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azzetto\Desktop\projetos\- obras 2022 - Nossa Rua\projetos finais\sem papel  - 037641 - nosssa rua - natal pitarelo - andré bambrila - ns amparo\Licitação\"/>
    </mc:Choice>
  </mc:AlternateContent>
  <xr:revisionPtr revIDLastSave="0" documentId="13_ncr:1_{0FE6C887-F255-4B4B-BFFA-F09E43C9550D}" xr6:coauthVersionLast="47" xr6:coauthVersionMax="47" xr10:uidLastSave="{00000000-0000-0000-0000-000000000000}"/>
  <bookViews>
    <workbookView xWindow="-120" yWindow="-120" windowWidth="29040" windowHeight="15840" tabRatio="500" firstSheet="4" activeTab="9" xr2:uid="{00000000-000D-0000-FFFF-FFFF00000000}"/>
  </bookViews>
  <sheets>
    <sheet name="CDHU 186" sheetId="1" state="hidden" r:id="rId1"/>
    <sheet name="CDHU 187" sheetId="2" state="hidden" r:id="rId2"/>
    <sheet name="CDHU 190" sheetId="3" state="hidden" r:id="rId3"/>
    <sheet name="CDHU 191" sheetId="4" r:id="rId4"/>
    <sheet name="Planilha_Orçamentária" sheetId="5" r:id="rId5"/>
    <sheet name="Cronograma" sheetId="7" state="hidden" r:id="rId6"/>
    <sheet name="Cronograma FF" sheetId="11" r:id="rId7"/>
    <sheet name="ATERRO" sheetId="8" state="hidden" r:id="rId8"/>
    <sheet name="BDI" sheetId="9" r:id="rId9"/>
    <sheet name="Memorial de Calculo" sheetId="10" r:id="rId10"/>
    <sheet name="Composição_de_Serviços" sheetId="6" r:id="rId11"/>
  </sheets>
  <externalReferences>
    <externalReference r:id="rId12"/>
  </externalReferences>
  <definedNames>
    <definedName name="_xlfn_ANCHORARRAY">NA()</definedName>
    <definedName name="_xlnm.Print_Area" localSheetId="6">'Cronograma FF'!$A$1:$P$30</definedName>
    <definedName name="_xlnm.Print_Area" localSheetId="9">'Memorial de Calculo'!$A$1:$J$109</definedName>
    <definedName name="_xlnm.Print_Area" localSheetId="4">Planilha_Orçamentária!$A$1:$I$108</definedName>
    <definedName name="Área_impressão_IM" localSheetId="7">NA()</definedName>
    <definedName name="Área_impressão_IM">NA()</definedName>
    <definedName name="DESONERACAO">IF(OR(import_desoneracao="DESONERADO",import_desoneracao="SIM"),"SIM","NÃO")</definedName>
    <definedName name="Excel_BuiltIn__FilterDatabase" localSheetId="7">NA()</definedName>
    <definedName name="Excel_BuiltIn__FilterDatabase" localSheetId="9">NA()</definedName>
    <definedName name="Excel_BuiltIn__FilterDatabase" localSheetId="4">NA()</definedName>
    <definedName name="Excel_BuiltIn_Database" localSheetId="7">NA()</definedName>
    <definedName name="Excel_BuiltIn_Database">NA()</definedName>
    <definedName name="Excel_BuiltIn_Print_Area" localSheetId="7">NA()</definedName>
    <definedName name="Excel_BuiltIn_Print_Area" localSheetId="10">NA()</definedName>
    <definedName name="Excel_BuiltIn_Print_Area" localSheetId="5">NA()</definedName>
    <definedName name="Excel_BuiltIn_Print_Area" localSheetId="9">NA()</definedName>
    <definedName name="Excel_BuiltIn_Print_Area" localSheetId="4">NA()</definedName>
    <definedName name="Excel_BuiltIn_Print_Titles" localSheetId="7">NA()</definedName>
    <definedName name="Excel_BuiltIn_Print_Titles" localSheetId="9">NA()</definedName>
    <definedName name="Excel_BuiltIn_Print_Titles" localSheetId="4">NA()</definedName>
    <definedName name="OAE_MAR94" localSheetId="7">NA()</definedName>
    <definedName name="OAE_MAR94">NA()</definedName>
    <definedName name="PAV_MAR94" localSheetId="7">NA()</definedName>
    <definedName name="PAV_MAR94">NA()</definedName>
    <definedName name="SUP_MAR94" localSheetId="7">NA()</definedName>
    <definedName name="SUP_MAR94">NA()</definedName>
    <definedName name="TER_MAR94" localSheetId="7">NA()</definedName>
    <definedName name="TER_MAR94">NA()</definedName>
    <definedName name="URV_MAR94" localSheetId="7">NA()</definedName>
    <definedName name="URV_MAR94">NA()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7" i="11" l="1"/>
  <c r="O15" i="11"/>
  <c r="M15" i="11"/>
  <c r="C19" i="11"/>
  <c r="O19" i="11" s="1"/>
  <c r="B19" i="11"/>
  <c r="C17" i="11"/>
  <c r="O17" i="11" s="1"/>
  <c r="B17" i="11"/>
  <c r="C15" i="11"/>
  <c r="I15" i="11" s="1"/>
  <c r="B15" i="11"/>
  <c r="H11" i="11"/>
  <c r="B9" i="11"/>
  <c r="H93" i="10"/>
  <c r="I93" i="10" s="1"/>
  <c r="I92" i="10" s="1"/>
  <c r="F93" i="10"/>
  <c r="I90" i="10"/>
  <c r="H90" i="10"/>
  <c r="I89" i="10"/>
  <c r="H89" i="10"/>
  <c r="H88" i="10"/>
  <c r="I88" i="10" s="1"/>
  <c r="H87" i="10"/>
  <c r="I87" i="10" s="1"/>
  <c r="H86" i="10"/>
  <c r="I86" i="10" s="1"/>
  <c r="H85" i="10"/>
  <c r="F85" i="10"/>
  <c r="F117" i="10" s="1"/>
  <c r="I84" i="10"/>
  <c r="H84" i="10"/>
  <c r="F84" i="10"/>
  <c r="F68" i="10" s="1"/>
  <c r="I68" i="10" s="1"/>
  <c r="I83" i="10"/>
  <c r="H83" i="10"/>
  <c r="F83" i="10"/>
  <c r="H82" i="10"/>
  <c r="F82" i="10"/>
  <c r="I82" i="10" s="1"/>
  <c r="H81" i="10"/>
  <c r="F81" i="10"/>
  <c r="I81" i="10" s="1"/>
  <c r="H80" i="10"/>
  <c r="F80" i="10"/>
  <c r="I80" i="10" s="1"/>
  <c r="I79" i="10"/>
  <c r="H79" i="10"/>
  <c r="F79" i="10"/>
  <c r="H78" i="10"/>
  <c r="I77" i="10"/>
  <c r="H77" i="10"/>
  <c r="F77" i="10"/>
  <c r="H76" i="10"/>
  <c r="F76" i="10"/>
  <c r="I76" i="10" s="1"/>
  <c r="I75" i="10" s="1"/>
  <c r="H74" i="10"/>
  <c r="F74" i="10"/>
  <c r="I74" i="10" s="1"/>
  <c r="H73" i="10"/>
  <c r="F73" i="10"/>
  <c r="I73" i="10" s="1"/>
  <c r="H72" i="10"/>
  <c r="I72" i="10" s="1"/>
  <c r="I71" i="10"/>
  <c r="H71" i="10"/>
  <c r="F71" i="10"/>
  <c r="H70" i="10"/>
  <c r="I70" i="10" s="1"/>
  <c r="H69" i="10"/>
  <c r="H68" i="10"/>
  <c r="I67" i="10"/>
  <c r="H67" i="10"/>
  <c r="I66" i="10"/>
  <c r="I65" i="10" s="1"/>
  <c r="H66" i="10"/>
  <c r="H65" i="10"/>
  <c r="H64" i="10"/>
  <c r="H62" i="10"/>
  <c r="I60" i="10"/>
  <c r="H60" i="10"/>
  <c r="I59" i="10"/>
  <c r="H59" i="10"/>
  <c r="I58" i="10"/>
  <c r="H58" i="10"/>
  <c r="I57" i="10"/>
  <c r="H57" i="10"/>
  <c r="H56" i="10"/>
  <c r="I56" i="10" s="1"/>
  <c r="I55" i="10"/>
  <c r="H55" i="10"/>
  <c r="F55" i="10"/>
  <c r="F39" i="10" s="1"/>
  <c r="I39" i="10" s="1"/>
  <c r="H54" i="10"/>
  <c r="F54" i="10"/>
  <c r="I54" i="10" s="1"/>
  <c r="I53" i="10"/>
  <c r="H53" i="10"/>
  <c r="F53" i="10"/>
  <c r="H52" i="10"/>
  <c r="I51" i="10"/>
  <c r="H51" i="10"/>
  <c r="F51" i="10"/>
  <c r="H50" i="10"/>
  <c r="I50" i="10" s="1"/>
  <c r="F50" i="10"/>
  <c r="F52" i="10" s="1"/>
  <c r="I52" i="10" s="1"/>
  <c r="H49" i="10"/>
  <c r="H48" i="10"/>
  <c r="F48" i="10"/>
  <c r="I48" i="10" s="1"/>
  <c r="H47" i="10"/>
  <c r="I47" i="10" s="1"/>
  <c r="I46" i="10" s="1"/>
  <c r="F47" i="10"/>
  <c r="H45" i="10"/>
  <c r="H44" i="10"/>
  <c r="F44" i="10"/>
  <c r="F45" i="10" s="1"/>
  <c r="I45" i="10" s="1"/>
  <c r="I43" i="10"/>
  <c r="H43" i="10"/>
  <c r="F43" i="10"/>
  <c r="H42" i="10"/>
  <c r="F42" i="10"/>
  <c r="I42" i="10" s="1"/>
  <c r="H41" i="10"/>
  <c r="I41" i="10" s="1"/>
  <c r="F41" i="10"/>
  <c r="F115" i="10" s="1"/>
  <c r="H40" i="10"/>
  <c r="H39" i="10"/>
  <c r="H38" i="10"/>
  <c r="I38" i="10" s="1"/>
  <c r="F38" i="10"/>
  <c r="H37" i="10"/>
  <c r="I37" i="10" s="1"/>
  <c r="I36" i="10" s="1"/>
  <c r="H36" i="10"/>
  <c r="H35" i="10"/>
  <c r="I34" i="10"/>
  <c r="H34" i="10"/>
  <c r="I33" i="10"/>
  <c r="I32" i="10"/>
  <c r="H32" i="10"/>
  <c r="I31" i="10"/>
  <c r="H31" i="10"/>
  <c r="H30" i="10"/>
  <c r="I30" i="10" s="1"/>
  <c r="I29" i="10"/>
  <c r="H29" i="10"/>
  <c r="I28" i="10"/>
  <c r="H28" i="10"/>
  <c r="H27" i="10"/>
  <c r="F27" i="10"/>
  <c r="I27" i="10" s="1"/>
  <c r="H26" i="10"/>
  <c r="F26" i="10"/>
  <c r="I26" i="10" s="1"/>
  <c r="I25" i="10"/>
  <c r="H25" i="10"/>
  <c r="F25" i="10"/>
  <c r="H24" i="10"/>
  <c r="F24" i="10"/>
  <c r="I24" i="10" s="1"/>
  <c r="I23" i="10"/>
  <c r="H23" i="10"/>
  <c r="F23" i="10"/>
  <c r="H22" i="10"/>
  <c r="F22" i="10"/>
  <c r="I22" i="10" s="1"/>
  <c r="H21" i="10"/>
  <c r="H20" i="10"/>
  <c r="F20" i="10"/>
  <c r="I20" i="10" s="1"/>
  <c r="I18" i="10" s="1"/>
  <c r="I19" i="10"/>
  <c r="H19" i="10"/>
  <c r="F19" i="10"/>
  <c r="I17" i="10"/>
  <c r="H17" i="10"/>
  <c r="F17" i="10"/>
  <c r="I16" i="10"/>
  <c r="H16" i="10"/>
  <c r="F16" i="10"/>
  <c r="I15" i="10"/>
  <c r="H15" i="10"/>
  <c r="H14" i="10"/>
  <c r="F14" i="10"/>
  <c r="I14" i="10" s="1"/>
  <c r="I13" i="10"/>
  <c r="I12" i="10" s="1"/>
  <c r="H13" i="10"/>
  <c r="H12" i="10"/>
  <c r="H11" i="10"/>
  <c r="I11" i="10" s="1"/>
  <c r="F11" i="10"/>
  <c r="H10" i="10"/>
  <c r="I10" i="10" s="1"/>
  <c r="F10" i="10"/>
  <c r="H9" i="10"/>
  <c r="I9" i="10" s="1"/>
  <c r="H8" i="10"/>
  <c r="H7" i="10"/>
  <c r="C22" i="9"/>
  <c r="C17" i="9"/>
  <c r="G120" i="8"/>
  <c r="H120" i="8" s="1"/>
  <c r="I120" i="8" s="1"/>
  <c r="E120" i="8"/>
  <c r="D120" i="8"/>
  <c r="G119" i="8"/>
  <c r="H119" i="8" s="1"/>
  <c r="I119" i="8" s="1"/>
  <c r="E119" i="8"/>
  <c r="D119" i="8"/>
  <c r="G118" i="8"/>
  <c r="H118" i="8" s="1"/>
  <c r="I118" i="8" s="1"/>
  <c r="E118" i="8"/>
  <c r="D118" i="8"/>
  <c r="G117" i="8"/>
  <c r="H117" i="8" s="1"/>
  <c r="I117" i="8" s="1"/>
  <c r="E117" i="8"/>
  <c r="D117" i="8"/>
  <c r="G116" i="8"/>
  <c r="H116" i="8" s="1"/>
  <c r="I116" i="8" s="1"/>
  <c r="E116" i="8"/>
  <c r="D116" i="8"/>
  <c r="G115" i="8"/>
  <c r="H115" i="8" s="1"/>
  <c r="I115" i="8" s="1"/>
  <c r="E115" i="8"/>
  <c r="D115" i="8"/>
  <c r="J114" i="8"/>
  <c r="K114" i="8" s="1"/>
  <c r="G114" i="8"/>
  <c r="H114" i="8" s="1"/>
  <c r="I114" i="8" s="1"/>
  <c r="E114" i="8"/>
  <c r="D114" i="8"/>
  <c r="J113" i="8"/>
  <c r="K113" i="8" s="1"/>
  <c r="G113" i="8"/>
  <c r="H113" i="8" s="1"/>
  <c r="I113" i="8" s="1"/>
  <c r="E113" i="8"/>
  <c r="D113" i="8"/>
  <c r="K112" i="8"/>
  <c r="J112" i="8"/>
  <c r="G112" i="8"/>
  <c r="H112" i="8" s="1"/>
  <c r="I112" i="8" s="1"/>
  <c r="E112" i="8"/>
  <c r="D112" i="8"/>
  <c r="H111" i="8"/>
  <c r="I111" i="8" s="1"/>
  <c r="G111" i="8"/>
  <c r="E111" i="8"/>
  <c r="D111" i="8"/>
  <c r="H110" i="8"/>
  <c r="G110" i="8"/>
  <c r="F110" i="8"/>
  <c r="I110" i="8" s="1"/>
  <c r="E110" i="8"/>
  <c r="D110" i="8"/>
  <c r="G109" i="8"/>
  <c r="H109" i="8" s="1"/>
  <c r="E109" i="8"/>
  <c r="D109" i="8"/>
  <c r="G108" i="8"/>
  <c r="H108" i="8" s="1"/>
  <c r="E108" i="8"/>
  <c r="D108" i="8"/>
  <c r="G107" i="8"/>
  <c r="H107" i="8" s="1"/>
  <c r="F107" i="8"/>
  <c r="F108" i="8" s="1"/>
  <c r="I108" i="8" s="1"/>
  <c r="E107" i="8"/>
  <c r="D107" i="8"/>
  <c r="G106" i="8"/>
  <c r="H106" i="8" s="1"/>
  <c r="I106" i="8" s="1"/>
  <c r="E106" i="8"/>
  <c r="D106" i="8"/>
  <c r="G105" i="8"/>
  <c r="H105" i="8" s="1"/>
  <c r="I105" i="8" s="1"/>
  <c r="E105" i="8"/>
  <c r="D105" i="8"/>
  <c r="G104" i="8"/>
  <c r="H104" i="8" s="1"/>
  <c r="I104" i="8" s="1"/>
  <c r="E104" i="8"/>
  <c r="D104" i="8"/>
  <c r="H103" i="8"/>
  <c r="I103" i="8" s="1"/>
  <c r="G103" i="8"/>
  <c r="E103" i="8"/>
  <c r="D103" i="8"/>
  <c r="G102" i="8"/>
  <c r="H102" i="8" s="1"/>
  <c r="I102" i="8" s="1"/>
  <c r="E102" i="8"/>
  <c r="D102" i="8"/>
  <c r="G101" i="8"/>
  <c r="H101" i="8" s="1"/>
  <c r="I101" i="8" s="1"/>
  <c r="E101" i="8"/>
  <c r="D101" i="8"/>
  <c r="G100" i="8"/>
  <c r="H100" i="8" s="1"/>
  <c r="I100" i="8" s="1"/>
  <c r="E100" i="8"/>
  <c r="D100" i="8"/>
  <c r="H99" i="8"/>
  <c r="I99" i="8" s="1"/>
  <c r="G99" i="8"/>
  <c r="E99" i="8"/>
  <c r="D99" i="8"/>
  <c r="J98" i="8"/>
  <c r="K98" i="8" s="1"/>
  <c r="G98" i="8"/>
  <c r="H98" i="8" s="1"/>
  <c r="I98" i="8" s="1"/>
  <c r="E98" i="8"/>
  <c r="D98" i="8"/>
  <c r="J97" i="8"/>
  <c r="K97" i="8" s="1"/>
  <c r="G97" i="8"/>
  <c r="H97" i="8" s="1"/>
  <c r="I97" i="8" s="1"/>
  <c r="E97" i="8"/>
  <c r="D97" i="8"/>
  <c r="H96" i="8"/>
  <c r="I96" i="8" s="1"/>
  <c r="G96" i="8"/>
  <c r="E96" i="8"/>
  <c r="D96" i="8"/>
  <c r="H95" i="8"/>
  <c r="I95" i="8" s="1"/>
  <c r="G95" i="8"/>
  <c r="F95" i="8"/>
  <c r="E95" i="8"/>
  <c r="D95" i="8"/>
  <c r="G94" i="8"/>
  <c r="H94" i="8" s="1"/>
  <c r="E94" i="8"/>
  <c r="D94" i="8"/>
  <c r="G93" i="8"/>
  <c r="H93" i="8" s="1"/>
  <c r="E93" i="8"/>
  <c r="D93" i="8"/>
  <c r="G92" i="8"/>
  <c r="H92" i="8" s="1"/>
  <c r="F92" i="8"/>
  <c r="E92" i="8"/>
  <c r="D92" i="8"/>
  <c r="H91" i="8"/>
  <c r="I91" i="8" s="1"/>
  <c r="G91" i="8"/>
  <c r="E91" i="8"/>
  <c r="D91" i="8"/>
  <c r="H90" i="8"/>
  <c r="I90" i="8" s="1"/>
  <c r="G90" i="8"/>
  <c r="E90" i="8"/>
  <c r="D90" i="8"/>
  <c r="G89" i="8"/>
  <c r="H89" i="8" s="1"/>
  <c r="I89" i="8" s="1"/>
  <c r="E89" i="8"/>
  <c r="D89" i="8"/>
  <c r="G88" i="8"/>
  <c r="H88" i="8" s="1"/>
  <c r="I88" i="8" s="1"/>
  <c r="E88" i="8"/>
  <c r="D88" i="8"/>
  <c r="G87" i="8"/>
  <c r="H87" i="8" s="1"/>
  <c r="I87" i="8" s="1"/>
  <c r="E87" i="8"/>
  <c r="D87" i="8"/>
  <c r="I86" i="8"/>
  <c r="H86" i="8"/>
  <c r="G86" i="8"/>
  <c r="E86" i="8"/>
  <c r="D86" i="8"/>
  <c r="H85" i="8"/>
  <c r="I85" i="8" s="1"/>
  <c r="G85" i="8"/>
  <c r="E85" i="8"/>
  <c r="D85" i="8"/>
  <c r="H84" i="8"/>
  <c r="I84" i="8" s="1"/>
  <c r="G84" i="8"/>
  <c r="E84" i="8"/>
  <c r="D84" i="8"/>
  <c r="H83" i="8"/>
  <c r="I83" i="8" s="1"/>
  <c r="G83" i="8"/>
  <c r="E83" i="8"/>
  <c r="D83" i="8"/>
  <c r="G82" i="8"/>
  <c r="H82" i="8" s="1"/>
  <c r="I82" i="8" s="1"/>
  <c r="E82" i="8"/>
  <c r="D82" i="8"/>
  <c r="G81" i="8"/>
  <c r="H81" i="8" s="1"/>
  <c r="I81" i="8" s="1"/>
  <c r="E81" i="8"/>
  <c r="D81" i="8"/>
  <c r="G80" i="8"/>
  <c r="H80" i="8" s="1"/>
  <c r="I80" i="8" s="1"/>
  <c r="E80" i="8"/>
  <c r="D80" i="8"/>
  <c r="H79" i="8"/>
  <c r="I79" i="8" s="1"/>
  <c r="G79" i="8"/>
  <c r="E79" i="8"/>
  <c r="D79" i="8"/>
  <c r="K78" i="8"/>
  <c r="J78" i="8"/>
  <c r="H78" i="8"/>
  <c r="I78" i="8" s="1"/>
  <c r="G78" i="8"/>
  <c r="E78" i="8"/>
  <c r="D78" i="8"/>
  <c r="J77" i="8"/>
  <c r="K77" i="8" s="1"/>
  <c r="G77" i="8"/>
  <c r="H77" i="8" s="1"/>
  <c r="I77" i="8" s="1"/>
  <c r="E77" i="8"/>
  <c r="D77" i="8"/>
  <c r="G76" i="8"/>
  <c r="H76" i="8" s="1"/>
  <c r="I76" i="8" s="1"/>
  <c r="E76" i="8"/>
  <c r="D76" i="8"/>
  <c r="G75" i="8"/>
  <c r="H75" i="8" s="1"/>
  <c r="I75" i="8" s="1"/>
  <c r="F75" i="8"/>
  <c r="E75" i="8"/>
  <c r="D75" i="8"/>
  <c r="G74" i="8"/>
  <c r="H74" i="8" s="1"/>
  <c r="E74" i="8"/>
  <c r="D74" i="8"/>
  <c r="H73" i="8"/>
  <c r="G73" i="8"/>
  <c r="E73" i="8"/>
  <c r="D73" i="8"/>
  <c r="G72" i="8"/>
  <c r="H72" i="8" s="1"/>
  <c r="F72" i="8"/>
  <c r="F73" i="8" s="1"/>
  <c r="E72" i="8"/>
  <c r="D72" i="8"/>
  <c r="H71" i="8"/>
  <c r="I71" i="8" s="1"/>
  <c r="G71" i="8"/>
  <c r="E71" i="8"/>
  <c r="D71" i="8"/>
  <c r="G70" i="8"/>
  <c r="H70" i="8" s="1"/>
  <c r="I70" i="8" s="1"/>
  <c r="E70" i="8"/>
  <c r="D70" i="8"/>
  <c r="G69" i="8"/>
  <c r="H69" i="8" s="1"/>
  <c r="I69" i="8" s="1"/>
  <c r="E69" i="8"/>
  <c r="D69" i="8"/>
  <c r="G68" i="8"/>
  <c r="H68" i="8" s="1"/>
  <c r="I68" i="8" s="1"/>
  <c r="E68" i="8"/>
  <c r="D68" i="8"/>
  <c r="H67" i="8"/>
  <c r="I67" i="8" s="1"/>
  <c r="G67" i="8"/>
  <c r="E67" i="8"/>
  <c r="D67" i="8"/>
  <c r="H66" i="8"/>
  <c r="I66" i="8" s="1"/>
  <c r="G66" i="8"/>
  <c r="E66" i="8"/>
  <c r="D66" i="8"/>
  <c r="G65" i="8"/>
  <c r="H65" i="8" s="1"/>
  <c r="I65" i="8" s="1"/>
  <c r="E65" i="8"/>
  <c r="D65" i="8"/>
  <c r="G64" i="8"/>
  <c r="H64" i="8" s="1"/>
  <c r="I64" i="8" s="1"/>
  <c r="E64" i="8"/>
  <c r="D64" i="8"/>
  <c r="K63" i="8"/>
  <c r="J63" i="8"/>
  <c r="G63" i="8"/>
  <c r="H63" i="8" s="1"/>
  <c r="I63" i="8" s="1"/>
  <c r="E63" i="8"/>
  <c r="D63" i="8"/>
  <c r="J62" i="8"/>
  <c r="K62" i="8" s="1"/>
  <c r="G62" i="8"/>
  <c r="H62" i="8" s="1"/>
  <c r="I62" i="8" s="1"/>
  <c r="E62" i="8"/>
  <c r="D62" i="8"/>
  <c r="J61" i="8"/>
  <c r="K61" i="8" s="1"/>
  <c r="F57" i="8" s="1"/>
  <c r="G61" i="8"/>
  <c r="H61" i="8" s="1"/>
  <c r="I61" i="8" s="1"/>
  <c r="E61" i="8"/>
  <c r="D61" i="8"/>
  <c r="I60" i="8"/>
  <c r="H60" i="8"/>
  <c r="G60" i="8"/>
  <c r="E60" i="8"/>
  <c r="D60" i="8"/>
  <c r="H59" i="8"/>
  <c r="G59" i="8"/>
  <c r="F59" i="8"/>
  <c r="I59" i="8" s="1"/>
  <c r="E59" i="8"/>
  <c r="D59" i="8"/>
  <c r="G58" i="8"/>
  <c r="H58" i="8" s="1"/>
  <c r="E58" i="8"/>
  <c r="D58" i="8"/>
  <c r="G57" i="8"/>
  <c r="H57" i="8" s="1"/>
  <c r="E57" i="8"/>
  <c r="D57" i="8"/>
  <c r="H56" i="8"/>
  <c r="G56" i="8"/>
  <c r="F56" i="8"/>
  <c r="I56" i="8" s="1"/>
  <c r="E56" i="8"/>
  <c r="D56" i="8"/>
  <c r="G55" i="8"/>
  <c r="H55" i="8" s="1"/>
  <c r="I55" i="8" s="1"/>
  <c r="E55" i="8"/>
  <c r="D55" i="8"/>
  <c r="G54" i="8"/>
  <c r="H54" i="8" s="1"/>
  <c r="I54" i="8" s="1"/>
  <c r="E54" i="8"/>
  <c r="D54" i="8"/>
  <c r="H53" i="8"/>
  <c r="I53" i="8" s="1"/>
  <c r="G53" i="8"/>
  <c r="E53" i="8"/>
  <c r="G52" i="8"/>
  <c r="H52" i="8" s="1"/>
  <c r="I52" i="8" s="1"/>
  <c r="E52" i="8"/>
  <c r="D52" i="8"/>
  <c r="I51" i="8"/>
  <c r="I50" i="8" s="1"/>
  <c r="H51" i="8"/>
  <c r="G51" i="8"/>
  <c r="E51" i="8"/>
  <c r="D51" i="8"/>
  <c r="H50" i="8"/>
  <c r="H49" i="8"/>
  <c r="I49" i="8" s="1"/>
  <c r="G49" i="8"/>
  <c r="E49" i="8"/>
  <c r="D49" i="8"/>
  <c r="H48" i="8"/>
  <c r="I48" i="8" s="1"/>
  <c r="G48" i="8"/>
  <c r="E48" i="8"/>
  <c r="D48" i="8"/>
  <c r="G47" i="8"/>
  <c r="H47" i="8" s="1"/>
  <c r="I47" i="8" s="1"/>
  <c r="E47" i="8"/>
  <c r="D47" i="8"/>
  <c r="G46" i="8"/>
  <c r="H46" i="8" s="1"/>
  <c r="I46" i="8" s="1"/>
  <c r="E46" i="8"/>
  <c r="D46" i="8"/>
  <c r="G45" i="8"/>
  <c r="H45" i="8" s="1"/>
  <c r="I45" i="8" s="1"/>
  <c r="E45" i="8"/>
  <c r="D45" i="8"/>
  <c r="K44" i="8"/>
  <c r="J44" i="8"/>
  <c r="G44" i="8"/>
  <c r="H44" i="8" s="1"/>
  <c r="I44" i="8" s="1"/>
  <c r="E44" i="8"/>
  <c r="D44" i="8"/>
  <c r="J43" i="8"/>
  <c r="K43" i="8" s="1"/>
  <c r="G43" i="8"/>
  <c r="H43" i="8" s="1"/>
  <c r="I43" i="8" s="1"/>
  <c r="E43" i="8"/>
  <c r="D43" i="8"/>
  <c r="G42" i="8"/>
  <c r="H42" i="8" s="1"/>
  <c r="I42" i="8" s="1"/>
  <c r="E42" i="8"/>
  <c r="D42" i="8"/>
  <c r="H41" i="8"/>
  <c r="I41" i="8" s="1"/>
  <c r="G41" i="8"/>
  <c r="E41" i="8"/>
  <c r="D41" i="8"/>
  <c r="G40" i="8"/>
  <c r="H40" i="8" s="1"/>
  <c r="I40" i="8" s="1"/>
  <c r="E40" i="8"/>
  <c r="D40" i="8"/>
  <c r="G39" i="8"/>
  <c r="H39" i="8" s="1"/>
  <c r="I39" i="8" s="1"/>
  <c r="E39" i="8"/>
  <c r="D39" i="8"/>
  <c r="J38" i="8"/>
  <c r="K38" i="8" s="1"/>
  <c r="G38" i="8"/>
  <c r="H38" i="8" s="1"/>
  <c r="I38" i="8" s="1"/>
  <c r="E38" i="8"/>
  <c r="D38" i="8"/>
  <c r="G37" i="8"/>
  <c r="H37" i="8" s="1"/>
  <c r="I37" i="8" s="1"/>
  <c r="E37" i="8"/>
  <c r="D37" i="8"/>
  <c r="G36" i="8"/>
  <c r="H36" i="8" s="1"/>
  <c r="I36" i="8" s="1"/>
  <c r="E36" i="8"/>
  <c r="D36" i="8"/>
  <c r="H35" i="8"/>
  <c r="I35" i="8" s="1"/>
  <c r="G35" i="8"/>
  <c r="E35" i="8"/>
  <c r="D35" i="8"/>
  <c r="G34" i="8"/>
  <c r="H34" i="8" s="1"/>
  <c r="I34" i="8" s="1"/>
  <c r="E34" i="8"/>
  <c r="D34" i="8"/>
  <c r="G33" i="8"/>
  <c r="H33" i="8" s="1"/>
  <c r="I33" i="8" s="1"/>
  <c r="E33" i="8"/>
  <c r="D33" i="8"/>
  <c r="G32" i="8"/>
  <c r="H32" i="8" s="1"/>
  <c r="I32" i="8" s="1"/>
  <c r="E32" i="8"/>
  <c r="D32" i="8"/>
  <c r="H31" i="8"/>
  <c r="I31" i="8" s="1"/>
  <c r="G31" i="8"/>
  <c r="E31" i="8"/>
  <c r="D31" i="8"/>
  <c r="H30" i="8"/>
  <c r="I30" i="8" s="1"/>
  <c r="G30" i="8"/>
  <c r="E30" i="8"/>
  <c r="D30" i="8"/>
  <c r="K29" i="8"/>
  <c r="J29" i="8"/>
  <c r="H29" i="8"/>
  <c r="I29" i="8" s="1"/>
  <c r="G29" i="8"/>
  <c r="E29" i="8"/>
  <c r="D29" i="8"/>
  <c r="K28" i="8"/>
  <c r="J28" i="8"/>
  <c r="H28" i="8"/>
  <c r="I28" i="8" s="1"/>
  <c r="G28" i="8"/>
  <c r="E28" i="8"/>
  <c r="D28" i="8"/>
  <c r="H27" i="8"/>
  <c r="I27" i="8" s="1"/>
  <c r="G27" i="8"/>
  <c r="E27" i="8"/>
  <c r="D27" i="8"/>
  <c r="G26" i="8"/>
  <c r="H26" i="8" s="1"/>
  <c r="I26" i="8" s="1"/>
  <c r="E26" i="8"/>
  <c r="D26" i="8"/>
  <c r="G25" i="8"/>
  <c r="H25" i="8" s="1"/>
  <c r="I25" i="8" s="1"/>
  <c r="E25" i="8"/>
  <c r="D25" i="8"/>
  <c r="G24" i="8"/>
  <c r="H24" i="8" s="1"/>
  <c r="I24" i="8" s="1"/>
  <c r="E24" i="8"/>
  <c r="D24" i="8"/>
  <c r="H23" i="8"/>
  <c r="I23" i="8" s="1"/>
  <c r="G23" i="8"/>
  <c r="E23" i="8"/>
  <c r="D23" i="8"/>
  <c r="G22" i="8"/>
  <c r="H22" i="8" s="1"/>
  <c r="I22" i="8" s="1"/>
  <c r="E22" i="8"/>
  <c r="D22" i="8"/>
  <c r="K21" i="8"/>
  <c r="J21" i="8"/>
  <c r="H21" i="8"/>
  <c r="I21" i="8" s="1"/>
  <c r="G21" i="8"/>
  <c r="E21" i="8"/>
  <c r="D21" i="8"/>
  <c r="G20" i="8"/>
  <c r="H20" i="8" s="1"/>
  <c r="I20" i="8" s="1"/>
  <c r="E20" i="8"/>
  <c r="D20" i="8"/>
  <c r="G19" i="8"/>
  <c r="H19" i="8" s="1"/>
  <c r="I19" i="8" s="1"/>
  <c r="E19" i="8"/>
  <c r="D19" i="8"/>
  <c r="G18" i="8"/>
  <c r="H18" i="8" s="1"/>
  <c r="I18" i="8" s="1"/>
  <c r="E18" i="8"/>
  <c r="D18" i="8"/>
  <c r="H17" i="8"/>
  <c r="I17" i="8" s="1"/>
  <c r="G17" i="8"/>
  <c r="E17" i="8"/>
  <c r="D17" i="8"/>
  <c r="G16" i="8"/>
  <c r="H16" i="8" s="1"/>
  <c r="I16" i="8" s="1"/>
  <c r="E16" i="8"/>
  <c r="D16" i="8"/>
  <c r="G15" i="8"/>
  <c r="H15" i="8" s="1"/>
  <c r="I15" i="8" s="1"/>
  <c r="E15" i="8"/>
  <c r="D15" i="8"/>
  <c r="J14" i="8"/>
  <c r="K14" i="8" s="1"/>
  <c r="G14" i="8"/>
  <c r="H14" i="8" s="1"/>
  <c r="I14" i="8" s="1"/>
  <c r="E14" i="8"/>
  <c r="D14" i="8"/>
  <c r="K13" i="8"/>
  <c r="J7" i="8"/>
  <c r="K7" i="8" s="1"/>
  <c r="J2" i="8"/>
  <c r="I2" i="8"/>
  <c r="H126" i="8" s="1"/>
  <c r="I126" i="8" s="1"/>
  <c r="J42" i="7"/>
  <c r="J40" i="7"/>
  <c r="J39" i="7"/>
  <c r="J38" i="7"/>
  <c r="J37" i="7"/>
  <c r="J36" i="7"/>
  <c r="J35" i="7"/>
  <c r="J34" i="7"/>
  <c r="J33" i="7"/>
  <c r="J32" i="7"/>
  <c r="J31" i="7"/>
  <c r="J30" i="7"/>
  <c r="J29" i="7"/>
  <c r="J28" i="7"/>
  <c r="J27" i="7"/>
  <c r="J26" i="7"/>
  <c r="J25" i="7"/>
  <c r="J24" i="7"/>
  <c r="J23" i="7"/>
  <c r="J22" i="7"/>
  <c r="J21" i="7"/>
  <c r="F20" i="7"/>
  <c r="F44" i="7" s="1"/>
  <c r="F43" i="7" s="1"/>
  <c r="D20" i="7"/>
  <c r="H20" i="7" s="1"/>
  <c r="H44" i="7" s="1"/>
  <c r="H43" i="7" s="1"/>
  <c r="J19" i="7"/>
  <c r="F18" i="7"/>
  <c r="D18" i="7"/>
  <c r="H18" i="7" s="1"/>
  <c r="J17" i="7"/>
  <c r="F16" i="7"/>
  <c r="H16" i="7" s="1"/>
  <c r="D16" i="7"/>
  <c r="F15" i="7"/>
  <c r="D15" i="7"/>
  <c r="H15" i="7" s="1"/>
  <c r="H321" i="6"/>
  <c r="H320" i="6"/>
  <c r="H319" i="6"/>
  <c r="F317" i="6"/>
  <c r="H317" i="6" s="1"/>
  <c r="H316" i="6"/>
  <c r="F316" i="6"/>
  <c r="F315" i="6"/>
  <c r="H315" i="6" s="1"/>
  <c r="F314" i="6"/>
  <c r="H314" i="6" s="1"/>
  <c r="H67" i="6"/>
  <c r="H66" i="6"/>
  <c r="G65" i="6"/>
  <c r="F65" i="6"/>
  <c r="H65" i="6" s="1"/>
  <c r="E65" i="6"/>
  <c r="D65" i="6"/>
  <c r="G64" i="6"/>
  <c r="E64" i="6"/>
  <c r="D64" i="6"/>
  <c r="G63" i="6"/>
  <c r="E63" i="6"/>
  <c r="D63" i="6"/>
  <c r="G62" i="6"/>
  <c r="F62" i="6"/>
  <c r="H62" i="6" s="1"/>
  <c r="E62" i="6"/>
  <c r="D62" i="6"/>
  <c r="H61" i="6"/>
  <c r="G61" i="6"/>
  <c r="F61" i="6"/>
  <c r="E61" i="6"/>
  <c r="D61" i="6"/>
  <c r="G60" i="6"/>
  <c r="F60" i="6"/>
  <c r="H60" i="6" s="1"/>
  <c r="E60" i="6"/>
  <c r="D60" i="6"/>
  <c r="G59" i="6"/>
  <c r="F59" i="6"/>
  <c r="H59" i="6" s="1"/>
  <c r="E59" i="6"/>
  <c r="D59" i="6"/>
  <c r="G58" i="6"/>
  <c r="H58" i="6" s="1"/>
  <c r="F58" i="6"/>
  <c r="E58" i="6"/>
  <c r="D58" i="6"/>
  <c r="H57" i="6"/>
  <c r="G57" i="6"/>
  <c r="F57" i="6"/>
  <c r="E57" i="6"/>
  <c r="D57" i="6"/>
  <c r="G54" i="6"/>
  <c r="F54" i="6"/>
  <c r="H54" i="6" s="1"/>
  <c r="E54" i="6"/>
  <c r="D54" i="6"/>
  <c r="G53" i="6"/>
  <c r="H53" i="6" s="1"/>
  <c r="F53" i="6"/>
  <c r="E53" i="6"/>
  <c r="D53" i="6"/>
  <c r="G52" i="6"/>
  <c r="H52" i="6" s="1"/>
  <c r="F52" i="6"/>
  <c r="E52" i="6"/>
  <c r="D52" i="6"/>
  <c r="G51" i="6"/>
  <c r="F51" i="6"/>
  <c r="H51" i="6" s="1"/>
  <c r="E51" i="6"/>
  <c r="D51" i="6"/>
  <c r="G50" i="6"/>
  <c r="F50" i="6"/>
  <c r="H50" i="6" s="1"/>
  <c r="H49" i="6" s="1"/>
  <c r="E50" i="6"/>
  <c r="D50" i="6"/>
  <c r="L44" i="6"/>
  <c r="H42" i="6"/>
  <c r="G42" i="6"/>
  <c r="E42" i="6"/>
  <c r="D42" i="6"/>
  <c r="G41" i="6"/>
  <c r="F41" i="6"/>
  <c r="H41" i="6" s="1"/>
  <c r="E41" i="6"/>
  <c r="D41" i="6"/>
  <c r="H40" i="6"/>
  <c r="H39" i="6" s="1"/>
  <c r="G40" i="6"/>
  <c r="E40" i="6"/>
  <c r="D40" i="6"/>
  <c r="G37" i="6"/>
  <c r="H37" i="6" s="1"/>
  <c r="E37" i="6"/>
  <c r="D37" i="6"/>
  <c r="G36" i="6"/>
  <c r="H36" i="6" s="1"/>
  <c r="E36" i="6"/>
  <c r="D36" i="6"/>
  <c r="H35" i="6"/>
  <c r="G35" i="6"/>
  <c r="E35" i="6"/>
  <c r="D35" i="6"/>
  <c r="H33" i="6"/>
  <c r="G32" i="6"/>
  <c r="H32" i="6" s="1"/>
  <c r="E32" i="6"/>
  <c r="D32" i="6"/>
  <c r="H31" i="6"/>
  <c r="G31" i="6"/>
  <c r="F31" i="6"/>
  <c r="E31" i="6"/>
  <c r="D31" i="6"/>
  <c r="G30" i="6"/>
  <c r="H30" i="6" s="1"/>
  <c r="E30" i="6"/>
  <c r="D30" i="6"/>
  <c r="H29" i="6"/>
  <c r="H28" i="6" s="1"/>
  <c r="G29" i="6"/>
  <c r="E29" i="6"/>
  <c r="D29" i="6"/>
  <c r="H27" i="6"/>
  <c r="H26" i="6"/>
  <c r="G26" i="6"/>
  <c r="E26" i="6"/>
  <c r="D26" i="6"/>
  <c r="H25" i="6"/>
  <c r="G25" i="6"/>
  <c r="F25" i="6"/>
  <c r="E25" i="6"/>
  <c r="D25" i="6"/>
  <c r="H24" i="6"/>
  <c r="G24" i="6"/>
  <c r="E24" i="6"/>
  <c r="D24" i="6"/>
  <c r="G23" i="6"/>
  <c r="H23" i="6" s="1"/>
  <c r="H22" i="6" s="1"/>
  <c r="E23" i="6"/>
  <c r="D23" i="6"/>
  <c r="H21" i="6"/>
  <c r="G20" i="6"/>
  <c r="H20" i="6" s="1"/>
  <c r="E20" i="6"/>
  <c r="D20" i="6"/>
  <c r="H19" i="6"/>
  <c r="G19" i="6"/>
  <c r="E19" i="6"/>
  <c r="D19" i="6"/>
  <c r="G18" i="6"/>
  <c r="H18" i="6" s="1"/>
  <c r="H17" i="6" s="1"/>
  <c r="E18" i="6"/>
  <c r="D18" i="6"/>
  <c r="H16" i="6"/>
  <c r="H15" i="6"/>
  <c r="G15" i="6"/>
  <c r="E15" i="6"/>
  <c r="D15" i="6"/>
  <c r="G14" i="6"/>
  <c r="H14" i="6" s="1"/>
  <c r="E14" i="6"/>
  <c r="D14" i="6"/>
  <c r="H13" i="6"/>
  <c r="G13" i="6"/>
  <c r="E13" i="6"/>
  <c r="D13" i="6"/>
  <c r="G12" i="6"/>
  <c r="H12" i="6" s="1"/>
  <c r="E12" i="6"/>
  <c r="D12" i="6"/>
  <c r="H11" i="6"/>
  <c r="H10" i="6" s="1"/>
  <c r="G11" i="6"/>
  <c r="E11" i="6"/>
  <c r="D11" i="6"/>
  <c r="H9" i="6"/>
  <c r="H8" i="6"/>
  <c r="H7" i="6" s="1"/>
  <c r="G8" i="6"/>
  <c r="E8" i="6"/>
  <c r="D8" i="6"/>
  <c r="I93" i="5"/>
  <c r="I92" i="5" s="1"/>
  <c r="H93" i="5"/>
  <c r="G93" i="5"/>
  <c r="F93" i="5"/>
  <c r="E93" i="5"/>
  <c r="D93" i="5"/>
  <c r="I90" i="5"/>
  <c r="H90" i="5"/>
  <c r="I89" i="5"/>
  <c r="H89" i="5"/>
  <c r="G89" i="5"/>
  <c r="E89" i="5"/>
  <c r="D89" i="5"/>
  <c r="G88" i="5"/>
  <c r="H88" i="5" s="1"/>
  <c r="I88" i="5" s="1"/>
  <c r="E88" i="5"/>
  <c r="D88" i="5"/>
  <c r="H87" i="5"/>
  <c r="I87" i="5" s="1"/>
  <c r="G87" i="5"/>
  <c r="E87" i="5"/>
  <c r="D87" i="5"/>
  <c r="H86" i="5"/>
  <c r="I86" i="5" s="1"/>
  <c r="G86" i="5"/>
  <c r="E86" i="5"/>
  <c r="D86" i="5"/>
  <c r="G85" i="5"/>
  <c r="H85" i="5" s="1"/>
  <c r="F85" i="5"/>
  <c r="E85" i="5"/>
  <c r="D85" i="5"/>
  <c r="H84" i="5"/>
  <c r="G84" i="5"/>
  <c r="F84" i="5"/>
  <c r="I84" i="5" s="1"/>
  <c r="E84" i="5"/>
  <c r="D84" i="5"/>
  <c r="I83" i="5"/>
  <c r="H83" i="5"/>
  <c r="G83" i="5"/>
  <c r="F83" i="5"/>
  <c r="E83" i="5"/>
  <c r="D83" i="5"/>
  <c r="H82" i="5"/>
  <c r="I82" i="5" s="1"/>
  <c r="G82" i="5"/>
  <c r="F82" i="5"/>
  <c r="E82" i="5"/>
  <c r="D82" i="5"/>
  <c r="G81" i="5"/>
  <c r="H81" i="5" s="1"/>
  <c r="E81" i="5"/>
  <c r="D81" i="5"/>
  <c r="H80" i="5"/>
  <c r="I80" i="5" s="1"/>
  <c r="G80" i="5"/>
  <c r="F80" i="5"/>
  <c r="E80" i="5"/>
  <c r="D80" i="5"/>
  <c r="H79" i="5"/>
  <c r="G79" i="5"/>
  <c r="F79" i="5"/>
  <c r="F81" i="5" s="1"/>
  <c r="E79" i="5"/>
  <c r="D79" i="5"/>
  <c r="H78" i="5"/>
  <c r="I77" i="5"/>
  <c r="H77" i="5"/>
  <c r="G77" i="5"/>
  <c r="F77" i="5"/>
  <c r="E77" i="5"/>
  <c r="D77" i="5"/>
  <c r="H76" i="5"/>
  <c r="I76" i="5" s="1"/>
  <c r="I75" i="5" s="1"/>
  <c r="G76" i="5"/>
  <c r="F76" i="5"/>
  <c r="E76" i="5"/>
  <c r="D76" i="5"/>
  <c r="H74" i="5"/>
  <c r="G74" i="5"/>
  <c r="F74" i="5"/>
  <c r="I74" i="5" s="1"/>
  <c r="E74" i="5"/>
  <c r="D74" i="5"/>
  <c r="I73" i="5"/>
  <c r="H73" i="5"/>
  <c r="G73" i="5"/>
  <c r="H72" i="5" s="1"/>
  <c r="I72" i="5" s="1"/>
  <c r="F73" i="5"/>
  <c r="E73" i="5"/>
  <c r="D73" i="5"/>
  <c r="G72" i="5"/>
  <c r="E72" i="5"/>
  <c r="D72" i="5"/>
  <c r="G71" i="5"/>
  <c r="H71" i="5" s="1"/>
  <c r="F71" i="5"/>
  <c r="E71" i="5"/>
  <c r="D71" i="5"/>
  <c r="G70" i="5"/>
  <c r="H70" i="5" s="1"/>
  <c r="I70" i="5" s="1"/>
  <c r="E70" i="5"/>
  <c r="D70" i="5"/>
  <c r="H69" i="5"/>
  <c r="G68" i="5"/>
  <c r="H68" i="5" s="1"/>
  <c r="I68" i="5" s="1"/>
  <c r="F68" i="5"/>
  <c r="E68" i="5"/>
  <c r="D68" i="5"/>
  <c r="G67" i="5"/>
  <c r="H67" i="5" s="1"/>
  <c r="I67" i="5" s="1"/>
  <c r="E67" i="5"/>
  <c r="D67" i="5"/>
  <c r="H66" i="5"/>
  <c r="I66" i="5" s="1"/>
  <c r="G66" i="5"/>
  <c r="E66" i="5"/>
  <c r="D66" i="5"/>
  <c r="H65" i="5"/>
  <c r="H64" i="5"/>
  <c r="H62" i="5"/>
  <c r="G62" i="5"/>
  <c r="F62" i="5"/>
  <c r="I62" i="5" s="1"/>
  <c r="I61" i="5" s="1"/>
  <c r="E62" i="5"/>
  <c r="D62" i="5"/>
  <c r="H60" i="5"/>
  <c r="I60" i="5" s="1"/>
  <c r="G59" i="5"/>
  <c r="H59" i="5" s="1"/>
  <c r="I59" i="5" s="1"/>
  <c r="E59" i="5"/>
  <c r="D59" i="5"/>
  <c r="I58" i="5"/>
  <c r="H58" i="5"/>
  <c r="G58" i="5"/>
  <c r="E58" i="5"/>
  <c r="D58" i="5"/>
  <c r="H57" i="5"/>
  <c r="I57" i="5" s="1"/>
  <c r="G57" i="5"/>
  <c r="E57" i="5"/>
  <c r="D57" i="5"/>
  <c r="I56" i="5"/>
  <c r="H56" i="5"/>
  <c r="G56" i="5"/>
  <c r="E56" i="5"/>
  <c r="D56" i="5"/>
  <c r="G55" i="5"/>
  <c r="H55" i="5" s="1"/>
  <c r="F55" i="5"/>
  <c r="I55" i="5" s="1"/>
  <c r="E55" i="5"/>
  <c r="D55" i="5"/>
  <c r="H54" i="5"/>
  <c r="I54" i="5" s="1"/>
  <c r="G54" i="5"/>
  <c r="F54" i="5"/>
  <c r="E54" i="5"/>
  <c r="D54" i="5"/>
  <c r="G53" i="5"/>
  <c r="H53" i="5" s="1"/>
  <c r="F53" i="5"/>
  <c r="E53" i="5"/>
  <c r="D53" i="5"/>
  <c r="G52" i="5"/>
  <c r="H52" i="5" s="1"/>
  <c r="F52" i="5"/>
  <c r="E52" i="5"/>
  <c r="D52" i="5"/>
  <c r="G51" i="5"/>
  <c r="H51" i="5" s="1"/>
  <c r="F51" i="5"/>
  <c r="E51" i="5"/>
  <c r="D51" i="5"/>
  <c r="H50" i="5"/>
  <c r="G50" i="5"/>
  <c r="F50" i="5"/>
  <c r="I50" i="5" s="1"/>
  <c r="E50" i="5"/>
  <c r="D50" i="5"/>
  <c r="H49" i="5"/>
  <c r="H48" i="5"/>
  <c r="I48" i="5" s="1"/>
  <c r="G48" i="5"/>
  <c r="F48" i="5"/>
  <c r="E48" i="5"/>
  <c r="D48" i="5"/>
  <c r="G47" i="5"/>
  <c r="H47" i="5" s="1"/>
  <c r="F47" i="5"/>
  <c r="I47" i="5" s="1"/>
  <c r="E47" i="5"/>
  <c r="D47" i="5"/>
  <c r="H45" i="5"/>
  <c r="G45" i="5"/>
  <c r="E45" i="5"/>
  <c r="D45" i="5"/>
  <c r="G44" i="5"/>
  <c r="H44" i="5" s="1"/>
  <c r="E44" i="5"/>
  <c r="D44" i="5"/>
  <c r="G43" i="5"/>
  <c r="H43" i="5" s="1"/>
  <c r="E43" i="5"/>
  <c r="D43" i="5"/>
  <c r="G42" i="5"/>
  <c r="H42" i="5" s="1"/>
  <c r="I42" i="5" s="1"/>
  <c r="F42" i="5"/>
  <c r="E42" i="5"/>
  <c r="D42" i="5"/>
  <c r="I41" i="5"/>
  <c r="H41" i="5"/>
  <c r="G41" i="5"/>
  <c r="F41" i="5"/>
  <c r="F43" i="5" s="1"/>
  <c r="E41" i="5"/>
  <c r="D41" i="5"/>
  <c r="H40" i="5"/>
  <c r="H39" i="5"/>
  <c r="G39" i="5"/>
  <c r="F39" i="5"/>
  <c r="I39" i="5" s="1"/>
  <c r="E39" i="5"/>
  <c r="D39" i="5"/>
  <c r="G38" i="5"/>
  <c r="H38" i="5" s="1"/>
  <c r="E38" i="5"/>
  <c r="D38" i="5"/>
  <c r="G37" i="5"/>
  <c r="H37" i="5" s="1"/>
  <c r="I37" i="5" s="1"/>
  <c r="E37" i="5"/>
  <c r="D37" i="5"/>
  <c r="H36" i="5"/>
  <c r="H35" i="5"/>
  <c r="G34" i="5"/>
  <c r="H34" i="5" s="1"/>
  <c r="I34" i="5" s="1"/>
  <c r="I33" i="5" s="1"/>
  <c r="E34" i="5"/>
  <c r="D34" i="5"/>
  <c r="H32" i="5"/>
  <c r="I32" i="5" s="1"/>
  <c r="H31" i="5"/>
  <c r="I31" i="5" s="1"/>
  <c r="G31" i="5"/>
  <c r="E31" i="5"/>
  <c r="D31" i="5"/>
  <c r="G30" i="5"/>
  <c r="H30" i="5" s="1"/>
  <c r="I30" i="5" s="1"/>
  <c r="E30" i="5"/>
  <c r="D30" i="5"/>
  <c r="H29" i="5"/>
  <c r="I29" i="5" s="1"/>
  <c r="G29" i="5"/>
  <c r="E29" i="5"/>
  <c r="D29" i="5"/>
  <c r="G28" i="5"/>
  <c r="H28" i="5" s="1"/>
  <c r="I28" i="5" s="1"/>
  <c r="E28" i="5"/>
  <c r="D28" i="5"/>
  <c r="I27" i="5"/>
  <c r="H27" i="5"/>
  <c r="G27" i="5"/>
  <c r="F27" i="5"/>
  <c r="E27" i="5"/>
  <c r="D27" i="5"/>
  <c r="H26" i="5"/>
  <c r="I26" i="5" s="1"/>
  <c r="G26" i="5"/>
  <c r="F26" i="5"/>
  <c r="E26" i="5"/>
  <c r="D26" i="5"/>
  <c r="H25" i="5"/>
  <c r="G25" i="5"/>
  <c r="F25" i="5"/>
  <c r="I25" i="5" s="1"/>
  <c r="E25" i="5"/>
  <c r="D25" i="5"/>
  <c r="G24" i="5"/>
  <c r="H24" i="5" s="1"/>
  <c r="E24" i="5"/>
  <c r="D24" i="5"/>
  <c r="G23" i="5"/>
  <c r="H23" i="5" s="1"/>
  <c r="F23" i="5"/>
  <c r="I23" i="5" s="1"/>
  <c r="E23" i="5"/>
  <c r="D23" i="5"/>
  <c r="G22" i="5"/>
  <c r="H22" i="5" s="1"/>
  <c r="F22" i="5"/>
  <c r="I22" i="5" s="1"/>
  <c r="E22" i="5"/>
  <c r="D22" i="5"/>
  <c r="H21" i="5"/>
  <c r="G20" i="5"/>
  <c r="H20" i="5" s="1"/>
  <c r="E20" i="5"/>
  <c r="D20" i="5"/>
  <c r="G19" i="5"/>
  <c r="H19" i="5" s="1"/>
  <c r="F19" i="5"/>
  <c r="I19" i="5" s="1"/>
  <c r="E19" i="5"/>
  <c r="D19" i="5"/>
  <c r="H17" i="5"/>
  <c r="I17" i="5" s="1"/>
  <c r="G17" i="5"/>
  <c r="F17" i="5"/>
  <c r="E17" i="5"/>
  <c r="D17" i="5"/>
  <c r="G16" i="5"/>
  <c r="H16" i="5" s="1"/>
  <c r="F16" i="5"/>
  <c r="I16" i="5" s="1"/>
  <c r="E16" i="5"/>
  <c r="D16" i="5"/>
  <c r="H15" i="5"/>
  <c r="I15" i="5" s="1"/>
  <c r="G15" i="5"/>
  <c r="E15" i="5"/>
  <c r="D15" i="5"/>
  <c r="G14" i="5"/>
  <c r="H14" i="5" s="1"/>
  <c r="I14" i="5" s="1"/>
  <c r="F14" i="5"/>
  <c r="E14" i="5"/>
  <c r="D14" i="5"/>
  <c r="H13" i="5"/>
  <c r="I13" i="5" s="1"/>
  <c r="I12" i="5" s="1"/>
  <c r="G13" i="5"/>
  <c r="E13" i="5"/>
  <c r="D13" i="5"/>
  <c r="H12" i="5"/>
  <c r="G11" i="5"/>
  <c r="H11" i="5" s="1"/>
  <c r="F11" i="5"/>
  <c r="E11" i="5"/>
  <c r="D11" i="5"/>
  <c r="H10" i="5"/>
  <c r="G10" i="5"/>
  <c r="F10" i="5"/>
  <c r="I10" i="5" s="1"/>
  <c r="E10" i="5"/>
  <c r="D10" i="5"/>
  <c r="I9" i="5"/>
  <c r="H9" i="5"/>
  <c r="G9" i="5"/>
  <c r="E9" i="5"/>
  <c r="D9" i="5"/>
  <c r="H8" i="5"/>
  <c r="H7" i="5"/>
  <c r="H4131" i="4"/>
  <c r="H4124" i="4"/>
  <c r="H4123" i="4"/>
  <c r="H4122" i="4"/>
  <c r="H4121" i="4"/>
  <c r="H4120" i="4"/>
  <c r="H4119" i="4"/>
  <c r="H4118" i="4"/>
  <c r="H4117" i="4"/>
  <c r="H4116" i="4"/>
  <c r="H4115" i="4"/>
  <c r="H4114" i="4"/>
  <c r="H4113" i="4"/>
  <c r="H4112" i="4"/>
  <c r="H4111" i="4"/>
  <c r="H4110" i="4"/>
  <c r="H4109" i="4"/>
  <c r="H4108" i="4"/>
  <c r="H4107" i="4"/>
  <c r="H4106" i="4"/>
  <c r="H4105" i="4"/>
  <c r="H4104" i="4"/>
  <c r="H4103" i="4"/>
  <c r="H4102" i="4"/>
  <c r="H4101" i="4"/>
  <c r="H4100" i="4"/>
  <c r="H4099" i="4"/>
  <c r="H4098" i="4"/>
  <c r="H4097" i="4"/>
  <c r="H4096" i="4"/>
  <c r="H4095" i="4"/>
  <c r="H4094" i="4"/>
  <c r="H4093" i="4"/>
  <c r="H4092" i="4"/>
  <c r="H4091" i="4"/>
  <c r="H4090" i="4"/>
  <c r="H4089" i="4"/>
  <c r="H4088" i="4"/>
  <c r="H4087" i="4"/>
  <c r="H4086" i="4"/>
  <c r="H4085" i="4"/>
  <c r="H4084" i="4"/>
  <c r="H4083" i="4"/>
  <c r="H4082" i="4"/>
  <c r="H4081" i="4"/>
  <c r="H4080" i="4"/>
  <c r="H4079" i="4"/>
  <c r="H4078" i="4"/>
  <c r="H4077" i="4"/>
  <c r="H4076" i="4"/>
  <c r="H4075" i="4"/>
  <c r="H4074" i="4"/>
  <c r="H4073" i="4"/>
  <c r="H4072" i="4"/>
  <c r="H4071" i="4"/>
  <c r="H4070" i="4"/>
  <c r="H4069" i="4"/>
  <c r="H4068" i="4"/>
  <c r="H4067" i="4"/>
  <c r="H4066" i="4"/>
  <c r="H4065" i="4"/>
  <c r="H4064" i="4"/>
  <c r="H4063" i="4"/>
  <c r="H4062" i="4"/>
  <c r="H4061" i="4"/>
  <c r="H4060" i="4"/>
  <c r="H4059" i="4"/>
  <c r="H4058" i="4"/>
  <c r="H4057" i="4"/>
  <c r="H4056" i="4"/>
  <c r="H4055" i="4"/>
  <c r="H4054" i="4"/>
  <c r="H4053" i="4"/>
  <c r="H4052" i="4"/>
  <c r="H4051" i="4"/>
  <c r="H4050" i="4"/>
  <c r="H4049" i="4"/>
  <c r="H4048" i="4"/>
  <c r="H4047" i="4"/>
  <c r="H4046" i="4"/>
  <c r="H4045" i="4"/>
  <c r="H4044" i="4"/>
  <c r="H4043" i="4"/>
  <c r="H4042" i="4"/>
  <c r="H4041" i="4"/>
  <c r="H4040" i="4"/>
  <c r="H4039" i="4"/>
  <c r="H4038" i="4"/>
  <c r="H4037" i="4"/>
  <c r="H4036" i="4"/>
  <c r="H4035" i="4"/>
  <c r="H4034" i="4"/>
  <c r="H4033" i="4"/>
  <c r="H4032" i="4"/>
  <c r="H4031" i="4"/>
  <c r="H4030" i="4"/>
  <c r="H4029" i="4"/>
  <c r="H4028" i="4"/>
  <c r="H4027" i="4"/>
  <c r="H4026" i="4"/>
  <c r="H4025" i="4"/>
  <c r="H4024" i="4"/>
  <c r="H4023" i="4"/>
  <c r="H4022" i="4"/>
  <c r="H4021" i="4"/>
  <c r="H4020" i="4"/>
  <c r="H4019" i="4"/>
  <c r="H4018" i="4"/>
  <c r="H4017" i="4"/>
  <c r="H4016" i="4"/>
  <c r="H4015" i="4"/>
  <c r="H4014" i="4"/>
  <c r="H4013" i="4"/>
  <c r="H4012" i="4"/>
  <c r="H4011" i="4"/>
  <c r="H4010" i="4"/>
  <c r="H4009" i="4"/>
  <c r="H4008" i="4"/>
  <c r="H4007" i="4"/>
  <c r="H4006" i="4"/>
  <c r="H4005" i="4"/>
  <c r="H4004" i="4"/>
  <c r="H4003" i="4"/>
  <c r="H4002" i="4"/>
  <c r="H4001" i="4"/>
  <c r="H4000" i="4"/>
  <c r="H3999" i="4"/>
  <c r="H3998" i="4"/>
  <c r="H3997" i="4"/>
  <c r="H3996" i="4"/>
  <c r="H3995" i="4"/>
  <c r="H3994" i="4"/>
  <c r="H3993" i="4"/>
  <c r="H3992" i="4"/>
  <c r="H3991" i="4"/>
  <c r="H3990" i="4"/>
  <c r="H3989" i="4"/>
  <c r="H3988" i="4"/>
  <c r="H3987" i="4"/>
  <c r="H3986" i="4"/>
  <c r="H3985" i="4"/>
  <c r="H3984" i="4"/>
  <c r="H3983" i="4"/>
  <c r="H3982" i="4"/>
  <c r="H3981" i="4"/>
  <c r="H3980" i="4"/>
  <c r="H3979" i="4"/>
  <c r="H3978" i="4"/>
  <c r="H3977" i="4"/>
  <c r="H3976" i="4"/>
  <c r="H3975" i="4"/>
  <c r="H3974" i="4"/>
  <c r="H3973" i="4"/>
  <c r="H3972" i="4"/>
  <c r="H3971" i="4"/>
  <c r="H3970" i="4"/>
  <c r="H3969" i="4"/>
  <c r="H3968" i="4"/>
  <c r="H3967" i="4"/>
  <c r="H3966" i="4"/>
  <c r="H3965" i="4"/>
  <c r="H3964" i="4"/>
  <c r="H3963" i="4"/>
  <c r="H3962" i="4"/>
  <c r="H3961" i="4"/>
  <c r="H3960" i="4"/>
  <c r="H3959" i="4"/>
  <c r="H3958" i="4"/>
  <c r="H3957" i="4"/>
  <c r="H3956" i="4"/>
  <c r="H3955" i="4"/>
  <c r="H3954" i="4"/>
  <c r="H3953" i="4"/>
  <c r="H3952" i="4"/>
  <c r="H3951" i="4"/>
  <c r="H3950" i="4"/>
  <c r="H3949" i="4"/>
  <c r="H3948" i="4"/>
  <c r="H3947" i="4"/>
  <c r="H3946" i="4"/>
  <c r="H3945" i="4"/>
  <c r="H3944" i="4"/>
  <c r="H3943" i="4"/>
  <c r="H3942" i="4"/>
  <c r="H3941" i="4"/>
  <c r="H3940" i="4"/>
  <c r="H3939" i="4"/>
  <c r="H3938" i="4"/>
  <c r="H3937" i="4"/>
  <c r="H3936" i="4"/>
  <c r="H3935" i="4"/>
  <c r="H3934" i="4"/>
  <c r="H3933" i="4"/>
  <c r="H3932" i="4"/>
  <c r="H3931" i="4"/>
  <c r="H3930" i="4"/>
  <c r="H3929" i="4"/>
  <c r="H3928" i="4"/>
  <c r="H3927" i="4"/>
  <c r="H3926" i="4"/>
  <c r="H3925" i="4"/>
  <c r="H3924" i="4"/>
  <c r="H3923" i="4"/>
  <c r="H3922" i="4"/>
  <c r="H3921" i="4"/>
  <c r="H3920" i="4"/>
  <c r="H3919" i="4"/>
  <c r="H3918" i="4"/>
  <c r="H3917" i="4"/>
  <c r="H3916" i="4"/>
  <c r="H3915" i="4"/>
  <c r="H3914" i="4"/>
  <c r="H3913" i="4"/>
  <c r="H3912" i="4"/>
  <c r="H3911" i="4"/>
  <c r="H3910" i="4"/>
  <c r="H3909" i="4"/>
  <c r="H3908" i="4"/>
  <c r="H3907" i="4"/>
  <c r="H3906" i="4"/>
  <c r="H3905" i="4"/>
  <c r="H3904" i="4"/>
  <c r="H3903" i="4"/>
  <c r="H3902" i="4"/>
  <c r="H3901" i="4"/>
  <c r="H3900" i="4"/>
  <c r="H3899" i="4"/>
  <c r="H3898" i="4"/>
  <c r="H3897" i="4"/>
  <c r="H3896" i="4"/>
  <c r="H3895" i="4"/>
  <c r="H3894" i="4"/>
  <c r="H3893" i="4"/>
  <c r="H3892" i="4"/>
  <c r="H3891" i="4"/>
  <c r="H3890" i="4"/>
  <c r="H3889" i="4"/>
  <c r="H3888" i="4"/>
  <c r="H3887" i="4"/>
  <c r="H3886" i="4"/>
  <c r="H3885" i="4"/>
  <c r="H3884" i="4"/>
  <c r="H3883" i="4"/>
  <c r="H3882" i="4"/>
  <c r="H3881" i="4"/>
  <c r="H3880" i="4"/>
  <c r="H3879" i="4"/>
  <c r="H3878" i="4"/>
  <c r="H3877" i="4"/>
  <c r="H3876" i="4"/>
  <c r="H3875" i="4"/>
  <c r="H3874" i="4"/>
  <c r="H3873" i="4"/>
  <c r="H3872" i="4"/>
  <c r="H3871" i="4"/>
  <c r="H3870" i="4"/>
  <c r="H3869" i="4"/>
  <c r="H3868" i="4"/>
  <c r="H3867" i="4"/>
  <c r="H3866" i="4"/>
  <c r="H3865" i="4"/>
  <c r="H3864" i="4"/>
  <c r="H3863" i="4"/>
  <c r="H3862" i="4"/>
  <c r="H3861" i="4"/>
  <c r="H3860" i="4"/>
  <c r="H3859" i="4"/>
  <c r="H3858" i="4"/>
  <c r="H3857" i="4"/>
  <c r="H3856" i="4"/>
  <c r="H3855" i="4"/>
  <c r="H3854" i="4"/>
  <c r="H3853" i="4"/>
  <c r="H3852" i="4"/>
  <c r="H3851" i="4"/>
  <c r="H3850" i="4"/>
  <c r="H3849" i="4"/>
  <c r="H3848" i="4"/>
  <c r="H3847" i="4"/>
  <c r="H3846" i="4"/>
  <c r="H3845" i="4"/>
  <c r="H3844" i="4"/>
  <c r="H3843" i="4"/>
  <c r="H3842" i="4"/>
  <c r="H3841" i="4"/>
  <c r="H3840" i="4"/>
  <c r="H3839" i="4"/>
  <c r="H3838" i="4"/>
  <c r="H3837" i="4"/>
  <c r="H3836" i="4"/>
  <c r="H3835" i="4"/>
  <c r="H3834" i="4"/>
  <c r="H3833" i="4"/>
  <c r="H3832" i="4"/>
  <c r="H3831" i="4"/>
  <c r="H3830" i="4"/>
  <c r="H3829" i="4"/>
  <c r="H3828" i="4"/>
  <c r="H3827" i="4"/>
  <c r="H3826" i="4"/>
  <c r="H3825" i="4"/>
  <c r="H3824" i="4"/>
  <c r="H3823" i="4"/>
  <c r="H3822" i="4"/>
  <c r="H3821" i="4"/>
  <c r="H3820" i="4"/>
  <c r="H3819" i="4"/>
  <c r="H3818" i="4"/>
  <c r="H3817" i="4"/>
  <c r="H3816" i="4"/>
  <c r="H3815" i="4"/>
  <c r="H3814" i="4"/>
  <c r="H3813" i="4"/>
  <c r="H3812" i="4"/>
  <c r="H3811" i="4"/>
  <c r="H3810" i="4"/>
  <c r="H3809" i="4"/>
  <c r="H3808" i="4"/>
  <c r="H3807" i="4"/>
  <c r="H3806" i="4"/>
  <c r="H3805" i="4"/>
  <c r="H3804" i="4"/>
  <c r="H3803" i="4"/>
  <c r="H3802" i="4"/>
  <c r="H3801" i="4"/>
  <c r="H3800" i="4"/>
  <c r="H3799" i="4"/>
  <c r="H3798" i="4"/>
  <c r="H3797" i="4"/>
  <c r="H3796" i="4"/>
  <c r="H3795" i="4"/>
  <c r="H3794" i="4"/>
  <c r="H3793" i="4"/>
  <c r="H3792" i="4"/>
  <c r="H3791" i="4"/>
  <c r="H3790" i="4"/>
  <c r="H3789" i="4"/>
  <c r="H3788" i="4"/>
  <c r="H3787" i="4"/>
  <c r="H3786" i="4"/>
  <c r="H3785" i="4"/>
  <c r="H3784" i="4"/>
  <c r="H3783" i="4"/>
  <c r="H3782" i="4"/>
  <c r="H3781" i="4"/>
  <c r="H3780" i="4"/>
  <c r="H3779" i="4"/>
  <c r="H3778" i="4"/>
  <c r="H3777" i="4"/>
  <c r="H3776" i="4"/>
  <c r="H3775" i="4"/>
  <c r="H3774" i="4"/>
  <c r="H3773" i="4"/>
  <c r="H3772" i="4"/>
  <c r="H3771" i="4"/>
  <c r="H3770" i="4"/>
  <c r="H3769" i="4"/>
  <c r="H3768" i="4"/>
  <c r="H3767" i="4"/>
  <c r="H3766" i="4"/>
  <c r="H3765" i="4"/>
  <c r="H3764" i="4"/>
  <c r="H3763" i="4"/>
  <c r="H3762" i="4"/>
  <c r="H3761" i="4"/>
  <c r="H3760" i="4"/>
  <c r="H3759" i="4"/>
  <c r="H3758" i="4"/>
  <c r="H3757" i="4"/>
  <c r="H3756" i="4"/>
  <c r="H3755" i="4"/>
  <c r="H3754" i="4"/>
  <c r="H3753" i="4"/>
  <c r="H3752" i="4"/>
  <c r="H3751" i="4"/>
  <c r="H3750" i="4"/>
  <c r="H3749" i="4"/>
  <c r="H3748" i="4"/>
  <c r="H3747" i="4"/>
  <c r="H3746" i="4"/>
  <c r="H3745" i="4"/>
  <c r="H3744" i="4"/>
  <c r="H3743" i="4"/>
  <c r="H3742" i="4"/>
  <c r="H3741" i="4"/>
  <c r="H3740" i="4"/>
  <c r="H3739" i="4"/>
  <c r="H3738" i="4"/>
  <c r="H3737" i="4"/>
  <c r="H3736" i="4"/>
  <c r="H3735" i="4"/>
  <c r="H3734" i="4"/>
  <c r="H3733" i="4"/>
  <c r="H3732" i="4"/>
  <c r="H3731" i="4"/>
  <c r="H3730" i="4"/>
  <c r="H3729" i="4"/>
  <c r="H3728" i="4"/>
  <c r="H3727" i="4"/>
  <c r="H3726" i="4"/>
  <c r="H3725" i="4"/>
  <c r="H3724" i="4"/>
  <c r="H3723" i="4"/>
  <c r="H3722" i="4"/>
  <c r="H3721" i="4"/>
  <c r="H3720" i="4"/>
  <c r="H3719" i="4"/>
  <c r="H3718" i="4"/>
  <c r="H3717" i="4"/>
  <c r="H3716" i="4"/>
  <c r="H3715" i="4"/>
  <c r="H3714" i="4"/>
  <c r="H3713" i="4"/>
  <c r="H3712" i="4"/>
  <c r="H3711" i="4"/>
  <c r="H3710" i="4"/>
  <c r="H3709" i="4"/>
  <c r="H3708" i="4"/>
  <c r="H3707" i="4"/>
  <c r="H3706" i="4"/>
  <c r="H3705" i="4"/>
  <c r="H3704" i="4"/>
  <c r="H3703" i="4"/>
  <c r="H3702" i="4"/>
  <c r="H3701" i="4"/>
  <c r="H3700" i="4"/>
  <c r="H3699" i="4"/>
  <c r="H3698" i="4"/>
  <c r="H3697" i="4"/>
  <c r="H3696" i="4"/>
  <c r="H3695" i="4"/>
  <c r="H3694" i="4"/>
  <c r="H3693" i="4"/>
  <c r="H3692" i="4"/>
  <c r="H3691" i="4"/>
  <c r="H3690" i="4"/>
  <c r="H3689" i="4"/>
  <c r="H3688" i="4"/>
  <c r="H3687" i="4"/>
  <c r="H3686" i="4"/>
  <c r="H3685" i="4"/>
  <c r="H3684" i="4"/>
  <c r="H3683" i="4"/>
  <c r="H3682" i="4"/>
  <c r="H3681" i="4"/>
  <c r="H3680" i="4"/>
  <c r="H3679" i="4"/>
  <c r="H3678" i="4"/>
  <c r="H3677" i="4"/>
  <c r="H3676" i="4"/>
  <c r="H3675" i="4"/>
  <c r="H3674" i="4"/>
  <c r="H3673" i="4"/>
  <c r="H3672" i="4"/>
  <c r="H3671" i="4"/>
  <c r="H3670" i="4"/>
  <c r="H3669" i="4"/>
  <c r="H3668" i="4"/>
  <c r="H3667" i="4"/>
  <c r="H3666" i="4"/>
  <c r="H3665" i="4"/>
  <c r="H3664" i="4"/>
  <c r="H3663" i="4"/>
  <c r="H3662" i="4"/>
  <c r="H3661" i="4"/>
  <c r="H3660" i="4"/>
  <c r="H3659" i="4"/>
  <c r="H3658" i="4"/>
  <c r="H3657" i="4"/>
  <c r="H3656" i="4"/>
  <c r="H3655" i="4"/>
  <c r="H3654" i="4"/>
  <c r="H3653" i="4"/>
  <c r="H3652" i="4"/>
  <c r="H3651" i="4"/>
  <c r="H3650" i="4"/>
  <c r="H3649" i="4"/>
  <c r="H3648" i="4"/>
  <c r="H3647" i="4"/>
  <c r="H3646" i="4"/>
  <c r="H3645" i="4"/>
  <c r="H3644" i="4"/>
  <c r="H3643" i="4"/>
  <c r="H3642" i="4"/>
  <c r="H3641" i="4"/>
  <c r="H3640" i="4"/>
  <c r="H3639" i="4"/>
  <c r="H3638" i="4"/>
  <c r="H3637" i="4"/>
  <c r="H3636" i="4"/>
  <c r="H3635" i="4"/>
  <c r="H3634" i="4"/>
  <c r="H3633" i="4"/>
  <c r="H3632" i="4"/>
  <c r="H3631" i="4"/>
  <c r="H3630" i="4"/>
  <c r="H3629" i="4"/>
  <c r="H3628" i="4"/>
  <c r="H3627" i="4"/>
  <c r="H3626" i="4"/>
  <c r="H3625" i="4"/>
  <c r="H3624" i="4"/>
  <c r="H3623" i="4"/>
  <c r="H3622" i="4"/>
  <c r="H3621" i="4"/>
  <c r="H3620" i="4"/>
  <c r="H3619" i="4"/>
  <c r="H3618" i="4"/>
  <c r="H3617" i="4"/>
  <c r="H3616" i="4"/>
  <c r="H3615" i="4"/>
  <c r="H3614" i="4"/>
  <c r="H3613" i="4"/>
  <c r="H3612" i="4"/>
  <c r="H3611" i="4"/>
  <c r="H3610" i="4"/>
  <c r="H3609" i="4"/>
  <c r="H3608" i="4"/>
  <c r="H3607" i="4"/>
  <c r="H3606" i="4"/>
  <c r="H3605" i="4"/>
  <c r="H3604" i="4"/>
  <c r="H3603" i="4"/>
  <c r="H3602" i="4"/>
  <c r="H3601" i="4"/>
  <c r="H3600" i="4"/>
  <c r="H3599" i="4"/>
  <c r="H3598" i="4"/>
  <c r="H3597" i="4"/>
  <c r="H3596" i="4"/>
  <c r="H3595" i="4"/>
  <c r="H3594" i="4"/>
  <c r="H3593" i="4"/>
  <c r="H3592" i="4"/>
  <c r="H3591" i="4"/>
  <c r="H3590" i="4"/>
  <c r="H3589" i="4"/>
  <c r="H3588" i="4"/>
  <c r="H3587" i="4"/>
  <c r="H3586" i="4"/>
  <c r="H3585" i="4"/>
  <c r="H3584" i="4"/>
  <c r="H3583" i="4"/>
  <c r="H3582" i="4"/>
  <c r="H3581" i="4"/>
  <c r="H3580" i="4"/>
  <c r="H3579" i="4"/>
  <c r="H3578" i="4"/>
  <c r="H3577" i="4"/>
  <c r="H3576" i="4"/>
  <c r="H3575" i="4"/>
  <c r="H3574" i="4"/>
  <c r="H3573" i="4"/>
  <c r="H3572" i="4"/>
  <c r="H3571" i="4"/>
  <c r="H3570" i="4"/>
  <c r="H3569" i="4"/>
  <c r="H3568" i="4"/>
  <c r="H3567" i="4"/>
  <c r="H3566" i="4"/>
  <c r="H3565" i="4"/>
  <c r="H3564" i="4"/>
  <c r="H3563" i="4"/>
  <c r="H3562" i="4"/>
  <c r="H3561" i="4"/>
  <c r="H3560" i="4"/>
  <c r="H3559" i="4"/>
  <c r="H3558" i="4"/>
  <c r="H3557" i="4"/>
  <c r="H3556" i="4"/>
  <c r="H3555" i="4"/>
  <c r="H3554" i="4"/>
  <c r="H3553" i="4"/>
  <c r="H3552" i="4"/>
  <c r="H3551" i="4"/>
  <c r="H3550" i="4"/>
  <c r="H3549" i="4"/>
  <c r="H3548" i="4"/>
  <c r="H3547" i="4"/>
  <c r="H3546" i="4"/>
  <c r="H3545" i="4"/>
  <c r="H3544" i="4"/>
  <c r="H3543" i="4"/>
  <c r="H3542" i="4"/>
  <c r="H3541" i="4"/>
  <c r="H3540" i="4"/>
  <c r="H3539" i="4"/>
  <c r="H3538" i="4"/>
  <c r="H3537" i="4"/>
  <c r="H3536" i="4"/>
  <c r="H3535" i="4"/>
  <c r="H3534" i="4"/>
  <c r="H3533" i="4"/>
  <c r="H3532" i="4"/>
  <c r="H3531" i="4"/>
  <c r="H3530" i="4"/>
  <c r="H3529" i="4"/>
  <c r="H3528" i="4"/>
  <c r="H3527" i="4"/>
  <c r="H3526" i="4"/>
  <c r="H3525" i="4"/>
  <c r="H3524" i="4"/>
  <c r="H3523" i="4"/>
  <c r="H3522" i="4"/>
  <c r="H3521" i="4"/>
  <c r="H3520" i="4"/>
  <c r="H3519" i="4"/>
  <c r="H3518" i="4"/>
  <c r="H3517" i="4"/>
  <c r="H3516" i="4"/>
  <c r="H3515" i="4"/>
  <c r="H3514" i="4"/>
  <c r="H3513" i="4"/>
  <c r="H3512" i="4"/>
  <c r="H3511" i="4"/>
  <c r="H3510" i="4"/>
  <c r="H3509" i="4"/>
  <c r="H3508" i="4"/>
  <c r="H3507" i="4"/>
  <c r="H3506" i="4"/>
  <c r="H3505" i="4"/>
  <c r="H3504" i="4"/>
  <c r="H3503" i="4"/>
  <c r="H3502" i="4"/>
  <c r="H3501" i="4"/>
  <c r="H3500" i="4"/>
  <c r="H3499" i="4"/>
  <c r="H3498" i="4"/>
  <c r="H3497" i="4"/>
  <c r="H3496" i="4"/>
  <c r="H3495" i="4"/>
  <c r="H3494" i="4"/>
  <c r="H3493" i="4"/>
  <c r="H3492" i="4"/>
  <c r="H3491" i="4"/>
  <c r="H3490" i="4"/>
  <c r="H3489" i="4"/>
  <c r="H3488" i="4"/>
  <c r="H3487" i="4"/>
  <c r="H3486" i="4"/>
  <c r="H3485" i="4"/>
  <c r="H3484" i="4"/>
  <c r="H3483" i="4"/>
  <c r="H3482" i="4"/>
  <c r="H3481" i="4"/>
  <c r="H3480" i="4"/>
  <c r="H3479" i="4"/>
  <c r="H3478" i="4"/>
  <c r="H3477" i="4"/>
  <c r="H3476" i="4"/>
  <c r="H3475" i="4"/>
  <c r="H3474" i="4"/>
  <c r="H3473" i="4"/>
  <c r="H3472" i="4"/>
  <c r="H3471" i="4"/>
  <c r="H3470" i="4"/>
  <c r="H3469" i="4"/>
  <c r="H3468" i="4"/>
  <c r="H3467" i="4"/>
  <c r="H3466" i="4"/>
  <c r="H3465" i="4"/>
  <c r="H3464" i="4"/>
  <c r="H3463" i="4"/>
  <c r="H3462" i="4"/>
  <c r="H3461" i="4"/>
  <c r="H3460" i="4"/>
  <c r="H3459" i="4"/>
  <c r="H3458" i="4"/>
  <c r="H3457" i="4"/>
  <c r="H3456" i="4"/>
  <c r="H3455" i="4"/>
  <c r="H3454" i="4"/>
  <c r="H3453" i="4"/>
  <c r="H3452" i="4"/>
  <c r="H3451" i="4"/>
  <c r="H3450" i="4"/>
  <c r="H3449" i="4"/>
  <c r="H3448" i="4"/>
  <c r="H3447" i="4"/>
  <c r="H3446" i="4"/>
  <c r="H3445" i="4"/>
  <c r="H3444" i="4"/>
  <c r="H3443" i="4"/>
  <c r="H3442" i="4"/>
  <c r="H3441" i="4"/>
  <c r="H3440" i="4"/>
  <c r="H3439" i="4"/>
  <c r="H3438" i="4"/>
  <c r="H3437" i="4"/>
  <c r="H3436" i="4"/>
  <c r="H3435" i="4"/>
  <c r="H3434" i="4"/>
  <c r="H3433" i="4"/>
  <c r="H3432" i="4"/>
  <c r="H3431" i="4"/>
  <c r="H3430" i="4"/>
  <c r="H3429" i="4"/>
  <c r="H3428" i="4"/>
  <c r="H3427" i="4"/>
  <c r="H3426" i="4"/>
  <c r="H3425" i="4"/>
  <c r="H3424" i="4"/>
  <c r="H3423" i="4"/>
  <c r="H3422" i="4"/>
  <c r="H3421" i="4"/>
  <c r="H3420" i="4"/>
  <c r="H3419" i="4"/>
  <c r="H3418" i="4"/>
  <c r="H3417" i="4"/>
  <c r="H3416" i="4"/>
  <c r="H3415" i="4"/>
  <c r="H3414" i="4"/>
  <c r="H3413" i="4"/>
  <c r="H3412" i="4"/>
  <c r="H3411" i="4"/>
  <c r="H3410" i="4"/>
  <c r="H3409" i="4"/>
  <c r="H3408" i="4"/>
  <c r="H3407" i="4"/>
  <c r="H3406" i="4"/>
  <c r="H3405" i="4"/>
  <c r="H3404" i="4"/>
  <c r="H3403" i="4"/>
  <c r="H3402" i="4"/>
  <c r="H3401" i="4"/>
  <c r="H3400" i="4"/>
  <c r="H3399" i="4"/>
  <c r="H3398" i="4"/>
  <c r="H3397" i="4"/>
  <c r="H3396" i="4"/>
  <c r="H3395" i="4"/>
  <c r="H3394" i="4"/>
  <c r="H3393" i="4"/>
  <c r="H3392" i="4"/>
  <c r="H3391" i="4"/>
  <c r="H3390" i="4"/>
  <c r="H3389" i="4"/>
  <c r="H3388" i="4"/>
  <c r="H3387" i="4"/>
  <c r="H3386" i="4"/>
  <c r="H3385" i="4"/>
  <c r="H3384" i="4"/>
  <c r="H3383" i="4"/>
  <c r="H3382" i="4"/>
  <c r="H3381" i="4"/>
  <c r="H3380" i="4"/>
  <c r="H3379" i="4"/>
  <c r="H3378" i="4"/>
  <c r="H3377" i="4"/>
  <c r="H3376" i="4"/>
  <c r="H3375" i="4"/>
  <c r="H3374" i="4"/>
  <c r="H3373" i="4"/>
  <c r="H3372" i="4"/>
  <c r="H3371" i="4"/>
  <c r="H3370" i="4"/>
  <c r="H3369" i="4"/>
  <c r="H3368" i="4"/>
  <c r="H3367" i="4"/>
  <c r="H3366" i="4"/>
  <c r="H3365" i="4"/>
  <c r="H3364" i="4"/>
  <c r="H3363" i="4"/>
  <c r="H3362" i="4"/>
  <c r="H3361" i="4"/>
  <c r="H3360" i="4"/>
  <c r="H3359" i="4"/>
  <c r="H3358" i="4"/>
  <c r="H3357" i="4"/>
  <c r="H3356" i="4"/>
  <c r="H3355" i="4"/>
  <c r="H3354" i="4"/>
  <c r="H3353" i="4"/>
  <c r="H3352" i="4"/>
  <c r="H3351" i="4"/>
  <c r="H3350" i="4"/>
  <c r="H3349" i="4"/>
  <c r="H3348" i="4"/>
  <c r="H3347" i="4"/>
  <c r="H3346" i="4"/>
  <c r="H3345" i="4"/>
  <c r="H3344" i="4"/>
  <c r="H3343" i="4"/>
  <c r="H3342" i="4"/>
  <c r="H3341" i="4"/>
  <c r="H3340" i="4"/>
  <c r="H3339" i="4"/>
  <c r="H3338" i="4"/>
  <c r="H3337" i="4"/>
  <c r="H3336" i="4"/>
  <c r="H3335" i="4"/>
  <c r="H3334" i="4"/>
  <c r="H3333" i="4"/>
  <c r="H3332" i="4"/>
  <c r="H3331" i="4"/>
  <c r="H3330" i="4"/>
  <c r="H3329" i="4"/>
  <c r="H3328" i="4"/>
  <c r="H3327" i="4"/>
  <c r="H3326" i="4"/>
  <c r="H3325" i="4"/>
  <c r="H3324" i="4"/>
  <c r="H3323" i="4"/>
  <c r="H3322" i="4"/>
  <c r="H3321" i="4"/>
  <c r="H3320" i="4"/>
  <c r="H3319" i="4"/>
  <c r="H3318" i="4"/>
  <c r="H3317" i="4"/>
  <c r="H3316" i="4"/>
  <c r="H3315" i="4"/>
  <c r="H3314" i="4"/>
  <c r="H3313" i="4"/>
  <c r="H3312" i="4"/>
  <c r="H3311" i="4"/>
  <c r="H3310" i="4"/>
  <c r="H3309" i="4"/>
  <c r="H3308" i="4"/>
  <c r="H3307" i="4"/>
  <c r="H3306" i="4"/>
  <c r="H3305" i="4"/>
  <c r="H3304" i="4"/>
  <c r="H3303" i="4"/>
  <c r="H3302" i="4"/>
  <c r="H3301" i="4"/>
  <c r="H3300" i="4"/>
  <c r="H3299" i="4"/>
  <c r="H3298" i="4"/>
  <c r="H3297" i="4"/>
  <c r="H3296" i="4"/>
  <c r="H3295" i="4"/>
  <c r="H3294" i="4"/>
  <c r="H3293" i="4"/>
  <c r="H3292" i="4"/>
  <c r="H3291" i="4"/>
  <c r="H3290" i="4"/>
  <c r="H3289" i="4"/>
  <c r="H3288" i="4"/>
  <c r="H3287" i="4"/>
  <c r="H3286" i="4"/>
  <c r="H3285" i="4"/>
  <c r="H3284" i="4"/>
  <c r="H3283" i="4"/>
  <c r="H3282" i="4"/>
  <c r="H3281" i="4"/>
  <c r="H3280" i="4"/>
  <c r="H3279" i="4"/>
  <c r="H3278" i="4"/>
  <c r="H3277" i="4"/>
  <c r="H3276" i="4"/>
  <c r="H3275" i="4"/>
  <c r="H3274" i="4"/>
  <c r="H3273" i="4"/>
  <c r="H3272" i="4"/>
  <c r="H3271" i="4"/>
  <c r="H3270" i="4"/>
  <c r="H3269" i="4"/>
  <c r="H3268" i="4"/>
  <c r="H3267" i="4"/>
  <c r="H3266" i="4"/>
  <c r="H3265" i="4"/>
  <c r="H3264" i="4"/>
  <c r="H3263" i="4"/>
  <c r="H3262" i="4"/>
  <c r="H3261" i="4"/>
  <c r="H3260" i="4"/>
  <c r="H3259" i="4"/>
  <c r="H3258" i="4"/>
  <c r="H3257" i="4"/>
  <c r="H3256" i="4"/>
  <c r="H3255" i="4"/>
  <c r="H3254" i="4"/>
  <c r="H3253" i="4"/>
  <c r="H3252" i="4"/>
  <c r="H3251" i="4"/>
  <c r="H3250" i="4"/>
  <c r="H3249" i="4"/>
  <c r="H3248" i="4"/>
  <c r="H3247" i="4"/>
  <c r="H3246" i="4"/>
  <c r="H3245" i="4"/>
  <c r="H3244" i="4"/>
  <c r="H3243" i="4"/>
  <c r="H3242" i="4"/>
  <c r="H3241" i="4"/>
  <c r="H3240" i="4"/>
  <c r="H3239" i="4"/>
  <c r="H3238" i="4"/>
  <c r="H3237" i="4"/>
  <c r="H3236" i="4"/>
  <c r="H3235" i="4"/>
  <c r="H3234" i="4"/>
  <c r="H3233" i="4"/>
  <c r="H3232" i="4"/>
  <c r="H3231" i="4"/>
  <c r="H3230" i="4"/>
  <c r="H3229" i="4"/>
  <c r="H3228" i="4"/>
  <c r="H3227" i="4"/>
  <c r="H3226" i="4"/>
  <c r="H3225" i="4"/>
  <c r="H3224" i="4"/>
  <c r="H3223" i="4"/>
  <c r="H3222" i="4"/>
  <c r="H3221" i="4"/>
  <c r="H3220" i="4"/>
  <c r="H3219" i="4"/>
  <c r="H3218" i="4"/>
  <c r="H3217" i="4"/>
  <c r="H3216" i="4"/>
  <c r="H3215" i="4"/>
  <c r="H3214" i="4"/>
  <c r="H3213" i="4"/>
  <c r="H3212" i="4"/>
  <c r="H3211" i="4"/>
  <c r="H3210" i="4"/>
  <c r="H3209" i="4"/>
  <c r="H3208" i="4"/>
  <c r="H3207" i="4"/>
  <c r="H3206" i="4"/>
  <c r="H3205" i="4"/>
  <c r="H3204" i="4"/>
  <c r="H3203" i="4"/>
  <c r="H3202" i="4"/>
  <c r="H3201" i="4"/>
  <c r="H3200" i="4"/>
  <c r="H3199" i="4"/>
  <c r="H3198" i="4"/>
  <c r="H3197" i="4"/>
  <c r="H3196" i="4"/>
  <c r="H3195" i="4"/>
  <c r="H3194" i="4"/>
  <c r="H3193" i="4"/>
  <c r="H3192" i="4"/>
  <c r="H3191" i="4"/>
  <c r="H3190" i="4"/>
  <c r="H3189" i="4"/>
  <c r="H3188" i="4"/>
  <c r="H3187" i="4"/>
  <c r="H3186" i="4"/>
  <c r="H3185" i="4"/>
  <c r="H3184" i="4"/>
  <c r="H3183" i="4"/>
  <c r="H3182" i="4"/>
  <c r="H3181" i="4"/>
  <c r="H3180" i="4"/>
  <c r="H3179" i="4"/>
  <c r="H3178" i="4"/>
  <c r="H3177" i="4"/>
  <c r="H3176" i="4"/>
  <c r="H3175" i="4"/>
  <c r="H3174" i="4"/>
  <c r="H3173" i="4"/>
  <c r="H3172" i="4"/>
  <c r="H3171" i="4"/>
  <c r="H3170" i="4"/>
  <c r="H3169" i="4"/>
  <c r="H3168" i="4"/>
  <c r="H3167" i="4"/>
  <c r="H3166" i="4"/>
  <c r="H3165" i="4"/>
  <c r="H3164" i="4"/>
  <c r="H3163" i="4"/>
  <c r="H3162" i="4"/>
  <c r="H3161" i="4"/>
  <c r="H3160" i="4"/>
  <c r="H3159" i="4"/>
  <c r="H3158" i="4"/>
  <c r="H3157" i="4"/>
  <c r="H3156" i="4"/>
  <c r="H3155" i="4"/>
  <c r="H3154" i="4"/>
  <c r="H3153" i="4"/>
  <c r="H3152" i="4"/>
  <c r="H3151" i="4"/>
  <c r="H3150" i="4"/>
  <c r="H3149" i="4"/>
  <c r="H3148" i="4"/>
  <c r="H3147" i="4"/>
  <c r="H3146" i="4"/>
  <c r="H3145" i="4"/>
  <c r="H3144" i="4"/>
  <c r="H3143" i="4"/>
  <c r="H3142" i="4"/>
  <c r="H3141" i="4"/>
  <c r="H3140" i="4"/>
  <c r="H3139" i="4"/>
  <c r="H3138" i="4"/>
  <c r="H3137" i="4"/>
  <c r="H3136" i="4"/>
  <c r="H3135" i="4"/>
  <c r="H3134" i="4"/>
  <c r="H3133" i="4"/>
  <c r="H3132" i="4"/>
  <c r="H3131" i="4"/>
  <c r="H3130" i="4"/>
  <c r="H3129" i="4"/>
  <c r="H3128" i="4"/>
  <c r="H3127" i="4"/>
  <c r="H3126" i="4"/>
  <c r="H3125" i="4"/>
  <c r="H3124" i="4"/>
  <c r="H3123" i="4"/>
  <c r="H3122" i="4"/>
  <c r="H3121" i="4"/>
  <c r="H3120" i="4"/>
  <c r="H3119" i="4"/>
  <c r="H3118" i="4"/>
  <c r="H3117" i="4"/>
  <c r="H3116" i="4"/>
  <c r="H3115" i="4"/>
  <c r="H3114" i="4"/>
  <c r="H3113" i="4"/>
  <c r="H3112" i="4"/>
  <c r="H3111" i="4"/>
  <c r="H3110" i="4"/>
  <c r="H3109" i="4"/>
  <c r="H3108" i="4"/>
  <c r="H3107" i="4"/>
  <c r="H3106" i="4"/>
  <c r="H3105" i="4"/>
  <c r="H3104" i="4"/>
  <c r="H3103" i="4"/>
  <c r="H3102" i="4"/>
  <c r="H3101" i="4"/>
  <c r="H3100" i="4"/>
  <c r="H3099" i="4"/>
  <c r="H3098" i="4"/>
  <c r="H3097" i="4"/>
  <c r="H3096" i="4"/>
  <c r="H3095" i="4"/>
  <c r="H3094" i="4"/>
  <c r="H3093" i="4"/>
  <c r="H3092" i="4"/>
  <c r="H3091" i="4"/>
  <c r="H3090" i="4"/>
  <c r="H3089" i="4"/>
  <c r="H3088" i="4"/>
  <c r="H3087" i="4"/>
  <c r="H3086" i="4"/>
  <c r="H3085" i="4"/>
  <c r="H3084" i="4"/>
  <c r="H3083" i="4"/>
  <c r="H3082" i="4"/>
  <c r="H3081" i="4"/>
  <c r="H3080" i="4"/>
  <c r="H3079" i="4"/>
  <c r="H3078" i="4"/>
  <c r="H3077" i="4"/>
  <c r="H3076" i="4"/>
  <c r="H3075" i="4"/>
  <c r="H3074" i="4"/>
  <c r="H3073" i="4"/>
  <c r="H3072" i="4"/>
  <c r="H3071" i="4"/>
  <c r="H3070" i="4"/>
  <c r="H3069" i="4"/>
  <c r="H3068" i="4"/>
  <c r="H3067" i="4"/>
  <c r="H3066" i="4"/>
  <c r="H3065" i="4"/>
  <c r="H3064" i="4"/>
  <c r="H3063" i="4"/>
  <c r="H3062" i="4"/>
  <c r="H3061" i="4"/>
  <c r="H3060" i="4"/>
  <c r="H3059" i="4"/>
  <c r="H3058" i="4"/>
  <c r="H3057" i="4"/>
  <c r="H3056" i="4"/>
  <c r="H3055" i="4"/>
  <c r="H3054" i="4"/>
  <c r="H3053" i="4"/>
  <c r="H3052" i="4"/>
  <c r="H3051" i="4"/>
  <c r="H3050" i="4"/>
  <c r="H3049" i="4"/>
  <c r="H3048" i="4"/>
  <c r="H3047" i="4"/>
  <c r="H3046" i="4"/>
  <c r="H3045" i="4"/>
  <c r="H3044" i="4"/>
  <c r="H3043" i="4"/>
  <c r="H3042" i="4"/>
  <c r="H3041" i="4"/>
  <c r="H3040" i="4"/>
  <c r="H3039" i="4"/>
  <c r="H3038" i="4"/>
  <c r="H3037" i="4"/>
  <c r="H3036" i="4"/>
  <c r="H3035" i="4"/>
  <c r="H3034" i="4"/>
  <c r="H3033" i="4"/>
  <c r="H3032" i="4"/>
  <c r="H3031" i="4"/>
  <c r="H3030" i="4"/>
  <c r="H3029" i="4"/>
  <c r="H3028" i="4"/>
  <c r="H3027" i="4"/>
  <c r="H3026" i="4"/>
  <c r="H3025" i="4"/>
  <c r="H3024" i="4"/>
  <c r="H3023" i="4"/>
  <c r="H3022" i="4"/>
  <c r="H3021" i="4"/>
  <c r="H3020" i="4"/>
  <c r="H3019" i="4"/>
  <c r="H3018" i="4"/>
  <c r="H3017" i="4"/>
  <c r="H3016" i="4"/>
  <c r="H3015" i="4"/>
  <c r="H3014" i="4"/>
  <c r="H3013" i="4"/>
  <c r="H3012" i="4"/>
  <c r="H3011" i="4"/>
  <c r="H3010" i="4"/>
  <c r="H3009" i="4"/>
  <c r="H3008" i="4"/>
  <c r="H3007" i="4"/>
  <c r="H3006" i="4"/>
  <c r="H3005" i="4"/>
  <c r="H3004" i="4"/>
  <c r="H3003" i="4"/>
  <c r="H3002" i="4"/>
  <c r="H3001" i="4"/>
  <c r="H3000" i="4"/>
  <c r="H2999" i="4"/>
  <c r="H2998" i="4"/>
  <c r="H2997" i="4"/>
  <c r="H2996" i="4"/>
  <c r="H2995" i="4"/>
  <c r="H2994" i="4"/>
  <c r="H2993" i="4"/>
  <c r="H2992" i="4"/>
  <c r="H2991" i="4"/>
  <c r="H2990" i="4"/>
  <c r="H2989" i="4"/>
  <c r="H2988" i="4"/>
  <c r="H2987" i="4"/>
  <c r="H2986" i="4"/>
  <c r="H2985" i="4"/>
  <c r="H2984" i="4"/>
  <c r="H2983" i="4"/>
  <c r="H2982" i="4"/>
  <c r="H2981" i="4"/>
  <c r="H2980" i="4"/>
  <c r="H2979" i="4"/>
  <c r="H2978" i="4"/>
  <c r="H2977" i="4"/>
  <c r="H2976" i="4"/>
  <c r="H2975" i="4"/>
  <c r="H2974" i="4"/>
  <c r="H2973" i="4"/>
  <c r="H2972" i="4"/>
  <c r="H2971" i="4"/>
  <c r="H2970" i="4"/>
  <c r="H2969" i="4"/>
  <c r="H2968" i="4"/>
  <c r="H2967" i="4"/>
  <c r="H2966" i="4"/>
  <c r="H2965" i="4"/>
  <c r="H2964" i="4"/>
  <c r="H2963" i="4"/>
  <c r="H2962" i="4"/>
  <c r="H2961" i="4"/>
  <c r="H2960" i="4"/>
  <c r="H2959" i="4"/>
  <c r="H2958" i="4"/>
  <c r="H2957" i="4"/>
  <c r="H2956" i="4"/>
  <c r="H2955" i="4"/>
  <c r="H2954" i="4"/>
  <c r="H2953" i="4"/>
  <c r="H2952" i="4"/>
  <c r="H2951" i="4"/>
  <c r="H2950" i="4"/>
  <c r="H2949" i="4"/>
  <c r="H2948" i="4"/>
  <c r="H2947" i="4"/>
  <c r="H2946" i="4"/>
  <c r="H2945" i="4"/>
  <c r="H2944" i="4"/>
  <c r="H2943" i="4"/>
  <c r="H2942" i="4"/>
  <c r="H2941" i="4"/>
  <c r="H2940" i="4"/>
  <c r="H2939" i="4"/>
  <c r="H2938" i="4"/>
  <c r="H2937" i="4"/>
  <c r="H2936" i="4"/>
  <c r="H2935" i="4"/>
  <c r="H2934" i="4"/>
  <c r="H2933" i="4"/>
  <c r="H2932" i="4"/>
  <c r="H2931" i="4"/>
  <c r="H2930" i="4"/>
  <c r="H2929" i="4"/>
  <c r="H2928" i="4"/>
  <c r="H2927" i="4"/>
  <c r="H2926" i="4"/>
  <c r="H2925" i="4"/>
  <c r="H2924" i="4"/>
  <c r="H2923" i="4"/>
  <c r="H2922" i="4"/>
  <c r="H2921" i="4"/>
  <c r="H2920" i="4"/>
  <c r="H2919" i="4"/>
  <c r="H2918" i="4"/>
  <c r="H2917" i="4"/>
  <c r="H2916" i="4"/>
  <c r="H2915" i="4"/>
  <c r="H2914" i="4"/>
  <c r="H2913" i="4"/>
  <c r="H2912" i="4"/>
  <c r="H2911" i="4"/>
  <c r="H2910" i="4"/>
  <c r="H2909" i="4"/>
  <c r="H2908" i="4"/>
  <c r="H2907" i="4"/>
  <c r="H2906" i="4"/>
  <c r="H2905" i="4"/>
  <c r="H2904" i="4"/>
  <c r="H2903" i="4"/>
  <c r="H2902" i="4"/>
  <c r="H2901" i="4"/>
  <c r="H2900" i="4"/>
  <c r="H2899" i="4"/>
  <c r="H2898" i="4"/>
  <c r="H2897" i="4"/>
  <c r="H2896" i="4"/>
  <c r="H2895" i="4"/>
  <c r="H2894" i="4"/>
  <c r="H2893" i="4"/>
  <c r="H2892" i="4"/>
  <c r="H2891" i="4"/>
  <c r="H2890" i="4"/>
  <c r="H2889" i="4"/>
  <c r="H2888" i="4"/>
  <c r="H2887" i="4"/>
  <c r="H2886" i="4"/>
  <c r="H2885" i="4"/>
  <c r="H2884" i="4"/>
  <c r="H2883" i="4"/>
  <c r="H2882" i="4"/>
  <c r="H2881" i="4"/>
  <c r="H2880" i="4"/>
  <c r="H2879" i="4"/>
  <c r="H2878" i="4"/>
  <c r="H2877" i="4"/>
  <c r="H2876" i="4"/>
  <c r="H2875" i="4"/>
  <c r="H2874" i="4"/>
  <c r="H2873" i="4"/>
  <c r="H2872" i="4"/>
  <c r="H2871" i="4"/>
  <c r="H2870" i="4"/>
  <c r="H2869" i="4"/>
  <c r="H2868" i="4"/>
  <c r="H2867" i="4"/>
  <c r="H2866" i="4"/>
  <c r="H2865" i="4"/>
  <c r="H2864" i="4"/>
  <c r="H2863" i="4"/>
  <c r="H2862" i="4"/>
  <c r="H2861" i="4"/>
  <c r="H2860" i="4"/>
  <c r="H2859" i="4"/>
  <c r="H2858" i="4"/>
  <c r="H2857" i="4"/>
  <c r="H2856" i="4"/>
  <c r="H2855" i="4"/>
  <c r="H2854" i="4"/>
  <c r="H2853" i="4"/>
  <c r="H2852" i="4"/>
  <c r="H2851" i="4"/>
  <c r="H2850" i="4"/>
  <c r="H2849" i="4"/>
  <c r="H2848" i="4"/>
  <c r="H2847" i="4"/>
  <c r="H2846" i="4"/>
  <c r="H2845" i="4"/>
  <c r="H2844" i="4"/>
  <c r="H2843" i="4"/>
  <c r="H2842" i="4"/>
  <c r="H2841" i="4"/>
  <c r="H2840" i="4"/>
  <c r="H2839" i="4"/>
  <c r="H2838" i="4"/>
  <c r="H2837" i="4"/>
  <c r="H2836" i="4"/>
  <c r="H2835" i="4"/>
  <c r="H2834" i="4"/>
  <c r="H2833" i="4"/>
  <c r="H2832" i="4"/>
  <c r="H2831" i="4"/>
  <c r="H2830" i="4"/>
  <c r="H2829" i="4"/>
  <c r="H2828" i="4"/>
  <c r="H2827" i="4"/>
  <c r="H2826" i="4"/>
  <c r="H2825" i="4"/>
  <c r="H2824" i="4"/>
  <c r="H2823" i="4"/>
  <c r="H2822" i="4"/>
  <c r="H2821" i="4"/>
  <c r="H2820" i="4"/>
  <c r="H2819" i="4"/>
  <c r="H2818" i="4"/>
  <c r="H2817" i="4"/>
  <c r="H2816" i="4"/>
  <c r="H2815" i="4"/>
  <c r="H2814" i="4"/>
  <c r="H2813" i="4"/>
  <c r="H2812" i="4"/>
  <c r="H2811" i="4"/>
  <c r="H2810" i="4"/>
  <c r="H2809" i="4"/>
  <c r="H2808" i="4"/>
  <c r="H2807" i="4"/>
  <c r="H2806" i="4"/>
  <c r="H2805" i="4"/>
  <c r="H2804" i="4"/>
  <c r="H2803" i="4"/>
  <c r="H2802" i="4"/>
  <c r="H2801" i="4"/>
  <c r="H2800" i="4"/>
  <c r="H2799" i="4"/>
  <c r="H2798" i="4"/>
  <c r="H2797" i="4"/>
  <c r="H2796" i="4"/>
  <c r="H2795" i="4"/>
  <c r="H2794" i="4"/>
  <c r="H2793" i="4"/>
  <c r="H2792" i="4"/>
  <c r="H2791" i="4"/>
  <c r="H2790" i="4"/>
  <c r="H2789" i="4"/>
  <c r="H2788" i="4"/>
  <c r="H2787" i="4"/>
  <c r="H2786" i="4"/>
  <c r="H2785" i="4"/>
  <c r="H2784" i="4"/>
  <c r="H2783" i="4"/>
  <c r="H2782" i="4"/>
  <c r="H2781" i="4"/>
  <c r="H2780" i="4"/>
  <c r="H2779" i="4"/>
  <c r="H2778" i="4"/>
  <c r="H2777" i="4"/>
  <c r="H2776" i="4"/>
  <c r="H2775" i="4"/>
  <c r="H2774" i="4"/>
  <c r="H2773" i="4"/>
  <c r="H2772" i="4"/>
  <c r="H2771" i="4"/>
  <c r="H2770" i="4"/>
  <c r="H2769" i="4"/>
  <c r="H2768" i="4"/>
  <c r="H2767" i="4"/>
  <c r="H2766" i="4"/>
  <c r="H2765" i="4"/>
  <c r="H2764" i="4"/>
  <c r="H2763" i="4"/>
  <c r="H2762" i="4"/>
  <c r="H2761" i="4"/>
  <c r="H2760" i="4"/>
  <c r="H2759" i="4"/>
  <c r="H2758" i="4"/>
  <c r="H2757" i="4"/>
  <c r="H2756" i="4"/>
  <c r="H2755" i="4"/>
  <c r="H2754" i="4"/>
  <c r="H2753" i="4"/>
  <c r="H2752" i="4"/>
  <c r="H2751" i="4"/>
  <c r="H2750" i="4"/>
  <c r="H2749" i="4"/>
  <c r="H2748" i="4"/>
  <c r="H2747" i="4"/>
  <c r="H2746" i="4"/>
  <c r="H2745" i="4"/>
  <c r="H2744" i="4"/>
  <c r="H2743" i="4"/>
  <c r="H2742" i="4"/>
  <c r="H2741" i="4"/>
  <c r="H2740" i="4"/>
  <c r="H2739" i="4"/>
  <c r="H2738" i="4"/>
  <c r="H2737" i="4"/>
  <c r="H2736" i="4"/>
  <c r="H2735" i="4"/>
  <c r="H2734" i="4"/>
  <c r="H2733" i="4"/>
  <c r="H2732" i="4"/>
  <c r="H2731" i="4"/>
  <c r="H2730" i="4"/>
  <c r="H2729" i="4"/>
  <c r="H2728" i="4"/>
  <c r="H2727" i="4"/>
  <c r="H2726" i="4"/>
  <c r="H2725" i="4"/>
  <c r="H2724" i="4"/>
  <c r="H2723" i="4"/>
  <c r="H2722" i="4"/>
  <c r="H2721" i="4"/>
  <c r="H2720" i="4"/>
  <c r="H2719" i="4"/>
  <c r="H2718" i="4"/>
  <c r="H2717" i="4"/>
  <c r="H2716" i="4"/>
  <c r="H2715" i="4"/>
  <c r="H2714" i="4"/>
  <c r="H2713" i="4"/>
  <c r="H2712" i="4"/>
  <c r="H2711" i="4"/>
  <c r="H2710" i="4"/>
  <c r="H2709" i="4"/>
  <c r="H2708" i="4"/>
  <c r="H2707" i="4"/>
  <c r="H2706" i="4"/>
  <c r="H2705" i="4"/>
  <c r="H2704" i="4"/>
  <c r="H2703" i="4"/>
  <c r="H2702" i="4"/>
  <c r="H2701" i="4"/>
  <c r="H2700" i="4"/>
  <c r="H2699" i="4"/>
  <c r="H2698" i="4"/>
  <c r="H2697" i="4"/>
  <c r="H2696" i="4"/>
  <c r="H2695" i="4"/>
  <c r="H2694" i="4"/>
  <c r="H2693" i="4"/>
  <c r="H2692" i="4"/>
  <c r="H2691" i="4"/>
  <c r="H2690" i="4"/>
  <c r="H2689" i="4"/>
  <c r="H2688" i="4"/>
  <c r="H2687" i="4"/>
  <c r="H2686" i="4"/>
  <c r="H2685" i="4"/>
  <c r="H2684" i="4"/>
  <c r="H2683" i="4"/>
  <c r="H2682" i="4"/>
  <c r="H2681" i="4"/>
  <c r="H2680" i="4"/>
  <c r="H2679" i="4"/>
  <c r="H2678" i="4"/>
  <c r="H2677" i="4"/>
  <c r="H2676" i="4"/>
  <c r="H2675" i="4"/>
  <c r="H2674" i="4"/>
  <c r="H2673" i="4"/>
  <c r="H2672" i="4"/>
  <c r="H2671" i="4"/>
  <c r="H2670" i="4"/>
  <c r="H2669" i="4"/>
  <c r="H2668" i="4"/>
  <c r="H2667" i="4"/>
  <c r="H2666" i="4"/>
  <c r="H2665" i="4"/>
  <c r="H2664" i="4"/>
  <c r="H2663" i="4"/>
  <c r="H2662" i="4"/>
  <c r="H2661" i="4"/>
  <c r="H2660" i="4"/>
  <c r="H2659" i="4"/>
  <c r="H2658" i="4"/>
  <c r="H2657" i="4"/>
  <c r="H2656" i="4"/>
  <c r="H2655" i="4"/>
  <c r="H2654" i="4"/>
  <c r="H2653" i="4"/>
  <c r="H2652" i="4"/>
  <c r="H2651" i="4"/>
  <c r="H2650" i="4"/>
  <c r="H2649" i="4"/>
  <c r="H2648" i="4"/>
  <c r="H2647" i="4"/>
  <c r="H2646" i="4"/>
  <c r="H2645" i="4"/>
  <c r="H2644" i="4"/>
  <c r="H2643" i="4"/>
  <c r="H2642" i="4"/>
  <c r="H2641" i="4"/>
  <c r="H2640" i="4"/>
  <c r="H2639" i="4"/>
  <c r="H2638" i="4"/>
  <c r="H2637" i="4"/>
  <c r="H2636" i="4"/>
  <c r="H2635" i="4"/>
  <c r="H2634" i="4"/>
  <c r="H2633" i="4"/>
  <c r="H2632" i="4"/>
  <c r="H2631" i="4"/>
  <c r="H2630" i="4"/>
  <c r="H2629" i="4"/>
  <c r="H2628" i="4"/>
  <c r="H2627" i="4"/>
  <c r="H2626" i="4"/>
  <c r="H2625" i="4"/>
  <c r="H2624" i="4"/>
  <c r="H2623" i="4"/>
  <c r="H2622" i="4"/>
  <c r="H2621" i="4"/>
  <c r="H2620" i="4"/>
  <c r="H2619" i="4"/>
  <c r="H2618" i="4"/>
  <c r="H2617" i="4"/>
  <c r="H2616" i="4"/>
  <c r="H2615" i="4"/>
  <c r="H2614" i="4"/>
  <c r="H2613" i="4"/>
  <c r="H2612" i="4"/>
  <c r="H2611" i="4"/>
  <c r="H2610" i="4"/>
  <c r="H2609" i="4"/>
  <c r="H2608" i="4"/>
  <c r="H2607" i="4"/>
  <c r="H2606" i="4"/>
  <c r="H2605" i="4"/>
  <c r="H2604" i="4"/>
  <c r="H2603" i="4"/>
  <c r="H2602" i="4"/>
  <c r="H2601" i="4"/>
  <c r="H2600" i="4"/>
  <c r="H2599" i="4"/>
  <c r="H2598" i="4"/>
  <c r="H2597" i="4"/>
  <c r="H2596" i="4"/>
  <c r="H2595" i="4"/>
  <c r="H2594" i="4"/>
  <c r="H2593" i="4"/>
  <c r="H2592" i="4"/>
  <c r="H2591" i="4"/>
  <c r="H2590" i="4"/>
  <c r="H2589" i="4"/>
  <c r="H2588" i="4"/>
  <c r="H2587" i="4"/>
  <c r="H2586" i="4"/>
  <c r="H2585" i="4"/>
  <c r="H2584" i="4"/>
  <c r="H2583" i="4"/>
  <c r="H2582" i="4"/>
  <c r="H2581" i="4"/>
  <c r="H2580" i="4"/>
  <c r="H2579" i="4"/>
  <c r="H2578" i="4"/>
  <c r="H2577" i="4"/>
  <c r="H2576" i="4"/>
  <c r="H2575" i="4"/>
  <c r="H2574" i="4"/>
  <c r="H2573" i="4"/>
  <c r="H2572" i="4"/>
  <c r="H2571" i="4"/>
  <c r="H2570" i="4"/>
  <c r="H2569" i="4"/>
  <c r="H2568" i="4"/>
  <c r="H2567" i="4"/>
  <c r="H2566" i="4"/>
  <c r="H2565" i="4"/>
  <c r="H2564" i="4"/>
  <c r="H2563" i="4"/>
  <c r="H2562" i="4"/>
  <c r="H2561" i="4"/>
  <c r="H2560" i="4"/>
  <c r="H2559" i="4"/>
  <c r="H2558" i="4"/>
  <c r="H2557" i="4"/>
  <c r="H2556" i="4"/>
  <c r="H2555" i="4"/>
  <c r="H2554" i="4"/>
  <c r="H2553" i="4"/>
  <c r="H2552" i="4"/>
  <c r="H2551" i="4"/>
  <c r="H2550" i="4"/>
  <c r="H2549" i="4"/>
  <c r="H2548" i="4"/>
  <c r="H2547" i="4"/>
  <c r="H2546" i="4"/>
  <c r="H2545" i="4"/>
  <c r="H2544" i="4"/>
  <c r="H2543" i="4"/>
  <c r="H2542" i="4"/>
  <c r="H2541" i="4"/>
  <c r="H2540" i="4"/>
  <c r="H2539" i="4"/>
  <c r="H2538" i="4"/>
  <c r="H2537" i="4"/>
  <c r="H2536" i="4"/>
  <c r="H2535" i="4"/>
  <c r="H2534" i="4"/>
  <c r="H2533" i="4"/>
  <c r="H2532" i="4"/>
  <c r="H2531" i="4"/>
  <c r="H2530" i="4"/>
  <c r="H2529" i="4"/>
  <c r="H2528" i="4"/>
  <c r="H2527" i="4"/>
  <c r="H2526" i="4"/>
  <c r="H2525" i="4"/>
  <c r="H2524" i="4"/>
  <c r="H2523" i="4"/>
  <c r="H2522" i="4"/>
  <c r="H2521" i="4"/>
  <c r="H2520" i="4"/>
  <c r="H2519" i="4"/>
  <c r="H2518" i="4"/>
  <c r="H2517" i="4"/>
  <c r="H2516" i="4"/>
  <c r="H2515" i="4"/>
  <c r="H2514" i="4"/>
  <c r="H2513" i="4"/>
  <c r="H2512" i="4"/>
  <c r="H2511" i="4"/>
  <c r="H2510" i="4"/>
  <c r="H2509" i="4"/>
  <c r="H2508" i="4"/>
  <c r="H2507" i="4"/>
  <c r="H2506" i="4"/>
  <c r="H2505" i="4"/>
  <c r="H2504" i="4"/>
  <c r="H2503" i="4"/>
  <c r="H2502" i="4"/>
  <c r="H2501" i="4"/>
  <c r="H2500" i="4"/>
  <c r="H2499" i="4"/>
  <c r="H2498" i="4"/>
  <c r="H2497" i="4"/>
  <c r="H2496" i="4"/>
  <c r="H2495" i="4"/>
  <c r="H2494" i="4"/>
  <c r="H2493" i="4"/>
  <c r="H2492" i="4"/>
  <c r="H2491" i="4"/>
  <c r="H2490" i="4"/>
  <c r="H2489" i="4"/>
  <c r="H2488" i="4"/>
  <c r="H2487" i="4"/>
  <c r="H2486" i="4"/>
  <c r="H2485" i="4"/>
  <c r="H2484" i="4"/>
  <c r="H2483" i="4"/>
  <c r="H2482" i="4"/>
  <c r="H2481" i="4"/>
  <c r="H2480" i="4"/>
  <c r="H2479" i="4"/>
  <c r="H2478" i="4"/>
  <c r="H2477" i="4"/>
  <c r="H2476" i="4"/>
  <c r="H2475" i="4"/>
  <c r="H2474" i="4"/>
  <c r="H2473" i="4"/>
  <c r="H2472" i="4"/>
  <c r="H2471" i="4"/>
  <c r="H2470" i="4"/>
  <c r="H2469" i="4"/>
  <c r="H2468" i="4"/>
  <c r="H2467" i="4"/>
  <c r="H2466" i="4"/>
  <c r="H2465" i="4"/>
  <c r="H2464" i="4"/>
  <c r="H2463" i="4"/>
  <c r="H2462" i="4"/>
  <c r="H2461" i="4"/>
  <c r="H2460" i="4"/>
  <c r="H2459" i="4"/>
  <c r="H2458" i="4"/>
  <c r="H2457" i="4"/>
  <c r="H2456" i="4"/>
  <c r="H2455" i="4"/>
  <c r="H2454" i="4"/>
  <c r="H2453" i="4"/>
  <c r="H2452" i="4"/>
  <c r="H2451" i="4"/>
  <c r="H2450" i="4"/>
  <c r="H2449" i="4"/>
  <c r="H2448" i="4"/>
  <c r="H2447" i="4"/>
  <c r="H2446" i="4"/>
  <c r="H2445" i="4"/>
  <c r="H2444" i="4"/>
  <c r="H2443" i="4"/>
  <c r="H2442" i="4"/>
  <c r="H2441" i="4"/>
  <c r="H2440" i="4"/>
  <c r="H2439" i="4"/>
  <c r="H2438" i="4"/>
  <c r="H2437" i="4"/>
  <c r="H2436" i="4"/>
  <c r="H2435" i="4"/>
  <c r="H2434" i="4"/>
  <c r="H2433" i="4"/>
  <c r="H2432" i="4"/>
  <c r="H2431" i="4"/>
  <c r="H2430" i="4"/>
  <c r="H2429" i="4"/>
  <c r="H2428" i="4"/>
  <c r="H2427" i="4"/>
  <c r="H2426" i="4"/>
  <c r="H2425" i="4"/>
  <c r="H2424" i="4"/>
  <c r="H2423" i="4"/>
  <c r="H2422" i="4"/>
  <c r="H2421" i="4"/>
  <c r="H2420" i="4"/>
  <c r="H2419" i="4"/>
  <c r="H2418" i="4"/>
  <c r="H2417" i="4"/>
  <c r="H2416" i="4"/>
  <c r="H2415" i="4"/>
  <c r="H2414" i="4"/>
  <c r="H2413" i="4"/>
  <c r="H2412" i="4"/>
  <c r="H2411" i="4"/>
  <c r="H2410" i="4"/>
  <c r="H2409" i="4"/>
  <c r="H2408" i="4"/>
  <c r="H2407" i="4"/>
  <c r="H2406" i="4"/>
  <c r="H2405" i="4"/>
  <c r="H2404" i="4"/>
  <c r="H2403" i="4"/>
  <c r="H2402" i="4"/>
  <c r="H2401" i="4"/>
  <c r="H2400" i="4"/>
  <c r="H2399" i="4"/>
  <c r="H2398" i="4"/>
  <c r="H2397" i="4"/>
  <c r="H2396" i="4"/>
  <c r="H2395" i="4"/>
  <c r="H2394" i="4"/>
  <c r="H2393" i="4"/>
  <c r="H2392" i="4"/>
  <c r="H2391" i="4"/>
  <c r="H2390" i="4"/>
  <c r="H2389" i="4"/>
  <c r="H2388" i="4"/>
  <c r="H2387" i="4"/>
  <c r="H2386" i="4"/>
  <c r="H2385" i="4"/>
  <c r="H2384" i="4"/>
  <c r="H2383" i="4"/>
  <c r="H2382" i="4"/>
  <c r="H2381" i="4"/>
  <c r="H2380" i="4"/>
  <c r="H2379" i="4"/>
  <c r="H2378" i="4"/>
  <c r="H2377" i="4"/>
  <c r="H2376" i="4"/>
  <c r="H2375" i="4"/>
  <c r="H2374" i="4"/>
  <c r="H2373" i="4"/>
  <c r="H2372" i="4"/>
  <c r="H2371" i="4"/>
  <c r="H2370" i="4"/>
  <c r="H2369" i="4"/>
  <c r="H2368" i="4"/>
  <c r="H2367" i="4"/>
  <c r="H2366" i="4"/>
  <c r="H2365" i="4"/>
  <c r="H2364" i="4"/>
  <c r="H2363" i="4"/>
  <c r="H2362" i="4"/>
  <c r="H2361" i="4"/>
  <c r="H2360" i="4"/>
  <c r="H2359" i="4"/>
  <c r="H2358" i="4"/>
  <c r="H2357" i="4"/>
  <c r="H2356" i="4"/>
  <c r="H2355" i="4"/>
  <c r="H2354" i="4"/>
  <c r="H2353" i="4"/>
  <c r="H2352" i="4"/>
  <c r="H2351" i="4"/>
  <c r="H2350" i="4"/>
  <c r="H2349" i="4"/>
  <c r="H2348" i="4"/>
  <c r="H2347" i="4"/>
  <c r="H2346" i="4"/>
  <c r="H2345" i="4"/>
  <c r="H2344" i="4"/>
  <c r="H2343" i="4"/>
  <c r="H2342" i="4"/>
  <c r="H2341" i="4"/>
  <c r="H2340" i="4"/>
  <c r="H2339" i="4"/>
  <c r="H2338" i="4"/>
  <c r="H2337" i="4"/>
  <c r="H2336" i="4"/>
  <c r="H2335" i="4"/>
  <c r="H2334" i="4"/>
  <c r="H2333" i="4"/>
  <c r="H2332" i="4"/>
  <c r="H2331" i="4"/>
  <c r="H2330" i="4"/>
  <c r="H2329" i="4"/>
  <c r="H2328" i="4"/>
  <c r="H2327" i="4"/>
  <c r="H2326" i="4"/>
  <c r="H2325" i="4"/>
  <c r="H2324" i="4"/>
  <c r="H2323" i="4"/>
  <c r="H2322" i="4"/>
  <c r="H2321" i="4"/>
  <c r="H2320" i="4"/>
  <c r="H2319" i="4"/>
  <c r="H2318" i="4"/>
  <c r="H2317" i="4"/>
  <c r="H2316" i="4"/>
  <c r="H2315" i="4"/>
  <c r="H2314" i="4"/>
  <c r="H2313" i="4"/>
  <c r="H2312" i="4"/>
  <c r="H2311" i="4"/>
  <c r="H2310" i="4"/>
  <c r="H2309" i="4"/>
  <c r="H2308" i="4"/>
  <c r="H2307" i="4"/>
  <c r="H2306" i="4"/>
  <c r="H2305" i="4"/>
  <c r="H2304" i="4"/>
  <c r="H2303" i="4"/>
  <c r="H2302" i="4"/>
  <c r="H2301" i="4"/>
  <c r="H2300" i="4"/>
  <c r="H2299" i="4"/>
  <c r="H2298" i="4"/>
  <c r="H2297" i="4"/>
  <c r="H2296" i="4"/>
  <c r="H2295" i="4"/>
  <c r="H2294" i="4"/>
  <c r="H2293" i="4"/>
  <c r="H2292" i="4"/>
  <c r="H2291" i="4"/>
  <c r="H2290" i="4"/>
  <c r="H2289" i="4"/>
  <c r="H2288" i="4"/>
  <c r="H2287" i="4"/>
  <c r="H2286" i="4"/>
  <c r="H2285" i="4"/>
  <c r="H2284" i="4"/>
  <c r="H2283" i="4"/>
  <c r="H2282" i="4"/>
  <c r="H2281" i="4"/>
  <c r="H2280" i="4"/>
  <c r="H2279" i="4"/>
  <c r="H2278" i="4"/>
  <c r="H2277" i="4"/>
  <c r="H2276" i="4"/>
  <c r="H2275" i="4"/>
  <c r="H2274" i="4"/>
  <c r="H2273" i="4"/>
  <c r="H2272" i="4"/>
  <c r="H2271" i="4"/>
  <c r="H2270" i="4"/>
  <c r="H2269" i="4"/>
  <c r="H2268" i="4"/>
  <c r="H2267" i="4"/>
  <c r="H2266" i="4"/>
  <c r="H2265" i="4"/>
  <c r="H2264" i="4"/>
  <c r="H2263" i="4"/>
  <c r="H2262" i="4"/>
  <c r="H2261" i="4"/>
  <c r="H2260" i="4"/>
  <c r="H2259" i="4"/>
  <c r="H2258" i="4"/>
  <c r="H2257" i="4"/>
  <c r="H2256" i="4"/>
  <c r="H2255" i="4"/>
  <c r="H2254" i="4"/>
  <c r="H2253" i="4"/>
  <c r="H2252" i="4"/>
  <c r="H2251" i="4"/>
  <c r="H2250" i="4"/>
  <c r="H2249" i="4"/>
  <c r="H2248" i="4"/>
  <c r="H2247" i="4"/>
  <c r="H2246" i="4"/>
  <c r="H2245" i="4"/>
  <c r="H2244" i="4"/>
  <c r="H2243" i="4"/>
  <c r="H2242" i="4"/>
  <c r="H2241" i="4"/>
  <c r="H2240" i="4"/>
  <c r="H2239" i="4"/>
  <c r="H2238" i="4"/>
  <c r="H2237" i="4"/>
  <c r="H2236" i="4"/>
  <c r="H2235" i="4"/>
  <c r="H2234" i="4"/>
  <c r="H2233" i="4"/>
  <c r="H2232" i="4"/>
  <c r="H2231" i="4"/>
  <c r="H2230" i="4"/>
  <c r="H2229" i="4"/>
  <c r="H2228" i="4"/>
  <c r="H2227" i="4"/>
  <c r="H2226" i="4"/>
  <c r="H2225" i="4"/>
  <c r="H2224" i="4"/>
  <c r="H2223" i="4"/>
  <c r="H2222" i="4"/>
  <c r="H2221" i="4"/>
  <c r="H2220" i="4"/>
  <c r="H2219" i="4"/>
  <c r="H2218" i="4"/>
  <c r="H2217" i="4"/>
  <c r="H2216" i="4"/>
  <c r="H2215" i="4"/>
  <c r="H2214" i="4"/>
  <c r="H2213" i="4"/>
  <c r="H2212" i="4"/>
  <c r="H2211" i="4"/>
  <c r="H2210" i="4"/>
  <c r="H2209" i="4"/>
  <c r="H2208" i="4"/>
  <c r="H2207" i="4"/>
  <c r="H2206" i="4"/>
  <c r="H2205" i="4"/>
  <c r="H2204" i="4"/>
  <c r="H2203" i="4"/>
  <c r="H2202" i="4"/>
  <c r="H2201" i="4"/>
  <c r="H2200" i="4"/>
  <c r="H2199" i="4"/>
  <c r="H2198" i="4"/>
  <c r="H2197" i="4"/>
  <c r="H2196" i="4"/>
  <c r="H2195" i="4"/>
  <c r="H2194" i="4"/>
  <c r="H2193" i="4"/>
  <c r="H2192" i="4"/>
  <c r="H2191" i="4"/>
  <c r="H2190" i="4"/>
  <c r="H2189" i="4"/>
  <c r="H2188" i="4"/>
  <c r="H2187" i="4"/>
  <c r="H2186" i="4"/>
  <c r="H2185" i="4"/>
  <c r="H2184" i="4"/>
  <c r="H2183" i="4"/>
  <c r="H2182" i="4"/>
  <c r="H2181" i="4"/>
  <c r="H2180" i="4"/>
  <c r="H2179" i="4"/>
  <c r="H2178" i="4"/>
  <c r="H2177" i="4"/>
  <c r="H2176" i="4"/>
  <c r="H2175" i="4"/>
  <c r="H2174" i="4"/>
  <c r="H2173" i="4"/>
  <c r="H2172" i="4"/>
  <c r="H2171" i="4"/>
  <c r="H2170" i="4"/>
  <c r="H2169" i="4"/>
  <c r="H2168" i="4"/>
  <c r="H2167" i="4"/>
  <c r="H2166" i="4"/>
  <c r="H2165" i="4"/>
  <c r="H2164" i="4"/>
  <c r="H2163" i="4"/>
  <c r="H2162" i="4"/>
  <c r="H2161" i="4"/>
  <c r="H2160" i="4"/>
  <c r="H2159" i="4"/>
  <c r="H2158" i="4"/>
  <c r="H2157" i="4"/>
  <c r="H2156" i="4"/>
  <c r="H2155" i="4"/>
  <c r="H2154" i="4"/>
  <c r="H2153" i="4"/>
  <c r="H2152" i="4"/>
  <c r="H2151" i="4"/>
  <c r="H2150" i="4"/>
  <c r="H2149" i="4"/>
  <c r="H2148" i="4"/>
  <c r="H2147" i="4"/>
  <c r="H2146" i="4"/>
  <c r="H2145" i="4"/>
  <c r="H2144" i="4"/>
  <c r="H2143" i="4"/>
  <c r="H2142" i="4"/>
  <c r="H2141" i="4"/>
  <c r="H2140" i="4"/>
  <c r="H2139" i="4"/>
  <c r="H2138" i="4"/>
  <c r="H2137" i="4"/>
  <c r="H2136" i="4"/>
  <c r="H2135" i="4"/>
  <c r="H2134" i="4"/>
  <c r="H2133" i="4"/>
  <c r="H2132" i="4"/>
  <c r="H2131" i="4"/>
  <c r="H2130" i="4"/>
  <c r="H2129" i="4"/>
  <c r="H2128" i="4"/>
  <c r="H2127" i="4"/>
  <c r="H2126" i="4"/>
  <c r="H2125" i="4"/>
  <c r="H2124" i="4"/>
  <c r="H2123" i="4"/>
  <c r="H2122" i="4"/>
  <c r="H2121" i="4"/>
  <c r="H2120" i="4"/>
  <c r="H2119" i="4"/>
  <c r="H2118" i="4"/>
  <c r="H2117" i="4"/>
  <c r="H2116" i="4"/>
  <c r="H2115" i="4"/>
  <c r="H2114" i="4"/>
  <c r="H2113" i="4"/>
  <c r="H2112" i="4"/>
  <c r="H2111" i="4"/>
  <c r="H2110" i="4"/>
  <c r="H2109" i="4"/>
  <c r="H2108" i="4"/>
  <c r="H2107" i="4"/>
  <c r="H2106" i="4"/>
  <c r="H2105" i="4"/>
  <c r="H2104" i="4"/>
  <c r="H2103" i="4"/>
  <c r="H2102" i="4"/>
  <c r="H2101" i="4"/>
  <c r="H2100" i="4"/>
  <c r="H2099" i="4"/>
  <c r="H2098" i="4"/>
  <c r="H2097" i="4"/>
  <c r="H2096" i="4"/>
  <c r="H2095" i="4"/>
  <c r="H2094" i="4"/>
  <c r="H2093" i="4"/>
  <c r="H2092" i="4"/>
  <c r="H2091" i="4"/>
  <c r="H2090" i="4"/>
  <c r="H2089" i="4"/>
  <c r="H2088" i="4"/>
  <c r="H2087" i="4"/>
  <c r="H2086" i="4"/>
  <c r="H2085" i="4"/>
  <c r="H2084" i="4"/>
  <c r="H2083" i="4"/>
  <c r="H2082" i="4"/>
  <c r="H2081" i="4"/>
  <c r="H2080" i="4"/>
  <c r="H2079" i="4"/>
  <c r="H2078" i="4"/>
  <c r="H2077" i="4"/>
  <c r="H2076" i="4"/>
  <c r="H2075" i="4"/>
  <c r="H2074" i="4"/>
  <c r="H2073" i="4"/>
  <c r="H2072" i="4"/>
  <c r="H2071" i="4"/>
  <c r="H2070" i="4"/>
  <c r="H2069" i="4"/>
  <c r="H2068" i="4"/>
  <c r="H2067" i="4"/>
  <c r="H2066" i="4"/>
  <c r="H2065" i="4"/>
  <c r="H2064" i="4"/>
  <c r="H2063" i="4"/>
  <c r="H2062" i="4"/>
  <c r="H2061" i="4"/>
  <c r="H2060" i="4"/>
  <c r="H2059" i="4"/>
  <c r="H2058" i="4"/>
  <c r="H2057" i="4"/>
  <c r="H2056" i="4"/>
  <c r="H2055" i="4"/>
  <c r="H2054" i="4"/>
  <c r="H2053" i="4"/>
  <c r="H2052" i="4"/>
  <c r="H2051" i="4"/>
  <c r="H2050" i="4"/>
  <c r="H2049" i="4"/>
  <c r="H2048" i="4"/>
  <c r="H2047" i="4"/>
  <c r="H2046" i="4"/>
  <c r="H2045" i="4"/>
  <c r="H2044" i="4"/>
  <c r="H2043" i="4"/>
  <c r="H2042" i="4"/>
  <c r="H2041" i="4"/>
  <c r="H2040" i="4"/>
  <c r="H2039" i="4"/>
  <c r="H2038" i="4"/>
  <c r="H2037" i="4"/>
  <c r="H2036" i="4"/>
  <c r="H2035" i="4"/>
  <c r="H2034" i="4"/>
  <c r="H2033" i="4"/>
  <c r="H2032" i="4"/>
  <c r="H2031" i="4"/>
  <c r="H2030" i="4"/>
  <c r="H2029" i="4"/>
  <c r="H2028" i="4"/>
  <c r="H2027" i="4"/>
  <c r="H2026" i="4"/>
  <c r="H2025" i="4"/>
  <c r="H2024" i="4"/>
  <c r="H2023" i="4"/>
  <c r="H2022" i="4"/>
  <c r="H2021" i="4"/>
  <c r="H2020" i="4"/>
  <c r="H2019" i="4"/>
  <c r="H2018" i="4"/>
  <c r="H2017" i="4"/>
  <c r="H2016" i="4"/>
  <c r="H2015" i="4"/>
  <c r="H2014" i="4"/>
  <c r="H2013" i="4"/>
  <c r="H2012" i="4"/>
  <c r="H2011" i="4"/>
  <c r="H2010" i="4"/>
  <c r="H2009" i="4"/>
  <c r="H2008" i="4"/>
  <c r="H2007" i="4"/>
  <c r="H2006" i="4"/>
  <c r="H2005" i="4"/>
  <c r="H2004" i="4"/>
  <c r="H2003" i="4"/>
  <c r="H2002" i="4"/>
  <c r="H2001" i="4"/>
  <c r="H2000" i="4"/>
  <c r="H1999" i="4"/>
  <c r="H1998" i="4"/>
  <c r="H1997" i="4"/>
  <c r="H1996" i="4"/>
  <c r="H1995" i="4"/>
  <c r="H1994" i="4"/>
  <c r="H1993" i="4"/>
  <c r="H1992" i="4"/>
  <c r="H1991" i="4"/>
  <c r="H1990" i="4"/>
  <c r="H1989" i="4"/>
  <c r="H1988" i="4"/>
  <c r="H1987" i="4"/>
  <c r="H1986" i="4"/>
  <c r="H1985" i="4"/>
  <c r="H1984" i="4"/>
  <c r="H1983" i="4"/>
  <c r="H1982" i="4"/>
  <c r="H1981" i="4"/>
  <c r="H1980" i="4"/>
  <c r="H1979" i="4"/>
  <c r="H1978" i="4"/>
  <c r="H1977" i="4"/>
  <c r="H1976" i="4"/>
  <c r="H1975" i="4"/>
  <c r="H1974" i="4"/>
  <c r="H1973" i="4"/>
  <c r="H1972" i="4"/>
  <c r="H1971" i="4"/>
  <c r="H1970" i="4"/>
  <c r="H1969" i="4"/>
  <c r="H1968" i="4"/>
  <c r="H1967" i="4"/>
  <c r="H1966" i="4"/>
  <c r="H1965" i="4"/>
  <c r="H1964" i="4"/>
  <c r="H1963" i="4"/>
  <c r="H1962" i="4"/>
  <c r="H1961" i="4"/>
  <c r="H1960" i="4"/>
  <c r="H1959" i="4"/>
  <c r="H1958" i="4"/>
  <c r="H1957" i="4"/>
  <c r="H1956" i="4"/>
  <c r="H1955" i="4"/>
  <c r="H1954" i="4"/>
  <c r="H1953" i="4"/>
  <c r="H1952" i="4"/>
  <c r="H1951" i="4"/>
  <c r="H1950" i="4"/>
  <c r="H1949" i="4"/>
  <c r="H1948" i="4"/>
  <c r="H1947" i="4"/>
  <c r="H1946" i="4"/>
  <c r="H1945" i="4"/>
  <c r="H1944" i="4"/>
  <c r="H1943" i="4"/>
  <c r="H1942" i="4"/>
  <c r="H1941" i="4"/>
  <c r="H1940" i="4"/>
  <c r="H1939" i="4"/>
  <c r="H1938" i="4"/>
  <c r="H1937" i="4"/>
  <c r="H1936" i="4"/>
  <c r="H1935" i="4"/>
  <c r="H1934" i="4"/>
  <c r="H1933" i="4"/>
  <c r="H1932" i="4"/>
  <c r="H1931" i="4"/>
  <c r="H1930" i="4"/>
  <c r="H1929" i="4"/>
  <c r="H1928" i="4"/>
  <c r="H1927" i="4"/>
  <c r="H1926" i="4"/>
  <c r="H1925" i="4"/>
  <c r="H1924" i="4"/>
  <c r="H1923" i="4"/>
  <c r="H1922" i="4"/>
  <c r="H1921" i="4"/>
  <c r="H1920" i="4"/>
  <c r="H1919" i="4"/>
  <c r="H1918" i="4"/>
  <c r="H1917" i="4"/>
  <c r="H1916" i="4"/>
  <c r="H1915" i="4"/>
  <c r="H1914" i="4"/>
  <c r="H1913" i="4"/>
  <c r="H1912" i="4"/>
  <c r="H1911" i="4"/>
  <c r="H1910" i="4"/>
  <c r="H1909" i="4"/>
  <c r="H1908" i="4"/>
  <c r="H1907" i="4"/>
  <c r="H1906" i="4"/>
  <c r="H1905" i="4"/>
  <c r="H1904" i="4"/>
  <c r="H1903" i="4"/>
  <c r="H1902" i="4"/>
  <c r="H1901" i="4"/>
  <c r="H1900" i="4"/>
  <c r="H1899" i="4"/>
  <c r="H1898" i="4"/>
  <c r="H1897" i="4"/>
  <c r="H1896" i="4"/>
  <c r="H1895" i="4"/>
  <c r="H1894" i="4"/>
  <c r="H1893" i="4"/>
  <c r="H1892" i="4"/>
  <c r="H1891" i="4"/>
  <c r="H1890" i="4"/>
  <c r="H1889" i="4"/>
  <c r="H1888" i="4"/>
  <c r="H1887" i="4"/>
  <c r="H1886" i="4"/>
  <c r="H1885" i="4"/>
  <c r="H1884" i="4"/>
  <c r="H1883" i="4"/>
  <c r="H1882" i="4"/>
  <c r="H1881" i="4"/>
  <c r="H1880" i="4"/>
  <c r="H1879" i="4"/>
  <c r="H1878" i="4"/>
  <c r="H1877" i="4"/>
  <c r="H1876" i="4"/>
  <c r="H1875" i="4"/>
  <c r="H1874" i="4"/>
  <c r="H1873" i="4"/>
  <c r="H1872" i="4"/>
  <c r="H1871" i="4"/>
  <c r="H1870" i="4"/>
  <c r="H1869" i="4"/>
  <c r="H1868" i="4"/>
  <c r="H1867" i="4"/>
  <c r="H1866" i="4"/>
  <c r="H1865" i="4"/>
  <c r="H1864" i="4"/>
  <c r="H1863" i="4"/>
  <c r="H1862" i="4"/>
  <c r="H1861" i="4"/>
  <c r="H1860" i="4"/>
  <c r="H1859" i="4"/>
  <c r="H1858" i="4"/>
  <c r="H1857" i="4"/>
  <c r="H1856" i="4"/>
  <c r="H1855" i="4"/>
  <c r="H1854" i="4"/>
  <c r="H1853" i="4"/>
  <c r="H1852" i="4"/>
  <c r="H1851" i="4"/>
  <c r="H1850" i="4"/>
  <c r="H1849" i="4"/>
  <c r="H1848" i="4"/>
  <c r="H1847" i="4"/>
  <c r="H1846" i="4"/>
  <c r="H1845" i="4"/>
  <c r="H1844" i="4"/>
  <c r="H1843" i="4"/>
  <c r="H1842" i="4"/>
  <c r="H1841" i="4"/>
  <c r="H1840" i="4"/>
  <c r="H1839" i="4"/>
  <c r="H1838" i="4"/>
  <c r="H1837" i="4"/>
  <c r="H1836" i="4"/>
  <c r="H1835" i="4"/>
  <c r="H1834" i="4"/>
  <c r="H1833" i="4"/>
  <c r="H1832" i="4"/>
  <c r="H1831" i="4"/>
  <c r="H1830" i="4"/>
  <c r="H1829" i="4"/>
  <c r="H1828" i="4"/>
  <c r="H1827" i="4"/>
  <c r="H1826" i="4"/>
  <c r="H1825" i="4"/>
  <c r="H1824" i="4"/>
  <c r="H1823" i="4"/>
  <c r="H1822" i="4"/>
  <c r="H1821" i="4"/>
  <c r="H1820" i="4"/>
  <c r="H1819" i="4"/>
  <c r="H1818" i="4"/>
  <c r="H1817" i="4"/>
  <c r="H1816" i="4"/>
  <c r="H1815" i="4"/>
  <c r="H1814" i="4"/>
  <c r="H1813" i="4"/>
  <c r="H1812" i="4"/>
  <c r="H1811" i="4"/>
  <c r="H1810" i="4"/>
  <c r="H1809" i="4"/>
  <c r="H1808" i="4"/>
  <c r="H1807" i="4"/>
  <c r="H1806" i="4"/>
  <c r="H1805" i="4"/>
  <c r="H1804" i="4"/>
  <c r="H1803" i="4"/>
  <c r="H1802" i="4"/>
  <c r="H1801" i="4"/>
  <c r="H1800" i="4"/>
  <c r="H1799" i="4"/>
  <c r="H1798" i="4"/>
  <c r="H1797" i="4"/>
  <c r="H1796" i="4"/>
  <c r="H1795" i="4"/>
  <c r="H1794" i="4"/>
  <c r="H1793" i="4"/>
  <c r="H1792" i="4"/>
  <c r="H1791" i="4"/>
  <c r="H1790" i="4"/>
  <c r="H1789" i="4"/>
  <c r="H1788" i="4"/>
  <c r="H1787" i="4"/>
  <c r="H1786" i="4"/>
  <c r="H1785" i="4"/>
  <c r="H1784" i="4"/>
  <c r="H1783" i="4"/>
  <c r="H1782" i="4"/>
  <c r="H1781" i="4"/>
  <c r="H1780" i="4"/>
  <c r="H1779" i="4"/>
  <c r="H1778" i="4"/>
  <c r="H1777" i="4"/>
  <c r="H1776" i="4"/>
  <c r="H1775" i="4"/>
  <c r="H1774" i="4"/>
  <c r="H1773" i="4"/>
  <c r="H1772" i="4"/>
  <c r="H1771" i="4"/>
  <c r="H1770" i="4"/>
  <c r="H1769" i="4"/>
  <c r="H1768" i="4"/>
  <c r="H1767" i="4"/>
  <c r="H1766" i="4"/>
  <c r="H1765" i="4"/>
  <c r="H1764" i="4"/>
  <c r="H1763" i="4"/>
  <c r="H1762" i="4"/>
  <c r="H1761" i="4"/>
  <c r="H1760" i="4"/>
  <c r="H1759" i="4"/>
  <c r="H1758" i="4"/>
  <c r="H1757" i="4"/>
  <c r="H1756" i="4"/>
  <c r="H1755" i="4"/>
  <c r="H1754" i="4"/>
  <c r="H1753" i="4"/>
  <c r="H1752" i="4"/>
  <c r="H1751" i="4"/>
  <c r="H1750" i="4"/>
  <c r="H1749" i="4"/>
  <c r="H1748" i="4"/>
  <c r="H1747" i="4"/>
  <c r="H1746" i="4"/>
  <c r="H1745" i="4"/>
  <c r="H1744" i="4"/>
  <c r="H1743" i="4"/>
  <c r="H1742" i="4"/>
  <c r="H1741" i="4"/>
  <c r="H1740" i="4"/>
  <c r="H1739" i="4"/>
  <c r="H1738" i="4"/>
  <c r="H1737" i="4"/>
  <c r="H1736" i="4"/>
  <c r="H1735" i="4"/>
  <c r="H1734" i="4"/>
  <c r="H1733" i="4"/>
  <c r="H1732" i="4"/>
  <c r="H1731" i="4"/>
  <c r="H1730" i="4"/>
  <c r="H1729" i="4"/>
  <c r="H1728" i="4"/>
  <c r="H1727" i="4"/>
  <c r="H1726" i="4"/>
  <c r="H1725" i="4"/>
  <c r="H1724" i="4"/>
  <c r="H1723" i="4"/>
  <c r="H1722" i="4"/>
  <c r="H1721" i="4"/>
  <c r="H1720" i="4"/>
  <c r="H1719" i="4"/>
  <c r="H1718" i="4"/>
  <c r="H1717" i="4"/>
  <c r="H1716" i="4"/>
  <c r="H1715" i="4"/>
  <c r="H1714" i="4"/>
  <c r="H1713" i="4"/>
  <c r="H1712" i="4"/>
  <c r="H1711" i="4"/>
  <c r="H1710" i="4"/>
  <c r="H1709" i="4"/>
  <c r="H1708" i="4"/>
  <c r="H1707" i="4"/>
  <c r="H1706" i="4"/>
  <c r="H1705" i="4"/>
  <c r="H1704" i="4"/>
  <c r="H1703" i="4"/>
  <c r="H1702" i="4"/>
  <c r="H1701" i="4"/>
  <c r="H1700" i="4"/>
  <c r="H1699" i="4"/>
  <c r="H1698" i="4"/>
  <c r="H1697" i="4"/>
  <c r="H1696" i="4"/>
  <c r="H1695" i="4"/>
  <c r="H1694" i="4"/>
  <c r="H1693" i="4"/>
  <c r="H1692" i="4"/>
  <c r="H1691" i="4"/>
  <c r="H1690" i="4"/>
  <c r="H1689" i="4"/>
  <c r="H1688" i="4"/>
  <c r="H1687" i="4"/>
  <c r="H1686" i="4"/>
  <c r="H1685" i="4"/>
  <c r="H1684" i="4"/>
  <c r="H1683" i="4"/>
  <c r="H1682" i="4"/>
  <c r="H1681" i="4"/>
  <c r="H1680" i="4"/>
  <c r="H1679" i="4"/>
  <c r="H1678" i="4"/>
  <c r="H1677" i="4"/>
  <c r="H1676" i="4"/>
  <c r="H1675" i="4"/>
  <c r="H1674" i="4"/>
  <c r="H1673" i="4"/>
  <c r="H1672" i="4"/>
  <c r="H1671" i="4"/>
  <c r="H1670" i="4"/>
  <c r="H1669" i="4"/>
  <c r="H1668" i="4"/>
  <c r="H1667" i="4"/>
  <c r="H1666" i="4"/>
  <c r="H1665" i="4"/>
  <c r="H1664" i="4"/>
  <c r="H1663" i="4"/>
  <c r="H1662" i="4"/>
  <c r="H1661" i="4"/>
  <c r="H1660" i="4"/>
  <c r="H1659" i="4"/>
  <c r="H1658" i="4"/>
  <c r="H1657" i="4"/>
  <c r="H1656" i="4"/>
  <c r="H1655" i="4"/>
  <c r="H1654" i="4"/>
  <c r="H1653" i="4"/>
  <c r="H1652" i="4"/>
  <c r="H1651" i="4"/>
  <c r="H1650" i="4"/>
  <c r="H1649" i="4"/>
  <c r="H1648" i="4"/>
  <c r="H1647" i="4"/>
  <c r="H1646" i="4"/>
  <c r="H1645" i="4"/>
  <c r="H1644" i="4"/>
  <c r="H1643" i="4"/>
  <c r="H1642" i="4"/>
  <c r="H1641" i="4"/>
  <c r="H1640" i="4"/>
  <c r="H1639" i="4"/>
  <c r="H1638" i="4"/>
  <c r="H1637" i="4"/>
  <c r="H1636" i="4"/>
  <c r="H1635" i="4"/>
  <c r="H1634" i="4"/>
  <c r="H1633" i="4"/>
  <c r="H1632" i="4"/>
  <c r="H1631" i="4"/>
  <c r="H1630" i="4"/>
  <c r="H1629" i="4"/>
  <c r="H1628" i="4"/>
  <c r="H1627" i="4"/>
  <c r="H1626" i="4"/>
  <c r="H1625" i="4"/>
  <c r="H1624" i="4"/>
  <c r="H1623" i="4"/>
  <c r="H1622" i="4"/>
  <c r="H1621" i="4"/>
  <c r="H1620" i="4"/>
  <c r="H1619" i="4"/>
  <c r="H1618" i="4"/>
  <c r="H1617" i="4"/>
  <c r="H1616" i="4"/>
  <c r="H1615" i="4"/>
  <c r="H1614" i="4"/>
  <c r="H1613" i="4"/>
  <c r="H1612" i="4"/>
  <c r="H1611" i="4"/>
  <c r="H1610" i="4"/>
  <c r="H1609" i="4"/>
  <c r="H1608" i="4"/>
  <c r="H1607" i="4"/>
  <c r="H1606" i="4"/>
  <c r="H1605" i="4"/>
  <c r="H1604" i="4"/>
  <c r="H1603" i="4"/>
  <c r="H1602" i="4"/>
  <c r="H1601" i="4"/>
  <c r="H1600" i="4"/>
  <c r="H1599" i="4"/>
  <c r="H1598" i="4"/>
  <c r="H1597" i="4"/>
  <c r="H1596" i="4"/>
  <c r="H1595" i="4"/>
  <c r="H1594" i="4"/>
  <c r="H1593" i="4"/>
  <c r="H1592" i="4"/>
  <c r="H1591" i="4"/>
  <c r="H1590" i="4"/>
  <c r="H1589" i="4"/>
  <c r="H1588" i="4"/>
  <c r="H1587" i="4"/>
  <c r="H1586" i="4"/>
  <c r="H1585" i="4"/>
  <c r="H1584" i="4"/>
  <c r="H1583" i="4"/>
  <c r="H1582" i="4"/>
  <c r="H1581" i="4"/>
  <c r="H1580" i="4"/>
  <c r="H1579" i="4"/>
  <c r="H1578" i="4"/>
  <c r="H1577" i="4"/>
  <c r="H1576" i="4"/>
  <c r="H1575" i="4"/>
  <c r="H1574" i="4"/>
  <c r="H1573" i="4"/>
  <c r="H1572" i="4"/>
  <c r="H1571" i="4"/>
  <c r="H1570" i="4"/>
  <c r="H1569" i="4"/>
  <c r="H1568" i="4"/>
  <c r="H1567" i="4"/>
  <c r="H1566" i="4"/>
  <c r="H1565" i="4"/>
  <c r="H1564" i="4"/>
  <c r="H1563" i="4"/>
  <c r="H1562" i="4"/>
  <c r="H1561" i="4"/>
  <c r="H1560" i="4"/>
  <c r="H1559" i="4"/>
  <c r="H1558" i="4"/>
  <c r="H1557" i="4"/>
  <c r="H1556" i="4"/>
  <c r="H1555" i="4"/>
  <c r="H1554" i="4"/>
  <c r="H1553" i="4"/>
  <c r="H1552" i="4"/>
  <c r="H1551" i="4"/>
  <c r="H1550" i="4"/>
  <c r="H1549" i="4"/>
  <c r="H1548" i="4"/>
  <c r="H1547" i="4"/>
  <c r="H1546" i="4"/>
  <c r="H1545" i="4"/>
  <c r="H1544" i="4"/>
  <c r="H1543" i="4"/>
  <c r="H1542" i="4"/>
  <c r="H1541" i="4"/>
  <c r="H1540" i="4"/>
  <c r="H1539" i="4"/>
  <c r="H1538" i="4"/>
  <c r="H1537" i="4"/>
  <c r="H1536" i="4"/>
  <c r="H1535" i="4"/>
  <c r="H1534" i="4"/>
  <c r="H1533" i="4"/>
  <c r="H1532" i="4"/>
  <c r="H1531" i="4"/>
  <c r="H1530" i="4"/>
  <c r="H1529" i="4"/>
  <c r="H1528" i="4"/>
  <c r="H1527" i="4"/>
  <c r="H1526" i="4"/>
  <c r="H1525" i="4"/>
  <c r="H1524" i="4"/>
  <c r="H1523" i="4"/>
  <c r="H1522" i="4"/>
  <c r="H1521" i="4"/>
  <c r="H1520" i="4"/>
  <c r="H1519" i="4"/>
  <c r="H1518" i="4"/>
  <c r="H1517" i="4"/>
  <c r="H1516" i="4"/>
  <c r="H1515" i="4"/>
  <c r="H1514" i="4"/>
  <c r="H1513" i="4"/>
  <c r="H1512" i="4"/>
  <c r="H1511" i="4"/>
  <c r="H1510" i="4"/>
  <c r="H1509" i="4"/>
  <c r="H1508" i="4"/>
  <c r="H1507" i="4"/>
  <c r="H1506" i="4"/>
  <c r="H1505" i="4"/>
  <c r="H1504" i="4"/>
  <c r="H1503" i="4"/>
  <c r="H1502" i="4"/>
  <c r="H1501" i="4"/>
  <c r="H1500" i="4"/>
  <c r="H1499" i="4"/>
  <c r="H1498" i="4"/>
  <c r="H1497" i="4"/>
  <c r="H1496" i="4"/>
  <c r="H1495" i="4"/>
  <c r="H1494" i="4"/>
  <c r="H1493" i="4"/>
  <c r="H1492" i="4"/>
  <c r="H1491" i="4"/>
  <c r="H1490" i="4"/>
  <c r="H1489" i="4"/>
  <c r="H1488" i="4"/>
  <c r="H1487" i="4"/>
  <c r="H1486" i="4"/>
  <c r="H1485" i="4"/>
  <c r="H1484" i="4"/>
  <c r="H1483" i="4"/>
  <c r="H1482" i="4"/>
  <c r="H1481" i="4"/>
  <c r="H1480" i="4"/>
  <c r="H1479" i="4"/>
  <c r="H1478" i="4"/>
  <c r="H1477" i="4"/>
  <c r="H1476" i="4"/>
  <c r="H1475" i="4"/>
  <c r="H1474" i="4"/>
  <c r="H1473" i="4"/>
  <c r="H1472" i="4"/>
  <c r="H1471" i="4"/>
  <c r="H1470" i="4"/>
  <c r="H1469" i="4"/>
  <c r="H1468" i="4"/>
  <c r="H1467" i="4"/>
  <c r="H1466" i="4"/>
  <c r="H1465" i="4"/>
  <c r="H1464" i="4"/>
  <c r="H1463" i="4"/>
  <c r="H1462" i="4"/>
  <c r="H1461" i="4"/>
  <c r="H1460" i="4"/>
  <c r="H1459" i="4"/>
  <c r="H1458" i="4"/>
  <c r="H1457" i="4"/>
  <c r="H1456" i="4"/>
  <c r="H1455" i="4"/>
  <c r="H1454" i="4"/>
  <c r="H1453" i="4"/>
  <c r="H1452" i="4"/>
  <c r="H1451" i="4"/>
  <c r="H1450" i="4"/>
  <c r="H1449" i="4"/>
  <c r="H1448" i="4"/>
  <c r="H1447" i="4"/>
  <c r="H1446" i="4"/>
  <c r="H1445" i="4"/>
  <c r="H1444" i="4"/>
  <c r="H1443" i="4"/>
  <c r="H1442" i="4"/>
  <c r="H1441" i="4"/>
  <c r="H1440" i="4"/>
  <c r="H1439" i="4"/>
  <c r="H1438" i="4"/>
  <c r="H1437" i="4"/>
  <c r="H1436" i="4"/>
  <c r="H1435" i="4"/>
  <c r="H1434" i="4"/>
  <c r="H1433" i="4"/>
  <c r="H1432" i="4"/>
  <c r="H1431" i="4"/>
  <c r="H1430" i="4"/>
  <c r="H1429" i="4"/>
  <c r="H1428" i="4"/>
  <c r="H1427" i="4"/>
  <c r="H1426" i="4"/>
  <c r="H1425" i="4"/>
  <c r="H1424" i="4"/>
  <c r="H1423" i="4"/>
  <c r="H1422" i="4"/>
  <c r="H1421" i="4"/>
  <c r="H1420" i="4"/>
  <c r="H1419" i="4"/>
  <c r="H1418" i="4"/>
  <c r="H1417" i="4"/>
  <c r="H1416" i="4"/>
  <c r="H1415" i="4"/>
  <c r="H1414" i="4"/>
  <c r="H1413" i="4"/>
  <c r="H1412" i="4"/>
  <c r="H1411" i="4"/>
  <c r="H1410" i="4"/>
  <c r="H1409" i="4"/>
  <c r="H1408" i="4"/>
  <c r="H1407" i="4"/>
  <c r="H1406" i="4"/>
  <c r="H1405" i="4"/>
  <c r="H1404" i="4"/>
  <c r="H1403" i="4"/>
  <c r="H1402" i="4"/>
  <c r="H1401" i="4"/>
  <c r="H1400" i="4"/>
  <c r="H1399" i="4"/>
  <c r="H1398" i="4"/>
  <c r="H1397" i="4"/>
  <c r="H1396" i="4"/>
  <c r="H1395" i="4"/>
  <c r="H1394" i="4"/>
  <c r="H1393" i="4"/>
  <c r="H1392" i="4"/>
  <c r="H1391" i="4"/>
  <c r="H1390" i="4"/>
  <c r="H1389" i="4"/>
  <c r="H1388" i="4"/>
  <c r="H1387" i="4"/>
  <c r="H1386" i="4"/>
  <c r="H1385" i="4"/>
  <c r="H1384" i="4"/>
  <c r="H1383" i="4"/>
  <c r="H1382" i="4"/>
  <c r="H1381" i="4"/>
  <c r="H1380" i="4"/>
  <c r="H1379" i="4"/>
  <c r="H1378" i="4"/>
  <c r="H1377" i="4"/>
  <c r="H1376" i="4"/>
  <c r="H1375" i="4"/>
  <c r="H1374" i="4"/>
  <c r="H1373" i="4"/>
  <c r="H1372" i="4"/>
  <c r="H1371" i="4"/>
  <c r="H1370" i="4"/>
  <c r="H1369" i="4"/>
  <c r="H1368" i="4"/>
  <c r="H1367" i="4"/>
  <c r="H1366" i="4"/>
  <c r="H1365" i="4"/>
  <c r="H1364" i="4"/>
  <c r="H1363" i="4"/>
  <c r="H1362" i="4"/>
  <c r="H1361" i="4"/>
  <c r="H1360" i="4"/>
  <c r="H1359" i="4"/>
  <c r="H1358" i="4"/>
  <c r="H1357" i="4"/>
  <c r="H1356" i="4"/>
  <c r="H1355" i="4"/>
  <c r="H1354" i="4"/>
  <c r="H1353" i="4"/>
  <c r="H1352" i="4"/>
  <c r="H1351" i="4"/>
  <c r="H1350" i="4"/>
  <c r="H1349" i="4"/>
  <c r="H1348" i="4"/>
  <c r="H1347" i="4"/>
  <c r="H1346" i="4"/>
  <c r="H1345" i="4"/>
  <c r="H1344" i="4"/>
  <c r="H1343" i="4"/>
  <c r="H1342" i="4"/>
  <c r="H1341" i="4"/>
  <c r="H1340" i="4"/>
  <c r="H1339" i="4"/>
  <c r="H1338" i="4"/>
  <c r="H1337" i="4"/>
  <c r="H1336" i="4"/>
  <c r="H1335" i="4"/>
  <c r="H1334" i="4"/>
  <c r="H1333" i="4"/>
  <c r="H1332" i="4"/>
  <c r="H1331" i="4"/>
  <c r="H1330" i="4"/>
  <c r="H1329" i="4"/>
  <c r="H1328" i="4"/>
  <c r="H1327" i="4"/>
  <c r="H1326" i="4"/>
  <c r="H1325" i="4"/>
  <c r="H1324" i="4"/>
  <c r="H1323" i="4"/>
  <c r="H1322" i="4"/>
  <c r="H1321" i="4"/>
  <c r="H1320" i="4"/>
  <c r="H1319" i="4"/>
  <c r="H1318" i="4"/>
  <c r="H1317" i="4"/>
  <c r="H1316" i="4"/>
  <c r="H1315" i="4"/>
  <c r="H1314" i="4"/>
  <c r="H1313" i="4"/>
  <c r="H1312" i="4"/>
  <c r="H1311" i="4"/>
  <c r="H1310" i="4"/>
  <c r="H1309" i="4"/>
  <c r="H1308" i="4"/>
  <c r="H1307" i="4"/>
  <c r="H1306" i="4"/>
  <c r="H1305" i="4"/>
  <c r="H1304" i="4"/>
  <c r="H1303" i="4"/>
  <c r="H1302" i="4"/>
  <c r="H1301" i="4"/>
  <c r="H1300" i="4"/>
  <c r="H1299" i="4"/>
  <c r="H1298" i="4"/>
  <c r="H1297" i="4"/>
  <c r="H1296" i="4"/>
  <c r="H1295" i="4"/>
  <c r="H1294" i="4"/>
  <c r="H1293" i="4"/>
  <c r="H1292" i="4"/>
  <c r="H1291" i="4"/>
  <c r="H1290" i="4"/>
  <c r="H1289" i="4"/>
  <c r="H1288" i="4"/>
  <c r="H1287" i="4"/>
  <c r="H1286" i="4"/>
  <c r="H1285" i="4"/>
  <c r="H1284" i="4"/>
  <c r="H1283" i="4"/>
  <c r="H1282" i="4"/>
  <c r="H1281" i="4"/>
  <c r="H1280" i="4"/>
  <c r="H1279" i="4"/>
  <c r="H1278" i="4"/>
  <c r="H1277" i="4"/>
  <c r="H1276" i="4"/>
  <c r="H1275" i="4"/>
  <c r="H1274" i="4"/>
  <c r="H1273" i="4"/>
  <c r="H1272" i="4"/>
  <c r="H1271" i="4"/>
  <c r="H1270" i="4"/>
  <c r="H1269" i="4"/>
  <c r="H1268" i="4"/>
  <c r="H1267" i="4"/>
  <c r="H1266" i="4"/>
  <c r="H1265" i="4"/>
  <c r="H1264" i="4"/>
  <c r="H1263" i="4"/>
  <c r="H1262" i="4"/>
  <c r="H1261" i="4"/>
  <c r="H1260" i="4"/>
  <c r="H1259" i="4"/>
  <c r="H1258" i="4"/>
  <c r="H1257" i="4"/>
  <c r="H1256" i="4"/>
  <c r="H1255" i="4"/>
  <c r="H1254" i="4"/>
  <c r="H1253" i="4"/>
  <c r="H1252" i="4"/>
  <c r="H1251" i="4"/>
  <c r="H1250" i="4"/>
  <c r="H1249" i="4"/>
  <c r="H1248" i="4"/>
  <c r="H1247" i="4"/>
  <c r="H1246" i="4"/>
  <c r="H1245" i="4"/>
  <c r="H1244" i="4"/>
  <c r="H1243" i="4"/>
  <c r="H1242" i="4"/>
  <c r="H1241" i="4"/>
  <c r="H1240" i="4"/>
  <c r="H1239" i="4"/>
  <c r="H1238" i="4"/>
  <c r="H1237" i="4"/>
  <c r="H1236" i="4"/>
  <c r="H1235" i="4"/>
  <c r="H1234" i="4"/>
  <c r="H1233" i="4"/>
  <c r="H1232" i="4"/>
  <c r="H1231" i="4"/>
  <c r="H1230" i="4"/>
  <c r="H1229" i="4"/>
  <c r="H1228" i="4"/>
  <c r="H1227" i="4"/>
  <c r="H1226" i="4"/>
  <c r="H1225" i="4"/>
  <c r="H1224" i="4"/>
  <c r="H1223" i="4"/>
  <c r="H1222" i="4"/>
  <c r="H1221" i="4"/>
  <c r="H1220" i="4"/>
  <c r="H1219" i="4"/>
  <c r="H1218" i="4"/>
  <c r="H1217" i="4"/>
  <c r="H1216" i="4"/>
  <c r="H1215" i="4"/>
  <c r="H1214" i="4"/>
  <c r="H1213" i="4"/>
  <c r="H1212" i="4"/>
  <c r="H1211" i="4"/>
  <c r="H1210" i="4"/>
  <c r="H1209" i="4"/>
  <c r="H1208" i="4"/>
  <c r="H1207" i="4"/>
  <c r="H1206" i="4"/>
  <c r="H1205" i="4"/>
  <c r="H1204" i="4"/>
  <c r="H1203" i="4"/>
  <c r="H1202" i="4"/>
  <c r="H1201" i="4"/>
  <c r="H1200" i="4"/>
  <c r="H1199" i="4"/>
  <c r="H1198" i="4"/>
  <c r="H1197" i="4"/>
  <c r="H1196" i="4"/>
  <c r="H1195" i="4"/>
  <c r="H1194" i="4"/>
  <c r="H1193" i="4"/>
  <c r="H1192" i="4"/>
  <c r="H1191" i="4"/>
  <c r="H1190" i="4"/>
  <c r="H1189" i="4"/>
  <c r="H1188" i="4"/>
  <c r="H1187" i="4"/>
  <c r="H1186" i="4"/>
  <c r="H1185" i="4"/>
  <c r="H1184" i="4"/>
  <c r="H1183" i="4"/>
  <c r="H1182" i="4"/>
  <c r="H1181" i="4"/>
  <c r="H1180" i="4"/>
  <c r="H1179" i="4"/>
  <c r="H1178" i="4"/>
  <c r="H1177" i="4"/>
  <c r="H1176" i="4"/>
  <c r="H1175" i="4"/>
  <c r="H1174" i="4"/>
  <c r="H1173" i="4"/>
  <c r="H1172" i="4"/>
  <c r="H1171" i="4"/>
  <c r="H1170" i="4"/>
  <c r="H1169" i="4"/>
  <c r="H1168" i="4"/>
  <c r="H1167" i="4"/>
  <c r="H1166" i="4"/>
  <c r="H1165" i="4"/>
  <c r="H1164" i="4"/>
  <c r="H1163" i="4"/>
  <c r="H1162" i="4"/>
  <c r="H1161" i="4"/>
  <c r="H1160" i="4"/>
  <c r="H1159" i="4"/>
  <c r="H1158" i="4"/>
  <c r="H1157" i="4"/>
  <c r="H1156" i="4"/>
  <c r="H1155" i="4"/>
  <c r="H1154" i="4"/>
  <c r="H1153" i="4"/>
  <c r="H1152" i="4"/>
  <c r="H1151" i="4"/>
  <c r="H1150" i="4"/>
  <c r="H1149" i="4"/>
  <c r="H1148" i="4"/>
  <c r="H1147" i="4"/>
  <c r="H1146" i="4"/>
  <c r="H1145" i="4"/>
  <c r="H1144" i="4"/>
  <c r="H1143" i="4"/>
  <c r="H1142" i="4"/>
  <c r="H1141" i="4"/>
  <c r="H1140" i="4"/>
  <c r="H1139" i="4"/>
  <c r="H1138" i="4"/>
  <c r="H1137" i="4"/>
  <c r="H1136" i="4"/>
  <c r="H1135" i="4"/>
  <c r="H1134" i="4"/>
  <c r="H1133" i="4"/>
  <c r="H1132" i="4"/>
  <c r="H1131" i="4"/>
  <c r="H1130" i="4"/>
  <c r="H1129" i="4"/>
  <c r="H1128" i="4"/>
  <c r="H1127" i="4"/>
  <c r="H1126" i="4"/>
  <c r="H1125" i="4"/>
  <c r="H1124" i="4"/>
  <c r="H1123" i="4"/>
  <c r="H1122" i="4"/>
  <c r="H1121" i="4"/>
  <c r="H1120" i="4"/>
  <c r="H1119" i="4"/>
  <c r="H1118" i="4"/>
  <c r="H1117" i="4"/>
  <c r="H1116" i="4"/>
  <c r="H1115" i="4"/>
  <c r="H1114" i="4"/>
  <c r="H1113" i="4"/>
  <c r="H1112" i="4"/>
  <c r="H1111" i="4"/>
  <c r="H1110" i="4"/>
  <c r="H1109" i="4"/>
  <c r="H1108" i="4"/>
  <c r="H1107" i="4"/>
  <c r="H1106" i="4"/>
  <c r="H1105" i="4"/>
  <c r="H1104" i="4"/>
  <c r="H1103" i="4"/>
  <c r="H1102" i="4"/>
  <c r="H1101" i="4"/>
  <c r="H1100" i="4"/>
  <c r="H1099" i="4"/>
  <c r="H1098" i="4"/>
  <c r="H1097" i="4"/>
  <c r="H1096" i="4"/>
  <c r="H1095" i="4"/>
  <c r="H1094" i="4"/>
  <c r="H1093" i="4"/>
  <c r="H1092" i="4"/>
  <c r="H1091" i="4"/>
  <c r="H1090" i="4"/>
  <c r="H1089" i="4"/>
  <c r="H1088" i="4"/>
  <c r="H1087" i="4"/>
  <c r="H1086" i="4"/>
  <c r="H1085" i="4"/>
  <c r="H1084" i="4"/>
  <c r="H1083" i="4"/>
  <c r="H1082" i="4"/>
  <c r="H1081" i="4"/>
  <c r="H1080" i="4"/>
  <c r="H1079" i="4"/>
  <c r="H1078" i="4"/>
  <c r="H1077" i="4"/>
  <c r="H1076" i="4"/>
  <c r="H1075" i="4"/>
  <c r="H1074" i="4"/>
  <c r="H1073" i="4"/>
  <c r="H1072" i="4"/>
  <c r="H1071" i="4"/>
  <c r="H1070" i="4"/>
  <c r="H1069" i="4"/>
  <c r="H1068" i="4"/>
  <c r="H1067" i="4"/>
  <c r="H1066" i="4"/>
  <c r="H1065" i="4"/>
  <c r="H1064" i="4"/>
  <c r="H1063" i="4"/>
  <c r="H1062" i="4"/>
  <c r="H1061" i="4"/>
  <c r="H1060" i="4"/>
  <c r="H1059" i="4"/>
  <c r="H1058" i="4"/>
  <c r="H1057" i="4"/>
  <c r="H1056" i="4"/>
  <c r="H1055" i="4"/>
  <c r="H1054" i="4"/>
  <c r="H1053" i="4"/>
  <c r="H1052" i="4"/>
  <c r="H1051" i="4"/>
  <c r="H1050" i="4"/>
  <c r="H1049" i="4"/>
  <c r="H1048" i="4"/>
  <c r="H1047" i="4"/>
  <c r="H1046" i="4"/>
  <c r="H1045" i="4"/>
  <c r="H1044" i="4"/>
  <c r="H1043" i="4"/>
  <c r="H1042" i="4"/>
  <c r="H1041" i="4"/>
  <c r="H1040" i="4"/>
  <c r="H1039" i="4"/>
  <c r="H1038" i="4"/>
  <c r="H1037" i="4"/>
  <c r="H1036" i="4"/>
  <c r="H1035" i="4"/>
  <c r="H1034" i="4"/>
  <c r="H1033" i="4"/>
  <c r="H1032" i="4"/>
  <c r="H1031" i="4"/>
  <c r="H1030" i="4"/>
  <c r="H1029" i="4"/>
  <c r="H1028" i="4"/>
  <c r="H1027" i="4"/>
  <c r="H1026" i="4"/>
  <c r="H1025" i="4"/>
  <c r="H1024" i="4"/>
  <c r="H1023" i="4"/>
  <c r="H1022" i="4"/>
  <c r="H1021" i="4"/>
  <c r="H1020" i="4"/>
  <c r="H1019" i="4"/>
  <c r="H1018" i="4"/>
  <c r="H1017" i="4"/>
  <c r="H1016" i="4"/>
  <c r="H1015" i="4"/>
  <c r="H1014" i="4"/>
  <c r="H1013" i="4"/>
  <c r="H1012" i="4"/>
  <c r="H1011" i="4"/>
  <c r="H1010" i="4"/>
  <c r="H1009" i="4"/>
  <c r="H1008" i="4"/>
  <c r="H1007" i="4"/>
  <c r="H1006" i="4"/>
  <c r="H1005" i="4"/>
  <c r="H1004" i="4"/>
  <c r="H1003" i="4"/>
  <c r="H1002" i="4"/>
  <c r="H1001" i="4"/>
  <c r="H1000" i="4"/>
  <c r="H999" i="4"/>
  <c r="H998" i="4"/>
  <c r="H997" i="4"/>
  <c r="H996" i="4"/>
  <c r="H995" i="4"/>
  <c r="H994" i="4"/>
  <c r="H993" i="4"/>
  <c r="H992" i="4"/>
  <c r="H991" i="4"/>
  <c r="H990" i="4"/>
  <c r="H989" i="4"/>
  <c r="H988" i="4"/>
  <c r="H987" i="4"/>
  <c r="H986" i="4"/>
  <c r="H985" i="4"/>
  <c r="H984" i="4"/>
  <c r="H983" i="4"/>
  <c r="H982" i="4"/>
  <c r="H981" i="4"/>
  <c r="H980" i="4"/>
  <c r="H979" i="4"/>
  <c r="H978" i="4"/>
  <c r="H977" i="4"/>
  <c r="H976" i="4"/>
  <c r="H975" i="4"/>
  <c r="H974" i="4"/>
  <c r="H973" i="4"/>
  <c r="H972" i="4"/>
  <c r="H971" i="4"/>
  <c r="H970" i="4"/>
  <c r="H969" i="4"/>
  <c r="H968" i="4"/>
  <c r="H967" i="4"/>
  <c r="H966" i="4"/>
  <c r="H965" i="4"/>
  <c r="H964" i="4"/>
  <c r="H963" i="4"/>
  <c r="H962" i="4"/>
  <c r="H961" i="4"/>
  <c r="H960" i="4"/>
  <c r="H959" i="4"/>
  <c r="H958" i="4"/>
  <c r="H957" i="4"/>
  <c r="H956" i="4"/>
  <c r="H955" i="4"/>
  <c r="H954" i="4"/>
  <c r="H953" i="4"/>
  <c r="H952" i="4"/>
  <c r="H951" i="4"/>
  <c r="H950" i="4"/>
  <c r="H949" i="4"/>
  <c r="H948" i="4"/>
  <c r="H947" i="4"/>
  <c r="H946" i="4"/>
  <c r="H945" i="4"/>
  <c r="H944" i="4"/>
  <c r="H943" i="4"/>
  <c r="H942" i="4"/>
  <c r="H941" i="4"/>
  <c r="H940" i="4"/>
  <c r="H939" i="4"/>
  <c r="H938" i="4"/>
  <c r="H937" i="4"/>
  <c r="H936" i="4"/>
  <c r="H935" i="4"/>
  <c r="H934" i="4"/>
  <c r="H933" i="4"/>
  <c r="H932" i="4"/>
  <c r="H931" i="4"/>
  <c r="H930" i="4"/>
  <c r="H929" i="4"/>
  <c r="H928" i="4"/>
  <c r="H927" i="4"/>
  <c r="H926" i="4"/>
  <c r="H925" i="4"/>
  <c r="H924" i="4"/>
  <c r="H923" i="4"/>
  <c r="H922" i="4"/>
  <c r="H921" i="4"/>
  <c r="H920" i="4"/>
  <c r="H919" i="4"/>
  <c r="H918" i="4"/>
  <c r="H917" i="4"/>
  <c r="H916" i="4"/>
  <c r="H915" i="4"/>
  <c r="H914" i="4"/>
  <c r="H913" i="4"/>
  <c r="H912" i="4"/>
  <c r="H911" i="4"/>
  <c r="H910" i="4"/>
  <c r="H909" i="4"/>
  <c r="H908" i="4"/>
  <c r="H907" i="4"/>
  <c r="H906" i="4"/>
  <c r="H905" i="4"/>
  <c r="H904" i="4"/>
  <c r="H903" i="4"/>
  <c r="H902" i="4"/>
  <c r="H901" i="4"/>
  <c r="H900" i="4"/>
  <c r="H899" i="4"/>
  <c r="H898" i="4"/>
  <c r="H897" i="4"/>
  <c r="H896" i="4"/>
  <c r="H895" i="4"/>
  <c r="H894" i="4"/>
  <c r="H893" i="4"/>
  <c r="H892" i="4"/>
  <c r="H891" i="4"/>
  <c r="H890" i="4"/>
  <c r="H889" i="4"/>
  <c r="H888" i="4"/>
  <c r="H887" i="4"/>
  <c r="H886" i="4"/>
  <c r="H885" i="4"/>
  <c r="H884" i="4"/>
  <c r="H883" i="4"/>
  <c r="H882" i="4"/>
  <c r="H881" i="4"/>
  <c r="H880" i="4"/>
  <c r="H879" i="4"/>
  <c r="H878" i="4"/>
  <c r="H877" i="4"/>
  <c r="H876" i="4"/>
  <c r="H875" i="4"/>
  <c r="H874" i="4"/>
  <c r="H873" i="4"/>
  <c r="H872" i="4"/>
  <c r="H871" i="4"/>
  <c r="H870" i="4"/>
  <c r="H869" i="4"/>
  <c r="H868" i="4"/>
  <c r="H867" i="4"/>
  <c r="H866" i="4"/>
  <c r="H865" i="4"/>
  <c r="H864" i="4"/>
  <c r="H863" i="4"/>
  <c r="H862" i="4"/>
  <c r="H861" i="4"/>
  <c r="H860" i="4"/>
  <c r="H859" i="4"/>
  <c r="H858" i="4"/>
  <c r="H857" i="4"/>
  <c r="H856" i="4"/>
  <c r="H855" i="4"/>
  <c r="H854" i="4"/>
  <c r="H853" i="4"/>
  <c r="H852" i="4"/>
  <c r="H851" i="4"/>
  <c r="H850" i="4"/>
  <c r="H849" i="4"/>
  <c r="H848" i="4"/>
  <c r="H847" i="4"/>
  <c r="H846" i="4"/>
  <c r="H845" i="4"/>
  <c r="H844" i="4"/>
  <c r="H843" i="4"/>
  <c r="H842" i="4"/>
  <c r="H841" i="4"/>
  <c r="H840" i="4"/>
  <c r="H839" i="4"/>
  <c r="H838" i="4"/>
  <c r="H837" i="4"/>
  <c r="H836" i="4"/>
  <c r="H835" i="4"/>
  <c r="H834" i="4"/>
  <c r="H833" i="4"/>
  <c r="H832" i="4"/>
  <c r="H831" i="4"/>
  <c r="H830" i="4"/>
  <c r="H829" i="4"/>
  <c r="H828" i="4"/>
  <c r="H827" i="4"/>
  <c r="H826" i="4"/>
  <c r="H825" i="4"/>
  <c r="H824" i="4"/>
  <c r="H823" i="4"/>
  <c r="H822" i="4"/>
  <c r="H821" i="4"/>
  <c r="H820" i="4"/>
  <c r="H819" i="4"/>
  <c r="H818" i="4"/>
  <c r="H817" i="4"/>
  <c r="H816" i="4"/>
  <c r="H815" i="4"/>
  <c r="H814" i="4"/>
  <c r="H813" i="4"/>
  <c r="H812" i="4"/>
  <c r="H811" i="4"/>
  <c r="H810" i="4"/>
  <c r="H809" i="4"/>
  <c r="H808" i="4"/>
  <c r="H807" i="4"/>
  <c r="H806" i="4"/>
  <c r="H805" i="4"/>
  <c r="H804" i="4"/>
  <c r="H803" i="4"/>
  <c r="H802" i="4"/>
  <c r="H801" i="4"/>
  <c r="H800" i="4"/>
  <c r="H799" i="4"/>
  <c r="H798" i="4"/>
  <c r="H797" i="4"/>
  <c r="H796" i="4"/>
  <c r="H795" i="4"/>
  <c r="H794" i="4"/>
  <c r="H793" i="4"/>
  <c r="H792" i="4"/>
  <c r="H791" i="4"/>
  <c r="H790" i="4"/>
  <c r="H789" i="4"/>
  <c r="H788" i="4"/>
  <c r="H787" i="4"/>
  <c r="H786" i="4"/>
  <c r="H785" i="4"/>
  <c r="H784" i="4"/>
  <c r="H783" i="4"/>
  <c r="H782" i="4"/>
  <c r="H781" i="4"/>
  <c r="H780" i="4"/>
  <c r="H779" i="4"/>
  <c r="H778" i="4"/>
  <c r="H777" i="4"/>
  <c r="H776" i="4"/>
  <c r="H775" i="4"/>
  <c r="H774" i="4"/>
  <c r="H773" i="4"/>
  <c r="H772" i="4"/>
  <c r="H771" i="4"/>
  <c r="H770" i="4"/>
  <c r="H769" i="4"/>
  <c r="H768" i="4"/>
  <c r="H767" i="4"/>
  <c r="H766" i="4"/>
  <c r="H765" i="4"/>
  <c r="H764" i="4"/>
  <c r="H763" i="4"/>
  <c r="H762" i="4"/>
  <c r="H761" i="4"/>
  <c r="H760" i="4"/>
  <c r="H759" i="4"/>
  <c r="H758" i="4"/>
  <c r="H757" i="4"/>
  <c r="H756" i="4"/>
  <c r="H755" i="4"/>
  <c r="H754" i="4"/>
  <c r="H753" i="4"/>
  <c r="H752" i="4"/>
  <c r="H751" i="4"/>
  <c r="H750" i="4"/>
  <c r="H749" i="4"/>
  <c r="H748" i="4"/>
  <c r="H747" i="4"/>
  <c r="H746" i="4"/>
  <c r="H745" i="4"/>
  <c r="H744" i="4"/>
  <c r="H743" i="4"/>
  <c r="H742" i="4"/>
  <c r="H741" i="4"/>
  <c r="H740" i="4"/>
  <c r="H739" i="4"/>
  <c r="H738" i="4"/>
  <c r="H737" i="4"/>
  <c r="H736" i="4"/>
  <c r="H735" i="4"/>
  <c r="H734" i="4"/>
  <c r="H733" i="4"/>
  <c r="H732" i="4"/>
  <c r="H731" i="4"/>
  <c r="H730" i="4"/>
  <c r="H729" i="4"/>
  <c r="H728" i="4"/>
  <c r="H727" i="4"/>
  <c r="H726" i="4"/>
  <c r="H725" i="4"/>
  <c r="H724" i="4"/>
  <c r="H723" i="4"/>
  <c r="H722" i="4"/>
  <c r="H721" i="4"/>
  <c r="H720" i="4"/>
  <c r="H719" i="4"/>
  <c r="H718" i="4"/>
  <c r="H717" i="4"/>
  <c r="H716" i="4"/>
  <c r="H715" i="4"/>
  <c r="H714" i="4"/>
  <c r="H713" i="4"/>
  <c r="H712" i="4"/>
  <c r="H711" i="4"/>
  <c r="H710" i="4"/>
  <c r="H709" i="4"/>
  <c r="H708" i="4"/>
  <c r="H707" i="4"/>
  <c r="H706" i="4"/>
  <c r="H705" i="4"/>
  <c r="H704" i="4"/>
  <c r="H703" i="4"/>
  <c r="H702" i="4"/>
  <c r="H701" i="4"/>
  <c r="H700" i="4"/>
  <c r="H699" i="4"/>
  <c r="H698" i="4"/>
  <c r="H697" i="4"/>
  <c r="H696" i="4"/>
  <c r="H695" i="4"/>
  <c r="H694" i="4"/>
  <c r="H693" i="4"/>
  <c r="H692" i="4"/>
  <c r="H691" i="4"/>
  <c r="H690" i="4"/>
  <c r="H689" i="4"/>
  <c r="H688" i="4"/>
  <c r="H687" i="4"/>
  <c r="H686" i="4"/>
  <c r="H685" i="4"/>
  <c r="H684" i="4"/>
  <c r="H683" i="4"/>
  <c r="H682" i="4"/>
  <c r="H681" i="4"/>
  <c r="H680" i="4"/>
  <c r="H679" i="4"/>
  <c r="H678" i="4"/>
  <c r="H677" i="4"/>
  <c r="H676" i="4"/>
  <c r="H675" i="4"/>
  <c r="H674" i="4"/>
  <c r="H673" i="4"/>
  <c r="H672" i="4"/>
  <c r="H671" i="4"/>
  <c r="H670" i="4"/>
  <c r="H669" i="4"/>
  <c r="H668" i="4"/>
  <c r="H667" i="4"/>
  <c r="H666" i="4"/>
  <c r="H665" i="4"/>
  <c r="H664" i="4"/>
  <c r="H663" i="4"/>
  <c r="H662" i="4"/>
  <c r="H661" i="4"/>
  <c r="H660" i="4"/>
  <c r="H659" i="4"/>
  <c r="H658" i="4"/>
  <c r="H657" i="4"/>
  <c r="H656" i="4"/>
  <c r="H655" i="4"/>
  <c r="H654" i="4"/>
  <c r="H653" i="4"/>
  <c r="H652" i="4"/>
  <c r="H651" i="4"/>
  <c r="H650" i="4"/>
  <c r="H649" i="4"/>
  <c r="H648" i="4"/>
  <c r="H647" i="4"/>
  <c r="H646" i="4"/>
  <c r="H645" i="4"/>
  <c r="H644" i="4"/>
  <c r="H643" i="4"/>
  <c r="H642" i="4"/>
  <c r="H641" i="4"/>
  <c r="H640" i="4"/>
  <c r="H639" i="4"/>
  <c r="H638" i="4"/>
  <c r="H637" i="4"/>
  <c r="H636" i="4"/>
  <c r="H635" i="4"/>
  <c r="H634" i="4"/>
  <c r="H633" i="4"/>
  <c r="H632" i="4"/>
  <c r="H631" i="4"/>
  <c r="H630" i="4"/>
  <c r="H629" i="4"/>
  <c r="H628" i="4"/>
  <c r="H627" i="4"/>
  <c r="H626" i="4"/>
  <c r="H625" i="4"/>
  <c r="H624" i="4"/>
  <c r="H623" i="4"/>
  <c r="H622" i="4"/>
  <c r="H621" i="4"/>
  <c r="H620" i="4"/>
  <c r="H619" i="4"/>
  <c r="H618" i="4"/>
  <c r="H617" i="4"/>
  <c r="H616" i="4"/>
  <c r="H615" i="4"/>
  <c r="H614" i="4"/>
  <c r="H613" i="4"/>
  <c r="H612" i="4"/>
  <c r="H611" i="4"/>
  <c r="H610" i="4"/>
  <c r="H609" i="4"/>
  <c r="H608" i="4"/>
  <c r="H607" i="4"/>
  <c r="H606" i="4"/>
  <c r="H605" i="4"/>
  <c r="H604" i="4"/>
  <c r="H603" i="4"/>
  <c r="H602" i="4"/>
  <c r="H601" i="4"/>
  <c r="H600" i="4"/>
  <c r="H599" i="4"/>
  <c r="H598" i="4"/>
  <c r="H597" i="4"/>
  <c r="H596" i="4"/>
  <c r="H595" i="4"/>
  <c r="H594" i="4"/>
  <c r="H593" i="4"/>
  <c r="H592" i="4"/>
  <c r="H591" i="4"/>
  <c r="H590" i="4"/>
  <c r="H589" i="4"/>
  <c r="H588" i="4"/>
  <c r="H587" i="4"/>
  <c r="H586" i="4"/>
  <c r="H585" i="4"/>
  <c r="H584" i="4"/>
  <c r="H583" i="4"/>
  <c r="H582" i="4"/>
  <c r="H581" i="4"/>
  <c r="H580" i="4"/>
  <c r="H579" i="4"/>
  <c r="H578" i="4"/>
  <c r="H577" i="4"/>
  <c r="H576" i="4"/>
  <c r="H575" i="4"/>
  <c r="H574" i="4"/>
  <c r="H573" i="4"/>
  <c r="H572" i="4"/>
  <c r="H571" i="4"/>
  <c r="H570" i="4"/>
  <c r="H569" i="4"/>
  <c r="H568" i="4"/>
  <c r="H567" i="4"/>
  <c r="H566" i="4"/>
  <c r="H565" i="4"/>
  <c r="H564" i="4"/>
  <c r="H563" i="4"/>
  <c r="H562" i="4"/>
  <c r="H561" i="4"/>
  <c r="H560" i="4"/>
  <c r="H559" i="4"/>
  <c r="H558" i="4"/>
  <c r="H557" i="4"/>
  <c r="H556" i="4"/>
  <c r="H555" i="4"/>
  <c r="H554" i="4"/>
  <c r="H553" i="4"/>
  <c r="H552" i="4"/>
  <c r="H551" i="4"/>
  <c r="H550" i="4"/>
  <c r="H549" i="4"/>
  <c r="H548" i="4"/>
  <c r="H547" i="4"/>
  <c r="H546" i="4"/>
  <c r="H545" i="4"/>
  <c r="H544" i="4"/>
  <c r="H543" i="4"/>
  <c r="H542" i="4"/>
  <c r="H541" i="4"/>
  <c r="H540" i="4"/>
  <c r="H539" i="4"/>
  <c r="H538" i="4"/>
  <c r="H537" i="4"/>
  <c r="H536" i="4"/>
  <c r="H535" i="4"/>
  <c r="H534" i="4"/>
  <c r="H533" i="4"/>
  <c r="H532" i="4"/>
  <c r="H531" i="4"/>
  <c r="H530" i="4"/>
  <c r="H529" i="4"/>
  <c r="H528" i="4"/>
  <c r="H527" i="4"/>
  <c r="H526" i="4"/>
  <c r="H525" i="4"/>
  <c r="H524" i="4"/>
  <c r="H523" i="4"/>
  <c r="H522" i="4"/>
  <c r="H521" i="4"/>
  <c r="H520" i="4"/>
  <c r="H519" i="4"/>
  <c r="H518" i="4"/>
  <c r="H517" i="4"/>
  <c r="H516" i="4"/>
  <c r="H515" i="4"/>
  <c r="H514" i="4"/>
  <c r="H513" i="4"/>
  <c r="H512" i="4"/>
  <c r="H511" i="4"/>
  <c r="H510" i="4"/>
  <c r="H509" i="4"/>
  <c r="H508" i="4"/>
  <c r="H507" i="4"/>
  <c r="H506" i="4"/>
  <c r="H505" i="4"/>
  <c r="H504" i="4"/>
  <c r="H503" i="4"/>
  <c r="H502" i="4"/>
  <c r="H501" i="4"/>
  <c r="H500" i="4"/>
  <c r="H499" i="4"/>
  <c r="H498" i="4"/>
  <c r="H497" i="4"/>
  <c r="H496" i="4"/>
  <c r="H495" i="4"/>
  <c r="H494" i="4"/>
  <c r="H493" i="4"/>
  <c r="H492" i="4"/>
  <c r="H491" i="4"/>
  <c r="H490" i="4"/>
  <c r="H489" i="4"/>
  <c r="H488" i="4"/>
  <c r="H487" i="4"/>
  <c r="H486" i="4"/>
  <c r="H485" i="4"/>
  <c r="H484" i="4"/>
  <c r="H483" i="4"/>
  <c r="H482" i="4"/>
  <c r="H481" i="4"/>
  <c r="H480" i="4"/>
  <c r="H479" i="4"/>
  <c r="H478" i="4"/>
  <c r="H477" i="4"/>
  <c r="H476" i="4"/>
  <c r="H475" i="4"/>
  <c r="H474" i="4"/>
  <c r="H473" i="4"/>
  <c r="H472" i="4"/>
  <c r="H471" i="4"/>
  <c r="H470" i="4"/>
  <c r="H469" i="4"/>
  <c r="H468" i="4"/>
  <c r="H467" i="4"/>
  <c r="H466" i="4"/>
  <c r="H465" i="4"/>
  <c r="H464" i="4"/>
  <c r="H463" i="4"/>
  <c r="H462" i="4"/>
  <c r="H461" i="4"/>
  <c r="H460" i="4"/>
  <c r="H459" i="4"/>
  <c r="H458" i="4"/>
  <c r="H457" i="4"/>
  <c r="H456" i="4"/>
  <c r="H455" i="4"/>
  <c r="H454" i="4"/>
  <c r="H453" i="4"/>
  <c r="H452" i="4"/>
  <c r="H451" i="4"/>
  <c r="H450" i="4"/>
  <c r="H449" i="4"/>
  <c r="H448" i="4"/>
  <c r="H447" i="4"/>
  <c r="H446" i="4"/>
  <c r="H445" i="4"/>
  <c r="H444" i="4"/>
  <c r="H443" i="4"/>
  <c r="H442" i="4"/>
  <c r="H441" i="4"/>
  <c r="H440" i="4"/>
  <c r="H439" i="4"/>
  <c r="H438" i="4"/>
  <c r="H437" i="4"/>
  <c r="H436" i="4"/>
  <c r="H435" i="4"/>
  <c r="H434" i="4"/>
  <c r="H433" i="4"/>
  <c r="H432" i="4"/>
  <c r="H431" i="4"/>
  <c r="H430" i="4"/>
  <c r="H429" i="4"/>
  <c r="H428" i="4"/>
  <c r="H427" i="4"/>
  <c r="H426" i="4"/>
  <c r="H425" i="4"/>
  <c r="H424" i="4"/>
  <c r="H423" i="4"/>
  <c r="H422" i="4"/>
  <c r="H421" i="4"/>
  <c r="H420" i="4"/>
  <c r="H419" i="4"/>
  <c r="H418" i="4"/>
  <c r="H417" i="4"/>
  <c r="H416" i="4"/>
  <c r="H415" i="4"/>
  <c r="H414" i="4"/>
  <c r="H413" i="4"/>
  <c r="H412" i="4"/>
  <c r="H411" i="4"/>
  <c r="H410" i="4"/>
  <c r="H409" i="4"/>
  <c r="H408" i="4"/>
  <c r="H407" i="4"/>
  <c r="H406" i="4"/>
  <c r="H405" i="4"/>
  <c r="H404" i="4"/>
  <c r="H403" i="4"/>
  <c r="H402" i="4"/>
  <c r="H401" i="4"/>
  <c r="H400" i="4"/>
  <c r="H399" i="4"/>
  <c r="H398" i="4"/>
  <c r="H397" i="4"/>
  <c r="H396" i="4"/>
  <c r="H395" i="4"/>
  <c r="H394" i="4"/>
  <c r="H393" i="4"/>
  <c r="H392" i="4"/>
  <c r="H391" i="4"/>
  <c r="H390" i="4"/>
  <c r="H389" i="4"/>
  <c r="H388" i="4"/>
  <c r="H387" i="4"/>
  <c r="H386" i="4"/>
  <c r="H385" i="4"/>
  <c r="H384" i="4"/>
  <c r="H383" i="4"/>
  <c r="H382" i="4"/>
  <c r="H381" i="4"/>
  <c r="H380" i="4"/>
  <c r="H379" i="4"/>
  <c r="H378" i="4"/>
  <c r="H377" i="4"/>
  <c r="H376" i="4"/>
  <c r="H375" i="4"/>
  <c r="H374" i="4"/>
  <c r="H373" i="4"/>
  <c r="H372" i="4"/>
  <c r="H371" i="4"/>
  <c r="H370" i="4"/>
  <c r="H369" i="4"/>
  <c r="H368" i="4"/>
  <c r="H367" i="4"/>
  <c r="H366" i="4"/>
  <c r="H365" i="4"/>
  <c r="H364" i="4"/>
  <c r="H363" i="4"/>
  <c r="H362" i="4"/>
  <c r="H361" i="4"/>
  <c r="H360" i="4"/>
  <c r="H359" i="4"/>
  <c r="H358" i="4"/>
  <c r="H357" i="4"/>
  <c r="H356" i="4"/>
  <c r="H355" i="4"/>
  <c r="H354" i="4"/>
  <c r="H353" i="4"/>
  <c r="H352" i="4"/>
  <c r="H351" i="4"/>
  <c r="H350" i="4"/>
  <c r="H349" i="4"/>
  <c r="H348" i="4"/>
  <c r="H347" i="4"/>
  <c r="H346" i="4"/>
  <c r="H345" i="4"/>
  <c r="H344" i="4"/>
  <c r="H343" i="4"/>
  <c r="H342" i="4"/>
  <c r="H341" i="4"/>
  <c r="H340" i="4"/>
  <c r="H339" i="4"/>
  <c r="H338" i="4"/>
  <c r="H337" i="4"/>
  <c r="H336" i="4"/>
  <c r="H335" i="4"/>
  <c r="H334" i="4"/>
  <c r="H333" i="4"/>
  <c r="H332" i="4"/>
  <c r="H331" i="4"/>
  <c r="H330" i="4"/>
  <c r="H329" i="4"/>
  <c r="H328" i="4"/>
  <c r="H327" i="4"/>
  <c r="H326" i="4"/>
  <c r="H325" i="4"/>
  <c r="H324" i="4"/>
  <c r="H323" i="4"/>
  <c r="H322" i="4"/>
  <c r="H321" i="4"/>
  <c r="H320" i="4"/>
  <c r="H319" i="4"/>
  <c r="H318" i="4"/>
  <c r="H317" i="4"/>
  <c r="H316" i="4"/>
  <c r="H315" i="4"/>
  <c r="H314" i="4"/>
  <c r="H313" i="4"/>
  <c r="H312" i="4"/>
  <c r="H311" i="4"/>
  <c r="H310" i="4"/>
  <c r="H309" i="4"/>
  <c r="H308" i="4"/>
  <c r="H307" i="4"/>
  <c r="H306" i="4"/>
  <c r="H305" i="4"/>
  <c r="H304" i="4"/>
  <c r="H303" i="4"/>
  <c r="H302" i="4"/>
  <c r="H301" i="4"/>
  <c r="H300" i="4"/>
  <c r="H299" i="4"/>
  <c r="H298" i="4"/>
  <c r="H297" i="4"/>
  <c r="H296" i="4"/>
  <c r="H295" i="4"/>
  <c r="H294" i="4"/>
  <c r="H293" i="4"/>
  <c r="H292" i="4"/>
  <c r="H291" i="4"/>
  <c r="H290" i="4"/>
  <c r="H289" i="4"/>
  <c r="H288" i="4"/>
  <c r="H287" i="4"/>
  <c r="H286" i="4"/>
  <c r="H285" i="4"/>
  <c r="H284" i="4"/>
  <c r="H283" i="4"/>
  <c r="H282" i="4"/>
  <c r="H281" i="4"/>
  <c r="H280" i="4"/>
  <c r="H279" i="4"/>
  <c r="H278" i="4"/>
  <c r="H277" i="4"/>
  <c r="H276" i="4"/>
  <c r="H275" i="4"/>
  <c r="H274" i="4"/>
  <c r="H273" i="4"/>
  <c r="H272" i="4"/>
  <c r="H271" i="4"/>
  <c r="H270" i="4"/>
  <c r="H269" i="4"/>
  <c r="H268" i="4"/>
  <c r="H267" i="4"/>
  <c r="H266" i="4"/>
  <c r="H265" i="4"/>
  <c r="H264" i="4"/>
  <c r="H263" i="4"/>
  <c r="H262" i="4"/>
  <c r="H261" i="4"/>
  <c r="H260" i="4"/>
  <c r="H259" i="4"/>
  <c r="H258" i="4"/>
  <c r="H257" i="4"/>
  <c r="H256" i="4"/>
  <c r="H255" i="4"/>
  <c r="H254" i="4"/>
  <c r="H253" i="4"/>
  <c r="H252" i="4"/>
  <c r="H251" i="4"/>
  <c r="H250" i="4"/>
  <c r="H249" i="4"/>
  <c r="H248" i="4"/>
  <c r="H247" i="4"/>
  <c r="H246" i="4"/>
  <c r="H245" i="4"/>
  <c r="H244" i="4"/>
  <c r="H243" i="4"/>
  <c r="H242" i="4"/>
  <c r="H241" i="4"/>
  <c r="H240" i="4"/>
  <c r="H239" i="4"/>
  <c r="H238" i="4"/>
  <c r="H237" i="4"/>
  <c r="H236" i="4"/>
  <c r="H235" i="4"/>
  <c r="H234" i="4"/>
  <c r="H233" i="4"/>
  <c r="H232" i="4"/>
  <c r="H231" i="4"/>
  <c r="H230" i="4"/>
  <c r="H229" i="4"/>
  <c r="H228" i="4"/>
  <c r="H227" i="4"/>
  <c r="H226" i="4"/>
  <c r="H225" i="4"/>
  <c r="H224" i="4"/>
  <c r="H223" i="4"/>
  <c r="H222" i="4"/>
  <c r="H221" i="4"/>
  <c r="H220" i="4"/>
  <c r="H219" i="4"/>
  <c r="H218" i="4"/>
  <c r="H217" i="4"/>
  <c r="H216" i="4"/>
  <c r="H215" i="4"/>
  <c r="H214" i="4"/>
  <c r="H213" i="4"/>
  <c r="H212" i="4"/>
  <c r="H211" i="4"/>
  <c r="H210" i="4"/>
  <c r="H209" i="4"/>
  <c r="H208" i="4"/>
  <c r="H207" i="4"/>
  <c r="H206" i="4"/>
  <c r="H205" i="4"/>
  <c r="H204" i="4"/>
  <c r="H203" i="4"/>
  <c r="H202" i="4"/>
  <c r="H201" i="4"/>
  <c r="H200" i="4"/>
  <c r="H199" i="4"/>
  <c r="H198" i="4"/>
  <c r="H197" i="4"/>
  <c r="H196" i="4"/>
  <c r="H195" i="4"/>
  <c r="H194" i="4"/>
  <c r="H193" i="4"/>
  <c r="H192" i="4"/>
  <c r="H191" i="4"/>
  <c r="H190" i="4"/>
  <c r="H189" i="4"/>
  <c r="H188" i="4"/>
  <c r="H187" i="4"/>
  <c r="H186" i="4"/>
  <c r="H185" i="4"/>
  <c r="H184" i="4"/>
  <c r="H183" i="4"/>
  <c r="H182" i="4"/>
  <c r="H181" i="4"/>
  <c r="H180" i="4"/>
  <c r="H179" i="4"/>
  <c r="H178" i="4"/>
  <c r="H177" i="4"/>
  <c r="H176" i="4"/>
  <c r="H175" i="4"/>
  <c r="H174" i="4"/>
  <c r="H173" i="4"/>
  <c r="H172" i="4"/>
  <c r="H171" i="4"/>
  <c r="H170" i="4"/>
  <c r="H169" i="4"/>
  <c r="H168" i="4"/>
  <c r="H167" i="4"/>
  <c r="H166" i="4"/>
  <c r="H165" i="4"/>
  <c r="H164" i="4"/>
  <c r="H163" i="4"/>
  <c r="H162" i="4"/>
  <c r="H161" i="4"/>
  <c r="H160" i="4"/>
  <c r="H159" i="4"/>
  <c r="H158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131" i="4"/>
  <c r="H130" i="4"/>
  <c r="H129" i="4"/>
  <c r="H128" i="4"/>
  <c r="H127" i="4"/>
  <c r="H126" i="4"/>
  <c r="H125" i="4"/>
  <c r="H124" i="4"/>
  <c r="H123" i="4"/>
  <c r="H122" i="4"/>
  <c r="H121" i="4"/>
  <c r="H120" i="4"/>
  <c r="H119" i="4"/>
  <c r="H118" i="4"/>
  <c r="H117" i="4"/>
  <c r="H116" i="4"/>
  <c r="H115" i="4"/>
  <c r="H114" i="4"/>
  <c r="H113" i="4"/>
  <c r="H112" i="4"/>
  <c r="H111" i="4"/>
  <c r="H110" i="4"/>
  <c r="H109" i="4"/>
  <c r="H108" i="4"/>
  <c r="H107" i="4"/>
  <c r="H106" i="4"/>
  <c r="H105" i="4"/>
  <c r="H104" i="4"/>
  <c r="H103" i="4"/>
  <c r="H102" i="4"/>
  <c r="H101" i="4"/>
  <c r="H100" i="4"/>
  <c r="H99" i="4"/>
  <c r="H98" i="4"/>
  <c r="H97" i="4"/>
  <c r="H96" i="4"/>
  <c r="H95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9" i="4"/>
  <c r="H78" i="4"/>
  <c r="H77" i="4"/>
  <c r="H76" i="4"/>
  <c r="H75" i="4"/>
  <c r="H74" i="4"/>
  <c r="H73" i="4"/>
  <c r="H72" i="4"/>
  <c r="H71" i="4"/>
  <c r="H70" i="4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4121" i="1"/>
  <c r="H4120" i="1"/>
  <c r="H4119" i="1"/>
  <c r="H4118" i="1"/>
  <c r="H4117" i="1"/>
  <c r="H4116" i="1"/>
  <c r="H4115" i="1"/>
  <c r="H4114" i="1"/>
  <c r="H4113" i="1"/>
  <c r="H4112" i="1"/>
  <c r="H4111" i="1"/>
  <c r="H4110" i="1"/>
  <c r="H4109" i="1"/>
  <c r="H4108" i="1"/>
  <c r="H4107" i="1"/>
  <c r="H4106" i="1"/>
  <c r="H4105" i="1"/>
  <c r="H4104" i="1"/>
  <c r="H4103" i="1"/>
  <c r="H4102" i="1"/>
  <c r="H4101" i="1"/>
  <c r="H4100" i="1"/>
  <c r="H4099" i="1"/>
  <c r="H4098" i="1"/>
  <c r="H4097" i="1"/>
  <c r="H4096" i="1"/>
  <c r="H4095" i="1"/>
  <c r="H4094" i="1"/>
  <c r="H4093" i="1"/>
  <c r="H4092" i="1"/>
  <c r="H4091" i="1"/>
  <c r="H4090" i="1"/>
  <c r="H4089" i="1"/>
  <c r="H4088" i="1"/>
  <c r="H4087" i="1"/>
  <c r="H4086" i="1"/>
  <c r="H4085" i="1"/>
  <c r="H4084" i="1"/>
  <c r="H4083" i="1"/>
  <c r="H4082" i="1"/>
  <c r="H4081" i="1"/>
  <c r="H4080" i="1"/>
  <c r="H4079" i="1"/>
  <c r="H4078" i="1"/>
  <c r="H4077" i="1"/>
  <c r="H4076" i="1"/>
  <c r="H4075" i="1"/>
  <c r="H4074" i="1"/>
  <c r="H4073" i="1"/>
  <c r="H4072" i="1"/>
  <c r="H4071" i="1"/>
  <c r="H4070" i="1"/>
  <c r="H4069" i="1"/>
  <c r="H4068" i="1"/>
  <c r="H4067" i="1"/>
  <c r="H4066" i="1"/>
  <c r="H4065" i="1"/>
  <c r="H4064" i="1"/>
  <c r="H4063" i="1"/>
  <c r="H4062" i="1"/>
  <c r="H4061" i="1"/>
  <c r="H4060" i="1"/>
  <c r="H4059" i="1"/>
  <c r="H4058" i="1"/>
  <c r="H4057" i="1"/>
  <c r="H4056" i="1"/>
  <c r="H4055" i="1"/>
  <c r="H4054" i="1"/>
  <c r="H4053" i="1"/>
  <c r="H4052" i="1"/>
  <c r="H4051" i="1"/>
  <c r="H4050" i="1"/>
  <c r="H4049" i="1"/>
  <c r="H4048" i="1"/>
  <c r="H4047" i="1"/>
  <c r="H4046" i="1"/>
  <c r="H4045" i="1"/>
  <c r="H4044" i="1"/>
  <c r="H4043" i="1"/>
  <c r="H4042" i="1"/>
  <c r="H4041" i="1"/>
  <c r="H4040" i="1"/>
  <c r="H4039" i="1"/>
  <c r="H4038" i="1"/>
  <c r="H4037" i="1"/>
  <c r="H4036" i="1"/>
  <c r="H4035" i="1"/>
  <c r="H4034" i="1"/>
  <c r="H4033" i="1"/>
  <c r="H4032" i="1"/>
  <c r="H4031" i="1"/>
  <c r="H4030" i="1"/>
  <c r="H4029" i="1"/>
  <c r="H4028" i="1"/>
  <c r="H4027" i="1"/>
  <c r="H4026" i="1"/>
  <c r="H4025" i="1"/>
  <c r="H4024" i="1"/>
  <c r="H4023" i="1"/>
  <c r="H4022" i="1"/>
  <c r="H4021" i="1"/>
  <c r="H4020" i="1"/>
  <c r="H4019" i="1"/>
  <c r="H4018" i="1"/>
  <c r="H4017" i="1"/>
  <c r="H4016" i="1"/>
  <c r="H4015" i="1"/>
  <c r="H4014" i="1"/>
  <c r="H4013" i="1"/>
  <c r="H4012" i="1"/>
  <c r="H4011" i="1"/>
  <c r="H4010" i="1"/>
  <c r="H4009" i="1"/>
  <c r="H4008" i="1"/>
  <c r="H4007" i="1"/>
  <c r="H4006" i="1"/>
  <c r="H4005" i="1"/>
  <c r="H4004" i="1"/>
  <c r="H4003" i="1"/>
  <c r="H4002" i="1"/>
  <c r="H4001" i="1"/>
  <c r="H4000" i="1"/>
  <c r="H3999" i="1"/>
  <c r="H3998" i="1"/>
  <c r="H3997" i="1"/>
  <c r="H3996" i="1"/>
  <c r="H3995" i="1"/>
  <c r="H3994" i="1"/>
  <c r="H3993" i="1"/>
  <c r="H3992" i="1"/>
  <c r="H3991" i="1"/>
  <c r="H3990" i="1"/>
  <c r="H3989" i="1"/>
  <c r="H3988" i="1"/>
  <c r="H3987" i="1"/>
  <c r="H3986" i="1"/>
  <c r="H3985" i="1"/>
  <c r="H3984" i="1"/>
  <c r="H3983" i="1"/>
  <c r="H3982" i="1"/>
  <c r="H3981" i="1"/>
  <c r="H3980" i="1"/>
  <c r="H3979" i="1"/>
  <c r="H3978" i="1"/>
  <c r="H3977" i="1"/>
  <c r="H3976" i="1"/>
  <c r="H3975" i="1"/>
  <c r="H3974" i="1"/>
  <c r="H3973" i="1"/>
  <c r="H3972" i="1"/>
  <c r="H3971" i="1"/>
  <c r="H3970" i="1"/>
  <c r="H3969" i="1"/>
  <c r="H3968" i="1"/>
  <c r="H3967" i="1"/>
  <c r="H3966" i="1"/>
  <c r="H3965" i="1"/>
  <c r="H3964" i="1"/>
  <c r="H3963" i="1"/>
  <c r="H3962" i="1"/>
  <c r="H3961" i="1"/>
  <c r="H3960" i="1"/>
  <c r="H3959" i="1"/>
  <c r="H3958" i="1"/>
  <c r="H3957" i="1"/>
  <c r="H3956" i="1"/>
  <c r="H3955" i="1"/>
  <c r="H3954" i="1"/>
  <c r="H3953" i="1"/>
  <c r="H3952" i="1"/>
  <c r="H3951" i="1"/>
  <c r="H3950" i="1"/>
  <c r="H3949" i="1"/>
  <c r="H3948" i="1"/>
  <c r="H3947" i="1"/>
  <c r="H3946" i="1"/>
  <c r="H3945" i="1"/>
  <c r="H3944" i="1"/>
  <c r="H3943" i="1"/>
  <c r="H3942" i="1"/>
  <c r="H3941" i="1"/>
  <c r="H3940" i="1"/>
  <c r="H3939" i="1"/>
  <c r="H3938" i="1"/>
  <c r="H3937" i="1"/>
  <c r="H3936" i="1"/>
  <c r="H3935" i="1"/>
  <c r="H3934" i="1"/>
  <c r="H3933" i="1"/>
  <c r="H3932" i="1"/>
  <c r="H3931" i="1"/>
  <c r="H3930" i="1"/>
  <c r="H3929" i="1"/>
  <c r="H3928" i="1"/>
  <c r="H3927" i="1"/>
  <c r="H3926" i="1"/>
  <c r="H3925" i="1"/>
  <c r="H3924" i="1"/>
  <c r="H3923" i="1"/>
  <c r="H3922" i="1"/>
  <c r="H3921" i="1"/>
  <c r="H3920" i="1"/>
  <c r="H3919" i="1"/>
  <c r="H3918" i="1"/>
  <c r="H3917" i="1"/>
  <c r="H3916" i="1"/>
  <c r="H3915" i="1"/>
  <c r="H3914" i="1"/>
  <c r="H3913" i="1"/>
  <c r="H3912" i="1"/>
  <c r="H3911" i="1"/>
  <c r="H3910" i="1"/>
  <c r="H3909" i="1"/>
  <c r="H3908" i="1"/>
  <c r="H3907" i="1"/>
  <c r="H3906" i="1"/>
  <c r="H3905" i="1"/>
  <c r="H3904" i="1"/>
  <c r="H3903" i="1"/>
  <c r="H3902" i="1"/>
  <c r="H3901" i="1"/>
  <c r="H3900" i="1"/>
  <c r="H3899" i="1"/>
  <c r="H3898" i="1"/>
  <c r="H3897" i="1"/>
  <c r="H3896" i="1"/>
  <c r="H3895" i="1"/>
  <c r="H3894" i="1"/>
  <c r="H3893" i="1"/>
  <c r="H3892" i="1"/>
  <c r="H3891" i="1"/>
  <c r="H3890" i="1"/>
  <c r="H3889" i="1"/>
  <c r="H3888" i="1"/>
  <c r="H3887" i="1"/>
  <c r="H3886" i="1"/>
  <c r="H3885" i="1"/>
  <c r="H3884" i="1"/>
  <c r="H3883" i="1"/>
  <c r="H3882" i="1"/>
  <c r="H3881" i="1"/>
  <c r="H3880" i="1"/>
  <c r="H3879" i="1"/>
  <c r="H3878" i="1"/>
  <c r="H3877" i="1"/>
  <c r="H3876" i="1"/>
  <c r="H3875" i="1"/>
  <c r="H3874" i="1"/>
  <c r="H3873" i="1"/>
  <c r="H3872" i="1"/>
  <c r="H3871" i="1"/>
  <c r="H3870" i="1"/>
  <c r="H3869" i="1"/>
  <c r="H3868" i="1"/>
  <c r="H3867" i="1"/>
  <c r="H3866" i="1"/>
  <c r="H3865" i="1"/>
  <c r="H3864" i="1"/>
  <c r="H3863" i="1"/>
  <c r="H3862" i="1"/>
  <c r="H3861" i="1"/>
  <c r="H3860" i="1"/>
  <c r="H3859" i="1"/>
  <c r="H3858" i="1"/>
  <c r="H3857" i="1"/>
  <c r="H3856" i="1"/>
  <c r="H3855" i="1"/>
  <c r="H3854" i="1"/>
  <c r="H3853" i="1"/>
  <c r="H3852" i="1"/>
  <c r="H3851" i="1"/>
  <c r="H3850" i="1"/>
  <c r="H3849" i="1"/>
  <c r="H3848" i="1"/>
  <c r="H3847" i="1"/>
  <c r="H3846" i="1"/>
  <c r="H3845" i="1"/>
  <c r="H3844" i="1"/>
  <c r="H3843" i="1"/>
  <c r="H3842" i="1"/>
  <c r="H3841" i="1"/>
  <c r="H3840" i="1"/>
  <c r="H3839" i="1"/>
  <c r="H3838" i="1"/>
  <c r="H3837" i="1"/>
  <c r="H3836" i="1"/>
  <c r="H3835" i="1"/>
  <c r="H3834" i="1"/>
  <c r="H3833" i="1"/>
  <c r="H3832" i="1"/>
  <c r="H3831" i="1"/>
  <c r="H3830" i="1"/>
  <c r="H3829" i="1"/>
  <c r="H3828" i="1"/>
  <c r="H3827" i="1"/>
  <c r="H3826" i="1"/>
  <c r="H3825" i="1"/>
  <c r="H3824" i="1"/>
  <c r="H3823" i="1"/>
  <c r="H3822" i="1"/>
  <c r="H3821" i="1"/>
  <c r="H3820" i="1"/>
  <c r="H3819" i="1"/>
  <c r="H3818" i="1"/>
  <c r="H3817" i="1"/>
  <c r="H3816" i="1"/>
  <c r="H3815" i="1"/>
  <c r="H3814" i="1"/>
  <c r="H3813" i="1"/>
  <c r="H3812" i="1"/>
  <c r="H3811" i="1"/>
  <c r="H3810" i="1"/>
  <c r="H3809" i="1"/>
  <c r="H3808" i="1"/>
  <c r="H3807" i="1"/>
  <c r="H3806" i="1"/>
  <c r="H3805" i="1"/>
  <c r="H3804" i="1"/>
  <c r="H3803" i="1"/>
  <c r="H3802" i="1"/>
  <c r="H3801" i="1"/>
  <c r="H3800" i="1"/>
  <c r="H3799" i="1"/>
  <c r="H3798" i="1"/>
  <c r="H3797" i="1"/>
  <c r="H3796" i="1"/>
  <c r="H3795" i="1"/>
  <c r="H3794" i="1"/>
  <c r="H3793" i="1"/>
  <c r="H3792" i="1"/>
  <c r="H3791" i="1"/>
  <c r="H3790" i="1"/>
  <c r="H3789" i="1"/>
  <c r="H3788" i="1"/>
  <c r="H3787" i="1"/>
  <c r="H3786" i="1"/>
  <c r="H3785" i="1"/>
  <c r="H3784" i="1"/>
  <c r="H3783" i="1"/>
  <c r="H3782" i="1"/>
  <c r="H3781" i="1"/>
  <c r="H3780" i="1"/>
  <c r="H3779" i="1"/>
  <c r="H3778" i="1"/>
  <c r="H3777" i="1"/>
  <c r="H3776" i="1"/>
  <c r="H3775" i="1"/>
  <c r="H3774" i="1"/>
  <c r="H3773" i="1"/>
  <c r="H3772" i="1"/>
  <c r="H3771" i="1"/>
  <c r="H3770" i="1"/>
  <c r="H3769" i="1"/>
  <c r="H3768" i="1"/>
  <c r="H3767" i="1"/>
  <c r="H3766" i="1"/>
  <c r="H3765" i="1"/>
  <c r="H3764" i="1"/>
  <c r="H3763" i="1"/>
  <c r="H3762" i="1"/>
  <c r="H3761" i="1"/>
  <c r="H3760" i="1"/>
  <c r="H3759" i="1"/>
  <c r="H3758" i="1"/>
  <c r="H3757" i="1"/>
  <c r="H3756" i="1"/>
  <c r="H3755" i="1"/>
  <c r="H3754" i="1"/>
  <c r="H3753" i="1"/>
  <c r="H3752" i="1"/>
  <c r="H3751" i="1"/>
  <c r="H3750" i="1"/>
  <c r="H3749" i="1"/>
  <c r="H3748" i="1"/>
  <c r="H3747" i="1"/>
  <c r="H3746" i="1"/>
  <c r="H3745" i="1"/>
  <c r="H3744" i="1"/>
  <c r="H3743" i="1"/>
  <c r="H3742" i="1"/>
  <c r="H3741" i="1"/>
  <c r="H3740" i="1"/>
  <c r="H3739" i="1"/>
  <c r="H3738" i="1"/>
  <c r="H3737" i="1"/>
  <c r="H3736" i="1"/>
  <c r="H3735" i="1"/>
  <c r="H3734" i="1"/>
  <c r="H3733" i="1"/>
  <c r="H3732" i="1"/>
  <c r="H3731" i="1"/>
  <c r="H3730" i="1"/>
  <c r="H3729" i="1"/>
  <c r="H3728" i="1"/>
  <c r="H3727" i="1"/>
  <c r="H3726" i="1"/>
  <c r="H3725" i="1"/>
  <c r="H3724" i="1"/>
  <c r="H3723" i="1"/>
  <c r="H3722" i="1"/>
  <c r="H3721" i="1"/>
  <c r="H3720" i="1"/>
  <c r="H3719" i="1"/>
  <c r="H3718" i="1"/>
  <c r="H3717" i="1"/>
  <c r="H3716" i="1"/>
  <c r="H3715" i="1"/>
  <c r="H3714" i="1"/>
  <c r="H3713" i="1"/>
  <c r="H3712" i="1"/>
  <c r="H3711" i="1"/>
  <c r="H3710" i="1"/>
  <c r="H3709" i="1"/>
  <c r="H3708" i="1"/>
  <c r="H3707" i="1"/>
  <c r="H3706" i="1"/>
  <c r="H3705" i="1"/>
  <c r="H3704" i="1"/>
  <c r="H3703" i="1"/>
  <c r="H3702" i="1"/>
  <c r="H3701" i="1"/>
  <c r="H3700" i="1"/>
  <c r="H3699" i="1"/>
  <c r="H3698" i="1"/>
  <c r="H3697" i="1"/>
  <c r="H3696" i="1"/>
  <c r="H3695" i="1"/>
  <c r="H3694" i="1"/>
  <c r="H3693" i="1"/>
  <c r="H3692" i="1"/>
  <c r="H3691" i="1"/>
  <c r="H3690" i="1"/>
  <c r="H3689" i="1"/>
  <c r="H3688" i="1"/>
  <c r="H3687" i="1"/>
  <c r="H3686" i="1"/>
  <c r="H3685" i="1"/>
  <c r="H3684" i="1"/>
  <c r="H3683" i="1"/>
  <c r="H3682" i="1"/>
  <c r="H3681" i="1"/>
  <c r="H3680" i="1"/>
  <c r="H3679" i="1"/>
  <c r="H3678" i="1"/>
  <c r="H3677" i="1"/>
  <c r="H3676" i="1"/>
  <c r="H3675" i="1"/>
  <c r="H3674" i="1"/>
  <c r="H3673" i="1"/>
  <c r="H3672" i="1"/>
  <c r="H3671" i="1"/>
  <c r="H3670" i="1"/>
  <c r="H3669" i="1"/>
  <c r="H3668" i="1"/>
  <c r="H3667" i="1"/>
  <c r="H3666" i="1"/>
  <c r="H3665" i="1"/>
  <c r="H3664" i="1"/>
  <c r="H3663" i="1"/>
  <c r="H3662" i="1"/>
  <c r="H3661" i="1"/>
  <c r="H3660" i="1"/>
  <c r="H3659" i="1"/>
  <c r="H3658" i="1"/>
  <c r="H3657" i="1"/>
  <c r="H3656" i="1"/>
  <c r="H3655" i="1"/>
  <c r="H3654" i="1"/>
  <c r="H3653" i="1"/>
  <c r="H3652" i="1"/>
  <c r="H3651" i="1"/>
  <c r="H3650" i="1"/>
  <c r="H3649" i="1"/>
  <c r="H3648" i="1"/>
  <c r="H3647" i="1"/>
  <c r="H3646" i="1"/>
  <c r="H3645" i="1"/>
  <c r="H3644" i="1"/>
  <c r="H3643" i="1"/>
  <c r="H3642" i="1"/>
  <c r="H3641" i="1"/>
  <c r="H3640" i="1"/>
  <c r="H3639" i="1"/>
  <c r="H3638" i="1"/>
  <c r="H3637" i="1"/>
  <c r="H3636" i="1"/>
  <c r="H3635" i="1"/>
  <c r="H3634" i="1"/>
  <c r="H3633" i="1"/>
  <c r="H3632" i="1"/>
  <c r="H3631" i="1"/>
  <c r="H3630" i="1"/>
  <c r="H3629" i="1"/>
  <c r="H3628" i="1"/>
  <c r="H3627" i="1"/>
  <c r="H3626" i="1"/>
  <c r="H3625" i="1"/>
  <c r="H3624" i="1"/>
  <c r="H3623" i="1"/>
  <c r="H3622" i="1"/>
  <c r="H3621" i="1"/>
  <c r="H3620" i="1"/>
  <c r="H3619" i="1"/>
  <c r="H3618" i="1"/>
  <c r="H3617" i="1"/>
  <c r="H3616" i="1"/>
  <c r="H3615" i="1"/>
  <c r="H3614" i="1"/>
  <c r="H3613" i="1"/>
  <c r="H3612" i="1"/>
  <c r="H3611" i="1"/>
  <c r="H3610" i="1"/>
  <c r="H3609" i="1"/>
  <c r="H3608" i="1"/>
  <c r="H3607" i="1"/>
  <c r="H3606" i="1"/>
  <c r="H3605" i="1"/>
  <c r="H3604" i="1"/>
  <c r="H3603" i="1"/>
  <c r="H3602" i="1"/>
  <c r="H3601" i="1"/>
  <c r="H3600" i="1"/>
  <c r="H3599" i="1"/>
  <c r="H3598" i="1"/>
  <c r="H3597" i="1"/>
  <c r="H3596" i="1"/>
  <c r="H3595" i="1"/>
  <c r="H3594" i="1"/>
  <c r="H3593" i="1"/>
  <c r="H3592" i="1"/>
  <c r="H3591" i="1"/>
  <c r="H3590" i="1"/>
  <c r="H3589" i="1"/>
  <c r="H3588" i="1"/>
  <c r="H3587" i="1"/>
  <c r="H3586" i="1"/>
  <c r="H3585" i="1"/>
  <c r="H3584" i="1"/>
  <c r="H3583" i="1"/>
  <c r="H3582" i="1"/>
  <c r="H3581" i="1"/>
  <c r="H3580" i="1"/>
  <c r="H3579" i="1"/>
  <c r="H3578" i="1"/>
  <c r="H3577" i="1"/>
  <c r="H3576" i="1"/>
  <c r="H3575" i="1"/>
  <c r="H3574" i="1"/>
  <c r="H3573" i="1"/>
  <c r="H3572" i="1"/>
  <c r="H3571" i="1"/>
  <c r="H3570" i="1"/>
  <c r="H3569" i="1"/>
  <c r="H3568" i="1"/>
  <c r="H3567" i="1"/>
  <c r="H3566" i="1"/>
  <c r="H3565" i="1"/>
  <c r="H3564" i="1"/>
  <c r="H3563" i="1"/>
  <c r="H3562" i="1"/>
  <c r="H3561" i="1"/>
  <c r="H3560" i="1"/>
  <c r="H3559" i="1"/>
  <c r="H3558" i="1"/>
  <c r="H3557" i="1"/>
  <c r="H3556" i="1"/>
  <c r="H3555" i="1"/>
  <c r="H3554" i="1"/>
  <c r="H3553" i="1"/>
  <c r="H3552" i="1"/>
  <c r="H3551" i="1"/>
  <c r="H3550" i="1"/>
  <c r="H3549" i="1"/>
  <c r="H3548" i="1"/>
  <c r="H3547" i="1"/>
  <c r="H3546" i="1"/>
  <c r="H3545" i="1"/>
  <c r="H3544" i="1"/>
  <c r="H3543" i="1"/>
  <c r="H3542" i="1"/>
  <c r="H3541" i="1"/>
  <c r="H3540" i="1"/>
  <c r="H3539" i="1"/>
  <c r="H3538" i="1"/>
  <c r="H3537" i="1"/>
  <c r="H3536" i="1"/>
  <c r="H3535" i="1"/>
  <c r="H3534" i="1"/>
  <c r="H3533" i="1"/>
  <c r="H3532" i="1"/>
  <c r="H3531" i="1"/>
  <c r="H3530" i="1"/>
  <c r="H3529" i="1"/>
  <c r="H3528" i="1"/>
  <c r="H3527" i="1"/>
  <c r="H3526" i="1"/>
  <c r="H3525" i="1"/>
  <c r="H3524" i="1"/>
  <c r="H3523" i="1"/>
  <c r="H3522" i="1"/>
  <c r="H3521" i="1"/>
  <c r="H3520" i="1"/>
  <c r="H3519" i="1"/>
  <c r="H3518" i="1"/>
  <c r="H3517" i="1"/>
  <c r="H3516" i="1"/>
  <c r="H3515" i="1"/>
  <c r="H3514" i="1"/>
  <c r="H3513" i="1"/>
  <c r="H3512" i="1"/>
  <c r="H3511" i="1"/>
  <c r="H3510" i="1"/>
  <c r="H3509" i="1"/>
  <c r="H3508" i="1"/>
  <c r="H3507" i="1"/>
  <c r="H3506" i="1"/>
  <c r="H3505" i="1"/>
  <c r="H3504" i="1"/>
  <c r="H3503" i="1"/>
  <c r="H3502" i="1"/>
  <c r="H3501" i="1"/>
  <c r="H3500" i="1"/>
  <c r="H3499" i="1"/>
  <c r="H3498" i="1"/>
  <c r="H3497" i="1"/>
  <c r="H3496" i="1"/>
  <c r="H3495" i="1"/>
  <c r="H3494" i="1"/>
  <c r="H3493" i="1"/>
  <c r="H3492" i="1"/>
  <c r="H3491" i="1"/>
  <c r="H3490" i="1"/>
  <c r="H3489" i="1"/>
  <c r="H3488" i="1"/>
  <c r="H3487" i="1"/>
  <c r="H3486" i="1"/>
  <c r="H3485" i="1"/>
  <c r="H3484" i="1"/>
  <c r="H3483" i="1"/>
  <c r="H3482" i="1"/>
  <c r="H3481" i="1"/>
  <c r="H3480" i="1"/>
  <c r="H3479" i="1"/>
  <c r="H3478" i="1"/>
  <c r="H3477" i="1"/>
  <c r="H3476" i="1"/>
  <c r="H3475" i="1"/>
  <c r="H3474" i="1"/>
  <c r="H3473" i="1"/>
  <c r="H3472" i="1"/>
  <c r="H3471" i="1"/>
  <c r="H3470" i="1"/>
  <c r="H3469" i="1"/>
  <c r="H3468" i="1"/>
  <c r="H3467" i="1"/>
  <c r="H3466" i="1"/>
  <c r="H3465" i="1"/>
  <c r="H3464" i="1"/>
  <c r="H3463" i="1"/>
  <c r="H3462" i="1"/>
  <c r="H3461" i="1"/>
  <c r="H3460" i="1"/>
  <c r="H3459" i="1"/>
  <c r="H3458" i="1"/>
  <c r="H3457" i="1"/>
  <c r="H3456" i="1"/>
  <c r="H3455" i="1"/>
  <c r="H3454" i="1"/>
  <c r="H3453" i="1"/>
  <c r="H3452" i="1"/>
  <c r="H3451" i="1"/>
  <c r="H3450" i="1"/>
  <c r="H3449" i="1"/>
  <c r="H3448" i="1"/>
  <c r="H3447" i="1"/>
  <c r="H3446" i="1"/>
  <c r="H3445" i="1"/>
  <c r="H3444" i="1"/>
  <c r="H3443" i="1"/>
  <c r="H3442" i="1"/>
  <c r="H3441" i="1"/>
  <c r="H3440" i="1"/>
  <c r="H3439" i="1"/>
  <c r="H3438" i="1"/>
  <c r="H3437" i="1"/>
  <c r="H3436" i="1"/>
  <c r="H3435" i="1"/>
  <c r="H3434" i="1"/>
  <c r="H3433" i="1"/>
  <c r="H3432" i="1"/>
  <c r="H3431" i="1"/>
  <c r="H3430" i="1"/>
  <c r="H3429" i="1"/>
  <c r="H3428" i="1"/>
  <c r="H3427" i="1"/>
  <c r="H3426" i="1"/>
  <c r="H3425" i="1"/>
  <c r="H3424" i="1"/>
  <c r="H3423" i="1"/>
  <c r="H3422" i="1"/>
  <c r="H3421" i="1"/>
  <c r="H3420" i="1"/>
  <c r="H3419" i="1"/>
  <c r="H3418" i="1"/>
  <c r="H3417" i="1"/>
  <c r="H3416" i="1"/>
  <c r="H3415" i="1"/>
  <c r="H3414" i="1"/>
  <c r="H3413" i="1"/>
  <c r="H3412" i="1"/>
  <c r="H3411" i="1"/>
  <c r="H3410" i="1"/>
  <c r="H3409" i="1"/>
  <c r="H3408" i="1"/>
  <c r="H3407" i="1"/>
  <c r="H3406" i="1"/>
  <c r="H3405" i="1"/>
  <c r="H3404" i="1"/>
  <c r="H3403" i="1"/>
  <c r="H3402" i="1"/>
  <c r="H3401" i="1"/>
  <c r="H3400" i="1"/>
  <c r="H3399" i="1"/>
  <c r="H3398" i="1"/>
  <c r="H3397" i="1"/>
  <c r="H3396" i="1"/>
  <c r="H3395" i="1"/>
  <c r="H3394" i="1"/>
  <c r="H3393" i="1"/>
  <c r="H3392" i="1"/>
  <c r="H3391" i="1"/>
  <c r="H3390" i="1"/>
  <c r="H3389" i="1"/>
  <c r="H3388" i="1"/>
  <c r="H3387" i="1"/>
  <c r="H3386" i="1"/>
  <c r="H3385" i="1"/>
  <c r="H3384" i="1"/>
  <c r="H3383" i="1"/>
  <c r="H3382" i="1"/>
  <c r="H3381" i="1"/>
  <c r="H3380" i="1"/>
  <c r="H3379" i="1"/>
  <c r="H3378" i="1"/>
  <c r="H3377" i="1"/>
  <c r="H3376" i="1"/>
  <c r="H3375" i="1"/>
  <c r="H3374" i="1"/>
  <c r="H3373" i="1"/>
  <c r="H3372" i="1"/>
  <c r="H3371" i="1"/>
  <c r="H3370" i="1"/>
  <c r="H3369" i="1"/>
  <c r="H3368" i="1"/>
  <c r="H3367" i="1"/>
  <c r="H3366" i="1"/>
  <c r="H3365" i="1"/>
  <c r="H3364" i="1"/>
  <c r="H3363" i="1"/>
  <c r="H3362" i="1"/>
  <c r="H3361" i="1"/>
  <c r="H3360" i="1"/>
  <c r="H3359" i="1"/>
  <c r="H3358" i="1"/>
  <c r="H3357" i="1"/>
  <c r="H3356" i="1"/>
  <c r="H3355" i="1"/>
  <c r="H3354" i="1"/>
  <c r="H3353" i="1"/>
  <c r="H3352" i="1"/>
  <c r="H3351" i="1"/>
  <c r="H3350" i="1"/>
  <c r="H3349" i="1"/>
  <c r="H3348" i="1"/>
  <c r="H3347" i="1"/>
  <c r="H3346" i="1"/>
  <c r="H3345" i="1"/>
  <c r="H3344" i="1"/>
  <c r="H3343" i="1"/>
  <c r="H3342" i="1"/>
  <c r="H3341" i="1"/>
  <c r="H3340" i="1"/>
  <c r="H3339" i="1"/>
  <c r="H3338" i="1"/>
  <c r="H3337" i="1"/>
  <c r="H3336" i="1"/>
  <c r="H3335" i="1"/>
  <c r="H3334" i="1"/>
  <c r="H3333" i="1"/>
  <c r="H3332" i="1"/>
  <c r="H3331" i="1"/>
  <c r="H3330" i="1"/>
  <c r="H3329" i="1"/>
  <c r="H3328" i="1"/>
  <c r="H3327" i="1"/>
  <c r="H3326" i="1"/>
  <c r="H3325" i="1"/>
  <c r="H3324" i="1"/>
  <c r="H3323" i="1"/>
  <c r="H3322" i="1"/>
  <c r="H3321" i="1"/>
  <c r="H3320" i="1"/>
  <c r="H3319" i="1"/>
  <c r="H3318" i="1"/>
  <c r="H3317" i="1"/>
  <c r="H3316" i="1"/>
  <c r="H3315" i="1"/>
  <c r="H3314" i="1"/>
  <c r="H3313" i="1"/>
  <c r="H3312" i="1"/>
  <c r="H3311" i="1"/>
  <c r="H3310" i="1"/>
  <c r="H3309" i="1"/>
  <c r="H3308" i="1"/>
  <c r="H3307" i="1"/>
  <c r="H3306" i="1"/>
  <c r="H3305" i="1"/>
  <c r="H3304" i="1"/>
  <c r="H3303" i="1"/>
  <c r="H3302" i="1"/>
  <c r="H3301" i="1"/>
  <c r="H3300" i="1"/>
  <c r="H3299" i="1"/>
  <c r="H3298" i="1"/>
  <c r="H3297" i="1"/>
  <c r="H3296" i="1"/>
  <c r="H3295" i="1"/>
  <c r="H3294" i="1"/>
  <c r="H3293" i="1"/>
  <c r="H3292" i="1"/>
  <c r="H3291" i="1"/>
  <c r="H3290" i="1"/>
  <c r="H3289" i="1"/>
  <c r="H3288" i="1"/>
  <c r="H3287" i="1"/>
  <c r="H3286" i="1"/>
  <c r="H3285" i="1"/>
  <c r="H3284" i="1"/>
  <c r="H3283" i="1"/>
  <c r="H3282" i="1"/>
  <c r="H3281" i="1"/>
  <c r="H3280" i="1"/>
  <c r="H3279" i="1"/>
  <c r="H3278" i="1"/>
  <c r="H3277" i="1"/>
  <c r="H3276" i="1"/>
  <c r="H3275" i="1"/>
  <c r="H3274" i="1"/>
  <c r="H3273" i="1"/>
  <c r="H3272" i="1"/>
  <c r="H3271" i="1"/>
  <c r="H3270" i="1"/>
  <c r="H3269" i="1"/>
  <c r="H3268" i="1"/>
  <c r="H3267" i="1"/>
  <c r="H3266" i="1"/>
  <c r="H3265" i="1"/>
  <c r="H3264" i="1"/>
  <c r="H3263" i="1"/>
  <c r="H3262" i="1"/>
  <c r="H3261" i="1"/>
  <c r="H3260" i="1"/>
  <c r="H3259" i="1"/>
  <c r="H3258" i="1"/>
  <c r="H3257" i="1"/>
  <c r="H3256" i="1"/>
  <c r="H3255" i="1"/>
  <c r="H3254" i="1"/>
  <c r="H3253" i="1"/>
  <c r="H3252" i="1"/>
  <c r="H3251" i="1"/>
  <c r="H3250" i="1"/>
  <c r="H3249" i="1"/>
  <c r="H3248" i="1"/>
  <c r="H3247" i="1"/>
  <c r="H3246" i="1"/>
  <c r="H3245" i="1"/>
  <c r="H3244" i="1"/>
  <c r="H3243" i="1"/>
  <c r="H3242" i="1"/>
  <c r="H3241" i="1"/>
  <c r="H3240" i="1"/>
  <c r="H3239" i="1"/>
  <c r="H3238" i="1"/>
  <c r="H3237" i="1"/>
  <c r="H3236" i="1"/>
  <c r="H3235" i="1"/>
  <c r="H3234" i="1"/>
  <c r="H3233" i="1"/>
  <c r="H3232" i="1"/>
  <c r="H3231" i="1"/>
  <c r="H3230" i="1"/>
  <c r="H3229" i="1"/>
  <c r="H3228" i="1"/>
  <c r="H3227" i="1"/>
  <c r="H3226" i="1"/>
  <c r="H3225" i="1"/>
  <c r="H3224" i="1"/>
  <c r="H3223" i="1"/>
  <c r="H3222" i="1"/>
  <c r="H3221" i="1"/>
  <c r="H3220" i="1"/>
  <c r="H3219" i="1"/>
  <c r="H3218" i="1"/>
  <c r="H3217" i="1"/>
  <c r="H3216" i="1"/>
  <c r="H3215" i="1"/>
  <c r="H3214" i="1"/>
  <c r="H3213" i="1"/>
  <c r="H3212" i="1"/>
  <c r="H3211" i="1"/>
  <c r="H3210" i="1"/>
  <c r="H3209" i="1"/>
  <c r="H3208" i="1"/>
  <c r="H3207" i="1"/>
  <c r="H3206" i="1"/>
  <c r="H3205" i="1"/>
  <c r="H3204" i="1"/>
  <c r="H3203" i="1"/>
  <c r="H3202" i="1"/>
  <c r="H3201" i="1"/>
  <c r="H3200" i="1"/>
  <c r="H3199" i="1"/>
  <c r="H3198" i="1"/>
  <c r="H3197" i="1"/>
  <c r="H3196" i="1"/>
  <c r="H3195" i="1"/>
  <c r="H3194" i="1"/>
  <c r="H3193" i="1"/>
  <c r="H3192" i="1"/>
  <c r="H3191" i="1"/>
  <c r="H3190" i="1"/>
  <c r="H3189" i="1"/>
  <c r="H3188" i="1"/>
  <c r="H3187" i="1"/>
  <c r="H3186" i="1"/>
  <c r="H3185" i="1"/>
  <c r="H3184" i="1"/>
  <c r="H3183" i="1"/>
  <c r="H3182" i="1"/>
  <c r="H3181" i="1"/>
  <c r="H3180" i="1"/>
  <c r="H3179" i="1"/>
  <c r="H3178" i="1"/>
  <c r="H3177" i="1"/>
  <c r="H3176" i="1"/>
  <c r="H3175" i="1"/>
  <c r="H3174" i="1"/>
  <c r="H3173" i="1"/>
  <c r="H3172" i="1"/>
  <c r="H3171" i="1"/>
  <c r="H3170" i="1"/>
  <c r="H3169" i="1"/>
  <c r="H3168" i="1"/>
  <c r="H3167" i="1"/>
  <c r="H3166" i="1"/>
  <c r="H3165" i="1"/>
  <c r="H3164" i="1"/>
  <c r="H3163" i="1"/>
  <c r="H3162" i="1"/>
  <c r="H3161" i="1"/>
  <c r="H3160" i="1"/>
  <c r="H3159" i="1"/>
  <c r="H3158" i="1"/>
  <c r="H3157" i="1"/>
  <c r="H3156" i="1"/>
  <c r="H3155" i="1"/>
  <c r="H3154" i="1"/>
  <c r="H3153" i="1"/>
  <c r="H3152" i="1"/>
  <c r="H3151" i="1"/>
  <c r="H3150" i="1"/>
  <c r="H3149" i="1"/>
  <c r="H3148" i="1"/>
  <c r="H3147" i="1"/>
  <c r="H3146" i="1"/>
  <c r="H3145" i="1"/>
  <c r="H3144" i="1"/>
  <c r="H3143" i="1"/>
  <c r="H3142" i="1"/>
  <c r="H3141" i="1"/>
  <c r="H3140" i="1"/>
  <c r="H3139" i="1"/>
  <c r="H3138" i="1"/>
  <c r="H3137" i="1"/>
  <c r="H3136" i="1"/>
  <c r="H3135" i="1"/>
  <c r="H3134" i="1"/>
  <c r="H3133" i="1"/>
  <c r="H3132" i="1"/>
  <c r="H3131" i="1"/>
  <c r="H3130" i="1"/>
  <c r="H3129" i="1"/>
  <c r="H3128" i="1"/>
  <c r="H3127" i="1"/>
  <c r="H3126" i="1"/>
  <c r="H3125" i="1"/>
  <c r="H3124" i="1"/>
  <c r="H3123" i="1"/>
  <c r="H3122" i="1"/>
  <c r="H3121" i="1"/>
  <c r="H3120" i="1"/>
  <c r="H3119" i="1"/>
  <c r="H3118" i="1"/>
  <c r="H3117" i="1"/>
  <c r="H3116" i="1"/>
  <c r="H3115" i="1"/>
  <c r="H3114" i="1"/>
  <c r="H3113" i="1"/>
  <c r="H3112" i="1"/>
  <c r="H3111" i="1"/>
  <c r="H3110" i="1"/>
  <c r="H3109" i="1"/>
  <c r="H3108" i="1"/>
  <c r="H3107" i="1"/>
  <c r="H3106" i="1"/>
  <c r="H3105" i="1"/>
  <c r="H3104" i="1"/>
  <c r="H3103" i="1"/>
  <c r="H3102" i="1"/>
  <c r="H3101" i="1"/>
  <c r="H3100" i="1"/>
  <c r="H3099" i="1"/>
  <c r="H3098" i="1"/>
  <c r="H3097" i="1"/>
  <c r="H3096" i="1"/>
  <c r="H3095" i="1"/>
  <c r="H3094" i="1"/>
  <c r="H3093" i="1"/>
  <c r="H3092" i="1"/>
  <c r="H3091" i="1"/>
  <c r="H3090" i="1"/>
  <c r="H3089" i="1"/>
  <c r="H3088" i="1"/>
  <c r="H3087" i="1"/>
  <c r="H3086" i="1"/>
  <c r="H3085" i="1"/>
  <c r="H3084" i="1"/>
  <c r="H3083" i="1"/>
  <c r="H3082" i="1"/>
  <c r="H3081" i="1"/>
  <c r="H3080" i="1"/>
  <c r="H3079" i="1"/>
  <c r="H3078" i="1"/>
  <c r="H3077" i="1"/>
  <c r="H3076" i="1"/>
  <c r="H3075" i="1"/>
  <c r="H3074" i="1"/>
  <c r="H3073" i="1"/>
  <c r="H3072" i="1"/>
  <c r="H3071" i="1"/>
  <c r="H3070" i="1"/>
  <c r="H3069" i="1"/>
  <c r="H3068" i="1"/>
  <c r="H3067" i="1"/>
  <c r="H3066" i="1"/>
  <c r="H3065" i="1"/>
  <c r="H3064" i="1"/>
  <c r="H3063" i="1"/>
  <c r="H3062" i="1"/>
  <c r="H3061" i="1"/>
  <c r="H3060" i="1"/>
  <c r="H3059" i="1"/>
  <c r="H3058" i="1"/>
  <c r="H3057" i="1"/>
  <c r="H3056" i="1"/>
  <c r="H3055" i="1"/>
  <c r="H3054" i="1"/>
  <c r="H3053" i="1"/>
  <c r="H3052" i="1"/>
  <c r="H3051" i="1"/>
  <c r="H3050" i="1"/>
  <c r="H3049" i="1"/>
  <c r="H3048" i="1"/>
  <c r="H3047" i="1"/>
  <c r="H3046" i="1"/>
  <c r="H3045" i="1"/>
  <c r="H3044" i="1"/>
  <c r="H3043" i="1"/>
  <c r="H3042" i="1"/>
  <c r="H3041" i="1"/>
  <c r="H3040" i="1"/>
  <c r="H3039" i="1"/>
  <c r="H3038" i="1"/>
  <c r="H3037" i="1"/>
  <c r="H3036" i="1"/>
  <c r="H3035" i="1"/>
  <c r="H3034" i="1"/>
  <c r="H3033" i="1"/>
  <c r="H3032" i="1"/>
  <c r="H3031" i="1"/>
  <c r="H3030" i="1"/>
  <c r="H3029" i="1"/>
  <c r="H3028" i="1"/>
  <c r="H3027" i="1"/>
  <c r="H3026" i="1"/>
  <c r="H3025" i="1"/>
  <c r="H3024" i="1"/>
  <c r="H3023" i="1"/>
  <c r="H3022" i="1"/>
  <c r="H3021" i="1"/>
  <c r="H3020" i="1"/>
  <c r="H3019" i="1"/>
  <c r="H3018" i="1"/>
  <c r="H3017" i="1"/>
  <c r="H3016" i="1"/>
  <c r="H3015" i="1"/>
  <c r="H3014" i="1"/>
  <c r="H3013" i="1"/>
  <c r="H3012" i="1"/>
  <c r="H3011" i="1"/>
  <c r="H3010" i="1"/>
  <c r="H3009" i="1"/>
  <c r="H3008" i="1"/>
  <c r="H3007" i="1"/>
  <c r="H3006" i="1"/>
  <c r="H3005" i="1"/>
  <c r="H3004" i="1"/>
  <c r="H3003" i="1"/>
  <c r="H3002" i="1"/>
  <c r="H3001" i="1"/>
  <c r="H3000" i="1"/>
  <c r="H2999" i="1"/>
  <c r="H2998" i="1"/>
  <c r="H2997" i="1"/>
  <c r="H2996" i="1"/>
  <c r="H2995" i="1"/>
  <c r="H2994" i="1"/>
  <c r="H2993" i="1"/>
  <c r="H2992" i="1"/>
  <c r="H2991" i="1"/>
  <c r="H2990" i="1"/>
  <c r="H2989" i="1"/>
  <c r="H2988" i="1"/>
  <c r="H2987" i="1"/>
  <c r="H2986" i="1"/>
  <c r="H2985" i="1"/>
  <c r="H2984" i="1"/>
  <c r="H2983" i="1"/>
  <c r="H2982" i="1"/>
  <c r="H2981" i="1"/>
  <c r="H2980" i="1"/>
  <c r="H2979" i="1"/>
  <c r="H2978" i="1"/>
  <c r="H2977" i="1"/>
  <c r="H2976" i="1"/>
  <c r="H2975" i="1"/>
  <c r="H2974" i="1"/>
  <c r="H2973" i="1"/>
  <c r="H2972" i="1"/>
  <c r="H2971" i="1"/>
  <c r="H2970" i="1"/>
  <c r="H2969" i="1"/>
  <c r="H2968" i="1"/>
  <c r="H2967" i="1"/>
  <c r="H2966" i="1"/>
  <c r="H2965" i="1"/>
  <c r="H2964" i="1"/>
  <c r="H2963" i="1"/>
  <c r="H2962" i="1"/>
  <c r="H2961" i="1"/>
  <c r="H2960" i="1"/>
  <c r="H2959" i="1"/>
  <c r="H2958" i="1"/>
  <c r="H2957" i="1"/>
  <c r="H2956" i="1"/>
  <c r="H2955" i="1"/>
  <c r="H2954" i="1"/>
  <c r="H2953" i="1"/>
  <c r="H2952" i="1"/>
  <c r="H2951" i="1"/>
  <c r="H2950" i="1"/>
  <c r="H2949" i="1"/>
  <c r="H2948" i="1"/>
  <c r="H2947" i="1"/>
  <c r="H2946" i="1"/>
  <c r="H2945" i="1"/>
  <c r="H2944" i="1"/>
  <c r="H2943" i="1"/>
  <c r="H2942" i="1"/>
  <c r="H2941" i="1"/>
  <c r="H2940" i="1"/>
  <c r="H2939" i="1"/>
  <c r="H2938" i="1"/>
  <c r="H2937" i="1"/>
  <c r="H2936" i="1"/>
  <c r="H2935" i="1"/>
  <c r="H2934" i="1"/>
  <c r="H2933" i="1"/>
  <c r="H2932" i="1"/>
  <c r="H2931" i="1"/>
  <c r="H2930" i="1"/>
  <c r="H2929" i="1"/>
  <c r="H2928" i="1"/>
  <c r="H2927" i="1"/>
  <c r="H2926" i="1"/>
  <c r="H2925" i="1"/>
  <c r="H2924" i="1"/>
  <c r="H2923" i="1"/>
  <c r="H2922" i="1"/>
  <c r="H2921" i="1"/>
  <c r="H2920" i="1"/>
  <c r="H2919" i="1"/>
  <c r="H2918" i="1"/>
  <c r="H2917" i="1"/>
  <c r="H2916" i="1"/>
  <c r="H2915" i="1"/>
  <c r="H2914" i="1"/>
  <c r="H2913" i="1"/>
  <c r="H2912" i="1"/>
  <c r="H2911" i="1"/>
  <c r="H2910" i="1"/>
  <c r="H2909" i="1"/>
  <c r="H2908" i="1"/>
  <c r="H2907" i="1"/>
  <c r="H2906" i="1"/>
  <c r="H2905" i="1"/>
  <c r="H2904" i="1"/>
  <c r="H2903" i="1"/>
  <c r="H2902" i="1"/>
  <c r="H2901" i="1"/>
  <c r="H2900" i="1"/>
  <c r="H2899" i="1"/>
  <c r="H2898" i="1"/>
  <c r="H2897" i="1"/>
  <c r="H2896" i="1"/>
  <c r="H2895" i="1"/>
  <c r="H2894" i="1"/>
  <c r="H2893" i="1"/>
  <c r="H2892" i="1"/>
  <c r="H2891" i="1"/>
  <c r="H2890" i="1"/>
  <c r="H2889" i="1"/>
  <c r="H2888" i="1"/>
  <c r="H2887" i="1"/>
  <c r="H2886" i="1"/>
  <c r="H2885" i="1"/>
  <c r="H2884" i="1"/>
  <c r="H2883" i="1"/>
  <c r="H2882" i="1"/>
  <c r="H2881" i="1"/>
  <c r="H2880" i="1"/>
  <c r="H2879" i="1"/>
  <c r="H2878" i="1"/>
  <c r="H2877" i="1"/>
  <c r="H2876" i="1"/>
  <c r="H2875" i="1"/>
  <c r="H2874" i="1"/>
  <c r="H2873" i="1"/>
  <c r="H2872" i="1"/>
  <c r="H2871" i="1"/>
  <c r="H2870" i="1"/>
  <c r="H2869" i="1"/>
  <c r="H2868" i="1"/>
  <c r="H2867" i="1"/>
  <c r="H2866" i="1"/>
  <c r="H2865" i="1"/>
  <c r="H2864" i="1"/>
  <c r="H2863" i="1"/>
  <c r="H2862" i="1"/>
  <c r="H2861" i="1"/>
  <c r="H2860" i="1"/>
  <c r="H2859" i="1"/>
  <c r="H2858" i="1"/>
  <c r="H2857" i="1"/>
  <c r="H2856" i="1"/>
  <c r="H2855" i="1"/>
  <c r="H2854" i="1"/>
  <c r="H2853" i="1"/>
  <c r="H2852" i="1"/>
  <c r="H2851" i="1"/>
  <c r="H2850" i="1"/>
  <c r="H2849" i="1"/>
  <c r="H2848" i="1"/>
  <c r="H2847" i="1"/>
  <c r="H2846" i="1"/>
  <c r="H2845" i="1"/>
  <c r="H2844" i="1"/>
  <c r="H2843" i="1"/>
  <c r="H2842" i="1"/>
  <c r="H2841" i="1"/>
  <c r="H2840" i="1"/>
  <c r="H2839" i="1"/>
  <c r="H2838" i="1"/>
  <c r="H2837" i="1"/>
  <c r="H2836" i="1"/>
  <c r="H2835" i="1"/>
  <c r="H2834" i="1"/>
  <c r="H2833" i="1"/>
  <c r="H2832" i="1"/>
  <c r="H2831" i="1"/>
  <c r="H2830" i="1"/>
  <c r="H2829" i="1"/>
  <c r="H2828" i="1"/>
  <c r="H2827" i="1"/>
  <c r="H2826" i="1"/>
  <c r="H2825" i="1"/>
  <c r="H2824" i="1"/>
  <c r="H2823" i="1"/>
  <c r="H2822" i="1"/>
  <c r="H2821" i="1"/>
  <c r="H2820" i="1"/>
  <c r="H2819" i="1"/>
  <c r="H2818" i="1"/>
  <c r="H2817" i="1"/>
  <c r="H2816" i="1"/>
  <c r="H2815" i="1"/>
  <c r="H2814" i="1"/>
  <c r="H2813" i="1"/>
  <c r="H2812" i="1"/>
  <c r="H2811" i="1"/>
  <c r="H2810" i="1"/>
  <c r="H2809" i="1"/>
  <c r="H2808" i="1"/>
  <c r="H2807" i="1"/>
  <c r="H2806" i="1"/>
  <c r="H2805" i="1"/>
  <c r="H2804" i="1"/>
  <c r="H2803" i="1"/>
  <c r="H2802" i="1"/>
  <c r="H2801" i="1"/>
  <c r="H2800" i="1"/>
  <c r="H2799" i="1"/>
  <c r="H2798" i="1"/>
  <c r="H2797" i="1"/>
  <c r="H2796" i="1"/>
  <c r="H2795" i="1"/>
  <c r="H2794" i="1"/>
  <c r="H2793" i="1"/>
  <c r="H2792" i="1"/>
  <c r="H2791" i="1"/>
  <c r="H2790" i="1"/>
  <c r="H2789" i="1"/>
  <c r="H2788" i="1"/>
  <c r="H2787" i="1"/>
  <c r="H2786" i="1"/>
  <c r="H2785" i="1"/>
  <c r="H2784" i="1"/>
  <c r="H2783" i="1"/>
  <c r="H2782" i="1"/>
  <c r="H2781" i="1"/>
  <c r="H2780" i="1"/>
  <c r="H2779" i="1"/>
  <c r="H2778" i="1"/>
  <c r="H2777" i="1"/>
  <c r="H2776" i="1"/>
  <c r="H2775" i="1"/>
  <c r="H2774" i="1"/>
  <c r="H2773" i="1"/>
  <c r="H2772" i="1"/>
  <c r="H2771" i="1"/>
  <c r="H2770" i="1"/>
  <c r="H2769" i="1"/>
  <c r="H2768" i="1"/>
  <c r="H2767" i="1"/>
  <c r="H2766" i="1"/>
  <c r="H2765" i="1"/>
  <c r="H2764" i="1"/>
  <c r="H2763" i="1"/>
  <c r="H2762" i="1"/>
  <c r="H2761" i="1"/>
  <c r="H2760" i="1"/>
  <c r="H2759" i="1"/>
  <c r="H2758" i="1"/>
  <c r="H2757" i="1"/>
  <c r="H2756" i="1"/>
  <c r="H2755" i="1"/>
  <c r="H2754" i="1"/>
  <c r="H2753" i="1"/>
  <c r="H2752" i="1"/>
  <c r="H2751" i="1"/>
  <c r="H2750" i="1"/>
  <c r="H2749" i="1"/>
  <c r="H2748" i="1"/>
  <c r="H2747" i="1"/>
  <c r="H2746" i="1"/>
  <c r="H2745" i="1"/>
  <c r="H2744" i="1"/>
  <c r="H2743" i="1"/>
  <c r="H2742" i="1"/>
  <c r="H2741" i="1"/>
  <c r="H2740" i="1"/>
  <c r="H2739" i="1"/>
  <c r="H2738" i="1"/>
  <c r="H2737" i="1"/>
  <c r="H2736" i="1"/>
  <c r="H2735" i="1"/>
  <c r="H2734" i="1"/>
  <c r="H2733" i="1"/>
  <c r="H2732" i="1"/>
  <c r="H2731" i="1"/>
  <c r="H2730" i="1"/>
  <c r="H2729" i="1"/>
  <c r="H2728" i="1"/>
  <c r="H2727" i="1"/>
  <c r="H2726" i="1"/>
  <c r="H2725" i="1"/>
  <c r="H2724" i="1"/>
  <c r="H2723" i="1"/>
  <c r="H2722" i="1"/>
  <c r="H2721" i="1"/>
  <c r="H2720" i="1"/>
  <c r="H2719" i="1"/>
  <c r="H2718" i="1"/>
  <c r="H2717" i="1"/>
  <c r="H2716" i="1"/>
  <c r="H2715" i="1"/>
  <c r="H2714" i="1"/>
  <c r="H2713" i="1"/>
  <c r="H2712" i="1"/>
  <c r="H2711" i="1"/>
  <c r="H2710" i="1"/>
  <c r="H2709" i="1"/>
  <c r="H2708" i="1"/>
  <c r="H2707" i="1"/>
  <c r="H2706" i="1"/>
  <c r="H2705" i="1"/>
  <c r="H2704" i="1"/>
  <c r="H2703" i="1"/>
  <c r="H2702" i="1"/>
  <c r="H2701" i="1"/>
  <c r="H2700" i="1"/>
  <c r="H2699" i="1"/>
  <c r="H2698" i="1"/>
  <c r="H2697" i="1"/>
  <c r="H2696" i="1"/>
  <c r="H2695" i="1"/>
  <c r="H2694" i="1"/>
  <c r="H2693" i="1"/>
  <c r="H2692" i="1"/>
  <c r="H2691" i="1"/>
  <c r="H2690" i="1"/>
  <c r="H2689" i="1"/>
  <c r="H2688" i="1"/>
  <c r="H2687" i="1"/>
  <c r="H2686" i="1"/>
  <c r="H2685" i="1"/>
  <c r="H2684" i="1"/>
  <c r="H2683" i="1"/>
  <c r="H2682" i="1"/>
  <c r="H2681" i="1"/>
  <c r="H2680" i="1"/>
  <c r="H2679" i="1"/>
  <c r="H2678" i="1"/>
  <c r="H2677" i="1"/>
  <c r="H2676" i="1"/>
  <c r="H2675" i="1"/>
  <c r="H2674" i="1"/>
  <c r="H2673" i="1"/>
  <c r="H2672" i="1"/>
  <c r="H2671" i="1"/>
  <c r="H2670" i="1"/>
  <c r="H2669" i="1"/>
  <c r="H2668" i="1"/>
  <c r="H2667" i="1"/>
  <c r="H2666" i="1"/>
  <c r="H2665" i="1"/>
  <c r="H2664" i="1"/>
  <c r="H2663" i="1"/>
  <c r="H2662" i="1"/>
  <c r="H2661" i="1"/>
  <c r="H2660" i="1"/>
  <c r="H2659" i="1"/>
  <c r="H2658" i="1"/>
  <c r="H2657" i="1"/>
  <c r="H2656" i="1"/>
  <c r="H2655" i="1"/>
  <c r="H2654" i="1"/>
  <c r="H2653" i="1"/>
  <c r="H2652" i="1"/>
  <c r="H2651" i="1"/>
  <c r="H2650" i="1"/>
  <c r="H2649" i="1"/>
  <c r="H2648" i="1"/>
  <c r="H2647" i="1"/>
  <c r="H2646" i="1"/>
  <c r="H2645" i="1"/>
  <c r="H2644" i="1"/>
  <c r="H2643" i="1"/>
  <c r="H2642" i="1"/>
  <c r="H2641" i="1"/>
  <c r="H2640" i="1"/>
  <c r="H2639" i="1"/>
  <c r="H2638" i="1"/>
  <c r="H2637" i="1"/>
  <c r="H2636" i="1"/>
  <c r="H2635" i="1"/>
  <c r="H2634" i="1"/>
  <c r="H2633" i="1"/>
  <c r="H2632" i="1"/>
  <c r="H2631" i="1"/>
  <c r="H2630" i="1"/>
  <c r="H2629" i="1"/>
  <c r="H2628" i="1"/>
  <c r="H2627" i="1"/>
  <c r="H2626" i="1"/>
  <c r="H2625" i="1"/>
  <c r="H2624" i="1"/>
  <c r="H2623" i="1"/>
  <c r="H2622" i="1"/>
  <c r="H2621" i="1"/>
  <c r="H2620" i="1"/>
  <c r="H2619" i="1"/>
  <c r="H2618" i="1"/>
  <c r="H2617" i="1"/>
  <c r="H2616" i="1"/>
  <c r="H2615" i="1"/>
  <c r="H2614" i="1"/>
  <c r="H2613" i="1"/>
  <c r="H2612" i="1"/>
  <c r="H2611" i="1"/>
  <c r="H2610" i="1"/>
  <c r="H2609" i="1"/>
  <c r="H2608" i="1"/>
  <c r="H2607" i="1"/>
  <c r="H2606" i="1"/>
  <c r="H2605" i="1"/>
  <c r="H2604" i="1"/>
  <c r="H2603" i="1"/>
  <c r="H2602" i="1"/>
  <c r="H2601" i="1"/>
  <c r="H2600" i="1"/>
  <c r="H2599" i="1"/>
  <c r="H2598" i="1"/>
  <c r="H2597" i="1"/>
  <c r="H2596" i="1"/>
  <c r="H2595" i="1"/>
  <c r="H2594" i="1"/>
  <c r="H2593" i="1"/>
  <c r="H2592" i="1"/>
  <c r="H2591" i="1"/>
  <c r="H2590" i="1"/>
  <c r="H2589" i="1"/>
  <c r="H2588" i="1"/>
  <c r="H2587" i="1"/>
  <c r="H2586" i="1"/>
  <c r="H2585" i="1"/>
  <c r="H2584" i="1"/>
  <c r="H2583" i="1"/>
  <c r="H2582" i="1"/>
  <c r="H2581" i="1"/>
  <c r="H2580" i="1"/>
  <c r="H2579" i="1"/>
  <c r="H2578" i="1"/>
  <c r="H2577" i="1"/>
  <c r="H2576" i="1"/>
  <c r="H2575" i="1"/>
  <c r="H2574" i="1"/>
  <c r="H2573" i="1"/>
  <c r="H2572" i="1"/>
  <c r="H2571" i="1"/>
  <c r="H2570" i="1"/>
  <c r="H2569" i="1"/>
  <c r="H2568" i="1"/>
  <c r="H2567" i="1"/>
  <c r="H2566" i="1"/>
  <c r="H2565" i="1"/>
  <c r="H2564" i="1"/>
  <c r="H2563" i="1"/>
  <c r="H2562" i="1"/>
  <c r="H2561" i="1"/>
  <c r="H2560" i="1"/>
  <c r="H2559" i="1"/>
  <c r="H2558" i="1"/>
  <c r="H2557" i="1"/>
  <c r="H2556" i="1"/>
  <c r="H2555" i="1"/>
  <c r="H2554" i="1"/>
  <c r="H2553" i="1"/>
  <c r="H2552" i="1"/>
  <c r="H2551" i="1"/>
  <c r="H2550" i="1"/>
  <c r="H2549" i="1"/>
  <c r="H2548" i="1"/>
  <c r="H2547" i="1"/>
  <c r="H2546" i="1"/>
  <c r="H2545" i="1"/>
  <c r="H2544" i="1"/>
  <c r="H2543" i="1"/>
  <c r="H2542" i="1"/>
  <c r="H2541" i="1"/>
  <c r="H2540" i="1"/>
  <c r="H2539" i="1"/>
  <c r="H2538" i="1"/>
  <c r="H2537" i="1"/>
  <c r="H2536" i="1"/>
  <c r="H2535" i="1"/>
  <c r="H2534" i="1"/>
  <c r="H2533" i="1"/>
  <c r="H2532" i="1"/>
  <c r="H2531" i="1"/>
  <c r="H2530" i="1"/>
  <c r="H2529" i="1"/>
  <c r="H2528" i="1"/>
  <c r="H2527" i="1"/>
  <c r="H2526" i="1"/>
  <c r="H2525" i="1"/>
  <c r="H2524" i="1"/>
  <c r="H2523" i="1"/>
  <c r="H2522" i="1"/>
  <c r="H2521" i="1"/>
  <c r="H2520" i="1"/>
  <c r="H2519" i="1"/>
  <c r="H2518" i="1"/>
  <c r="H2517" i="1"/>
  <c r="H2516" i="1"/>
  <c r="H2515" i="1"/>
  <c r="H2514" i="1"/>
  <c r="H2513" i="1"/>
  <c r="H2512" i="1"/>
  <c r="H2511" i="1"/>
  <c r="H2510" i="1"/>
  <c r="H2509" i="1"/>
  <c r="H2508" i="1"/>
  <c r="H2507" i="1"/>
  <c r="H2506" i="1"/>
  <c r="H2505" i="1"/>
  <c r="H2504" i="1"/>
  <c r="H2503" i="1"/>
  <c r="H2502" i="1"/>
  <c r="H2501" i="1"/>
  <c r="H2500" i="1"/>
  <c r="H2499" i="1"/>
  <c r="H2498" i="1"/>
  <c r="H2497" i="1"/>
  <c r="H2496" i="1"/>
  <c r="H2495" i="1"/>
  <c r="H2494" i="1"/>
  <c r="H2493" i="1"/>
  <c r="H2492" i="1"/>
  <c r="H2491" i="1"/>
  <c r="H2490" i="1"/>
  <c r="H2489" i="1"/>
  <c r="H2488" i="1"/>
  <c r="H2487" i="1"/>
  <c r="H2486" i="1"/>
  <c r="H2485" i="1"/>
  <c r="H2484" i="1"/>
  <c r="H2483" i="1"/>
  <c r="H2482" i="1"/>
  <c r="H2481" i="1"/>
  <c r="H2480" i="1"/>
  <c r="H2479" i="1"/>
  <c r="H2478" i="1"/>
  <c r="H2477" i="1"/>
  <c r="H2476" i="1"/>
  <c r="H2475" i="1"/>
  <c r="H2474" i="1"/>
  <c r="H2473" i="1"/>
  <c r="H2472" i="1"/>
  <c r="H2471" i="1"/>
  <c r="H2470" i="1"/>
  <c r="H2469" i="1"/>
  <c r="H2468" i="1"/>
  <c r="H2467" i="1"/>
  <c r="H2466" i="1"/>
  <c r="H2465" i="1"/>
  <c r="H2464" i="1"/>
  <c r="H2463" i="1"/>
  <c r="H2462" i="1"/>
  <c r="H2461" i="1"/>
  <c r="H2460" i="1"/>
  <c r="H2459" i="1"/>
  <c r="H2458" i="1"/>
  <c r="H2457" i="1"/>
  <c r="H2456" i="1"/>
  <c r="H2455" i="1"/>
  <c r="H2454" i="1"/>
  <c r="H2453" i="1"/>
  <c r="H2452" i="1"/>
  <c r="H2451" i="1"/>
  <c r="H2450" i="1"/>
  <c r="H2449" i="1"/>
  <c r="H2448" i="1"/>
  <c r="H2447" i="1"/>
  <c r="H2446" i="1"/>
  <c r="H2445" i="1"/>
  <c r="H2444" i="1"/>
  <c r="H2443" i="1"/>
  <c r="H2442" i="1"/>
  <c r="H2441" i="1"/>
  <c r="H2440" i="1"/>
  <c r="H2439" i="1"/>
  <c r="H2438" i="1"/>
  <c r="H2437" i="1"/>
  <c r="H2436" i="1"/>
  <c r="H2435" i="1"/>
  <c r="H2434" i="1"/>
  <c r="H2433" i="1"/>
  <c r="H2432" i="1"/>
  <c r="H2431" i="1"/>
  <c r="H2430" i="1"/>
  <c r="H2429" i="1"/>
  <c r="H2428" i="1"/>
  <c r="H2427" i="1"/>
  <c r="H2426" i="1"/>
  <c r="H2425" i="1"/>
  <c r="H2424" i="1"/>
  <c r="H2423" i="1"/>
  <c r="H2422" i="1"/>
  <c r="H2421" i="1"/>
  <c r="H2420" i="1"/>
  <c r="H2419" i="1"/>
  <c r="H2418" i="1"/>
  <c r="H2417" i="1"/>
  <c r="H2416" i="1"/>
  <c r="H2415" i="1"/>
  <c r="H2414" i="1"/>
  <c r="H2413" i="1"/>
  <c r="H2412" i="1"/>
  <c r="H2411" i="1"/>
  <c r="H2410" i="1"/>
  <c r="H2409" i="1"/>
  <c r="H2408" i="1"/>
  <c r="H2407" i="1"/>
  <c r="H2406" i="1"/>
  <c r="H2405" i="1"/>
  <c r="H2404" i="1"/>
  <c r="H2403" i="1"/>
  <c r="H2402" i="1"/>
  <c r="H2401" i="1"/>
  <c r="H2400" i="1"/>
  <c r="H2399" i="1"/>
  <c r="H2398" i="1"/>
  <c r="H2397" i="1"/>
  <c r="H2396" i="1"/>
  <c r="H2395" i="1"/>
  <c r="H2394" i="1"/>
  <c r="H2393" i="1"/>
  <c r="H2392" i="1"/>
  <c r="H2391" i="1"/>
  <c r="H2390" i="1"/>
  <c r="H2389" i="1"/>
  <c r="H2388" i="1"/>
  <c r="H2387" i="1"/>
  <c r="H2386" i="1"/>
  <c r="H2385" i="1"/>
  <c r="H2384" i="1"/>
  <c r="H2383" i="1"/>
  <c r="H2382" i="1"/>
  <c r="H2381" i="1"/>
  <c r="H2380" i="1"/>
  <c r="H2379" i="1"/>
  <c r="H2378" i="1"/>
  <c r="H2377" i="1"/>
  <c r="H2376" i="1"/>
  <c r="H2375" i="1"/>
  <c r="H2374" i="1"/>
  <c r="H2373" i="1"/>
  <c r="H2372" i="1"/>
  <c r="H2371" i="1"/>
  <c r="H2370" i="1"/>
  <c r="H2369" i="1"/>
  <c r="H2368" i="1"/>
  <c r="H2367" i="1"/>
  <c r="H2366" i="1"/>
  <c r="H2365" i="1"/>
  <c r="H2364" i="1"/>
  <c r="H2363" i="1"/>
  <c r="H2362" i="1"/>
  <c r="H2361" i="1"/>
  <c r="H2360" i="1"/>
  <c r="H2359" i="1"/>
  <c r="H2358" i="1"/>
  <c r="H2357" i="1"/>
  <c r="H2356" i="1"/>
  <c r="H2355" i="1"/>
  <c r="H2354" i="1"/>
  <c r="H2353" i="1"/>
  <c r="H2352" i="1"/>
  <c r="H2351" i="1"/>
  <c r="H2350" i="1"/>
  <c r="H2349" i="1"/>
  <c r="H2348" i="1"/>
  <c r="H2347" i="1"/>
  <c r="H2346" i="1"/>
  <c r="H2345" i="1"/>
  <c r="H2344" i="1"/>
  <c r="H2343" i="1"/>
  <c r="H2342" i="1"/>
  <c r="H2341" i="1"/>
  <c r="H2340" i="1"/>
  <c r="H2339" i="1"/>
  <c r="H2338" i="1"/>
  <c r="H2337" i="1"/>
  <c r="H2336" i="1"/>
  <c r="H2335" i="1"/>
  <c r="H2334" i="1"/>
  <c r="H2333" i="1"/>
  <c r="H2332" i="1"/>
  <c r="H2331" i="1"/>
  <c r="H2330" i="1"/>
  <c r="H2329" i="1"/>
  <c r="H2328" i="1"/>
  <c r="H2327" i="1"/>
  <c r="H2326" i="1"/>
  <c r="H2325" i="1"/>
  <c r="H2324" i="1"/>
  <c r="H2323" i="1"/>
  <c r="H2322" i="1"/>
  <c r="H2321" i="1"/>
  <c r="H2320" i="1"/>
  <c r="H2319" i="1"/>
  <c r="H2318" i="1"/>
  <c r="H2317" i="1"/>
  <c r="H2316" i="1"/>
  <c r="H2315" i="1"/>
  <c r="H2314" i="1"/>
  <c r="H2313" i="1"/>
  <c r="H2312" i="1"/>
  <c r="H2311" i="1"/>
  <c r="H2310" i="1"/>
  <c r="H2309" i="1"/>
  <c r="H2308" i="1"/>
  <c r="H2307" i="1"/>
  <c r="H2306" i="1"/>
  <c r="H2305" i="1"/>
  <c r="H2304" i="1"/>
  <c r="H2303" i="1"/>
  <c r="H2302" i="1"/>
  <c r="H2301" i="1"/>
  <c r="H2300" i="1"/>
  <c r="H2299" i="1"/>
  <c r="H2298" i="1"/>
  <c r="H2297" i="1"/>
  <c r="H2296" i="1"/>
  <c r="H2295" i="1"/>
  <c r="H2294" i="1"/>
  <c r="H2293" i="1"/>
  <c r="H2292" i="1"/>
  <c r="H2291" i="1"/>
  <c r="H2290" i="1"/>
  <c r="H2289" i="1"/>
  <c r="H2288" i="1"/>
  <c r="H2287" i="1"/>
  <c r="H2286" i="1"/>
  <c r="H2285" i="1"/>
  <c r="H2284" i="1"/>
  <c r="H2283" i="1"/>
  <c r="H2282" i="1"/>
  <c r="H2281" i="1"/>
  <c r="H2280" i="1"/>
  <c r="H2279" i="1"/>
  <c r="H2278" i="1"/>
  <c r="H2277" i="1"/>
  <c r="H2276" i="1"/>
  <c r="H2275" i="1"/>
  <c r="H2274" i="1"/>
  <c r="H2273" i="1"/>
  <c r="H2272" i="1"/>
  <c r="H2271" i="1"/>
  <c r="H2270" i="1"/>
  <c r="H2269" i="1"/>
  <c r="H2268" i="1"/>
  <c r="H2267" i="1"/>
  <c r="H2266" i="1"/>
  <c r="H2265" i="1"/>
  <c r="H2264" i="1"/>
  <c r="H2263" i="1"/>
  <c r="H2262" i="1"/>
  <c r="H2261" i="1"/>
  <c r="H2260" i="1"/>
  <c r="H2259" i="1"/>
  <c r="H2258" i="1"/>
  <c r="H2257" i="1"/>
  <c r="H2256" i="1"/>
  <c r="H2255" i="1"/>
  <c r="H2254" i="1"/>
  <c r="H2253" i="1"/>
  <c r="H2252" i="1"/>
  <c r="H2251" i="1"/>
  <c r="H2250" i="1"/>
  <c r="H2249" i="1"/>
  <c r="H2248" i="1"/>
  <c r="H2247" i="1"/>
  <c r="H2246" i="1"/>
  <c r="H2245" i="1"/>
  <c r="H2244" i="1"/>
  <c r="H2243" i="1"/>
  <c r="H2242" i="1"/>
  <c r="H2241" i="1"/>
  <c r="H2240" i="1"/>
  <c r="H2239" i="1"/>
  <c r="H2238" i="1"/>
  <c r="H2237" i="1"/>
  <c r="H2236" i="1"/>
  <c r="H2235" i="1"/>
  <c r="H2234" i="1"/>
  <c r="H2233" i="1"/>
  <c r="H2232" i="1"/>
  <c r="H2231" i="1"/>
  <c r="H2230" i="1"/>
  <c r="H2229" i="1"/>
  <c r="H2228" i="1"/>
  <c r="H2227" i="1"/>
  <c r="H2226" i="1"/>
  <c r="H2225" i="1"/>
  <c r="H2224" i="1"/>
  <c r="H2223" i="1"/>
  <c r="H2222" i="1"/>
  <c r="H2221" i="1"/>
  <c r="H2220" i="1"/>
  <c r="H2219" i="1"/>
  <c r="H2218" i="1"/>
  <c r="H2217" i="1"/>
  <c r="H2216" i="1"/>
  <c r="H2215" i="1"/>
  <c r="H2214" i="1"/>
  <c r="H2213" i="1"/>
  <c r="H2212" i="1"/>
  <c r="H2211" i="1"/>
  <c r="H2210" i="1"/>
  <c r="H2209" i="1"/>
  <c r="H2208" i="1"/>
  <c r="H2207" i="1"/>
  <c r="H2206" i="1"/>
  <c r="H2205" i="1"/>
  <c r="H2204" i="1"/>
  <c r="H2203" i="1"/>
  <c r="H2202" i="1"/>
  <c r="H2201" i="1"/>
  <c r="H2200" i="1"/>
  <c r="H2199" i="1"/>
  <c r="H2198" i="1"/>
  <c r="H2197" i="1"/>
  <c r="H2196" i="1"/>
  <c r="H2195" i="1"/>
  <c r="H2194" i="1"/>
  <c r="H2193" i="1"/>
  <c r="H2192" i="1"/>
  <c r="H2191" i="1"/>
  <c r="H2190" i="1"/>
  <c r="H2189" i="1"/>
  <c r="H2188" i="1"/>
  <c r="H2187" i="1"/>
  <c r="H2186" i="1"/>
  <c r="H2185" i="1"/>
  <c r="H2184" i="1"/>
  <c r="H2183" i="1"/>
  <c r="H2182" i="1"/>
  <c r="H2181" i="1"/>
  <c r="H2180" i="1"/>
  <c r="H2179" i="1"/>
  <c r="H2178" i="1"/>
  <c r="H2177" i="1"/>
  <c r="H2176" i="1"/>
  <c r="H2175" i="1"/>
  <c r="H2174" i="1"/>
  <c r="H2173" i="1"/>
  <c r="H2172" i="1"/>
  <c r="H2171" i="1"/>
  <c r="H2170" i="1"/>
  <c r="H2169" i="1"/>
  <c r="H2168" i="1"/>
  <c r="H2167" i="1"/>
  <c r="H2166" i="1"/>
  <c r="H2165" i="1"/>
  <c r="H2164" i="1"/>
  <c r="H2163" i="1"/>
  <c r="H2162" i="1"/>
  <c r="H2161" i="1"/>
  <c r="H2160" i="1"/>
  <c r="H2159" i="1"/>
  <c r="H2158" i="1"/>
  <c r="H2157" i="1"/>
  <c r="H2156" i="1"/>
  <c r="H2155" i="1"/>
  <c r="H2154" i="1"/>
  <c r="H2153" i="1"/>
  <c r="H2152" i="1"/>
  <c r="H2151" i="1"/>
  <c r="H2150" i="1"/>
  <c r="H2149" i="1"/>
  <c r="H2148" i="1"/>
  <c r="H2147" i="1"/>
  <c r="H2146" i="1"/>
  <c r="H2145" i="1"/>
  <c r="H2144" i="1"/>
  <c r="H2143" i="1"/>
  <c r="H2142" i="1"/>
  <c r="H2141" i="1"/>
  <c r="H2140" i="1"/>
  <c r="H2139" i="1"/>
  <c r="H2138" i="1"/>
  <c r="H2137" i="1"/>
  <c r="H2136" i="1"/>
  <c r="H2135" i="1"/>
  <c r="H2134" i="1"/>
  <c r="H2133" i="1"/>
  <c r="H2132" i="1"/>
  <c r="H2131" i="1"/>
  <c r="H2130" i="1"/>
  <c r="H2129" i="1"/>
  <c r="H2128" i="1"/>
  <c r="H2127" i="1"/>
  <c r="H2126" i="1"/>
  <c r="H2125" i="1"/>
  <c r="H2124" i="1"/>
  <c r="H2123" i="1"/>
  <c r="H2122" i="1"/>
  <c r="H2121" i="1"/>
  <c r="H2120" i="1"/>
  <c r="H2119" i="1"/>
  <c r="H2118" i="1"/>
  <c r="H2117" i="1"/>
  <c r="H2116" i="1"/>
  <c r="H2115" i="1"/>
  <c r="H2114" i="1"/>
  <c r="H2113" i="1"/>
  <c r="H2112" i="1"/>
  <c r="H2111" i="1"/>
  <c r="H2110" i="1"/>
  <c r="H2109" i="1"/>
  <c r="H2108" i="1"/>
  <c r="H2107" i="1"/>
  <c r="H2106" i="1"/>
  <c r="H2105" i="1"/>
  <c r="H2104" i="1"/>
  <c r="H2103" i="1"/>
  <c r="H2102" i="1"/>
  <c r="H2101" i="1"/>
  <c r="H2100" i="1"/>
  <c r="H2099" i="1"/>
  <c r="H2098" i="1"/>
  <c r="H2097" i="1"/>
  <c r="H2096" i="1"/>
  <c r="H2095" i="1"/>
  <c r="H2094" i="1"/>
  <c r="H2093" i="1"/>
  <c r="H2092" i="1"/>
  <c r="H2091" i="1"/>
  <c r="H2090" i="1"/>
  <c r="H2089" i="1"/>
  <c r="H2088" i="1"/>
  <c r="H2087" i="1"/>
  <c r="H2086" i="1"/>
  <c r="H2085" i="1"/>
  <c r="H2084" i="1"/>
  <c r="H2083" i="1"/>
  <c r="H2082" i="1"/>
  <c r="H2081" i="1"/>
  <c r="H2080" i="1"/>
  <c r="H2079" i="1"/>
  <c r="H2078" i="1"/>
  <c r="H2077" i="1"/>
  <c r="H2076" i="1"/>
  <c r="H2075" i="1"/>
  <c r="H2074" i="1"/>
  <c r="H2073" i="1"/>
  <c r="H2072" i="1"/>
  <c r="H2071" i="1"/>
  <c r="H2070" i="1"/>
  <c r="H2069" i="1"/>
  <c r="H2068" i="1"/>
  <c r="H2067" i="1"/>
  <c r="H2066" i="1"/>
  <c r="H2065" i="1"/>
  <c r="H2064" i="1"/>
  <c r="H2063" i="1"/>
  <c r="H2062" i="1"/>
  <c r="H2061" i="1"/>
  <c r="H2060" i="1"/>
  <c r="H2059" i="1"/>
  <c r="H2058" i="1"/>
  <c r="H2057" i="1"/>
  <c r="H2056" i="1"/>
  <c r="H2055" i="1"/>
  <c r="H2054" i="1"/>
  <c r="H2053" i="1"/>
  <c r="H2052" i="1"/>
  <c r="H2051" i="1"/>
  <c r="H2050" i="1"/>
  <c r="H2049" i="1"/>
  <c r="H2048" i="1"/>
  <c r="H2047" i="1"/>
  <c r="H2046" i="1"/>
  <c r="H2045" i="1"/>
  <c r="H2044" i="1"/>
  <c r="H2043" i="1"/>
  <c r="H2042" i="1"/>
  <c r="H2041" i="1"/>
  <c r="H2040" i="1"/>
  <c r="H2039" i="1"/>
  <c r="H2038" i="1"/>
  <c r="H2037" i="1"/>
  <c r="H2036" i="1"/>
  <c r="H2035" i="1"/>
  <c r="H2034" i="1"/>
  <c r="H2033" i="1"/>
  <c r="H2032" i="1"/>
  <c r="H2031" i="1"/>
  <c r="H2030" i="1"/>
  <c r="H2029" i="1"/>
  <c r="H2028" i="1"/>
  <c r="H2027" i="1"/>
  <c r="H2026" i="1"/>
  <c r="H2025" i="1"/>
  <c r="H2024" i="1"/>
  <c r="H2023" i="1"/>
  <c r="H2022" i="1"/>
  <c r="H2021" i="1"/>
  <c r="H2020" i="1"/>
  <c r="H2019" i="1"/>
  <c r="H2018" i="1"/>
  <c r="H2017" i="1"/>
  <c r="H2016" i="1"/>
  <c r="H2015" i="1"/>
  <c r="H2014" i="1"/>
  <c r="H2013" i="1"/>
  <c r="H2012" i="1"/>
  <c r="H2011" i="1"/>
  <c r="H2010" i="1"/>
  <c r="H2009" i="1"/>
  <c r="H2008" i="1"/>
  <c r="H2007" i="1"/>
  <c r="H2006" i="1"/>
  <c r="H2005" i="1"/>
  <c r="H2004" i="1"/>
  <c r="H2003" i="1"/>
  <c r="H2002" i="1"/>
  <c r="H2001" i="1"/>
  <c r="H2000" i="1"/>
  <c r="H1999" i="1"/>
  <c r="H1998" i="1"/>
  <c r="H1997" i="1"/>
  <c r="H1996" i="1"/>
  <c r="H1995" i="1"/>
  <c r="H1994" i="1"/>
  <c r="H1993" i="1"/>
  <c r="H1992" i="1"/>
  <c r="H1991" i="1"/>
  <c r="H1990" i="1"/>
  <c r="H1989" i="1"/>
  <c r="H1988" i="1"/>
  <c r="H1987" i="1"/>
  <c r="H1986" i="1"/>
  <c r="H1985" i="1"/>
  <c r="H1984" i="1"/>
  <c r="H1983" i="1"/>
  <c r="H1982" i="1"/>
  <c r="H1981" i="1"/>
  <c r="H1980" i="1"/>
  <c r="H1979" i="1"/>
  <c r="H1978" i="1"/>
  <c r="H1977" i="1"/>
  <c r="H1976" i="1"/>
  <c r="H1975" i="1"/>
  <c r="H1974" i="1"/>
  <c r="H1973" i="1"/>
  <c r="H1972" i="1"/>
  <c r="H1971" i="1"/>
  <c r="H1970" i="1"/>
  <c r="H1969" i="1"/>
  <c r="H1968" i="1"/>
  <c r="H1967" i="1"/>
  <c r="H1966" i="1"/>
  <c r="H1965" i="1"/>
  <c r="H1964" i="1"/>
  <c r="H1963" i="1"/>
  <c r="H1962" i="1"/>
  <c r="H1961" i="1"/>
  <c r="H1960" i="1"/>
  <c r="H1959" i="1"/>
  <c r="H1958" i="1"/>
  <c r="H1957" i="1"/>
  <c r="H1956" i="1"/>
  <c r="H1955" i="1"/>
  <c r="H1954" i="1"/>
  <c r="H1953" i="1"/>
  <c r="H1952" i="1"/>
  <c r="H1951" i="1"/>
  <c r="H1950" i="1"/>
  <c r="H1949" i="1"/>
  <c r="H1948" i="1"/>
  <c r="H1947" i="1"/>
  <c r="H1946" i="1"/>
  <c r="H1945" i="1"/>
  <c r="H1944" i="1"/>
  <c r="H1943" i="1"/>
  <c r="H1942" i="1"/>
  <c r="H1941" i="1"/>
  <c r="H1940" i="1"/>
  <c r="H1939" i="1"/>
  <c r="H1938" i="1"/>
  <c r="H1937" i="1"/>
  <c r="H1936" i="1"/>
  <c r="H1935" i="1"/>
  <c r="H1934" i="1"/>
  <c r="H1933" i="1"/>
  <c r="H1932" i="1"/>
  <c r="H1931" i="1"/>
  <c r="H1930" i="1"/>
  <c r="H1929" i="1"/>
  <c r="H1928" i="1"/>
  <c r="H1927" i="1"/>
  <c r="H1926" i="1"/>
  <c r="H1925" i="1"/>
  <c r="H1924" i="1"/>
  <c r="H1923" i="1"/>
  <c r="H1922" i="1"/>
  <c r="H1921" i="1"/>
  <c r="H1920" i="1"/>
  <c r="H1919" i="1"/>
  <c r="H1918" i="1"/>
  <c r="H1917" i="1"/>
  <c r="H1916" i="1"/>
  <c r="H1915" i="1"/>
  <c r="H1914" i="1"/>
  <c r="H1913" i="1"/>
  <c r="H1912" i="1"/>
  <c r="H1911" i="1"/>
  <c r="H1910" i="1"/>
  <c r="H1909" i="1"/>
  <c r="H1908" i="1"/>
  <c r="H1907" i="1"/>
  <c r="H1906" i="1"/>
  <c r="H1905" i="1"/>
  <c r="H1904" i="1"/>
  <c r="H1903" i="1"/>
  <c r="H1902" i="1"/>
  <c r="H1901" i="1"/>
  <c r="H1900" i="1"/>
  <c r="H1899" i="1"/>
  <c r="H1898" i="1"/>
  <c r="H1897" i="1"/>
  <c r="H1896" i="1"/>
  <c r="H1895" i="1"/>
  <c r="H1894" i="1"/>
  <c r="H1893" i="1"/>
  <c r="H1892" i="1"/>
  <c r="H1891" i="1"/>
  <c r="H1890" i="1"/>
  <c r="H1889" i="1"/>
  <c r="H1888" i="1"/>
  <c r="H1887" i="1"/>
  <c r="H1886" i="1"/>
  <c r="H1885" i="1"/>
  <c r="H1884" i="1"/>
  <c r="H1883" i="1"/>
  <c r="H1882" i="1"/>
  <c r="H1881" i="1"/>
  <c r="H1880" i="1"/>
  <c r="H1879" i="1"/>
  <c r="H1878" i="1"/>
  <c r="H1877" i="1"/>
  <c r="H1876" i="1"/>
  <c r="H1875" i="1"/>
  <c r="H1874" i="1"/>
  <c r="H1873" i="1"/>
  <c r="H1872" i="1"/>
  <c r="H1871" i="1"/>
  <c r="H1870" i="1"/>
  <c r="H1869" i="1"/>
  <c r="H1868" i="1"/>
  <c r="H1867" i="1"/>
  <c r="H1866" i="1"/>
  <c r="H1865" i="1"/>
  <c r="H1864" i="1"/>
  <c r="H1863" i="1"/>
  <c r="H1862" i="1"/>
  <c r="H1861" i="1"/>
  <c r="H1860" i="1"/>
  <c r="H1859" i="1"/>
  <c r="H1858" i="1"/>
  <c r="H1857" i="1"/>
  <c r="H1856" i="1"/>
  <c r="H1855" i="1"/>
  <c r="H1854" i="1"/>
  <c r="H1853" i="1"/>
  <c r="H1852" i="1"/>
  <c r="H1851" i="1"/>
  <c r="H1850" i="1"/>
  <c r="H1849" i="1"/>
  <c r="H1848" i="1"/>
  <c r="H1847" i="1"/>
  <c r="H1846" i="1"/>
  <c r="H1845" i="1"/>
  <c r="H1844" i="1"/>
  <c r="H1843" i="1"/>
  <c r="H1842" i="1"/>
  <c r="H1841" i="1"/>
  <c r="H1840" i="1"/>
  <c r="H1839" i="1"/>
  <c r="H1838" i="1"/>
  <c r="H1837" i="1"/>
  <c r="H1836" i="1"/>
  <c r="H1835" i="1"/>
  <c r="H1834" i="1"/>
  <c r="H1833" i="1"/>
  <c r="H1832" i="1"/>
  <c r="H1831" i="1"/>
  <c r="H1830" i="1"/>
  <c r="H1829" i="1"/>
  <c r="H1828" i="1"/>
  <c r="H1827" i="1"/>
  <c r="H1826" i="1"/>
  <c r="H1825" i="1"/>
  <c r="H1824" i="1"/>
  <c r="H1823" i="1"/>
  <c r="H1822" i="1"/>
  <c r="H1821" i="1"/>
  <c r="H1820" i="1"/>
  <c r="H1819" i="1"/>
  <c r="H1818" i="1"/>
  <c r="H1817" i="1"/>
  <c r="H1816" i="1"/>
  <c r="H1815" i="1"/>
  <c r="H1814" i="1"/>
  <c r="H1813" i="1"/>
  <c r="H1812" i="1"/>
  <c r="H1811" i="1"/>
  <c r="H1810" i="1"/>
  <c r="H1809" i="1"/>
  <c r="H1808" i="1"/>
  <c r="H1807" i="1"/>
  <c r="H1806" i="1"/>
  <c r="H1805" i="1"/>
  <c r="H1804" i="1"/>
  <c r="H1803" i="1"/>
  <c r="H1802" i="1"/>
  <c r="H1801" i="1"/>
  <c r="H1800" i="1"/>
  <c r="H1799" i="1"/>
  <c r="H1798" i="1"/>
  <c r="H1797" i="1"/>
  <c r="H1796" i="1"/>
  <c r="H1795" i="1"/>
  <c r="H1794" i="1"/>
  <c r="H1793" i="1"/>
  <c r="H1792" i="1"/>
  <c r="H1791" i="1"/>
  <c r="H1790" i="1"/>
  <c r="H1789" i="1"/>
  <c r="H1788" i="1"/>
  <c r="H1787" i="1"/>
  <c r="H1786" i="1"/>
  <c r="H1785" i="1"/>
  <c r="H1784" i="1"/>
  <c r="H1783" i="1"/>
  <c r="H1782" i="1"/>
  <c r="H1781" i="1"/>
  <c r="H1780" i="1"/>
  <c r="H1779" i="1"/>
  <c r="H1778" i="1"/>
  <c r="H1777" i="1"/>
  <c r="H1776" i="1"/>
  <c r="H1775" i="1"/>
  <c r="H1774" i="1"/>
  <c r="H1773" i="1"/>
  <c r="H1772" i="1"/>
  <c r="H1771" i="1"/>
  <c r="H1770" i="1"/>
  <c r="H1769" i="1"/>
  <c r="H1768" i="1"/>
  <c r="H1767" i="1"/>
  <c r="H1766" i="1"/>
  <c r="H1765" i="1"/>
  <c r="H1764" i="1"/>
  <c r="H1763" i="1"/>
  <c r="H1762" i="1"/>
  <c r="H1761" i="1"/>
  <c r="H1760" i="1"/>
  <c r="H1759" i="1"/>
  <c r="H1758" i="1"/>
  <c r="H1757" i="1"/>
  <c r="H1756" i="1"/>
  <c r="H1755" i="1"/>
  <c r="H1754" i="1"/>
  <c r="H1753" i="1"/>
  <c r="H1752" i="1"/>
  <c r="H1751" i="1"/>
  <c r="H1750" i="1"/>
  <c r="H1749" i="1"/>
  <c r="H1748" i="1"/>
  <c r="H1747" i="1"/>
  <c r="H1746" i="1"/>
  <c r="H1745" i="1"/>
  <c r="H1744" i="1"/>
  <c r="H1743" i="1"/>
  <c r="H1742" i="1"/>
  <c r="H1741" i="1"/>
  <c r="H1740" i="1"/>
  <c r="H1739" i="1"/>
  <c r="H1738" i="1"/>
  <c r="H1737" i="1"/>
  <c r="H1736" i="1"/>
  <c r="H1735" i="1"/>
  <c r="H1734" i="1"/>
  <c r="H1733" i="1"/>
  <c r="H1732" i="1"/>
  <c r="H1731" i="1"/>
  <c r="H1730" i="1"/>
  <c r="H1729" i="1"/>
  <c r="H1728" i="1"/>
  <c r="H1727" i="1"/>
  <c r="H1726" i="1"/>
  <c r="H1725" i="1"/>
  <c r="H1724" i="1"/>
  <c r="H1723" i="1"/>
  <c r="H1722" i="1"/>
  <c r="H1721" i="1"/>
  <c r="H1720" i="1"/>
  <c r="H1719" i="1"/>
  <c r="H1718" i="1"/>
  <c r="H1717" i="1"/>
  <c r="H1716" i="1"/>
  <c r="H1715" i="1"/>
  <c r="H1714" i="1"/>
  <c r="H1713" i="1"/>
  <c r="H1712" i="1"/>
  <c r="H1711" i="1"/>
  <c r="H1710" i="1"/>
  <c r="H1709" i="1"/>
  <c r="H1708" i="1"/>
  <c r="H1707" i="1"/>
  <c r="H1706" i="1"/>
  <c r="H1705" i="1"/>
  <c r="H1704" i="1"/>
  <c r="H1703" i="1"/>
  <c r="H1702" i="1"/>
  <c r="H1701" i="1"/>
  <c r="H1700" i="1"/>
  <c r="H1699" i="1"/>
  <c r="H1698" i="1"/>
  <c r="H1697" i="1"/>
  <c r="H1696" i="1"/>
  <c r="H1695" i="1"/>
  <c r="H1694" i="1"/>
  <c r="H1693" i="1"/>
  <c r="H1692" i="1"/>
  <c r="H1691" i="1"/>
  <c r="H1690" i="1"/>
  <c r="H1689" i="1"/>
  <c r="H1688" i="1"/>
  <c r="H1687" i="1"/>
  <c r="H1686" i="1"/>
  <c r="H1685" i="1"/>
  <c r="H1684" i="1"/>
  <c r="H1683" i="1"/>
  <c r="H1682" i="1"/>
  <c r="H1681" i="1"/>
  <c r="H1680" i="1"/>
  <c r="H1679" i="1"/>
  <c r="H1678" i="1"/>
  <c r="H1677" i="1"/>
  <c r="H1676" i="1"/>
  <c r="H1675" i="1"/>
  <c r="H1674" i="1"/>
  <c r="H1673" i="1"/>
  <c r="H1672" i="1"/>
  <c r="H1671" i="1"/>
  <c r="H1670" i="1"/>
  <c r="H1669" i="1"/>
  <c r="H1668" i="1"/>
  <c r="H1667" i="1"/>
  <c r="H1666" i="1"/>
  <c r="H1665" i="1"/>
  <c r="H1664" i="1"/>
  <c r="H1663" i="1"/>
  <c r="H1662" i="1"/>
  <c r="H1661" i="1"/>
  <c r="H1660" i="1"/>
  <c r="H1659" i="1"/>
  <c r="H1658" i="1"/>
  <c r="H1657" i="1"/>
  <c r="H1656" i="1"/>
  <c r="H1655" i="1"/>
  <c r="H1654" i="1"/>
  <c r="H1653" i="1"/>
  <c r="H1652" i="1"/>
  <c r="H1651" i="1"/>
  <c r="H1650" i="1"/>
  <c r="H1649" i="1"/>
  <c r="H1648" i="1"/>
  <c r="H1647" i="1"/>
  <c r="H1646" i="1"/>
  <c r="H1645" i="1"/>
  <c r="H1644" i="1"/>
  <c r="H1643" i="1"/>
  <c r="H1642" i="1"/>
  <c r="H1641" i="1"/>
  <c r="H1640" i="1"/>
  <c r="H1639" i="1"/>
  <c r="H1638" i="1"/>
  <c r="H1637" i="1"/>
  <c r="H1636" i="1"/>
  <c r="H1635" i="1"/>
  <c r="H1634" i="1"/>
  <c r="H1633" i="1"/>
  <c r="H1632" i="1"/>
  <c r="H1631" i="1"/>
  <c r="H1630" i="1"/>
  <c r="H1629" i="1"/>
  <c r="H1628" i="1"/>
  <c r="H1627" i="1"/>
  <c r="H1626" i="1"/>
  <c r="H1625" i="1"/>
  <c r="H1624" i="1"/>
  <c r="H1623" i="1"/>
  <c r="H1622" i="1"/>
  <c r="H1621" i="1"/>
  <c r="H1620" i="1"/>
  <c r="H1619" i="1"/>
  <c r="H1618" i="1"/>
  <c r="H1617" i="1"/>
  <c r="H1616" i="1"/>
  <c r="H1615" i="1"/>
  <c r="H1614" i="1"/>
  <c r="H1613" i="1"/>
  <c r="H1612" i="1"/>
  <c r="H1611" i="1"/>
  <c r="H1610" i="1"/>
  <c r="H1609" i="1"/>
  <c r="H1608" i="1"/>
  <c r="H1607" i="1"/>
  <c r="H1606" i="1"/>
  <c r="H1605" i="1"/>
  <c r="H1604" i="1"/>
  <c r="H1603" i="1"/>
  <c r="H1602" i="1"/>
  <c r="H1601" i="1"/>
  <c r="H1600" i="1"/>
  <c r="H1599" i="1"/>
  <c r="H1598" i="1"/>
  <c r="H1597" i="1"/>
  <c r="H1596" i="1"/>
  <c r="H1595" i="1"/>
  <c r="H1594" i="1"/>
  <c r="H1593" i="1"/>
  <c r="H1592" i="1"/>
  <c r="H1591" i="1"/>
  <c r="H1590" i="1"/>
  <c r="H1589" i="1"/>
  <c r="H1588" i="1"/>
  <c r="H1587" i="1"/>
  <c r="H1586" i="1"/>
  <c r="H1585" i="1"/>
  <c r="H1584" i="1"/>
  <c r="H1583" i="1"/>
  <c r="H1582" i="1"/>
  <c r="H1581" i="1"/>
  <c r="H1580" i="1"/>
  <c r="H1579" i="1"/>
  <c r="H1578" i="1"/>
  <c r="H1577" i="1"/>
  <c r="H1576" i="1"/>
  <c r="H1575" i="1"/>
  <c r="H1574" i="1"/>
  <c r="H1573" i="1"/>
  <c r="H1572" i="1"/>
  <c r="H1571" i="1"/>
  <c r="H1570" i="1"/>
  <c r="H1569" i="1"/>
  <c r="H1568" i="1"/>
  <c r="H1567" i="1"/>
  <c r="H1566" i="1"/>
  <c r="H1565" i="1"/>
  <c r="H1564" i="1"/>
  <c r="H1563" i="1"/>
  <c r="H1562" i="1"/>
  <c r="H1561" i="1"/>
  <c r="H1560" i="1"/>
  <c r="H1559" i="1"/>
  <c r="H1558" i="1"/>
  <c r="H1557" i="1"/>
  <c r="H1556" i="1"/>
  <c r="H1555" i="1"/>
  <c r="H1554" i="1"/>
  <c r="H1553" i="1"/>
  <c r="H1552" i="1"/>
  <c r="H1551" i="1"/>
  <c r="H1550" i="1"/>
  <c r="H1549" i="1"/>
  <c r="H1548" i="1"/>
  <c r="H1547" i="1"/>
  <c r="H1546" i="1"/>
  <c r="H1545" i="1"/>
  <c r="H1544" i="1"/>
  <c r="H1543" i="1"/>
  <c r="H1542" i="1"/>
  <c r="H1541" i="1"/>
  <c r="H1540" i="1"/>
  <c r="H1539" i="1"/>
  <c r="H1538" i="1"/>
  <c r="H1537" i="1"/>
  <c r="H1536" i="1"/>
  <c r="H1535" i="1"/>
  <c r="H1534" i="1"/>
  <c r="H1533" i="1"/>
  <c r="H1532" i="1"/>
  <c r="H1531" i="1"/>
  <c r="H1530" i="1"/>
  <c r="H1529" i="1"/>
  <c r="H1528" i="1"/>
  <c r="H1527" i="1"/>
  <c r="H1526" i="1"/>
  <c r="H1525" i="1"/>
  <c r="H1524" i="1"/>
  <c r="H1523" i="1"/>
  <c r="H1522" i="1"/>
  <c r="H1521" i="1"/>
  <c r="H1520" i="1"/>
  <c r="H1519" i="1"/>
  <c r="H1518" i="1"/>
  <c r="H1517" i="1"/>
  <c r="H1516" i="1"/>
  <c r="H1515" i="1"/>
  <c r="H1514" i="1"/>
  <c r="H1513" i="1"/>
  <c r="H1512" i="1"/>
  <c r="H1511" i="1"/>
  <c r="H1510" i="1"/>
  <c r="H1509" i="1"/>
  <c r="H1508" i="1"/>
  <c r="H1507" i="1"/>
  <c r="H1506" i="1"/>
  <c r="H1505" i="1"/>
  <c r="H1504" i="1"/>
  <c r="H1503" i="1"/>
  <c r="H1502" i="1"/>
  <c r="H1501" i="1"/>
  <c r="H1500" i="1"/>
  <c r="H1499" i="1"/>
  <c r="H1498" i="1"/>
  <c r="H1497" i="1"/>
  <c r="H1496" i="1"/>
  <c r="H1495" i="1"/>
  <c r="H1494" i="1"/>
  <c r="H1493" i="1"/>
  <c r="H1492" i="1"/>
  <c r="H1491" i="1"/>
  <c r="H1490" i="1"/>
  <c r="H1489" i="1"/>
  <c r="H1488" i="1"/>
  <c r="H1487" i="1"/>
  <c r="H1486" i="1"/>
  <c r="H1485" i="1"/>
  <c r="H1484" i="1"/>
  <c r="H1483" i="1"/>
  <c r="H1482" i="1"/>
  <c r="H1481" i="1"/>
  <c r="H1480" i="1"/>
  <c r="H1479" i="1"/>
  <c r="H1478" i="1"/>
  <c r="H1477" i="1"/>
  <c r="H1476" i="1"/>
  <c r="H1475" i="1"/>
  <c r="H1474" i="1"/>
  <c r="H1473" i="1"/>
  <c r="H1472" i="1"/>
  <c r="H1471" i="1"/>
  <c r="H1470" i="1"/>
  <c r="H1469" i="1"/>
  <c r="H1468" i="1"/>
  <c r="H1467" i="1"/>
  <c r="H1466" i="1"/>
  <c r="H1465" i="1"/>
  <c r="H1464" i="1"/>
  <c r="H1463" i="1"/>
  <c r="H1462" i="1"/>
  <c r="H1461" i="1"/>
  <c r="H1460" i="1"/>
  <c r="H1459" i="1"/>
  <c r="H1458" i="1"/>
  <c r="H1457" i="1"/>
  <c r="H1456" i="1"/>
  <c r="H1455" i="1"/>
  <c r="H1454" i="1"/>
  <c r="H1453" i="1"/>
  <c r="H1452" i="1"/>
  <c r="H1451" i="1"/>
  <c r="H1450" i="1"/>
  <c r="H1449" i="1"/>
  <c r="H1448" i="1"/>
  <c r="H1447" i="1"/>
  <c r="H1446" i="1"/>
  <c r="H1445" i="1"/>
  <c r="H1444" i="1"/>
  <c r="H1443" i="1"/>
  <c r="H1442" i="1"/>
  <c r="H1441" i="1"/>
  <c r="H1440" i="1"/>
  <c r="H1439" i="1"/>
  <c r="H1438" i="1"/>
  <c r="H1437" i="1"/>
  <c r="H1436" i="1"/>
  <c r="H1435" i="1"/>
  <c r="H1434" i="1"/>
  <c r="H1433" i="1"/>
  <c r="H1432" i="1"/>
  <c r="H1431" i="1"/>
  <c r="H1430" i="1"/>
  <c r="H1429" i="1"/>
  <c r="H1428" i="1"/>
  <c r="H1427" i="1"/>
  <c r="H1426" i="1"/>
  <c r="H1425" i="1"/>
  <c r="H1424" i="1"/>
  <c r="H1423" i="1"/>
  <c r="H1422" i="1"/>
  <c r="H1421" i="1"/>
  <c r="H1420" i="1"/>
  <c r="H1419" i="1"/>
  <c r="H1418" i="1"/>
  <c r="H1417" i="1"/>
  <c r="H1416" i="1"/>
  <c r="H1415" i="1"/>
  <c r="H1414" i="1"/>
  <c r="H1413" i="1"/>
  <c r="H1412" i="1"/>
  <c r="H1411" i="1"/>
  <c r="H1410" i="1"/>
  <c r="H1409" i="1"/>
  <c r="H1408" i="1"/>
  <c r="H1407" i="1"/>
  <c r="H1406" i="1"/>
  <c r="H1405" i="1"/>
  <c r="H1404" i="1"/>
  <c r="H1403" i="1"/>
  <c r="H1402" i="1"/>
  <c r="H1401" i="1"/>
  <c r="H1400" i="1"/>
  <c r="H1399" i="1"/>
  <c r="H1398" i="1"/>
  <c r="H1397" i="1"/>
  <c r="H1396" i="1"/>
  <c r="H1395" i="1"/>
  <c r="H1394" i="1"/>
  <c r="H1393" i="1"/>
  <c r="H1392" i="1"/>
  <c r="H1391" i="1"/>
  <c r="H1390" i="1"/>
  <c r="H1389" i="1"/>
  <c r="H1388" i="1"/>
  <c r="H1387" i="1"/>
  <c r="H1386" i="1"/>
  <c r="H1385" i="1"/>
  <c r="H1384" i="1"/>
  <c r="H1383" i="1"/>
  <c r="H1382" i="1"/>
  <c r="H1381" i="1"/>
  <c r="H1380" i="1"/>
  <c r="H1379" i="1"/>
  <c r="H1378" i="1"/>
  <c r="H1377" i="1"/>
  <c r="H1376" i="1"/>
  <c r="H1375" i="1"/>
  <c r="H1374" i="1"/>
  <c r="H1373" i="1"/>
  <c r="H1372" i="1"/>
  <c r="H1371" i="1"/>
  <c r="H1370" i="1"/>
  <c r="H1369" i="1"/>
  <c r="H1368" i="1"/>
  <c r="H1367" i="1"/>
  <c r="H1366" i="1"/>
  <c r="H1365" i="1"/>
  <c r="H1364" i="1"/>
  <c r="H1363" i="1"/>
  <c r="H1362" i="1"/>
  <c r="H1361" i="1"/>
  <c r="H1360" i="1"/>
  <c r="H1359" i="1"/>
  <c r="H1358" i="1"/>
  <c r="H1357" i="1"/>
  <c r="H1356" i="1"/>
  <c r="H1355" i="1"/>
  <c r="H1354" i="1"/>
  <c r="H1353" i="1"/>
  <c r="H1352" i="1"/>
  <c r="H1351" i="1"/>
  <c r="H1350" i="1"/>
  <c r="H1349" i="1"/>
  <c r="H1348" i="1"/>
  <c r="H1347" i="1"/>
  <c r="H1346" i="1"/>
  <c r="H1345" i="1"/>
  <c r="H1344" i="1"/>
  <c r="H1343" i="1"/>
  <c r="H1342" i="1"/>
  <c r="H1341" i="1"/>
  <c r="H1340" i="1"/>
  <c r="H1339" i="1"/>
  <c r="H1338" i="1"/>
  <c r="H1337" i="1"/>
  <c r="H1336" i="1"/>
  <c r="H1335" i="1"/>
  <c r="H1334" i="1"/>
  <c r="H1333" i="1"/>
  <c r="H1332" i="1"/>
  <c r="H1331" i="1"/>
  <c r="H1330" i="1"/>
  <c r="H1329" i="1"/>
  <c r="H1328" i="1"/>
  <c r="H1327" i="1"/>
  <c r="H1326" i="1"/>
  <c r="H1325" i="1"/>
  <c r="H1324" i="1"/>
  <c r="H1323" i="1"/>
  <c r="H1322" i="1"/>
  <c r="H1321" i="1"/>
  <c r="H1320" i="1"/>
  <c r="H1319" i="1"/>
  <c r="H1318" i="1"/>
  <c r="H1317" i="1"/>
  <c r="H1316" i="1"/>
  <c r="H1315" i="1"/>
  <c r="H1314" i="1"/>
  <c r="H1313" i="1"/>
  <c r="H1312" i="1"/>
  <c r="H1311" i="1"/>
  <c r="H1310" i="1"/>
  <c r="H1309" i="1"/>
  <c r="H1308" i="1"/>
  <c r="H1307" i="1"/>
  <c r="H1306" i="1"/>
  <c r="H1305" i="1"/>
  <c r="H1304" i="1"/>
  <c r="H1303" i="1"/>
  <c r="H1302" i="1"/>
  <c r="H1301" i="1"/>
  <c r="H1300" i="1"/>
  <c r="H1299" i="1"/>
  <c r="H1298" i="1"/>
  <c r="H1297" i="1"/>
  <c r="H1296" i="1"/>
  <c r="H1295" i="1"/>
  <c r="H1294" i="1"/>
  <c r="H1293" i="1"/>
  <c r="H1292" i="1"/>
  <c r="H1291" i="1"/>
  <c r="H1290" i="1"/>
  <c r="H1289" i="1"/>
  <c r="H1288" i="1"/>
  <c r="H1287" i="1"/>
  <c r="H1286" i="1"/>
  <c r="H1285" i="1"/>
  <c r="H1284" i="1"/>
  <c r="H1283" i="1"/>
  <c r="H1282" i="1"/>
  <c r="H1281" i="1"/>
  <c r="H1280" i="1"/>
  <c r="H1279" i="1"/>
  <c r="H1278" i="1"/>
  <c r="H1277" i="1"/>
  <c r="H1276" i="1"/>
  <c r="H1275" i="1"/>
  <c r="H1274" i="1"/>
  <c r="H1273" i="1"/>
  <c r="H1272" i="1"/>
  <c r="H1271" i="1"/>
  <c r="H1270" i="1"/>
  <c r="H1269" i="1"/>
  <c r="H1268" i="1"/>
  <c r="H1267" i="1"/>
  <c r="H1266" i="1"/>
  <c r="H1265" i="1"/>
  <c r="H1264" i="1"/>
  <c r="H1263" i="1"/>
  <c r="H1262" i="1"/>
  <c r="H1261" i="1"/>
  <c r="H1260" i="1"/>
  <c r="H1259" i="1"/>
  <c r="H1258" i="1"/>
  <c r="H1257" i="1"/>
  <c r="H1256" i="1"/>
  <c r="H1255" i="1"/>
  <c r="H1254" i="1"/>
  <c r="H1253" i="1"/>
  <c r="H1252" i="1"/>
  <c r="H1251" i="1"/>
  <c r="H1250" i="1"/>
  <c r="H1249" i="1"/>
  <c r="H1248" i="1"/>
  <c r="H1247" i="1"/>
  <c r="H1246" i="1"/>
  <c r="H1245" i="1"/>
  <c r="H1244" i="1"/>
  <c r="H1243" i="1"/>
  <c r="H1242" i="1"/>
  <c r="H1241" i="1"/>
  <c r="H1240" i="1"/>
  <c r="H1239" i="1"/>
  <c r="H1238" i="1"/>
  <c r="H1237" i="1"/>
  <c r="H1236" i="1"/>
  <c r="H1235" i="1"/>
  <c r="H1234" i="1"/>
  <c r="H1233" i="1"/>
  <c r="H1232" i="1"/>
  <c r="H1231" i="1"/>
  <c r="H1230" i="1"/>
  <c r="H1229" i="1"/>
  <c r="H1228" i="1"/>
  <c r="H1227" i="1"/>
  <c r="H1226" i="1"/>
  <c r="H1225" i="1"/>
  <c r="H1224" i="1"/>
  <c r="H1223" i="1"/>
  <c r="H1222" i="1"/>
  <c r="H1221" i="1"/>
  <c r="H1220" i="1"/>
  <c r="H1219" i="1"/>
  <c r="H1218" i="1"/>
  <c r="H1217" i="1"/>
  <c r="H1216" i="1"/>
  <c r="H1215" i="1"/>
  <c r="H1214" i="1"/>
  <c r="H1213" i="1"/>
  <c r="H1212" i="1"/>
  <c r="H1211" i="1"/>
  <c r="H1210" i="1"/>
  <c r="H1209" i="1"/>
  <c r="H1208" i="1"/>
  <c r="H1207" i="1"/>
  <c r="H1206" i="1"/>
  <c r="H1205" i="1"/>
  <c r="H1204" i="1"/>
  <c r="H1203" i="1"/>
  <c r="H1202" i="1"/>
  <c r="H1201" i="1"/>
  <c r="H1200" i="1"/>
  <c r="H1199" i="1"/>
  <c r="H1198" i="1"/>
  <c r="H1197" i="1"/>
  <c r="H1196" i="1"/>
  <c r="H1195" i="1"/>
  <c r="H1194" i="1"/>
  <c r="H1193" i="1"/>
  <c r="H1192" i="1"/>
  <c r="H1191" i="1"/>
  <c r="H1190" i="1"/>
  <c r="H1189" i="1"/>
  <c r="H1188" i="1"/>
  <c r="H1187" i="1"/>
  <c r="H1186" i="1"/>
  <c r="H1185" i="1"/>
  <c r="H1184" i="1"/>
  <c r="H1183" i="1"/>
  <c r="H1182" i="1"/>
  <c r="H1181" i="1"/>
  <c r="H1180" i="1"/>
  <c r="H1179" i="1"/>
  <c r="H1178" i="1"/>
  <c r="H1177" i="1"/>
  <c r="H1176" i="1"/>
  <c r="H1175" i="1"/>
  <c r="H1174" i="1"/>
  <c r="H1173" i="1"/>
  <c r="H1172" i="1"/>
  <c r="H1171" i="1"/>
  <c r="H1170" i="1"/>
  <c r="H1169" i="1"/>
  <c r="H1168" i="1"/>
  <c r="H1167" i="1"/>
  <c r="H1166" i="1"/>
  <c r="H1165" i="1"/>
  <c r="H1164" i="1"/>
  <c r="H1163" i="1"/>
  <c r="H1162" i="1"/>
  <c r="H1161" i="1"/>
  <c r="H1160" i="1"/>
  <c r="H1159" i="1"/>
  <c r="H1158" i="1"/>
  <c r="H1157" i="1"/>
  <c r="H1156" i="1"/>
  <c r="H1155" i="1"/>
  <c r="H1154" i="1"/>
  <c r="H1153" i="1"/>
  <c r="H1152" i="1"/>
  <c r="H1151" i="1"/>
  <c r="H1150" i="1"/>
  <c r="H1149" i="1"/>
  <c r="H1148" i="1"/>
  <c r="H1147" i="1"/>
  <c r="H1146" i="1"/>
  <c r="H1145" i="1"/>
  <c r="H1144" i="1"/>
  <c r="H1143" i="1"/>
  <c r="H1142" i="1"/>
  <c r="H1141" i="1"/>
  <c r="H1140" i="1"/>
  <c r="H1139" i="1"/>
  <c r="H1138" i="1"/>
  <c r="H1137" i="1"/>
  <c r="H1136" i="1"/>
  <c r="H1135" i="1"/>
  <c r="H1134" i="1"/>
  <c r="H1133" i="1"/>
  <c r="H1132" i="1"/>
  <c r="H1131" i="1"/>
  <c r="H1130" i="1"/>
  <c r="H1129" i="1"/>
  <c r="H1128" i="1"/>
  <c r="H1127" i="1"/>
  <c r="H1126" i="1"/>
  <c r="H1125" i="1"/>
  <c r="H1124" i="1"/>
  <c r="H1123" i="1"/>
  <c r="H1122" i="1"/>
  <c r="H1121" i="1"/>
  <c r="H1120" i="1"/>
  <c r="H1119" i="1"/>
  <c r="H1118" i="1"/>
  <c r="H1117" i="1"/>
  <c r="H1116" i="1"/>
  <c r="H1115" i="1"/>
  <c r="H1114" i="1"/>
  <c r="H1113" i="1"/>
  <c r="H1112" i="1"/>
  <c r="H1111" i="1"/>
  <c r="H1110" i="1"/>
  <c r="H1109" i="1"/>
  <c r="H1108" i="1"/>
  <c r="H1107" i="1"/>
  <c r="H1106" i="1"/>
  <c r="H1105" i="1"/>
  <c r="H1104" i="1"/>
  <c r="H1103" i="1"/>
  <c r="H1102" i="1"/>
  <c r="H1101" i="1"/>
  <c r="H1100" i="1"/>
  <c r="H1099" i="1"/>
  <c r="H1098" i="1"/>
  <c r="H1097" i="1"/>
  <c r="H1096" i="1"/>
  <c r="H1095" i="1"/>
  <c r="H1094" i="1"/>
  <c r="H1093" i="1"/>
  <c r="H1092" i="1"/>
  <c r="H1091" i="1"/>
  <c r="H1090" i="1"/>
  <c r="H1089" i="1"/>
  <c r="H1088" i="1"/>
  <c r="H1087" i="1"/>
  <c r="H1086" i="1"/>
  <c r="H1085" i="1"/>
  <c r="H1084" i="1"/>
  <c r="H1083" i="1"/>
  <c r="H1082" i="1"/>
  <c r="H1081" i="1"/>
  <c r="H1080" i="1"/>
  <c r="H1079" i="1"/>
  <c r="H1078" i="1"/>
  <c r="H1077" i="1"/>
  <c r="H1076" i="1"/>
  <c r="H1075" i="1"/>
  <c r="H1074" i="1"/>
  <c r="H1073" i="1"/>
  <c r="H1072" i="1"/>
  <c r="H1071" i="1"/>
  <c r="H1070" i="1"/>
  <c r="H1069" i="1"/>
  <c r="H1068" i="1"/>
  <c r="H1067" i="1"/>
  <c r="H1066" i="1"/>
  <c r="H1065" i="1"/>
  <c r="H1064" i="1"/>
  <c r="H1063" i="1"/>
  <c r="H1062" i="1"/>
  <c r="H1061" i="1"/>
  <c r="H1060" i="1"/>
  <c r="H1059" i="1"/>
  <c r="H1058" i="1"/>
  <c r="H1057" i="1"/>
  <c r="H1056" i="1"/>
  <c r="H1055" i="1"/>
  <c r="H1054" i="1"/>
  <c r="H1053" i="1"/>
  <c r="H1052" i="1"/>
  <c r="H1051" i="1"/>
  <c r="H1050" i="1"/>
  <c r="H1049" i="1"/>
  <c r="H1048" i="1"/>
  <c r="H1047" i="1"/>
  <c r="H1046" i="1"/>
  <c r="H1045" i="1"/>
  <c r="H1044" i="1"/>
  <c r="H1043" i="1"/>
  <c r="H1042" i="1"/>
  <c r="H1041" i="1"/>
  <c r="H1040" i="1"/>
  <c r="H1039" i="1"/>
  <c r="H1038" i="1"/>
  <c r="H1037" i="1"/>
  <c r="H1036" i="1"/>
  <c r="H1035" i="1"/>
  <c r="H1034" i="1"/>
  <c r="H1033" i="1"/>
  <c r="H1032" i="1"/>
  <c r="H1031" i="1"/>
  <c r="H1030" i="1"/>
  <c r="H1029" i="1"/>
  <c r="H1028" i="1"/>
  <c r="H1027" i="1"/>
  <c r="H1026" i="1"/>
  <c r="H1025" i="1"/>
  <c r="H1024" i="1"/>
  <c r="H1023" i="1"/>
  <c r="H1022" i="1"/>
  <c r="H1021" i="1"/>
  <c r="H1020" i="1"/>
  <c r="H1019" i="1"/>
  <c r="H1018" i="1"/>
  <c r="H1017" i="1"/>
  <c r="H1016" i="1"/>
  <c r="H1015" i="1"/>
  <c r="H1014" i="1"/>
  <c r="H1013" i="1"/>
  <c r="H1012" i="1"/>
  <c r="H1011" i="1"/>
  <c r="H1010" i="1"/>
  <c r="H1009" i="1"/>
  <c r="H1008" i="1"/>
  <c r="H1007" i="1"/>
  <c r="H1006" i="1"/>
  <c r="H1005" i="1"/>
  <c r="H1004" i="1"/>
  <c r="H1003" i="1"/>
  <c r="H1002" i="1"/>
  <c r="H1001" i="1"/>
  <c r="H1000" i="1"/>
  <c r="H999" i="1"/>
  <c r="H998" i="1"/>
  <c r="H997" i="1"/>
  <c r="H996" i="1"/>
  <c r="H995" i="1"/>
  <c r="H994" i="1"/>
  <c r="H993" i="1"/>
  <c r="H992" i="1"/>
  <c r="H991" i="1"/>
  <c r="H990" i="1"/>
  <c r="H989" i="1"/>
  <c r="H988" i="1"/>
  <c r="H987" i="1"/>
  <c r="H986" i="1"/>
  <c r="H985" i="1"/>
  <c r="H984" i="1"/>
  <c r="H983" i="1"/>
  <c r="H982" i="1"/>
  <c r="H981" i="1"/>
  <c r="H980" i="1"/>
  <c r="H979" i="1"/>
  <c r="H978" i="1"/>
  <c r="H977" i="1"/>
  <c r="H976" i="1"/>
  <c r="H975" i="1"/>
  <c r="H974" i="1"/>
  <c r="H973" i="1"/>
  <c r="H972" i="1"/>
  <c r="H971" i="1"/>
  <c r="H970" i="1"/>
  <c r="H969" i="1"/>
  <c r="H968" i="1"/>
  <c r="H967" i="1"/>
  <c r="H966" i="1"/>
  <c r="H965" i="1"/>
  <c r="H964" i="1"/>
  <c r="H963" i="1"/>
  <c r="H962" i="1"/>
  <c r="H961" i="1"/>
  <c r="H960" i="1"/>
  <c r="H959" i="1"/>
  <c r="H958" i="1"/>
  <c r="H957" i="1"/>
  <c r="H956" i="1"/>
  <c r="H955" i="1"/>
  <c r="H954" i="1"/>
  <c r="H953" i="1"/>
  <c r="H952" i="1"/>
  <c r="H951" i="1"/>
  <c r="H950" i="1"/>
  <c r="H949" i="1"/>
  <c r="H948" i="1"/>
  <c r="H947" i="1"/>
  <c r="H946" i="1"/>
  <c r="H945" i="1"/>
  <c r="H944" i="1"/>
  <c r="H943" i="1"/>
  <c r="H942" i="1"/>
  <c r="H941" i="1"/>
  <c r="H940" i="1"/>
  <c r="H939" i="1"/>
  <c r="H938" i="1"/>
  <c r="H937" i="1"/>
  <c r="H936" i="1"/>
  <c r="H935" i="1"/>
  <c r="H934" i="1"/>
  <c r="H933" i="1"/>
  <c r="H932" i="1"/>
  <c r="H931" i="1"/>
  <c r="H930" i="1"/>
  <c r="H929" i="1"/>
  <c r="H928" i="1"/>
  <c r="H927" i="1"/>
  <c r="H926" i="1"/>
  <c r="H925" i="1"/>
  <c r="H924" i="1"/>
  <c r="H923" i="1"/>
  <c r="H922" i="1"/>
  <c r="H921" i="1"/>
  <c r="H920" i="1"/>
  <c r="H919" i="1"/>
  <c r="H918" i="1"/>
  <c r="H917" i="1"/>
  <c r="H916" i="1"/>
  <c r="H915" i="1"/>
  <c r="H914" i="1"/>
  <c r="H913" i="1"/>
  <c r="H912" i="1"/>
  <c r="H911" i="1"/>
  <c r="H910" i="1"/>
  <c r="H909" i="1"/>
  <c r="H908" i="1"/>
  <c r="H907" i="1"/>
  <c r="H906" i="1"/>
  <c r="H905" i="1"/>
  <c r="H904" i="1"/>
  <c r="H903" i="1"/>
  <c r="H902" i="1"/>
  <c r="H901" i="1"/>
  <c r="H900" i="1"/>
  <c r="H899" i="1"/>
  <c r="H898" i="1"/>
  <c r="H897" i="1"/>
  <c r="H896" i="1"/>
  <c r="H895" i="1"/>
  <c r="H894" i="1"/>
  <c r="H893" i="1"/>
  <c r="H892" i="1"/>
  <c r="H891" i="1"/>
  <c r="H890" i="1"/>
  <c r="H889" i="1"/>
  <c r="H888" i="1"/>
  <c r="H887" i="1"/>
  <c r="H886" i="1"/>
  <c r="H885" i="1"/>
  <c r="H884" i="1"/>
  <c r="H883" i="1"/>
  <c r="H882" i="1"/>
  <c r="H881" i="1"/>
  <c r="H880" i="1"/>
  <c r="H879" i="1"/>
  <c r="H878" i="1"/>
  <c r="H877" i="1"/>
  <c r="H876" i="1"/>
  <c r="H875" i="1"/>
  <c r="H874" i="1"/>
  <c r="H873" i="1"/>
  <c r="H872" i="1"/>
  <c r="H871" i="1"/>
  <c r="H870" i="1"/>
  <c r="H869" i="1"/>
  <c r="H868" i="1"/>
  <c r="H867" i="1"/>
  <c r="H866" i="1"/>
  <c r="H865" i="1"/>
  <c r="H864" i="1"/>
  <c r="H863" i="1"/>
  <c r="H862" i="1"/>
  <c r="H861" i="1"/>
  <c r="H860" i="1"/>
  <c r="H859" i="1"/>
  <c r="H858" i="1"/>
  <c r="H857" i="1"/>
  <c r="H856" i="1"/>
  <c r="H855" i="1"/>
  <c r="H854" i="1"/>
  <c r="H853" i="1"/>
  <c r="H852" i="1"/>
  <c r="H851" i="1"/>
  <c r="H850" i="1"/>
  <c r="H849" i="1"/>
  <c r="H848" i="1"/>
  <c r="H847" i="1"/>
  <c r="H846" i="1"/>
  <c r="H845" i="1"/>
  <c r="H844" i="1"/>
  <c r="H843" i="1"/>
  <c r="H842" i="1"/>
  <c r="H841" i="1"/>
  <c r="H840" i="1"/>
  <c r="H839" i="1"/>
  <c r="H838" i="1"/>
  <c r="H837" i="1"/>
  <c r="H836" i="1"/>
  <c r="H835" i="1"/>
  <c r="H834" i="1"/>
  <c r="H833" i="1"/>
  <c r="H832" i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433" i="1"/>
  <c r="H432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K15" i="11" l="1"/>
  <c r="E17" i="11"/>
  <c r="I17" i="11"/>
  <c r="K17" i="11"/>
  <c r="M17" i="11"/>
  <c r="E19" i="11"/>
  <c r="G19" i="11"/>
  <c r="I19" i="11"/>
  <c r="K19" i="11"/>
  <c r="C21" i="11"/>
  <c r="M19" i="11"/>
  <c r="G15" i="11"/>
  <c r="O21" i="11"/>
  <c r="M21" i="11"/>
  <c r="K21" i="11"/>
  <c r="I81" i="5"/>
  <c r="F44" i="5"/>
  <c r="I43" i="5"/>
  <c r="I71" i="5"/>
  <c r="I69" i="5" s="1"/>
  <c r="I65" i="5"/>
  <c r="I57" i="8"/>
  <c r="I11" i="5"/>
  <c r="I8" i="5" s="1"/>
  <c r="I7" i="5" s="1"/>
  <c r="I51" i="5"/>
  <c r="I49" i="5" s="1"/>
  <c r="I36" i="5"/>
  <c r="I46" i="5"/>
  <c r="I21" i="10"/>
  <c r="I69" i="10"/>
  <c r="I64" i="10" s="1"/>
  <c r="I49" i="10"/>
  <c r="I78" i="10"/>
  <c r="I52" i="5"/>
  <c r="I73" i="8"/>
  <c r="F74" i="8"/>
  <c r="I74" i="8" s="1"/>
  <c r="I53" i="5"/>
  <c r="I85" i="5"/>
  <c r="H34" i="6"/>
  <c r="I8" i="10"/>
  <c r="I7" i="10" s="1"/>
  <c r="F63" i="6"/>
  <c r="F313" i="6"/>
  <c r="H313" i="6" s="1"/>
  <c r="H312" i="6" s="1"/>
  <c r="J15" i="7"/>
  <c r="J44" i="7" s="1"/>
  <c r="F109" i="8"/>
  <c r="I109" i="8" s="1"/>
  <c r="F20" i="5"/>
  <c r="I20" i="5" s="1"/>
  <c r="I18" i="5" s="1"/>
  <c r="F62" i="10"/>
  <c r="I62" i="10" s="1"/>
  <c r="I61" i="10" s="1"/>
  <c r="F38" i="5"/>
  <c r="I38" i="5" s="1"/>
  <c r="I79" i="5"/>
  <c r="I78" i="5" s="1"/>
  <c r="H124" i="8"/>
  <c r="I124" i="8" s="1"/>
  <c r="I123" i="8" s="1"/>
  <c r="D44" i="7"/>
  <c r="D43" i="7" s="1"/>
  <c r="J43" i="7" s="1"/>
  <c r="I92" i="8"/>
  <c r="F24" i="5"/>
  <c r="I24" i="5" s="1"/>
  <c r="I21" i="5" s="1"/>
  <c r="H125" i="8"/>
  <c r="I125" i="8" s="1"/>
  <c r="F58" i="8"/>
  <c r="I58" i="8" s="1"/>
  <c r="F93" i="8"/>
  <c r="I93" i="8" s="1"/>
  <c r="I107" i="8"/>
  <c r="I44" i="10"/>
  <c r="I40" i="10" s="1"/>
  <c r="I35" i="10" s="1"/>
  <c r="I72" i="8"/>
  <c r="I85" i="10"/>
  <c r="G21" i="11" l="1"/>
  <c r="I21" i="11"/>
  <c r="M35" i="11"/>
  <c r="I40" i="5"/>
  <c r="I35" i="5" s="1"/>
  <c r="I96" i="5" s="1"/>
  <c r="I100" i="5" s="1"/>
  <c r="I114" i="5" s="1"/>
  <c r="I115" i="5" s="1"/>
  <c r="I96" i="10"/>
  <c r="I100" i="10" s="1"/>
  <c r="I113" i="10" s="1"/>
  <c r="F94" i="8"/>
  <c r="I94" i="8" s="1"/>
  <c r="I64" i="5"/>
  <c r="F45" i="5"/>
  <c r="I45" i="5" s="1"/>
  <c r="I44" i="5"/>
  <c r="F64" i="6"/>
  <c r="H64" i="6" s="1"/>
  <c r="H63" i="6"/>
  <c r="I35" i="11" l="1"/>
  <c r="O37" i="11"/>
  <c r="M37" i="11" s="1"/>
  <c r="H56" i="6"/>
  <c r="E15" i="11" l="1"/>
  <c r="E21" i="11" s="1"/>
  <c r="L21" i="11" l="1"/>
  <c r="J21" i="11"/>
  <c r="H21" i="11"/>
  <c r="D17" i="11"/>
  <c r="N21" i="11"/>
  <c r="D19" i="11"/>
  <c r="P21" i="11"/>
  <c r="D15" i="11"/>
  <c r="E35" i="11"/>
  <c r="F21" i="11"/>
  <c r="E22" i="11"/>
  <c r="D21" i="11" l="1"/>
  <c r="F22" i="11"/>
  <c r="G22" i="11"/>
  <c r="H22" i="11" l="1"/>
  <c r="I22" i="11"/>
  <c r="J22" i="11" l="1"/>
  <c r="K22" i="11"/>
  <c r="L22" i="11" l="1"/>
  <c r="M22" i="11"/>
  <c r="O22" i="11" s="1"/>
  <c r="N22" i="11" l="1"/>
  <c r="P22" i="11"/>
</calcChain>
</file>

<file path=xl/sharedStrings.xml><?xml version="1.0" encoding="utf-8"?>
<sst xmlns="http://schemas.openxmlformats.org/spreadsheetml/2006/main" count="48573" uniqueCount="8624">
  <si>
    <t>COMPANHIA DE DESENVOLVIMENTO HABITACIONAL E URBANO</t>
  </si>
  <si>
    <t>DO ESTADO DE SÃO PAULO</t>
  </si>
  <si>
    <t>BOLETIM REFERENCIAL DE CUSTOS - TABELA DE SERVIÇOS</t>
  </si>
  <si>
    <t>COM DESONERAÇÃO</t>
  </si>
  <si>
    <t>Versão 186</t>
  </si>
  <si>
    <t>Data Base:</t>
  </si>
  <si>
    <t>MAIO/22</t>
  </si>
  <si>
    <t>BDI :</t>
  </si>
  <si>
    <t>L.S.:</t>
  </si>
  <si>
    <t>Referência</t>
  </si>
  <si>
    <t xml:space="preserve"> Descrição</t>
  </si>
  <si>
    <t>Un</t>
  </si>
  <si>
    <t>Material</t>
  </si>
  <si>
    <t>Mão de Obra</t>
  </si>
  <si>
    <t>Custo Total</t>
  </si>
  <si>
    <t>01</t>
  </si>
  <si>
    <t>SERVICO TECNICO ESPECIALIZADO</t>
  </si>
  <si>
    <t>01.02</t>
  </si>
  <si>
    <t>Parecer técnico</t>
  </si>
  <si>
    <t>01.02.071</t>
  </si>
  <si>
    <t>Parecer técnico de fundações, contenções e recomendações gerais, para empreendimentos com área construída até 1.000 m²</t>
  </si>
  <si>
    <t>UN</t>
  </si>
  <si>
    <t>01.02.081</t>
  </si>
  <si>
    <t>Parecer técnico de fundações, contenções e recomendações gerais, para empreendimentos com área construída de 1.001 a 2.000 m²</t>
  </si>
  <si>
    <t>01.02.091</t>
  </si>
  <si>
    <t>Parecer técnico de fundações, contenções e recomendações gerais, para empreendimentos com área construída de 2.001 a 5.000 m²</t>
  </si>
  <si>
    <t>01.02.101</t>
  </si>
  <si>
    <t>Parecer técnico de fundações, contenções e recomendações gerais, para empreendimentos com área construída de 5.001 a 10.000 m²</t>
  </si>
  <si>
    <t>01.02.111</t>
  </si>
  <si>
    <t>Parecer técnico de fundações, contenções e recomendações gerais, para empreendimentos com área construída acima de 10.000 m²</t>
  </si>
  <si>
    <t>01.06</t>
  </si>
  <si>
    <t>Projeto de instalações elétricas</t>
  </si>
  <si>
    <t>01.06.021</t>
  </si>
  <si>
    <t>Elaboração de projeto de adequação de entrada de energia elétrica junto a concessionária, com medição em baixa tensão e demanda até 75 kVA</t>
  </si>
  <si>
    <t>01.06.031</t>
  </si>
  <si>
    <t>Elaboração de projeto de adequação de entrada de energia elétrica junto a concessionária, com medição em média tensão, subestação simplificada e demanda de 75 kVA a 300 kVA</t>
  </si>
  <si>
    <t>01.06.032</t>
  </si>
  <si>
    <t>Elaboração de projeto de adequação de entrada de energia elétrica junto a concessionária, com medição em média tensão e demanda de 75 kVA a 300 kVA</t>
  </si>
  <si>
    <t>01.06.041</t>
  </si>
  <si>
    <t>Elaboração de projeto de adequação de entrada de energia elétrica junto a concessionária, com medição em média tensão e demanda acima de 300 kVA a 2 MVA</t>
  </si>
  <si>
    <t>01.17</t>
  </si>
  <si>
    <t>Projeto executivo</t>
  </si>
  <si>
    <t>01.17.031</t>
  </si>
  <si>
    <t>Projeto executivo de arquitetura em formato A1</t>
  </si>
  <si>
    <t>01.17.041</t>
  </si>
  <si>
    <t>Projeto executivo de arquitetura em formato A0</t>
  </si>
  <si>
    <t>01.17.051</t>
  </si>
  <si>
    <t>Projeto executivo de estrutura em formato A1</t>
  </si>
  <si>
    <t>01.17.061</t>
  </si>
  <si>
    <t>Projeto executivo de estrutura em formato A0</t>
  </si>
  <si>
    <t>01.17.071</t>
  </si>
  <si>
    <t>Projeto executivo de instalações hidráulicas em formato A1</t>
  </si>
  <si>
    <t>01.17.081</t>
  </si>
  <si>
    <t>Projeto executivo de instalações hidráulicas em formato A0</t>
  </si>
  <si>
    <t>01.17.111</t>
  </si>
  <si>
    <t>Projeto executivo de instalações elétricas em formato A1</t>
  </si>
  <si>
    <t>01.17.121</t>
  </si>
  <si>
    <t>Projeto executivo de instalações elétricas em formato A0</t>
  </si>
  <si>
    <t>01.17.151</t>
  </si>
  <si>
    <t>Projeto executivo de climatização em formato A1</t>
  </si>
  <si>
    <t>01.17.161</t>
  </si>
  <si>
    <t>Projeto executivo de climatização em formato A0</t>
  </si>
  <si>
    <t>01.17.171</t>
  </si>
  <si>
    <t>Projeto executivo de chuveiros automáticos em formato A1</t>
  </si>
  <si>
    <t>01.17.181</t>
  </si>
  <si>
    <t>Projeto executivo de chuveiros automáticos em formato A0</t>
  </si>
  <si>
    <t>01.20</t>
  </si>
  <si>
    <t>Levantamento topográfico e geofísico</t>
  </si>
  <si>
    <t>01.20.010</t>
  </si>
  <si>
    <t>Taxa de mobilização e desmobilização de equipamentos para execução de levantamento topográfico</t>
  </si>
  <si>
    <t>TX</t>
  </si>
  <si>
    <t>01.20.280</t>
  </si>
  <si>
    <t>Levantamento planimétrico de área pavimentada para veículo e pedestre</t>
  </si>
  <si>
    <t>M2</t>
  </si>
  <si>
    <t>01.20.691</t>
  </si>
  <si>
    <t>Levantamento planimétrico cadastral com áreas ocupadas predominantemente por comunidades - área até 20.000 m² (mínimo de 3.500 m²)</t>
  </si>
  <si>
    <t>01.20.701</t>
  </si>
  <si>
    <t>Levantamento planimétrico cadastral com áreas ocupadas predominantemente por comunidades - área acima de 20.000 m² até 200.000 m²</t>
  </si>
  <si>
    <t>01.20.711</t>
  </si>
  <si>
    <t>Levantamento planimétrico cadastral com áreas ocupadas predominantemente por comunidades - área acima de 200.000 m²</t>
  </si>
  <si>
    <t>01.20.721</t>
  </si>
  <si>
    <t>Levantamento planimétrico cadastral com áreas até 50% de ocupação - área até 20.000 m² (mínimo de 3.500 m²)</t>
  </si>
  <si>
    <t>01.20.731</t>
  </si>
  <si>
    <t>Levantamento planimétrico cadastral com áreas até 50% de ocupação - área acima de 20.000 m² até 200.000 m²</t>
  </si>
  <si>
    <t>01.20.741</t>
  </si>
  <si>
    <t>Levantamento planimétrico cadastral com áreas até 50% de ocupação - área acima de 200.000 m²</t>
  </si>
  <si>
    <t>01.20.751</t>
  </si>
  <si>
    <t>Levantamento planimétrico cadastral com áreas acima de 50% de ocupação - área até 20.000 m² (mínimo de 4.000 m²)</t>
  </si>
  <si>
    <t>01.20.761</t>
  </si>
  <si>
    <t>Levantamento planimétrico cadastral com áreas acima de 50% de ocupação - área acima de 20.000 m² até 200.000 m²</t>
  </si>
  <si>
    <t>01.20.771</t>
  </si>
  <si>
    <t>Levantamento planimétrico cadastral com áreas acima de 50% de ocupação - área acima de 200.000 m²</t>
  </si>
  <si>
    <t>01.20.781</t>
  </si>
  <si>
    <t>Levantamento planialtimétrico cadastral com áreas ocupadas predominantemente por comunidades - área até 20.000 m² (mínimo de 3.500 m²)</t>
  </si>
  <si>
    <t>01.20.791</t>
  </si>
  <si>
    <t>Levantamento planialtimétrico cadastral com áreas ocupadas predominantemente por comunidades - área acima de 20.000 m² até 200.000 m²</t>
  </si>
  <si>
    <t>01.20.801</t>
  </si>
  <si>
    <t>Levantamento planialtimétrico cadastral com áreas ocupadas predominantemente por comunidades - área acima de 200.000 m²</t>
  </si>
  <si>
    <t>01.20.811</t>
  </si>
  <si>
    <t>Levantamento planialtimétrico cadastral com áreas até 50% de ocupação - área até 20.000 m² (mínimo de 4.000 m²)</t>
  </si>
  <si>
    <t>01.20.821</t>
  </si>
  <si>
    <t>Levantamento planialtimétrico cadastral com áreas até 50% de ocupação - área acima de 20.000 m² até 200.000 m²</t>
  </si>
  <si>
    <t>01.20.831</t>
  </si>
  <si>
    <t>Levantamento planialtimétrico cadastral com áreas até 50% de ocupação - área acima de 200.000 m²</t>
  </si>
  <si>
    <t>01.20.841</t>
  </si>
  <si>
    <t>Levantamento planialtimétrico cadastral com áreas acima de 50% de ocupação - área até 20.000 m² (mínimo de 3.500 m²)</t>
  </si>
  <si>
    <t>01.20.851</t>
  </si>
  <si>
    <t>Levantamento planialtimétrico cadastral com áreas acima de 50% de ocupação - área acima de 20.000 m² até 200.000 m²</t>
  </si>
  <si>
    <t>01.20.861</t>
  </si>
  <si>
    <t>Levantamento planialtimétrico cadastral com áreas acima de 50% de ocupação - área acima de 200.000 m²</t>
  </si>
  <si>
    <t>01.20.871</t>
  </si>
  <si>
    <t>Levantamento planialtimétrico cadastral em área rural até 2 alqueires (mínimo de 10.000 m²)</t>
  </si>
  <si>
    <t>01.20.881</t>
  </si>
  <si>
    <t>Levantamento planialtimétrico cadastral em área rural acima de 2 até 5 alqueires</t>
  </si>
  <si>
    <t>01.20.891</t>
  </si>
  <si>
    <t>Levantamento planialtimétrico cadastral em área rural acima de 5 até 10 alqueires</t>
  </si>
  <si>
    <t>01.20.901</t>
  </si>
  <si>
    <t>Levantamento planialtimétrico cadastral em área rural acima de 10 alqueires</t>
  </si>
  <si>
    <t>01.20.911</t>
  </si>
  <si>
    <t>Transporte de referência de nível (RN) - classe IIN (mínimo de 2 km)</t>
  </si>
  <si>
    <t>KM</t>
  </si>
  <si>
    <t>01.20.921</t>
  </si>
  <si>
    <t>Implantação de marcos através de levantamento com GPS (mínimo de 3 marcos)</t>
  </si>
  <si>
    <t>01.21</t>
  </si>
  <si>
    <t>Estudo geotecnico (sondagem)</t>
  </si>
  <si>
    <t>01.21.010</t>
  </si>
  <si>
    <t>Taxa de mobilização e desmobilização de equipamentos para execução de sondagem</t>
  </si>
  <si>
    <t>01.21.090</t>
  </si>
  <si>
    <t>Taxa de mobilização e desmobilização de equipamentos para execução de sondagem rotativa</t>
  </si>
  <si>
    <t>01.21.100</t>
  </si>
  <si>
    <t>Sondagem do terreno a trado</t>
  </si>
  <si>
    <t>M</t>
  </si>
  <si>
    <t>01.21.110</t>
  </si>
  <si>
    <t>Sondagem do terreno à percussão (mínimo de 30 m)</t>
  </si>
  <si>
    <t>01.21.120</t>
  </si>
  <si>
    <t>Sondagem do terreno rotativa em solo</t>
  </si>
  <si>
    <t>01.21.130</t>
  </si>
  <si>
    <t>Sondagem do terreno rotativa em rocha</t>
  </si>
  <si>
    <t>01.21.140</t>
  </si>
  <si>
    <t>Sondagem do terreno à percussão com a utilização de torquímetro (mínimo de 30 m)</t>
  </si>
  <si>
    <t>01.23</t>
  </si>
  <si>
    <t>Tratamento, recuperação e trabalhos especiais em concreto</t>
  </si>
  <si>
    <t>01.23.010</t>
  </si>
  <si>
    <t>Taxa de mobilização e desmobilização de equipamentos para execução de corte em concreto armado</t>
  </si>
  <si>
    <t>01.23.020</t>
  </si>
  <si>
    <t>Limpeza de armadura com escova de aço</t>
  </si>
  <si>
    <t>01.23.030</t>
  </si>
  <si>
    <t>Preparo de ponte de aderência com adesivo a base de epóxi</t>
  </si>
  <si>
    <t>01.23.056</t>
  </si>
  <si>
    <t>Tratamento de armadura com produto anticorrosivo a base de zinco</t>
  </si>
  <si>
    <t>01.23.060</t>
  </si>
  <si>
    <t>Corte de concreto deteriorado inclusive remoção dos detritos</t>
  </si>
  <si>
    <t>01.23.070</t>
  </si>
  <si>
    <t>Demarcação de área com disco de corte diamantado</t>
  </si>
  <si>
    <t>01.23.100</t>
  </si>
  <si>
    <t>Demolição de concreto armado com preservação de armadura, para reforço e recuperação estrutural</t>
  </si>
  <si>
    <t>M3</t>
  </si>
  <si>
    <t>01.23.140</t>
  </si>
  <si>
    <t>Furação de 1 1/4´ em concreto armado</t>
  </si>
  <si>
    <t>01.23.150</t>
  </si>
  <si>
    <t>Furação de 1 1/2´ em concreto armado</t>
  </si>
  <si>
    <t>01.23.160</t>
  </si>
  <si>
    <t>Furação de 2 1/4´ em concreto armado</t>
  </si>
  <si>
    <t>01.23.190</t>
  </si>
  <si>
    <t>Furação de 2 1/2´ em concreto armado</t>
  </si>
  <si>
    <t>01.23.200</t>
  </si>
  <si>
    <t>Taxa de mobilização e desmobilização de equipamentos para execução de perfuração em concreto</t>
  </si>
  <si>
    <t>01.23.221</t>
  </si>
  <si>
    <t>Furação para até 10mm x 100mm em concreto armado, inclusive colagem de armadura (para até 8mm)</t>
  </si>
  <si>
    <t>01.23.222</t>
  </si>
  <si>
    <t>Furação para 12,5mm x 100mm em concreto armado, inclusive colagem de armadura (para 10mm)</t>
  </si>
  <si>
    <t>01.23.223</t>
  </si>
  <si>
    <t>Furação para 16mm x 100mm em concreto armado, inclusive colagem de armadura (para 12,5mm)</t>
  </si>
  <si>
    <t>01.23.231</t>
  </si>
  <si>
    <t>Furação para até 10mm x 150mm em concreto armado, inclusive colagem de armadura (para até 8mm)</t>
  </si>
  <si>
    <t>01.23.232</t>
  </si>
  <si>
    <t>Furação para 12,5mm x 150mm em concreto armado, inclusive colagem de armadura (para 10mm)</t>
  </si>
  <si>
    <t>01.23.233</t>
  </si>
  <si>
    <t>Furação para 16mm x 150mm em concreto armado, inclusive colagem de armadura (para 12,5mm)</t>
  </si>
  <si>
    <t>01.23.234</t>
  </si>
  <si>
    <t>Furação para 20mm x 150mm em concreto armado, inclusive colagem de armadura (para 16mm)</t>
  </si>
  <si>
    <t>01.23.236</t>
  </si>
  <si>
    <t>Furação para até 10mm x 200mm em concreto armado, inclusive colagem de armadura (para 8mm)</t>
  </si>
  <si>
    <t>01.23.237</t>
  </si>
  <si>
    <t>Furação para 12,5mm x 200mm em concreto armado, inclusive colagem de armadura (para 10mm)</t>
  </si>
  <si>
    <t>01.23.238</t>
  </si>
  <si>
    <t>Furação para 16mm x 200mm em concreto armado, inclusive colagem de armadura (para 12,5mm)</t>
  </si>
  <si>
    <t>01.23.239</t>
  </si>
  <si>
    <t>Furação para 20mm x 200mm em concreto armado, inclusive colagem de armadura (para 16mm)</t>
  </si>
  <si>
    <t>01.23.254</t>
  </si>
  <si>
    <t>Furação de 1´ em concreto armado</t>
  </si>
  <si>
    <t>01.23.260</t>
  </si>
  <si>
    <t>Furação de 2´ em concreto armado</t>
  </si>
  <si>
    <t>01.23.264</t>
  </si>
  <si>
    <t>Furação de 3´ em concreto armado</t>
  </si>
  <si>
    <t>01.23.270</t>
  </si>
  <si>
    <t>Furação de 4´ em concreto armado</t>
  </si>
  <si>
    <t>01.23.274</t>
  </si>
  <si>
    <t>Furação de 5´ em concreto armado</t>
  </si>
  <si>
    <t>01.23.280</t>
  </si>
  <si>
    <t>Furação de 6´ em concreto armado</t>
  </si>
  <si>
    <t>01.23.510</t>
  </si>
  <si>
    <t>Corte vertical em concreto armado, espessura de 15 cm</t>
  </si>
  <si>
    <t>01.23.700</t>
  </si>
  <si>
    <t>Taxa de mobilização e desmobilização para reforço estrutural com fibra de carbono</t>
  </si>
  <si>
    <t>01.23.701</t>
  </si>
  <si>
    <t>Preparação de substrato para colagem de fibra de carbono, mediante lixamento e/ou apicoamento e escovação</t>
  </si>
  <si>
    <t>01.23.702</t>
  </si>
  <si>
    <t>Fibra de carbono para reforço estrutural de alta resistência - 300 g/m²</t>
  </si>
  <si>
    <t>01.27</t>
  </si>
  <si>
    <t>Estudo e programa ambientais</t>
  </si>
  <si>
    <t>01.27.011</t>
  </si>
  <si>
    <t>Projeto e implementação de gerenciamento integrado de resíduos sólidos e gestão de perdas</t>
  </si>
  <si>
    <t>01.27.021</t>
  </si>
  <si>
    <t>Projeto e implementação de educação ambiental</t>
  </si>
  <si>
    <t>01.27.031</t>
  </si>
  <si>
    <t>Projeto e implementação de controle ambiental de obra</t>
  </si>
  <si>
    <t>01.27.041</t>
  </si>
  <si>
    <t>Laudo de caracterização de vegetação</t>
  </si>
  <si>
    <t>01.27.051</t>
  </si>
  <si>
    <t>Laudo de caracterização da fauna associada à flora</t>
  </si>
  <si>
    <t>01.27.061</t>
  </si>
  <si>
    <t>Projeto e implementação de monitoramento da fauna durante a obra</t>
  </si>
  <si>
    <t>01.27.071</t>
  </si>
  <si>
    <t>Laudo de autodepuração</t>
  </si>
  <si>
    <t>01.27.091</t>
  </si>
  <si>
    <t>Estudo de impacto de vizinhança, em área urbana até 10.000 m²</t>
  </si>
  <si>
    <t>01.28</t>
  </si>
  <si>
    <t>Poço profundo</t>
  </si>
  <si>
    <t>01.28.010</t>
  </si>
  <si>
    <t>Taxa de mobilização e desmobilização de equipamentos para execução de perfuração para poço profundo - profundidade até 200 m</t>
  </si>
  <si>
    <t>01.28.020</t>
  </si>
  <si>
    <t>Taxa de mobilização e desmobilização de equipamentos para execução de perfuração para poço profundo - profundidade acima de 200 m e até 300 m</t>
  </si>
  <si>
    <t>01.28.030</t>
  </si>
  <si>
    <t>Taxa de mobilização e desmobilização de equipamentos para execução de perfuração para poço profundo - profundidade acima de 300 m</t>
  </si>
  <si>
    <t>01.28.040</t>
  </si>
  <si>
    <t>Perfuração rotativa para poço profundo em camadas de solos sedimentares, diâmetro de 8 1/2" (215,90 mm)</t>
  </si>
  <si>
    <t>01.28.050</t>
  </si>
  <si>
    <t>Perfuração rotativa para poço profundo em aluvião, arenito, ou solos sedimentados em geral, diâmetro de 10" (250 mm)</t>
  </si>
  <si>
    <t>01.28.060</t>
  </si>
  <si>
    <t>Perfuração rotativa para poço profundo em aluvião, arenito, ou solos sedimentados em geral, diâmetro de 12" (300 mm)</t>
  </si>
  <si>
    <t>01.28.070</t>
  </si>
  <si>
    <t>Perfuração rotativa para poço profundo em aluvião, arenito, ou solos sedimentados em geral, diâmetro de 14" (350 mm)</t>
  </si>
  <si>
    <t>01.28.080</t>
  </si>
  <si>
    <t>Perfuração rotativa para poço profundo em aluvião, arenito, ou solos sedimentados em geral, diâmetro de 16" (400 mm)</t>
  </si>
  <si>
    <t>01.28.090</t>
  </si>
  <si>
    <t>Perfuração rotativa para poço profundo em aluvião, arenito, ou solos sedimentados em geral, diâmetro de 18" (450 mm)</t>
  </si>
  <si>
    <t>01.28.100</t>
  </si>
  <si>
    <t>Perfuração rotativa para poço profundo em aluvião, arenito, ou solos sedimentados em geral, diâmetro de 20" (500 mm)</t>
  </si>
  <si>
    <t>01.28.110</t>
  </si>
  <si>
    <t>Perfuração rotativa para poço profundo em aluvião, arenito, ou solos sedimentados em geral, diâmetro de 22" (550 mm)</t>
  </si>
  <si>
    <t>01.28.120</t>
  </si>
  <si>
    <t>Perfuração rotativa para poço profundo em aluvião, arenito, ou solos sedimentados em geral, diâmetro de 26" (650 mm)</t>
  </si>
  <si>
    <t>01.28.130</t>
  </si>
  <si>
    <t>Perfuração rotativa para poço profundo em solos e/ou rocha metassedimentar alterada em geral, diâmetro de 20" (508 mm)</t>
  </si>
  <si>
    <t>01.28.140</t>
  </si>
  <si>
    <t>Perfuração roto-pneumática para poço profundo em rocha metassedimentar em geral, diâmetro de 12 1/4" (311,15 mm)</t>
  </si>
  <si>
    <t>01.28.150</t>
  </si>
  <si>
    <t>Perfuração rotativa para poço profundo em rocha sã (basalto), diâmetro de 14" (350 mm)</t>
  </si>
  <si>
    <t>01.28.160</t>
  </si>
  <si>
    <t>Perfuração rotativa para poço profundo em rocha alterada (basalto alterado), diâmetro de 8" (200 mm)</t>
  </si>
  <si>
    <t>01.28.170</t>
  </si>
  <si>
    <t>Perfuração rotativa para poço profundo em rocha alterada (basalto alterado), diâmetro de 10" (250 mm)</t>
  </si>
  <si>
    <t>01.28.180</t>
  </si>
  <si>
    <t>Perfuração rotativa para poço profundo em rocha alterada (basalto alterado), diâmetro de 12" (300 mm)</t>
  </si>
  <si>
    <t>01.28.190</t>
  </si>
  <si>
    <t>Perfuração roto-pneumática para poço profundo em rocha sã (basalto), diâmetro de 6" (150 mm)</t>
  </si>
  <si>
    <t>01.28.200</t>
  </si>
  <si>
    <t>Perfuração roto-pneumática para poço profundo em rocha sã (basalto), diâmetro de 8" (200 mm)</t>
  </si>
  <si>
    <t>01.28.210</t>
  </si>
  <si>
    <t>Perfuração roto-pneumática para poço profundo em rocha sã (basalto), diâmetro de 10" (250 mm)</t>
  </si>
  <si>
    <t>01.28.220</t>
  </si>
  <si>
    <t>Perfuração roto-pneumática para poço profundo em rocha sã (basalto), diâmetro de 12" (300 mm)</t>
  </si>
  <si>
    <t>01.28.230</t>
  </si>
  <si>
    <t>Perfuração roto-pneumática para poço profundo em rocha sã (basalto), diâmetro de 14" (350 mm)</t>
  </si>
  <si>
    <t>01.28.240</t>
  </si>
  <si>
    <t>Perfuração roto-pneumática para poço profundo em rocha sã (basalto), diâmetro de 18" (450 mm)</t>
  </si>
  <si>
    <t>01.28.250</t>
  </si>
  <si>
    <t>Revestimento interno de poço profundo tubo liso em aço galvanizado, diâmetro de 6" (152,40 mm) - união solda</t>
  </si>
  <si>
    <t>01.28.260</t>
  </si>
  <si>
    <t>Revestimento interno de poço profundo tubo PVC geomecânico nervurado standard, diâmetro de 6" (150 mm)</t>
  </si>
  <si>
    <t>01.28.270</t>
  </si>
  <si>
    <t>Revestimento interno de poço profundo tubo PVC geomecânico nervurado reforçado, diâmetro de 8" (200 mm)</t>
  </si>
  <si>
    <t>01.28.280</t>
  </si>
  <si>
    <t>Revestimento interno de poço profundo tubo de aço preto, diâmetro de 6" (152,40 mm)</t>
  </si>
  <si>
    <t>01.28.290</t>
  </si>
  <si>
    <t>Revestimento interno de poço profundo tubo preto DIN 2440, diâmetro de 6" (150 mm)</t>
  </si>
  <si>
    <t>01.28.300</t>
  </si>
  <si>
    <t>Revestimento interno de poço profundo tubo preto DIN 2440, diâmetro de 8" (200 mm)</t>
  </si>
  <si>
    <t>01.28.310</t>
  </si>
  <si>
    <t>Revestimento interno de poço profundo tubo de aço preto liso calandrado, diâmetro de 16" (406,40 mm)</t>
  </si>
  <si>
    <t>01.28.350</t>
  </si>
  <si>
    <t>Revestimento da boca de poço profundo tubo chapa 3/16", diâmetro de 12"</t>
  </si>
  <si>
    <t>01.28.360</t>
  </si>
  <si>
    <t>Revestimento da boca de poço profundo tubo chapa 3/16", diâmetro de 14"</t>
  </si>
  <si>
    <t>01.28.370</t>
  </si>
  <si>
    <t>Revestimento da boca de poço profundo tubo chapa 3/16", diâmetro de 16"</t>
  </si>
  <si>
    <t>01.28.380</t>
  </si>
  <si>
    <t>Revestimento da boca de poço profundo tubo chapa 3/16", diâmetro de 20"</t>
  </si>
  <si>
    <t>01.28.390</t>
  </si>
  <si>
    <t>Filtro PVC geomecânico nervurado tipo standard para poço profundo, diâmetro de 6" (150 mm)</t>
  </si>
  <si>
    <t>01.28.400</t>
  </si>
  <si>
    <t>Filtro PVC geomecânico nervurado tipo reforçado para poço profundo, diâmetro de 8" (200 mm)</t>
  </si>
  <si>
    <t>01.28.410</t>
  </si>
  <si>
    <t>Filtro espiralado galvanizado simples (standard) para poço profundo, diâmetro de 6" (152,40 mm)</t>
  </si>
  <si>
    <t>01.28.420</t>
  </si>
  <si>
    <t>Filtro espiralado galvanizado reforçado para poço profundo, diâmetro de 6" (152,40 mm)</t>
  </si>
  <si>
    <t>01.28.430</t>
  </si>
  <si>
    <t>Filtro espiralado em aço inoxidável reforçado para poço profundo, diâmetro de 6" (152,40 mm)</t>
  </si>
  <si>
    <t>01.28.440</t>
  </si>
  <si>
    <t>Filtro galvanizado tipo NOLD para poço profundo, diâmetro de 6" (150 mm)</t>
  </si>
  <si>
    <t>01.28.450</t>
  </si>
  <si>
    <t>Pré-filtro tipo pérola para poço profundo</t>
  </si>
  <si>
    <t>01.28.460</t>
  </si>
  <si>
    <t>Pré-filtro tipo Jacareí para poço profundo</t>
  </si>
  <si>
    <t>01.28.470</t>
  </si>
  <si>
    <t>Perfilagem ótica (filmagem / endoscopia) para poço profundo</t>
  </si>
  <si>
    <t>01.28.480</t>
  </si>
  <si>
    <t>Perfilagem elétrica de poço profundo</t>
  </si>
  <si>
    <t>01.28.490</t>
  </si>
  <si>
    <t>Taxa de mobilização e desmobilização de equipamentos para execução de bombeamento, limpeza, desenvolvimento e teste de vazão</t>
  </si>
  <si>
    <t>01.28.500</t>
  </si>
  <si>
    <t>Limpeza e desenvolvimento do poço profundo</t>
  </si>
  <si>
    <t>H</t>
  </si>
  <si>
    <t>01.28.510</t>
  </si>
  <si>
    <t>Ensaio de vazão (bombeamento) para poço profundo, com bomba submersa</t>
  </si>
  <si>
    <t>01.28.520</t>
  </si>
  <si>
    <t>Ensaio de vazão escalonado para poço profundo</t>
  </si>
  <si>
    <t>01.28.530</t>
  </si>
  <si>
    <t>Ensaio de recuperação de nível para poço profundo</t>
  </si>
  <si>
    <t>01.28.540</t>
  </si>
  <si>
    <t>Desinfecção de poço profundo</t>
  </si>
  <si>
    <t>01.28.550</t>
  </si>
  <si>
    <t>Análise físico-química e bacteriológica da água para poço profundo</t>
  </si>
  <si>
    <t>CJ</t>
  </si>
  <si>
    <t>01.28.560</t>
  </si>
  <si>
    <t>Centralizador de coluna para poço profundo, diâmetro de 4" ou 6"</t>
  </si>
  <si>
    <t>01.28.570</t>
  </si>
  <si>
    <t>Cimentação de boca do poço profundo, entre perfuração de maior diâmetro (cimentação do espaço anular)</t>
  </si>
  <si>
    <t>01.28.580</t>
  </si>
  <si>
    <t>Laje de proteção em concreto armado para poço profundo (área mínimo de 3,00 m²)</t>
  </si>
  <si>
    <t>01.28.590</t>
  </si>
  <si>
    <t>Lacre do poço profundo (tampa)</t>
  </si>
  <si>
    <t>01.28.600</t>
  </si>
  <si>
    <t>Licença de perfuração para poço profundo</t>
  </si>
  <si>
    <t>01.28.610</t>
  </si>
  <si>
    <t>Outorga de direito de uso para poço profundo</t>
  </si>
  <si>
    <t>01.28.620</t>
  </si>
  <si>
    <t>Parecer técnico junto a CETESB</t>
  </si>
  <si>
    <t>02</t>
  </si>
  <si>
    <t>INICIO, APOIO E ADMINISTRACAO DA OBRA</t>
  </si>
  <si>
    <t>02.01</t>
  </si>
  <si>
    <t>Construção provisória</t>
  </si>
  <si>
    <t>02.01.021</t>
  </si>
  <si>
    <t>Construção provisória em madeira - fornecimento e montagem</t>
  </si>
  <si>
    <t>02.01.171</t>
  </si>
  <si>
    <t>Sanitário/vestiário provisório em alvenaria</t>
  </si>
  <si>
    <t>02.01.180</t>
  </si>
  <si>
    <t>Banheiro químico modelo Standard, com manutenção conforme exigências da CETESB</t>
  </si>
  <si>
    <t>UNMES</t>
  </si>
  <si>
    <t>02.01.200</t>
  </si>
  <si>
    <t>Desmobilização de construção provisória</t>
  </si>
  <si>
    <t>02.02</t>
  </si>
  <si>
    <t>Container</t>
  </si>
  <si>
    <t>02.02.120</t>
  </si>
  <si>
    <t>Locação de container tipo alojamento - área mínima de 13,80 m²</t>
  </si>
  <si>
    <t>02.02.130</t>
  </si>
  <si>
    <t>Locação de container tipo escritório com 1 vaso sanitário, 1 lavatório e 1 ponto para chuveiro - área mínima de 13,80 m²</t>
  </si>
  <si>
    <t>02.02.140</t>
  </si>
  <si>
    <t>Locação de container tipo sanitário com 2 vasos sanitários, 2 lavatórios, 2 mictórios e 4 pontos para chuveiro - área mínima de 13,80 m²</t>
  </si>
  <si>
    <t>02.02.150</t>
  </si>
  <si>
    <t>Locação de container tipo depósito - área mínima de 13,80 m²</t>
  </si>
  <si>
    <t>02.02.160</t>
  </si>
  <si>
    <t>Locação de container tipo guarita - área mínima de 4,60 m²</t>
  </si>
  <si>
    <t>02.03</t>
  </si>
  <si>
    <t>Tapume, vedação e proteções diversas</t>
  </si>
  <si>
    <t>02.03.030</t>
  </si>
  <si>
    <t>Proteção de superfícies em geral com plástico bolha</t>
  </si>
  <si>
    <t>02.03.060</t>
  </si>
  <si>
    <t>Proteção de fachada com tela de nylon</t>
  </si>
  <si>
    <t>02.03.080</t>
  </si>
  <si>
    <t>Fechamento provisório de vãos em chapa de madeira compensada</t>
  </si>
  <si>
    <t>02.03.110</t>
  </si>
  <si>
    <t>Tapume móvel para fechamento de áreas</t>
  </si>
  <si>
    <t>02.03.120</t>
  </si>
  <si>
    <t>Tapume fixo para fechamento de áreas, com portão</t>
  </si>
  <si>
    <t>02.03.200</t>
  </si>
  <si>
    <t>Locação de quadros metálicos para plataforma de proteção, inclusive o madeiramento</t>
  </si>
  <si>
    <t>M2MES</t>
  </si>
  <si>
    <t>02.03.240</t>
  </si>
  <si>
    <t>Proteção de piso com tecido de aniagem e gesso</t>
  </si>
  <si>
    <t>02.03.250</t>
  </si>
  <si>
    <t>Tapume fixo em painel OSB - espessura 8 mm</t>
  </si>
  <si>
    <t>02.03.260</t>
  </si>
  <si>
    <t>Tapume fixo em painel OSB - espessura 10 mm</t>
  </si>
  <si>
    <t>02.03.270</t>
  </si>
  <si>
    <t>Tapume fixo em painel OSB - espessura 12 mm</t>
  </si>
  <si>
    <t>02.03.500</t>
  </si>
  <si>
    <t>Proteção em madeira e lona plástica para equipamento mecânico ou informática - para obras de reforma</t>
  </si>
  <si>
    <t>02.05</t>
  </si>
  <si>
    <t>Andaime e balancim</t>
  </si>
  <si>
    <t>02.05.060</t>
  </si>
  <si>
    <t>Montagem e desmontagem de andaime torre metálica com altura até 10 m</t>
  </si>
  <si>
    <t>02.05.080</t>
  </si>
  <si>
    <t>Montagem e desmontagem de andaime torre metálica com altura superior a 10 m</t>
  </si>
  <si>
    <t>02.05.090</t>
  </si>
  <si>
    <t>Montagem e desmontagem de andaime tubular fachadeiro com altura até 10 m</t>
  </si>
  <si>
    <t>02.05.100</t>
  </si>
  <si>
    <t>Montagem e desmontagem de andaime tubular fachadeiro com altura superior a 10 m</t>
  </si>
  <si>
    <t>02.05.195</t>
  </si>
  <si>
    <t>Balancim elétrico tipo plataforma para transporte vertical, com altura até 60 m</t>
  </si>
  <si>
    <t>02.05.202</t>
  </si>
  <si>
    <t>Andaime torre metálico (1,5 x 1,5 m) com piso metálico</t>
  </si>
  <si>
    <t>MXMES</t>
  </si>
  <si>
    <t>02.05.212</t>
  </si>
  <si>
    <t>Andaime tubular fachadeiro com piso metálico e sapatas ajustáveis</t>
  </si>
  <si>
    <t>02.06</t>
  </si>
  <si>
    <t>Alocação de equipe, equipamento e ferramental</t>
  </si>
  <si>
    <t>02.06.030</t>
  </si>
  <si>
    <t>Locação de plataforma elevatória articulada, com altura aproximada de 12,5m, capacidade de carga de 227 kg, elétrica</t>
  </si>
  <si>
    <t>02.06.040</t>
  </si>
  <si>
    <t>Locação de plataforma elevatória articulada, com altura aproximada de 20 m, capacidade de carga de 227 kg, diesel</t>
  </si>
  <si>
    <t>02.08</t>
  </si>
  <si>
    <t>Sinalização de obra</t>
  </si>
  <si>
    <t>02.08.020</t>
  </si>
  <si>
    <t>Placa de identificação para obra</t>
  </si>
  <si>
    <t>02.08.040</t>
  </si>
  <si>
    <t>Placa em lona com impressão digital e requadro em metalon</t>
  </si>
  <si>
    <t>02.08.050</t>
  </si>
  <si>
    <t>Placa em lona com impressão digital e estrutura em madeira</t>
  </si>
  <si>
    <t>02.09</t>
  </si>
  <si>
    <t>Limpeza de terreno</t>
  </si>
  <si>
    <t>02.09.030</t>
  </si>
  <si>
    <t>Limpeza manual do terreno, inclusive troncos até 5 cm de diâmetro, com caminhão à disposição dentro da obra, até o raio de 1 km</t>
  </si>
  <si>
    <t>02.09.040</t>
  </si>
  <si>
    <t>Limpeza mecanizada do terreno, inclusive troncos até 15 cm de diâmetro, com caminhão à disposição dentro e fora da obra, com transporte no raio de até 1 km</t>
  </si>
  <si>
    <t>02.09.130</t>
  </si>
  <si>
    <t>Limpeza mecanizada do terreno, inclusive troncos com diâmetro acima de 15 cm até 50 cm, com caminhão à disposição dentro da obra, até o raio de 1 km</t>
  </si>
  <si>
    <t>02.09.150</t>
  </si>
  <si>
    <t>Corte e derrubada de eucalipto (1° corte) - idade até 4 anos</t>
  </si>
  <si>
    <t>02.09.160</t>
  </si>
  <si>
    <t>Corte e derrubada de eucalipto (1° corte) - idade acima de 4 anos</t>
  </si>
  <si>
    <t>02.10</t>
  </si>
  <si>
    <t>Locação de obra</t>
  </si>
  <si>
    <t>02.10.020</t>
  </si>
  <si>
    <t>Locação de obra de edificação</t>
  </si>
  <si>
    <t>02.10.040</t>
  </si>
  <si>
    <t>Locação de rede de canalização</t>
  </si>
  <si>
    <t>02.10.050</t>
  </si>
  <si>
    <t>Locação para muros, cercas e alambrados</t>
  </si>
  <si>
    <t>02.10.060</t>
  </si>
  <si>
    <t>Locação de vias, calçadas, tanques e lagoas</t>
  </si>
  <si>
    <t>03</t>
  </si>
  <si>
    <t>DEMOLICAO SEM REAPROVEITAMENTO</t>
  </si>
  <si>
    <t>03.01</t>
  </si>
  <si>
    <t>Demolição de concreto, lastro, mistura e afins</t>
  </si>
  <si>
    <t>03.01.020</t>
  </si>
  <si>
    <t>Demolição manual de concreto simples</t>
  </si>
  <si>
    <t>03.01.040</t>
  </si>
  <si>
    <t>Demolição manual de concreto armado</t>
  </si>
  <si>
    <t>03.01.060</t>
  </si>
  <si>
    <t>Demolição manual de lajes pré-moldadas, incluindo revestimento</t>
  </si>
  <si>
    <t>03.01.200</t>
  </si>
  <si>
    <t>Demolição mecanizada de concreto armado, inclusive fragmentação, carregamento, transporte até 1 quilômetro e descarregamento</t>
  </si>
  <si>
    <t>03.01.210</t>
  </si>
  <si>
    <t>Demolição mecanizada de concreto armado, inclusive fragmentação e acomodação do material</t>
  </si>
  <si>
    <t>03.01.220</t>
  </si>
  <si>
    <t>Demolição mecanizada de concreto simples, inclusive fragmentação, carregamento, transporte até 1 quilômetro e descarregamento</t>
  </si>
  <si>
    <t>03.01.230</t>
  </si>
  <si>
    <t>Demolição mecanizada de concreto simples, inclusive fragmentação e acomodação do material</t>
  </si>
  <si>
    <t>03.01.240</t>
  </si>
  <si>
    <t>Demolição mecanizada de pavimento ou piso em concreto, inclusive fragmentação, carregamento, transporte até 1 quilômetro e descarregamento</t>
  </si>
  <si>
    <t>03.01.250</t>
  </si>
  <si>
    <t>Demolição mecanizada de pavimento ou piso em concreto, inclusive fragmentação e acomodação do material</t>
  </si>
  <si>
    <t>03.01.260</t>
  </si>
  <si>
    <t>Demolição mecanizada de sarjeta ou sarjetão, inclusive fragmentação, carregamento, transporte até 1 quilômetro e descarregamento</t>
  </si>
  <si>
    <t>03.01.270</t>
  </si>
  <si>
    <t>Demolição mecanizada de sarjeta ou sarjetão, inclusive fragmentação e acomodação do material</t>
  </si>
  <si>
    <t>03.02</t>
  </si>
  <si>
    <t>Demolição de alvenaria</t>
  </si>
  <si>
    <t>03.02.020</t>
  </si>
  <si>
    <t>Demolição manual de alvenaria de fundação/embasamento</t>
  </si>
  <si>
    <t>03.02.040</t>
  </si>
  <si>
    <t>Demolição manual de alvenaria de elevação ou elemento vazado, incluindo revestimento</t>
  </si>
  <si>
    <t>03.03</t>
  </si>
  <si>
    <t>Demolição de revestimento em massa</t>
  </si>
  <si>
    <t>03.03.020</t>
  </si>
  <si>
    <t>Apicoamento manual de piso, parede ou teto</t>
  </si>
  <si>
    <t>03.03.040</t>
  </si>
  <si>
    <t>Demolição manual de revestimento em massa de parede ou teto</t>
  </si>
  <si>
    <t>03.03.060</t>
  </si>
  <si>
    <t>Demolição manual de revestimento em massa de piso</t>
  </si>
  <si>
    <t>03.04</t>
  </si>
  <si>
    <t>Demolição de revestimento cerâmico e ladrilho hidráulico</t>
  </si>
  <si>
    <t>03.04.020</t>
  </si>
  <si>
    <t>Demolição manual de revestimento cerâmico, incluindo a base</t>
  </si>
  <si>
    <t>03.04.030</t>
  </si>
  <si>
    <t>Demolição manual de revestimento em ladrilho hidráulico, incluindo a base</t>
  </si>
  <si>
    <t>03.04.040</t>
  </si>
  <si>
    <t>Demolição manual de rodapé, soleira ou peitoril, em material cerâmico e/ou ladrilho hidráulico, incluindo a base</t>
  </si>
  <si>
    <t>03.05</t>
  </si>
  <si>
    <t>Demolição de revestimento sintético</t>
  </si>
  <si>
    <t>03.05.020</t>
  </si>
  <si>
    <t>Demolição manual de revestimento sintético, incluindo a base</t>
  </si>
  <si>
    <t>03.06</t>
  </si>
  <si>
    <t>Demolição de revestimento em pedra e blocos maciços</t>
  </si>
  <si>
    <t>03.06.050</t>
  </si>
  <si>
    <t>Desmonte (levantamento) mecanizado de pavimento em paralelepípedo ou lajota de concreto, inclusive carregamento, transporte até 1 quilômetro e descarregamento</t>
  </si>
  <si>
    <t>03.06.060</t>
  </si>
  <si>
    <t>Desmonte (levantamento) mecanizado de pavimento em paralelepípedo ou lajota de concreto, inclusive acomodação do material</t>
  </si>
  <si>
    <t>03.07</t>
  </si>
  <si>
    <t>Demolição de revestimento asfáltico</t>
  </si>
  <si>
    <t>03.07.010</t>
  </si>
  <si>
    <t>Demolição (levantamento) mecanizada de pavimento asfáltico, inclusive carregamento, transporte até 1 quilômetro e descarregamento</t>
  </si>
  <si>
    <t>03.07.030</t>
  </si>
  <si>
    <t>Demolição (levantamento) mecanizada de pavimento asfáltico, inclusive fragmentação e acomodação do material</t>
  </si>
  <si>
    <t>03.07.050</t>
  </si>
  <si>
    <t>Fresagem de pavimento asfáltico com espessura até 5 cm, inclusive carregamento, transporte até 1 quilômetro e descarregamento</t>
  </si>
  <si>
    <t>03.07.070</t>
  </si>
  <si>
    <t>Fresagem de pavimento asfáltico com espessura até 5 cm, inclusive acomodação do material</t>
  </si>
  <si>
    <t>03.07.080</t>
  </si>
  <si>
    <t>Fresagem de pavimento asfáltico com espessura até 5 cm, inclusive remoção do material fresado até 10 quilômetros e varrição</t>
  </si>
  <si>
    <t>03.08</t>
  </si>
  <si>
    <t>Demolição de forro / divisórias</t>
  </si>
  <si>
    <t>03.08.020</t>
  </si>
  <si>
    <t>Demolição manual de forro em estuque, inclusive sistema de fixação/tarugamento</t>
  </si>
  <si>
    <t>03.08.040</t>
  </si>
  <si>
    <t>Demolição manual de forro qualquer, inclusive sistema de fixação/tarugamento</t>
  </si>
  <si>
    <t>03.08.060</t>
  </si>
  <si>
    <t>Demolição manual de forro em gesso, inclusive sistema de fixação</t>
  </si>
  <si>
    <t>03.08.200</t>
  </si>
  <si>
    <t>Demolição manual de painéis divisórias, inclusive montantes metálicos</t>
  </si>
  <si>
    <t>03.09</t>
  </si>
  <si>
    <t>Demolição de impermeabilização e afins</t>
  </si>
  <si>
    <t>03.09.020</t>
  </si>
  <si>
    <t>Demolição manual de camada impermeabilizante</t>
  </si>
  <si>
    <t>03.09.040</t>
  </si>
  <si>
    <t>Demolição manual de argamassa regularizante, isolante ou protetora e papel Kraft</t>
  </si>
  <si>
    <t>03.09.060</t>
  </si>
  <si>
    <t>Remoção manual de junta de dilatação ou retração, inclusive apoio</t>
  </si>
  <si>
    <t>03.10</t>
  </si>
  <si>
    <t>Remoção de pintura</t>
  </si>
  <si>
    <t>03.10.020</t>
  </si>
  <si>
    <t>Remoção de pintura em rodapé, baguete ou moldura com lixa</t>
  </si>
  <si>
    <t>03.10.040</t>
  </si>
  <si>
    <t>Remoção de pintura em rodapé, baguete ou moldura com produto químico</t>
  </si>
  <si>
    <t>03.10.080</t>
  </si>
  <si>
    <t>Remoção de pintura em superfícies de madeira e/ou metálicas com produtos químicos</t>
  </si>
  <si>
    <t>03.10.100</t>
  </si>
  <si>
    <t>Remoção de pintura em superfícies de madeira e/ou metálicas com lixamento</t>
  </si>
  <si>
    <t>03.10.120</t>
  </si>
  <si>
    <t>Remoção de pintura em massa com produtos químicos</t>
  </si>
  <si>
    <t>03.10.140</t>
  </si>
  <si>
    <t>Remoção de pintura em massa com lixamento</t>
  </si>
  <si>
    <t>03.16</t>
  </si>
  <si>
    <t>Remoção de sinalização horizontal</t>
  </si>
  <si>
    <t>03.16.010</t>
  </si>
  <si>
    <t>Remoção de sinalização horizontal existente</t>
  </si>
  <si>
    <t>03.16.011</t>
  </si>
  <si>
    <t>Remoção de tacha/tachões</t>
  </si>
  <si>
    <t>04</t>
  </si>
  <si>
    <t>RETIRADA COM PROVAVEL REAPROVEITAMENTO</t>
  </si>
  <si>
    <t>04.01</t>
  </si>
  <si>
    <t>Retirada de fechamento e elemento divisor</t>
  </si>
  <si>
    <t>04.01.020</t>
  </si>
  <si>
    <t>Retirada de divisória em placa de madeira ou fibrocimento tarugada</t>
  </si>
  <si>
    <t>04.01.040</t>
  </si>
  <si>
    <t>Retirada de divisória em placa de madeira ou fibrocimento com montantes metálicos</t>
  </si>
  <si>
    <t>04.01.060</t>
  </si>
  <si>
    <t>Retirada de divisória em placa de concreto, granito, granilite ou mármore</t>
  </si>
  <si>
    <t>04.01.080</t>
  </si>
  <si>
    <t>Retirada de fechamento em placas pré-moldadas, inclusive pilares</t>
  </si>
  <si>
    <t>04.01.090</t>
  </si>
  <si>
    <t>Retirada de barreira de proteção com arame de alta segurança, simples ou duplo</t>
  </si>
  <si>
    <t>04.01.100</t>
  </si>
  <si>
    <t>Retirada de cerca</t>
  </si>
  <si>
    <t>04.02</t>
  </si>
  <si>
    <t>Retirada de elementos de estrutura (concreto, ferro, alumínio e madeira)</t>
  </si>
  <si>
    <t>04.02.020</t>
  </si>
  <si>
    <t>Retirada de peças lineares em madeira com seção até 60 cm²</t>
  </si>
  <si>
    <t>04.02.030</t>
  </si>
  <si>
    <t>Retirada de peças lineares em madeira com seção superior a 60 cm²</t>
  </si>
  <si>
    <t>04.02.050</t>
  </si>
  <si>
    <t>Retirada de estrutura em madeira tesoura - telhas de barro</t>
  </si>
  <si>
    <t>04.02.070</t>
  </si>
  <si>
    <t>Retirada de estrutura em madeira tesoura - telhas perfil qualquer</t>
  </si>
  <si>
    <t>04.02.090</t>
  </si>
  <si>
    <t>Retirada de estrutura em madeira pontaletada - telhas de barro</t>
  </si>
  <si>
    <t>04.02.110</t>
  </si>
  <si>
    <t>Retirada de estrutura em madeira pontaletada - telhas perfil qualquer</t>
  </si>
  <si>
    <t>04.02.140</t>
  </si>
  <si>
    <t>Retirada de estrutura metálica</t>
  </si>
  <si>
    <t>KG</t>
  </si>
  <si>
    <t>04.03</t>
  </si>
  <si>
    <t>Retirada de telhamento e proteção</t>
  </si>
  <si>
    <t>04.03.020</t>
  </si>
  <si>
    <t>Retirada de telhamento em barro</t>
  </si>
  <si>
    <t>04.03.040</t>
  </si>
  <si>
    <t>Retirada de telhamento perfil e material qualquer, exceto barro</t>
  </si>
  <si>
    <t>04.03.060</t>
  </si>
  <si>
    <t>Retirada de cumeeira ou espigão em barro</t>
  </si>
  <si>
    <t>04.03.080</t>
  </si>
  <si>
    <t>Retirada de cumeeira, espigão ou rufo perfil qualquer</t>
  </si>
  <si>
    <t>04.03.090</t>
  </si>
  <si>
    <t>Retirada de domo de acrílico, inclusive perfis metálicos de fixação</t>
  </si>
  <si>
    <t>04.04</t>
  </si>
  <si>
    <t>Retirada de revestimento em pedra e blocos maciços</t>
  </si>
  <si>
    <t>04.04.010</t>
  </si>
  <si>
    <t>Retirada de revestimento em pedra, granito ou mármore, em parede ou fachada</t>
  </si>
  <si>
    <t>04.04.020</t>
  </si>
  <si>
    <t>Retirada de revestimento em pedra, granito ou mármore, em piso</t>
  </si>
  <si>
    <t>04.04.030</t>
  </si>
  <si>
    <t>Retirada de soleira ou peitoril em pedra, granito ou mármore</t>
  </si>
  <si>
    <t>04.04.040</t>
  </si>
  <si>
    <t>Retirada de degrau em pedra, granito ou mármore</t>
  </si>
  <si>
    <t>04.04.060</t>
  </si>
  <si>
    <t>Retirada de rodapé em pedra, granito ou mármore</t>
  </si>
  <si>
    <t>04.05</t>
  </si>
  <si>
    <t>Retirada de revestimentos em madeira</t>
  </si>
  <si>
    <t>04.05.010</t>
  </si>
  <si>
    <t>Retirada de revestimento em lambris de madeira</t>
  </si>
  <si>
    <t>04.05.020</t>
  </si>
  <si>
    <t>Retirada de piso em tacos de madeira</t>
  </si>
  <si>
    <t>04.05.040</t>
  </si>
  <si>
    <t>Retirada de soalho somente o tablado</t>
  </si>
  <si>
    <t>04.05.060</t>
  </si>
  <si>
    <t>Retirada de soalho inclusive vigamento</t>
  </si>
  <si>
    <t>04.05.080</t>
  </si>
  <si>
    <t>Retirada de degrau em madeira</t>
  </si>
  <si>
    <t>04.05.100</t>
  </si>
  <si>
    <t>Retirada de rodapé inclusive cordão em madeira</t>
  </si>
  <si>
    <t>04.06</t>
  </si>
  <si>
    <t>Retirada de revestimentos sintéticos e metálicos</t>
  </si>
  <si>
    <t>04.06.010</t>
  </si>
  <si>
    <t>Retirada de revestimento em lambris metálicos</t>
  </si>
  <si>
    <t>04.06.020</t>
  </si>
  <si>
    <t>Retirada de piso em material sintético assentado a cola</t>
  </si>
  <si>
    <t>04.06.040</t>
  </si>
  <si>
    <t>Retirada de degrau em material sintético assentado a cola</t>
  </si>
  <si>
    <t>04.06.060</t>
  </si>
  <si>
    <t>Retirada de rodapé inclusive cordão em material sintético</t>
  </si>
  <si>
    <t>04.06.100</t>
  </si>
  <si>
    <t>Retirada de piso elevado telescópico metálico, inclusive estrutura de sustentação</t>
  </si>
  <si>
    <t>04.07</t>
  </si>
  <si>
    <t>Retirada de forro, brise e fachada</t>
  </si>
  <si>
    <t>04.07.020</t>
  </si>
  <si>
    <t>Retirada de forro qualquer em placas ou tiras fixadas</t>
  </si>
  <si>
    <t>04.07.040</t>
  </si>
  <si>
    <t>Retirada de forro qualquer em placas ou tiras apoiadas</t>
  </si>
  <si>
    <t>04.07.060</t>
  </si>
  <si>
    <t>Retirada de sistema de fixação ou tarugamento de forro</t>
  </si>
  <si>
    <t>04.08</t>
  </si>
  <si>
    <t>Retirada de esquadria e elemento de madeira</t>
  </si>
  <si>
    <t>04.08.020</t>
  </si>
  <si>
    <t>Retirada de folha de esquadria em madeira</t>
  </si>
  <si>
    <t>04.08.040</t>
  </si>
  <si>
    <t>Retirada de guarnição, moldura e peças lineares em madeira, fixadas</t>
  </si>
  <si>
    <t>04.08.060</t>
  </si>
  <si>
    <t>Retirada de batente com guarnição e peças lineares em madeira, chumbados</t>
  </si>
  <si>
    <t>04.08.080</t>
  </si>
  <si>
    <t>Retirada de elemento em madeira e sistema de fixação tipo quadro, lousa, etc.</t>
  </si>
  <si>
    <t>04.08.100</t>
  </si>
  <si>
    <t>Retirada de armário em madeira ou metal</t>
  </si>
  <si>
    <t>04.09</t>
  </si>
  <si>
    <t>Retirada de esquadria e elementos metálicos</t>
  </si>
  <si>
    <t>04.09.020</t>
  </si>
  <si>
    <t>Retirada de esquadria metálica em geral</t>
  </si>
  <si>
    <t>04.09.040</t>
  </si>
  <si>
    <t>Retirada de folha de esquadria metálica</t>
  </si>
  <si>
    <t>04.09.060</t>
  </si>
  <si>
    <t>Retirada de batente, corrimão ou peças lineares metálicas, chumbados</t>
  </si>
  <si>
    <t>04.09.080</t>
  </si>
  <si>
    <t>Retirada de batente, corrimão ou peças lineares metálicas, fixados</t>
  </si>
  <si>
    <t>04.09.100</t>
  </si>
  <si>
    <t>Retirada de guarda-corpo ou gradil em geral</t>
  </si>
  <si>
    <t>04.09.120</t>
  </si>
  <si>
    <t>Retirada de escada de marinheiro com ou sem guarda-corpo</t>
  </si>
  <si>
    <t>04.09.140</t>
  </si>
  <si>
    <t>Retirada de poste ou sistema de sustentação para alambrado ou fechamento</t>
  </si>
  <si>
    <t>04.09.160</t>
  </si>
  <si>
    <t>Retirada de entelamento metálico em geral</t>
  </si>
  <si>
    <t>04.10</t>
  </si>
  <si>
    <t>Retirada de ferragens e acessórios para esquadrias</t>
  </si>
  <si>
    <t>04.10.020</t>
  </si>
  <si>
    <t>Retirada de fechadura ou fecho de embutir</t>
  </si>
  <si>
    <t>04.10.040</t>
  </si>
  <si>
    <t>Retirada de fechadura ou fecho de sobrepor</t>
  </si>
  <si>
    <t>04.10.060</t>
  </si>
  <si>
    <t>Retirada de dobradiça</t>
  </si>
  <si>
    <t>04.10.080</t>
  </si>
  <si>
    <t>Retirada de peça ou acessório complementar em geral de esquadria</t>
  </si>
  <si>
    <t>04.11</t>
  </si>
  <si>
    <t>Retirada de aparelhos, metais sanitários e registro</t>
  </si>
  <si>
    <t>04.11.020</t>
  </si>
  <si>
    <t>Retirada de aparelho sanitário incluindo acessórios</t>
  </si>
  <si>
    <t>04.11.030</t>
  </si>
  <si>
    <t>Retirada de bancada incluindo pertences</t>
  </si>
  <si>
    <t>04.11.040</t>
  </si>
  <si>
    <t>Retirada de complemento sanitário chumbado</t>
  </si>
  <si>
    <t>04.11.060</t>
  </si>
  <si>
    <t>Retirada de complemento sanitário fixado ou de sobrepor</t>
  </si>
  <si>
    <t>04.11.080</t>
  </si>
  <si>
    <t>Retirada de registro ou válvula embutidos</t>
  </si>
  <si>
    <t>04.11.100</t>
  </si>
  <si>
    <t>Retirada de registro ou válvula aparentes</t>
  </si>
  <si>
    <t>04.11.110</t>
  </si>
  <si>
    <t>Retirada de purificador/bebedouro</t>
  </si>
  <si>
    <t>04.11.120</t>
  </si>
  <si>
    <t>Retirada de torneira ou chuveiro</t>
  </si>
  <si>
    <t>04.11.140</t>
  </si>
  <si>
    <t>Retirada de sifão ou metais sanitários diversos</t>
  </si>
  <si>
    <t>04.11.160</t>
  </si>
  <si>
    <t>Retirada de caixa de descarga de sobrepor ou acoplada</t>
  </si>
  <si>
    <t>04.12</t>
  </si>
  <si>
    <t>Retirada de aparelhos elétricos e hidráulicos</t>
  </si>
  <si>
    <t>04.12.020</t>
  </si>
  <si>
    <t>Retirada de conjunto motor-bomba</t>
  </si>
  <si>
    <t>04.12.040</t>
  </si>
  <si>
    <t>Retirada de motor de bomba de recalque</t>
  </si>
  <si>
    <t>04.13</t>
  </si>
  <si>
    <t>Retirada de impermeabilização e afins</t>
  </si>
  <si>
    <t>04.13.020</t>
  </si>
  <si>
    <t>Retirada de isolamento térmico com material monolítico</t>
  </si>
  <si>
    <t>04.13.060</t>
  </si>
  <si>
    <t>Retirada de isolamento térmico com material em panos</t>
  </si>
  <si>
    <t>04.14</t>
  </si>
  <si>
    <t>Retirada de vidro</t>
  </si>
  <si>
    <t>04.14.020</t>
  </si>
  <si>
    <t>Retirada de vidro ou espelho com raspagem da massa ou retirada de baguete</t>
  </si>
  <si>
    <t>04.14.040</t>
  </si>
  <si>
    <t>Retirada de esquadria em vidro</t>
  </si>
  <si>
    <t>04.17</t>
  </si>
  <si>
    <t>Retirada em instalação elétrica - letra A ate B</t>
  </si>
  <si>
    <t>04.17.020</t>
  </si>
  <si>
    <t>Remoção de aparelho de iluminação ou projetor fixo em teto, piso ou parede</t>
  </si>
  <si>
    <t>04.17.040</t>
  </si>
  <si>
    <t>Remoção de aparelho de iluminação ou projetor fixo em poste ou braço</t>
  </si>
  <si>
    <t>04.17.060</t>
  </si>
  <si>
    <t>Remoção de suporte tipo braquet</t>
  </si>
  <si>
    <t>04.17.080</t>
  </si>
  <si>
    <t>Remoção de barramento de cobre</t>
  </si>
  <si>
    <t>04.17.100</t>
  </si>
  <si>
    <t>Remoção de base de disjuntor tipo QUIK-LAG</t>
  </si>
  <si>
    <t>04.17.120</t>
  </si>
  <si>
    <t>Remoção de base de fusível tipo Diazed</t>
  </si>
  <si>
    <t>04.17.140</t>
  </si>
  <si>
    <t>Remoção de base e haste de para-raios</t>
  </si>
  <si>
    <t>04.17.160</t>
  </si>
  <si>
    <t>Remoção de base ou chave para fusível NH tipo tripolar</t>
  </si>
  <si>
    <t>04.17.180</t>
  </si>
  <si>
    <t>Remoção de base ou chave para fusível NH tipo unipolar</t>
  </si>
  <si>
    <t>04.17.200</t>
  </si>
  <si>
    <t>Remoção de braçadeira para passagem de cordoalha</t>
  </si>
  <si>
    <t>04.17.220</t>
  </si>
  <si>
    <t>Remoção de bucha de passagem interna ou externa</t>
  </si>
  <si>
    <t>04.17.240</t>
  </si>
  <si>
    <t>Remoção de bucha de passagem para neutro</t>
  </si>
  <si>
    <t>04.18</t>
  </si>
  <si>
    <t>Retirada em instalação elétrica - letra C</t>
  </si>
  <si>
    <t>04.18.020</t>
  </si>
  <si>
    <t>Remoção de cabeçote em rede de telefonia</t>
  </si>
  <si>
    <t>04.18.040</t>
  </si>
  <si>
    <t>Remoção de cabo de aço e esticadores de para-raios</t>
  </si>
  <si>
    <t>04.18.060</t>
  </si>
  <si>
    <t>Remoção de caixa de entrada de energia padrão medição indireta completa</t>
  </si>
  <si>
    <t>04.18.070</t>
  </si>
  <si>
    <t>Remoção de caixa de entrada de energia padrão residencial completa</t>
  </si>
  <si>
    <t>04.18.080</t>
  </si>
  <si>
    <t>Remoção de caixa de entrada telefônica completa</t>
  </si>
  <si>
    <t>04.18.090</t>
  </si>
  <si>
    <t>Remoção de caixa de medição padrão completa</t>
  </si>
  <si>
    <t>04.18.120</t>
  </si>
  <si>
    <t>Remoção de caixa estampada</t>
  </si>
  <si>
    <t>04.18.130</t>
  </si>
  <si>
    <t>Remoção de caixa para fusível ou tomada instalada em perfilado</t>
  </si>
  <si>
    <t>04.18.140</t>
  </si>
  <si>
    <t>Remoção de caixa para transformador de corrente</t>
  </si>
  <si>
    <t>04.18.180</t>
  </si>
  <si>
    <t>Remoção de cantoneira metálica</t>
  </si>
  <si>
    <t>04.18.200</t>
  </si>
  <si>
    <t>Remoção de captor de para-raios tipo Franklin</t>
  </si>
  <si>
    <t>04.18.220</t>
  </si>
  <si>
    <t>Remoção de chapa de ferro para bucha de passagem</t>
  </si>
  <si>
    <t>04.18.240</t>
  </si>
  <si>
    <t>Remoção de chave automática da boia</t>
  </si>
  <si>
    <t>04.18.250</t>
  </si>
  <si>
    <t>Remoção de chave base de mármore ou ardósia</t>
  </si>
  <si>
    <t>04.18.260</t>
  </si>
  <si>
    <t>Remoção de chave de ação rápida comando frontal montado em painel</t>
  </si>
  <si>
    <t>04.18.270</t>
  </si>
  <si>
    <t>Remoção de chave fusível indicadora tipo Matheus</t>
  </si>
  <si>
    <t>04.18.280</t>
  </si>
  <si>
    <t>Remoção de chave seccionadora tripolar seca mecanismo de manobra frontal</t>
  </si>
  <si>
    <t>04.18.290</t>
  </si>
  <si>
    <t>Remoção de chave tipo Pacco rotativo</t>
  </si>
  <si>
    <t>04.18.320</t>
  </si>
  <si>
    <t>Remoção de cinta de fixação de eletroduto ou sela para cruzeta em poste</t>
  </si>
  <si>
    <t>04.18.340</t>
  </si>
  <si>
    <t>Remoção de condulete</t>
  </si>
  <si>
    <t>04.18.360</t>
  </si>
  <si>
    <t>Remoção de condutor aparente diâmetro externo acima de 6,5 mm</t>
  </si>
  <si>
    <t>04.18.370</t>
  </si>
  <si>
    <t>Remoção de condutor aparente diâmetro externo até 6,5 mm</t>
  </si>
  <si>
    <t>04.18.380</t>
  </si>
  <si>
    <t>Remoção de condutor embutido diâmetro externo acima de 6,5 mm</t>
  </si>
  <si>
    <t>04.18.390</t>
  </si>
  <si>
    <t>Remoção de condutor embutido diâmetro externo até 6,5 mm</t>
  </si>
  <si>
    <t>04.18.400</t>
  </si>
  <si>
    <t>Remoção de condutor especial</t>
  </si>
  <si>
    <t>04.18.410</t>
  </si>
  <si>
    <t>Remoção de cordoalha ou cabo de cobre nu</t>
  </si>
  <si>
    <t>04.18.420</t>
  </si>
  <si>
    <t>Remoção de contator magnético para comando de bomba</t>
  </si>
  <si>
    <t>04.18.440</t>
  </si>
  <si>
    <t>Remoção de corrente para pendentes</t>
  </si>
  <si>
    <t>04.18.460</t>
  </si>
  <si>
    <t>Remoção de cruzeta de ferro para fixação de projetores</t>
  </si>
  <si>
    <t>04.18.470</t>
  </si>
  <si>
    <t>Remoção de cruzeta de madeira</t>
  </si>
  <si>
    <t>04.19</t>
  </si>
  <si>
    <t>Retirada em instalação elétrica - letra D ate I</t>
  </si>
  <si>
    <t>04.19.020</t>
  </si>
  <si>
    <t>Remoção de disjuntor de volume normal ou reduzido</t>
  </si>
  <si>
    <t>04.19.030</t>
  </si>
  <si>
    <t>Remoção de disjuntor a seco aberto tripolar, 600 V de 800 A</t>
  </si>
  <si>
    <t>04.19.060</t>
  </si>
  <si>
    <t>Remoção de disjuntor termomagnético</t>
  </si>
  <si>
    <t>04.19.080</t>
  </si>
  <si>
    <t>Remoção de fundo de quadro de distribuição ou caixa de passagem</t>
  </si>
  <si>
    <t>04.19.100</t>
  </si>
  <si>
    <t>Remoção de gancho de sustentação de luminária em perfilado</t>
  </si>
  <si>
    <t>04.19.120</t>
  </si>
  <si>
    <t>Remoção de interruptores, tomadas, botão de campainha ou cigarra</t>
  </si>
  <si>
    <t>04.19.140</t>
  </si>
  <si>
    <t>Remoção de isolador tipo castanha e gancho de sustentação</t>
  </si>
  <si>
    <t>04.19.160</t>
  </si>
  <si>
    <t>Remoção de isolador tipo disco completo e gancho de suspensão</t>
  </si>
  <si>
    <t>04.19.180</t>
  </si>
  <si>
    <t>Remoção de isolador tipo pino, inclusive o pino</t>
  </si>
  <si>
    <t>04.19.190</t>
  </si>
  <si>
    <t>Remoção de isolador galvanizado uso geral</t>
  </si>
  <si>
    <t>04.20</t>
  </si>
  <si>
    <t>Retirada em instalação elétrica - letra J ate N</t>
  </si>
  <si>
    <t>04.20.020</t>
  </si>
  <si>
    <t>Remoção de janela de ventilação, iluminação ou ventilação e iluminação padrão</t>
  </si>
  <si>
    <t>04.20.040</t>
  </si>
  <si>
    <t>Remoção de lâmpada</t>
  </si>
  <si>
    <t>04.20.060</t>
  </si>
  <si>
    <t>Remoção de luz de obstáculo</t>
  </si>
  <si>
    <t>04.20.080</t>
  </si>
  <si>
    <t>Remoção de manopla de comando de disjuntor</t>
  </si>
  <si>
    <t>04.20.100</t>
  </si>
  <si>
    <t>Remoção de mão francesa</t>
  </si>
  <si>
    <t>04.20.120</t>
  </si>
  <si>
    <t>Remoção de terminal modular (mufla) tripolar ou unipolar</t>
  </si>
  <si>
    <t>04.21</t>
  </si>
  <si>
    <t>Retirada em instalação elétrica - letra O ate S</t>
  </si>
  <si>
    <t>04.21.020</t>
  </si>
  <si>
    <t>Remoção de óleo de disjuntor ou transformador</t>
  </si>
  <si>
    <t>L</t>
  </si>
  <si>
    <t>04.21.040</t>
  </si>
  <si>
    <t>Remoção de pára-raios tipo cristal-valve em cabine primária</t>
  </si>
  <si>
    <t>04.21.050</t>
  </si>
  <si>
    <t>Remoção de pára-raios tipo cristal-valve em poste singelo ou estaleiro</t>
  </si>
  <si>
    <t>04.21.060</t>
  </si>
  <si>
    <t>Remoção de perfilado</t>
  </si>
  <si>
    <t>04.21.100</t>
  </si>
  <si>
    <t>Remoção de porta de quadro ou painel</t>
  </si>
  <si>
    <t>04.21.130</t>
  </si>
  <si>
    <t>Remoção de poste de concreto</t>
  </si>
  <si>
    <t>04.21.140</t>
  </si>
  <si>
    <t>Remoção de poste metálico</t>
  </si>
  <si>
    <t>04.21.150</t>
  </si>
  <si>
    <t>Remoção de poste de madeira</t>
  </si>
  <si>
    <t>04.21.160</t>
  </si>
  <si>
    <t>Remoção de quadro de distribuição, chamada ou caixa de passagem</t>
  </si>
  <si>
    <t>04.21.200</t>
  </si>
  <si>
    <t>Remoção de reator para lâmpada</t>
  </si>
  <si>
    <t>04.21.210</t>
  </si>
  <si>
    <t>Remoção de reator para lâmpada fixo em poste</t>
  </si>
  <si>
    <t>04.21.240</t>
  </si>
  <si>
    <t>Remoção de relé</t>
  </si>
  <si>
    <t>04.21.260</t>
  </si>
  <si>
    <t>Remoção de roldana</t>
  </si>
  <si>
    <t>04.21.280</t>
  </si>
  <si>
    <t>Remoção de soquete</t>
  </si>
  <si>
    <t>04.21.300</t>
  </si>
  <si>
    <t>Remoção de suporte de transformador em poste singelo ou estaleiro</t>
  </si>
  <si>
    <t>04.22</t>
  </si>
  <si>
    <t>Retirada em instalação elétrica - letra T ate o final</t>
  </si>
  <si>
    <t>04.22.020</t>
  </si>
  <si>
    <t>Remoção de terminal ou conector para cabos</t>
  </si>
  <si>
    <t>04.22.040</t>
  </si>
  <si>
    <t>Remoção de transformador de potência em cabine primária</t>
  </si>
  <si>
    <t>04.22.050</t>
  </si>
  <si>
    <t>Remoção de transformador de potencial completo (pequeno)</t>
  </si>
  <si>
    <t>04.22.060</t>
  </si>
  <si>
    <t>Remoção de transformador de potência trifásico até 225 kVA, a óleo, em poste singelo</t>
  </si>
  <si>
    <t>04.22.100</t>
  </si>
  <si>
    <t>Remoção de tubulação elétrica aparente com diâmetro externo acima de 50 mm</t>
  </si>
  <si>
    <t>04.22.110</t>
  </si>
  <si>
    <t>Remoção de tubulação elétrica aparente com diâmetro externo até 50 mm</t>
  </si>
  <si>
    <t>04.22.120</t>
  </si>
  <si>
    <t>Remoção de tubulação elétrica embutida com diâmetro externo acima de 50 mm</t>
  </si>
  <si>
    <t>04.22.130</t>
  </si>
  <si>
    <t>Remoção de tubulação elétrica embutida com diâmetro externo até 50 mm</t>
  </si>
  <si>
    <t>04.22.200</t>
  </si>
  <si>
    <t>Remoção de vergalhão</t>
  </si>
  <si>
    <t>04.30</t>
  </si>
  <si>
    <t>Retirada em instalação hidráulica</t>
  </si>
  <si>
    <t>04.30.020</t>
  </si>
  <si>
    <t>Remoção de calha ou rufo</t>
  </si>
  <si>
    <t>04.30.040</t>
  </si>
  <si>
    <t>Remoção de condutor aparente</t>
  </si>
  <si>
    <t>04.30.060</t>
  </si>
  <si>
    <t>Remoção de tubulação hidráulica em geral, incluindo conexões, caixas e ralos</t>
  </si>
  <si>
    <t>04.30.080</t>
  </si>
  <si>
    <t>Remoção de hidrante de parede completo</t>
  </si>
  <si>
    <t>04.30.100</t>
  </si>
  <si>
    <t>Remoção de reservatório em fibrocimento até 1000 litros</t>
  </si>
  <si>
    <t>04.31</t>
  </si>
  <si>
    <t>Retirada em instalação de combate a incêndio</t>
  </si>
  <si>
    <t>04.31.010</t>
  </si>
  <si>
    <t>Retirada de bico de sprinkler</t>
  </si>
  <si>
    <t>04.35</t>
  </si>
  <si>
    <t>Retirada de sistema e equipamento de conforto mecânico</t>
  </si>
  <si>
    <t>04.35.050</t>
  </si>
  <si>
    <t>Retirada de aparelho de ar condicionado portátil</t>
  </si>
  <si>
    <t>04.40</t>
  </si>
  <si>
    <t>Retirada diversa de pecas pre-moldadas</t>
  </si>
  <si>
    <t>04.40.010</t>
  </si>
  <si>
    <t>Retirada manual de guia pré-moldada, inclusive limpeza, carregamento, transporte até 1 quilômetro e descarregamento</t>
  </si>
  <si>
    <t>04.40.020</t>
  </si>
  <si>
    <t>Retirada de soleira ou peitoril em geral</t>
  </si>
  <si>
    <t>04.40.030</t>
  </si>
  <si>
    <t>Retirada manual de guia pré-moldada, inclusive limpeza e empilhamento</t>
  </si>
  <si>
    <t>04.40.050</t>
  </si>
  <si>
    <t>Retirada manual de paralelepípedo ou lajota de concreto, inclusive limpeza, carregamento, transporte até 1 quilômetro e descarregamento</t>
  </si>
  <si>
    <t>04.40.070</t>
  </si>
  <si>
    <t>Retirada manual de paralelepípedo ou lajota de concreto, inclusive limpeza e empilhamento</t>
  </si>
  <si>
    <t>04.41</t>
  </si>
  <si>
    <t>Retirada de dispositivos viários</t>
  </si>
  <si>
    <t>04.41.001</t>
  </si>
  <si>
    <t>Retirada de placa de solo</t>
  </si>
  <si>
    <t>05</t>
  </si>
  <si>
    <t>TRANSPORTE E MOVIMENTACAO, DENTRO E FORA DA OBRA</t>
  </si>
  <si>
    <t>05.04</t>
  </si>
  <si>
    <t>Transporte de material solto</t>
  </si>
  <si>
    <t>05.04.060</t>
  </si>
  <si>
    <t>Transporte manual horizontal e/ou vertical de entulho até o local de despejo - ensacado</t>
  </si>
  <si>
    <t>05.07</t>
  </si>
  <si>
    <t>Transporte comercial, carreteiro e aluguel</t>
  </si>
  <si>
    <t>05.07.040</t>
  </si>
  <si>
    <t>Remoção de entulho separado de obra com caçamba metálica - terra, alvenaria, concreto, argamassa, madeira, papel, plástico ou metal</t>
  </si>
  <si>
    <t>05.07.050</t>
  </si>
  <si>
    <t>Remoção de entulho de obra com caçamba metálica - material volumoso e misturado por alvenaria, terra, madeira, papel, plástico e metal</t>
  </si>
  <si>
    <t>05.07.060</t>
  </si>
  <si>
    <t>Remoção de entulho de obra com caçamba metálica - material rejeitado e misturado por vegetação, isopor, manta asfáltica e lã de vidro</t>
  </si>
  <si>
    <t>05.07.070</t>
  </si>
  <si>
    <t>Remoção de entulho de obra com caçamba metálica - gesso e/ou drywall</t>
  </si>
  <si>
    <t>05.08</t>
  </si>
  <si>
    <t>Transporte mecanizado de material solto</t>
  </si>
  <si>
    <t>05.08.060</t>
  </si>
  <si>
    <t>Transporte de entulho, para distâncias superiores ao 3° km até o 5° km</t>
  </si>
  <si>
    <t>05.08.080</t>
  </si>
  <si>
    <t>Transporte de entulho, para distâncias superiores ao 5° km até o 10° km</t>
  </si>
  <si>
    <t>05.08.100</t>
  </si>
  <si>
    <t>Transporte de entulho, para distâncias superiores ao 10° km até o 15° km</t>
  </si>
  <si>
    <t>05.08.120</t>
  </si>
  <si>
    <t>Transporte de entulho, para distâncias superiores ao 15° km até o 20° km</t>
  </si>
  <si>
    <t>05.08.140</t>
  </si>
  <si>
    <t>Transporte de entulho, para distâncias superiores ao 20° km</t>
  </si>
  <si>
    <t>M3XKM</t>
  </si>
  <si>
    <t>05.08.220</t>
  </si>
  <si>
    <t>Carregamento mecanizado de entulho fragmentado, com caminhão à disposição dentro da obra, até o raio de 1 km</t>
  </si>
  <si>
    <t>05.09</t>
  </si>
  <si>
    <t>Taxas de recolhimento</t>
  </si>
  <si>
    <t>05.09.006</t>
  </si>
  <si>
    <t>Taxa de destinação de resíduo sólido em aterro, tipo inerte</t>
  </si>
  <si>
    <t>T</t>
  </si>
  <si>
    <t>05.09.007</t>
  </si>
  <si>
    <t>Taxa de destinação de resíduo sólido em aterro, tipo solo/terra</t>
  </si>
  <si>
    <t>05.09.008</t>
  </si>
  <si>
    <t>Transporte e taxa de destinação de resíduo sólido em aterro, tipo telhas cimento amianto</t>
  </si>
  <si>
    <t>05.10</t>
  </si>
  <si>
    <t>Transporte mecanizado de solo</t>
  </si>
  <si>
    <t>05.10.010</t>
  </si>
  <si>
    <t>Carregamento mecanizado de solo de 1ª e 2ª categoria</t>
  </si>
  <si>
    <t>05.10.020</t>
  </si>
  <si>
    <t>Transporte de solo de 1ª e 2ª categoria por caminhão até o 2° km</t>
  </si>
  <si>
    <t>05.10.021</t>
  </si>
  <si>
    <t>Transporte de solo de 1ª e 2ª categoria por caminhão para distâncias superiores ao 2° km até o 3° km</t>
  </si>
  <si>
    <t>05.10.022</t>
  </si>
  <si>
    <t>Transporte de solo de 1ª e 2ª categoria por caminhão para distâncias superiores ao 3° km até o 5° km</t>
  </si>
  <si>
    <t>05.10.023</t>
  </si>
  <si>
    <t>Transporte de solo de 1ª e 2ª categoria por caminhão para distâncias superiores ao 5° km até o 10° km</t>
  </si>
  <si>
    <t>05.10.024</t>
  </si>
  <si>
    <t>Transporte de solo de 1ª e 2ª categoria por caminhão para distâncias superiores ao 10° km até o 15° km</t>
  </si>
  <si>
    <t>05.10.025</t>
  </si>
  <si>
    <t>Transporte de solo de 1ª e 2ª categoria por caminhão para distâncias superiores ao 15° km até o 20° km</t>
  </si>
  <si>
    <t>05.10.026</t>
  </si>
  <si>
    <t>Transporte de solo de 1ª e 2ª categoria por caminhão para distâncias superiores ao 20° km</t>
  </si>
  <si>
    <t>05.10.030</t>
  </si>
  <si>
    <t>Transporte de solo brejoso por caminhão até o 2° km</t>
  </si>
  <si>
    <t>05.10.031</t>
  </si>
  <si>
    <t>Transporte de solo brejoso por caminhão para distâncias superiores ao 2° km até o 3° km</t>
  </si>
  <si>
    <t>05.10.032</t>
  </si>
  <si>
    <t>Transporte de solo brejoso por caminhão para distâncias superiores ao 3° km até o 5° km</t>
  </si>
  <si>
    <t>05.10.033</t>
  </si>
  <si>
    <t>Transporte de solo brejoso por caminhão para distâncias superiores ao 5° km até o 10° km</t>
  </si>
  <si>
    <t>05.10.034</t>
  </si>
  <si>
    <t>Transporte de solo brejoso por caminhão para distâncias superiores ao 10° km até o 15° km</t>
  </si>
  <si>
    <t>05.10.035</t>
  </si>
  <si>
    <t>Transporte de solo brejoso por caminhão para distâncias superiores ao 15° km até o 20° km</t>
  </si>
  <si>
    <t>05.10.036</t>
  </si>
  <si>
    <t>Transporte de solo brejoso por caminhão para distâncias superiores ao 20° km</t>
  </si>
  <si>
    <t>06</t>
  </si>
  <si>
    <t>SERVICO EM SOLO E ROCHA, MANUAL</t>
  </si>
  <si>
    <t>06.01</t>
  </si>
  <si>
    <t>Escavação manual em campo aberto de solo, exceto rocha</t>
  </si>
  <si>
    <t>06.01.020</t>
  </si>
  <si>
    <t>Escavação manual em solo de 1ª e 2ª categoria em campo aberto</t>
  </si>
  <si>
    <t>06.01.040</t>
  </si>
  <si>
    <t>Escavação manual em solo brejoso em campo aberto</t>
  </si>
  <si>
    <t>06.02</t>
  </si>
  <si>
    <t>Escavação manual em valas e buracos de solo, exceto rocha</t>
  </si>
  <si>
    <t>06.02.020</t>
  </si>
  <si>
    <t>Escavação manual em solo de 1ª e 2ª categoria em vala ou cava até 1,5 m</t>
  </si>
  <si>
    <t>06.02.040</t>
  </si>
  <si>
    <t>Escavação manual em solo de 1ª e 2ª categoria em vala ou cava além de 1,5 m</t>
  </si>
  <si>
    <t>06.11</t>
  </si>
  <si>
    <t>Reaterro manual sem fornecimento de material</t>
  </si>
  <si>
    <t>06.11.020</t>
  </si>
  <si>
    <t>Reaterro manual para simples regularização sem compactação</t>
  </si>
  <si>
    <t>06.11.040</t>
  </si>
  <si>
    <t>Reaterro manual apiloado sem controle de compactação</t>
  </si>
  <si>
    <t>06.11.060</t>
  </si>
  <si>
    <t>Reaterro manual com adição de 2% de cimento</t>
  </si>
  <si>
    <t>06.12</t>
  </si>
  <si>
    <t>Aterro manual sem fornecimento de material</t>
  </si>
  <si>
    <t>06.12.020</t>
  </si>
  <si>
    <t>Aterro manual apiloado de área interna com maço de 30 kg</t>
  </si>
  <si>
    <t>06.14</t>
  </si>
  <si>
    <t>Carga / carregamento e descarga manual</t>
  </si>
  <si>
    <t>06.14.020</t>
  </si>
  <si>
    <t>Carga manual de solo</t>
  </si>
  <si>
    <t>07</t>
  </si>
  <si>
    <t>SERVICO EM SOLO E ROCHA, MECANIZADO</t>
  </si>
  <si>
    <t>07.01</t>
  </si>
  <si>
    <t>Escavação ou corte mecanizados em campo aberto de solo, exceto rocha</t>
  </si>
  <si>
    <t>07.01.010</t>
  </si>
  <si>
    <t>Escavação e carga mecanizada para exploração de solo em jazida</t>
  </si>
  <si>
    <t>07.01.020</t>
  </si>
  <si>
    <t>Escavação e carga mecanizada em solo de 1ª categoria, em campo aberto</t>
  </si>
  <si>
    <t>07.01.060</t>
  </si>
  <si>
    <t>Escavação e carga mecanizada em solo de 2ª categoria, em campo aberto</t>
  </si>
  <si>
    <t>07.01.120</t>
  </si>
  <si>
    <t>Carga e remoção de terra até a distância média de 1 km</t>
  </si>
  <si>
    <t>07.02</t>
  </si>
  <si>
    <t>Escavação mecanizada de valas e buracos em solo, exceto rocha</t>
  </si>
  <si>
    <t>07.02.020</t>
  </si>
  <si>
    <t>Escavação mecanizada de valas ou cavas com profundidade de até 2 m</t>
  </si>
  <si>
    <t>07.02.040</t>
  </si>
  <si>
    <t>Escavação mecanizada de valas ou cavas com profundidade de até 3 m</t>
  </si>
  <si>
    <t>07.02.060</t>
  </si>
  <si>
    <t>Escavação mecanizada de valas ou cavas com profundidade de até 4 m</t>
  </si>
  <si>
    <t>07.02.080</t>
  </si>
  <si>
    <t>Escavação mecanizada de valas ou cavas com profundidade acima de 4 m, com escavadeira hidráulica</t>
  </si>
  <si>
    <t>07.05</t>
  </si>
  <si>
    <t>Escavação mecanizada em solo brejoso ou turfa</t>
  </si>
  <si>
    <t>07.05.010</t>
  </si>
  <si>
    <t>Escavação e carga mecanizada em solo brejoso ou turfa</t>
  </si>
  <si>
    <t>07.05.020</t>
  </si>
  <si>
    <t>Escavação e carga mecanizada em solo vegetal superficial</t>
  </si>
  <si>
    <t>07.06</t>
  </si>
  <si>
    <t>Escavação ou carga mecanizada em campo aberto</t>
  </si>
  <si>
    <t>07.06.010</t>
  </si>
  <si>
    <t>Escavação e carga mecanizada em campo aberto, com rompedor hidráulico, em rocha</t>
  </si>
  <si>
    <t>07.10</t>
  </si>
  <si>
    <t>Apiloamento e nivelamento mecanizado de solo</t>
  </si>
  <si>
    <t>07.10.020</t>
  </si>
  <si>
    <t>Espalhamento de solo em bota-fora com compactação sem controle</t>
  </si>
  <si>
    <t>07.11</t>
  </si>
  <si>
    <t>Reaterro mecanizado sem fornecimento de material</t>
  </si>
  <si>
    <t>07.11.020</t>
  </si>
  <si>
    <t>Reaterro compactado mecanizado de vala ou cava com compactador</t>
  </si>
  <si>
    <t>07.11.040</t>
  </si>
  <si>
    <t>Reaterro compactado mecanizado de vala ou cava com rolo, mínimo de 95% PN</t>
  </si>
  <si>
    <t>07.12</t>
  </si>
  <si>
    <t>Aterro mecanizado sem fornecimento de material</t>
  </si>
  <si>
    <t>07.12.010</t>
  </si>
  <si>
    <t>Compactação de aterro mecanizado mínimo de 95% PN, sem fornecimento de solo em áreas fechadas</t>
  </si>
  <si>
    <t>07.12.020</t>
  </si>
  <si>
    <t>Compactação de aterro mecanizado mínimo de 95% PN, sem fornecimento de solo em campo aberto</t>
  </si>
  <si>
    <t>07.12.030</t>
  </si>
  <si>
    <t>Compactação de aterro mecanizado a 100% PN, sem fornecimento de solo em campo aberto</t>
  </si>
  <si>
    <t>07.12.040</t>
  </si>
  <si>
    <t>Aterro mecanizado por compensação, solo de 1ª categoria em campo aberto, sem compactação do aterro</t>
  </si>
  <si>
    <t>08</t>
  </si>
  <si>
    <t>ESCORAMENTO, CONTENCAO E DRENAGEM</t>
  </si>
  <si>
    <t>08.01</t>
  </si>
  <si>
    <t>Escoramento</t>
  </si>
  <si>
    <t>08.01.020</t>
  </si>
  <si>
    <t>Escoramento de solo contínuo</t>
  </si>
  <si>
    <t>08.01.040</t>
  </si>
  <si>
    <t>Escoramento de solo descontínuo</t>
  </si>
  <si>
    <t>08.01.060</t>
  </si>
  <si>
    <t>Escoramento de solo pontaletado</t>
  </si>
  <si>
    <t>08.01.080</t>
  </si>
  <si>
    <t>Escoramento de solo especial</t>
  </si>
  <si>
    <t>08.01.100</t>
  </si>
  <si>
    <t>Escoramento com estacas pranchas metálicas - profundidade até 4 m</t>
  </si>
  <si>
    <t>08.01.110</t>
  </si>
  <si>
    <t>Escoramento com estacas pranchas metálicas - profundidade até 6 m</t>
  </si>
  <si>
    <t>08.01.120</t>
  </si>
  <si>
    <t>Escoramento com estacas pranchas metálicas - profundidade até 8 m</t>
  </si>
  <si>
    <t>08.02</t>
  </si>
  <si>
    <t>Cimbramento</t>
  </si>
  <si>
    <t>08.02.020</t>
  </si>
  <si>
    <t>Cimbramento em madeira com estroncas de eucalipto</t>
  </si>
  <si>
    <t>08.02.040</t>
  </si>
  <si>
    <t>Cimbramento em perfil metálico para obras de arte</t>
  </si>
  <si>
    <t>08.02.050</t>
  </si>
  <si>
    <t>Cimbramento tubular metálico</t>
  </si>
  <si>
    <t>M3MES</t>
  </si>
  <si>
    <t>08.02.060</t>
  </si>
  <si>
    <t>Montagem e desmontagem de cimbramento tubular metálico</t>
  </si>
  <si>
    <t>08.03</t>
  </si>
  <si>
    <t>Descimbramento</t>
  </si>
  <si>
    <t>08.03.020</t>
  </si>
  <si>
    <t>Descimbramento em madeira</t>
  </si>
  <si>
    <t>08.05</t>
  </si>
  <si>
    <t>Manta, filtro e dreno</t>
  </si>
  <si>
    <t>08.05.010</t>
  </si>
  <si>
    <t>Geomembrana em polietileno de alta densidade PEAD de 1 mm</t>
  </si>
  <si>
    <t>08.05.100</t>
  </si>
  <si>
    <t>Dreno com pedra britada</t>
  </si>
  <si>
    <t>08.05.110</t>
  </si>
  <si>
    <t>Dreno com areia grossa</t>
  </si>
  <si>
    <t>08.05.180</t>
  </si>
  <si>
    <t>Manta geotêxtil com resistência à tração longitudinal de 10kN/m e transversal de 9kN/m</t>
  </si>
  <si>
    <t>08.05.190</t>
  </si>
  <si>
    <t>Manta geotêxtil com resistência à tração longitudinal de 16kN/m e transversal de 14kN/m</t>
  </si>
  <si>
    <t>08.05.220</t>
  </si>
  <si>
    <t>Manta geotêxtil com resistência à tração longitudinal de 31kN/m e transversal de 27kN/m</t>
  </si>
  <si>
    <t>08.06</t>
  </si>
  <si>
    <t>Barbaca</t>
  </si>
  <si>
    <t>08.06.040</t>
  </si>
  <si>
    <t>Barbacã em tubo de PVC com diâmetro 50 mm</t>
  </si>
  <si>
    <t>08.06.060</t>
  </si>
  <si>
    <t>Barbacã em tubo de PVC com diâmetro 75 mm</t>
  </si>
  <si>
    <t>08.06.080</t>
  </si>
  <si>
    <t>Barbacã em tubo de PVC com diâmetro 100 mm</t>
  </si>
  <si>
    <t>08.07</t>
  </si>
  <si>
    <t>Esgotamento</t>
  </si>
  <si>
    <t>08.07.050</t>
  </si>
  <si>
    <t>Taxa de mobilização e desmobilização de equipamentos para execução de rebaixamento de lençol freático</t>
  </si>
  <si>
    <t>08.07.060</t>
  </si>
  <si>
    <t>Locação de conjunto de bombeamento a vácuo para rebaixamento de lençol freático, com até 50 ponteiras e potência até 15 HP, mínimo 30 dias</t>
  </si>
  <si>
    <t>CJxDI</t>
  </si>
  <si>
    <t>08.07.070</t>
  </si>
  <si>
    <t>Ponteiras filtrantes, profundidade até 5 m</t>
  </si>
  <si>
    <t>08.07.090</t>
  </si>
  <si>
    <t>Esgotamento de águas superficiais com bomba de superfície ou submersa</t>
  </si>
  <si>
    <t>HPXh</t>
  </si>
  <si>
    <t>08.10</t>
  </si>
  <si>
    <t>Contenção</t>
  </si>
  <si>
    <t>08.10.040</t>
  </si>
  <si>
    <t>Enrocamento com pedra arrumada</t>
  </si>
  <si>
    <t>08.10.060</t>
  </si>
  <si>
    <t>Enrocamento com pedra assentada</t>
  </si>
  <si>
    <t>08.10.108</t>
  </si>
  <si>
    <t>Gabião tipo caixa em tela metálica, altura de 0,5 m, com revestimento liga zinco/alumínio, malha hexagonal 8/10 cm, fio diâmetro 2,7 mm, independente do formato ou utilização</t>
  </si>
  <si>
    <t>08.10.109</t>
  </si>
  <si>
    <t>Gabião tipo caixa em tela metálica, altura de 1 m, com revestimento liga zinco/alumínio, malha hexagonal 8/10 cm, fio diâmetro 2,7 mm, independente do formato ou utilização</t>
  </si>
  <si>
    <t>09</t>
  </si>
  <si>
    <t>FORMA</t>
  </si>
  <si>
    <t>09.01</t>
  </si>
  <si>
    <t>Forma em tabua</t>
  </si>
  <si>
    <t>09.01.020</t>
  </si>
  <si>
    <t>Forma em madeira comum para fundação</t>
  </si>
  <si>
    <t>09.01.030</t>
  </si>
  <si>
    <t>Forma em madeira comum para estrutura</t>
  </si>
  <si>
    <t>09.01.040</t>
  </si>
  <si>
    <t>Forma em madeira comum para caixão perdido</t>
  </si>
  <si>
    <t>09.01.150</t>
  </si>
  <si>
    <t>Desmontagem de forma em madeira para estrutura de laje, com tábuas</t>
  </si>
  <si>
    <t>09.01.160</t>
  </si>
  <si>
    <t>Desmontagem de forma em madeira para estrutura de vigas, com tábuas</t>
  </si>
  <si>
    <t>09.02</t>
  </si>
  <si>
    <t>Forma em madeira compensada</t>
  </si>
  <si>
    <t>09.02.020</t>
  </si>
  <si>
    <t>Forma plana em compensado para estrutura convencional</t>
  </si>
  <si>
    <t>09.02.040</t>
  </si>
  <si>
    <t>Forma plana em compensado para estrutura aparente</t>
  </si>
  <si>
    <t>09.02.060</t>
  </si>
  <si>
    <t>Forma curva em compensado para estrutura aparente</t>
  </si>
  <si>
    <t>09.02.080</t>
  </si>
  <si>
    <t>Forma plana em compensado para obra de arte, sem cimbramento</t>
  </si>
  <si>
    <t>09.02.100</t>
  </si>
  <si>
    <t>Forma em compensado para encamisamento de tubulão</t>
  </si>
  <si>
    <t>09.02.120</t>
  </si>
  <si>
    <t>Forma ripada de 5 cm na vertical</t>
  </si>
  <si>
    <t>09.02.130</t>
  </si>
  <si>
    <t>Forma plana em compensado para estrutura convencional com cimbramento tubular metálico</t>
  </si>
  <si>
    <t>09.02.140</t>
  </si>
  <si>
    <t>Forma plana em compensado para estrutura aparente com cimbramento tubular metálico</t>
  </si>
  <si>
    <t>09.02.150</t>
  </si>
  <si>
    <t>Forma curva em compensado para estrutura convencional com cimbramento tubular metálico</t>
  </si>
  <si>
    <t>09.04</t>
  </si>
  <si>
    <t>Forma em papelão</t>
  </si>
  <si>
    <t>09.04.020</t>
  </si>
  <si>
    <t>Forma em tubo de papelão com diâmetro de 25 cm</t>
  </si>
  <si>
    <t>09.04.030</t>
  </si>
  <si>
    <t>Forma em tubo de papelão com diâmetro de 30 cm</t>
  </si>
  <si>
    <t>09.04.040</t>
  </si>
  <si>
    <t>Forma em tubo de papelão com diâmetro de 35 cm</t>
  </si>
  <si>
    <t>09.04.050</t>
  </si>
  <si>
    <t>Forma em tubo de papelão com diâmetro de 40 cm</t>
  </si>
  <si>
    <t>09.04.060</t>
  </si>
  <si>
    <t>Forma em tubo de papelão com diâmetro de 45 cm</t>
  </si>
  <si>
    <t>09.04.070</t>
  </si>
  <si>
    <t>Forma em tubo de papelão com diâmetro de 50 cm</t>
  </si>
  <si>
    <t>09.07</t>
  </si>
  <si>
    <t>Forma em polipropileno</t>
  </si>
  <si>
    <t>09.07.060</t>
  </si>
  <si>
    <t>Forma em polipropileno (cubeta) e acessórios para laje nervurada com dimensões variáveis - locação</t>
  </si>
  <si>
    <t>10</t>
  </si>
  <si>
    <t>ARMADURA E CORDOALHA ESTRUTURAL</t>
  </si>
  <si>
    <t>10.01</t>
  </si>
  <si>
    <t>Armadura em barra</t>
  </si>
  <si>
    <t>10.01.020</t>
  </si>
  <si>
    <t>Armadura em barra de aço CA-25 fyk = 250 MPa</t>
  </si>
  <si>
    <t>10.01.040</t>
  </si>
  <si>
    <t>Armadura em barra de aço CA-50 (A ou B) fyk = 500 MPa</t>
  </si>
  <si>
    <t>10.01.060</t>
  </si>
  <si>
    <t>Armadura em barra de aço CA-60 (A ou B) fyk = 600 MPa</t>
  </si>
  <si>
    <t>10.02</t>
  </si>
  <si>
    <t>Armadura em tela</t>
  </si>
  <si>
    <t>10.02.020</t>
  </si>
  <si>
    <t>Armadura em tela soldada de aço</t>
  </si>
  <si>
    <t>11</t>
  </si>
  <si>
    <t>CONCRETO, MASSA E LASTRO</t>
  </si>
  <si>
    <t>11.01</t>
  </si>
  <si>
    <t>Concreto usinado com controle fck - fornecimento do material</t>
  </si>
  <si>
    <t>11.01.100</t>
  </si>
  <si>
    <t>Concreto usinado, fck = 20 MPa</t>
  </si>
  <si>
    <t>11.01.130</t>
  </si>
  <si>
    <t>Concreto usinado, fck = 25 MPa</t>
  </si>
  <si>
    <t>11.01.160</t>
  </si>
  <si>
    <t>Concreto usinado, fck = 30 MPa</t>
  </si>
  <si>
    <t>11.01.170</t>
  </si>
  <si>
    <t>Concreto usinado, fck = 35 MPa</t>
  </si>
  <si>
    <t>11.01.190</t>
  </si>
  <si>
    <t>Concreto usinado, fck = 40 MPa</t>
  </si>
  <si>
    <t>11.01.260</t>
  </si>
  <si>
    <t>Concreto usinado, fck = 20 MPa - para bombeamento</t>
  </si>
  <si>
    <t>11.01.290</t>
  </si>
  <si>
    <t>Concreto usinado, fck = 25 MPa - para bombeamento</t>
  </si>
  <si>
    <t>11.01.320</t>
  </si>
  <si>
    <t>Concreto usinado, fck = 30 MPa - para bombeamento</t>
  </si>
  <si>
    <t>11.01.321</t>
  </si>
  <si>
    <t>Concreto usinado, fck = 35 MPa - para bombeamento</t>
  </si>
  <si>
    <t>11.01.350</t>
  </si>
  <si>
    <t>Concreto usinado, fck = 40 MPa - para bombeamento</t>
  </si>
  <si>
    <t>11.01.520</t>
  </si>
  <si>
    <t>Concreto usinado, fck = 30 MPa - para bombeamento em estaca hélice contínua</t>
  </si>
  <si>
    <t>11.01.630</t>
  </si>
  <si>
    <t>Concreto usinado, fck = 25 MPa - para perfil extrudado</t>
  </si>
  <si>
    <t>11.02</t>
  </si>
  <si>
    <t>Concreto usinado não estrutural - fornecimento do material</t>
  </si>
  <si>
    <t>11.02.020</t>
  </si>
  <si>
    <t>Concreto usinado não estrutural mínimo 150 kg cimento / m³</t>
  </si>
  <si>
    <t>11.02.040</t>
  </si>
  <si>
    <t>Concreto usinado não estrutural mínimo 200 kg cimento / m³</t>
  </si>
  <si>
    <t>11.02.060</t>
  </si>
  <si>
    <t>Concreto usinado não estrutural mínimo 300 kg cimento / m³</t>
  </si>
  <si>
    <t>11.03</t>
  </si>
  <si>
    <t>Concreto executado no local com controle fck - fornecimento do material</t>
  </si>
  <si>
    <t>11.03.090</t>
  </si>
  <si>
    <t>Concreto preparado no local, fck = 20 MPa</t>
  </si>
  <si>
    <t>11.03.140</t>
  </si>
  <si>
    <t>Concreto preparado no local, fck = 30 MPa</t>
  </si>
  <si>
    <t>11.04</t>
  </si>
  <si>
    <t>Concreto não estrutural executado no local - fornecimento do material</t>
  </si>
  <si>
    <t>11.04.020</t>
  </si>
  <si>
    <t>Concreto não estrutural executado no local, mínimo 150 kg cimento / m³</t>
  </si>
  <si>
    <t>11.04.040</t>
  </si>
  <si>
    <t>Concreto não estrutural executado no local, mínimo 200 kg cimento / m³</t>
  </si>
  <si>
    <t>11.04.060</t>
  </si>
  <si>
    <t>Concreto não estrutural executado no local, mínimo 300 kg cimento / m³</t>
  </si>
  <si>
    <t>11.05</t>
  </si>
  <si>
    <t>Concreto e argamassa especial</t>
  </si>
  <si>
    <t>11.05.010</t>
  </si>
  <si>
    <t>Argamassa em solo e cimento a 5% em peso</t>
  </si>
  <si>
    <t>11.05.030</t>
  </si>
  <si>
    <t>Argamassa graute expansiva autonivelante de alta resistência</t>
  </si>
  <si>
    <t>11.05.040</t>
  </si>
  <si>
    <t>Argamassa graute</t>
  </si>
  <si>
    <t>11.05.060</t>
  </si>
  <si>
    <t>Concreto ciclópico - fornecimento e aplicação (com 30% de pedra rachão), concreto fck 15 Mpa</t>
  </si>
  <si>
    <t>11.05.120</t>
  </si>
  <si>
    <t>Execução de concreto projetado - consumo de cimento 350 kg/m³</t>
  </si>
  <si>
    <t>11.11</t>
  </si>
  <si>
    <t>Argamassas especiais</t>
  </si>
  <si>
    <t>11.11.030</t>
  </si>
  <si>
    <t>Argamassa de cimento e areia, fck = 20 MPa, consumo de cimento 600 kg/m³ - material para injeção em estaca raiz</t>
  </si>
  <si>
    <t>11.16</t>
  </si>
  <si>
    <t>Lançamento e aplicação</t>
  </si>
  <si>
    <t>11.16.020</t>
  </si>
  <si>
    <t>Lançamento, espalhamento e adensamento de concreto ou massa em lastro e/ou enchimento</t>
  </si>
  <si>
    <t>11.16.040</t>
  </si>
  <si>
    <t>Lançamento e adensamento de concreto ou massa em fundação</t>
  </si>
  <si>
    <t>11.16.060</t>
  </si>
  <si>
    <t>Lançamento e adensamento de concreto ou massa em estrutura</t>
  </si>
  <si>
    <t>11.16.080</t>
  </si>
  <si>
    <t>Lançamento e adensamento de concreto ou massa por bombeamento</t>
  </si>
  <si>
    <t>11.16.220</t>
  </si>
  <si>
    <t>Nivelamento de piso em concreto com acabadora de superfície</t>
  </si>
  <si>
    <t>11.18</t>
  </si>
  <si>
    <t>Lastro e enchimento</t>
  </si>
  <si>
    <t>11.18.020</t>
  </si>
  <si>
    <t>Lastro de areia</t>
  </si>
  <si>
    <t>11.18.040</t>
  </si>
  <si>
    <t>Lastro de pedra britada</t>
  </si>
  <si>
    <t>11.18.060</t>
  </si>
  <si>
    <t>Lona plástica</t>
  </si>
  <si>
    <t>11.18.070</t>
  </si>
  <si>
    <t>Enchimento de laje com concreto celular com densidade de 1.200 kg/m³</t>
  </si>
  <si>
    <t>11.18.080</t>
  </si>
  <si>
    <t>Enchimento de laje com tijolos cerâmicos furados</t>
  </si>
  <si>
    <t>11.18.110</t>
  </si>
  <si>
    <t>Enchimento de nichos em geral, com material proveniente de entulho</t>
  </si>
  <si>
    <t>11.18.140</t>
  </si>
  <si>
    <t>Lastro e/ou fundação em rachão mecanizado</t>
  </si>
  <si>
    <t>11.18.150</t>
  </si>
  <si>
    <t>Lastro e/ou fundação em rachão manual</t>
  </si>
  <si>
    <t>11.18.160</t>
  </si>
  <si>
    <t>Enchimento de nichos em geral, com areia</t>
  </si>
  <si>
    <t>11.18.180</t>
  </si>
  <si>
    <t>Colchão de areia</t>
  </si>
  <si>
    <t>11.18.190</t>
  </si>
  <si>
    <t>Enchimento de nichos com poliestireno expandido do tipo P-1</t>
  </si>
  <si>
    <t>11.18.220</t>
  </si>
  <si>
    <t>Enchimento de nichos com poliestireno expandido do tipo EPS-5F</t>
  </si>
  <si>
    <t>11.20</t>
  </si>
  <si>
    <t>Reparos, conservações e complementos - GRUPO 11</t>
  </si>
  <si>
    <t>11.20.030</t>
  </si>
  <si>
    <t>Cura química de concreto à base de película emulsionada</t>
  </si>
  <si>
    <t>11.20.050</t>
  </si>
  <si>
    <t>Corte de junta de dilatação, com serra de disco diamantado para pisos</t>
  </si>
  <si>
    <t>11.20.090</t>
  </si>
  <si>
    <t>Selante endurecedor de concreto antipó</t>
  </si>
  <si>
    <t>11.20.120</t>
  </si>
  <si>
    <t>Reparo superficial com argamassa polimérica (tixotrópica), bicomponente</t>
  </si>
  <si>
    <t>11.20.130</t>
  </si>
  <si>
    <t>Tratamento de fissuras estáveis (não ativas) em elementos de concreto</t>
  </si>
  <si>
    <t>12</t>
  </si>
  <si>
    <t>FUNDACAO PROFUNDA</t>
  </si>
  <si>
    <t>12.01</t>
  </si>
  <si>
    <t>Broca</t>
  </si>
  <si>
    <t>12.01.021</t>
  </si>
  <si>
    <t>Broca em concreto armado diâmetro de 20 cm - completa</t>
  </si>
  <si>
    <t>12.01.041</t>
  </si>
  <si>
    <t>Broca em concreto armado diâmetro de 25 cm - completa</t>
  </si>
  <si>
    <t>12.01.061</t>
  </si>
  <si>
    <t>Broca em concreto armado diâmetro de 30 cm - completa</t>
  </si>
  <si>
    <t>12.04</t>
  </si>
  <si>
    <t>Estaca pre-moldada de concreto</t>
  </si>
  <si>
    <t>12.04.010</t>
  </si>
  <si>
    <t>Taxa de mobilização e desmobilização de equipamentos para execução de estaca pré-moldada</t>
  </si>
  <si>
    <t>12.04.020</t>
  </si>
  <si>
    <t>Estaca pré-moldada de concreto até 20 t</t>
  </si>
  <si>
    <t>12.04.030</t>
  </si>
  <si>
    <t>Estaca pré-moldada de concreto até 30 t</t>
  </si>
  <si>
    <t>12.04.040</t>
  </si>
  <si>
    <t>Estaca pré-moldada de concreto até 40 t</t>
  </si>
  <si>
    <t>12.04.050</t>
  </si>
  <si>
    <t>Estaca pré-moldada de concreto até 50 t</t>
  </si>
  <si>
    <t>12.04.060</t>
  </si>
  <si>
    <t>Estaca pré-moldada de concreto até 60 t</t>
  </si>
  <si>
    <t>12.04.070</t>
  </si>
  <si>
    <t>Estaca pré-moldada de concreto até 70 t</t>
  </si>
  <si>
    <t>12.05</t>
  </si>
  <si>
    <t>Estaca escavada mecanicamente</t>
  </si>
  <si>
    <t>12.05.010</t>
  </si>
  <si>
    <t>Taxa de mobilização e desmobilização de equipamentos para execução de estaca escavada</t>
  </si>
  <si>
    <t>12.05.020</t>
  </si>
  <si>
    <t>Estaca escavada mecanicamente, diâmetro de 25 cm até 20 t</t>
  </si>
  <si>
    <t>12.05.030</t>
  </si>
  <si>
    <t>Estaca escavada mecanicamente, diâmetro de 30 cm até 30 t</t>
  </si>
  <si>
    <t>12.05.040</t>
  </si>
  <si>
    <t>Estaca escavada mecanicamente, diâmetro de 35 cm até 40 t</t>
  </si>
  <si>
    <t>12.05.150</t>
  </si>
  <si>
    <t>Estaca escavada mecanicamente, diâmetro de 40 cm até 50 t</t>
  </si>
  <si>
    <t>12.06</t>
  </si>
  <si>
    <t>Estaca tipo STRAUSS</t>
  </si>
  <si>
    <t>12.06.010</t>
  </si>
  <si>
    <t>Taxa de mobilização e desmobilização de equipamentos para execução de estaca tipo Strauss</t>
  </si>
  <si>
    <t>12.06.020</t>
  </si>
  <si>
    <t>Estaca tipo Strauss, diâmetro de 25 cm até 20 t</t>
  </si>
  <si>
    <t>12.06.030</t>
  </si>
  <si>
    <t>Estaca tipo Strauss, diâmetro de 32 cm até 30 t</t>
  </si>
  <si>
    <t>12.06.040</t>
  </si>
  <si>
    <t>Estaca tipo Strauss, diâmetro de 38 cm até 40 t</t>
  </si>
  <si>
    <t>12.06.080</t>
  </si>
  <si>
    <t>Estaca tipo Strauss, diâmetro de 45 cm até 60 t</t>
  </si>
  <si>
    <t>12.07</t>
  </si>
  <si>
    <t>Estaca tipo RAIZ</t>
  </si>
  <si>
    <t>12.07.010</t>
  </si>
  <si>
    <t>Taxa de mobilização e desmobilização de equipamentos para execução de estaca tipo Raiz em solo</t>
  </si>
  <si>
    <t>12.07.030</t>
  </si>
  <si>
    <t>Estaca tipo Raiz, diâmetro de 10 cm para 10 t, em solo</t>
  </si>
  <si>
    <t>12.07.050</t>
  </si>
  <si>
    <t>Estaca tipo Raiz, diâmetro de 12 cm para 15 t, em solo</t>
  </si>
  <si>
    <t>12.07.060</t>
  </si>
  <si>
    <t>Estaca tipo Raiz, diâmetro de 15 cm para 25 t, em solo</t>
  </si>
  <si>
    <t>12.07.070</t>
  </si>
  <si>
    <t>Estaca tipo Raiz, diâmetro de 16 cm para 35 t, em solo</t>
  </si>
  <si>
    <t>12.07.090</t>
  </si>
  <si>
    <t>Estaca tipo Raiz, diâmetro de 20 cm para 50 t, em solo</t>
  </si>
  <si>
    <t>12.07.100</t>
  </si>
  <si>
    <t>Estaca tipo Raiz, diâmetro de 25 cm para 80 t, em solo</t>
  </si>
  <si>
    <t>12.07.110</t>
  </si>
  <si>
    <t>Estaca tipo Raiz, diâmetro de 31 cm para 100 t, em solo</t>
  </si>
  <si>
    <t>12.07.130</t>
  </si>
  <si>
    <t>Estaca tipo Raiz, diâmetro de 40 cm para 130 t, em solo</t>
  </si>
  <si>
    <t>12.07.151</t>
  </si>
  <si>
    <t>Estaca tipo Raiz, diâmetro de 31 cm, sem armação, em solo</t>
  </si>
  <si>
    <t>12.07.153</t>
  </si>
  <si>
    <t>Estaca tipo Raiz, diâmetro de 45 cm, sem armação, em solo</t>
  </si>
  <si>
    <t>12.07.270</t>
  </si>
  <si>
    <t>Taxa de mobilização e desmobilização de equipamentos para execução de estaca tipo Raiz em rocha</t>
  </si>
  <si>
    <t>12.07.271</t>
  </si>
  <si>
    <t>Estaca tipo Raiz, diâmetro de 31 cm, sem armação, em rocha</t>
  </si>
  <si>
    <t>12.07.272</t>
  </si>
  <si>
    <t>Estaca tipo Raiz, diâmetro de 41 cm, sem armação, em rocha</t>
  </si>
  <si>
    <t>12.07.273</t>
  </si>
  <si>
    <t>Estaca tipo Raiz, diâmetro de 45 cm, sem armação, em rocha</t>
  </si>
  <si>
    <t>12.07.274</t>
  </si>
  <si>
    <t>Estaca tipo Raiz, diâmetro de 15 cm para 25 t, sem armação e sem argamassa, em rocha</t>
  </si>
  <si>
    <t>12.07.275</t>
  </si>
  <si>
    <t>Estaca tipo Raiz, diâmetro de 20 cm para 50 t, sem armação e sem argamassa, em rocha</t>
  </si>
  <si>
    <t>12.07.511</t>
  </si>
  <si>
    <t>Injeção de argamassa de cimento e areia em estaca raiz - sobreconsumo</t>
  </si>
  <si>
    <t>12.09</t>
  </si>
  <si>
    <t>Tubulão</t>
  </si>
  <si>
    <t>12.09.010</t>
  </si>
  <si>
    <t>Taxa de mobilização e desmobilização de equipamentos para execução de tubulão escavado mecanicamente</t>
  </si>
  <si>
    <t>12.09.020</t>
  </si>
  <si>
    <t>Abertura de fuste mecanizado diâmetro de 50 cm</t>
  </si>
  <si>
    <t>12.09.040</t>
  </si>
  <si>
    <t>Abertura de fuste mecanizado diâmetro de 60 cm</t>
  </si>
  <si>
    <t>12.09.060</t>
  </si>
  <si>
    <t>Abertura de fuste mecanizado diâmetro de 80 cm</t>
  </si>
  <si>
    <t>12.09.140</t>
  </si>
  <si>
    <t>Escavação manual em campo aberto para tubulão, fuste e/ou base</t>
  </si>
  <si>
    <t>12.12</t>
  </si>
  <si>
    <t>Estaca hélice continua</t>
  </si>
  <si>
    <t>12.12.010</t>
  </si>
  <si>
    <t>Taxa de mobilização e desmobilização de equipamentos para execução de estaca tipo hélice contínua em solo</t>
  </si>
  <si>
    <t>12.12.014</t>
  </si>
  <si>
    <t>Estaca tipo hélice contínua, diâmetro de 25 cm em solo</t>
  </si>
  <si>
    <t>12.12.016</t>
  </si>
  <si>
    <t>Estaca tipo hélice contínua, diâmetro de 30 cm em solo</t>
  </si>
  <si>
    <t>12.12.020</t>
  </si>
  <si>
    <t>Estaca tipo hélice contínua, diâmetro de 35 cm em solo</t>
  </si>
  <si>
    <t>12.12.060</t>
  </si>
  <si>
    <t>Estaca tipo hélice contínua, diâmetro de 40 cm em solo</t>
  </si>
  <si>
    <t>12.12.070</t>
  </si>
  <si>
    <t>Estaca tipo hélice contínua, diâmetro de 50 cm em solo</t>
  </si>
  <si>
    <t>12.12.074</t>
  </si>
  <si>
    <t>Estaca tipo hélice contínua, diâmetro de 60 cm em solo</t>
  </si>
  <si>
    <t>12.12.090</t>
  </si>
  <si>
    <t>Estaca tipo hélice contínua, diâmetro de 70 cm em solo</t>
  </si>
  <si>
    <t>12.12.100</t>
  </si>
  <si>
    <t>Estaca tipo hélice contínua, diâmetro de 80 cm em solo</t>
  </si>
  <si>
    <t>12.14</t>
  </si>
  <si>
    <t>Estaca escavada com injeção ou micro estaca</t>
  </si>
  <si>
    <t>12.14.010</t>
  </si>
  <si>
    <t>Taxa de mobilização e desmobilização de equipamentos para execução de estacas escavadas com injeção ou microestaca</t>
  </si>
  <si>
    <t>12.14.040</t>
  </si>
  <si>
    <t>Estaca escavada com injeção ou microestaca, diâmetro de 16 cm</t>
  </si>
  <si>
    <t>12.14.050</t>
  </si>
  <si>
    <t>Estaca escavada com injeção ou microestaca, diâmetro de 20 cm</t>
  </si>
  <si>
    <t>12.14.060</t>
  </si>
  <si>
    <t>Estaca escavada com injeção ou microestaca, diâmetro de 25 cm</t>
  </si>
  <si>
    <t>13</t>
  </si>
  <si>
    <t>LAJE E PAINEL DE FECHAMENTO PRE-FABRICADOS</t>
  </si>
  <si>
    <t>13.01</t>
  </si>
  <si>
    <t>Laje pre-fabricada mista em vigotas treplicadas e lajotas</t>
  </si>
  <si>
    <t>13.01.130</t>
  </si>
  <si>
    <t>Laje pré-fabricada mista vigota treliçada/lajota cerâmica - LT 12 (8+4) e capa com concreto de 25 MPa</t>
  </si>
  <si>
    <t>13.01.150</t>
  </si>
  <si>
    <t>Laje pré-fabricada mista vigota treliçada/lajota cerâmica - LT 16 (12+4) e capa com concreto de 25 MPa</t>
  </si>
  <si>
    <t>13.01.170</t>
  </si>
  <si>
    <t>Laje pré-fabricada mista vigota treliçada/lajota cerâmica - LT 20 (16+4) e capa com concreto de 25 MPa</t>
  </si>
  <si>
    <t>13.01.190</t>
  </si>
  <si>
    <t>Laje pré-fabricada mista vigota treliçada/lajota cerâmica - LT 24 (20+4) e capa com concreto de 25 MPa</t>
  </si>
  <si>
    <t>13.01.210</t>
  </si>
  <si>
    <t>Laje pré-fabricada mista vigota treliçada/lajota cerâmica - LT 30 (24+6) e capa com concreto de 25 MPa</t>
  </si>
  <si>
    <t>13.01.310</t>
  </si>
  <si>
    <t>Laje pré-fabricada unidirecional em viga treliçada/lajota em EPS LT 12 (8 + 4), com capa de concreto de 25 MPa</t>
  </si>
  <si>
    <t>13.01.320</t>
  </si>
  <si>
    <t>Laje pré-fabricada unidirecional em viga treliçada/lajota em EPS LT 16 (12 + 4), com capa de concreto de 25 MPa</t>
  </si>
  <si>
    <t>13.01.330</t>
  </si>
  <si>
    <t>Laje pré-fabricada unidirecional em viga treliçada/lajota em EPS LT 20 (16 + 4), com capa de concreto de 25 MPa</t>
  </si>
  <si>
    <t>13.01.340</t>
  </si>
  <si>
    <t>Laje pré-fabricada unidirecional em viga treliçada/lajota em EPS LT 25 (20 + 5), com capa de concreto de 25 MPa</t>
  </si>
  <si>
    <t>13.01.350</t>
  </si>
  <si>
    <t>Laje pré-fabricada unidirecional em viga treliçada/lajota em EPS LT 30 (25 + 5), com capa de concreto de 25 MPa</t>
  </si>
  <si>
    <t>13.02</t>
  </si>
  <si>
    <t>Laje pre-fabricada mista em vigotas protendidas e lajotas</t>
  </si>
  <si>
    <t>13.02.150</t>
  </si>
  <si>
    <t>Laje pré-fabricada mista vigota protendida/lajota cerâmica - LP 12 (8+4) e capa com concreto de 25 MPa</t>
  </si>
  <si>
    <t>13.02.170</t>
  </si>
  <si>
    <t>Laje pré-fabricada mista vigota protendida/lajota cerâmica - LP 16 (12+4) e capa com concreto de 25 MPa</t>
  </si>
  <si>
    <t>13.02.190</t>
  </si>
  <si>
    <t>Laje pré-fabricada mista vigota protendida/lajota cerâmica - LP 20 (16+4) e capa com concreto de 25 MPa</t>
  </si>
  <si>
    <t>13.02.210</t>
  </si>
  <si>
    <t>Laje pré-fabricada mista vigota protendida/lajota cerâmica - LP 25 (20+5) e capa com concreto de 25 MPa</t>
  </si>
  <si>
    <t>13.05</t>
  </si>
  <si>
    <t>Pre-laje</t>
  </si>
  <si>
    <t>13.05.084</t>
  </si>
  <si>
    <t>Pré-laje em painel pré-fabricado treliçado, com EPS, H= 12 cm</t>
  </si>
  <si>
    <t>13.05.090</t>
  </si>
  <si>
    <t>Pré-laje em painel pré-fabricado treliçado, com EPS, H= 16 cm</t>
  </si>
  <si>
    <t>13.05.094</t>
  </si>
  <si>
    <t>Pré-laje em painel pré-fabricado treliçado, com EPS, H= 20 cm</t>
  </si>
  <si>
    <t>13.05.096</t>
  </si>
  <si>
    <t>Pré-laje em painel pré-fabricado treliçado, com EPS, H= 25 cm</t>
  </si>
  <si>
    <t>13.05.110</t>
  </si>
  <si>
    <t>Pré-laje em painel pré-fabricado treliçado, H= 12 cm</t>
  </si>
  <si>
    <t>13.05.150</t>
  </si>
  <si>
    <t>Pré-laje em painel pré-fabricado treliçado, H= 16 cm</t>
  </si>
  <si>
    <t>14</t>
  </si>
  <si>
    <t>ALVENARIA E ELEMENTO DIVISOR</t>
  </si>
  <si>
    <t>14.01</t>
  </si>
  <si>
    <t>Alvenaria de fundação (embasamento)</t>
  </si>
  <si>
    <t>14.01.020</t>
  </si>
  <si>
    <t>Alvenaria de embasamento em tijolo maciço comum</t>
  </si>
  <si>
    <t>14.01.050</t>
  </si>
  <si>
    <t>Alvenaria de embasamento em bloco de concreto de 14 x 19 x 39 cm - classe A</t>
  </si>
  <si>
    <t>14.01.060</t>
  </si>
  <si>
    <t>Alvenaria de embasamento em bloco de concreto de 19 x 19 x 39 cm - classe A</t>
  </si>
  <si>
    <t>14.02</t>
  </si>
  <si>
    <t>Alvenaria com tijolo maciço comum ou especial</t>
  </si>
  <si>
    <t>14.02.020</t>
  </si>
  <si>
    <t>Alvenaria de elevação de 1/4 tijolo maciço comum</t>
  </si>
  <si>
    <t>14.02.030</t>
  </si>
  <si>
    <t>Alvenaria de elevação de 1/2 tijolo maciço comum</t>
  </si>
  <si>
    <t>14.02.040</t>
  </si>
  <si>
    <t>Alvenaria de elevação de 1 tijolo maciço comum</t>
  </si>
  <si>
    <t>14.02.050</t>
  </si>
  <si>
    <t>Alvenaria de elevação de 1 1/2 tijolo maciço comum</t>
  </si>
  <si>
    <t>14.02.070</t>
  </si>
  <si>
    <t>Alvenaria de elevação de 1/2 tijolo maciço aparente</t>
  </si>
  <si>
    <t>14.02.080</t>
  </si>
  <si>
    <t>Alvenaria de elevação de 1 tijolo maciço aparente</t>
  </si>
  <si>
    <t>14.03</t>
  </si>
  <si>
    <t>Alvenaria com tijolo laminado aparente</t>
  </si>
  <si>
    <t>14.03.020</t>
  </si>
  <si>
    <t>Alvenaria de elevação de 1/4 tijolo laminado</t>
  </si>
  <si>
    <t>14.03.040</t>
  </si>
  <si>
    <t>Alvenaria de elevação de 1/2 tijolo laminado</t>
  </si>
  <si>
    <t>14.03.060</t>
  </si>
  <si>
    <t>Alvenaria de elevação de 1 tijolo laminado</t>
  </si>
  <si>
    <t>14.04</t>
  </si>
  <si>
    <t>Alvenaria com bloco cerâmico de vedação</t>
  </si>
  <si>
    <t>14.04.200</t>
  </si>
  <si>
    <t>Alvenaria de bloco cerâmico de vedação, uso revestido, de 9 cm</t>
  </si>
  <si>
    <t>14.04.210</t>
  </si>
  <si>
    <t>Alvenaria de bloco cerâmico de vedação, uso revestido, de 14 cm</t>
  </si>
  <si>
    <t>14.04.220</t>
  </si>
  <si>
    <t>Alvenaria de bloco cerâmico de vedação, uso revestido, de 19 cm</t>
  </si>
  <si>
    <t>14.05</t>
  </si>
  <si>
    <t>Alvenaria com bloco cerâmico estrutural</t>
  </si>
  <si>
    <t>14.05.050</t>
  </si>
  <si>
    <t>Alvenaria de bloco cerâmico estrutural, uso revestido, de 14 cm</t>
  </si>
  <si>
    <t>14.05.060</t>
  </si>
  <si>
    <t>Alvenaria de bloco cerâmico estrutural, uso revestido, de 19 cm</t>
  </si>
  <si>
    <t>14.10</t>
  </si>
  <si>
    <t>Alvenaria com bloco de concreto de vedação</t>
  </si>
  <si>
    <t>14.10.101</t>
  </si>
  <si>
    <t>Alvenaria de bloco de concreto de vedação de 9 x 19 x 39 cm - classe C</t>
  </si>
  <si>
    <t>14.10.111</t>
  </si>
  <si>
    <t>Alvenaria de bloco de concreto de vedação de 14 x 19 x 39 cm - classe C</t>
  </si>
  <si>
    <t>14.10.121</t>
  </si>
  <si>
    <t>Alvenaria de bloco de concreto de vedação de 19 x 19 x 39 cm - classe C</t>
  </si>
  <si>
    <t>14.11</t>
  </si>
  <si>
    <t>Alvenaria com bloco de concreto estrutural</t>
  </si>
  <si>
    <t>14.11.221</t>
  </si>
  <si>
    <t>Alvenaria de bloco de concreto estrutural 14 x 19 x 39 cm - classe B</t>
  </si>
  <si>
    <t>14.11.231</t>
  </si>
  <si>
    <t>Alvenaria de bloco de concreto estrutural 19 x 19 x 39 cm - classe B</t>
  </si>
  <si>
    <t>14.11.261</t>
  </si>
  <si>
    <t>Alvenaria de bloco de concreto estrutural 14 x 19 x 39 cm - classe A</t>
  </si>
  <si>
    <t>14.11.271</t>
  </si>
  <si>
    <t>Alvenaria de bloco de concreto estrutural 19 x 19 x 39 cm - classe A</t>
  </si>
  <si>
    <t>14.15</t>
  </si>
  <si>
    <t>Alvenaria de concreto celular ou silico calcário</t>
  </si>
  <si>
    <t>14.15.060</t>
  </si>
  <si>
    <t>Alvenaria em bloco de concreto celular autoclavado de 10 cm, uso revestido - classe C25</t>
  </si>
  <si>
    <t>14.15.100</t>
  </si>
  <si>
    <t>Alvenaria em bloco de concreto celular autoclavado de 12,5 cm, uso revestido - classe C25</t>
  </si>
  <si>
    <t>14.15.120</t>
  </si>
  <si>
    <t>Alvenaria em bloco de concreto celular autoclavado de 15 cm, uso revestido - classe C25</t>
  </si>
  <si>
    <t>14.15.140</t>
  </si>
  <si>
    <t>Alvenaria em bloco de concreto celular autoclavado de 20 cm, uso revestido - classe C25</t>
  </si>
  <si>
    <t>14.20</t>
  </si>
  <si>
    <t>Pecas moldadas no local (vergas, pilaretes, etc.)</t>
  </si>
  <si>
    <t>14.20.010</t>
  </si>
  <si>
    <t>Vergas, contravergas e pilaretes de concreto armado</t>
  </si>
  <si>
    <t>14.20.020</t>
  </si>
  <si>
    <t>Cimalha em concreto com pingadeira</t>
  </si>
  <si>
    <t>14.28</t>
  </si>
  <si>
    <t>Elementos vazados (concreto, cerâmica e vidros)</t>
  </si>
  <si>
    <t>14.28.012</t>
  </si>
  <si>
    <t>Elemento vazado em cerâmica, tipo quadriculado de 18 x 18 x 7 cm</t>
  </si>
  <si>
    <t>14.28.030</t>
  </si>
  <si>
    <t>Elemento vazado em concreto, tipo quadriculado de 39 x 39 x 10 cm</t>
  </si>
  <si>
    <t>14.28.096</t>
  </si>
  <si>
    <t>Elemento vazado em concreto, tipo veneziana de 39 x 39 x 10 cm</t>
  </si>
  <si>
    <t>14.28.100</t>
  </si>
  <si>
    <t>Elemento vazado em vidro, tipo veneziana capelinha de 20 x 10 x 10 cm</t>
  </si>
  <si>
    <t>14.28.140</t>
  </si>
  <si>
    <t>Elemento vazado em vidro, tipo veneziana de 20 x 20 x 6 cm</t>
  </si>
  <si>
    <t>14.30</t>
  </si>
  <si>
    <t>Divisória e fechamento</t>
  </si>
  <si>
    <t>14.30.010</t>
  </si>
  <si>
    <t>Divisória em placas de granito com espessura de 3 cm</t>
  </si>
  <si>
    <t>14.30.020</t>
  </si>
  <si>
    <t>Divisória em placas de granilite com espessura de 3 cm</t>
  </si>
  <si>
    <t>14.30.070</t>
  </si>
  <si>
    <t>Divisória sanitária em painel laminado melamínico estrutural com perfis em alumínio, inclusive ferragem completa para vão de porta</t>
  </si>
  <si>
    <t>14.30.080</t>
  </si>
  <si>
    <t>Divisão para mictório em placas de mármore branco, com espessura de 3 cm</t>
  </si>
  <si>
    <t>14.30.110</t>
  </si>
  <si>
    <t>Divisória cega tipo naval, acabamento em laminado fenólico melamínico, com espessura de 3,5 cm</t>
  </si>
  <si>
    <t>14.30.160</t>
  </si>
  <si>
    <t>Divisória em placas de gesso acartonado, resistência ao fogo 60 minutos, espessura 120/90mm - 1RF / 1RF LM</t>
  </si>
  <si>
    <t>14.30.190</t>
  </si>
  <si>
    <t>Divisória cega tipo naval com miolo mineral, acabamento em laminado melamínico, com espessura de 3,5 cm</t>
  </si>
  <si>
    <t>14.30.230</t>
  </si>
  <si>
    <t>Divisória painel/vidro/vidro tipo naval, acabamento em laminado fenólico melamínico, com espessura de 3,5 cm</t>
  </si>
  <si>
    <t>14.30.260</t>
  </si>
  <si>
    <t>Divisória em placas de gesso acartonado, resistência ao fogo 30 minutos, espessura 73/48mm - 1ST / 1ST</t>
  </si>
  <si>
    <t>14.30.270</t>
  </si>
  <si>
    <t>Divisória em placas de gesso acartonado, resistência ao fogo 30 minutos, espessura 73/48mm - 1ST / 1ST LM</t>
  </si>
  <si>
    <t>14.30.300</t>
  </si>
  <si>
    <t>Divisória em placas de gesso acartonado, resistência ao fogo 30 minutos, espessura 100/70mm - 1ST / 1ST LM</t>
  </si>
  <si>
    <t>14.30.310</t>
  </si>
  <si>
    <t>Divisória em placas de gesso acartonado, resistência ao fogo 30 minutos, espessura 100/70mm - 1ST / 1ST</t>
  </si>
  <si>
    <t>14.30.410</t>
  </si>
  <si>
    <t>Divisória em placas de gesso acartonado, resistência ao fogo 30 minutos, espessura 100/70mm - 1RU / 1RU</t>
  </si>
  <si>
    <t>14.30.440</t>
  </si>
  <si>
    <t>Divisória em placas duplas de gesso acartonado, resistência ao fogo 60 minutos, espessura 120/70mm - 2ST / 2ST LM</t>
  </si>
  <si>
    <t>14.30.841</t>
  </si>
  <si>
    <t>Divisória cega tipo piso/teto em laminado melamínico de baixa pressão, com coluna estrutural em alumínio extrudado</t>
  </si>
  <si>
    <t>14.30.842</t>
  </si>
  <si>
    <t>Divisória tipo piso/teto em vidro temperado simples, com coluna estrutural em alumínio extrudado</t>
  </si>
  <si>
    <t>14.30.843</t>
  </si>
  <si>
    <t>Divisória tipo piso/teto em vidro temperado duplo e micro persianas, com coluna estrutural em alumínio extrudado</t>
  </si>
  <si>
    <t>14.30.860</t>
  </si>
  <si>
    <t>Divisória em placas de granilite com espessura de 4 cm</t>
  </si>
  <si>
    <t>14.30.870</t>
  </si>
  <si>
    <t>Divisória em placas duplas de gesso acartonado, resistência ao fogo 120 minutos, espessura 130/70mm - 2RF / 2RF</t>
  </si>
  <si>
    <t>14.30.880</t>
  </si>
  <si>
    <t>Divisória em placas duplas de gesso acartonado, resistência ao fogo 60 minutos, espessura 120/70mm - 2ST / 2RU</t>
  </si>
  <si>
    <t>14.30.890</t>
  </si>
  <si>
    <t>Divisória em placas duplas de gesso acartonado, resistência ao fogo 60 minutos, espessura 120/70mm - 2RU / 2RU</t>
  </si>
  <si>
    <t>14.30.900</t>
  </si>
  <si>
    <t>Divisória em placas duplas de gesso acartonado, resistência ao fogo 60 minutos, espessura 98/48mm - 2ST / 2ST LM</t>
  </si>
  <si>
    <t>14.30.910</t>
  </si>
  <si>
    <t>Divisória em placas duplas de gesso acartonado, resistência ao fogo 60 minutos, espessura 98/48mm - 2RU / 2RU LM</t>
  </si>
  <si>
    <t>14.30.920</t>
  </si>
  <si>
    <t>Divisória em placas duplas de gesso acartonado, resistência ao fogo 60 minutos, espessura 98/48mm - 2ST / 2RU LM</t>
  </si>
  <si>
    <t>14.31</t>
  </si>
  <si>
    <t>Divisória e fechamento.</t>
  </si>
  <si>
    <t>14.31.030</t>
  </si>
  <si>
    <t>Fechamento em placa cimentícia com espessura de 12 mm</t>
  </si>
  <si>
    <t>14.40</t>
  </si>
  <si>
    <t>Reparos, conservações e complementos - GRUPO 14</t>
  </si>
  <si>
    <t>14.40.040</t>
  </si>
  <si>
    <t>Recolocação de divisórias em chapas com montantes metálicos</t>
  </si>
  <si>
    <t>14.40.060</t>
  </si>
  <si>
    <t>Tela galvanizada para fixação de alvenaria com dimensão de 6x50cm</t>
  </si>
  <si>
    <t>14.40.070</t>
  </si>
  <si>
    <t>Tela galvanizada para fixação de alvenaria com dimensão de 7,5x50cm</t>
  </si>
  <si>
    <t>14.40.080</t>
  </si>
  <si>
    <t>Tela galvanizada para fixação de alvenaria com dimensão de 10,5x50cm</t>
  </si>
  <si>
    <t>14.40.090</t>
  </si>
  <si>
    <t>Tela galvanizada para fixação de alvenaria com dimensão de 12x50cm</t>
  </si>
  <si>
    <t>14.40.100</t>
  </si>
  <si>
    <t>Tela galvanizada para fixação de alvenaria com dimensão de 17x50cm</t>
  </si>
  <si>
    <t>15</t>
  </si>
  <si>
    <t>ESTRUTURA EM MADEIRA, FERRO, ALUMINIO E CONCRETO</t>
  </si>
  <si>
    <t>15.01</t>
  </si>
  <si>
    <t>Estrutura em madeira para cobertura</t>
  </si>
  <si>
    <t>15.01.010</t>
  </si>
  <si>
    <t>Estrutura de madeira tesourada para telha de barro - vãos até 7,00 m</t>
  </si>
  <si>
    <t>15.01.020</t>
  </si>
  <si>
    <t>Estrutura de madeira tesourada para telha de barro - vãos de 7,01 a 10,00 m</t>
  </si>
  <si>
    <t>15.01.030</t>
  </si>
  <si>
    <t>Estrutura de madeira tesourada para telha de barro - vãos de 10,01 a 13,00 m</t>
  </si>
  <si>
    <t>15.01.040</t>
  </si>
  <si>
    <t>Estrutura de madeira tesourada para telha de barro - vãos de 13,01 a 18,00 m</t>
  </si>
  <si>
    <t>15.01.110</t>
  </si>
  <si>
    <t>Estrutura de madeira tesourada para telha perfil ondulado - vãos até 7,00 m</t>
  </si>
  <si>
    <t>15.01.120</t>
  </si>
  <si>
    <t>Estrutura de madeira tesourada para telha perfil ondulado - vãos 7,01 a 10,00 m</t>
  </si>
  <si>
    <t>15.01.130</t>
  </si>
  <si>
    <t>Estrutura de madeira tesourada para telha perfil ondulado - vãos 10,01 a 13,00 m</t>
  </si>
  <si>
    <t>15.01.140</t>
  </si>
  <si>
    <t>Estrutura de madeira tesourada para telha perfil ondulado - vãos 13,01 a 18,00 m</t>
  </si>
  <si>
    <t>15.01.210</t>
  </si>
  <si>
    <t>Estrutura pontaletada para telhas de barro</t>
  </si>
  <si>
    <t>15.01.220</t>
  </si>
  <si>
    <t>Estrutura pontaletada para telhas onduladas</t>
  </si>
  <si>
    <t>15.01.310</t>
  </si>
  <si>
    <t>Estrutura em terças para telhas de barro</t>
  </si>
  <si>
    <t>15.01.320</t>
  </si>
  <si>
    <t>Estrutura em terças para telhas perfil e material qualquer, exceto barro</t>
  </si>
  <si>
    <t>15.01.330</t>
  </si>
  <si>
    <t>Estrutura em terças para telhas perfil trapezoidal</t>
  </si>
  <si>
    <t>15.03</t>
  </si>
  <si>
    <t>Estrutura em aço</t>
  </si>
  <si>
    <t>15.03.030</t>
  </si>
  <si>
    <t>Fornecimento e montagem de estrutura em aço ASTM-A36, sem pintura</t>
  </si>
  <si>
    <t>15.03.090</t>
  </si>
  <si>
    <t>Montagem de estrutura metálica em aço, sem pintura</t>
  </si>
  <si>
    <t>15.03.110</t>
  </si>
  <si>
    <t>Fornecimento e montagem de estrutura em aço patinável, sem pintura</t>
  </si>
  <si>
    <t>15.03.131</t>
  </si>
  <si>
    <t>Fornecimento e montagem de estrutura em aço ASTM-A572 Grau 50, sem pintura</t>
  </si>
  <si>
    <t>15.03.140</t>
  </si>
  <si>
    <t>Fornecimento e montagem de estrutura tubular em aço ASTM-A572 Grau 50, sem pintura</t>
  </si>
  <si>
    <t>15.03.150</t>
  </si>
  <si>
    <t>Fornecimento e montagem de estrutura metálica em perfil metalon, sem pintura</t>
  </si>
  <si>
    <t>15.05</t>
  </si>
  <si>
    <t>Estrutura pre-fabricada de concreto</t>
  </si>
  <si>
    <t>15.05.290</t>
  </si>
  <si>
    <t>Placas, vigas e pilares em concreto armado pré-moldado - fck= 40 MPa</t>
  </si>
  <si>
    <t>15.05.300</t>
  </si>
  <si>
    <t>Mobiliário em concreto armado pré-moldado - fck= 40 MPa</t>
  </si>
  <si>
    <t>15.05.520</t>
  </si>
  <si>
    <t>Placas, vigas e pilares em concreto armado pré-moldado - fck= 35 MPa</t>
  </si>
  <si>
    <t>15.05.530</t>
  </si>
  <si>
    <t>Placas, vigas e pilares em concreto armado pré-moldado - fck= 25 MPa</t>
  </si>
  <si>
    <t>15.05.540</t>
  </si>
  <si>
    <t>Mobiliário em concreto armado pré-moldado - fck= 25 MPa</t>
  </si>
  <si>
    <t>15.20</t>
  </si>
  <si>
    <t>Reparos, conservações e complementos - GRUPO 15</t>
  </si>
  <si>
    <t>15.20.020</t>
  </si>
  <si>
    <t>Fornecimento de peças diversas para estrutura em madeira</t>
  </si>
  <si>
    <t>15.20.040</t>
  </si>
  <si>
    <t>Recolocação de peças lineares em madeira com seção até 60 cm²</t>
  </si>
  <si>
    <t>15.20.060</t>
  </si>
  <si>
    <t>Recolocação de peças lineares em madeira com seção superior a 60 cm²</t>
  </si>
  <si>
    <t>16</t>
  </si>
  <si>
    <t>TELHAMENTO</t>
  </si>
  <si>
    <t>16.02</t>
  </si>
  <si>
    <t>Telhamento em barro</t>
  </si>
  <si>
    <t>16.02.010</t>
  </si>
  <si>
    <t>Telha de barro tipo italiana</t>
  </si>
  <si>
    <t>16.02.020</t>
  </si>
  <si>
    <t>Telha de barro tipo francesa</t>
  </si>
  <si>
    <t>16.02.030</t>
  </si>
  <si>
    <t>Telha de barro tipo romana</t>
  </si>
  <si>
    <t>16.02.045</t>
  </si>
  <si>
    <t>Telha de barro colonial/paulista</t>
  </si>
  <si>
    <t>16.02.060</t>
  </si>
  <si>
    <t>Telha de barro tipo plan</t>
  </si>
  <si>
    <t>16.02.120</t>
  </si>
  <si>
    <t>Emboçamento de beiral em telhas de barro</t>
  </si>
  <si>
    <t>16.02.230</t>
  </si>
  <si>
    <t>Cumeeira de barro emboçado tipos: plan, romana, italiana, francesa e paulistinha</t>
  </si>
  <si>
    <t>16.02.270</t>
  </si>
  <si>
    <t>Espigão de barro emboçado</t>
  </si>
  <si>
    <t>16.03</t>
  </si>
  <si>
    <t>Telhamento em cimento reforçado com fio sintético (CRFS)</t>
  </si>
  <si>
    <t>16.03.010</t>
  </si>
  <si>
    <t>Telhamento em cimento reforçado com fio sintético CRFS - perfil ondulado de 6 mm</t>
  </si>
  <si>
    <t>16.03.020</t>
  </si>
  <si>
    <t>Telhamento em cimento reforçado com fio sintético CRFS - perfil ondulado de 8 mm</t>
  </si>
  <si>
    <t>16.03.030</t>
  </si>
  <si>
    <t>Telhamento em cimento reforçado com fio sintético CRFS - perfil trapezoidal de 44 cm</t>
  </si>
  <si>
    <t>16.03.040</t>
  </si>
  <si>
    <t>Telhamento em cimento reforçado com fio sintético CRFS - perfil modulado</t>
  </si>
  <si>
    <t>16.03.300</t>
  </si>
  <si>
    <t>Cumeeira normal em cimento reforçado com fio sintético CRFS - perfil ondulado</t>
  </si>
  <si>
    <t>16.03.310</t>
  </si>
  <si>
    <t>Cumeeira universal em cimento reforçado com fio sintético CRFS - perfil ondulado</t>
  </si>
  <si>
    <t>16.03.320</t>
  </si>
  <si>
    <t>Cumeeira normal em cimento reforçado com fio sintético CRFS - perfil trapezoidal 44 cm</t>
  </si>
  <si>
    <t>16.03.330</t>
  </si>
  <si>
    <t>Cumeeira normal em cimento reforçado com fio sintético CRFS - perfil modulado</t>
  </si>
  <si>
    <t>16.03.360</t>
  </si>
  <si>
    <t>Espigão em cimento reforçado com fio sintético CRFS - perfil ondulado</t>
  </si>
  <si>
    <t>16.03.370</t>
  </si>
  <si>
    <t>Espigão em cimento reforçado com fio sintético CRFS - perfil modulado</t>
  </si>
  <si>
    <t>16.03.400</t>
  </si>
  <si>
    <t>Rufo em cimento reforçado com fio sintético CRFS - perfil ondulado</t>
  </si>
  <si>
    <t>16.10</t>
  </si>
  <si>
    <t>Telhamento em madeira ou fibra vegetal</t>
  </si>
  <si>
    <t>16.10.020</t>
  </si>
  <si>
    <t>Telha em fibra vegetal, perfil ondulado, com espessura de 3 mm</t>
  </si>
  <si>
    <t>16.10.100</t>
  </si>
  <si>
    <t>Cumeeira em fibra vegetal, lisa, com espessura de 3 mm</t>
  </si>
  <si>
    <t>16.12</t>
  </si>
  <si>
    <t>Telhamento metálico comum</t>
  </si>
  <si>
    <t>16.12.020</t>
  </si>
  <si>
    <t>Telhamento em chapa de aço pré-pintada com epóxi e poliéster, perfil ondulado, com espessura de 0,50 mm</t>
  </si>
  <si>
    <t>16.12.040</t>
  </si>
  <si>
    <t>Telhamento em chapa de aço pré-pintada com epóxi e poliéster, perfil ondulado calandrado, com espessura de 0,80 mm</t>
  </si>
  <si>
    <t>16.12.050</t>
  </si>
  <si>
    <t>Telhamento em chapa de aço pré-pintada com epóxi e poliéster, perfil trapezoidal, com espessura de 0,80 mm e altura de 100 mm</t>
  </si>
  <si>
    <t>16.12.060</t>
  </si>
  <si>
    <t>Telhamento em chapa de aço pré-pintada com epóxi e poliéster, perfil trapezoidal, com espessura de 0,50 mm e altura de 40 mm</t>
  </si>
  <si>
    <t>16.12.200</t>
  </si>
  <si>
    <t>Cumeeira em chapa de aço pré-pintada com epóxi e poliéster, perfil trapezoidal, com espessura de 0,50 mm</t>
  </si>
  <si>
    <t>16.12.220</t>
  </si>
  <si>
    <t>Cumeeira em chapa de aço pré-pintada com epóxi e poliéster, perfil ondulado, com espessura de 0,50 mm</t>
  </si>
  <si>
    <t>16.13</t>
  </si>
  <si>
    <t>Telhamento metálico especial</t>
  </si>
  <si>
    <t>16.13.060</t>
  </si>
  <si>
    <t>Telhamento em chapa de aço pré-pintada com epóxi e poliéster, tipo sanduíche, espessura de 0,50 mm, com lã de rocha</t>
  </si>
  <si>
    <t>16.13.070</t>
  </si>
  <si>
    <t>Telhamento em chapa de aço pré-pintada com epóxi e poliéster, tipo sanduíche, espessura de 0,50 mm, com poliuretano</t>
  </si>
  <si>
    <t>16.13.130</t>
  </si>
  <si>
    <t>Telhamento em chapa de aço com pintura poliéster, tipo sanduíche, espessura de 0,50 mm, com poliestireno expandido</t>
  </si>
  <si>
    <t>16.13.140</t>
  </si>
  <si>
    <t>Telhamento em chapa de aço galvanizado autoportante, perfil trapezoidal, com espessura de 0,80 mm e altura de 120 mm</t>
  </si>
  <si>
    <t>16.16</t>
  </si>
  <si>
    <t>Telhamento em material sintético</t>
  </si>
  <si>
    <t>16.16.040</t>
  </si>
  <si>
    <t>Telha ondulada translúcida em polipropileno</t>
  </si>
  <si>
    <t>16.16.160</t>
  </si>
  <si>
    <t>Telha em poliéster reforçado com fibras de vidro, perfil trapezoidal 49</t>
  </si>
  <si>
    <t>16.16.400</t>
  </si>
  <si>
    <t>Cumeeira para telha de poliéster, tipo perfil trapezoidal 49</t>
  </si>
  <si>
    <t>16.20</t>
  </si>
  <si>
    <t>Telhamento em vidro</t>
  </si>
  <si>
    <t>16.20.020</t>
  </si>
  <si>
    <t>Telhas de vidro para iluminação tipo francesa</t>
  </si>
  <si>
    <t>16.20.040</t>
  </si>
  <si>
    <t>Telhas de vidro para iluminação tipo colonial/paulistinha</t>
  </si>
  <si>
    <t>16.30</t>
  </si>
  <si>
    <t>Domos</t>
  </si>
  <si>
    <t>16.30.020</t>
  </si>
  <si>
    <t>Domo de acrílico fixado em perfis de alumínio</t>
  </si>
  <si>
    <t>16.32</t>
  </si>
  <si>
    <t>Painel, chapas e fechamento</t>
  </si>
  <si>
    <t>16.32.070</t>
  </si>
  <si>
    <t>Cobertura curva em chapa de policarbonato alveolar bronze de 6 mm</t>
  </si>
  <si>
    <t>16.32.120</t>
  </si>
  <si>
    <t>Cobertura plana em chapa de policarbonato alveolar de 10 mm</t>
  </si>
  <si>
    <t>16.32.130</t>
  </si>
  <si>
    <t>Cobertura curva em chapa de policarbonato alveolar bronze de 10 mm</t>
  </si>
  <si>
    <t>16.33</t>
  </si>
  <si>
    <t>Calhas e rufos</t>
  </si>
  <si>
    <t>16.33.022</t>
  </si>
  <si>
    <t>Calha, rufo, afins em chapa galvanizada nº 24 - corte 0,33 m</t>
  </si>
  <si>
    <t>16.33.052</t>
  </si>
  <si>
    <t>Calha, rufo, afins em chapa galvanizada nº 24 - corte 0,50 m</t>
  </si>
  <si>
    <t>16.33.062</t>
  </si>
  <si>
    <t>Calha, rufo, afins em chapa galvanizada nº 24 - corte 1,00 m</t>
  </si>
  <si>
    <t>16.33.082</t>
  </si>
  <si>
    <t>Calha, rufo, afins em chapa galvanizada nº 26 - corte 0,33 m</t>
  </si>
  <si>
    <t>16.33.102</t>
  </si>
  <si>
    <t>Calha, rufo, afins em chapa galvanizada nº 26 - corte 0,50 m</t>
  </si>
  <si>
    <t>16.33.250</t>
  </si>
  <si>
    <t>Calha em PVC 125mm, inclusive conexões - AP</t>
  </si>
  <si>
    <t>16.33.400</t>
  </si>
  <si>
    <t>Rufo pré-moldado em concreto, de 14 x 50 x 18,5 cm</t>
  </si>
  <si>
    <t>16.33.410</t>
  </si>
  <si>
    <t>Rufo pré-moldado em concreto, de 20 x 50 x 26 cm</t>
  </si>
  <si>
    <t>16.33.412</t>
  </si>
  <si>
    <t>Rufo pré-moldado em concreto, largura 24 cm</t>
  </si>
  <si>
    <t>16.40</t>
  </si>
  <si>
    <t>Reparos, conservações e complementos - GRUPO 16</t>
  </si>
  <si>
    <t>16.40.040</t>
  </si>
  <si>
    <t>Recolocação de cumeeiras e espigões de barro</t>
  </si>
  <si>
    <t>16.40.060</t>
  </si>
  <si>
    <t>Recolocação de telha de barro tipo colonial/paulistinha</t>
  </si>
  <si>
    <t>16.40.080</t>
  </si>
  <si>
    <t>Recolocação de telha de barro tipo plan</t>
  </si>
  <si>
    <t>16.40.090</t>
  </si>
  <si>
    <t>Recolocação de domo de acrílico, inclusive perfis metálicos de fixação</t>
  </si>
  <si>
    <t>16.40.120</t>
  </si>
  <si>
    <t>Recolocação de telhas de barro tipo francesa</t>
  </si>
  <si>
    <t>16.40.140</t>
  </si>
  <si>
    <t>Recolocação de telha em fibrocimento ou CRFS, perfil ondulado</t>
  </si>
  <si>
    <t>16.40.150</t>
  </si>
  <si>
    <t>Recolocação de telha em fibrocimento ou CRFS, perfil modulado ou trapezoidal</t>
  </si>
  <si>
    <t>17</t>
  </si>
  <si>
    <t>REVESTIMENTO EM MASSA OU FUNDIDO NO LOCAL</t>
  </si>
  <si>
    <t>17.01</t>
  </si>
  <si>
    <t>Regularização de base</t>
  </si>
  <si>
    <t>17.01.010</t>
  </si>
  <si>
    <t>Argamassa de proteção com argila expandida</t>
  </si>
  <si>
    <t>17.01.020</t>
  </si>
  <si>
    <t>Argamassa de regularização e/ou proteção</t>
  </si>
  <si>
    <t>17.01.040</t>
  </si>
  <si>
    <t>Lastro de concreto impermeabilizado</t>
  </si>
  <si>
    <t>17.01.050</t>
  </si>
  <si>
    <t>Regularização de piso com nata de cimento</t>
  </si>
  <si>
    <t>17.01.060</t>
  </si>
  <si>
    <t>Regularização de piso com nata de cimento e bianco</t>
  </si>
  <si>
    <t>17.01.120</t>
  </si>
  <si>
    <t>Argamassa de cimento e areia traço 1:3, com adesivo acrílico</t>
  </si>
  <si>
    <t>17.02</t>
  </si>
  <si>
    <t>Revestimento em argamassa</t>
  </si>
  <si>
    <t>17.02.020</t>
  </si>
  <si>
    <t>Chapisco</t>
  </si>
  <si>
    <t>17.02.030</t>
  </si>
  <si>
    <t>Chapisco 1:4 com areia grossa</t>
  </si>
  <si>
    <t>17.02.040</t>
  </si>
  <si>
    <t>Chapisco com bianco</t>
  </si>
  <si>
    <t>17.02.060</t>
  </si>
  <si>
    <t>Chapisco fino peneirado</t>
  </si>
  <si>
    <t>17.02.080</t>
  </si>
  <si>
    <t>Chapisco rústico com pedra britada nº 1</t>
  </si>
  <si>
    <t>17.02.120</t>
  </si>
  <si>
    <t>Emboço comum</t>
  </si>
  <si>
    <t>17.02.140</t>
  </si>
  <si>
    <t>Emboço desempenado com espuma de poliéster</t>
  </si>
  <si>
    <t>17.02.160</t>
  </si>
  <si>
    <t>Emboço desempenado com argamassa industrializada</t>
  </si>
  <si>
    <t>17.02.220</t>
  </si>
  <si>
    <t>Reboco</t>
  </si>
  <si>
    <t>17.02.260</t>
  </si>
  <si>
    <t>Barra lisa com acabamento em nata de cimento</t>
  </si>
  <si>
    <t>17.03</t>
  </si>
  <si>
    <t>Revestimento em cimentado</t>
  </si>
  <si>
    <t>17.03.020</t>
  </si>
  <si>
    <t>Cimentado desempenado</t>
  </si>
  <si>
    <t>17.03.040</t>
  </si>
  <si>
    <t>Cimentado desempenado e alisado (queimado)</t>
  </si>
  <si>
    <t>17.03.060</t>
  </si>
  <si>
    <t>Cimentado desempenado e alisado com corante (queimado)</t>
  </si>
  <si>
    <t>17.03.080</t>
  </si>
  <si>
    <t>Cimentado semi-áspero</t>
  </si>
  <si>
    <t>17.03.100</t>
  </si>
  <si>
    <t>Cimentado áspero com caneluras</t>
  </si>
  <si>
    <t>17.03.200</t>
  </si>
  <si>
    <t>Degrau em cimentado</t>
  </si>
  <si>
    <t>17.03.300</t>
  </si>
  <si>
    <t>Rodapé em cimentado desempenado e alisado com altura 5 cm</t>
  </si>
  <si>
    <t>17.03.310</t>
  </si>
  <si>
    <t>Rodapé em cimentado desempenado e alisado com altura 7 cm</t>
  </si>
  <si>
    <t>17.03.320</t>
  </si>
  <si>
    <t>Rodapé em cimentado desempenado e alisado com altura 10 cm</t>
  </si>
  <si>
    <t>17.03.330</t>
  </si>
  <si>
    <t>Rodapé em cimentado desempenado e alisado com altura 15 cm</t>
  </si>
  <si>
    <t>17.04</t>
  </si>
  <si>
    <t>Revestimento em gesso</t>
  </si>
  <si>
    <t>17.04.020</t>
  </si>
  <si>
    <t>Revestimento em gesso liso desempenado sobre emboço</t>
  </si>
  <si>
    <t>17.04.040</t>
  </si>
  <si>
    <t>Revestimento em gesso liso desempenado sobre bloco</t>
  </si>
  <si>
    <t>17.05</t>
  </si>
  <si>
    <t>Revestimento em concreto</t>
  </si>
  <si>
    <t>17.05.020</t>
  </si>
  <si>
    <t>Piso com requadro em concreto simples sem controle de fck</t>
  </si>
  <si>
    <t>17.05.070</t>
  </si>
  <si>
    <t>Piso com requadro em concreto simples com controle de fck= 20 MPa</t>
  </si>
  <si>
    <t>17.05.100</t>
  </si>
  <si>
    <t>Piso com requadro em concreto simples com controle de fck= 25 MPa</t>
  </si>
  <si>
    <t>17.05.320</t>
  </si>
  <si>
    <t>Soleira em concreto simples</t>
  </si>
  <si>
    <t>17.05.420</t>
  </si>
  <si>
    <t>Peitoril em concreto simples</t>
  </si>
  <si>
    <t>17.10</t>
  </si>
  <si>
    <t>Revestimento em granilite fundido no local</t>
  </si>
  <si>
    <t>17.10.020</t>
  </si>
  <si>
    <t>Piso em granilite moldado no local</t>
  </si>
  <si>
    <t>17.10.100</t>
  </si>
  <si>
    <t>Soleira em granilite moldado no local</t>
  </si>
  <si>
    <t>17.10.120</t>
  </si>
  <si>
    <t>Degrau em granilite moldado no local</t>
  </si>
  <si>
    <t>17.10.200</t>
  </si>
  <si>
    <t>Rodapé qualquer em granilite moldado no local até 10 cm</t>
  </si>
  <si>
    <t>17.10.410</t>
  </si>
  <si>
    <t>Rodapé em placas pré-moldadas de granilite, acabamento encerado, até 10 cm</t>
  </si>
  <si>
    <t>17.10.430</t>
  </si>
  <si>
    <t>Piso em placas de granilite, acabamento encerado</t>
  </si>
  <si>
    <t>17.12</t>
  </si>
  <si>
    <t>Revestimento industrial fundido no local</t>
  </si>
  <si>
    <t>17.12.060</t>
  </si>
  <si>
    <t>Piso em alta resistência moldado no local 12 mm</t>
  </si>
  <si>
    <t>17.12.100</t>
  </si>
  <si>
    <t>Soleira em alta resistência moldada no local</t>
  </si>
  <si>
    <t>17.12.120</t>
  </si>
  <si>
    <t>Degrau em alta resistência 8 mm</t>
  </si>
  <si>
    <t>17.12.140</t>
  </si>
  <si>
    <t>Degrau em alta resistência 12 mm</t>
  </si>
  <si>
    <t>17.12.240</t>
  </si>
  <si>
    <t>Rodapé qualquer em alta resistência moldado no local até 10 cm</t>
  </si>
  <si>
    <t>17.12.241</t>
  </si>
  <si>
    <t>Rodapé abaulado, com argamassa epoxi, altura entre 5 a 10 cm</t>
  </si>
  <si>
    <t>17.12.302</t>
  </si>
  <si>
    <t>Piso epóxi autonivelante, múltiplas camadas, espessura 4 mm</t>
  </si>
  <si>
    <t>17.12.310</t>
  </si>
  <si>
    <t>Taxa de mobilização e desmobilização de equipe e equipamentos para execução de piso epóxi</t>
  </si>
  <si>
    <t>17.20</t>
  </si>
  <si>
    <t>Revestimento especial fundido no local</t>
  </si>
  <si>
    <t>17.20.020</t>
  </si>
  <si>
    <t>Massa raspada</t>
  </si>
  <si>
    <t>17.20.040</t>
  </si>
  <si>
    <t>Revestimento em granito lavado tipo Fulget uso externo, em faixas até 40 cm</t>
  </si>
  <si>
    <t>17.20.050</t>
  </si>
  <si>
    <t>Friso para junta de dilatação em revestimento de granito lavado tipo Fulget</t>
  </si>
  <si>
    <t>17.20.060</t>
  </si>
  <si>
    <t>Revestimento em granito lavado tipo Fulget uso externo</t>
  </si>
  <si>
    <t>17.20.140</t>
  </si>
  <si>
    <t>Revestimento texturizado acrílico com microagregados minerais</t>
  </si>
  <si>
    <t>17.40</t>
  </si>
  <si>
    <t>Reparos e conservações em massa e concreto - GRUPO 17</t>
  </si>
  <si>
    <t>17.40.010</t>
  </si>
  <si>
    <t>Reparos em piso de granilite - estucamento e polimento</t>
  </si>
  <si>
    <t>17.40.020</t>
  </si>
  <si>
    <t>Reparos em pisos de alta resistência fundidos no local - estucamento e polimento</t>
  </si>
  <si>
    <t>17.40.030</t>
  </si>
  <si>
    <t>Reparos em degrau e espelho de granilite - estucamento e polimento</t>
  </si>
  <si>
    <t>17.40.070</t>
  </si>
  <si>
    <t>Reparos em rodapé de granilite - estucamento e polimento</t>
  </si>
  <si>
    <t>17.40.110</t>
  </si>
  <si>
    <t>Faixa antiderrapante definitiva para degraus, soleiras, patamares ou pisos</t>
  </si>
  <si>
    <t>17.40.150</t>
  </si>
  <si>
    <t>Resina acrílica para piso de granilite</t>
  </si>
  <si>
    <t>17.40.160</t>
  </si>
  <si>
    <t>Resina epóxi para piso de granilite</t>
  </si>
  <si>
    <t>17.40.180</t>
  </si>
  <si>
    <t>Resina acrílica para degrau de granilite</t>
  </si>
  <si>
    <t>17.40.190</t>
  </si>
  <si>
    <t>Resina epóxi para degrau de granilite</t>
  </si>
  <si>
    <t>18</t>
  </si>
  <si>
    <t>REVESTIMENTO CERAMICO</t>
  </si>
  <si>
    <t>18.05</t>
  </si>
  <si>
    <t>Plaqueta laminada para revestimento</t>
  </si>
  <si>
    <t>18.05.020</t>
  </si>
  <si>
    <t>Revestimento em plaqueta laminada, para área interna e externa, sem rejunte</t>
  </si>
  <si>
    <t>18.06</t>
  </si>
  <si>
    <t>Placa cerâmica esmaltada prensada</t>
  </si>
  <si>
    <t>18.06.102</t>
  </si>
  <si>
    <t>Placa cerâmica esmaltada PEI-5 para área interna, grupo de absorção BIIb, resistência química B, assentado com argamassa colante industrializada</t>
  </si>
  <si>
    <t>18.06.103</t>
  </si>
  <si>
    <t>Rodapé em placa cerâmica esmaltada PEI-5 para área interna, grupo de absorção BIIb, resistência química B, assentado com argamassa colante industrializada</t>
  </si>
  <si>
    <t>18.06.142</t>
  </si>
  <si>
    <t>Placa cerâmica esmaltada antiderrapante PEI-5 para área interna com saída para o exterior, grupo de absorção BIIa, resistência química A, assentado com argamassa colante industrializada</t>
  </si>
  <si>
    <t>18.06.143</t>
  </si>
  <si>
    <t>Rodapé em placa cerâmica esmaltada antiderrapante PEI-5 para área interna com saída para o exterior, grupo de absorção BIIa, resistência química A, assentado com argamassa colante industrializada</t>
  </si>
  <si>
    <t>18.06.152</t>
  </si>
  <si>
    <t>Placa cerâmica esmaltada PEI-4 para área interna com saída para o exterior, grupo de absorção BIIb, tráfego médio, assentado com argamassa colante industrializada</t>
  </si>
  <si>
    <t>18.06.153</t>
  </si>
  <si>
    <t>Rodapé em placa cerâmica esmaltada PEI-4 para área interna com saída para o exterior, grupo de absorção BIIb, tráfego médio, assentado com argamassa colante industrializada</t>
  </si>
  <si>
    <t>18.06.182</t>
  </si>
  <si>
    <t>Placa cerâmica esmaltada rústica PEI-5 para área interna com saída para o exterior, grupo de absorção BIIb, resistência química B, assentado com argamassa colante industrializada</t>
  </si>
  <si>
    <t>18.06.183</t>
  </si>
  <si>
    <t>Rodapé em placa cerâmica esmaltada rústica PEI-5 para área interna com saída para o exterior, grupo de absorção BIIb, resistência química B, assentado com argamassa colante industrializada</t>
  </si>
  <si>
    <t>18.06.350</t>
  </si>
  <si>
    <t>Assentamento de pisos e revestimentos cerâmicos com argamassa mista</t>
  </si>
  <si>
    <t>18.06.400</t>
  </si>
  <si>
    <t>Rejuntamento em placas cerâmicas com cimento branco, juntas acima de 3 até 5 mm</t>
  </si>
  <si>
    <t>18.06.410</t>
  </si>
  <si>
    <t>Rejuntamento em placas cerâmicas com argamassa industrializada para rejunte, juntas acima de 3 até 5 mm</t>
  </si>
  <si>
    <t>18.06.420</t>
  </si>
  <si>
    <t>Rejuntamento em placas cerâmicas com cimento branco, juntas acima de 5 até 10 mm</t>
  </si>
  <si>
    <t>18.06.430</t>
  </si>
  <si>
    <t>Rejuntamento em placas cerâmicas com argamassa industrializada para rejunte, juntas acima de 5 até 10 mm</t>
  </si>
  <si>
    <t>18.06.500</t>
  </si>
  <si>
    <t>Rejuntamento de rodapé em placas cerâmicas com cimento branco, altura até 10 cm, juntas acima de 3 até 5 mm</t>
  </si>
  <si>
    <t>18.06.510</t>
  </si>
  <si>
    <t>Rejuntamento de rodapé em placas cerâmicas com argamassa industrializada para rejunte, altura até 10 cm, juntas acima de 3 até 5 mm</t>
  </si>
  <si>
    <t>18.06.520</t>
  </si>
  <si>
    <t>Rejuntamento de rodapé em placas cerâmicas com cimento branco, altura até 10 cm, juntas acima de 5 até 10 mm</t>
  </si>
  <si>
    <t>18.06.530</t>
  </si>
  <si>
    <t>Rejuntamento de rodapé em placas cerâmicas com argamassa industrializada para rejunte, altura até 10 cm, juntas acima de 5 até 10 mm</t>
  </si>
  <si>
    <t>18.07</t>
  </si>
  <si>
    <t>Placa ceramica nao esmaltada extrudada</t>
  </si>
  <si>
    <t>18.07.020</t>
  </si>
  <si>
    <t>Placa cerâmica não esmaltada extrudada de alta resistência química e mecânica, espessura de 9 mm, uso industrial, assentado com argamassa química bicomponente</t>
  </si>
  <si>
    <t>18.07.021</t>
  </si>
  <si>
    <t>Placa cerâmica não esmaltada extrudada de alta resistência química e mecânica, espessura de 9 mm, uso industrial, assentado com argamassa colante industrial</t>
  </si>
  <si>
    <t>18.07.040</t>
  </si>
  <si>
    <t>Placa cerâmica não esmaltada extrudada de alta resistência química e mecânica, espessura de 14 mm, uso industrial, assentado com argamassa química bicomponente</t>
  </si>
  <si>
    <t>18.07.080</t>
  </si>
  <si>
    <t>Rodapé em placa cerâmica não esmaltada extrudada de alta resistência química e mecânica, altura de 10 cm, uso industrial, assentado com argamassa química bicomponente</t>
  </si>
  <si>
    <t>18.07.160</t>
  </si>
  <si>
    <t>Placa cerâmica não esmaltada extrudada para área com altas temperaturas, de alta resistência química e mecânica, espessura mínima de 13 mm, uso industrial e cozinhas profissionais, assentado com argamassa industrializada</t>
  </si>
  <si>
    <t>18.07.170</t>
  </si>
  <si>
    <t>Rodapé em placa cerâmica não esmaltada extrudada para área com altas temperaturas, de alta resistência química e mecânica, altura de 10cm, uso industrial e cozinhas profissionais, assentado com argamassa industrializada</t>
  </si>
  <si>
    <t>18.07.200</t>
  </si>
  <si>
    <t>Rejuntamento em placa cerâmica extrudada antiácida de 9 mm, com argamassa industrializada bicomponente à base de resina furânica, juntas acima de 3 até 6 mm</t>
  </si>
  <si>
    <t>18.07.210</t>
  </si>
  <si>
    <t>Rejuntamento de placa cerâmica extrudada de 9 mm, com argamassa sintética industrializada tricomponente à base de resina epóxi, juntas acima de 3 até 6 mm</t>
  </si>
  <si>
    <t>18.07.220</t>
  </si>
  <si>
    <t>Rejuntamento em placa cerâmica extrudada antiácida, espessura de 14 mm, com argamassa industrializada bicomponente, à base de resina furânica, juntas acima de 3 até 6 mm</t>
  </si>
  <si>
    <t>18.07.230</t>
  </si>
  <si>
    <t>Rejuntamento em placa cerâmica extrudada antiácida de 14 mm, com argamassa sintética industrializada tricomponente, à base de resina epóxi, juntas de 3 até 6 mm</t>
  </si>
  <si>
    <t>18.07.250</t>
  </si>
  <si>
    <t>Rejuntamento em placa cerâmica extrudada antiácida, com argamassa industrializada anticorrosiva bicomponente à base de bauxita, para área de altas temperaturas, juntas acima de 3 até 6 mm</t>
  </si>
  <si>
    <t>18.07.300</t>
  </si>
  <si>
    <t>Rejuntamento de rodapé em placa cerâmica extrudada antiácida de 9 mm, com argamassa industrializada bicomponente à base de resina furânica, juntas acima de 3 até 6 mm</t>
  </si>
  <si>
    <t>18.07.310</t>
  </si>
  <si>
    <t>Rejuntamento de rodapé em placa cerâmica extrudada antiácida de 9 mm, com argamassa sintética  industrializada tricomponente à base de resina epóxi, juntas acima de 3 até 6 mm</t>
  </si>
  <si>
    <t>18.08</t>
  </si>
  <si>
    <t>Revestimento em porcelanato</t>
  </si>
  <si>
    <t>18.08.032</t>
  </si>
  <si>
    <t>Revestimento em porcelanato esmaltado antiderrapante para área externa e ambiente com alto tráfego, grupo de absorção BIa, assentado com argamassa colante industrializada, rejuntado</t>
  </si>
  <si>
    <t>18.08.042</t>
  </si>
  <si>
    <t>Rodapé em porcelanato esmaltado antiderrapante para área externa e ambiente com alto tráfego, grupo de absorção BIa, assentado com argamassa colante industrializada, rejuntado</t>
  </si>
  <si>
    <t>18.08.062</t>
  </si>
  <si>
    <t>Revestimento em porcelanato esmaltado polido para área interna e ambiente com tráfego médio, grupo de absorção BIa, assentado com argamassa colante industrializada, rejuntado</t>
  </si>
  <si>
    <t>18.08.072</t>
  </si>
  <si>
    <t>Rodapé em porcelanato esmaltado polido para área interna e ambiente com tráfego médio, grupo de absorção BIa, assentado com argamassa colante industrializada, rejuntado</t>
  </si>
  <si>
    <t>18.08.090</t>
  </si>
  <si>
    <t>Revestimento em porcelanato esmaltado acetinado para área interna e ambiente com acesso ao exterior, grupo de absorção BIa, resistência química B, assentado com argamassa colante industrializada, rejuntado</t>
  </si>
  <si>
    <t>18.08.100</t>
  </si>
  <si>
    <t>Rodapé em porcelanato esmaltado acetinado para área interna e ambiente com acesso ao exterior, grupo de absorção BIa, resistência química B, assentado com argamassa colante industrializada, rejuntado</t>
  </si>
  <si>
    <t>18.08.110</t>
  </si>
  <si>
    <t>Revestimento em porcelanato técnico antiderrapante para área externa, grupo de absorção BIa, assentado com argamassa colante industrializada, rejuntado</t>
  </si>
  <si>
    <t>18.08.120</t>
  </si>
  <si>
    <t>Rodapé em porcelanato técnico antiderrapante para área interna, grupo de absorção BIa, assentado com argamassa colante industrializada, rejuntado</t>
  </si>
  <si>
    <t>18.08.152</t>
  </si>
  <si>
    <t>Revestimento em porcelanato técnico natural para área interna e ambiente com acesso ao exterior, grupo de absorção BIa, assentado com argamassa colante industrializada, rejuntado</t>
  </si>
  <si>
    <t>18.08.162</t>
  </si>
  <si>
    <t>Rodapé em porcelanato técnico natural, para área interna e ambiente com acesso ao exterior, grupo de absorção BIa, assentado com argamassa colante industrializada, rejuntado</t>
  </si>
  <si>
    <t>18.08.170</t>
  </si>
  <si>
    <t>Revestimento em porcelanato técnico polido para área interna e ambiente de médio tráfego, grupo de absorção BIa, coeficiente de atrito I, assentado com argamassa colante industrializada, rejuntado</t>
  </si>
  <si>
    <t>18.08.180</t>
  </si>
  <si>
    <t>Rodapé em porcelanato técnico polido para área interna e ambiente de médio tráfego, grupo de absorção BIa, assentado com argamassa colante industrializada, rejuntado</t>
  </si>
  <si>
    <t>18.11</t>
  </si>
  <si>
    <t>Revestimento em placa ceramica esmaltada</t>
  </si>
  <si>
    <t>18.11.012</t>
  </si>
  <si>
    <t>Revestimento em placa cerâmica esmaltada de 7,5x7,5 cm, assentado e rejuntado com argamassa industrializada</t>
  </si>
  <si>
    <t>18.11.022</t>
  </si>
  <si>
    <t>Revestimento em placa cerâmica esmaltada de 10x10 cm, assentado e rejuntado com argamassa industrializada</t>
  </si>
  <si>
    <t>18.11.032</t>
  </si>
  <si>
    <t>Revestimento em placa cerâmica esmaltada de 15x15 cm, tipo monocolor, assentado e rejuntado com argamassa industrializada</t>
  </si>
  <si>
    <t>18.11.042</t>
  </si>
  <si>
    <t>Revestimento em placa cerâmica esmaltada de 20x20 cm, tipo monocolor, assentado e rejuntado com argamassa industrializada</t>
  </si>
  <si>
    <t>18.11.052</t>
  </si>
  <si>
    <t>Revestimento em placa cerâmica esmaltada, tipo monoporosa, assentado e rejuntado com argamassa industrializada</t>
  </si>
  <si>
    <t>18.12</t>
  </si>
  <si>
    <t>Revestimento em pastilha e mosaico</t>
  </si>
  <si>
    <t>18.12.020</t>
  </si>
  <si>
    <t>Revestimento em pastilha de porcelana natural ou esmaltada de 5x5 cm, assentado e rejuntado com argamassa colante industrializada</t>
  </si>
  <si>
    <t>18.12.120</t>
  </si>
  <si>
    <t>Revestimento em pastilha de porcelana natural ou esmaltada de 2,5x2,5 cm, assentado e rejuntado com argamassa colante industrializada</t>
  </si>
  <si>
    <t>18.12.140</t>
  </si>
  <si>
    <t>Revestimento em pastilha de porcelana natural ou esmaltada de 2,5x5 cm, assentado e rejuntado com argamassa colante industrializada</t>
  </si>
  <si>
    <t>18.13</t>
  </si>
  <si>
    <t>Revestimento ceramico nao esmaltado extrudado</t>
  </si>
  <si>
    <t>18.13.010</t>
  </si>
  <si>
    <t>Revestimento em placa cerâmica não esmaltada extrudada, de alta resistência química e mecânica, espessura de 9 mm, assentado com argamassa colante industrializada</t>
  </si>
  <si>
    <t>18.13.020</t>
  </si>
  <si>
    <t>Revestimento em placa cerâmica extrudada de alta resistência química e mecânica, espessura entre 9 e 10 mm, assentado com argamassa industrializada de alta aderência</t>
  </si>
  <si>
    <t>18.13.202</t>
  </si>
  <si>
    <t>Rejuntamento em placa cerâmica extrudada, espessura entre 9 e 10 mm, com argamassa industrial anticorrosiva à base de resina epóxi, juntas de 6 a 10 mm</t>
  </si>
  <si>
    <t>19</t>
  </si>
  <si>
    <t>REVESTIMENTO EM PEDRA</t>
  </si>
  <si>
    <t>19.01</t>
  </si>
  <si>
    <t>Granito</t>
  </si>
  <si>
    <t>19.01.022</t>
  </si>
  <si>
    <t>Revestimento em granito, espessura de 2 cm, acabamento polido</t>
  </si>
  <si>
    <t>19.01.062</t>
  </si>
  <si>
    <t>Peitoril e/ou soleira em granito, espessura de 2 cm e largura até 20 cm, acabamento polido</t>
  </si>
  <si>
    <t>19.01.064</t>
  </si>
  <si>
    <t>Peitoril e/ou soleira em granito, espessura de 2 cm e largura de 21 cm até 30 cm, acabamento polido</t>
  </si>
  <si>
    <t>19.01.122</t>
  </si>
  <si>
    <t>Degrau e espelho de granito, espessura de 2 cm, acabamento polido</t>
  </si>
  <si>
    <t>19.01.322</t>
  </si>
  <si>
    <t>Rodapé em granito, espessura de 2 cm e altura de 7 cm, acabamento polido</t>
  </si>
  <si>
    <t>19.01.324</t>
  </si>
  <si>
    <t>Rodapé em granito, espessura de 2 cm e altura de 7,1 cm até 10 cm, acabamento polido</t>
  </si>
  <si>
    <t>19.02</t>
  </si>
  <si>
    <t>Marmore</t>
  </si>
  <si>
    <t>19.02.020</t>
  </si>
  <si>
    <t>Revestimento em mármore branco, espessura de 2 cm, assente com massa</t>
  </si>
  <si>
    <t>19.02.040</t>
  </si>
  <si>
    <t>Revestimento em mármore travertino nacional, espessura de 2 cm, assente com massa</t>
  </si>
  <si>
    <t>19.02.060</t>
  </si>
  <si>
    <t>Revestimento em mármore branco, espessura de 3 cm, assente com massa</t>
  </si>
  <si>
    <t>19.02.080</t>
  </si>
  <si>
    <t>Revestimento em mármore travertino nacional, espessura de 3 cm, assente com massa</t>
  </si>
  <si>
    <t>19.02.220</t>
  </si>
  <si>
    <t>Degrau e espelho em mármore branco, espessura de 2 cm</t>
  </si>
  <si>
    <t>19.02.240</t>
  </si>
  <si>
    <t>Degrau e espelho em mármore travertino nacional, espessura de 2 cm</t>
  </si>
  <si>
    <t>19.02.250</t>
  </si>
  <si>
    <t>Rodapé em mármore branco, espessura de 2 cm e altura de 7 cm</t>
  </si>
  <si>
    <t>19.03</t>
  </si>
  <si>
    <t>Pedra</t>
  </si>
  <si>
    <t>19.03.020</t>
  </si>
  <si>
    <t>Revestimento em pedra tipo arenito comum</t>
  </si>
  <si>
    <t>19.03.060</t>
  </si>
  <si>
    <t>Revestimento em pedra mineira comum</t>
  </si>
  <si>
    <t>19.03.090</t>
  </si>
  <si>
    <t>Revestimento em pedra Miracema</t>
  </si>
  <si>
    <t>19.03.100</t>
  </si>
  <si>
    <t>Rodapé em pedra Miracema, altura de 5,75 cm</t>
  </si>
  <si>
    <t>19.03.110</t>
  </si>
  <si>
    <t>Rodapé em pedra Miracema, altura de 11,5 cm</t>
  </si>
  <si>
    <t>19.03.220</t>
  </si>
  <si>
    <t>Rodapé em pedra mineira simples, altura de 10 cm</t>
  </si>
  <si>
    <t>19.03.260</t>
  </si>
  <si>
    <t>Revestimento em pedra ardósia selecionada</t>
  </si>
  <si>
    <t>19.03.270</t>
  </si>
  <si>
    <t>Rodapé em pedra ardósia, altura de 7 cm</t>
  </si>
  <si>
    <t>19.03.290</t>
  </si>
  <si>
    <t>Peitoril e/ou soleira em ardósia, espessura de 2 cm e largura até 20 cm</t>
  </si>
  <si>
    <t>19.20</t>
  </si>
  <si>
    <t>Reparos, conservacoes e complementos - GRUPO 19</t>
  </si>
  <si>
    <t>19.20.020</t>
  </si>
  <si>
    <t>Recolocação de mármore, pedras e granitos, assentes com massa</t>
  </si>
  <si>
    <t>20</t>
  </si>
  <si>
    <t>REVESTIMENTO EM MADEIRA</t>
  </si>
  <si>
    <t>20.01</t>
  </si>
  <si>
    <t>Lambris de madeira</t>
  </si>
  <si>
    <t>20.01.040</t>
  </si>
  <si>
    <t>Lambril em madeira macho/fêmea tarugado, exceto pinus</t>
  </si>
  <si>
    <t>20.03</t>
  </si>
  <si>
    <t>Soalho de madeira</t>
  </si>
  <si>
    <t>20.03.010</t>
  </si>
  <si>
    <t>Soalho em tábua de madeira aparelhada</t>
  </si>
  <si>
    <t>20.04</t>
  </si>
  <si>
    <t>Tacos</t>
  </si>
  <si>
    <t>20.04.020</t>
  </si>
  <si>
    <t>Piso em tacos de Ipê colado</t>
  </si>
  <si>
    <t>20.10</t>
  </si>
  <si>
    <t>Rodape de madeira</t>
  </si>
  <si>
    <t>20.10.040</t>
  </si>
  <si>
    <t>Rodapé de madeira de 7 x 1,5 cm</t>
  </si>
  <si>
    <t>20.10.120</t>
  </si>
  <si>
    <t>Cordão de madeira</t>
  </si>
  <si>
    <t>20.20</t>
  </si>
  <si>
    <t>Reparos, conservacoes e complementos - GRUPO 20</t>
  </si>
  <si>
    <t>20.20.020</t>
  </si>
  <si>
    <t>Recolocação de soalho em madeira</t>
  </si>
  <si>
    <t>20.20.040</t>
  </si>
  <si>
    <t>Recolocação de tacos soltos com cola</t>
  </si>
  <si>
    <t>20.20.100</t>
  </si>
  <si>
    <t>Recolocação de rodapé e cordão de madeira</t>
  </si>
  <si>
    <t>20.20.202</t>
  </si>
  <si>
    <t>Raspagem com calafetação e aplicação de verniz</t>
  </si>
  <si>
    <t>20.20.220</t>
  </si>
  <si>
    <t>Raspagem com calafetação e aplicação de cera</t>
  </si>
  <si>
    <t>21</t>
  </si>
  <si>
    <t>REVESTIMENTO SINTETICO E METALICO</t>
  </si>
  <si>
    <t>21.01</t>
  </si>
  <si>
    <t>Revestimento em borracha</t>
  </si>
  <si>
    <t>21.01.100</t>
  </si>
  <si>
    <t>Revestimento em borracha sintética preta, espessura de 4 mm - colado</t>
  </si>
  <si>
    <t>21.01.160</t>
  </si>
  <si>
    <t>Revestimento em grama sintética, com espessura de 20 a 32 mm</t>
  </si>
  <si>
    <t>21.02</t>
  </si>
  <si>
    <t>Revestimento vinilico</t>
  </si>
  <si>
    <t>21.02.050</t>
  </si>
  <si>
    <t>Revestimento vinílico, espessura de 2 mm, para tráfego médio, com impermeabilizante acrílico</t>
  </si>
  <si>
    <t>21.02.060</t>
  </si>
  <si>
    <t>Revestimento vinílico, espessura de 3,2 mm, para tráfego intenso, com impermeabilizante acrílico</t>
  </si>
  <si>
    <t>21.02.071</t>
  </si>
  <si>
    <t>Revestimento vinílico em manta, espessura total de 2mm, resistente a lavagem com hipoclorito</t>
  </si>
  <si>
    <t>21.02.271</t>
  </si>
  <si>
    <t>Revestimento vinílico em manta heterogênea, espessura de 2 mm, com impermeabilizante acrílico</t>
  </si>
  <si>
    <t>21.02.281</t>
  </si>
  <si>
    <t>Revestimento vinílico flexível em manta homogênea, espessura de 2 mm, com impermeabilizante acrílico</t>
  </si>
  <si>
    <t>21.02.291</t>
  </si>
  <si>
    <t>Revestimento vinílico heterogêneo flexível em réguas, espessura de 3 mm, com impermeabilizante acrílico</t>
  </si>
  <si>
    <t>21.02.310</t>
  </si>
  <si>
    <t>Revestimento vinílico autoportante acústico, espessura de 4,5 mm, com impermeabilizante acrílico</t>
  </si>
  <si>
    <t>21.02.311</t>
  </si>
  <si>
    <t>Revestimento vinílico autoportante, espessura de 4 mm, com impermeabilizante acrílico</t>
  </si>
  <si>
    <t>21.02.320</t>
  </si>
  <si>
    <t>Revestimento vinílico antiestático acústico, espessura de 5 mm, com impermeabilizante acrílico</t>
  </si>
  <si>
    <t>21.03</t>
  </si>
  <si>
    <t>Revestimento metalico</t>
  </si>
  <si>
    <t>21.03.010</t>
  </si>
  <si>
    <t>Revestimento em aço inoxidável AISI 304, liga 18,8, chapa 20, espessura de 1 mm, acabamento escovado com grana especial</t>
  </si>
  <si>
    <t>21.03.090</t>
  </si>
  <si>
    <t>Piso elevado tipo telescópico em chapa de aço, sem revestimento</t>
  </si>
  <si>
    <t>21.03.151</t>
  </si>
  <si>
    <t>Revestimento em placas de alumínio composto "ACM", espessura de 4 mm e acabamento em PVDF</t>
  </si>
  <si>
    <t>21.03.152</t>
  </si>
  <si>
    <t>Revestimento em placas de alumínio composto "ACM", espessura de 4 mm e acabamento em PVDF, na cor verde</t>
  </si>
  <si>
    <t>21.04</t>
  </si>
  <si>
    <t>Forracao e carpete</t>
  </si>
  <si>
    <t>21.04.100</t>
  </si>
  <si>
    <t>Revestimento com carpete para tráfego moderado, uso comercial, tipo bouclê de 5,4 até 8 mm</t>
  </si>
  <si>
    <t>21.04.110</t>
  </si>
  <si>
    <t>Revestimento com carpete para tráfego intenso, uso comercial, tipo bouclê de 6 mm</t>
  </si>
  <si>
    <t>21.05</t>
  </si>
  <si>
    <t>Revestimento em cimento reforcado com fio sintetico (CRFS)</t>
  </si>
  <si>
    <t>21.05.010</t>
  </si>
  <si>
    <t>Piso em painel com miolo de madeira contraplacado por lâminas de madeira e externamente por chapas em CRFS, espessura de 40 mm</t>
  </si>
  <si>
    <t>21.05.100</t>
  </si>
  <si>
    <t>Piso elevado de concreto em placas de 600 x 600 mm, antiderrapante, sem acabamento</t>
  </si>
  <si>
    <t>21.07</t>
  </si>
  <si>
    <t>Revestimento sintetico</t>
  </si>
  <si>
    <t>21.07.010</t>
  </si>
  <si>
    <t>Revestimento em laminado melamínico dissipativo</t>
  </si>
  <si>
    <t>21.10</t>
  </si>
  <si>
    <t>Rodape sintetico</t>
  </si>
  <si>
    <t>21.10.050</t>
  </si>
  <si>
    <t>Rodapé de poliestireno, espessura de 7 cm</t>
  </si>
  <si>
    <t>21.10.051</t>
  </si>
  <si>
    <t>Rodapé de poliestireno, espessura de 8 cm</t>
  </si>
  <si>
    <t>21.10.061</t>
  </si>
  <si>
    <t>Rodapé para piso vinílico em PVC, espessura de 2 mm e altura de 5 cm, curvo/plano, com impermeabilizante acrílico</t>
  </si>
  <si>
    <t>21.10.071</t>
  </si>
  <si>
    <t>Rodapé flexível para piso vinílico em PVC, espessura de 2 mm e altura de 7,5 cm, curvo/plano, com impermeabilizante acrílico</t>
  </si>
  <si>
    <t>21.10.081</t>
  </si>
  <si>
    <t>Rodapé hospitalar flexível em PVC para piso vinílico, espessura de 2 mm e altura de 7,5 cm, com impermeabilizante acrílico</t>
  </si>
  <si>
    <t>21.10.210</t>
  </si>
  <si>
    <t>Rodapé em borracha sintética preta, altura até 7 cm - colado</t>
  </si>
  <si>
    <t>21.10.220</t>
  </si>
  <si>
    <t>Rodapé de cordão de poliamida</t>
  </si>
  <si>
    <t>21.10.250</t>
  </si>
  <si>
    <t>Rodapé em laminado melamínico dissipativo, espessura de 2 mm e altura de 10 cm</t>
  </si>
  <si>
    <t>21.11</t>
  </si>
  <si>
    <t>Degrau sintetico</t>
  </si>
  <si>
    <t>21.11.050</t>
  </si>
  <si>
    <t>Degrau (piso e espelho) em borracha sintética preta com testeira - colado</t>
  </si>
  <si>
    <t>21.11.131</t>
  </si>
  <si>
    <t>Testeira flexível para arremate de degrau vinílico em PVC, espessura de 2 mm, com impermeabilizante acrílico</t>
  </si>
  <si>
    <t>21.20</t>
  </si>
  <si>
    <t>Reparos, conservacoes e complementos - GRUPO 21</t>
  </si>
  <si>
    <t>21.20.020</t>
  </si>
  <si>
    <t>Recolocação de piso sintético com cola</t>
  </si>
  <si>
    <t>21.20.040</t>
  </si>
  <si>
    <t>Recolocação de piso sintético argamassado</t>
  </si>
  <si>
    <t>21.20.050</t>
  </si>
  <si>
    <t>Recolocação de piso elevado telescópico metálico, inclusive estrutura de sustentação</t>
  </si>
  <si>
    <t>21.20.060</t>
  </si>
  <si>
    <t>Furação de piso elevado telescópico em chapa de aço</t>
  </si>
  <si>
    <t>21.20.100</t>
  </si>
  <si>
    <t>Recolocação de rodapé e cordões sintéticos</t>
  </si>
  <si>
    <t>21.20.300</t>
  </si>
  <si>
    <t>Fita adesiva antiderrapante com largura de 5 cm</t>
  </si>
  <si>
    <t>21.20.302</t>
  </si>
  <si>
    <t>Fita adesiva antiderrapante fosforescente, alto tráfego, largura de 5 cm</t>
  </si>
  <si>
    <t>21.20.410</t>
  </si>
  <si>
    <t>Cantoneira de sobrepor em PVC de 4 x 4 cm</t>
  </si>
  <si>
    <t>21.20.460</t>
  </si>
  <si>
    <t>Canto externo de acabamento em PVC</t>
  </si>
  <si>
    <t>21.20.500</t>
  </si>
  <si>
    <t>Cantoneira em alumínio antiderrapante de 50 x 30 mm</t>
  </si>
  <si>
    <t>22</t>
  </si>
  <si>
    <t>FORRO, BRISE E FACHADA</t>
  </si>
  <si>
    <t>22.01</t>
  </si>
  <si>
    <t>Forro de madeira</t>
  </si>
  <si>
    <t>22.01.010</t>
  </si>
  <si>
    <t>Forro em tábuas aparelhadas macho e fêmea de pinus</t>
  </si>
  <si>
    <t>22.01.020</t>
  </si>
  <si>
    <t>Forro em tábuas aparelhadas macho e fêmea de pinus tarugado</t>
  </si>
  <si>
    <t>22.01.080</t>
  </si>
  <si>
    <t>Forro xadrez em ripas de angelim-vermelho / bacuri / maçaranduba tarugado</t>
  </si>
  <si>
    <t>22.01.210</t>
  </si>
  <si>
    <t>Testeira em tábua aparelhada, largura até 20cm</t>
  </si>
  <si>
    <t>22.01.220</t>
  </si>
  <si>
    <t>Beiral em tábua de angelim-vermelho / bacuri / maçaranduba macho e fêmea com tarugamento</t>
  </si>
  <si>
    <t>22.01.240</t>
  </si>
  <si>
    <t>Beiral em tábua de angelim-vermelho / bacuri / maçaranduba macho e fêmea</t>
  </si>
  <si>
    <t>22.02</t>
  </si>
  <si>
    <t>Forro de gesso</t>
  </si>
  <si>
    <t>22.02.010</t>
  </si>
  <si>
    <t>Forro em placa de gesso liso fixo</t>
  </si>
  <si>
    <t>22.02.030</t>
  </si>
  <si>
    <t>Forro em painéis de gesso acartonado, espessura de 12,5mm, fixo</t>
  </si>
  <si>
    <t>22.02.100</t>
  </si>
  <si>
    <t>Forro em painéis de gesso acartonado, acabamento liso com película em PVC - 625mm x 1250mm, espessura de 9,5mm, removível</t>
  </si>
  <si>
    <t>22.02.190</t>
  </si>
  <si>
    <t>Forro em placa de gesso removível com película rígida de PVC de 625mm x 625mm</t>
  </si>
  <si>
    <t>22.03</t>
  </si>
  <si>
    <t>Forro sintetico</t>
  </si>
  <si>
    <t>22.03.020</t>
  </si>
  <si>
    <t>Forro em lã de vidro revestido em PVC, espessura de 20mm</t>
  </si>
  <si>
    <t>22.03.030</t>
  </si>
  <si>
    <t>Forro em fibra mineral NRC 0.55 acústico, revestido em látex</t>
  </si>
  <si>
    <t>22.03.040</t>
  </si>
  <si>
    <t>Forro modular removível em PVC de 618mm x 1243mm</t>
  </si>
  <si>
    <t>22.03.050</t>
  </si>
  <si>
    <t>Forro em fibra mineral NRC 0.50, revestido em látex</t>
  </si>
  <si>
    <t>22.03.070</t>
  </si>
  <si>
    <t>Forro em lâmina de PVC</t>
  </si>
  <si>
    <t>22.03.122</t>
  </si>
  <si>
    <t>Forro em fibra mineral NRC 0.85, em placas acústicas removíveis de 625mm x 1250mm</t>
  </si>
  <si>
    <t>22.03.140</t>
  </si>
  <si>
    <t>Forro em fibra mineral NRC 0.65, em placas acústicas removíveis de 625mm x 625mm</t>
  </si>
  <si>
    <t>22.03.200</t>
  </si>
  <si>
    <t>Forro em fibra mineral NRC 0.70, em placas acústicas removíveis</t>
  </si>
  <si>
    <t>22.04</t>
  </si>
  <si>
    <t>Forro metalico</t>
  </si>
  <si>
    <t>22.04.020</t>
  </si>
  <si>
    <t>Forro metálico removível, em painéis de 625mm x 625mm, tipo colmeia</t>
  </si>
  <si>
    <t>22.04.030</t>
  </si>
  <si>
    <t>Forro metálico removível, em painéis de 625mm x 625mm, tile tegular perfurada</t>
  </si>
  <si>
    <t>22.06</t>
  </si>
  <si>
    <t>Brise-soleil</t>
  </si>
  <si>
    <t>22.06.130</t>
  </si>
  <si>
    <t>Brise em placa cimentícia, montado em perfil e chapa metálica</t>
  </si>
  <si>
    <t>22.06.240</t>
  </si>
  <si>
    <t>Brise metálico fixo em chapa lisa aluzinc pré-pintada, formato ogiva, lâmina frontal de 200mm</t>
  </si>
  <si>
    <t>22.06.250</t>
  </si>
  <si>
    <t>Brise metálico curvo e móvel termoacústico em chapa lisa aluzinc pré-pintada</t>
  </si>
  <si>
    <t>22.06.300</t>
  </si>
  <si>
    <t>Brise metálico curvo e móvel em chapa microperfurada de alumínio pré-pintada</t>
  </si>
  <si>
    <t>22.06.340</t>
  </si>
  <si>
    <t>Brise metálico fixo em chapa lisa alumínio pré-pintada, formato ogiva, lâmina frontal de 200mm</t>
  </si>
  <si>
    <t>22.06.350</t>
  </si>
  <si>
    <t>Brise metálico curvo e móvel termoacústico em chapa lisa de alumínio pré-pintada</t>
  </si>
  <si>
    <t>22.20</t>
  </si>
  <si>
    <t>Reparos, conservacoes e complementos - GRUPO 22</t>
  </si>
  <si>
    <t>22.20.011</t>
  </si>
  <si>
    <t>Placa em lã de vidro revestida em PVC, auto extinguível</t>
  </si>
  <si>
    <t>22.20.020</t>
  </si>
  <si>
    <t>Recolocação de forros fixados</t>
  </si>
  <si>
    <t>22.20.040</t>
  </si>
  <si>
    <t>Recolocação de forros apoiados ou encaixados</t>
  </si>
  <si>
    <t>22.20.050</t>
  </si>
  <si>
    <t>Moldura de gesso simples, largura até 6,0cm</t>
  </si>
  <si>
    <t>22.20.090</t>
  </si>
  <si>
    <t>Abertura para vão de luminária em forro de PVC modular</t>
  </si>
  <si>
    <t>23</t>
  </si>
  <si>
    <t>ESQUADRIA, MARCENARIA E ELEMENTO EM MADEIRA</t>
  </si>
  <si>
    <t>23.01</t>
  </si>
  <si>
    <t>Janela e veneziana em madeira</t>
  </si>
  <si>
    <t>23.01.050</t>
  </si>
  <si>
    <t>Caixilho em madeira maxim-ar</t>
  </si>
  <si>
    <t>23.01.060</t>
  </si>
  <si>
    <t>Caixilho em madeira tipo veneziana de correr</t>
  </si>
  <si>
    <t>23.02</t>
  </si>
  <si>
    <t>Porta macho / femea montada com batente</t>
  </si>
  <si>
    <t>23.02.010</t>
  </si>
  <si>
    <t>Acréscimo de bandeira - porta macho e fêmea com batente de madeira</t>
  </si>
  <si>
    <t>23.02.030</t>
  </si>
  <si>
    <t>Porta macho e fêmea com batente de madeira - 70 x 210 cm</t>
  </si>
  <si>
    <t>23.02.040</t>
  </si>
  <si>
    <t>Porta macho e fêmea com batente de madeira - 80 x 210 cm</t>
  </si>
  <si>
    <t>23.02.050</t>
  </si>
  <si>
    <t>Porta macho e fêmea com batente de madeira - 90 x 210 cm</t>
  </si>
  <si>
    <t>23.02.060</t>
  </si>
  <si>
    <t>Porta macho e fêmea com batente de madeira - 120 x 210 cm</t>
  </si>
  <si>
    <t>23.04</t>
  </si>
  <si>
    <t>Porta lisa laminada montada com batente</t>
  </si>
  <si>
    <t>23.04.070</t>
  </si>
  <si>
    <t>Porta em laminado fenólico melamínico com batente em alumínio - 80 x 180 cm</t>
  </si>
  <si>
    <t>23.04.080</t>
  </si>
  <si>
    <t>Porta em laminado fenólico melamínico com batente em alumínio - 60 x 160 cm</t>
  </si>
  <si>
    <t>23.04.090</t>
  </si>
  <si>
    <t>Porta em laminado fenólico melamínico com acabamento liso, batente de madeira sem revestimento - 70 x 210 cm</t>
  </si>
  <si>
    <t>23.04.100</t>
  </si>
  <si>
    <t>Porta em laminado fenólico melamínico com acabamento liso, batente de madeira sem revestimento - 80 x 210 cm</t>
  </si>
  <si>
    <t>23.04.110</t>
  </si>
  <si>
    <t>Porta em laminado fenólico melamínico com acabamento liso, batente de madeira sem revestimento - 90 x 210 cm</t>
  </si>
  <si>
    <t>23.04.120</t>
  </si>
  <si>
    <t>Porta em laminado fenólico melamínico com acabamento liso, batente de madeira sem revestimento - 120 x 210 cm</t>
  </si>
  <si>
    <t>23.04.130</t>
  </si>
  <si>
    <t>Porta em laminado fenólico melamínico com acabamento liso, batente de madeira sem revestimento - 140 x 210 cm</t>
  </si>
  <si>
    <t>23.04.140</t>
  </si>
  <si>
    <t>Porta em laminado fenólico melamínico com acabamento liso, batente de madeira sem revestimento - 220 x 210 cm</t>
  </si>
  <si>
    <t>23.04.570</t>
  </si>
  <si>
    <t>Porta em laminado melamínico estrutural com acabamento texturizado, batente em alumínio com ferragens - 60 x 180 cm</t>
  </si>
  <si>
    <t>23.04.580</t>
  </si>
  <si>
    <t>Porta em laminado fenólico melamínico com acabamento liso, batente metálico - 60 x 160 cm</t>
  </si>
  <si>
    <t>23.04.590</t>
  </si>
  <si>
    <t>Porta em laminado fenólico melamínico com acabamento liso, batente metálico - 70 x 210 cm</t>
  </si>
  <si>
    <t>23.04.600</t>
  </si>
  <si>
    <t>Porta em laminado fenólico melamínico com acabamento liso, batente metálico - 80 x 210 cm</t>
  </si>
  <si>
    <t>23.04.610</t>
  </si>
  <si>
    <t>Porta em laminado fenólico melamínico com acabamento liso, batente metálico - 90 x 210 cm</t>
  </si>
  <si>
    <t>23.04.620</t>
  </si>
  <si>
    <t>Porta em laminado fenólico melamínico com acabamento liso, batente metálico - 120 x 210 cm</t>
  </si>
  <si>
    <t>23.08</t>
  </si>
  <si>
    <t>Marcenaria em geral</t>
  </si>
  <si>
    <t>23.08.010</t>
  </si>
  <si>
    <t>Estrado em madeira</t>
  </si>
  <si>
    <t>23.08.020</t>
  </si>
  <si>
    <t>Faixa/batedor de proteção em madeira aparelhada natural de 10 x 2,5 cm</t>
  </si>
  <si>
    <t>23.08.030</t>
  </si>
  <si>
    <t>Faixa/batedor de proteção em madeira de 20 x 5 cm, com acabamento em laminado fenólico melamínico</t>
  </si>
  <si>
    <t>23.08.040</t>
  </si>
  <si>
    <t>Armário/gabinete embutido em MDF sob medida, revestido em laminado melamínico, com portas e prateleiras</t>
  </si>
  <si>
    <t>23.08.060</t>
  </si>
  <si>
    <t>Tampo sob medida em compensado, revestido na face superior em laminado fenólico melamínico</t>
  </si>
  <si>
    <t>23.08.080</t>
  </si>
  <si>
    <t>Prateleira sob medida em compensado, revestida nas duas faces em laminado fenólico melamínico</t>
  </si>
  <si>
    <t>23.08.100</t>
  </si>
  <si>
    <t>Armário tipo prateleira com subdivisão em compensado, revestido totalmente em laminado fenólico melamínico</t>
  </si>
  <si>
    <t>23.08.110</t>
  </si>
  <si>
    <t>Painel em compensado naval, espessura de 25 mm</t>
  </si>
  <si>
    <t>23.08.160</t>
  </si>
  <si>
    <t>Porta lisa com balcão, batente de madeira, completa - 80 x 210 cm</t>
  </si>
  <si>
    <t>23.08.170</t>
  </si>
  <si>
    <t>Lousa em laminado melamínico, branco - linha comercial</t>
  </si>
  <si>
    <t>23.08.210</t>
  </si>
  <si>
    <t>Armário sob medida em compensado de madeira totalmente revestido em folheado de madeira, completo</t>
  </si>
  <si>
    <t>23.08.220</t>
  </si>
  <si>
    <t>Armário sob medida em compensado de madeira totalmente revestido em laminado melamínico texturizado, completo</t>
  </si>
  <si>
    <t>23.08.242</t>
  </si>
  <si>
    <t>Porta lisa de correr suspensa em madeira com batente</t>
  </si>
  <si>
    <t>23.08.244</t>
  </si>
  <si>
    <t>Porta articulada em MDF revestida com laminado melamínico, batente em alumínio - completa</t>
  </si>
  <si>
    <t>23.08.320</t>
  </si>
  <si>
    <t>Porta acústica de madeira</t>
  </si>
  <si>
    <t>23.08.380</t>
  </si>
  <si>
    <t>Faixa/batedor de proteção em madeira de 290 x 15 mm, com acabamento em laminado fenólico melamínico</t>
  </si>
  <si>
    <t>23.09</t>
  </si>
  <si>
    <t>Porta lisa comum montada com batente</t>
  </si>
  <si>
    <t>23.09.010</t>
  </si>
  <si>
    <t>Acréscimo de bandeira - porta lisa comum com batente de madeira</t>
  </si>
  <si>
    <t>23.09.020</t>
  </si>
  <si>
    <t>Porta lisa com batente madeira - 60 x 210 cm</t>
  </si>
  <si>
    <t>23.09.030</t>
  </si>
  <si>
    <t>Porta lisa com batente madeira - 70 x 210 cm</t>
  </si>
  <si>
    <t>23.09.040</t>
  </si>
  <si>
    <t>Porta lisa com batente madeira - 80 x 210 cm</t>
  </si>
  <si>
    <t>23.09.050</t>
  </si>
  <si>
    <t>Porta lisa com batente madeira - 90 x 210 cm</t>
  </si>
  <si>
    <t>23.09.052</t>
  </si>
  <si>
    <t>Porta lisa com batente madeira - 110 x 210 cm</t>
  </si>
  <si>
    <t>23.09.060</t>
  </si>
  <si>
    <t>Porta lisa com batente madeira - 120 x 210 cm</t>
  </si>
  <si>
    <t>23.09.100</t>
  </si>
  <si>
    <t>Porta lisa com batente madeira - 160 x 210 cm</t>
  </si>
  <si>
    <t>23.09.420</t>
  </si>
  <si>
    <t>Porta lisa com batente em alumínio, largura 60 cm, altura de 105 a 200 cm</t>
  </si>
  <si>
    <t>23.09.430</t>
  </si>
  <si>
    <t>Porta lisa com batente em alumínio, largura 80 cm, altura de 105 a 200 cm</t>
  </si>
  <si>
    <t>23.09.440</t>
  </si>
  <si>
    <t>Porta lisa com batente em alumínio, largura 90 cm, altura de 105 a 200 cm</t>
  </si>
  <si>
    <t>23.09.520</t>
  </si>
  <si>
    <t>Porta lisa com batente metálico - 60 x 160 cm</t>
  </si>
  <si>
    <t>23.09.530</t>
  </si>
  <si>
    <t>Porta lisa com batente metálico - 80 x 160 cm</t>
  </si>
  <si>
    <t>23.09.540</t>
  </si>
  <si>
    <t>Porta lisa com batente metálico - 70 x 210 cm</t>
  </si>
  <si>
    <t>23.09.550</t>
  </si>
  <si>
    <t>Porta lisa com batente metálico - 80 x 210 cm</t>
  </si>
  <si>
    <t>23.09.560</t>
  </si>
  <si>
    <t>Porta lisa com batente metálico - 90 x 210 cm</t>
  </si>
  <si>
    <t>23.09.570</t>
  </si>
  <si>
    <t>Porta lisa com batente metálico - 120 x 210 cm</t>
  </si>
  <si>
    <t>23.09.590</t>
  </si>
  <si>
    <t>Porta lisa com batente metálico - 160 x 210 cm</t>
  </si>
  <si>
    <t>23.09.600</t>
  </si>
  <si>
    <t>Porta lisa com batente metálico - 60 x 180 cm</t>
  </si>
  <si>
    <t>23.09.610</t>
  </si>
  <si>
    <t>Porta lisa com batente metálico - 60 x 210 cm</t>
  </si>
  <si>
    <t>23.09.630</t>
  </si>
  <si>
    <t>Porta lisa com batente madeira, 2 folhas - 140 x 210 cm</t>
  </si>
  <si>
    <t>23.11</t>
  </si>
  <si>
    <t>Porta lisa para acabamento em verniz montada com batente</t>
  </si>
  <si>
    <t>23.11.010</t>
  </si>
  <si>
    <t>Acréscimo de bandeira - porta lisa para acabamento em verniz, com batente de madeira</t>
  </si>
  <si>
    <t>23.11.030</t>
  </si>
  <si>
    <t>Porta lisa para acabamento em verniz, com batente de madeira - 70 x 210 cm</t>
  </si>
  <si>
    <t>23.11.040</t>
  </si>
  <si>
    <t>Porta lisa para acabamento em verniz, com batente de madeira - 80 x 210 cm</t>
  </si>
  <si>
    <t>23.11.050</t>
  </si>
  <si>
    <t>Porta lisa para acabamento em verniz, com batente de madeira - 90 x 210 cm</t>
  </si>
  <si>
    <t>23.12</t>
  </si>
  <si>
    <t>Porta comum completa - uso coletivo (padrao dimensional medio)</t>
  </si>
  <si>
    <t>23.12.001</t>
  </si>
  <si>
    <t>Porta lisa de madeira, interna "PIM", para acabamento em pintura, padrão dimensional médio, com ferragens, completo - 80 x 210 cm</t>
  </si>
  <si>
    <t>23.13</t>
  </si>
  <si>
    <t>Porta comum completa - uso publico (padrao dimensional medio/pesado)</t>
  </si>
  <si>
    <t>23.13.001</t>
  </si>
  <si>
    <t>Porta lisa de madeira, interna "PIM", para acabamento em pintura, padrão dimensional médio/pesado, com ferragens, completo - 80 x 210 cm</t>
  </si>
  <si>
    <t>23.13.002</t>
  </si>
  <si>
    <t>Porta lisa de madeira, interna "PIM", para acabamento em pintura, padrão dimensional médio/pesado, com ferragens, completo - 90 x 210 cm</t>
  </si>
  <si>
    <t>23.13.020</t>
  </si>
  <si>
    <t>Porta lisa de madeira, interna, resistente a umidade "PIM RU", para acabamento em pintura, padrão dimensional médio/pesado, com ferragens, completo - 80 x 210 cm</t>
  </si>
  <si>
    <t>23.13.040</t>
  </si>
  <si>
    <t>Porta lisa de madeira, interna, resistente a umidade "PIM RU", para acabamento revestido ou em pintura, para divisória sanitária, padrão dimensional médio/pesado, com ferragens, completo - 80 x 190 cm</t>
  </si>
  <si>
    <t>23.13.052</t>
  </si>
  <si>
    <t>Porta lisa de madeira, interna, resistente a umidade "PIM RU", para acabamento em pintura, tipo acessível, padrão dimensional médio/pesado, com ferragens, completo - 90 x 210 cm</t>
  </si>
  <si>
    <t>23.13.064</t>
  </si>
  <si>
    <t>Porta lisa de madeira, interna, resistente a umidade "PIM RU", para acabamento em pintura, de correr ou deslizante, tipo acessível, padrão dimensional pesado, com sistema deslizante e ferragens, completo - 100 x 210 cm</t>
  </si>
  <si>
    <t>23.20</t>
  </si>
  <si>
    <t>Reparos, conservacoes e complementos - GRUPO 23</t>
  </si>
  <si>
    <t>23.20.020</t>
  </si>
  <si>
    <t>Recolocação de batentes de madeira</t>
  </si>
  <si>
    <t>23.20.040</t>
  </si>
  <si>
    <t>Recolocação de folhas de porta ou janela</t>
  </si>
  <si>
    <t>23.20.060</t>
  </si>
  <si>
    <t>Recolocação de guarnição ou molduras</t>
  </si>
  <si>
    <t>23.20.100</t>
  </si>
  <si>
    <t>Batente de madeira para porta</t>
  </si>
  <si>
    <t>23.20.110</t>
  </si>
  <si>
    <t>Visor fixo e requadro de madeira para porta, para receber vidro</t>
  </si>
  <si>
    <t>23.20.120</t>
  </si>
  <si>
    <t>Guarnição de madeira</t>
  </si>
  <si>
    <t>23.20.140</t>
  </si>
  <si>
    <t>Acréscimo de visor completo em porta de madeira</t>
  </si>
  <si>
    <t>23.20.160</t>
  </si>
  <si>
    <t>Folha de porta veneziana maciça, sob medida</t>
  </si>
  <si>
    <t>23.20.170</t>
  </si>
  <si>
    <t>Folha de porta lisa folheada com madeira, sob medida</t>
  </si>
  <si>
    <t>23.20.180</t>
  </si>
  <si>
    <t>Folha de porta em madeira para receber vidro, sob medida</t>
  </si>
  <si>
    <t>23.20.310</t>
  </si>
  <si>
    <t>Folha de porta lisa comum - 60 x 210 cm</t>
  </si>
  <si>
    <t>23.20.320</t>
  </si>
  <si>
    <t>Folha de porta lisa comum - 70 x 210 cm</t>
  </si>
  <si>
    <t>23.20.330</t>
  </si>
  <si>
    <t>Folha de porta lisa comum - 80 x 210 cm</t>
  </si>
  <si>
    <t>23.20.340</t>
  </si>
  <si>
    <t>Folha de porta lisa comum - 90 x 210 cm</t>
  </si>
  <si>
    <t>23.20.450</t>
  </si>
  <si>
    <t>Folha de porta em laminado fenólico melamínico com acabamento liso - 70 x 210 cm</t>
  </si>
  <si>
    <t>23.20.460</t>
  </si>
  <si>
    <t>Folha de porta em laminado fenólico melamínico com acabamento liso - 90 x 210 cm</t>
  </si>
  <si>
    <t>23.20.550</t>
  </si>
  <si>
    <t>Folha de porta em laminado fenólico melamínico com acabamento liso - 80 x 210 cm</t>
  </si>
  <si>
    <t>23.20.600</t>
  </si>
  <si>
    <t>Folha de porta em madeira com tela de proteção tipo mosqueteira</t>
  </si>
  <si>
    <t>24</t>
  </si>
  <si>
    <t>ESQUADRIA, SERRALHERIA E ELEMENTO EM FERRO</t>
  </si>
  <si>
    <t>24.01</t>
  </si>
  <si>
    <t>Caixilho em ferro</t>
  </si>
  <si>
    <t>24.01.010</t>
  </si>
  <si>
    <t>Caixilho em ferro fixo, sob medida</t>
  </si>
  <si>
    <t>24.01.030</t>
  </si>
  <si>
    <t>Caixilho em ferro basculante, sob medida</t>
  </si>
  <si>
    <t>24.01.070</t>
  </si>
  <si>
    <t>Caixilho em ferro de correr, sob medida</t>
  </si>
  <si>
    <t>24.01.090</t>
  </si>
  <si>
    <t>Caixilho em ferro com ventilação permanente, sob medida</t>
  </si>
  <si>
    <t>24.01.100</t>
  </si>
  <si>
    <t>Caixilho em ferro tipo veneziana, linha comercial</t>
  </si>
  <si>
    <t>24.01.110</t>
  </si>
  <si>
    <t>Caixilho em ferro tipo veneziana, sob medida</t>
  </si>
  <si>
    <t>24.01.120</t>
  </si>
  <si>
    <t>Caixilho tipo veneziana industrial com montantes em aço galvanizado e aletas em fibra de vidro</t>
  </si>
  <si>
    <t>24.01.180</t>
  </si>
  <si>
    <t>Caixilho removível em tela de aço galvanizado, tipo ondulada com malha de 1", fio 12, com requadro tubular de aço carbono, sob medida</t>
  </si>
  <si>
    <t>24.01.190</t>
  </si>
  <si>
    <t>Caixilho fixo em tela de aço galvanizado tipo ondulada com malha de 1/2", fio 12, com requadro em cantoneira de aço carbono, sob medida</t>
  </si>
  <si>
    <t>24.01.200</t>
  </si>
  <si>
    <t>Caixilho fixo em aço SAE 1010/1020 para vidro à prova de bala, sob medida</t>
  </si>
  <si>
    <t>24.01.280</t>
  </si>
  <si>
    <t>Caixilho tipo guichê em chapa de aço</t>
  </si>
  <si>
    <t>24.02</t>
  </si>
  <si>
    <t>Portas, portoes e gradis</t>
  </si>
  <si>
    <t>24.02.010</t>
  </si>
  <si>
    <t>Porta em ferro de abrir, para receber vidro, sob medida</t>
  </si>
  <si>
    <t>24.02.040</t>
  </si>
  <si>
    <t>Porta/portão tipo gradil sob medida</t>
  </si>
  <si>
    <t>24.02.050</t>
  </si>
  <si>
    <t>Porta corta-fogo classe P.90 de 90 x 210 cm, completa, com maçaneta tipo alavanca</t>
  </si>
  <si>
    <t>24.02.052</t>
  </si>
  <si>
    <t>Porta corta-fogo classe P.90 de 100 x 210 cm, completa, com maçaneta tipo alavanca</t>
  </si>
  <si>
    <t>24.02.054</t>
  </si>
  <si>
    <t>Porta corta-fogo classe P.90, com barra antipânico numa face e maçaneta na outra, completa</t>
  </si>
  <si>
    <t>24.02.056</t>
  </si>
  <si>
    <t>Porta corta-fogo classe P.120 de 80 x 210 cm, com uma folha de abrir, completa</t>
  </si>
  <si>
    <t>24.02.058</t>
  </si>
  <si>
    <t>Porta corta-fogo classe P.120 de 90 x 210 cm, com uma folha de abrir, completa</t>
  </si>
  <si>
    <t>24.02.060</t>
  </si>
  <si>
    <t>Porta/portão de abrir em chapa, sob medida</t>
  </si>
  <si>
    <t>24.02.070</t>
  </si>
  <si>
    <t>Porta de ferro de abrir tipo veneziana, linha comercial</t>
  </si>
  <si>
    <t>24.02.080</t>
  </si>
  <si>
    <t>Porta/portão de abrir em veneziana de ferro, sob medida</t>
  </si>
  <si>
    <t>24.02.100</t>
  </si>
  <si>
    <t>Portão tubular em tela de aço galvanizado até 2,50 m de altura, completo</t>
  </si>
  <si>
    <t>24.02.270</t>
  </si>
  <si>
    <t>Portão de 2 folhas, tubular em tela de aço galvanizado acima de 2,50 m de altura, completo</t>
  </si>
  <si>
    <t>24.02.280</t>
  </si>
  <si>
    <t>Porta/portão de correr em tela ondulada de aço galvanizado, sob medida</t>
  </si>
  <si>
    <t>24.02.290</t>
  </si>
  <si>
    <t>Porta/portão de correr em chapa cega dupla, sob medida</t>
  </si>
  <si>
    <t>24.02.410</t>
  </si>
  <si>
    <t>Porta em ferro de correr, para receber vidro, sob medida</t>
  </si>
  <si>
    <t>24.02.430</t>
  </si>
  <si>
    <t>Porta em ferro de abrir, parte inferior chapeada, parte superior para receber vidro, sob medida</t>
  </si>
  <si>
    <t>24.02.450</t>
  </si>
  <si>
    <t>Grade de proteção para caixilhos</t>
  </si>
  <si>
    <t>24.02.460</t>
  </si>
  <si>
    <t>Porta de abrir em tela ondulada de aço galvanizado, completa</t>
  </si>
  <si>
    <t>24.02.470</t>
  </si>
  <si>
    <t>Portinhola de correr em chapa, para ´passa pacote´, completa, sob medida</t>
  </si>
  <si>
    <t>24.02.480</t>
  </si>
  <si>
    <t>Portinhola de abrir em chapa, para ´passa pacote´, completa, sob medida</t>
  </si>
  <si>
    <t>24.02.490</t>
  </si>
  <si>
    <t>Grade em barra chata soldada de 1 1/2´ x 1/4´, sob medida</t>
  </si>
  <si>
    <t>24.02.590</t>
  </si>
  <si>
    <t>Porta de enrolar manual, cega ou vazada</t>
  </si>
  <si>
    <t>24.02.630</t>
  </si>
  <si>
    <t>Portão de 2 folhas tubular diâmetro de 3´, com tela em aço galvanizado de 2´, altura acima de 3,00 m, completo</t>
  </si>
  <si>
    <t>24.02.810</t>
  </si>
  <si>
    <t>Porta/portão de abrir em chapa cega com isolamento acústico, sob medida</t>
  </si>
  <si>
    <t>24.02.811</t>
  </si>
  <si>
    <t>Porta de ferro acústica, espessura de 80mm, batente tripla vedação 185mm, com fechadura e maçaneta - 50 dB</t>
  </si>
  <si>
    <t>24.02.840</t>
  </si>
  <si>
    <t>Portão basculante em chapa metálica, estruturado com perfis metálicos</t>
  </si>
  <si>
    <t>24.02.900</t>
  </si>
  <si>
    <t>Porta de abrir em chapa dupla com visor, batente envolvente, completa</t>
  </si>
  <si>
    <t>24.02.930</t>
  </si>
  <si>
    <t>Portão de 2 folhas tubular, com tela em aço galvanizado de 2´ e fio 10, completo</t>
  </si>
  <si>
    <t>24.03</t>
  </si>
  <si>
    <t>Elementos em ferro</t>
  </si>
  <si>
    <t>24.03.040</t>
  </si>
  <si>
    <t>Guarda-corpo tubular com tela em aço galvanizado, diâmetro de 1 1/2´</t>
  </si>
  <si>
    <t>24.03.060</t>
  </si>
  <si>
    <t>Escada marinheiro (galvanizada)</t>
  </si>
  <si>
    <t>24.03.080</t>
  </si>
  <si>
    <t>Escada marinheiro com guarda corpo (degrau em ´T´)</t>
  </si>
  <si>
    <t>24.03.100</t>
  </si>
  <si>
    <t>Alçapão/tampa em chapa de ferro com porta cadeado</t>
  </si>
  <si>
    <t>24.03.200</t>
  </si>
  <si>
    <t>Tela de proteção tipo mosquiteira em aço galvanizado, com requadro em perfis de ferro</t>
  </si>
  <si>
    <t>24.03.210</t>
  </si>
  <si>
    <t>Tela de proteção em malha ondulada de 1´, fio 10 (BWG), com requadro</t>
  </si>
  <si>
    <t>24.03.290</t>
  </si>
  <si>
    <t>Fechamento em chapa de aço galvanizada nº 14 MSG, perfurada com diâmetro de 12,7 mm, requadro em chapa dobrada</t>
  </si>
  <si>
    <t>24.03.300</t>
  </si>
  <si>
    <t>Fechamento em chapa expandida losangular de 10 x 20 mm, com requadro em cantoneira de aço carbono</t>
  </si>
  <si>
    <t>24.03.310</t>
  </si>
  <si>
    <t>Corrimão tubular em aço galvanizado, diâmetro 1 1/2´</t>
  </si>
  <si>
    <t>24.03.320</t>
  </si>
  <si>
    <t>Corrimão tubular em aço galvanizado, diâmetro 2´</t>
  </si>
  <si>
    <t>24.03.340</t>
  </si>
  <si>
    <t>Tampa em chapa de segurança tipo xadrez, aço galvanizado a fogo antiderrapante de 1/4´</t>
  </si>
  <si>
    <t>24.03.410</t>
  </si>
  <si>
    <t>Fechamento em chapa perfurada, furos quadrados 4 x 4 mm, com requadro em cantoneira de aço carbono</t>
  </si>
  <si>
    <t>24.03.680</t>
  </si>
  <si>
    <t>Grade para piso eletrofundida, malha 30 x 100 mm, com barra de 40 x 2 mm</t>
  </si>
  <si>
    <t>24.03.690</t>
  </si>
  <si>
    <t>Grade para forro eletrofundida, malha 25 x 100 mm, com barra de 25 x 2 mm</t>
  </si>
  <si>
    <t>24.03.930</t>
  </si>
  <si>
    <t>Porta de enrolar automatizada, em chapa de aço galvanizada microperfurada, com pintura eletrostática, com controle remoto</t>
  </si>
  <si>
    <t>24.04</t>
  </si>
  <si>
    <t>Esquadria, serralheria de seguranca</t>
  </si>
  <si>
    <t>24.04.150</t>
  </si>
  <si>
    <t>Porta de segurança de correr suspensa em grade de aço SAE 1045, diâmetro de 1´, completa, sem têmpera e revenimento</t>
  </si>
  <si>
    <t>24.04.220</t>
  </si>
  <si>
    <t>Grade de segurança em aço SAE 1045, diâmetro 1´, sem têmpera e revenimento</t>
  </si>
  <si>
    <t>24.04.230</t>
  </si>
  <si>
    <t>Grade de segurança em aço SAE 1045, para janela, diâmetro 1´, sem têmpera e revenimento</t>
  </si>
  <si>
    <t>24.04.240</t>
  </si>
  <si>
    <t>Grade de segurança em aço SAE 1045 chapeada, diâmetro 1´, sem têmpera e revenimento</t>
  </si>
  <si>
    <t>24.04.250</t>
  </si>
  <si>
    <t>Porta de segurança de abrir em grade de aço SAE 1045, diâmetro 1´, completa, sem têmpera e revenimento</t>
  </si>
  <si>
    <t>24.04.260</t>
  </si>
  <si>
    <t>Porta de segurança de abrir em grade de aço SAE 1045 chapeada, diâmetro 1´, completa, sem têmpera e revenimento</t>
  </si>
  <si>
    <t>24.04.270</t>
  </si>
  <si>
    <t>Porta de segurança de abrir em grade de aço SAE 1045, diâmetro 1´, com ferrolho longo embutido em caixa, completa, sem têmpera e revenimento</t>
  </si>
  <si>
    <t>24.04.280</t>
  </si>
  <si>
    <t>Portão de segurança de abrir em grade de aço SAE 1045 chapeado, para muralha, diâmetro 1´, completo, sem têmpera e revenimento</t>
  </si>
  <si>
    <t>24.04.300</t>
  </si>
  <si>
    <t>Grade de segurança em aço SAE 1045, diâmetro 1´, com têmpera e revenimento</t>
  </si>
  <si>
    <t>24.04.310</t>
  </si>
  <si>
    <t>Grade de segurança em aço SAE 1045, para janela, diâmetro 1´, com têmpera e revenimento</t>
  </si>
  <si>
    <t>24.04.320</t>
  </si>
  <si>
    <t>Grade de segurança em aço SAE 1045 chapeada, diâmetro 1´, com têmpera e revenimento</t>
  </si>
  <si>
    <t>24.04.330</t>
  </si>
  <si>
    <t>Porta de segurança de abrir em grade de aço SAE 1045, diâmetro 1´, completa, com têmpera e revenimento</t>
  </si>
  <si>
    <t>24.04.340</t>
  </si>
  <si>
    <t>Porta de segurança de abrir em grade de aço SAE 1045 chapeada, diâmetro 1´, completa, com têmpera e revenimento</t>
  </si>
  <si>
    <t>24.04.350</t>
  </si>
  <si>
    <t>Porta de segurança de abrir em grade de aço SAE 1045, diâmetro 1´, com ferrolho longo embutido em caixa, completa, com têmpera e revenimento</t>
  </si>
  <si>
    <t>24.04.360</t>
  </si>
  <si>
    <t>Porta de segurança de abrir em grade de aço SAE 1045 chapeada, com isolamento acústico, diâmetro 1´, completa, com têmpera e revenimento</t>
  </si>
  <si>
    <t>24.04.370</t>
  </si>
  <si>
    <t>Portão de segurança de abrir em grade de aço SAE 1045 chapeado, para muralha, diâmetro 1´, completo, com têmpera e revenimento</t>
  </si>
  <si>
    <t>24.04.380</t>
  </si>
  <si>
    <t>Porta de segurança de correr suspensa em grade de aço SAE 1045, chapeada, diâmetro de 1´, completa, sem têmpera e revenimento</t>
  </si>
  <si>
    <t>24.04.400</t>
  </si>
  <si>
    <t>Porta de segurança de correr em grade de aço SAE 1045, diâmetro de 1´, completa, com têmpera e revenimento</t>
  </si>
  <si>
    <t>24.04.410</t>
  </si>
  <si>
    <t>Porta de segurança de correr suspensa em grade de aço SAE 1045 chapeada, diâmetro de 1´, completa, com têmpera e revenimento</t>
  </si>
  <si>
    <t>24.04.420</t>
  </si>
  <si>
    <t>Porta de segurança de correr em grade de aço SAE 1045 chapeada, diâmetro de 1´, completa, sem têmpera e revenimento</t>
  </si>
  <si>
    <t>24.04.430</t>
  </si>
  <si>
    <t>Porta de segurança de correr em grade de aço SAE 1045, diâmetro de 1´, completa, sem têmpera e revenimento</t>
  </si>
  <si>
    <t>24.04.610</t>
  </si>
  <si>
    <t>Caixilho de segurança em aço SAE 1010/1020 tipo fixo e de correr, para receber vidro, com bandeira tipo veneziana</t>
  </si>
  <si>
    <t>24.04.620</t>
  </si>
  <si>
    <t>Guichê de segurança em grade de aço SAE 1045, diâmetro de 1´', com têmpera e revenimento</t>
  </si>
  <si>
    <t>24.04.630</t>
  </si>
  <si>
    <t>Guichê de segurança em grade de aço SAE 1045, diâmetro de 1´', sem têmpera e revenimento</t>
  </si>
  <si>
    <t>24.06</t>
  </si>
  <si>
    <t>Esquadria, serralheria e elemento em ferro.</t>
  </si>
  <si>
    <t>24.06.030</t>
  </si>
  <si>
    <t>Guarda-corpo com vidro de 8 mm, em tubo de aço galvanizado, diâmetro 1 1/2´</t>
  </si>
  <si>
    <t>24.07</t>
  </si>
  <si>
    <t>Portas, portoes e gradis.</t>
  </si>
  <si>
    <t>24.07.030</t>
  </si>
  <si>
    <t>Porta de enrolar automatizado, em perfil meia cana perfurado, tipo transvision</t>
  </si>
  <si>
    <t>24.07.040</t>
  </si>
  <si>
    <t>Porta de abrir em chapa de aço galvanizado, com requadro em tela ondulada malha 2´ e fio 12</t>
  </si>
  <si>
    <t>24.08</t>
  </si>
  <si>
    <t>Esquadria, serralheria e elemento em aco inoxidavel</t>
  </si>
  <si>
    <t>24.08.020</t>
  </si>
  <si>
    <t>Corrimão duplo em tubo de aço inoxidável escovado, com diâmetro de 1 1/2´ e montantes com diâmetro de 2´</t>
  </si>
  <si>
    <t>24.08.031</t>
  </si>
  <si>
    <t>Corrimão em tubo de aço inoxidável escovado, diâmetro de 1 1/2"</t>
  </si>
  <si>
    <t>24.08.040</t>
  </si>
  <si>
    <t>Corrimão em tubo de aço inoxidável escovado, diâmetro de 1 1/2´ e montantes com diâmetro de 2´</t>
  </si>
  <si>
    <t>24.20</t>
  </si>
  <si>
    <t>Reparos, conservacoes e complementos - GRUPO 24</t>
  </si>
  <si>
    <t>24.20.020</t>
  </si>
  <si>
    <t>Recolocação de esquadrias metálicas</t>
  </si>
  <si>
    <t>24.20.040</t>
  </si>
  <si>
    <t>Recolocação de batentes</t>
  </si>
  <si>
    <t>24.20.060</t>
  </si>
  <si>
    <t>Recolocação de escada de marinheiro</t>
  </si>
  <si>
    <t>24.20.090</t>
  </si>
  <si>
    <t>Solda MIG em esquadrias metálicas</t>
  </si>
  <si>
    <t>24.20.100</t>
  </si>
  <si>
    <t>Brete para instalação lateral em grade de segurança</t>
  </si>
  <si>
    <t>24.20.120</t>
  </si>
  <si>
    <t>Batente em chapa dobrada para portas</t>
  </si>
  <si>
    <t>24.20.140</t>
  </si>
  <si>
    <t>Batente em chapa de aço SAE 1010/1020, espessura de 3/16´, para obras de segurança</t>
  </si>
  <si>
    <t>24.20.200</t>
  </si>
  <si>
    <t>Chapa de ferro nº 14, inclusive soldagem</t>
  </si>
  <si>
    <t>24.20.230</t>
  </si>
  <si>
    <t>Tela ondulada em aço galvanizado fio 10 BWG, malha de 1´</t>
  </si>
  <si>
    <t>24.20.270</t>
  </si>
  <si>
    <t>Tela em aço galvanizado fio 16 BWG, malha de 1´ - tipo alambrado</t>
  </si>
  <si>
    <t>24.20.300</t>
  </si>
  <si>
    <t>Chapa perfurada em aço SAE 1020, furos redondos de diâmetro 7,5 mm, espessura 1/8´ - soldagem tipo MIG</t>
  </si>
  <si>
    <t>24.20.310</t>
  </si>
  <si>
    <t>Chapa perfurada em aço SAE 1020, furos redondos de diâmetro 25 mm, espessura 1/4´ - inclusive soldagem</t>
  </si>
  <si>
    <t>25</t>
  </si>
  <si>
    <t>ESQUADRIA, SERRALHERIA E ELEMENTO EM ALUMINIO</t>
  </si>
  <si>
    <t>25.01</t>
  </si>
  <si>
    <t>Caixilho em aluminio</t>
  </si>
  <si>
    <t>25.01.020</t>
  </si>
  <si>
    <t>Caixilho em alumínio fixo, sob medida</t>
  </si>
  <si>
    <t>25.01.030</t>
  </si>
  <si>
    <t>Caixilho em alumínio basculante com vidro, linha comercial</t>
  </si>
  <si>
    <t>25.01.040</t>
  </si>
  <si>
    <t>Caixilho em alumínio basculante, sob medida</t>
  </si>
  <si>
    <t>25.01.050</t>
  </si>
  <si>
    <t>Caixilho em alumínio maxim-ar com vidro, linha comercial</t>
  </si>
  <si>
    <t>25.01.060</t>
  </si>
  <si>
    <t>Caixilho em alumínio maxim-ar, sob medida</t>
  </si>
  <si>
    <t>25.01.070</t>
  </si>
  <si>
    <t>Caixilho em alumínio de correr com vidro, linha comercial</t>
  </si>
  <si>
    <t>25.01.080</t>
  </si>
  <si>
    <t>Caixilho em alumínio de correr, sob medida</t>
  </si>
  <si>
    <t>25.01.090</t>
  </si>
  <si>
    <t>Caixilho em alumínio tipo veneziana com vidro, linha comercial</t>
  </si>
  <si>
    <t>25.01.100</t>
  </si>
  <si>
    <t>Caixilho em alumínio tipo veneziana, sob medida</t>
  </si>
  <si>
    <t>25.01.110</t>
  </si>
  <si>
    <t>Caixilho guilhotina em alumínio anodizado, sob medida</t>
  </si>
  <si>
    <t>25.01.120</t>
  </si>
  <si>
    <t>Caixilho tipo veneziana industrial com montantes em alumínio e aletas em fibra de vidro</t>
  </si>
  <si>
    <t>25.01.240</t>
  </si>
  <si>
    <t>Caixilho fixo em alumínio, sob medida - branco</t>
  </si>
  <si>
    <t>25.01.361</t>
  </si>
  <si>
    <t>Caixilho em alumínio maxim-ar com vidro - branco</t>
  </si>
  <si>
    <t>25.01.371</t>
  </si>
  <si>
    <t>Caixilho em alumínio basculante com vidro - branco</t>
  </si>
  <si>
    <t>25.01.380</t>
  </si>
  <si>
    <t>Caixilho em alumínio de correr com vidro - branco</t>
  </si>
  <si>
    <t>25.01.400</t>
  </si>
  <si>
    <t>Caixilho em alumínio anodizado fixo</t>
  </si>
  <si>
    <t>25.01.410</t>
  </si>
  <si>
    <t>Caixilho em alumínio anodizado maxim-ar</t>
  </si>
  <si>
    <t>25.01.430</t>
  </si>
  <si>
    <t>Caixilho em alumínio fixo, tipo fachada</t>
  </si>
  <si>
    <t>25.01.440</t>
  </si>
  <si>
    <t>Caixilho em alumínio maxim-ar, tipo fachada</t>
  </si>
  <si>
    <t>25.01.450</t>
  </si>
  <si>
    <t>Caixilho em alumínio para pele de vidro, tipo fachada</t>
  </si>
  <si>
    <t>25.01.460</t>
  </si>
  <si>
    <t>Gradil em alumínio natural, sob medida</t>
  </si>
  <si>
    <t>25.01.470</t>
  </si>
  <si>
    <t>Caixilho fixo tipo veneziana em alumínio anodizado, sob medida - branco</t>
  </si>
  <si>
    <t>25.01.480</t>
  </si>
  <si>
    <t>Caixilho em alumínio com pintura eletrostática, basculante, sob medida - branco</t>
  </si>
  <si>
    <t>25.01.490</t>
  </si>
  <si>
    <t>Caixilho em alumínio com pintura eletrostática, maxim-ar, sob medida - branco</t>
  </si>
  <si>
    <t>25.01.500</t>
  </si>
  <si>
    <t>Caixilho em alumínio anodizado fixo, sob medida - bronze/preto</t>
  </si>
  <si>
    <t>25.01.510</t>
  </si>
  <si>
    <t>Caixilho em alumínio anodizado basculante, sob medida - bronze/preto</t>
  </si>
  <si>
    <t>25.01.520</t>
  </si>
  <si>
    <t>Caixilho em alumínio anodizado maxim-ar, sob medida - bronze/preto</t>
  </si>
  <si>
    <t>25.01.530</t>
  </si>
  <si>
    <t>Caixilho em alumínio anodizado de correr, sob medida - bronze/preto</t>
  </si>
  <si>
    <t>25.02</t>
  </si>
  <si>
    <t>Porta em aluminio</t>
  </si>
  <si>
    <t>25.02.010</t>
  </si>
  <si>
    <t>Porta de entrada de abrir em alumínio com vidro, linha comercial</t>
  </si>
  <si>
    <t>25.02.020</t>
  </si>
  <si>
    <t>Porta de entrada de abrir em alumínio, sob medida</t>
  </si>
  <si>
    <t>25.02.040</t>
  </si>
  <si>
    <t>Porta de entrada de correr em alumínio, sob medida</t>
  </si>
  <si>
    <t>25.02.042</t>
  </si>
  <si>
    <t>Porta de correr em alumínio tipo lambri branco, sob medida</t>
  </si>
  <si>
    <t>25.02.050</t>
  </si>
  <si>
    <t>Porta veneziana de abrir em alumínio, linha comercial</t>
  </si>
  <si>
    <t>25.02.060</t>
  </si>
  <si>
    <t>Porta/portinhola em alumínio, sob medida</t>
  </si>
  <si>
    <t>25.02.070</t>
  </si>
  <si>
    <t>Portinhola tipo veneziana em alumínio, linha comercial</t>
  </si>
  <si>
    <t>25.02.110</t>
  </si>
  <si>
    <t>Porta veneziana de abrir em alumínio, sob medida</t>
  </si>
  <si>
    <t>25.02.211</t>
  </si>
  <si>
    <t>Porta veneziana de abrir em alumínio - cor branca</t>
  </si>
  <si>
    <t>25.02.221</t>
  </si>
  <si>
    <t>Porta de correr em alumínio com veneziana e vidro - cor branca</t>
  </si>
  <si>
    <t>25.02.230</t>
  </si>
  <si>
    <t>Porta em alumínio anodizado de abrir, sob medida - bronze/preto</t>
  </si>
  <si>
    <t>25.02.240</t>
  </si>
  <si>
    <t>Porta em alumínio anodizado de correr, sob medida - bronze/preto</t>
  </si>
  <si>
    <t>25.02.250</t>
  </si>
  <si>
    <t>Porta em alumínio anodizado de abrir, tipo veneziana, sob medida - bronze/preto</t>
  </si>
  <si>
    <t>25.02.260</t>
  </si>
  <si>
    <t>Portinhola em alumínio anodizado de correr, tipo veneziana, sob medida - bronze/preto</t>
  </si>
  <si>
    <t>25.02.300</t>
  </si>
  <si>
    <t>Porta de abrir em alumínio com pintura eletrostática, sob medida - cor branca</t>
  </si>
  <si>
    <t>25.02.310</t>
  </si>
  <si>
    <t>Porta de abrir em alumínio tipo lambri, sob medida - cor branca</t>
  </si>
  <si>
    <t>25.20</t>
  </si>
  <si>
    <t>Reparos, conservacoes e complementos - GRUPO 25</t>
  </si>
  <si>
    <t>25.20.020</t>
  </si>
  <si>
    <t>Tela de proteção tipo mosquiteira removível, em fibra de vidro com revestimento em PVC e requadro em alumínio</t>
  </si>
  <si>
    <t>26</t>
  </si>
  <si>
    <t>ESQUADRIA E ELEMENTO EM VIDRO</t>
  </si>
  <si>
    <t>26.01</t>
  </si>
  <si>
    <t>Vidro comum e laminado</t>
  </si>
  <si>
    <t>26.01.020</t>
  </si>
  <si>
    <t>Vidro liso transparente de 3 mm</t>
  </si>
  <si>
    <t>26.01.040</t>
  </si>
  <si>
    <t>Vidro liso transparente de 4 mm</t>
  </si>
  <si>
    <t>26.01.060</t>
  </si>
  <si>
    <t>Vidro liso transparente de 5 mm</t>
  </si>
  <si>
    <t>26.01.080</t>
  </si>
  <si>
    <t>Vidro liso transparente de 6 mm</t>
  </si>
  <si>
    <t>26.01.140</t>
  </si>
  <si>
    <t>Vidro liso laminado colorido de 6 mm</t>
  </si>
  <si>
    <t>26.01.142</t>
  </si>
  <si>
    <t>Vidro liso laminado colorido de 8 mm</t>
  </si>
  <si>
    <t>26.01.155</t>
  </si>
  <si>
    <t>Vidro liso laminado colorido de 10 mm</t>
  </si>
  <si>
    <t>26.01.160</t>
  </si>
  <si>
    <t>Vidro liso laminado leitoso de 6 mm</t>
  </si>
  <si>
    <t>26.01.168</t>
  </si>
  <si>
    <t>Vidro liso laminado incolor de 6 mm</t>
  </si>
  <si>
    <t>26.01.169</t>
  </si>
  <si>
    <t>Vidro liso laminado incolor de 8 mm</t>
  </si>
  <si>
    <t>26.01.170</t>
  </si>
  <si>
    <t>Vidro liso laminado incolor de 10 mm</t>
  </si>
  <si>
    <t>26.01.190</t>
  </si>
  <si>
    <t>Vidro liso laminado jateado de 6 mm</t>
  </si>
  <si>
    <t>26.01.230</t>
  </si>
  <si>
    <t>Vidro fantasia de 3/4 mm</t>
  </si>
  <si>
    <t>26.01.348</t>
  </si>
  <si>
    <t>Vidro multilaminado de alta segurança, proteção balística nível III</t>
  </si>
  <si>
    <t>26.01.350</t>
  </si>
  <si>
    <t>Vidro multilaminado de alta segurança em policarbonato, proteção balística nível III</t>
  </si>
  <si>
    <t>26.01.460</t>
  </si>
  <si>
    <t>Vidros float monolíticos verde de 6 mm</t>
  </si>
  <si>
    <t>26.02</t>
  </si>
  <si>
    <t>Vidro temperado</t>
  </si>
  <si>
    <t>26.02.020</t>
  </si>
  <si>
    <t>Vidro temperado incolor de 6 mm</t>
  </si>
  <si>
    <t>26.02.040</t>
  </si>
  <si>
    <t>Vidro temperado incolor de 8 mm</t>
  </si>
  <si>
    <t>26.02.060</t>
  </si>
  <si>
    <t>Vidro temperado incolor de 10 mm</t>
  </si>
  <si>
    <t>26.02.120</t>
  </si>
  <si>
    <t>Vidro temperado cinza ou bronze de 6 mm</t>
  </si>
  <si>
    <t>26.02.140</t>
  </si>
  <si>
    <t>Vidro temperado cinza ou bronze de 8 mm</t>
  </si>
  <si>
    <t>26.02.160</t>
  </si>
  <si>
    <t>Vidro temperado cinza ou bronze de 10 mm</t>
  </si>
  <si>
    <t>26.02.170</t>
  </si>
  <si>
    <t>Vidro temperado serigrafado incolor de 8 mm</t>
  </si>
  <si>
    <t>26.02.300</t>
  </si>
  <si>
    <t>Vidro temperado neutro verde de 10 mm</t>
  </si>
  <si>
    <t>26.03</t>
  </si>
  <si>
    <t>Vidro especial</t>
  </si>
  <si>
    <t>26.03.070</t>
  </si>
  <si>
    <t>Vidro laminado temperado incolor de 8mm</t>
  </si>
  <si>
    <t>26.03.074</t>
  </si>
  <si>
    <t>Vidro laminado temperado incolor de 16 mm</t>
  </si>
  <si>
    <t>26.03.090</t>
  </si>
  <si>
    <t>Vidro laminado temperado jateado de 8 mm</t>
  </si>
  <si>
    <t>26.03.300</t>
  </si>
  <si>
    <t>Vidro laminado temperado neutro verde de 12 mm</t>
  </si>
  <si>
    <t>26.04</t>
  </si>
  <si>
    <t>Espelhos</t>
  </si>
  <si>
    <t>26.04.010</t>
  </si>
  <si>
    <t>Espelho em vidro cristal liso, espessura de 4 mm</t>
  </si>
  <si>
    <t>26.04.030</t>
  </si>
  <si>
    <t>Espelho comum de 3 mm com moldura em alumínio</t>
  </si>
  <si>
    <t>26.20</t>
  </si>
  <si>
    <t>Reparos, conservacoes e complementos - GRUPO 26</t>
  </si>
  <si>
    <t>26.20.010</t>
  </si>
  <si>
    <t>Massa para vidro</t>
  </si>
  <si>
    <t>26.20.020</t>
  </si>
  <si>
    <t>Recolocação de vidro inclusive emassamento ou recolocação de baguetes</t>
  </si>
  <si>
    <t>27</t>
  </si>
  <si>
    <t>ESQUADRIA E ELEMENTO EM MATERIAL ESPECIAL</t>
  </si>
  <si>
    <t>27.02</t>
  </si>
  <si>
    <t>Policarbonato</t>
  </si>
  <si>
    <t>27.02.001</t>
  </si>
  <si>
    <t>Chapa em policarbonato compacta, fumê, espessura de 6 mm</t>
  </si>
  <si>
    <t>27.02.011</t>
  </si>
  <si>
    <t>Chapa em policarbonato compacta, cristal, espessura de 6 mm</t>
  </si>
  <si>
    <t>27.02.041</t>
  </si>
  <si>
    <t>Chapa em policarbonato compacta, cristal, espessura de 10 mm</t>
  </si>
  <si>
    <t>27.02.050</t>
  </si>
  <si>
    <t>Chapa de policarbonato alveolar de 6 mm</t>
  </si>
  <si>
    <t>27.03</t>
  </si>
  <si>
    <t>Chapa de fibra de vidro</t>
  </si>
  <si>
    <t>27.03.030</t>
  </si>
  <si>
    <t>Placa de poliéster reforçada com fibra de vidro de 3 mm</t>
  </si>
  <si>
    <t>27.04</t>
  </si>
  <si>
    <t>PVC / VINIL</t>
  </si>
  <si>
    <t>27.04.031</t>
  </si>
  <si>
    <t>Caixilho de correr em PVC com vidro e persiana</t>
  </si>
  <si>
    <t>27.04.040</t>
  </si>
  <si>
    <t>Corrimão, bate-maca ou protetor de parede em PVC, com amortecimento à impacto, altura de 131 mm</t>
  </si>
  <si>
    <t>27.04.050</t>
  </si>
  <si>
    <t>Protetor de parede ou bate-maca em PVC flexível, com amortecimento à impacto, altura de 150 mm</t>
  </si>
  <si>
    <t>27.04.051</t>
  </si>
  <si>
    <t>Faixa em vinil para proteção de paredes, com amortecimento à alto impacto, altura de 400 mm</t>
  </si>
  <si>
    <t>27.04.052</t>
  </si>
  <si>
    <t>Cantoneira adesiva em vinil de alto impacto</t>
  </si>
  <si>
    <t>27.04.060</t>
  </si>
  <si>
    <t>Bate-maca ou protetor de parede curvo em PVC, com amortecimento à impacto, altura de 200 mm</t>
  </si>
  <si>
    <t>27.04.070</t>
  </si>
  <si>
    <t>Bate-maca ou protetor de parede em PVC, com amortecimento à impacto, altura de 200 mm</t>
  </si>
  <si>
    <t>28</t>
  </si>
  <si>
    <t>FERRAGEM COMPLEMENTAR PARA ESQUADRIAS</t>
  </si>
  <si>
    <t>28.01</t>
  </si>
  <si>
    <t>Ferragem para porta</t>
  </si>
  <si>
    <t>28.01.020</t>
  </si>
  <si>
    <t>Ferragem completa com maçaneta tipo alavanca, para porta externa com 1 folha</t>
  </si>
  <si>
    <t>28.01.030</t>
  </si>
  <si>
    <t>Ferragem completa com maçaneta tipo alavanca, para porta externa com 2 folhas</t>
  </si>
  <si>
    <t>28.01.040</t>
  </si>
  <si>
    <t>Ferragem completa com maçaneta tipo alavanca, para porta interna com 1 folha</t>
  </si>
  <si>
    <t>28.01.050</t>
  </si>
  <si>
    <t>Ferragem completa com maçaneta tipo alavanca, para porta interna com 2 folhas</t>
  </si>
  <si>
    <t>28.01.070</t>
  </si>
  <si>
    <t>Ferragem completa para porta de box de WC tipo livre/ocupado</t>
  </si>
  <si>
    <t>28.01.080</t>
  </si>
  <si>
    <t>Ferragem adicional para porta vão simples em divisória</t>
  </si>
  <si>
    <t>28.01.090</t>
  </si>
  <si>
    <t>Ferragem adicional para porta vão duplo em divisória</t>
  </si>
  <si>
    <t>28.01.146</t>
  </si>
  <si>
    <t>Fechadura eletromagnética para capacidade de atraque de 150 kgf</t>
  </si>
  <si>
    <t>28.01.150</t>
  </si>
  <si>
    <t>Fechadura elétrica de sobrepor para porta ou portão com peso até 400 kg</t>
  </si>
  <si>
    <t>28.01.160</t>
  </si>
  <si>
    <t>Mola aérea para porta, com esforço acima de 50 kg até 60 kg</t>
  </si>
  <si>
    <t>28.01.171</t>
  </si>
  <si>
    <t>Mola aérea para porta, com esforço acima de 60 kg até 80 kg</t>
  </si>
  <si>
    <t>28.01.180</t>
  </si>
  <si>
    <t>Mola aérea hidráulica, para porta com largura até 1,60 m</t>
  </si>
  <si>
    <t>28.01.210</t>
  </si>
  <si>
    <t>Fechadura tipo alavanca com chave para porta corta-fogo</t>
  </si>
  <si>
    <t>28.01.250</t>
  </si>
  <si>
    <t>Visor tipo olho mágico</t>
  </si>
  <si>
    <t>28.01.330</t>
  </si>
  <si>
    <t>Mola hidráulica de piso, para porta com largura até 1,10 m e peso até 120 kg</t>
  </si>
  <si>
    <t>28.01.400</t>
  </si>
  <si>
    <t>Ferrolho de segurança de 1,20 m, para adaptação em portas de celas, embutido em caixa</t>
  </si>
  <si>
    <t>28.01.550</t>
  </si>
  <si>
    <t>Fechadura com maçaneta tipo alavanca em aço inoxidável, para porta externa</t>
  </si>
  <si>
    <t>28.05</t>
  </si>
  <si>
    <t>Cadeado</t>
  </si>
  <si>
    <t>28.05.020</t>
  </si>
  <si>
    <t>Cadeado de latão com cilindro - trava dupla - 25/27mm</t>
  </si>
  <si>
    <t>28.05.040</t>
  </si>
  <si>
    <t>Cadeado de latão com cilindro - trava dupla - 35/36mm</t>
  </si>
  <si>
    <t>28.05.060</t>
  </si>
  <si>
    <t>Cadeado de latão com cilindro - trava dupla - 50mm</t>
  </si>
  <si>
    <t>28.05.070</t>
  </si>
  <si>
    <t>Cadeado de latão com cilindro de alta segurança, com 16 pinos e tetra-chave - 70mm</t>
  </si>
  <si>
    <t>28.05.080</t>
  </si>
  <si>
    <t>Cadeado de latão com cilindro - trava dupla - 60mm</t>
  </si>
  <si>
    <t>28.20</t>
  </si>
  <si>
    <t>Reparos, conservacoes e complementos - GRUPO 28</t>
  </si>
  <si>
    <t>28.20.020</t>
  </si>
  <si>
    <t>Recolocação de fechaduras de embutir</t>
  </si>
  <si>
    <t>28.20.030</t>
  </si>
  <si>
    <t>Barra antipânico de sobrepor para porta de 1 folha</t>
  </si>
  <si>
    <t>28.20.040</t>
  </si>
  <si>
    <t>Recolocação de fechaduras e fechos de sobrepor</t>
  </si>
  <si>
    <t>28.20.050</t>
  </si>
  <si>
    <t>Barra antipânico de sobrepor e maçaneta livre para porta de 1 folha</t>
  </si>
  <si>
    <t>28.20.060</t>
  </si>
  <si>
    <t>Recolocação de dobradiças</t>
  </si>
  <si>
    <t>28.20.070</t>
  </si>
  <si>
    <t>Ferragem para portão de tapume</t>
  </si>
  <si>
    <t>28.20.090</t>
  </si>
  <si>
    <t>Dobradiça tipo gonzo, diâmetro de 1 1/2´ com abas de 2´ x 3/8´</t>
  </si>
  <si>
    <t>28.20.170</t>
  </si>
  <si>
    <t>Brete para instalação superior em porta chapa/grade de segurança</t>
  </si>
  <si>
    <t>28.20.210</t>
  </si>
  <si>
    <t>Ferrolho de segurança para adaptação em portas de celas</t>
  </si>
  <si>
    <t>28.20.211</t>
  </si>
  <si>
    <t>Maçaneta tipo alavanca, acionamento com chave, para porta corta-fogo</t>
  </si>
  <si>
    <t>28.20.220</t>
  </si>
  <si>
    <t>Dobradiça inferior para porta de vidro temperado</t>
  </si>
  <si>
    <t>28.20.230</t>
  </si>
  <si>
    <t>Dobradiça superior para porta de vidro temperado</t>
  </si>
  <si>
    <t>28.20.360</t>
  </si>
  <si>
    <t>Suporte duplo para vidro temperado fixado em alvenaria</t>
  </si>
  <si>
    <t>28.20.411</t>
  </si>
  <si>
    <t>Dobradiça em aço cromado de 3 1/2", para porta de até 21 kg</t>
  </si>
  <si>
    <t>28.20.412</t>
  </si>
  <si>
    <t>Dobradiça em aço inoxidável de 3" x 2 1/2", para porta de até 25 kg</t>
  </si>
  <si>
    <t>28.20.413</t>
  </si>
  <si>
    <t>Dobradiça em latão cromado reforçada de 3 1/2" x 3", para porta de até 35 kg</t>
  </si>
  <si>
    <t>28.20.430</t>
  </si>
  <si>
    <t>Dobradiça em latão cromado, com mola tipo vai e vem, de 3"</t>
  </si>
  <si>
    <t>28.20.510</t>
  </si>
  <si>
    <t>Pivô superior lateral para porta em vidro temperado</t>
  </si>
  <si>
    <t>28.20.550</t>
  </si>
  <si>
    <t>Mancal inferior com rolamento para porta em vidro temperado</t>
  </si>
  <si>
    <t>28.20.590</t>
  </si>
  <si>
    <t>Contra fechadura de centro para porta em vidro temperado</t>
  </si>
  <si>
    <t>28.20.600</t>
  </si>
  <si>
    <t>Fechadura de centro com cilindro para porta em vidro temperado</t>
  </si>
  <si>
    <t>28.20.650</t>
  </si>
  <si>
    <t>Puxador duplo em aço inoxidável, para porta de madeira, alumínio ou vidro, de 350 mm</t>
  </si>
  <si>
    <t>28.20.655</t>
  </si>
  <si>
    <t>Puxador duplo em aço inoxidável de 300 mm, para porta</t>
  </si>
  <si>
    <t>28.20.750</t>
  </si>
  <si>
    <t>Capa de proteção para fechadura / ferrolho</t>
  </si>
  <si>
    <t>28.20.770</t>
  </si>
  <si>
    <t>Trinco de piso para porta em vidro temperado</t>
  </si>
  <si>
    <t>28.20.800</t>
  </si>
  <si>
    <t>Equipamento automatizador de portas deslizantes para folha dupla</t>
  </si>
  <si>
    <t>28.20.810</t>
  </si>
  <si>
    <t>Equipamento automatizador telescópico unilateral de portas deslizantes para folha dupla</t>
  </si>
  <si>
    <t>28.20.820</t>
  </si>
  <si>
    <t>Barra antipânico de sobrepor com maçaneta e chave, para porta em vidro de 1 folha</t>
  </si>
  <si>
    <t>28.20.830</t>
  </si>
  <si>
    <t>Barra antipânico de sobrepor com maçaneta e chave, para porta dupla em vidro</t>
  </si>
  <si>
    <t>28.20.840</t>
  </si>
  <si>
    <t>Barra antipânico para porta dupla com travamentos horizontal e vertical completa, com maçaneta tipo alavanca e chave, para vãos de 1,40 a 1,60 m</t>
  </si>
  <si>
    <t>28.20.850</t>
  </si>
  <si>
    <t>Barra antipânico para porta dupla com travamentos horizontal e vertical completa, com maçaneta tipo alavanca e chave, para vãos de 1,70 a 2,60 m</t>
  </si>
  <si>
    <t>28.20.860</t>
  </si>
  <si>
    <t>Veda porta/veda fresta com escova em alumínio branco</t>
  </si>
  <si>
    <t>29</t>
  </si>
  <si>
    <t>INSERTE METALICO</t>
  </si>
  <si>
    <t>29.01</t>
  </si>
  <si>
    <t>Cantoneira</t>
  </si>
  <si>
    <t>29.01.020</t>
  </si>
  <si>
    <t>Cantoneira em alumínio perfil sextavado</t>
  </si>
  <si>
    <t>29.01.030</t>
  </si>
  <si>
    <t>Perfil em alumínio natural</t>
  </si>
  <si>
    <t>29.01.040</t>
  </si>
  <si>
    <t>Cantoneira em alumínio perfil ´Y´</t>
  </si>
  <si>
    <t>29.01.210</t>
  </si>
  <si>
    <t>Cantoneira em aço galvanizado</t>
  </si>
  <si>
    <t>29.01.230</t>
  </si>
  <si>
    <t>Cantoneira e perfis em ferro</t>
  </si>
  <si>
    <t>29.03</t>
  </si>
  <si>
    <t>Cabos e cordoalhas</t>
  </si>
  <si>
    <t>29.03.010</t>
  </si>
  <si>
    <t>Cabo em aço galvanizado com alma de aço, diâmetro de 3/16´ (4,76 mm)</t>
  </si>
  <si>
    <t>29.03.020</t>
  </si>
  <si>
    <t>Cabo em aço galvanizado com alma de aço, diâmetro de 5/16´ (7,94 mm)</t>
  </si>
  <si>
    <t>29.03.030</t>
  </si>
  <si>
    <t>Cordoalha de aço galvanizado, diâmetro de 1/4´ (6,35 mm)</t>
  </si>
  <si>
    <t>29.03.040</t>
  </si>
  <si>
    <t>Cabo em aço galvanizado com alma de aço, diâmetro de 3/8´ (9,52 mm)</t>
  </si>
  <si>
    <t>29.20</t>
  </si>
  <si>
    <t>Reparos, conservacoes e complementos - GRUPO 29</t>
  </si>
  <si>
    <t>29.20.030</t>
  </si>
  <si>
    <t>Alumínio liso para complementos e reparos</t>
  </si>
  <si>
    <t>30</t>
  </si>
  <si>
    <t>ACESSIBILIDADE</t>
  </si>
  <si>
    <t>30.01</t>
  </si>
  <si>
    <t>Barra de apoio</t>
  </si>
  <si>
    <t>30.01.010</t>
  </si>
  <si>
    <t>Barra de apoio reta, para pessoas com mobilidade reduzida, em tubo de aço inoxidável de 1 1/2´</t>
  </si>
  <si>
    <t>30.01.020</t>
  </si>
  <si>
    <t>Barra de apoio reta, para pessoas com mobilidade reduzida, em tubo de aço inoxidável de 1 1/2´ x 500 mm</t>
  </si>
  <si>
    <t>30.01.030</t>
  </si>
  <si>
    <t>Barra de apoio reta, para pessoas com mobilidade reduzida, em tubo de aço inoxidável de 1 1/2´ x 800 mm</t>
  </si>
  <si>
    <t>30.01.050</t>
  </si>
  <si>
    <t>Barra de apoio em ângulo de 90°, para pessoas com mobilidade reduzida, em tubo de aço inoxidável de 1 1/2´ x 800 x 800 mm</t>
  </si>
  <si>
    <t>30.01.061</t>
  </si>
  <si>
    <t>Barra de apoio lateral para lavatório, para pessoas com mobilidade reduzida, em tubo de aço inoxidável de 1.1/4", comprimento 25 a 30 cm</t>
  </si>
  <si>
    <t>30.01.080</t>
  </si>
  <si>
    <t>Barra de apoio reta, para pessoas com mobilidade reduzida, em tubo de alumínio, comprimento de 800 mm, acabamento com pintura epóxi</t>
  </si>
  <si>
    <t>30.01.090</t>
  </si>
  <si>
    <t>Barra de apoio em ângulo de 90°, para pessoas com mobilidade reduzida, em tubo de alumínio de 800 x 800 mm, acabamento com pintura epóxi</t>
  </si>
  <si>
    <t>30.01.110</t>
  </si>
  <si>
    <t>Barra de proteção para sifão, para pessoas com mobilidade reduzida, em tubo de alumínio, acabamento com pintura epóxi</t>
  </si>
  <si>
    <t>30.01.120</t>
  </si>
  <si>
    <t>Barra de apoio reta, para pessoas com mobilidade reduzida, em tubo de aço inoxidável de 1 1/4´ x 400 mm</t>
  </si>
  <si>
    <t>30.01.130</t>
  </si>
  <si>
    <t>Barra de proteção para lavatório, para pessoas com mobilidade reduzida, em tubo de alumínio acabamento com pintura epóxi</t>
  </si>
  <si>
    <t>30.03</t>
  </si>
  <si>
    <t>Aparelhos eletricos, hidraulicos e a gas</t>
  </si>
  <si>
    <t>30.03.032</t>
  </si>
  <si>
    <t>Purificador de pressão elétrico em chapa eletrozincado pré-pintada e tampo em aço inoxidável, capacidade de refrigeração de 2,75 l/h</t>
  </si>
  <si>
    <t>30.03.042</t>
  </si>
  <si>
    <t>Purificador de pressão elétrico em chapa eletrozincado pré-pintada e tampo em aço inoxidável, capacidade de refrigeração de 7,2 l/h</t>
  </si>
  <si>
    <t>30.04</t>
  </si>
  <si>
    <t>Revestimento</t>
  </si>
  <si>
    <t>30.04.010</t>
  </si>
  <si>
    <t>Revestimento em borracha sintética colorida de 5 mm, para sinalização tátil de alerta / direcional - assentamento argamassado</t>
  </si>
  <si>
    <t>30.04.020</t>
  </si>
  <si>
    <t>Revestimento em borracha sintética colorida de 5 mm, para sinalização tátil de alerta / direcional - colado</t>
  </si>
  <si>
    <t>30.04.030</t>
  </si>
  <si>
    <t>Piso em ladrilho hidráulico podotátil várias cores (25x25cm), assentado com argamassa mista</t>
  </si>
  <si>
    <t>30.04.032</t>
  </si>
  <si>
    <t>Piso em ladrilho hidráulico podotátil várias cores (30x30cm), assentado com argamassa mista</t>
  </si>
  <si>
    <t>30.04.040</t>
  </si>
  <si>
    <t>Faixa em policarbonato para sinalização visual fotoluminescente, para degraus, comprimento de 20 cm</t>
  </si>
  <si>
    <t>30.04.060</t>
  </si>
  <si>
    <t>Revestimento em chapa de aço inoxidável para proteção de portas, altura de 40 cm</t>
  </si>
  <si>
    <t>30.04.070</t>
  </si>
  <si>
    <t>Rejuntamento de piso em ladrilho hidráulico (25x25cm) com argamassa industrializada para rejunte, juntas de 2 mm</t>
  </si>
  <si>
    <t>30.04.090</t>
  </si>
  <si>
    <t>Sinalização visual de degraus com pintura esmalte epóxi, comprimento de 20 cm</t>
  </si>
  <si>
    <t>30.04.100</t>
  </si>
  <si>
    <t>Piso tátil de concreto, alerta / direcional, intertravado, espessura de 6 cm, com rejunte em areia</t>
  </si>
  <si>
    <t>30.06</t>
  </si>
  <si>
    <t>Comunicacao visual e sonora</t>
  </si>
  <si>
    <t>30.06.010</t>
  </si>
  <si>
    <t>Placa para sinalização tátil (início ou final) em braile para corrimão</t>
  </si>
  <si>
    <t>30.06.020</t>
  </si>
  <si>
    <t>Placa para sinalização tátil (pavimento) em braile para corrimão</t>
  </si>
  <si>
    <t>30.06.030</t>
  </si>
  <si>
    <t>Anel de borracha para sinalização tátil para corrimão, diâmetro de 4,5 cm</t>
  </si>
  <si>
    <t>30.06.050</t>
  </si>
  <si>
    <t>Tinta acrílica para sinalização visual de piso, com acabamento microtexturizado e antiderrapante</t>
  </si>
  <si>
    <t>30.06.061</t>
  </si>
  <si>
    <t>Sistema de alarme PNE com indicador audiovisual, para pessoas com mobilidade reduzida ou cadeirante</t>
  </si>
  <si>
    <t>30.06.064</t>
  </si>
  <si>
    <t>Sistema de alarme PNE com indicador audiovisual, sistema sem fio (Wireless), para pessoas com mobilidade reduzida ou cadeirante</t>
  </si>
  <si>
    <t>30.06.080</t>
  </si>
  <si>
    <t>Placa de identificação em alumínio para WC, com desenho universal de acessibilidade</t>
  </si>
  <si>
    <t>30.06.090</t>
  </si>
  <si>
    <t>Placa de identificação para estacionamento, com desenho universal de acessibilidade, tipo pedestal</t>
  </si>
  <si>
    <t>30.06.100</t>
  </si>
  <si>
    <t>Sinalização com pictograma para vaga de estacionamento</t>
  </si>
  <si>
    <t>30.06.110</t>
  </si>
  <si>
    <t>Sinalização com pictograma para vaga de estacionamento, com faixas demarcatórias</t>
  </si>
  <si>
    <t>30.06.124</t>
  </si>
  <si>
    <t>Sinalização com pictograma autoadesivo em policarbonato para piso 80 cm x 120 cm - área de resgate</t>
  </si>
  <si>
    <t>30.06.132</t>
  </si>
  <si>
    <t>Placa de sinalização tátil em poliestireno com alto relevo em braile, para identificação de pavimentos</t>
  </si>
  <si>
    <t>30.08</t>
  </si>
  <si>
    <t>Aparelhos sanitarios</t>
  </si>
  <si>
    <t>30.08.030</t>
  </si>
  <si>
    <t>Assento articulado para banho, em alumínio com pintura epóxi de 700 x 450 mm</t>
  </si>
  <si>
    <t>30.08.040</t>
  </si>
  <si>
    <t>Lavatório de louça para canto sem coluna para pessoas com mobilidade reduzida</t>
  </si>
  <si>
    <t>30.08.050</t>
  </si>
  <si>
    <t>Trocador acessível em MDF com revestimento em laminado melamínico de 180x80 cm</t>
  </si>
  <si>
    <t>30.08.060</t>
  </si>
  <si>
    <t>Bacia sifonada de louça para pessoas com mobilidade reduzida - capacidade de 6 litros</t>
  </si>
  <si>
    <t>30.14</t>
  </si>
  <si>
    <t>Elevador e plataforma</t>
  </si>
  <si>
    <t>30.14.010</t>
  </si>
  <si>
    <t>Elevador de uso restrito a pessoas com mobilidade reduzida com 02 paradas, capacidade de 225 kg - uso interno em alvenaria</t>
  </si>
  <si>
    <t>30.14.020</t>
  </si>
  <si>
    <t>Elevador de uso restrito a pessoas com mobilidade reduzida com 03 paradas, capacidade de 225 kg - uso interno em alvenaria</t>
  </si>
  <si>
    <t>30.14.030</t>
  </si>
  <si>
    <t>Plataforma para elevação até 2,00 m, nas dimensões de 900 x 1400 mm, capacidade de 250 kg- percurso até 1,00 m de altura</t>
  </si>
  <si>
    <t>30.14.040</t>
  </si>
  <si>
    <t>Plataforma para elevação até 2,00 m, nas dimensões de 900 x 1400 mm, capacidade de 250 kg - percurso superior a 1,00 m de altura</t>
  </si>
  <si>
    <t>32</t>
  </si>
  <si>
    <t>IMPERMEABILIZACAO, PROTECAO E JUNTA</t>
  </si>
  <si>
    <t>32.06</t>
  </si>
  <si>
    <t>Isolamentos termicos / acusticos</t>
  </si>
  <si>
    <t>32.06.010</t>
  </si>
  <si>
    <t>Lã de vidro e/ou lã de rocha com espessura de 1´</t>
  </si>
  <si>
    <t>32.06.030</t>
  </si>
  <si>
    <t>Lã de vidro e/ou lã de rocha com espessura de 2´</t>
  </si>
  <si>
    <t>32.06.120</t>
  </si>
  <si>
    <t>Argila expandida</t>
  </si>
  <si>
    <t>32.06.130</t>
  </si>
  <si>
    <t>Espuma flexível de poliuretano poliéter/poliéster para absorção acústica, espessura de 50 mm</t>
  </si>
  <si>
    <t>32.06.151</t>
  </si>
  <si>
    <t>Lâmina refletiva revestida com dupla face em alumínio, dupla malha de reforço e laminação entre camadas, para isolação térmica</t>
  </si>
  <si>
    <t>32.06.231</t>
  </si>
  <si>
    <t>Película de controle solar refletiva na cor prata, para aplicação em vidros</t>
  </si>
  <si>
    <t>32.06.380</t>
  </si>
  <si>
    <t>Isolamento acústico em placas de espuma semirrígida, com uma camada de manta HD, espessura de 50 mm</t>
  </si>
  <si>
    <t>32.06.396</t>
  </si>
  <si>
    <t>Manta termoacústica em fibra cerâmica aluminizada, espessura de 38 mm</t>
  </si>
  <si>
    <t>32.06.400</t>
  </si>
  <si>
    <t>Isolamento acústico em placas de espuma semirrígida incombustível, com superfície em cunhas anecóicas, espessura de 50 mm</t>
  </si>
  <si>
    <t>32.07</t>
  </si>
  <si>
    <t>Junta de dilatacao</t>
  </si>
  <si>
    <t>32.07.040</t>
  </si>
  <si>
    <t>Junta plástica de 3/4´ x 1/8´</t>
  </si>
  <si>
    <t>32.07.060</t>
  </si>
  <si>
    <t>Junta de latão bitola de 1/8´</t>
  </si>
  <si>
    <t>32.07.090</t>
  </si>
  <si>
    <t>Junta de dilatação ou vedação com mastique de silicone, 1,0 x 0,5 cm - inclusive guia de apoio em polietileno</t>
  </si>
  <si>
    <t>32.07.110</t>
  </si>
  <si>
    <t>Junta a base de asfalto oxidado a quente</t>
  </si>
  <si>
    <t>CM3</t>
  </si>
  <si>
    <t>32.07.120</t>
  </si>
  <si>
    <t>Mangueira plástica flexível para junta de dilatação</t>
  </si>
  <si>
    <t>32.07.160</t>
  </si>
  <si>
    <t>Junta de dilatação elástica a base de poliuretano</t>
  </si>
  <si>
    <t>32.07.230</t>
  </si>
  <si>
    <t>Perfil de acabamento com borracha termoplástica vulcanizada contínua flexível, para junta de dilatação de embutir - piso-piso</t>
  </si>
  <si>
    <t>32.07.240</t>
  </si>
  <si>
    <t>Perfil de acabamento com borracha termoplástica vulcanizada contínua flexível, para junta de dilatação de embutir - piso-parede</t>
  </si>
  <si>
    <t>32.07.250</t>
  </si>
  <si>
    <t>Perfil de acabamento com borracha termoplástica vulcanizada contínua flexível, para junta de dilatação de embutir - parede-parede ou forro-forro</t>
  </si>
  <si>
    <t>32.07.260</t>
  </si>
  <si>
    <t>Perfil de acabamento com borracha termoplástica vulcanizada contínua flexível, para junta de dilatação de embutir - parede-parede ou forro-forro - canto</t>
  </si>
  <si>
    <t>32.08</t>
  </si>
  <si>
    <t>Junta de dilatacao estrutural</t>
  </si>
  <si>
    <t>32.08.010</t>
  </si>
  <si>
    <t>Junta estrutural com poliestireno expandido de alta densidade P-III, espessura de 10 mm</t>
  </si>
  <si>
    <t>32.08.030</t>
  </si>
  <si>
    <t>Junta estrutural com poliestireno expandido de alta densidade P-III, espessura de 20 mm</t>
  </si>
  <si>
    <t>32.08.050</t>
  </si>
  <si>
    <t>Junta estrutural com perfilado termoplástico em PVC, perfil O-12</t>
  </si>
  <si>
    <t>32.08.060</t>
  </si>
  <si>
    <t>Junta estrutural com perfilado termoplástico em PVC, perfil O-22</t>
  </si>
  <si>
    <t>32.08.070</t>
  </si>
  <si>
    <t>Junta estrutural com perfil elastomérico para fissuras, painéis e estruturas em geral, movimentação máxima 15 mm</t>
  </si>
  <si>
    <t>32.08.090</t>
  </si>
  <si>
    <t>Junta estrutural com perfil elastomérico para fissuras, painéis e estruturas em geral, movimentação máxima 30 mm</t>
  </si>
  <si>
    <t>32.08.110</t>
  </si>
  <si>
    <t>Junta estrutural com perfil elastomérico e lábios poliméricos para obras de arte, movimentação máxima 40 mm</t>
  </si>
  <si>
    <t>32.08.130</t>
  </si>
  <si>
    <t>Junta estrutural com perfil elastomérico e lábios poliméricos para obras de arte, movimentação máxima 55 mm</t>
  </si>
  <si>
    <t>32.08.160</t>
  </si>
  <si>
    <t>Junta elástica estrutural de neoprene</t>
  </si>
  <si>
    <t>32.09</t>
  </si>
  <si>
    <t>Apoios e afins</t>
  </si>
  <si>
    <t>32.09.020</t>
  </si>
  <si>
    <t>Chapa de aço em bitolas medias</t>
  </si>
  <si>
    <t>32.09.040</t>
  </si>
  <si>
    <t>Apoio em placa de neoprene fretado</t>
  </si>
  <si>
    <t>DM3</t>
  </si>
  <si>
    <t>32.10</t>
  </si>
  <si>
    <t>Envelope de concreto e protecao de tubos</t>
  </si>
  <si>
    <t>32.10.050</t>
  </si>
  <si>
    <t>Proteção anticorrosiva, a base de resina epóxi com alcatrão, para ramais sob a terra, com DN até 1´</t>
  </si>
  <si>
    <t>32.10.060</t>
  </si>
  <si>
    <t>Proteção anticorrosiva, a base de resina epóxi com alcatrão, para ramais sob a terra, com DN acima de 1´ até 2´</t>
  </si>
  <si>
    <t>32.10.070</t>
  </si>
  <si>
    <t>Proteção anticorrosiva, a base de resina epóxi com alcatrão, para ramais sob a terra, com DN acima de 2´ até 3´</t>
  </si>
  <si>
    <t>32.10.080</t>
  </si>
  <si>
    <t>Proteção anticorrosiva, a base de resina epóxi com alcatrão, para ramais sob a terra, com DN acima de 3´ até 4´</t>
  </si>
  <si>
    <t>32.10.082</t>
  </si>
  <si>
    <t>Proteção anticorrosiva, a base de resina epóxi com alcatrão, para ramais sob a terra, com DN acima de 5´ até 6´</t>
  </si>
  <si>
    <t>32.10.090</t>
  </si>
  <si>
    <t>Proteção anticorrosiva, com fita adesiva, para ramais sob a terra, com DN até 1´</t>
  </si>
  <si>
    <t>32.10.100</t>
  </si>
  <si>
    <t>Proteção anticorrosiva, com fita adesiva, para ramais sob a terra, com DN acima de 1´ até 2´</t>
  </si>
  <si>
    <t>32.10.110</t>
  </si>
  <si>
    <t>Proteção anticorrosiva, com fita adesiva, para ramais sob a terra, com DN acima de 2´ até 3´</t>
  </si>
  <si>
    <t>32.11</t>
  </si>
  <si>
    <t>Isolante termico para tubos e dutos</t>
  </si>
  <si>
    <t>32.11.150</t>
  </si>
  <si>
    <t>Proteção para isolamento térmico em alumínio</t>
  </si>
  <si>
    <t>32.11.200</t>
  </si>
  <si>
    <t>Isolamento térmico em polietileno expandido, espessura de 5 mm, para tubulação de 1/2´ (15 mm)</t>
  </si>
  <si>
    <t>32.11.210</t>
  </si>
  <si>
    <t>Isolamento térmico em polietileno expandido, espessura de 5 mm, para tubulação de 3/4´ (22 mm)</t>
  </si>
  <si>
    <t>32.11.220</t>
  </si>
  <si>
    <t>Isolamento térmico em polietileno expandido, espessura de 5 mm, para tubulação de 1´ (28 mm)</t>
  </si>
  <si>
    <t>32.11.230</t>
  </si>
  <si>
    <t>Isolamento térmico em polietileno expandido, espessura de 10 mm, para tubulação de 1 1/4´ (35 mm)</t>
  </si>
  <si>
    <t>32.11.240</t>
  </si>
  <si>
    <t>Isolamento térmico em polietileno expandido, espessura de 10 mm, para tubulação de 1 1/2´ (42 mm)</t>
  </si>
  <si>
    <t>32.11.250</t>
  </si>
  <si>
    <t>Isolamento térmico em polietileno expandido, espessura de 10 mm, para tubulação de 2´ (54 mm)</t>
  </si>
  <si>
    <t>32.11.270</t>
  </si>
  <si>
    <t>Isolamento térmico em espuma elastomérica, espessura de 9 a 12 mm, para tubulação de 1/4´ (cobre)</t>
  </si>
  <si>
    <t>32.11.280</t>
  </si>
  <si>
    <t>Isolamento térmico em espuma elastomérica, espessura de 9 a 12 mm, para tubulação de 1/2´ (cobre)</t>
  </si>
  <si>
    <t>32.11.290</t>
  </si>
  <si>
    <t>Isolamento térmico em espuma elastomérica, espessura de 9 a 12 mm, para tubulação de 5/8´ (cobre) ou 1/4´ (ferro)</t>
  </si>
  <si>
    <t>32.11.300</t>
  </si>
  <si>
    <t>Isolamento térmico em espuma elastomérica, espessura de 9 a 12 mm, para tubulação de 1´ (cobre)</t>
  </si>
  <si>
    <t>32.11.310</t>
  </si>
  <si>
    <t>Isolamento térmico em espuma elastomérica, espessura de 19 a 26 mm, para tubulação de 7/8´ (cobre) ou 1/2´ (ferro)</t>
  </si>
  <si>
    <t>32.11.320</t>
  </si>
  <si>
    <t>Isolamento térmico em espuma elastomérica, espessura de 19 a 26 mm, para tubulação de 1 1/8´ (cobre) ou 3/4´ (ferro)</t>
  </si>
  <si>
    <t>32.11.330</t>
  </si>
  <si>
    <t>Isolamento térmico em espuma elastomérica, espessura de 19 a 26 mm, para tubulação de 1 3/8´ (cobre) ou 1´ (ferro)</t>
  </si>
  <si>
    <t>32.11.340</t>
  </si>
  <si>
    <t>Isolamento térmico em espuma elastomérica, espessura de 19 a 26 mm, para tubulação de 1 5/8´ (cobre) ou 1 1/4´ (ferro)</t>
  </si>
  <si>
    <t>32.11.350</t>
  </si>
  <si>
    <t>Isolamento térmico em espuma elastomérica, espessura de 19 a 26 mm, para tubulação de 1 1/2´ (ferro)</t>
  </si>
  <si>
    <t>32.11.360</t>
  </si>
  <si>
    <t>Isolamento térmico em espuma elastomérica, espessura de 19 a 26 mm, para tubulação de 2´ (ferro)</t>
  </si>
  <si>
    <t>32.11.370</t>
  </si>
  <si>
    <t>Isolamento térmico em espuma elastomérica, espessura de 19 a 26 mm, para tubulação de 2 1/2´ (ferro)</t>
  </si>
  <si>
    <t>32.11.380</t>
  </si>
  <si>
    <t>Isolamento térmico em espuma elastomérica, espessura de 19 a 26 mm, para tubulação de 3 1/2´ (cobre) ou 3´ (ferro)</t>
  </si>
  <si>
    <t>32.11.390</t>
  </si>
  <si>
    <t>Isolamento térmico em espuma elastomérica, espessura de 19 a 26 mm, para tubulação de 4´ (ferro)</t>
  </si>
  <si>
    <t>32.11.400</t>
  </si>
  <si>
    <t>Isolamento térmico em espuma elastomérica, espessura de 19 a 26 mm, para tubulação de 5´ (ferro)</t>
  </si>
  <si>
    <t>32.11.410</t>
  </si>
  <si>
    <t>Isolamento térmico em espuma elastomérica, espessura de 19 a 26 mm, para tubulação de 6´ (ferro)</t>
  </si>
  <si>
    <t>32.11.420</t>
  </si>
  <si>
    <t>Manta em espuma elastomérica, espessura de 19 a 26 mm, para isolamento térmico de tubulação acima de 6´</t>
  </si>
  <si>
    <t>32.11.430</t>
  </si>
  <si>
    <t>Isolamento térmico em espuma elastomérica, espessura de 19 a 26 mm, para tubulação de 3/8" (cobre) ou 1/8" (ferro)</t>
  </si>
  <si>
    <t>32.11.440</t>
  </si>
  <si>
    <t>Isolamento térmico em espuma elastomérica, espessura de 19 a 26 mm, para tubulação de 3/4" (cobre) ou 3/8" (ferro)</t>
  </si>
  <si>
    <t>32.15</t>
  </si>
  <si>
    <t>Impermeabilizacao flexivel com manta</t>
  </si>
  <si>
    <t>32.15.030</t>
  </si>
  <si>
    <t>Impermeabilização em manta asfáltica com armadura, tipo III-B, espessura de 3 mm</t>
  </si>
  <si>
    <t>32.15.040</t>
  </si>
  <si>
    <t>Impermeabilização em manta asfáltica com armadura, tipo III-B, espessura de 4 mm</t>
  </si>
  <si>
    <t>32.15.080</t>
  </si>
  <si>
    <t>Impermeabilização em manta asfáltica tipo III-B, espessura de 3 mm, face exposta em geotêxtil, com membrana acrílica</t>
  </si>
  <si>
    <t>32.15.100</t>
  </si>
  <si>
    <t>Impermeabilização em manta asfáltica plastomérica com armadura, tipo III, espessura de 4 mm, face exposta em geotêxtil com membrana acrílica</t>
  </si>
  <si>
    <t>32.15.240</t>
  </si>
  <si>
    <t>Impermeabilização com manta asfáltica tipo III, anti raiz, espessura de 4 mm</t>
  </si>
  <si>
    <t>32.16</t>
  </si>
  <si>
    <t>Impermeabilizacao flexivel com membranas</t>
  </si>
  <si>
    <t>32.16.010</t>
  </si>
  <si>
    <t>Impermeabilização em pintura de asfalto oxidado com solventes orgânicos, sobre massa</t>
  </si>
  <si>
    <t>32.16.020</t>
  </si>
  <si>
    <t>Impermeabilização em pintura de asfalto oxidado com solventes orgânicos, sobre metal</t>
  </si>
  <si>
    <t>32.16.030</t>
  </si>
  <si>
    <t>Impermeabilização em membrana de asfalto modificado com elastômeros, na cor preta</t>
  </si>
  <si>
    <t>32.16.040</t>
  </si>
  <si>
    <t>Impermeabilização em membrana de asfalto modificado com elastômeros, na cor preta e reforço em tela poliéster</t>
  </si>
  <si>
    <t>32.16.050</t>
  </si>
  <si>
    <t>Impermeabilização em membrana à base de polímeros acrílicos, na cor branca</t>
  </si>
  <si>
    <t>32.16.060</t>
  </si>
  <si>
    <t>Impermeabilização em membrana à base de polímeros acrílicos, na cor branca e reforço em tela poliéster</t>
  </si>
  <si>
    <t>32.16.070</t>
  </si>
  <si>
    <t>Impermeabilização em membrana à base de resina termoplástica e cimentos aditivados com reforço em tela poliéster</t>
  </si>
  <si>
    <t>32.17</t>
  </si>
  <si>
    <t>Impermeabilizacao rigida</t>
  </si>
  <si>
    <t>32.17.010</t>
  </si>
  <si>
    <t>Impermeabilização em argamassa impermeável com aditivo hidrófugo</t>
  </si>
  <si>
    <t>32.17.012</t>
  </si>
  <si>
    <t>Impermeabilização em argamassa de concreto não estrutural com aditivo hidrófugo</t>
  </si>
  <si>
    <t>32.17.030</t>
  </si>
  <si>
    <t>Impermeabilização em argamassa polimérica para umidade e água de percolação</t>
  </si>
  <si>
    <t>32.17.040</t>
  </si>
  <si>
    <t>Impermeabilização em argamassa polimérica com reforço em tela poliéster para pressão hidrostática positiva</t>
  </si>
  <si>
    <t>32.17.070</t>
  </si>
  <si>
    <t>Impermeabilização anticorrosiva em membrana epoxídica com alcatrão de hulha, sobre massa</t>
  </si>
  <si>
    <t>32.20</t>
  </si>
  <si>
    <t>Reparos, conservacoes e complementos - GRUPO 32</t>
  </si>
  <si>
    <t>32.20.010</t>
  </si>
  <si>
    <t>Recolocação de argila expandida</t>
  </si>
  <si>
    <t>32.20.020</t>
  </si>
  <si>
    <t>Aplicação de papel Kraft</t>
  </si>
  <si>
    <t>32.20.050</t>
  </si>
  <si>
    <t>Tela em polietileno, malha hexagonal de 1/2´, para armadura de argamassa</t>
  </si>
  <si>
    <t>32.20.060</t>
  </si>
  <si>
    <t>Tela galvanizada fio 24 BWG, malha hexagonal de 1/2´, para armadura de argamassa</t>
  </si>
  <si>
    <t>33</t>
  </si>
  <si>
    <t>PINTURA</t>
  </si>
  <si>
    <t>33.01</t>
  </si>
  <si>
    <t>Preparo de base</t>
  </si>
  <si>
    <t>33.01.040</t>
  </si>
  <si>
    <t>Estucamento e lixamento de concreto deteriorado</t>
  </si>
  <si>
    <t>33.01.050</t>
  </si>
  <si>
    <t>Estucamento e lixamento de concreto</t>
  </si>
  <si>
    <t>33.01.060</t>
  </si>
  <si>
    <t>Imunizante para madeira</t>
  </si>
  <si>
    <t>33.01.280</t>
  </si>
  <si>
    <t>Reparo de trincas rasas até 5 mm de largura, na massa</t>
  </si>
  <si>
    <t>33.01.350</t>
  </si>
  <si>
    <t>Preparo de base para superfície metálica com fundo antioxidante</t>
  </si>
  <si>
    <t>33.02</t>
  </si>
  <si>
    <t>Massa corrida</t>
  </si>
  <si>
    <t>33.02.060</t>
  </si>
  <si>
    <t>Massa corrida a base de PVA</t>
  </si>
  <si>
    <t>33.02.080</t>
  </si>
  <si>
    <t>Massa corrida à base de resina acrílica</t>
  </si>
  <si>
    <t>33.03</t>
  </si>
  <si>
    <t>Pintura em superficies de concreto / massa / gesso / pedras</t>
  </si>
  <si>
    <t>33.03.220</t>
  </si>
  <si>
    <t>Tinta látex em elemento vazado</t>
  </si>
  <si>
    <t>33.03.350</t>
  </si>
  <si>
    <t>Pintura especial em esmalte para lousa cor verde</t>
  </si>
  <si>
    <t>33.03.740</t>
  </si>
  <si>
    <t>Resina acrílica plastificante</t>
  </si>
  <si>
    <t>33.03.750</t>
  </si>
  <si>
    <t>Verniz acrílico</t>
  </si>
  <si>
    <t>33.03.760</t>
  </si>
  <si>
    <t>Hidrorepelente incolor para fachada à base de silano-siloxano oligomérico disperso em água</t>
  </si>
  <si>
    <t>33.03.770</t>
  </si>
  <si>
    <t>Hidrorepelente incolor para fachada à base de silano-siloxano oligomérico disperso em solvente</t>
  </si>
  <si>
    <t>33.03.780</t>
  </si>
  <si>
    <t>Verniz de proteção antipichação</t>
  </si>
  <si>
    <t>33.05</t>
  </si>
  <si>
    <t>Pintura em superficies de madeira</t>
  </si>
  <si>
    <t>33.05.010</t>
  </si>
  <si>
    <t>Verniz fungicida para madeira</t>
  </si>
  <si>
    <t>33.05.120</t>
  </si>
  <si>
    <t>Esmalte em rodapés, baguetes ou molduras de madeira</t>
  </si>
  <si>
    <t>33.05.330</t>
  </si>
  <si>
    <t>Verniz em superfície de madeira</t>
  </si>
  <si>
    <t>33.05.360</t>
  </si>
  <si>
    <t>Verniz em rodapés, baguetes ou molduras de madeira</t>
  </si>
  <si>
    <t>33.06</t>
  </si>
  <si>
    <t>Pintura em pisos</t>
  </si>
  <si>
    <t>33.06.020</t>
  </si>
  <si>
    <t>Acrílico para quadras e pisos cimentados</t>
  </si>
  <si>
    <t>33.07</t>
  </si>
  <si>
    <t>Pintura em estruturas metalicas</t>
  </si>
  <si>
    <t>33.07.102</t>
  </si>
  <si>
    <t>Esmalte a base de água em estrutura metálica</t>
  </si>
  <si>
    <t>33.07.130</t>
  </si>
  <si>
    <t>Pintura epóxi bicomponente em estruturas metálicas</t>
  </si>
  <si>
    <t>33.07.140</t>
  </si>
  <si>
    <t>Pintura com esmalte alquídico em estrutura metálica</t>
  </si>
  <si>
    <t>33.07.303</t>
  </si>
  <si>
    <t>Proteção passiva contra incêndio com tinta intumescente, com tempo requerido de resistência ao fogo TRRF = 60 min - aplicação em estrutura metálica</t>
  </si>
  <si>
    <t>33.07.304</t>
  </si>
  <si>
    <t>Proteção passiva contra incêndio com tinta intumescente, com tempo requerido de resistência ao fogo TRRF = 120 min - aplicação em estrutura metálica</t>
  </si>
  <si>
    <t>33.09</t>
  </si>
  <si>
    <t>Pintura de sinalizacao</t>
  </si>
  <si>
    <t>33.09.020</t>
  </si>
  <si>
    <t>Borracha clorada para faixas demarcatórias</t>
  </si>
  <si>
    <t>33.09.021</t>
  </si>
  <si>
    <t>Tinta acrílica para faixas demarcatórias</t>
  </si>
  <si>
    <t>33.10</t>
  </si>
  <si>
    <t>Pintura em superficie de concreto/massa/gesso/pedras, inclusive preparo</t>
  </si>
  <si>
    <t>33.10.010</t>
  </si>
  <si>
    <t>Tinta látex antimofo em massa, inclusive preparo</t>
  </si>
  <si>
    <t>33.10.020</t>
  </si>
  <si>
    <t>Tinta látex em massa, inclusive preparo</t>
  </si>
  <si>
    <t>33.10.030</t>
  </si>
  <si>
    <t>Tinta acrílica antimofo em massa, inclusive preparo</t>
  </si>
  <si>
    <t>33.10.041</t>
  </si>
  <si>
    <t>Esmalte à base de água em massa, inclusive preparo</t>
  </si>
  <si>
    <t>33.10.050</t>
  </si>
  <si>
    <t>Tinta acrílica em massa, inclusive preparo</t>
  </si>
  <si>
    <t>33.10.060</t>
  </si>
  <si>
    <t>Epóxi em massa, inclusive preparo</t>
  </si>
  <si>
    <t>33.10.070</t>
  </si>
  <si>
    <t>Borracha clorada em massa, inclusive preparo</t>
  </si>
  <si>
    <t>33.10.100</t>
  </si>
  <si>
    <t>Textura acrílica para uso interno / externo, inclusive preparo</t>
  </si>
  <si>
    <t>33.10.120</t>
  </si>
  <si>
    <t>Proteção passiva contra incêndio com tinta intumescente, tempo requerido de resistência ao fogo TRRF = 60 minutos - aplicação em painéis de gesso acartonado</t>
  </si>
  <si>
    <t>33.10.130</t>
  </si>
  <si>
    <t>Proteção passiva contra incêndio com tinta intumescente, tempo requerido de resistência ao fogo TRRF = 120 minutos - aplicação em painéis de gesso acartonado</t>
  </si>
  <si>
    <t>33.11</t>
  </si>
  <si>
    <t>Pintura em superficie metalica, inclusive preparo</t>
  </si>
  <si>
    <t>33.11.050</t>
  </si>
  <si>
    <t>Esmalte à base água em superfície metálica, inclusive preparo</t>
  </si>
  <si>
    <t>33.12</t>
  </si>
  <si>
    <t>Pintura em superficie de madeira, inclusive preparo</t>
  </si>
  <si>
    <t>33.12.011</t>
  </si>
  <si>
    <t>Esmalte à base de água em madeira, inclusive preparo</t>
  </si>
  <si>
    <t>34</t>
  </si>
  <si>
    <t>PAISAGISMO E FECHAMENTOS</t>
  </si>
  <si>
    <t>34.01</t>
  </si>
  <si>
    <t>Preparacao de solo</t>
  </si>
  <si>
    <t>34.01.010</t>
  </si>
  <si>
    <t>Terra vegetal orgânica comum</t>
  </si>
  <si>
    <t>34.01.020</t>
  </si>
  <si>
    <t>Limpeza e regularização de áreas para ajardinamento (jardins e canteiros)</t>
  </si>
  <si>
    <t>34.02</t>
  </si>
  <si>
    <t>Vegetacao rasteira</t>
  </si>
  <si>
    <t>34.02.020</t>
  </si>
  <si>
    <t>Plantio de grama batatais em placas (praças e áreas abertas)</t>
  </si>
  <si>
    <t>34.02.040</t>
  </si>
  <si>
    <t>Plantio de grama batatais em placas (jardins e canteiros)</t>
  </si>
  <si>
    <t>34.02.070</t>
  </si>
  <si>
    <t>Forração com Lírio Amarelo, mínimo 18 mudas / m² - h= 0,50 m</t>
  </si>
  <si>
    <t>34.02.080</t>
  </si>
  <si>
    <t>Plantio de grama São Carlos em placas (jardins e canteiros)</t>
  </si>
  <si>
    <t>34.02.090</t>
  </si>
  <si>
    <t>Forração com Hera Inglesa, mínimo 18 mudas / m² - h= 0,15 m</t>
  </si>
  <si>
    <t>34.02.100</t>
  </si>
  <si>
    <t>Plantio de grama esmeralda em placas (jardins e canteiros)</t>
  </si>
  <si>
    <t>34.02.110</t>
  </si>
  <si>
    <t>Forração com clorofito, mínimo de 20 mudas / m² - h= 0,15 m</t>
  </si>
  <si>
    <t>34.02.400</t>
  </si>
  <si>
    <t>Plantio de grama pelo processo hidrossemeadura</t>
  </si>
  <si>
    <t>34.03</t>
  </si>
  <si>
    <t>Vegetacao arbustiva</t>
  </si>
  <si>
    <t>34.03.020</t>
  </si>
  <si>
    <t>Arbusto Azaléa - h= 0,60 a 0,80 m</t>
  </si>
  <si>
    <t>34.03.120</t>
  </si>
  <si>
    <t>Arbusto Moréia - h= 0,50 m</t>
  </si>
  <si>
    <t>34.03.130</t>
  </si>
  <si>
    <t>Arbusto Alamanda - h= 0,60 a 0,80 m</t>
  </si>
  <si>
    <t>34.03.150</t>
  </si>
  <si>
    <t>Arbusto Curcúligo - h= 0,60 a 0,80 m</t>
  </si>
  <si>
    <t>34.04</t>
  </si>
  <si>
    <t>arvores</t>
  </si>
  <si>
    <t>34.04.050</t>
  </si>
  <si>
    <t>Árvore ornamental tipo Pata de Vaca - h= 2,00 m</t>
  </si>
  <si>
    <t>34.04.130</t>
  </si>
  <si>
    <t>Árvore ornamental tipo Ipê Amarelo - h= 2,00 m</t>
  </si>
  <si>
    <t>34.04.160</t>
  </si>
  <si>
    <t>Árvore ornamental tipo Areca Bambu - h= 2,00 m</t>
  </si>
  <si>
    <t>34.04.164</t>
  </si>
  <si>
    <t>Árvore ornamental tipo Falso barbatimão - h= 2,00 m</t>
  </si>
  <si>
    <t>34.04.166</t>
  </si>
  <si>
    <t>Árvore ornamental tipo Aroeira salsa - h= 2,00 m</t>
  </si>
  <si>
    <t>34.04.280</t>
  </si>
  <si>
    <t>Árvore ornamental tipo Manacá-da-serra - h= 2,00 m</t>
  </si>
  <si>
    <t>34.04.360</t>
  </si>
  <si>
    <t>Árvore ornamental tipo coqueiro Jerivá - h= 4,00 m</t>
  </si>
  <si>
    <t>34.04.370</t>
  </si>
  <si>
    <t>Árvore ornamental tipo Quaresmeira (Tibouchina granulosa) - h= 1,50 / 2,00 m</t>
  </si>
  <si>
    <t>34.05</t>
  </si>
  <si>
    <t>Cercas e fechamentos</t>
  </si>
  <si>
    <t>34.05.020</t>
  </si>
  <si>
    <t>Cerca em arame farpado com mourões de concreto</t>
  </si>
  <si>
    <t>34.05.030</t>
  </si>
  <si>
    <t>Cerca em arame farpado com mourões de concreto, com ponta inclinada</t>
  </si>
  <si>
    <t>34.05.032</t>
  </si>
  <si>
    <t>Cerca em arame farpado com mourões de concreto, com ponta inclinada - 12 fiadas</t>
  </si>
  <si>
    <t>34.05.050</t>
  </si>
  <si>
    <t>Cerca em tela de aço galvanizado de 2´, montantes em mourões de concreto com ponta inclinada e arame farpado</t>
  </si>
  <si>
    <t>34.05.080</t>
  </si>
  <si>
    <t>Alambrado em tela de aço galvanizado de 2´, montantes metálicos e arame farpado, até 4,00 m de altura</t>
  </si>
  <si>
    <t>34.05.110</t>
  </si>
  <si>
    <t>Alambrado em tela de aço galvanizado de 2´, montantes metálicos e arame farpado, acima de 4,00 m de altura</t>
  </si>
  <si>
    <t>34.05.120</t>
  </si>
  <si>
    <t>Alambrado em tela de aço galvanizado de 1´, montantes metálicos e arame farpado</t>
  </si>
  <si>
    <t>34.05.170</t>
  </si>
  <si>
    <t>Barreira de proteção perimetral em aço inoxidável AISI 430, dupla</t>
  </si>
  <si>
    <t>34.05.210</t>
  </si>
  <si>
    <t>Alambrado em tela de aço galvanizado de 2´, montantes metálicos com extremo superior duplo e arame farpado, acima de 4,00 m de altura</t>
  </si>
  <si>
    <t>34.05.260</t>
  </si>
  <si>
    <t>Gradil em aço galvanizado eletrofundido, malha 65 x 132 mm e pintura eletrostática</t>
  </si>
  <si>
    <t>34.05.270</t>
  </si>
  <si>
    <t>Alambrado em tela de aço galvanizado de 2´, montantes metálicos retos</t>
  </si>
  <si>
    <t>34.05.290</t>
  </si>
  <si>
    <t>Portão de abrir em grade de aço galvanizado eletrofundida, malha 65 x 132 mm, e pintura eletrostática</t>
  </si>
  <si>
    <t>34.05.300</t>
  </si>
  <si>
    <t>Portão de correr em grade de aço galvanizado eletrofundida, malha 65 x 132 mm, e pintura eletrostática</t>
  </si>
  <si>
    <t>34.05.310</t>
  </si>
  <si>
    <t>Gradil de ferro perfilado, tipo parque</t>
  </si>
  <si>
    <t>34.05.320</t>
  </si>
  <si>
    <t>Portão de ferro perfilado, tipo parque</t>
  </si>
  <si>
    <t>34.05.350</t>
  </si>
  <si>
    <t>Portão de abrir em gradil eletrofundido, malha 5 x 15 cm</t>
  </si>
  <si>
    <t>34.05.360</t>
  </si>
  <si>
    <t>Gradil tela eletrosoldado, malha de 5 x 15cm, galvanizado</t>
  </si>
  <si>
    <t>34.05.370</t>
  </si>
  <si>
    <t>Fechamento de divisa - mourão com placas pré moldadas</t>
  </si>
  <si>
    <t>34.13</t>
  </si>
  <si>
    <t>Corte, recorte e remocao</t>
  </si>
  <si>
    <t>34.13.011</t>
  </si>
  <si>
    <t>Corte, recorte e remoção de árvore  inclusive as raízes - diâmetro (DAP)&gt;5cm&lt;15cm</t>
  </si>
  <si>
    <t>34.13.021</t>
  </si>
  <si>
    <t>Corte, recorte e remoção de árvore inclusive as raízes - diâmetro (DAP)&gt;15cm&lt;30cm</t>
  </si>
  <si>
    <t>34.13.031</t>
  </si>
  <si>
    <t>Corte, recorte e remoção de árvore inclusive as raízes - diâmetro (DAP)&gt;30cm&lt;45cm</t>
  </si>
  <si>
    <t>34.13.041</t>
  </si>
  <si>
    <t>Corte, recorte e remoção de árvore inclusive as raízes - diâmetro (DAP)&gt;45cm&lt;60cm</t>
  </si>
  <si>
    <t>34.13.051</t>
  </si>
  <si>
    <t>Corte, recorte e remoção de árvore inclusive as raízes - diâmetro (DAP)&gt;60cm&lt;100cm</t>
  </si>
  <si>
    <t>34.13.060</t>
  </si>
  <si>
    <t>Corte, recorte e remoção de árvore inclusive as raízes - diâmetro (DAP) acima de 100 cm</t>
  </si>
  <si>
    <t>34.20</t>
  </si>
  <si>
    <t>Reparos, conservacoes e complementos - GRUPO 34</t>
  </si>
  <si>
    <t>34.20.050</t>
  </si>
  <si>
    <t>Tela de arame galvanizado fio nº 22 BWG, malha de 2´, tipo galinheiro</t>
  </si>
  <si>
    <t>34.20.080</t>
  </si>
  <si>
    <t>Tela de aço galvanizado fio nº 10 BWG, malha de 2´, tipo alambrado de segurança</t>
  </si>
  <si>
    <t>34.20.110</t>
  </si>
  <si>
    <t>Recolocação de barreira de proteção perimetral, simples ou dupla</t>
  </si>
  <si>
    <t>34.20.160</t>
  </si>
  <si>
    <t>Recolocação de alambrado, com altura até 4,50 m</t>
  </si>
  <si>
    <t>34.20.170</t>
  </si>
  <si>
    <t>Recolocação de alambrado, com altura acima de 4,50 m</t>
  </si>
  <si>
    <t>34.20.380</t>
  </si>
  <si>
    <t>Suporte para apoio de bicicletas em tubo de aço galvanizado, diâmetro de 2 1/2´</t>
  </si>
  <si>
    <t>34.20.390</t>
  </si>
  <si>
    <t>Grelha arvoreira em ferro fundido</t>
  </si>
  <si>
    <t>35</t>
  </si>
  <si>
    <t>PLAYGROUND E EQUIPAMENTO RECREATIVO</t>
  </si>
  <si>
    <t>35.01</t>
  </si>
  <si>
    <t>Quadra e equipamento de esportes</t>
  </si>
  <si>
    <t>35.01.070</t>
  </si>
  <si>
    <t>Tela de arame galvanizado fio nº 12 BWG, malha de 2´</t>
  </si>
  <si>
    <t>35.01.150</t>
  </si>
  <si>
    <t>Trave oficial completa com rede para futebol de salão</t>
  </si>
  <si>
    <t>35.01.160</t>
  </si>
  <si>
    <t>Tabela completa com suporte e rede para basquete</t>
  </si>
  <si>
    <t>35.01.170</t>
  </si>
  <si>
    <t>Poste oficial completo com rede para voleibol</t>
  </si>
  <si>
    <t>35.01.550</t>
  </si>
  <si>
    <t>Piso em fibra de polipropileno corrugado para quadra de esportes, inclusive pintura</t>
  </si>
  <si>
    <t>35.03</t>
  </si>
  <si>
    <t>Abrigo, guarita e quiosque</t>
  </si>
  <si>
    <t>35.03.030</t>
  </si>
  <si>
    <t>Cancela automática metálica com barreira de alumínio de 3,50 até 4,00 m</t>
  </si>
  <si>
    <t>35.04</t>
  </si>
  <si>
    <t>Bancos</t>
  </si>
  <si>
    <t>35.04.020</t>
  </si>
  <si>
    <t>Banco contínuo em concreto vazado</t>
  </si>
  <si>
    <t>35.04.120</t>
  </si>
  <si>
    <t>Banco em concreto pré-moldado, comprimento 150 cm</t>
  </si>
  <si>
    <t>35.04.130</t>
  </si>
  <si>
    <t>Banco de madeira sobre alvenaria</t>
  </si>
  <si>
    <t>35.04.140</t>
  </si>
  <si>
    <t>Banco em concreto pré-moldado com pés vazados, comprimento 200 cm</t>
  </si>
  <si>
    <t>35.04.150</t>
  </si>
  <si>
    <t>Banco em concreto pré-moldado com 3 pés, comprimento 300 cm</t>
  </si>
  <si>
    <t>35.05</t>
  </si>
  <si>
    <t>Equipamento recreativo</t>
  </si>
  <si>
    <t>35.05.200</t>
  </si>
  <si>
    <t>Centro de atividades em madeira rústica</t>
  </si>
  <si>
    <t>35.05.210</t>
  </si>
  <si>
    <t>Balanço duplo em madeira rústica</t>
  </si>
  <si>
    <t>35.05.220</t>
  </si>
  <si>
    <t>Gangorra dupla em madeira rústica</t>
  </si>
  <si>
    <t>35.05.240</t>
  </si>
  <si>
    <t>Gira-gira em ferro com assento de madeira (8 lugares)</t>
  </si>
  <si>
    <t>35.07</t>
  </si>
  <si>
    <t>Mastro para bandeiras</t>
  </si>
  <si>
    <t>35.07.020</t>
  </si>
  <si>
    <t>Plataforma com 3 mastros galvanizados, h= 7,00 m</t>
  </si>
  <si>
    <t>35.07.030</t>
  </si>
  <si>
    <t>Plataforma com 3 mastros galvanizados, h= 9,00 m</t>
  </si>
  <si>
    <t>35.07.060</t>
  </si>
  <si>
    <t>Mastro para bandeira galvanizado, h= 9,00 m</t>
  </si>
  <si>
    <t>35.07.070</t>
  </si>
  <si>
    <t>Mastro para bandeira galvanizado, h= 7,00 m</t>
  </si>
  <si>
    <t>35.20</t>
  </si>
  <si>
    <t>Reparos, conservacoes e complementos - GRUPO 35</t>
  </si>
  <si>
    <t>35.20.010</t>
  </si>
  <si>
    <t>Tela em polietileno, malha 10 x 10 cm, fio 2 mm</t>
  </si>
  <si>
    <t>35.20.050</t>
  </si>
  <si>
    <t>Conjunto de 4 lixeiras para coleta seletiva, com tampa basculante, capacidade 50 litros</t>
  </si>
  <si>
    <t>36</t>
  </si>
  <si>
    <t>ENTRADA DE ENERGIA ELETRICA E TELEFONIA</t>
  </si>
  <si>
    <t>36.01</t>
  </si>
  <si>
    <t>Entrada de energia - componentes</t>
  </si>
  <si>
    <t>36.01.242</t>
  </si>
  <si>
    <t>Cubículo de média tensão, para uso ao tempo, classe 24 kV</t>
  </si>
  <si>
    <t>36.01.252</t>
  </si>
  <si>
    <t>Cubículo de média tensão, para uso ao tempo, classe 17,5 kV</t>
  </si>
  <si>
    <t>36.01.260</t>
  </si>
  <si>
    <t>Cubículo de entrada e medição para uso abrigado, classe 15 kV</t>
  </si>
  <si>
    <t>36.03</t>
  </si>
  <si>
    <t>Caixas de entrada / medicao</t>
  </si>
  <si>
    <t>36.03.010</t>
  </si>
  <si>
    <t>Caixa de medição tipo II (300 x 560 x 200) mm, padrão concessionárias</t>
  </si>
  <si>
    <t>36.03.020</t>
  </si>
  <si>
    <t>Caixa de medição polifásica (500 x 600 x 200) mm, padrão concessionárias</t>
  </si>
  <si>
    <t>36.03.030</t>
  </si>
  <si>
    <t>Caixa de medição externa tipo ´L´ (900 x 600 x 270) mm, padrão Concessionárias</t>
  </si>
  <si>
    <t>36.03.050</t>
  </si>
  <si>
    <t>Caixa de medição externa tipo ´N´ (1300 x 1200 x 270) mm, padrão Concessionárias</t>
  </si>
  <si>
    <t>36.03.060</t>
  </si>
  <si>
    <t>Caixa de medição externa tipo ´M´ (900 x 1200 x 270) mm, padrão Concessionárias</t>
  </si>
  <si>
    <t>36.03.080</t>
  </si>
  <si>
    <t>Caixa para seccionadora tipo ´T´ (900 x 600 x 250) mm, padrão Concessionárias</t>
  </si>
  <si>
    <t>36.03.090</t>
  </si>
  <si>
    <t>Caixa de medição interna tipo ´A1´ (1000 x 1000 x 300) mm, padrão Concessionárias</t>
  </si>
  <si>
    <t>36.03.120</t>
  </si>
  <si>
    <t>Caixa de proteção para transformador de corrente, (1000 x 750 x 300) mm, padrão Concessionárias</t>
  </si>
  <si>
    <t>36.03.130</t>
  </si>
  <si>
    <t>Caixa de proteção dos bornes do medidor, (300 x 250 x 90) mm, padrão Concessionárias</t>
  </si>
  <si>
    <t>36.03.150</t>
  </si>
  <si>
    <t>Caixa de entrada tipo ´E´ (560 x 350 x 210) mm - padrão Concessionárias</t>
  </si>
  <si>
    <t>36.03.160</t>
  </si>
  <si>
    <t>Caixa base lateral tipo ´N´ (1300 x 400 x 250) mm</t>
  </si>
  <si>
    <t>36.04</t>
  </si>
  <si>
    <t>Suporte (Braquet)</t>
  </si>
  <si>
    <t>36.04.010</t>
  </si>
  <si>
    <t>Suporte para 1 isolador de baixa tensão</t>
  </si>
  <si>
    <t>36.04.030</t>
  </si>
  <si>
    <t>Suporte para 2 isoladores de baixa tensão</t>
  </si>
  <si>
    <t>36.04.050</t>
  </si>
  <si>
    <t>Suporte para 3 isoladores de baixa tensão</t>
  </si>
  <si>
    <t>36.04.070</t>
  </si>
  <si>
    <t>Suporte para 4 isoladores de baixa tensão</t>
  </si>
  <si>
    <t>36.05</t>
  </si>
  <si>
    <t>Isoladores</t>
  </si>
  <si>
    <t>36.05.010</t>
  </si>
  <si>
    <t>Isolador tipo roldana para baixa tensão de 76 x 79 mm</t>
  </si>
  <si>
    <t>36.05.040</t>
  </si>
  <si>
    <t>Isolador tipo disco para 15 kV de 6´ - 150 mm</t>
  </si>
  <si>
    <t>36.05.080</t>
  </si>
  <si>
    <t>Isolador tipo pino para 15 kV, inclusive pino (poste)</t>
  </si>
  <si>
    <t>36.05.100</t>
  </si>
  <si>
    <t>Isolador pedestal para 15 kV</t>
  </si>
  <si>
    <t>36.05.110</t>
  </si>
  <si>
    <t>Isolador pedestal para 25 kV</t>
  </si>
  <si>
    <t>36.06</t>
  </si>
  <si>
    <t>Muflas e terminais</t>
  </si>
  <si>
    <t>36.06.060</t>
  </si>
  <si>
    <t>Terminal modular (mufla) unipolar externo para cabo até 70 mm²/15 kV</t>
  </si>
  <si>
    <t>36.06.080</t>
  </si>
  <si>
    <t>Terminal modular (mufla) unipolar interno para cabo até 70 mm²/15 kV</t>
  </si>
  <si>
    <t>36.07</t>
  </si>
  <si>
    <t>Para-raios de media tensao</t>
  </si>
  <si>
    <t>36.07.010</t>
  </si>
  <si>
    <t>Para-raios de distribuição, classe 12 kV/5 kA, completo, encapsulado com polímero</t>
  </si>
  <si>
    <t>36.07.030</t>
  </si>
  <si>
    <t>Para-raios de distribuição, classe 12 kV/10 kA, completo, encapsulado com polímero</t>
  </si>
  <si>
    <t>36.07.050</t>
  </si>
  <si>
    <t>Para-raios de distribuição, classe 15 kV/5 kA, completo, encapsulado com polímero</t>
  </si>
  <si>
    <t>36.07.060</t>
  </si>
  <si>
    <t>Para-raios de distribuição, classe 15 kV/10 kA, completo, encapsulado com polímero</t>
  </si>
  <si>
    <t>36.08</t>
  </si>
  <si>
    <t>Gerador e grupo gerador</t>
  </si>
  <si>
    <t>36.08.030</t>
  </si>
  <si>
    <t>Grupo gerador com potência de 250/228 kVA, variação de + ou - 5% - completo</t>
  </si>
  <si>
    <t>36.08.040</t>
  </si>
  <si>
    <t>Grupo gerador com potência de 350/320 kVA, variação de + ou - 10% - completo</t>
  </si>
  <si>
    <t>36.08.050</t>
  </si>
  <si>
    <t>Grupo gerador com potência de 88/80 kVA, variação de + ou - 10% - completo</t>
  </si>
  <si>
    <t>36.08.060</t>
  </si>
  <si>
    <t>Grupo gerador com potência de 165/150 kVA, variação de + ou - 5% - completo</t>
  </si>
  <si>
    <t>36.08.100</t>
  </si>
  <si>
    <t>Grupo gerador com potência de 55/50 kVA, variação de + ou - 10% - completo</t>
  </si>
  <si>
    <t>36.08.110</t>
  </si>
  <si>
    <t>Grupo gerador com potência de 180/168 kVA, variação de + ou - 5% - completo</t>
  </si>
  <si>
    <t>36.08.290</t>
  </si>
  <si>
    <t>Grupo gerador com potência de 563/513 kVA, variação de + ou - 10% - completo</t>
  </si>
  <si>
    <t>36.08.350</t>
  </si>
  <si>
    <t>Grupo gerador carenado com potência de 150/136 kVA, variação de + ou - 5% - completo</t>
  </si>
  <si>
    <t>36.08.360</t>
  </si>
  <si>
    <t>Grupo gerador carenado com potência de 460/434 kVA, variação de + ou - 10% - completo</t>
  </si>
  <si>
    <t>36.08.540</t>
  </si>
  <si>
    <t>Grupo gerador com potência de 460/434 kVA, variação de + ou - 10% - completo</t>
  </si>
  <si>
    <t>36.09</t>
  </si>
  <si>
    <t>Transformador de entrada</t>
  </si>
  <si>
    <t>36.09.020</t>
  </si>
  <si>
    <t>Transformador de potência trifásico de 225 kVA, classe 15 kV, a óleo</t>
  </si>
  <si>
    <t>36.09.050</t>
  </si>
  <si>
    <t>Transformador de potência trifásico de 150 kVA, classe 15 kV, a óleo</t>
  </si>
  <si>
    <t>36.09.060</t>
  </si>
  <si>
    <t>Transformador de potência trifásico de 500 kVA, classe 15 kV, a seco</t>
  </si>
  <si>
    <t>36.09.070</t>
  </si>
  <si>
    <t>Transformador de potência trifásico de 1000 kVA, classe 15 kV, a seco com cabine</t>
  </si>
  <si>
    <t>36.09.100</t>
  </si>
  <si>
    <t>Transformador de potência trifásico de 5 kVA, classe 0,6 kV, a seco com cabine</t>
  </si>
  <si>
    <t>36.09.110</t>
  </si>
  <si>
    <t>Transformador de potência trifásico de 7,5 kVA, classe 0,6 kV, a seco com cabine</t>
  </si>
  <si>
    <t>36.09.150</t>
  </si>
  <si>
    <t>Transformador de potência trifásico de 75 kVA, classe 15 kV, a óleo</t>
  </si>
  <si>
    <t>36.09.170</t>
  </si>
  <si>
    <t>Transformador de potência trifásico de 300 kVA, classe 15 kV, a óleo</t>
  </si>
  <si>
    <t>36.09.180</t>
  </si>
  <si>
    <t>Transformador de potência trifásico de 112,5 kVA, classe 15 kV, a óleo</t>
  </si>
  <si>
    <t>36.09.220</t>
  </si>
  <si>
    <t>Transformador de potência trifásico de 500 kVA, classe 15 kV, a seco com cabine</t>
  </si>
  <si>
    <t>36.09.230</t>
  </si>
  <si>
    <t>Transformador de potência trifásico de 30 kVA, classe 1,2 KV, a seco com cabine</t>
  </si>
  <si>
    <t>36.09.250</t>
  </si>
  <si>
    <t>Transformador de potência trifásico de 500 kVA, classe 15 kV, a óleo</t>
  </si>
  <si>
    <t>36.09.300</t>
  </si>
  <si>
    <t>Transformador de potência trifásico de 750 kVA, classe 15 kV, a óleo</t>
  </si>
  <si>
    <t>36.09.360</t>
  </si>
  <si>
    <t>Transformador de potência trifásico de 750 kVA, classe 15 kV, a seco</t>
  </si>
  <si>
    <t>36.09.370</t>
  </si>
  <si>
    <t>Transformador de potência trifásico de 300 kVA, classe 15 kV, a seco</t>
  </si>
  <si>
    <t>36.09.410</t>
  </si>
  <si>
    <t>Transformador de potência trifásico de 45 kVA, classe 15 kV, a seco</t>
  </si>
  <si>
    <t>36.09.440</t>
  </si>
  <si>
    <t>Transformador de potência trifásico de 500 kVA, classe 15 kV, a óleo - tipo pedestal</t>
  </si>
  <si>
    <t>36.09.480</t>
  </si>
  <si>
    <t>Transformador trifásico a seco de 112,5 kVA, encapsulado em resina epóxi sob vácuo</t>
  </si>
  <si>
    <t>36.09.490</t>
  </si>
  <si>
    <t>Transformador trifásico a seco de 150 kVA, encapsulado em resina epóxi sob vácuo</t>
  </si>
  <si>
    <t>36.20</t>
  </si>
  <si>
    <t>Reparos, conservacoes e complementos - GRUPO 36</t>
  </si>
  <si>
    <t>36.20.010</t>
  </si>
  <si>
    <t>Vergalhão de cobre eletrolítico, diâmetro de 3/8´</t>
  </si>
  <si>
    <t>36.20.030</t>
  </si>
  <si>
    <t>União angular para vergalhão, diâmetro de 3/8´</t>
  </si>
  <si>
    <t>36.20.040</t>
  </si>
  <si>
    <t>Bobina mínima para disjuntor (a óleo)</t>
  </si>
  <si>
    <t>36.20.050</t>
  </si>
  <si>
    <t>Terminal para vergalhão, diâmetro de 3/8´</t>
  </si>
  <si>
    <t>36.20.060</t>
  </si>
  <si>
    <t>Braçadeira para fixação de eletroduto, até 4´</t>
  </si>
  <si>
    <t>36.20.070</t>
  </si>
  <si>
    <t>Prensa vergalhão ´T´, diâmetro de 3/8´</t>
  </si>
  <si>
    <t>36.20.090</t>
  </si>
  <si>
    <t>Vara para manobra em cabine em fibra de vidro, para tensão até 36 kV</t>
  </si>
  <si>
    <t>36.20.100</t>
  </si>
  <si>
    <t>Bucha para passagem interna/externa com isolação para 15 kV</t>
  </si>
  <si>
    <t>36.20.120</t>
  </si>
  <si>
    <t>Chapa de ferro de 1,50 x 0,50 m para bucha de passagem</t>
  </si>
  <si>
    <t>36.20.140</t>
  </si>
  <si>
    <t>Cruzeta de madeira de 2400 mm</t>
  </si>
  <si>
    <t>36.20.180</t>
  </si>
  <si>
    <t>Luva isolante de borracha, acima de 10 até 20 kV</t>
  </si>
  <si>
    <t>PAR</t>
  </si>
  <si>
    <t>36.20.200</t>
  </si>
  <si>
    <t>Mão francesa de 700 mm</t>
  </si>
  <si>
    <t>36.20.210</t>
  </si>
  <si>
    <t>Luva isolante de borracha, até 10 kV</t>
  </si>
  <si>
    <t>36.20.220</t>
  </si>
  <si>
    <t>Mudança de tap do transformador</t>
  </si>
  <si>
    <t>36.20.240</t>
  </si>
  <si>
    <t>Óleo para disjuntor</t>
  </si>
  <si>
    <t>36.20.260</t>
  </si>
  <si>
    <t>Óleo para transformador</t>
  </si>
  <si>
    <t>36.20.282</t>
  </si>
  <si>
    <t>Placa de advertência em chapa de aço, com pintura refletiva "Perigo Alta Tensão"</t>
  </si>
  <si>
    <t>36.20.284</t>
  </si>
  <si>
    <t>Placa de advertência em chapa de alumínio, com pintura refletiva "Perigo Alta Tensão"</t>
  </si>
  <si>
    <t>36.20.330</t>
  </si>
  <si>
    <t>Luva de couro para proteção de luva isolante</t>
  </si>
  <si>
    <t>36.20.340</t>
  </si>
  <si>
    <t>Sela para cruzeta de madeira</t>
  </si>
  <si>
    <t>36.20.350</t>
  </si>
  <si>
    <t>Caixa porta luvas em madeira, com tampa</t>
  </si>
  <si>
    <t>36.20.360</t>
  </si>
  <si>
    <t>Suporte de transformador em poste ou estaleiro</t>
  </si>
  <si>
    <t>36.20.380</t>
  </si>
  <si>
    <t>Tapete de borracha isolante elétrico de 1000 x 1000 mm</t>
  </si>
  <si>
    <t>36.20.540</t>
  </si>
  <si>
    <t>Cruzeta metálica de 2400 mm, para fixação de mufla ou para-raios</t>
  </si>
  <si>
    <t>36.20.560</t>
  </si>
  <si>
    <t>Dispositivo Soft Starter para motor 15 cv, trifásico 220 V</t>
  </si>
  <si>
    <t>36.20.570</t>
  </si>
  <si>
    <t>Dispositivo Soft Starter para motor 25 cv, trifásico 220 V</t>
  </si>
  <si>
    <t>36.20.580</t>
  </si>
  <si>
    <t>Dispositivo Soft Starter para motor 50 cv, trifásico 220 V</t>
  </si>
  <si>
    <t>37</t>
  </si>
  <si>
    <t>QUADRO E PAINEL PARA ENERGIA ELETRICA E TELEFONIA</t>
  </si>
  <si>
    <t>37.01</t>
  </si>
  <si>
    <t>Quadro para telefonia embutir, protecao IP40 chapa nº 16msg</t>
  </si>
  <si>
    <t>37.01.020</t>
  </si>
  <si>
    <t>Quadro Telebrás de embutir de 200 x 200 x 120 mm</t>
  </si>
  <si>
    <t>37.01.080</t>
  </si>
  <si>
    <t>Quadro Telebrás de embutir de 400 x 400 x 120 mm</t>
  </si>
  <si>
    <t>37.01.120</t>
  </si>
  <si>
    <t>Quadro Telebrás de embutir de 600 x 600 x 120 mm</t>
  </si>
  <si>
    <t>37.01.160</t>
  </si>
  <si>
    <t>Quadro Telebrás de embutir de 800 x 800 x 120 mm</t>
  </si>
  <si>
    <t>37.01.220</t>
  </si>
  <si>
    <t>Quadro Telebrás de embutir de 1200 x 1200 x 120 mm</t>
  </si>
  <si>
    <t>37.02</t>
  </si>
  <si>
    <t>Quadro para telefonia de sobrepor, protecao IP40 chapa nº 16msg</t>
  </si>
  <si>
    <t>37.02.020</t>
  </si>
  <si>
    <t>Quadro Telebrás de sobrepor de 200 x 200 x 120 mm</t>
  </si>
  <si>
    <t>37.02.060</t>
  </si>
  <si>
    <t>Quadro Telebrás de sobrepor de 400 x 400 x 120 mm</t>
  </si>
  <si>
    <t>37.02.100</t>
  </si>
  <si>
    <t>Quadro Telebrás de sobrepor de 600 x 600 x 120 mm</t>
  </si>
  <si>
    <t>37.02.140</t>
  </si>
  <si>
    <t>Quadro Telebrás de sobrepor de 800 x 800 x 120 mm</t>
  </si>
  <si>
    <t>37.03</t>
  </si>
  <si>
    <t>Quadro distribuicao de luz e forca de embutir universal</t>
  </si>
  <si>
    <t>37.03.200</t>
  </si>
  <si>
    <t>Quadro de distribuição universal de embutir, para disjuntores 16 DIN / 12 Bolt-on - 150 A - sem componentes</t>
  </si>
  <si>
    <t>37.03.210</t>
  </si>
  <si>
    <t>Quadro de distribuição universal de embutir, para disjuntores 24 DIN / 18 Bolt-on - 150 A - sem componentes</t>
  </si>
  <si>
    <t>37.03.220</t>
  </si>
  <si>
    <t>Quadro de distribuição universal de embutir, para disjuntores 34 DIN / 24 Bolt-on - 150 A - sem componentes</t>
  </si>
  <si>
    <t>37.03.230</t>
  </si>
  <si>
    <t>Quadro de distribuição universal de embutir, para disjuntores 44 DIN / 32 Bolt-on - 150 A - sem componentes</t>
  </si>
  <si>
    <t>37.03.240</t>
  </si>
  <si>
    <t>Quadro de distribuição universal de embutir, para disjuntores 56 DIN / 40 Bolt-on - 225 A - sem componentes</t>
  </si>
  <si>
    <t>37.03.250</t>
  </si>
  <si>
    <t>Quadro de distribuição universal de embutir, para disjuntores 70 DIN / 50 Bolt-on - 225 A - sem componentes</t>
  </si>
  <si>
    <t>37.04</t>
  </si>
  <si>
    <t>Quadro distribuicao de luz e forca de sobrepor universal</t>
  </si>
  <si>
    <t>37.04.250</t>
  </si>
  <si>
    <t>Quadro de distribuição universal de sobrepor, para disjuntores 16 DIN / 12 Bolt-on - 150 A - sem componentes</t>
  </si>
  <si>
    <t>37.04.260</t>
  </si>
  <si>
    <t>Quadro de distribuição universal de sobrepor, para disjuntores 24 DIN / 18 Bolt-on - 150 A - sem componentes</t>
  </si>
  <si>
    <t>37.04.270</t>
  </si>
  <si>
    <t>Quadro de distribuição universal de sobrepor, para disjuntores 34 DIN / 24 Bolt-on - 150 A - sem componentes</t>
  </si>
  <si>
    <t>37.04.280</t>
  </si>
  <si>
    <t>Quadro de distribuição universal de sobrepor, para disjuntores 44 DIN / 32 Bolt-on - 150 A - sem componentes</t>
  </si>
  <si>
    <t>37.04.290</t>
  </si>
  <si>
    <t>Quadro de distribuição universal de sobrepor, para disjuntores 56 DIN / 40 Bolt-on - 225 A - sem componentes</t>
  </si>
  <si>
    <t>37.04.300</t>
  </si>
  <si>
    <t>Quadro de distribuição universal de sobrepor, para disjuntores 70 DIN / 50 Bolt-on - 225 A - sem componentes</t>
  </si>
  <si>
    <t>37.06</t>
  </si>
  <si>
    <t>Painel autoportante</t>
  </si>
  <si>
    <t>37.06.014</t>
  </si>
  <si>
    <t>Painel autoportante em chapa de aço, com proteção mínima IP 54 - sem componentes</t>
  </si>
  <si>
    <t>37.10</t>
  </si>
  <si>
    <t>Barramentos</t>
  </si>
  <si>
    <t>37.10.010</t>
  </si>
  <si>
    <t>Barramento de cobre nu</t>
  </si>
  <si>
    <t>37.11</t>
  </si>
  <si>
    <t>Bases</t>
  </si>
  <si>
    <t>37.11.020</t>
  </si>
  <si>
    <t>Base de fusível Diazed completa para 25 A</t>
  </si>
  <si>
    <t>37.11.040</t>
  </si>
  <si>
    <t>Base de fusível Diazed completa para 63 A</t>
  </si>
  <si>
    <t>37.11.060</t>
  </si>
  <si>
    <t>Base de fusível NH até 125 A, com fusível</t>
  </si>
  <si>
    <t>37.11.080</t>
  </si>
  <si>
    <t>Base de fusível NH até 250 A, com fusível</t>
  </si>
  <si>
    <t>37.11.100</t>
  </si>
  <si>
    <t>Base de fusível NH até 400 A, com fusível</t>
  </si>
  <si>
    <t>37.11.120</t>
  </si>
  <si>
    <t>Base de fusível tripolar de 15 kV</t>
  </si>
  <si>
    <t>37.11.140</t>
  </si>
  <si>
    <t>Base de fusível unipolar de 15 kV</t>
  </si>
  <si>
    <t>37.12</t>
  </si>
  <si>
    <t>Fusiveis</t>
  </si>
  <si>
    <t>37.12.020</t>
  </si>
  <si>
    <t>Fusível tipo NH 00 de 6 A até 160 A</t>
  </si>
  <si>
    <t>37.12.040</t>
  </si>
  <si>
    <t>Fusível tipo NH 1 de 36 A até 250 A</t>
  </si>
  <si>
    <t>37.12.060</t>
  </si>
  <si>
    <t>Fusível tipo NH 2 de 224 A até 400 A</t>
  </si>
  <si>
    <t>37.12.080</t>
  </si>
  <si>
    <t>Fusível tipo NH 3 de 400 A até 630 A</t>
  </si>
  <si>
    <t>37.12.120</t>
  </si>
  <si>
    <t>Fusível tipo HH para 15 kV de 2,5 A até 50 A</t>
  </si>
  <si>
    <t>37.12.140</t>
  </si>
  <si>
    <t>Fusível tipo HH para 15 kV de 60 A até 100 A</t>
  </si>
  <si>
    <t>37.12.200</t>
  </si>
  <si>
    <t>Fusível Diazed retardado de 2 A até 25 A</t>
  </si>
  <si>
    <t>37.12.220</t>
  </si>
  <si>
    <t>Fusível Diazed retardado de 35 A até 63 A</t>
  </si>
  <si>
    <t>37.12.300</t>
  </si>
  <si>
    <t>Fusível em vidro para ´TP´ de 0,5 A</t>
  </si>
  <si>
    <t>37.13</t>
  </si>
  <si>
    <t>Disjuntores</t>
  </si>
  <si>
    <t>37.13.510</t>
  </si>
  <si>
    <t>Disjuntor fixo PVO trifásico, 17,5 kV, 630 A x 350 MVA, 50/60 Hz, com acessórios</t>
  </si>
  <si>
    <t>37.13.520</t>
  </si>
  <si>
    <t>Disjuntor a seco aberto trifásico, 600 V de 800 A, 50/60 Hz, com acessórios</t>
  </si>
  <si>
    <t>37.13.530</t>
  </si>
  <si>
    <t>Disjuntor fixo PVO trifásico, 15 kV, 630 A x 350 MVA, com relé de proteção de sobrecorrente e transformadores de corrente</t>
  </si>
  <si>
    <t>37.13.550</t>
  </si>
  <si>
    <t>Disjuntor em caixa aberta tripolar extraível, 500V de 3200A, com acessórios</t>
  </si>
  <si>
    <t>37.13.570</t>
  </si>
  <si>
    <t>Disjuntor em caixa aberta tripolar extraível, 500V de 4000A, com acessórios</t>
  </si>
  <si>
    <t>37.13.600</t>
  </si>
  <si>
    <t>Disjuntor termomagnético, unipolar 127/220 V, corrente de 10 A até 30 A</t>
  </si>
  <si>
    <t>37.13.610</t>
  </si>
  <si>
    <t>Disjuntor termomagnético, unipolar 127/220 V, corrente de 35 A até 50 A</t>
  </si>
  <si>
    <t>37.13.630</t>
  </si>
  <si>
    <t>Disjuntor termomagnético, bipolar 220/380 V, corrente de 10 A até 50 A</t>
  </si>
  <si>
    <t>37.13.640</t>
  </si>
  <si>
    <t>Disjuntor termomagnético, bipolar 220/380 V, corrente de 60 A até 100 A</t>
  </si>
  <si>
    <t>37.13.650</t>
  </si>
  <si>
    <t>Disjuntor termomagnético, tripolar 220/380 V, corrente de 10 A até 50 A</t>
  </si>
  <si>
    <t>37.13.660</t>
  </si>
  <si>
    <t>Disjuntor termomagnético, tripolar 220/380 V, corrente de 60 A até 100 A</t>
  </si>
  <si>
    <t>37.13.690</t>
  </si>
  <si>
    <t>Disjuntor série universal, em caixa moldada, térmico e magnético fixos, bipolar 480 V, corrente de 60 A até 100 A</t>
  </si>
  <si>
    <t>37.13.700</t>
  </si>
  <si>
    <t>Disjuntor série universal, em caixa moldada, térmico e magnético fixos, bipolar 480/600 V, corrente de 125 A</t>
  </si>
  <si>
    <t>37.13.720</t>
  </si>
  <si>
    <t>Disjuntor série universal, em caixa moldada, térmico fixo e magnético ajustável, tripolar 600 V, corrente de 300 A até 400 A</t>
  </si>
  <si>
    <t>37.13.730</t>
  </si>
  <si>
    <t>Disjuntor série universal, em caixa moldada, térmico fixo e magnético ajustável, tripolar 600 V, corrente de 500 A até 630 A</t>
  </si>
  <si>
    <t>37.13.740</t>
  </si>
  <si>
    <t>Disjuntor série universal, em caixa moldada, térmico fixo e magnético ajustável, tripolar 600 V, corrente de 700 A até 800 A</t>
  </si>
  <si>
    <t>37.13.760</t>
  </si>
  <si>
    <t>Disjuntor em caixa moldada, térmico e magnético ajustáveis, tripolar 630/690 V, faixa de ajuste de 440 até 630 A</t>
  </si>
  <si>
    <t>37.13.770</t>
  </si>
  <si>
    <t>Disjuntor em caixa moldada, térmico e magnético ajustáveis, tripolar 1250/690 V, faixa de ajuste de 800 até 1250 A</t>
  </si>
  <si>
    <t>37.13.780</t>
  </si>
  <si>
    <t>Disjuntor em caixa moldada, térmico e magnético ajustáveis, tripolar 1600/690 V, faixa de ajuste de 1000 até 1600 A</t>
  </si>
  <si>
    <t>37.13.800</t>
  </si>
  <si>
    <t>Mini-disjuntor termomagnético, unipolar 127/220 V, corrente de 10 A até 32 A</t>
  </si>
  <si>
    <t>37.13.810</t>
  </si>
  <si>
    <t>Mini-disjuntor termomagnético, unipolar 127/220 V, corrente de 40 A até 50 A</t>
  </si>
  <si>
    <t>37.13.840</t>
  </si>
  <si>
    <t>Mini-disjuntor termomagnético, bipolar 220/380 V, corrente de 10 A até 32 A</t>
  </si>
  <si>
    <t>37.13.850</t>
  </si>
  <si>
    <t>Mini-disjuntor termomagnético, bipolar 220/380 V, corrente de 40 A até 50 A</t>
  </si>
  <si>
    <t>37.13.860</t>
  </si>
  <si>
    <t>Mini-disjuntor termomagnético, bipolar 220/380 V, corrente de 63 A</t>
  </si>
  <si>
    <t>37.13.870</t>
  </si>
  <si>
    <t>Mini-disjuntor termomagnético, bipolar 400 V, corrente de 80 A até 100 A</t>
  </si>
  <si>
    <t>37.13.880</t>
  </si>
  <si>
    <t>Mini-disjuntor termomagnético, tripolar 220/380 V, corrente de 10 A até 32 A</t>
  </si>
  <si>
    <t>37.13.890</t>
  </si>
  <si>
    <t>Mini-disjuntor termomagnético, tripolar 220/380 V, corrente de 40 A até 50 A</t>
  </si>
  <si>
    <t>37.13.900</t>
  </si>
  <si>
    <t>Mini-disjuntor termomagnético, tripolar 220/380 V, corrente de 63 A</t>
  </si>
  <si>
    <t>37.13.910</t>
  </si>
  <si>
    <t>Mini-disjuntor termomagnético, tripolar 400 V, corrente de 80 A até 125 A</t>
  </si>
  <si>
    <t>37.13.920</t>
  </si>
  <si>
    <t>Disjuntor em caixa moldada, térmico ajustável e magnético fixo, tripolar 2000/1200 V, faixa de ajuste de 1600 até 2000 A</t>
  </si>
  <si>
    <t>37.13.930</t>
  </si>
  <si>
    <t>Disjuntor em caixa moldada, térmico ajustável e magnético fixo, tripolar 2500/1200 V, faixa de ajuste de 2000 até 2500 A</t>
  </si>
  <si>
    <t>37.13.940</t>
  </si>
  <si>
    <t>Disjuntor em caixa aberta tripolar extraível, 500 V de 6300 A, com acessórios</t>
  </si>
  <si>
    <t>37.14</t>
  </si>
  <si>
    <t>Chave de baixa tensao</t>
  </si>
  <si>
    <t>37.14.050</t>
  </si>
  <si>
    <t>Chave comutadora, reversão sob carga, tetrapolar, sem porta fusível, para 100 A</t>
  </si>
  <si>
    <t>37.14.300</t>
  </si>
  <si>
    <t>Chave seccionadora sob carga, tripolar, acionamento rotativo, com prolongador, sem porta-fusível, de 160 A</t>
  </si>
  <si>
    <t>37.14.310</t>
  </si>
  <si>
    <t>Chave seccionadora sob carga, tripolar, acionamento rotativo, com prolongador, sem porta-fusível, de 250 A</t>
  </si>
  <si>
    <t>37.14.320</t>
  </si>
  <si>
    <t>Chave seccionadora sob carga, tripolar, acionamento rotativo, com prolongador, sem porta-fusível, de 400 A</t>
  </si>
  <si>
    <t>37.14.330</t>
  </si>
  <si>
    <t>Chave seccionadora sob carga, tripolar, acionamento rotativo, com prolongador, sem porta-fusível, de 630 A</t>
  </si>
  <si>
    <t>37.14.340</t>
  </si>
  <si>
    <t>Chave seccionadora sob carga, tripolar, acionamento rotativo, com prolongador, sem porta-fusível, de 1000 A</t>
  </si>
  <si>
    <t>37.14.350</t>
  </si>
  <si>
    <t>Chave seccionadora sob carga, tripolar, acionamento rotativo, com prolongador, sem porta-fusível, de 1250 A</t>
  </si>
  <si>
    <t>37.14.410</t>
  </si>
  <si>
    <t>Chave seccionadora sob carga, tripolar, acionamento rotativo, com prolongador e porta-fusível até NH-00-125 A - sem fusíveis</t>
  </si>
  <si>
    <t>37.14.420</t>
  </si>
  <si>
    <t>Chave seccionadora sob carga, tripolar, acionamento rotativo, com prolongador e porta-fusível até NH-00-160 A - sem fusíveis</t>
  </si>
  <si>
    <t>37.14.430</t>
  </si>
  <si>
    <t>Chave seccionadora sob carga, tripolar, acionamento rotativo, com prolongador e porta-fusível até NH-1-250 A - sem fusíveis</t>
  </si>
  <si>
    <t>37.14.440</t>
  </si>
  <si>
    <t>Chave seccionadora sob carga, tripolar, acionamento rotativo, com prolongador e porta-fusível até NH-2-400 A - sem fusíveis</t>
  </si>
  <si>
    <t>37.14.450</t>
  </si>
  <si>
    <t>Chave seccionadora sob carga, tripolar, acionamento rotativo, com prolongador e porta-fusível até NH-3-630 A - sem fusíveis</t>
  </si>
  <si>
    <t>37.14.500</t>
  </si>
  <si>
    <t>Chave seccionadora sob carga, tripolar, acionamento tipo punho, com porta-fusível até NH-00-160 A - sem fusíveis</t>
  </si>
  <si>
    <t>37.14.510</t>
  </si>
  <si>
    <t>Chave seccionadora sob carga, tripolar, acionamento tipo punho, com porta-fusível até NH-1-250 A - sem fusíveis</t>
  </si>
  <si>
    <t>37.14.520</t>
  </si>
  <si>
    <t>Chave seccionadora sob carga, tripolar, acionamento tipo punho, com porta-fusível até NH-2-400 A - sem fusíveis</t>
  </si>
  <si>
    <t>37.14.530</t>
  </si>
  <si>
    <t>Chave seccionadora sob carga, tripolar, acionamento tipo punho, com porta-fusível até NH-3-630 A - sem fusíveis</t>
  </si>
  <si>
    <t>37.14.600</t>
  </si>
  <si>
    <t>Chave comutadora, reversão sob carga, tripolar, sem porta fusível, para 400 A</t>
  </si>
  <si>
    <t>37.14.610</t>
  </si>
  <si>
    <t>Chave comutadora, reversão sob carga, tripolar, sem porta fusível, para 600/630 A</t>
  </si>
  <si>
    <t>37.14.620</t>
  </si>
  <si>
    <t>Chave comutadora, reversão sob carga, tripolar, sem porta fusível, para 1000 A</t>
  </si>
  <si>
    <t>37.14.640</t>
  </si>
  <si>
    <t>Chave comutadora, reversão sob carga, tetrapolar, sem porta fusível, para 630 A / 690 V</t>
  </si>
  <si>
    <t>37.14.830</t>
  </si>
  <si>
    <t>Barra de contato para chave seccionadora tipo NH3-630 A</t>
  </si>
  <si>
    <t>37.14.912</t>
  </si>
  <si>
    <t>Chave seccionadora tripolar, abertura sob carga seca até 160 A / 690 V</t>
  </si>
  <si>
    <t>37.15</t>
  </si>
  <si>
    <t>Chave de media tensao</t>
  </si>
  <si>
    <t>37.15.110</t>
  </si>
  <si>
    <t>Chave seccionadora tripolar sob carga para 400 A - 25 kV - com prolongador</t>
  </si>
  <si>
    <t>37.15.120</t>
  </si>
  <si>
    <t>Chave seccionadora tripolar sob carga para 400 A - 15 kV - com prolongador</t>
  </si>
  <si>
    <t>37.15.150</t>
  </si>
  <si>
    <t>Chave fusível base ´C´ para 15 kV/100 A, com capacidade de ruptura até 10 kA - com fusível</t>
  </si>
  <si>
    <t>37.15.160</t>
  </si>
  <si>
    <t>Chave fusível base ´C´  para 15 kV/200 A, com capacidade de ruptura até 10 kA - com fusível</t>
  </si>
  <si>
    <t>37.15.170</t>
  </si>
  <si>
    <t>Chave fusível base ´C´ para 25 kV/100 A, com capacidade de ruptura até 6,3 kA - com fusível</t>
  </si>
  <si>
    <t>37.15.200</t>
  </si>
  <si>
    <t>Chave seccionadora tripolar seca para 400 A - 15 kV - com prolongador</t>
  </si>
  <si>
    <t>37.15.210</t>
  </si>
  <si>
    <t>Chave seccionadora tripolar seca para 600 / 630 A - 15 kV - com prolongador</t>
  </si>
  <si>
    <t>37.16</t>
  </si>
  <si>
    <t>Bus-way</t>
  </si>
  <si>
    <t>37.16.071</t>
  </si>
  <si>
    <t>Sistema de barramento blindado de 100 a 2000 A, trifásico, barra de cobre</t>
  </si>
  <si>
    <t>Axm</t>
  </si>
  <si>
    <t>37.16.081</t>
  </si>
  <si>
    <t>Sistema de barramento blindado de 100 a 2000 A, trifásico, barra de alumínio</t>
  </si>
  <si>
    <t>37.17</t>
  </si>
  <si>
    <t>Dispositivo DR ou interruptor de corrente de fuga</t>
  </si>
  <si>
    <t>37.17.060</t>
  </si>
  <si>
    <t>Dispositivo diferencial residual de 25 A x 30 mA - 2 polos</t>
  </si>
  <si>
    <t>37.17.070</t>
  </si>
  <si>
    <t>Dispositivo diferencial residual de 40 A x 30 mA - 2 polos</t>
  </si>
  <si>
    <t>37.17.074</t>
  </si>
  <si>
    <t>Dispositivo diferencial residual de 25 A x 30 mA - 4 polos</t>
  </si>
  <si>
    <t>37.17.080</t>
  </si>
  <si>
    <t>Dispositivo diferencial residual de 40 A x 30 mA - 4 polos</t>
  </si>
  <si>
    <t>37.17.090</t>
  </si>
  <si>
    <t>Dispositivo diferencial residual de 63 A x 30 mA - 4 polos</t>
  </si>
  <si>
    <t>37.17.100</t>
  </si>
  <si>
    <t>Dispositivo diferencial residual de 80 A x 30 mA - 4 polos</t>
  </si>
  <si>
    <t>37.17.110</t>
  </si>
  <si>
    <t>Dispositivo diferencial residual de 100 A x 30 mA - 4 polos</t>
  </si>
  <si>
    <t>37.17.114</t>
  </si>
  <si>
    <t>Dispositivo diferencial residual de 125 A x 30 mA - 4 polos</t>
  </si>
  <si>
    <t>37.17.130</t>
  </si>
  <si>
    <t>Dispositivo diferencial residual de 25 A x 300 mA - 4 polos</t>
  </si>
  <si>
    <t>37.18</t>
  </si>
  <si>
    <t>Transformador de Potencial</t>
  </si>
  <si>
    <t>37.18.010</t>
  </si>
  <si>
    <t>Transformador de potencial monofásico até 1000 VA classe 15 kV, a seco, com fusíveis</t>
  </si>
  <si>
    <t>37.18.020</t>
  </si>
  <si>
    <t>Transformador de potencial monofásico até 2000 VA classe 15 kV, a seco, com fusíveis</t>
  </si>
  <si>
    <t>37.18.030</t>
  </si>
  <si>
    <t>Transformador de potencial monofásico até 500 VA classe 15 kV, a seco, sem fusíveis</t>
  </si>
  <si>
    <t>37.19</t>
  </si>
  <si>
    <t>Transformador de corrente</t>
  </si>
  <si>
    <t>37.19.010</t>
  </si>
  <si>
    <t>Transformador de corrente 800-5 A, janela</t>
  </si>
  <si>
    <t>37.19.020</t>
  </si>
  <si>
    <t>Transformador de corrente 200-5 A até 600-5 A, janela</t>
  </si>
  <si>
    <t>37.19.030</t>
  </si>
  <si>
    <t>Transformador de corrente 1000-5 A até 1500-5 A, janela</t>
  </si>
  <si>
    <t>37.19.060</t>
  </si>
  <si>
    <t>Transformador de corrente 50-5 A até 150-5 A, janela</t>
  </si>
  <si>
    <t>37.20</t>
  </si>
  <si>
    <t>Reparos, conservacoes e complementos - GRUPO 37</t>
  </si>
  <si>
    <t>37.20.010</t>
  </si>
  <si>
    <t>Isolador em epóxi de 1 kV para barramento</t>
  </si>
  <si>
    <t>37.20.030</t>
  </si>
  <si>
    <t>Régua de bornes para 9 polos de 600 V / 50 A</t>
  </si>
  <si>
    <t>37.20.080</t>
  </si>
  <si>
    <t>Barra de neutro e/ou terra</t>
  </si>
  <si>
    <t>37.20.090</t>
  </si>
  <si>
    <t>Recolocação de chave seccionadora tripolar de 125 A até 650 A, sem base fusível</t>
  </si>
  <si>
    <t>37.20.100</t>
  </si>
  <si>
    <t>Recolocação de fundo de quadro de distribuição, sem componentes</t>
  </si>
  <si>
    <t>37.20.110</t>
  </si>
  <si>
    <t>Recolocação de quadro de distribuição de sobrepor, sem componentes</t>
  </si>
  <si>
    <t>37.20.130</t>
  </si>
  <si>
    <t>Banco de medição para transformadores TC/TP, padrão Eletropaulo e/ou Cesp</t>
  </si>
  <si>
    <t>37.20.140</t>
  </si>
  <si>
    <t>Suporte fixo para transformadores de potencial</t>
  </si>
  <si>
    <t>37.20.156</t>
  </si>
  <si>
    <t>Placa de montagem para quadros em geral, em chapa de aço</t>
  </si>
  <si>
    <t>37.20.190</t>
  </si>
  <si>
    <t>Inversor de frequência para variação de velocidade em motores, potência de 0,25 a 20 cv</t>
  </si>
  <si>
    <t>37.20.191</t>
  </si>
  <si>
    <t>Inversor de frequência para variação de velocidade em motores, potência de 25 a 30 cv</t>
  </si>
  <si>
    <t>37.20.193</t>
  </si>
  <si>
    <t>Inversor de frequência para variação de velocidade em motores, potência de 50 cv</t>
  </si>
  <si>
    <t>37.20.210</t>
  </si>
  <si>
    <t>Punho de manobra com articulador de acionamento</t>
  </si>
  <si>
    <t>37.21</t>
  </si>
  <si>
    <t>Capacitor de potencia</t>
  </si>
  <si>
    <t>37.21.010</t>
  </si>
  <si>
    <t>Capacitor de potência trifásico de 10 kVAr, 220 V/60 Hz, para correção de fator de potência</t>
  </si>
  <si>
    <t>37.22</t>
  </si>
  <si>
    <t>Transformador de comando</t>
  </si>
  <si>
    <t>37.22.010</t>
  </si>
  <si>
    <t>Transformador monofásico de comando de 200 VA, a seco</t>
  </si>
  <si>
    <t>37.24</t>
  </si>
  <si>
    <t>Supressor de surto</t>
  </si>
  <si>
    <t>37.24.031</t>
  </si>
  <si>
    <t>Supressor de surto monofásico, corrente nominal 4 a 11 kA, Imax. de surto 12 até 15 kA</t>
  </si>
  <si>
    <t>37.24.032</t>
  </si>
  <si>
    <t>Supressor de surto monofásico, corrente nominal 20 kA, Imax. de surto 50 até 80 kA</t>
  </si>
  <si>
    <t>37.24.042</t>
  </si>
  <si>
    <t>Dispositivo de proteção contra surto, 1 polo, suportabilidade &lt;= 4 kV, Un até 240V/415V, Iimp = 60 kA, curva de ensaio 10/350µs - classe 1</t>
  </si>
  <si>
    <t>37.24.043</t>
  </si>
  <si>
    <t>Dispositivo de proteção contra surto, 4 polos, 3F+N, Un até 240/415V, Iimp= 75 kA (25 kA por fase), curva de ensaio 10/350 µs - classe 1</t>
  </si>
  <si>
    <t>37.24.044</t>
  </si>
  <si>
    <t>Dispositivo de proteção contra surto, 4 polos, suportabilidade &lt;= 2,5 kV, 3F+N, Un até 240/415V, curva de ensaio 8/20µs, In=20kA/40kA - classe 2</t>
  </si>
  <si>
    <t>37.24.045</t>
  </si>
  <si>
    <t>Dispositivo de proteção contra surto, 1 polo, monobloco, suportabilidade &lt;=1,5kV, F+N / F+F, Un até 230/264V, curva de ensaio 8/20µs - classe 3</t>
  </si>
  <si>
    <t>37.25</t>
  </si>
  <si>
    <t>Disjuntores.</t>
  </si>
  <si>
    <t>37.25.090</t>
  </si>
  <si>
    <t>Disjuntor em caixa moldada tripolar, térmico e magnético fixos, tensão de isolamento 480/690V, de 10A a 60A</t>
  </si>
  <si>
    <t>37.25.100</t>
  </si>
  <si>
    <t>Disjuntor em caixa moldada tripolar, térmico e magnético fixos, tensão de isolamento 480/690V, de 70A até 150A</t>
  </si>
  <si>
    <t>37.25.110</t>
  </si>
  <si>
    <t>Disjuntor em caixa moldada tripolar, térmico e magnético fixos, tensão de isolamento 415/690V, de 175A a 250A</t>
  </si>
  <si>
    <t>37.25.200</t>
  </si>
  <si>
    <t>Disjuntor em caixa moldada bipolar, térmico e magnético fixos - 480 V, de 10 A a 50 A para 120/240 Vca - 25 KA e para 380/440 Vca - 18 KA</t>
  </si>
  <si>
    <t>37.25.210</t>
  </si>
  <si>
    <t>Disjuntor em caixa moldada bipolar, térmico e magnético fixos - 600 V, de 150 A para 120/240 Vca - 25 KA e para 380/440 Vca - 18 KA</t>
  </si>
  <si>
    <t>37.25.215</t>
  </si>
  <si>
    <t>Disjuntor fixo a vácuo de 15 a 17,5 kV, equipado com motorização de fechamento, com relê de proteção</t>
  </si>
  <si>
    <t>38</t>
  </si>
  <si>
    <t>TUBULACAO E CONDUTOR PARA ENERGIA ELETRICA E TELEFONIA BASICA</t>
  </si>
  <si>
    <t>38.01</t>
  </si>
  <si>
    <t>Eletroduto em PVC rigido roscavel</t>
  </si>
  <si>
    <t>38.01.040</t>
  </si>
  <si>
    <t>Eletroduto de PVC rígido roscável de 3/4´ - com acessórios</t>
  </si>
  <si>
    <t>38.01.060</t>
  </si>
  <si>
    <t>Eletroduto de PVC rígido roscável de 1´ - com acessórios</t>
  </si>
  <si>
    <t>38.01.080</t>
  </si>
  <si>
    <t>Eletroduto de PVC rígido roscável de 1 1/4´ - com acessórios</t>
  </si>
  <si>
    <t>38.01.100</t>
  </si>
  <si>
    <t>Eletroduto de PVC rígido roscável de 1 1/2´ - com acessórios</t>
  </si>
  <si>
    <t>38.01.120</t>
  </si>
  <si>
    <t>Eletroduto de PVC rígido roscável de 2´ - com acessórios</t>
  </si>
  <si>
    <t>38.01.140</t>
  </si>
  <si>
    <t>Eletroduto de PVC rígido roscável de 2 1/2´ - com acessórios</t>
  </si>
  <si>
    <t>38.01.160</t>
  </si>
  <si>
    <t>Eletroduto de PVC rígido roscável de 3´ - com acessórios</t>
  </si>
  <si>
    <t>38.01.180</t>
  </si>
  <si>
    <t>Eletroduto de PVC rígido roscável de 4´ - com acessórios</t>
  </si>
  <si>
    <t>38.04</t>
  </si>
  <si>
    <t>Eletroduto rígido em aço carbono galvanizado com acessórios - NBR 13057</t>
  </si>
  <si>
    <t>38.04.040</t>
  </si>
  <si>
    <t>Eletroduto galvanizado conforme NBR13057 -  3/4´ com acessórios</t>
  </si>
  <si>
    <t>38.04.060</t>
  </si>
  <si>
    <t>Eletroduto galvanizado conforme NBR13057 -  1´ com acessórios</t>
  </si>
  <si>
    <t>38.04.080</t>
  </si>
  <si>
    <t>Eletroduto galvanizado conforme NBR13057 -  1 1/4´ com acessórios</t>
  </si>
  <si>
    <t>38.04.100</t>
  </si>
  <si>
    <t>Eletroduto galvanizado conforme NBR13057 -  1 1/2´ com acessórios</t>
  </si>
  <si>
    <t>38.04.120</t>
  </si>
  <si>
    <t>Eletroduto galvanizado conforme NBR13057 -  2´ com acessórios</t>
  </si>
  <si>
    <t>38.04.140</t>
  </si>
  <si>
    <t>Eletroduto galvanizado conforme NBR13057 -  2 1/2´ com acessórios</t>
  </si>
  <si>
    <t>38.04.160</t>
  </si>
  <si>
    <t>Eletroduto galvanizado conforme NBR13057 -  3´ com acessórios</t>
  </si>
  <si>
    <t>38.04.180</t>
  </si>
  <si>
    <t>Eletroduto galvanizado conforme NBR13057 -  4´ com acessórios</t>
  </si>
  <si>
    <t>38.05</t>
  </si>
  <si>
    <t>Eletroduto rígido em aço carbono galvanizado com acessórios - NBR 6323</t>
  </si>
  <si>
    <t>38.05.040</t>
  </si>
  <si>
    <t>Eletroduto galvanizado a quente conforme NBR6323 - 3/4´ - com acessórios</t>
  </si>
  <si>
    <t>38.05.060</t>
  </si>
  <si>
    <t>Eletroduto galvanizado a quente conforme NBR6323 - 1´ - com acessórios</t>
  </si>
  <si>
    <t>38.05.090</t>
  </si>
  <si>
    <t>Eletroduto galvanizado a quente conforme NBR6323 - 1 1/4´ com acessórios</t>
  </si>
  <si>
    <t>38.05.100</t>
  </si>
  <si>
    <t>Eletroduto galvanizado a quente conforme NBR6323 - 1 1/2´ com acessórios</t>
  </si>
  <si>
    <t>38.05.120</t>
  </si>
  <si>
    <t>Eletroduto galvanizado a quente conforme NBR6323 - 2´ com acessórios</t>
  </si>
  <si>
    <t>38.05.140</t>
  </si>
  <si>
    <t>Eletroduto galvanizado a quente conforme NBR6323 - 2 1/2´ com acessórios</t>
  </si>
  <si>
    <t>38.05.160</t>
  </si>
  <si>
    <t>Eletroduto galvanizado a quente conforme NBR6323 - 3´ com acessórios</t>
  </si>
  <si>
    <t>38.05.180</t>
  </si>
  <si>
    <t>Eletroduto galvanizado a quente conforme NBR6323 - 4´ com acessórios</t>
  </si>
  <si>
    <t>38.06</t>
  </si>
  <si>
    <t>Eletroduto rígido em aço carbono galvanizado por imersão a quente com acessórios – NBR 5598</t>
  </si>
  <si>
    <t>38.06.020</t>
  </si>
  <si>
    <t>Eletroduto galvanizado a quente conforme NBR5598 - 1/2´ com acessórios</t>
  </si>
  <si>
    <t>38.06.040</t>
  </si>
  <si>
    <t>Eletroduto galvanizado a quente conforme NBR5598 - 3/4´ com acessórios</t>
  </si>
  <si>
    <t>38.06.060</t>
  </si>
  <si>
    <t>Eletroduto galvanizado a quente conforme NBR5598 - 1´ com acessórios</t>
  </si>
  <si>
    <t>38.06.080</t>
  </si>
  <si>
    <t>Eletroduto galvanizado a quente conforme NBR5598 - 1 1/4´ com acessórios</t>
  </si>
  <si>
    <t>38.06.100</t>
  </si>
  <si>
    <t>Eletroduto galvanizado a quente conforme NBR5598 - 1 1/2´ com acessórios</t>
  </si>
  <si>
    <t>38.06.120</t>
  </si>
  <si>
    <t>Eletroduto galvanizado a quente conforme NBR5598 - 2´ com acessórios</t>
  </si>
  <si>
    <t>38.06.140</t>
  </si>
  <si>
    <t>Eletroduto galvanizado a quente conforme NBR5598 - 2 1/2´ com acessórios</t>
  </si>
  <si>
    <t>38.06.160</t>
  </si>
  <si>
    <t>Eletroduto galvanizado a quente conforme NBR5598 - 3´ com acessórios</t>
  </si>
  <si>
    <t>38.06.180</t>
  </si>
  <si>
    <t>Eletroduto galvanizado a quente conforme NBR5598 - 4´ com acessórios</t>
  </si>
  <si>
    <t>38.07</t>
  </si>
  <si>
    <t>Canaleta, perfilado e acessorios</t>
  </si>
  <si>
    <t>38.07.030</t>
  </si>
  <si>
    <t>Grampo tipo ´C´ diâmetro 3/8`, com balancim tamanho grande</t>
  </si>
  <si>
    <t>38.07.050</t>
  </si>
  <si>
    <t>Tampa de pressão para perfilado de 38 x 38 mm</t>
  </si>
  <si>
    <t>38.07.120</t>
  </si>
  <si>
    <t>Saída final, diâmetro de 3/4´</t>
  </si>
  <si>
    <t>38.07.130</t>
  </si>
  <si>
    <t>Saída lateral simples, diâmetro de 3/4´</t>
  </si>
  <si>
    <t>38.07.134</t>
  </si>
  <si>
    <t>Saída lateral simples, diâmetro de 1´</t>
  </si>
  <si>
    <t>38.07.140</t>
  </si>
  <si>
    <t>Saída superior, diâmetro de 3/4´</t>
  </si>
  <si>
    <t>38.07.172</t>
  </si>
  <si>
    <t>Canaleta em PVC de 20 x 12 mm, inclusive acessórios</t>
  </si>
  <si>
    <t>38.07.200</t>
  </si>
  <si>
    <t>Vergalhão com rosca, porca e arruela de diâmetro 3/8´ (tirante)</t>
  </si>
  <si>
    <t>38.07.210</t>
  </si>
  <si>
    <t>Vergalhão com rosca, porca e arruela de diâmetro 1/4´ (tirante)</t>
  </si>
  <si>
    <t>38.07.216</t>
  </si>
  <si>
    <t>Vergalhão com rosca, porca e arruela de diâmetro 5/16´ (tirante)</t>
  </si>
  <si>
    <t>38.07.300</t>
  </si>
  <si>
    <t>Perfilado perfurado 38 x 38 mm em chapa 14 pré-zincada, com acessórios</t>
  </si>
  <si>
    <t>38.07.310</t>
  </si>
  <si>
    <t>Perfilado perfurado 38 x 76 mm em chapa 14 pré-zincada, com acessórios</t>
  </si>
  <si>
    <t>38.07.340</t>
  </si>
  <si>
    <t>Perfilado liso 38 x 38 mm - com acessórios</t>
  </si>
  <si>
    <t>38.07.700</t>
  </si>
  <si>
    <t>Canaleta aparente com tampa em PVC, autoextinguível, de 85 x 35 mm, com acessórios</t>
  </si>
  <si>
    <t>38.07.710</t>
  </si>
  <si>
    <t>Canaleta aparente com duas tampas em PVC, autoextinguível, de 120 x 35 mm, com acessórios</t>
  </si>
  <si>
    <t>38.07.720</t>
  </si>
  <si>
    <t>Canaleta aparente com duas tampas em PVC, autoextinguível, de 120 x 60 mm, com acessórios</t>
  </si>
  <si>
    <t>38.07.730</t>
  </si>
  <si>
    <t>Suporte com furos de tomada em PVC de 60 x 35 x 150 mm, para canaleta aparente</t>
  </si>
  <si>
    <t>38.07.740</t>
  </si>
  <si>
    <t>Suporte com furos de tomada em PVC de 85 x 35 x 150 mm, para canaleta aparente</t>
  </si>
  <si>
    <t>38.07.750</t>
  </si>
  <si>
    <t>Suporte com furos de tomada em PVC de 60 x 60 x 150 mm, para canaleta aparente</t>
  </si>
  <si>
    <t>38.07.800</t>
  </si>
  <si>
    <t>Gancho longo em chapa aço zincado para fixação de luminária</t>
  </si>
  <si>
    <t>38.07.801</t>
  </si>
  <si>
    <t>Sapata externa com 4 furos, 38 x 38 mm</t>
  </si>
  <si>
    <t>38.10</t>
  </si>
  <si>
    <t>Duto fechado de piso e acessorios</t>
  </si>
  <si>
    <t>38.10.010</t>
  </si>
  <si>
    <t>Duto de piso liso em aço, medindo 2 x 25 x 70 mm, com acessórios</t>
  </si>
  <si>
    <t>38.10.020</t>
  </si>
  <si>
    <t>Duto de piso liso em aço, medindo 3 x 25 x 70 mm, com acessórios</t>
  </si>
  <si>
    <t>38.10.024</t>
  </si>
  <si>
    <t>Caixa de derivação ou passagem, para cruzamento de duto, medindo 4 x 25 x 70 mm, sem cruzadora</t>
  </si>
  <si>
    <t>38.10.026</t>
  </si>
  <si>
    <t>Caixa de derivação ou passagem, para cruzamento de duto, medindo 12 x 25 x 70 mm, com cruzadora</t>
  </si>
  <si>
    <t>38.10.030</t>
  </si>
  <si>
    <t>Caixa de derivação ou passagem, para cruzamento de duto, medindo 16 x 25 x 70 mm, com cruzadora</t>
  </si>
  <si>
    <t>38.10.060</t>
  </si>
  <si>
    <t>Caixa de tomada e tampa basculante com rebaixo de 2 x (25 x 70 mm)</t>
  </si>
  <si>
    <t>38.10.070</t>
  </si>
  <si>
    <t>Caixa de tomada e tampa basculante com rebaixo de 3 x (25 x 70 mm)</t>
  </si>
  <si>
    <t>38.10.080</t>
  </si>
  <si>
    <t>Caixa de tomada e tampa basculante com rebaixo de 4 x (25 x 70 mm)</t>
  </si>
  <si>
    <t>38.10.090</t>
  </si>
  <si>
    <t>Suporte de tomada para caixas com 2, 3 ou 4 vias</t>
  </si>
  <si>
    <t>38.12</t>
  </si>
  <si>
    <t>Leitos e acessorios</t>
  </si>
  <si>
    <t>38.12.086</t>
  </si>
  <si>
    <t>Leito para cabos, tipo pesado, em aço galvanizado de 300 x 100 mm - com acessórios</t>
  </si>
  <si>
    <t>38.12.090</t>
  </si>
  <si>
    <t>Leito para cabos, tipo pesado, em aço galvanizado de 400 x 100 mm - com acessórios</t>
  </si>
  <si>
    <t>38.12.100</t>
  </si>
  <si>
    <t>Leito para cabos, tipo pesado, em aço galvanizado de 600 x 100 mm - com acessórios</t>
  </si>
  <si>
    <t>38.12.120</t>
  </si>
  <si>
    <t>Leito para cabos, tipo pesado, em aço galvanizado de 500 x 100 mm - com acessórios</t>
  </si>
  <si>
    <t>38.12.130</t>
  </si>
  <si>
    <t>Leito para cabos, tipo pesado, em aço galvanizado de 800 x 100 mm - com acessórios</t>
  </si>
  <si>
    <t>38.13</t>
  </si>
  <si>
    <t>Eletroduto em polietileno de alta densidade</t>
  </si>
  <si>
    <t>38.13.010</t>
  </si>
  <si>
    <t>Eletroduto corrugado em polietileno de alta densidade, DN= 30 mm, com acessórios</t>
  </si>
  <si>
    <t>38.13.016</t>
  </si>
  <si>
    <t>Eletroduto corrugado em polietileno de alta densidade, DN= 40 mm, com acessórios</t>
  </si>
  <si>
    <t>38.13.020</t>
  </si>
  <si>
    <t>Eletroduto corrugado em polietileno de alta densidade, DN= 50 mm, com acessórios</t>
  </si>
  <si>
    <t>38.13.030</t>
  </si>
  <si>
    <t>Eletroduto corrugado em polietileno de alta densidade, DN= 75 mm, com acessórios</t>
  </si>
  <si>
    <t>38.13.040</t>
  </si>
  <si>
    <t>Eletroduto corrugado em polietileno de alta densidade, DN= 100 mm, com acessórios</t>
  </si>
  <si>
    <t>38.13.050</t>
  </si>
  <si>
    <t>Eletroduto corrugado em polietileno de alta densidade, DN= 125 mm, com acessórios</t>
  </si>
  <si>
    <t>38.13.060</t>
  </si>
  <si>
    <t>Eletroduto corrugado em polietileno de alta densidade, DN= 150 mm, com acessórios</t>
  </si>
  <si>
    <t>38.15</t>
  </si>
  <si>
    <t>Eletroduto metalico flexivel</t>
  </si>
  <si>
    <t>38.15.010</t>
  </si>
  <si>
    <t>Eletroduto metálico flexível com capa em PVC de 3/4´</t>
  </si>
  <si>
    <t>38.15.020</t>
  </si>
  <si>
    <t>Eletroduto metálico flexível com capa em PVC de 1´</t>
  </si>
  <si>
    <t>38.15.040</t>
  </si>
  <si>
    <t>Eletroduto metálico flexível com capa em PVC de 2´</t>
  </si>
  <si>
    <t>38.15.110</t>
  </si>
  <si>
    <t>Terminal macho fixo em latão zincado de 3/4´</t>
  </si>
  <si>
    <t>38.15.120</t>
  </si>
  <si>
    <t>Terminal macho fixo em latão zincado de 1´</t>
  </si>
  <si>
    <t>38.15.140</t>
  </si>
  <si>
    <t>Terminal macho fixo em latão zincado de 2´</t>
  </si>
  <si>
    <t>38.15.310</t>
  </si>
  <si>
    <t>Terminal macho giratório em latão zincado de 3/4´</t>
  </si>
  <si>
    <t>38.15.320</t>
  </si>
  <si>
    <t>Terminal macho giratório em latão zincado de 1´</t>
  </si>
  <si>
    <t>38.15.340</t>
  </si>
  <si>
    <t>Terminal macho giratório em latão zincado de 2´</t>
  </si>
  <si>
    <t>38.16</t>
  </si>
  <si>
    <t>Rodape tecnico e acessorios</t>
  </si>
  <si>
    <t>38.16.030</t>
  </si>
  <si>
    <t>Rodapé técnico triplo e tampa com pintura eletrostática</t>
  </si>
  <si>
    <t>38.16.060</t>
  </si>
  <si>
    <t>Curva horizontal tripla de 90°, interna ou externa e tampa com pintura eletrostática</t>
  </si>
  <si>
    <t>38.16.080</t>
  </si>
  <si>
    <t>Tê triplo de 90°, horizontal ou vertical e tampa com pintura eletrostática</t>
  </si>
  <si>
    <t>38.16.090</t>
  </si>
  <si>
    <t>Caixa para tomadas: de energia, RJ, sobressalente, interruptor ou espelho, com pintura eletrostática, para rodapé técnico triplo</t>
  </si>
  <si>
    <t>38.16.130</t>
  </si>
  <si>
    <t>Caixa para tomadas: de energia, RJ, sobressalente, interruptor ou espelho, com pintura eletrostática, para rodapé técnico duplo</t>
  </si>
  <si>
    <t>38.16.140</t>
  </si>
  <si>
    <t>Terminal de fechamento ou mata junta com pintura eletrostática, para rodapé técnico triplo</t>
  </si>
  <si>
    <t>38.16.150</t>
  </si>
  <si>
    <t>Rodapé técnico duplo e tampa com pintura eletrostática</t>
  </si>
  <si>
    <t>38.16.160</t>
  </si>
  <si>
    <t>Curva vertical dupla de 90°, interna ou externa e tampa com pintura eletrostática</t>
  </si>
  <si>
    <t>38.16.190</t>
  </si>
  <si>
    <t>Terminal de fechamento ou mata junta com pintura eletrostática, para rodapé técnico duplo</t>
  </si>
  <si>
    <t>38.16.200</t>
  </si>
  <si>
    <t>Curva horizontal dupla de 90°, interna ou externa e tampa com pintura eletrostática</t>
  </si>
  <si>
    <t>38.16.230</t>
  </si>
  <si>
    <t>Curva vertical tripla de 90°, interna ou externa e tampa com pintura eletrostática</t>
  </si>
  <si>
    <t>38.16.250</t>
  </si>
  <si>
    <t>Poste condutor metálico para distribuição, com suporte para tomadas elétricas e RJ, com pintura eletrostática, altura de 3 m</t>
  </si>
  <si>
    <t>38.16.270</t>
  </si>
  <si>
    <t>Caixa de derivação embutida ou externa para rodapé técnico duplo</t>
  </si>
  <si>
    <t>38.19</t>
  </si>
  <si>
    <t>Eletroduto em PVC corrugado flexivel</t>
  </si>
  <si>
    <t>38.19.020</t>
  </si>
  <si>
    <t>Eletroduto de PVC corrugado flexível leve, diâmetro externo de 20 mm</t>
  </si>
  <si>
    <t>38.19.030</t>
  </si>
  <si>
    <t>Eletroduto de PVC corrugado flexível leve, diâmetro externo de 25 mm</t>
  </si>
  <si>
    <t>38.19.040</t>
  </si>
  <si>
    <t>Eletroduto de PVC corrugado flexível leve, diâmetro externo de 32 mm</t>
  </si>
  <si>
    <t>38.19.210</t>
  </si>
  <si>
    <t>Eletroduto de PVC corrugado flexível reforçado, diâmetro externo de 25 mm</t>
  </si>
  <si>
    <t>38.19.220</t>
  </si>
  <si>
    <t>Eletroduto de PVC corrugado flexível reforçado, diâmetro externo de 32 mm</t>
  </si>
  <si>
    <t>38.20</t>
  </si>
  <si>
    <t>Reparos, conservacoes e complementos - GRUPO 38</t>
  </si>
  <si>
    <t>38.20.010</t>
  </si>
  <si>
    <t>Recolocação de perfilado 38x38 mm</t>
  </si>
  <si>
    <t>38.20.020</t>
  </si>
  <si>
    <t>Recolocação de vergalhão</t>
  </si>
  <si>
    <t>38.20.030</t>
  </si>
  <si>
    <t>Recolocação de caixa de tomada para perfilado</t>
  </si>
  <si>
    <t>38.20.040</t>
  </si>
  <si>
    <t>Recolocação de eletrodutos</t>
  </si>
  <si>
    <t>38.21</t>
  </si>
  <si>
    <t>Eletrocalha e acessorios</t>
  </si>
  <si>
    <t>38.21.110</t>
  </si>
  <si>
    <t>Eletrocalha lisa galvanizada a fogo, 50 x 50 mm, com acessórios</t>
  </si>
  <si>
    <t>38.21.120</t>
  </si>
  <si>
    <t>Eletrocalha lisa galvanizada a fogo, 100 x 50 mm, com acessórios</t>
  </si>
  <si>
    <t>38.21.130</t>
  </si>
  <si>
    <t>Eletrocalha lisa galvanizada a fogo, 150 x 50 mm, com acessórios</t>
  </si>
  <si>
    <t>38.21.140</t>
  </si>
  <si>
    <t>Eletrocalha lisa galvanizada a fogo, 200 x 50 mm, com acessórios</t>
  </si>
  <si>
    <t>38.21.150</t>
  </si>
  <si>
    <t>Eletrocalha lisa galvanizada a fogo, 250 x 50 mm, com acessórios</t>
  </si>
  <si>
    <t>38.21.310</t>
  </si>
  <si>
    <t>Eletrocalha lisa galvanizada a fogo, 100 x 100 mm, com acessórios</t>
  </si>
  <si>
    <t>38.21.320</t>
  </si>
  <si>
    <t>Eletrocalha lisa galvanizada a fogo, 150 x 100 mm, com acessórios</t>
  </si>
  <si>
    <t>38.21.330</t>
  </si>
  <si>
    <t>Eletrocalha lisa galvanizada a fogo, 200 x 100 mm, com acessórios</t>
  </si>
  <si>
    <t>38.21.340</t>
  </si>
  <si>
    <t>Eletrocalha lisa galvanizada a fogo, 250 x 100 mm, com acessórios</t>
  </si>
  <si>
    <t>38.21.350</t>
  </si>
  <si>
    <t>Eletrocalha lisa galvanizada a fogo, 300 x 100 mm, com acessórios</t>
  </si>
  <si>
    <t>38.21.360</t>
  </si>
  <si>
    <t>Eletrocalha lisa galvanizada a fogo, 400 x 100 mm, com acessórios</t>
  </si>
  <si>
    <t>38.21.920</t>
  </si>
  <si>
    <t>Eletrocalha perfurada galvanizada a fogo, 100 x 50 mm, com acessórios</t>
  </si>
  <si>
    <t>38.21.930</t>
  </si>
  <si>
    <t>Eletrocalha perfurada galvanizada a fogo, 150 x 50 mm, com acessórios</t>
  </si>
  <si>
    <t>38.21.940</t>
  </si>
  <si>
    <t>Eletrocalha perfurada galvanizada a fogo, 200 x 50 mm, com acessórios</t>
  </si>
  <si>
    <t>38.21.950</t>
  </si>
  <si>
    <t>Eletrocalha perfurada galvanizada a fogo, 250 x 50 mm, com acessórios</t>
  </si>
  <si>
    <t>38.22</t>
  </si>
  <si>
    <t>Eletrocalha e acessorios.</t>
  </si>
  <si>
    <t>38.22.120</t>
  </si>
  <si>
    <t>Eletrocalha perfurada galvanizada a fogo, 150x100 mm, com acessórios</t>
  </si>
  <si>
    <t>38.22.130</t>
  </si>
  <si>
    <t>Eletrocalha perfurada galvanizada a fogo, 200x100 mm, com acessórios</t>
  </si>
  <si>
    <t>38.22.140</t>
  </si>
  <si>
    <t>Eletrocalha perfurada galvanizada a fogo, 250x100 mm, com acessórios</t>
  </si>
  <si>
    <t>38.22.150</t>
  </si>
  <si>
    <t>Eletrocalha perfurada galvanizada a fogo, 300x100 mm, com acessórios</t>
  </si>
  <si>
    <t>38.22.160</t>
  </si>
  <si>
    <t>Eletrocalha perfurada galvanizada a fogo, 400x100 mm, com acessórios</t>
  </si>
  <si>
    <t>38.22.610</t>
  </si>
  <si>
    <t>Tampa de encaixe para eletrocalha, galvanizada a fogo, L= 50 mm</t>
  </si>
  <si>
    <t>38.22.620</t>
  </si>
  <si>
    <t>Tampa de encaixe para eletrocalha, galvanizada a fogo, L= 100 mm</t>
  </si>
  <si>
    <t>38.22.630</t>
  </si>
  <si>
    <t>Tampa de encaixe para eletrocalha, galvanizada a fogo, L= 150 mm</t>
  </si>
  <si>
    <t>38.22.640</t>
  </si>
  <si>
    <t>Tampa de encaixe para eletrocalha, galvanizada a fogo, L= 200 mm</t>
  </si>
  <si>
    <t>38.22.650</t>
  </si>
  <si>
    <t>Tampa de encaixe para eletrocalha, galvanizada a fogo, L= 250 mm</t>
  </si>
  <si>
    <t>38.22.660</t>
  </si>
  <si>
    <t>Tampa de encaixe para eletrocalha, galvanizada a fogo, L= 300 mm</t>
  </si>
  <si>
    <t>38.22.670</t>
  </si>
  <si>
    <t>Tampa de encaixe para eletrocalha, galvanizada a fogo, L= 400 mm</t>
  </si>
  <si>
    <t>38.23</t>
  </si>
  <si>
    <t>Eletrocalha e acessorios..</t>
  </si>
  <si>
    <t>38.23.010</t>
  </si>
  <si>
    <t>Suporte para eletrocalha, galvanizado a fogo, 50x50 mm</t>
  </si>
  <si>
    <t>38.23.020</t>
  </si>
  <si>
    <t>Suporte para eletrocalha, galvanizado a fogo, 100x50 mm</t>
  </si>
  <si>
    <t>38.23.030</t>
  </si>
  <si>
    <t>Suporte para eletrocalha, galvanizado a fogo, 150x50 mm</t>
  </si>
  <si>
    <t>38.23.040</t>
  </si>
  <si>
    <t>Suporte para eletrocalha, galvanizado a fogo, 200x50 mm</t>
  </si>
  <si>
    <t>38.23.050</t>
  </si>
  <si>
    <t>Suporte para eletrocalha, galvanizado a fogo, 250x50 mm</t>
  </si>
  <si>
    <t>38.23.060</t>
  </si>
  <si>
    <t>Suporte para eletrocalha, galvanizado a fogo, 300x50 mm</t>
  </si>
  <si>
    <t>38.23.110</t>
  </si>
  <si>
    <t>Suporte para eletrocalha, galvanizado a fogo, 100x100 mm</t>
  </si>
  <si>
    <t>38.23.120</t>
  </si>
  <si>
    <t>Suporte para eletrocalha, galvanizado a fogo, 150x100 mm</t>
  </si>
  <si>
    <t>38.23.130</t>
  </si>
  <si>
    <t>Suporte para eletrocalha, galvanizado a fogo, 200x100 mm</t>
  </si>
  <si>
    <t>38.23.140</t>
  </si>
  <si>
    <t>Suporte para eletrocalha, galvanizado a fogo, 250x100 mm</t>
  </si>
  <si>
    <t>38.23.150</t>
  </si>
  <si>
    <t>Suporte para eletrocalha, galvanizado a fogo, 300x100 mm</t>
  </si>
  <si>
    <t>38.23.160</t>
  </si>
  <si>
    <t>Suporte para eletrocalha, galvanizado a fogo, 400x100 mm</t>
  </si>
  <si>
    <t>38.23.210</t>
  </si>
  <si>
    <t>Mão francesa simples, galvanizada a fogo, L= 200 mm</t>
  </si>
  <si>
    <t>38.23.220</t>
  </si>
  <si>
    <t>Mão francesa simples, galvanizada a fogo, L= 300 mm</t>
  </si>
  <si>
    <t>38.23.230</t>
  </si>
  <si>
    <t>Mão francesa simples, galvanizada a fogo, L= 400 mm</t>
  </si>
  <si>
    <t>38.23.240</t>
  </si>
  <si>
    <t>Mão francesa simples, galvanizada a fogo, L= 500 mm</t>
  </si>
  <si>
    <t>38.23.310</t>
  </si>
  <si>
    <t>Mão francesa dupla, galvanizada a fogo, L= 300 mm</t>
  </si>
  <si>
    <t>38.23.320</t>
  </si>
  <si>
    <t>Mão francesa dupla, galvanizada a fogo, L= 400 mm</t>
  </si>
  <si>
    <t>38.23.330</t>
  </si>
  <si>
    <t>Mão francesa dupla, galvanizada a fogo, L= 500 mm</t>
  </si>
  <si>
    <t>39</t>
  </si>
  <si>
    <t>CONDUTOR E ENFIACAO DE ENERGIA ELETRICA E TELEFONIA</t>
  </si>
  <si>
    <t>39.02</t>
  </si>
  <si>
    <t>Cabo de cobre, isolamento 450V / 750 V, isolacao em PVC 70°C</t>
  </si>
  <si>
    <t>39.02.010</t>
  </si>
  <si>
    <t>Cabo de cobre de 1,5 mm², isolamento 750 V - isolação em PVC 70°C</t>
  </si>
  <si>
    <t>39.02.016</t>
  </si>
  <si>
    <t>Cabo de cobre de 2,5 mm², isolamento 750 V - isolação em PVC 70°C</t>
  </si>
  <si>
    <t>39.02.020</t>
  </si>
  <si>
    <t>Cabo de cobre de 4 mm², isolamento 750 V - isolação em PVC 70°C</t>
  </si>
  <si>
    <t>39.02.030</t>
  </si>
  <si>
    <t>Cabo de cobre de 6 mm², isolamento 750 V - isolação em PVC 70°C</t>
  </si>
  <si>
    <t>39.02.040</t>
  </si>
  <si>
    <t>Cabo de cobre de 10 mm², isolamento 750 V - isolação em PVC 70°C</t>
  </si>
  <si>
    <t>39.03</t>
  </si>
  <si>
    <t>Cabo de cobre, isolamento 0,6/1kV, isolacao em PVC 70°C</t>
  </si>
  <si>
    <t>39.03.160</t>
  </si>
  <si>
    <t>Cabo de cobre de 1,5 mm², isolamento 0,6/1 kV - isolação em PVC 70°C</t>
  </si>
  <si>
    <t>39.03.170</t>
  </si>
  <si>
    <t>Cabo de cobre de 2,5 mm², isolamento 0,6/1 kV - isolação em PVC 70°C</t>
  </si>
  <si>
    <t>39.03.174</t>
  </si>
  <si>
    <t xml:space="preserve">Cabo de cobre de 4 mm², isolamento 0,6/1 kV - isolação em PVC 70°C.
</t>
  </si>
  <si>
    <t>39.03.178</t>
  </si>
  <si>
    <t>Cabo de cobre de 6 mm², isolamento 0,6/1 kV - isolação em PVC 70°C</t>
  </si>
  <si>
    <t>39.03.182</t>
  </si>
  <si>
    <t>Cabo de cobre de 10 mm², isolamento 0,6/1 kV - isolação em PVC 70°C</t>
  </si>
  <si>
    <t>39.04</t>
  </si>
  <si>
    <t>Cabo de cobre nu, tempera mole, classe 2</t>
  </si>
  <si>
    <t>39.04.040</t>
  </si>
  <si>
    <t>Cabo de cobre nu, têmpera mole, classe 2, de 10 mm²</t>
  </si>
  <si>
    <t>39.04.050</t>
  </si>
  <si>
    <t>Cabo de cobre nu, têmpera mole, classe 2, de 16 mm²</t>
  </si>
  <si>
    <t>39.04.060</t>
  </si>
  <si>
    <t>Cabo de cobre nu, têmpera mole, classe 2, de 25 mm²</t>
  </si>
  <si>
    <t>39.04.070</t>
  </si>
  <si>
    <t>Cabo de cobre nu, têmpera mole, classe 2, de 35 mm²</t>
  </si>
  <si>
    <t>39.04.080</t>
  </si>
  <si>
    <t>Cabo de cobre nu, têmpera mole, classe 2, de 50 mm²</t>
  </si>
  <si>
    <t>39.04.100</t>
  </si>
  <si>
    <t>Cabo de cobre nu, têmpera mole, classe 2, de 70 mm²</t>
  </si>
  <si>
    <t>39.04.120</t>
  </si>
  <si>
    <t>Cabo de cobre nu, têmpera mole, classe 2, de 95 mm²</t>
  </si>
  <si>
    <t>39.04.180</t>
  </si>
  <si>
    <t>Cabo de cobre nu, têmpera mole, classe 2, de 185 mm²</t>
  </si>
  <si>
    <t>39.05</t>
  </si>
  <si>
    <t>Cabo de cobre tripolar, isolamento 8,7/15 kV, isolacao EPR 90°C</t>
  </si>
  <si>
    <t>39.05.070</t>
  </si>
  <si>
    <t>Cabo de cobre de 3x35 mm², isolamento 8,7/15 kV - isolação EPR 90°C</t>
  </si>
  <si>
    <t>39.06</t>
  </si>
  <si>
    <t>Cabo de cobre unipolar, isolamento 8,7/15 kV, isolacao EPR 90°C</t>
  </si>
  <si>
    <t>39.06.060</t>
  </si>
  <si>
    <t>Cabo de cobre de 25 mm², isolamento 8,7/15 kV - isolação EPR 90°C</t>
  </si>
  <si>
    <t>39.06.070</t>
  </si>
  <si>
    <t>Cabo de cobre de 35 mm², isolamento 8,7/15 kV - isolação EPR 90°C</t>
  </si>
  <si>
    <t>39.06.074</t>
  </si>
  <si>
    <t>Cabo de cobre de 50 mm², isolamento 8,7/15 kV - isolação EPR 90°C</t>
  </si>
  <si>
    <t>39.06.084</t>
  </si>
  <si>
    <t>Cabo de cobre de 120 mm², isolamento 8,7/15 kV - isolação EPR 90°C</t>
  </si>
  <si>
    <t>39.09</t>
  </si>
  <si>
    <t>Conectores</t>
  </si>
  <si>
    <t>39.09.010</t>
  </si>
  <si>
    <t>Conector terminal tipo BNC para cabo coaxial RG 59</t>
  </si>
  <si>
    <t>39.09.015</t>
  </si>
  <si>
    <t>Conector de emenda tipo BNC para cabo coaxial RG 59</t>
  </si>
  <si>
    <t>39.09.020</t>
  </si>
  <si>
    <t>Conector split-bolt para cabo de 25 mm², latão, simples</t>
  </si>
  <si>
    <t>39.09.040</t>
  </si>
  <si>
    <t>Conector split-bolt para cabo de 35 mm², latão, simples</t>
  </si>
  <si>
    <t>39.09.060</t>
  </si>
  <si>
    <t>Conector split-bolt para cabo de 50 mm², latão, simples</t>
  </si>
  <si>
    <t>39.09.100</t>
  </si>
  <si>
    <t>Conector split-bolt para cabo de 25 mm², latão, com rabicho</t>
  </si>
  <si>
    <t>39.09.120</t>
  </si>
  <si>
    <t>Conector split-bolt para cabo de 35 mm², latão, com rabicho</t>
  </si>
  <si>
    <t>39.09.140</t>
  </si>
  <si>
    <t>Conector split-bolt para cabo de 50 mm², latão, com rabicho</t>
  </si>
  <si>
    <t>39.10</t>
  </si>
  <si>
    <t>Terminais de pressao e compressao</t>
  </si>
  <si>
    <t>39.10.050</t>
  </si>
  <si>
    <t>Terminal de compressão para cabo de 2,5 mm²</t>
  </si>
  <si>
    <t>39.10.060</t>
  </si>
  <si>
    <t>Terminal de pressão/compressão para cabo de 6 até 10 mm²</t>
  </si>
  <si>
    <t>39.10.080</t>
  </si>
  <si>
    <t>Terminal de pressão/compressão para cabo de 16 mm²</t>
  </si>
  <si>
    <t>39.10.120</t>
  </si>
  <si>
    <t>Terminal de pressão/compressão para cabo de 25 mm²</t>
  </si>
  <si>
    <t>39.10.130</t>
  </si>
  <si>
    <t>Terminal de pressão/compressão para cabo de 35 mm²</t>
  </si>
  <si>
    <t>39.10.160</t>
  </si>
  <si>
    <t>Terminal de pressão/compressão para cabo de 50 mm²</t>
  </si>
  <si>
    <t>39.10.200</t>
  </si>
  <si>
    <t>Terminal de pressão/compressão para cabo de 70 mm²</t>
  </si>
  <si>
    <t>39.10.240</t>
  </si>
  <si>
    <t>Terminal de pressão/compressão para cabo de 95 mm²</t>
  </si>
  <si>
    <t>39.10.246</t>
  </si>
  <si>
    <t>Terminal de pressão/compressão para cabo de 120 mm²</t>
  </si>
  <si>
    <t>39.10.250</t>
  </si>
  <si>
    <t>Terminal de pressão/compressão para cabo de 150 mm²</t>
  </si>
  <si>
    <t>39.10.280</t>
  </si>
  <si>
    <t>Terminal de pressão/compressão para cabo de 185 mm²</t>
  </si>
  <si>
    <t>39.10.300</t>
  </si>
  <si>
    <t>Terminal de pressão/compressão para cabo de 240 mm²</t>
  </si>
  <si>
    <t>39.11</t>
  </si>
  <si>
    <t>Fios e cabos telefônicos</t>
  </si>
  <si>
    <t>39.11.020</t>
  </si>
  <si>
    <t>Cabo telefônico CI, com 10 pares de 0,50 mm, para centrais telefônicas, equipamentos e rede interna</t>
  </si>
  <si>
    <t>39.11.040</t>
  </si>
  <si>
    <t>Cabo telefônico CI, com 20 pares de 0,50 mm, para centrais telefônicas, equipamentos e rede interna</t>
  </si>
  <si>
    <t>39.11.080</t>
  </si>
  <si>
    <t>Cabo telefônico CI, com 50 pares de 0,50 mm, para centrais telefônicas, equipamentos e rede interna</t>
  </si>
  <si>
    <t>39.11.090</t>
  </si>
  <si>
    <t>Fio telefônico tipo FI-60, para ligação de aparelhos telefônicos</t>
  </si>
  <si>
    <t>39.11.091</t>
  </si>
  <si>
    <t>Cabo telefônico CI, com 01 par de 0,40 mm, para centrais telefônicas, equipamentos e rede interna</t>
  </si>
  <si>
    <t>39.11.110</t>
  </si>
  <si>
    <t>Fio telefônico externo tipo FE-160</t>
  </si>
  <si>
    <t>39.11.120</t>
  </si>
  <si>
    <t>Cabo telefônico CTP-APL-SN, com 10 pares de 0,50 mm, para cotos de transição em caixas e entradas</t>
  </si>
  <si>
    <t>39.11.190</t>
  </si>
  <si>
    <t>Cabo telefônico CCE-APL, com 4 pares de 0,50 mm, para conexões em rede externa</t>
  </si>
  <si>
    <t>39.11.210</t>
  </si>
  <si>
    <t>Cabo telefônico secundário de distribuição CTP-APL, com 20 pares de 0,50 mm, para rede externa</t>
  </si>
  <si>
    <t>39.11.230</t>
  </si>
  <si>
    <t>Cabo telefônico secundário de distribuição CTP-APL, com 50 pares de 0,50 mm, para rede externa</t>
  </si>
  <si>
    <t>39.11.240</t>
  </si>
  <si>
    <t>Cabo telefônico secundário de distribuição CTP-APL, com 100 pares de 0,50 mm, para rede externa</t>
  </si>
  <si>
    <t>39.11.270</t>
  </si>
  <si>
    <t>Cabo telefônico secundário de distribuição CTP-APL-G, com 10 pares de 0,50 mm, para rede subterrânea</t>
  </si>
  <si>
    <t>39.11.280</t>
  </si>
  <si>
    <t>Cabo telefônico secundário de distribuição CTP-APL-G, com 20 pares de 0,50 mm, para rede subterrânea</t>
  </si>
  <si>
    <t>39.11.300</t>
  </si>
  <si>
    <t>Cabo telefônico secundário de distribuição CTP-APL-G, com 50 pares de 0,50 mm, para rede subterrânea</t>
  </si>
  <si>
    <t>39.11.400</t>
  </si>
  <si>
    <t>Cabo telefônico secundário de distribuição CTP-APL, com 10 pares de 0,65 mm, para rede externa</t>
  </si>
  <si>
    <t>39.11.410</t>
  </si>
  <si>
    <t>Cabo telefônico secundário de distribuição CTP-APL, com 20 pares de 0,65 mm, para rede externa</t>
  </si>
  <si>
    <t>39.11.430</t>
  </si>
  <si>
    <t>Cabo telefônico secundário de distribuição CTP-APL, com 50 pares de 0,65 mm, para rede externa</t>
  </si>
  <si>
    <t>39.12</t>
  </si>
  <si>
    <t>Cabo de cobre flexivel, isolamento 600 V, isolacao em VC/E 105°C</t>
  </si>
  <si>
    <t>39.12.510</t>
  </si>
  <si>
    <t>Cabo de cobre flexível blindado de 2 x 1,5 mm², isolamento 600V, isolação em VC/E 105°C - para detecção de incêndio</t>
  </si>
  <si>
    <t>39.12.520</t>
  </si>
  <si>
    <t>Cabo de cobre flexível blindado de 3 x 1,5 mm², isolamento 600V, isolação em VC/E 105°C - para detecção de incêndio</t>
  </si>
  <si>
    <t>39.12.530</t>
  </si>
  <si>
    <t>Cabo de cobre flexível blindado de 2 x 2,5 mm², isolamento 600V, isolação em VC/E 105°C - para detecção de incêndio</t>
  </si>
  <si>
    <t>39.14</t>
  </si>
  <si>
    <t>Cabo de aluminio nu com alma de aco</t>
  </si>
  <si>
    <t>39.14.010</t>
  </si>
  <si>
    <t>Cabo de alumínio nu com alma de aço CAA, 1/0 AWG - Raven</t>
  </si>
  <si>
    <t>39.14.050</t>
  </si>
  <si>
    <t>Cabo de alumínio nu com alma de aço CAA, 4 AWG - Swan</t>
  </si>
  <si>
    <t>39.15</t>
  </si>
  <si>
    <t>Cabo de aluminio nu sem alma de aco</t>
  </si>
  <si>
    <t>39.15.040</t>
  </si>
  <si>
    <t>Cabo de alumínio nu sem alma de aço CA, 2 AWG - Iris</t>
  </si>
  <si>
    <t>39.15.070</t>
  </si>
  <si>
    <t>Cabo de alumínio nu sem alma de aço CA, 2/0 AWG - Aster</t>
  </si>
  <si>
    <t>39.18</t>
  </si>
  <si>
    <t>Cabo para transmissao de dados</t>
  </si>
  <si>
    <t>39.18.100</t>
  </si>
  <si>
    <t>Cabo coaxial tipo RG 6</t>
  </si>
  <si>
    <t>39.18.104</t>
  </si>
  <si>
    <t>Cabo coaxial tipo RG 11</t>
  </si>
  <si>
    <t>39.18.106</t>
  </si>
  <si>
    <t>Cabo coaxial tipo RG 59</t>
  </si>
  <si>
    <t>39.18.110</t>
  </si>
  <si>
    <t>Cabo coaxial tipo RGC 6</t>
  </si>
  <si>
    <t>39.18.114</t>
  </si>
  <si>
    <t>Cabo coaxial tipo RGC 59</t>
  </si>
  <si>
    <t>39.18.120</t>
  </si>
  <si>
    <t>Cabo para rede U/UTP 23 AWG com 4 pares - categoria 6A</t>
  </si>
  <si>
    <t>39.18.126</t>
  </si>
  <si>
    <t>Cabo para rede 24 AWG com 4 pares, categoria 6</t>
  </si>
  <si>
    <t>39.20</t>
  </si>
  <si>
    <t>Reparos, conservacoes e complementos - GRUPO 39</t>
  </si>
  <si>
    <t>39.20.005</t>
  </si>
  <si>
    <t>Conector prensa-cabo de 3/4´</t>
  </si>
  <si>
    <t>39.20.010</t>
  </si>
  <si>
    <t>Recolocação de condutor aparente com diâmetro externo até 6,5 mm</t>
  </si>
  <si>
    <t>39.20.030</t>
  </si>
  <si>
    <t>Recolocação de condutor aparente com diâmetro externo acima de 6,5 mm</t>
  </si>
  <si>
    <t>39.21</t>
  </si>
  <si>
    <t>Cabo de cobre flexivel, isolamento 0,6/1 kV, isolacao em HEPR 90°C</t>
  </si>
  <si>
    <t>39.21.010</t>
  </si>
  <si>
    <t>Cabo de cobre flexível de 1,5 mm², isolamento 0,6/1kV - isolação HEPR 90°C</t>
  </si>
  <si>
    <t>39.21.020</t>
  </si>
  <si>
    <t>Cabo de cobre flexível de 2,5 mm², isolamento 0,6/1kV - isolação HEPR 90°C</t>
  </si>
  <si>
    <t>39.21.030</t>
  </si>
  <si>
    <t>Cabo de cobre flexível de 4 mm², isolamento 0,6/1kV - isolação HEPR 90°C</t>
  </si>
  <si>
    <t>39.21.040</t>
  </si>
  <si>
    <t>Cabo de cobre flexível de 6 mm², isolamento 0,6/1kV - isolação HEPR 90°C</t>
  </si>
  <si>
    <t>39.21.050</t>
  </si>
  <si>
    <t>Cabo de cobre flexível de 10 mm², isolamento 0,6/1kV - isolação HEPR 90°C</t>
  </si>
  <si>
    <t>39.21.060</t>
  </si>
  <si>
    <t>Cabo de cobre flexível de 16 mm², isolamento 0,6/1kV - isolação HEPR 90°C</t>
  </si>
  <si>
    <t>39.21.070</t>
  </si>
  <si>
    <t>Cabo de cobre flexível de 25 mm², isolamento 0,6/1kV - isolação HEPR 90°C</t>
  </si>
  <si>
    <t>39.21.080</t>
  </si>
  <si>
    <t>Cabo de cobre flexível de 35 mm², isolamento 0,6/1kV - isolação HEPR 90°C</t>
  </si>
  <si>
    <t>39.21.090</t>
  </si>
  <si>
    <t>Cabo de cobre flexível de 50 mm², isolamento 0,6/1kV - isolação HEPR 90°C</t>
  </si>
  <si>
    <t>39.21.100</t>
  </si>
  <si>
    <t>Cabo de cobre flexível de 70 mm², isolamento 0,6/1kV - isolação HEPR 90°C</t>
  </si>
  <si>
    <t>39.21.110</t>
  </si>
  <si>
    <t>Cabo de cobre flexível de 95 mm², isolamento 0,6/1kV - isolação HEPR 90°C</t>
  </si>
  <si>
    <t>39.21.120</t>
  </si>
  <si>
    <t>Cabo de cobre flexível de 120 mm², isolamento 0,6/1kV - isolação HEPR 90°C</t>
  </si>
  <si>
    <t>39.21.125</t>
  </si>
  <si>
    <t>Cabo de cobre flexível de 150 mm², isolamento 0,6/1 kV - isolação HEPR 90°C</t>
  </si>
  <si>
    <t>39.21.130</t>
  </si>
  <si>
    <t>Cabo de cobre flexível de 185 mm², isolamento 0,6/1kV - isolação HEPR 90°C</t>
  </si>
  <si>
    <t>39.21.140</t>
  </si>
  <si>
    <t>Cabo de cobre flexível de 240 mm², isolamento 0,6/1kV - isolação HEPR 90°C</t>
  </si>
  <si>
    <t>39.21.201</t>
  </si>
  <si>
    <t>Cabo de cobre flexível de 2 x 2,5 mm², isolamento 0,6/1 kV - isolação HEPR 90°C</t>
  </si>
  <si>
    <t>39.21.230</t>
  </si>
  <si>
    <t>Cabo de cobre flexível de 3 x 1,5 mm², isolamento 0,6/1 kV - isolação HEPR 90°C</t>
  </si>
  <si>
    <t>39.21.231</t>
  </si>
  <si>
    <t>Cabo de cobre flexível de 3 x 2,5 mm², isolamento 0,6/1 kV - isolação HEPR 90°C</t>
  </si>
  <si>
    <t>39.21.234</t>
  </si>
  <si>
    <t>Cabo de cobre flexível de 3 x 10 mm², isolamento 0,6/1 kV - isolação HEPR 90°C</t>
  </si>
  <si>
    <t>39.21.236</t>
  </si>
  <si>
    <t>Cabo de cobre flexível de 3 x 25 mm², isolamento 0,6/1 kV - isolação HEPR 90°C</t>
  </si>
  <si>
    <t>39.21.237</t>
  </si>
  <si>
    <t>Cabo de cobre flexível de 3 x 35 mm², isolamento 0,6/1 kV - isolação HEPR 90°C</t>
  </si>
  <si>
    <t>39.21.254</t>
  </si>
  <si>
    <t>Cabo de cobre flexível de 4 x 10 mm², isolamento 0,6/1 kV - isolação HEPR 90°C</t>
  </si>
  <si>
    <t>39.24</t>
  </si>
  <si>
    <t>Cabo de cobre flexivel, isolamento 500 V, isolacao PP 70°C</t>
  </si>
  <si>
    <t>39.24.151</t>
  </si>
  <si>
    <t>Cabo de cobre flexível de 3 x 1,5 mm², isolamento 500 V - isolação PP 70°C</t>
  </si>
  <si>
    <t>39.24.152</t>
  </si>
  <si>
    <t>Cabo de cobre flexível de 3 x 2,5 mm², isolamento 500 V - isolação PP 70°C</t>
  </si>
  <si>
    <t>39.24.153</t>
  </si>
  <si>
    <t>Cabo de cobre flexível de 3 x 4 mm², isolamento 500 V - isolação PP 70°C</t>
  </si>
  <si>
    <t>39.24.154</t>
  </si>
  <si>
    <t>Cabo de cobre flexível de 3 x 6 mm², isolamento 500 V - isolação PP 70°C</t>
  </si>
  <si>
    <t>39.24.173</t>
  </si>
  <si>
    <t>Cabo de cobre flexível de 4 x 4 mm², isolamento 500 V - isolação PP 70°C</t>
  </si>
  <si>
    <t>39.24.174</t>
  </si>
  <si>
    <t>Cabo de cobre flexível de 4 x 6 mm², isolamento 500 V - isolação PP 70°C</t>
  </si>
  <si>
    <t>39.25</t>
  </si>
  <si>
    <t>Cabo de cobre unipolar, isolamento 15/25 kV, isolacao EPR 90 °C / 105 °C</t>
  </si>
  <si>
    <t>39.25.020</t>
  </si>
  <si>
    <t>Cabo de cobre de 35 mm², isolamento 15/25 kV - isolação EPR 105°C</t>
  </si>
  <si>
    <t>39.25.030</t>
  </si>
  <si>
    <t>Cabo de cobre de 50 mm², isolamento 15/25 kV - isolação EPR 105°C</t>
  </si>
  <si>
    <t>39.26</t>
  </si>
  <si>
    <t>Cabo de cobre flexivel, isolamento 0,6/1kV - isolacao HEPR 90° C - baixa emissao fumaca e gases</t>
  </si>
  <si>
    <t>39.26.010</t>
  </si>
  <si>
    <t>Cabo de cobre flexível de 1,5 mm², isolamento 0,6/1 kV - isolação HEPR 90°C - baixa emissão de fumaça e gases</t>
  </si>
  <si>
    <t>39.26.020</t>
  </si>
  <si>
    <t>Cabo de cobre flexível de 2,5 mm², isolamento 0,6/1 kV - isolação HEPR 90°C - baixa emissão de fumaça e gases</t>
  </si>
  <si>
    <t>39.26.030</t>
  </si>
  <si>
    <t>Cabo de cobre flexível de 4 mm², isolamento 0,6/1 kV -  isolação HEPR 90°C - baixa emissão de fumaça e gases</t>
  </si>
  <si>
    <t>39.26.040</t>
  </si>
  <si>
    <t>Cabo de cobre flexível de 6 mm², isolamento 0,6/1 kV - isolação HEPR 90°C - baixa emissão de fumaça e gases</t>
  </si>
  <si>
    <t>39.26.050</t>
  </si>
  <si>
    <t>Cabo de cobre flexível de 10 mm², isolamento 0,6/1 kV - isolação HEPR 90°C - baixa emissão de fumaça e gases</t>
  </si>
  <si>
    <t>39.26.060</t>
  </si>
  <si>
    <t>Cabo de cobre flexível de 16 mm², isolamento 0,6/1 kV - isolação HEPR 90°C - baixa emissão de fumaça e gases</t>
  </si>
  <si>
    <t>39.26.070</t>
  </si>
  <si>
    <t>Cabo de cobre flexível de 25 mm², isolamento 0,6/1 kV - isolação HEPR 90°C - baixa emissão de fumaça e gases</t>
  </si>
  <si>
    <t>39.26.080</t>
  </si>
  <si>
    <t>Cabo de cobre flexível de 35 mm², isolamento 0,6/1 kV - isolação HEPR 90°C - baixa emissão de fumaça e gases</t>
  </si>
  <si>
    <t>39.26.090</t>
  </si>
  <si>
    <t>Cabo de cobre flexível de 50 mm², isolamento 0,6/1 kV - isolação HEPR 90°C - baixa emissão de fumaça e gases</t>
  </si>
  <si>
    <t>39.26.100</t>
  </si>
  <si>
    <t>Cabo de cobre flexível de 70 mm², isolamento 0,6/1 kV - isolação HEPR 90°C - baixa emissão de fumaça e gases</t>
  </si>
  <si>
    <t>39.26.110</t>
  </si>
  <si>
    <t>Cabo de cobre flexível de 95 mm², isolamento 0,6/1 kV - isolação HEPR 90°C - baixa emissão de fumaça e gases</t>
  </si>
  <si>
    <t>39.26.120</t>
  </si>
  <si>
    <t>Cabo de cobre flexível de 120 mm², isolamento 0,6/1 kV - isolação HEPR 90°C - baixa emissão de fumaça e gases</t>
  </si>
  <si>
    <t>39.26.130</t>
  </si>
  <si>
    <t>Cabo de cobre flexível de 150 mm², isolamento 0,6/1 kV - isolação HEPR 90°C - baixa emissão de fumaça e gases</t>
  </si>
  <si>
    <t>39.26.140</t>
  </si>
  <si>
    <t>Cabo de cobre flexível de 185 mm², isolamento 0,6/1 kV - isolação HEPR 90°C - baixa emissão de fumaça e gases</t>
  </si>
  <si>
    <t>39.26.150</t>
  </si>
  <si>
    <t>Cabo de cobre flexível de 240 mm², isolamento 0,6/1 kV - isolação HEPR 90°C - baixa emissão de fumaça e gases</t>
  </si>
  <si>
    <t>39.27</t>
  </si>
  <si>
    <t>Cabo optico</t>
  </si>
  <si>
    <t>39.27.010</t>
  </si>
  <si>
    <t>Cabo óptico de terminação, 2 fibras, 50/125 µm - uso interno/externo</t>
  </si>
  <si>
    <t>39.27.020</t>
  </si>
  <si>
    <t>Cabo óptico multimodo, 4 fibras, 50/125 µm - uso interno/externo</t>
  </si>
  <si>
    <t>39.27.030</t>
  </si>
  <si>
    <t>Cabo óptico multimodo, 6 fibras, 50/125 µm - uso interno/externo</t>
  </si>
  <si>
    <t>39.27.110</t>
  </si>
  <si>
    <t>Cabo óptico multimodo, núcleo geleado, 4 fibras, 50/125 µm - uso externo</t>
  </si>
  <si>
    <t>39.27.120</t>
  </si>
  <si>
    <t>Cabo óptico multimodo, núcleo geleado, 6 fibras, 50/125 µm - uso externo</t>
  </si>
  <si>
    <t>39.29</t>
  </si>
  <si>
    <t>Cabo de cobre flexivel, isolamento 750 V - isolacao 70°C, baixa emissao de fumaca e gases</t>
  </si>
  <si>
    <t>39.29.110</t>
  </si>
  <si>
    <t>Cabo de cobre flexível de 1,5 mm², isolamento 750 V - isolação LSHF/A 70°C - baixa emissão de fumaça e gases</t>
  </si>
  <si>
    <t>39.29.111</t>
  </si>
  <si>
    <t>Cabo de cobre flexível de 2,5 mm², isolamento 750 V - isolação LSHF/A 70°C - baixa emissão de fumaça e gases</t>
  </si>
  <si>
    <t>39.29.112</t>
  </si>
  <si>
    <t>Cabo de cobre flexível de 4 mm², isolamento 750 V - isolação LSHF/A 70°C - baixa emissão de fumaça e gases</t>
  </si>
  <si>
    <t>39.29.113</t>
  </si>
  <si>
    <t>Cabo de cobre flexível de 6 mm², isolamento 750 V - isolação LSHF/A 70°C - baixa emissão de fumaça e gases</t>
  </si>
  <si>
    <t>39.29.114</t>
  </si>
  <si>
    <t>Cabo de cobre flexível de 10 mm², isolamento 750 V - isolação LSHF/A 70°C - baixa emissão de fumaça e gases</t>
  </si>
  <si>
    <t>39.30</t>
  </si>
  <si>
    <t>Fios e cabos - audio e video</t>
  </si>
  <si>
    <t>39.30.010</t>
  </si>
  <si>
    <t>Cabo torcido flexível de 2 x 2,5 mm², isolação em PVC antichama</t>
  </si>
  <si>
    <t>40</t>
  </si>
  <si>
    <t>DISTRIBUICAO DE FORCA E COMANDO DE ENERGIA ELETRICA E TELEFONIA</t>
  </si>
  <si>
    <t>40.01</t>
  </si>
  <si>
    <t>Caixa de passagem estampada</t>
  </si>
  <si>
    <t>40.01.020</t>
  </si>
  <si>
    <t>Caixa de ferro estampada 4´ x 2´</t>
  </si>
  <si>
    <t>40.01.040</t>
  </si>
  <si>
    <t>Caixa de ferro estampada 4´ x 4´</t>
  </si>
  <si>
    <t>40.01.080</t>
  </si>
  <si>
    <t>Caixa de ferro estampada octogonal fundo móvel 4´ x 4´</t>
  </si>
  <si>
    <t>40.01.090</t>
  </si>
  <si>
    <t>Caixa de ferro estampada octogonal de 3´ x 3´</t>
  </si>
  <si>
    <t>40.02</t>
  </si>
  <si>
    <t>Caixa de passagem com tampa</t>
  </si>
  <si>
    <t>40.02.010</t>
  </si>
  <si>
    <t>Caixa de tomada em alumínio para piso 4´ x 4´</t>
  </si>
  <si>
    <t>40.02.020</t>
  </si>
  <si>
    <t>Caixa de passagem em chapa, com tampa parafusada, 100 x 100 x 80 mm</t>
  </si>
  <si>
    <t>40.02.040</t>
  </si>
  <si>
    <t>Caixa de passagem em chapa, com tampa parafusada, 150 x 150 x 80 mm</t>
  </si>
  <si>
    <t>40.02.060</t>
  </si>
  <si>
    <t>Caixa de passagem em chapa, com tampa parafusada, 200 x 200 x 100 mm</t>
  </si>
  <si>
    <t>40.02.080</t>
  </si>
  <si>
    <t>Caixa de passagem em chapa, com tampa parafusada, 300 x 300 x 120 mm</t>
  </si>
  <si>
    <t>40.02.100</t>
  </si>
  <si>
    <t>Caixa de passagem em chapa, com tampa parafusada, 400 x 400 x 150 mm</t>
  </si>
  <si>
    <t>40.02.120</t>
  </si>
  <si>
    <t>Caixa de passagem em chapa, com tampa parafusada, 500 x 500 x 150 mm</t>
  </si>
  <si>
    <t>40.02.440</t>
  </si>
  <si>
    <t>Caixa em alumínio fundido à prova de tempo, umidade, gases, vapores e pó, 150 x 150 x 150 mm</t>
  </si>
  <si>
    <t>40.02.450</t>
  </si>
  <si>
    <t>Caixa em alumínio fundido à prova de tempo, umidade, gases, vapores e pó, 200 x 200 x 200 mm</t>
  </si>
  <si>
    <t>40.02.460</t>
  </si>
  <si>
    <t>Caixa em alumínio fundido à prova de tempo, umidade, gases, vapores e pó, 240 x 240 x 150 mm</t>
  </si>
  <si>
    <t>40.02.470</t>
  </si>
  <si>
    <t>Caixa em alumínio fundido à prova de tempo, umidade, gases, vapores e pó, 445 x 350 x 220 mm</t>
  </si>
  <si>
    <t>40.02.600</t>
  </si>
  <si>
    <t>Caixa de passagem em alumínio fundido à prova de tempo, 100 x 100 mm</t>
  </si>
  <si>
    <t>40.02.610</t>
  </si>
  <si>
    <t>Caixa de passagem em alumínio fundido à prova de tempo, 200 x 200 mm</t>
  </si>
  <si>
    <t>40.02.620</t>
  </si>
  <si>
    <t>Caixa de passagem em alumínio fundido à prova de tempo, 300 x 300 mm</t>
  </si>
  <si>
    <t>40.04</t>
  </si>
  <si>
    <t>Tomadas</t>
  </si>
  <si>
    <t>40.04.080</t>
  </si>
  <si>
    <t>Tomada para telefone 4P, padrão TELEBRÁS, com placa</t>
  </si>
  <si>
    <t>40.04.090</t>
  </si>
  <si>
    <t>Tomada RJ 11 para telefone, sem placa</t>
  </si>
  <si>
    <t>40.04.096</t>
  </si>
  <si>
    <t>Tomada RJ 45 para rede de dados, com placa</t>
  </si>
  <si>
    <t>40.04.140</t>
  </si>
  <si>
    <t>Tomada 3P+T de 32 A, blindada industrial de sobrepor negativa</t>
  </si>
  <si>
    <t>40.04.146</t>
  </si>
  <si>
    <t>Tomada 3P+T de 63 A, blindada industrial de embutir</t>
  </si>
  <si>
    <t>40.04.230</t>
  </si>
  <si>
    <t>Tomada de canaleta/perfilado universal 2P+T, com caixa e tampa</t>
  </si>
  <si>
    <t>40.04.340</t>
  </si>
  <si>
    <t>Plugue e tomada 2P+T de 16 A de sobrepor - 380 / 440 V</t>
  </si>
  <si>
    <t>40.04.390</t>
  </si>
  <si>
    <t>Tomada de energia quadrada com rabicho de 10 A - 250 V , para instalação em painel / rodapé / caixa de tomadas</t>
  </si>
  <si>
    <t>40.04.450</t>
  </si>
  <si>
    <t>Tomada 2P+T de 10 A - 250 V, completa</t>
  </si>
  <si>
    <t>40.04.460</t>
  </si>
  <si>
    <t>Tomada 2P+T de 20 A - 250 V, completa</t>
  </si>
  <si>
    <t>40.04.470</t>
  </si>
  <si>
    <t>Conjunto 2 tomadas 2P+T de 10 A, completo</t>
  </si>
  <si>
    <t>40.04.480</t>
  </si>
  <si>
    <t>Conjunto 1 interruptor simples e 1 tomada 2P+T de 10 A, completo</t>
  </si>
  <si>
    <t>40.04.490</t>
  </si>
  <si>
    <t>Conjunto 2 interruptores simples e 1 tomada 2P+T de 10 A, completo</t>
  </si>
  <si>
    <t>40.04.492</t>
  </si>
  <si>
    <t>Conjunto 4´ x 4´ de 1 interruptor simples, 1 tomada universal e 1 tomada de 3 polos</t>
  </si>
  <si>
    <t>40.05</t>
  </si>
  <si>
    <t>Interruptores e minuterias</t>
  </si>
  <si>
    <t>40.05.020</t>
  </si>
  <si>
    <t>Interruptor com 1 tecla simples e placa</t>
  </si>
  <si>
    <t>40.05.040</t>
  </si>
  <si>
    <t>Interruptor com 2 teclas simples e placa</t>
  </si>
  <si>
    <t>40.05.060</t>
  </si>
  <si>
    <t>Interruptor com 3 teclas simples e placa</t>
  </si>
  <si>
    <t>40.05.080</t>
  </si>
  <si>
    <t>Interruptor com 1 tecla paralelo e placa</t>
  </si>
  <si>
    <t>40.05.100</t>
  </si>
  <si>
    <t>Interruptor com 2 teclas paralelo e placa</t>
  </si>
  <si>
    <t>40.05.120</t>
  </si>
  <si>
    <t>Interruptor com 2 teclas, 1 simples, 1 paralelo e placa</t>
  </si>
  <si>
    <t>40.05.140</t>
  </si>
  <si>
    <t>Interruptor com 3 teclas, 2 simples, 1 paralelo e placa</t>
  </si>
  <si>
    <t>40.05.160</t>
  </si>
  <si>
    <t>Interruptor com 3 teclas, 1 simples, 2 paralelo e placa</t>
  </si>
  <si>
    <t>40.05.170</t>
  </si>
  <si>
    <t>Interruptor bipolar paralelo, 1 tecla dupla e placa</t>
  </si>
  <si>
    <t>40.05.180</t>
  </si>
  <si>
    <t>Interruptor bipolar simples, 1 tecla dupla e placa</t>
  </si>
  <si>
    <t>40.05.320</t>
  </si>
  <si>
    <t>Pulsador 2 A - 250 V, para minuteria com placa</t>
  </si>
  <si>
    <t>40.05.330</t>
  </si>
  <si>
    <t>Variador de luminosidade rotativo até 1000 W, 127/220 V, com placa</t>
  </si>
  <si>
    <t>40.05.340</t>
  </si>
  <si>
    <t>Sensor de presença para teto, com fotocélula, para lâmpada qualquer</t>
  </si>
  <si>
    <t>40.05.350</t>
  </si>
  <si>
    <t>Sensor de presença infravermelho passivo e microondas, alcance de 12 m - sem fio</t>
  </si>
  <si>
    <t>40.06</t>
  </si>
  <si>
    <t>Conduletes</t>
  </si>
  <si>
    <t>40.06.040</t>
  </si>
  <si>
    <t>Condulete metálico de 3/4´</t>
  </si>
  <si>
    <t>40.06.060</t>
  </si>
  <si>
    <t>Condulete metálico de 1´</t>
  </si>
  <si>
    <t>40.06.080</t>
  </si>
  <si>
    <t>Condulete metálico de 1 1/4´</t>
  </si>
  <si>
    <t>40.06.100</t>
  </si>
  <si>
    <t>Condulete metálico de 1 1/2´</t>
  </si>
  <si>
    <t>40.06.120</t>
  </si>
  <si>
    <t>Condulete metálico de 2´</t>
  </si>
  <si>
    <t>40.06.140</t>
  </si>
  <si>
    <t>Condulete metálico de 2 1/2´</t>
  </si>
  <si>
    <t>40.06.160</t>
  </si>
  <si>
    <t>Condulete metálico de 3´</t>
  </si>
  <si>
    <t>40.06.170</t>
  </si>
  <si>
    <t>Condulete metálico de 4´</t>
  </si>
  <si>
    <t>40.06.510</t>
  </si>
  <si>
    <t>Condulete em PVC de 1´ - com tampa</t>
  </si>
  <si>
    <t>40.07</t>
  </si>
  <si>
    <t>Caixa de passagem em PVC</t>
  </si>
  <si>
    <t>40.07.010</t>
  </si>
  <si>
    <t>Caixa em PVC de 4´ x 2´</t>
  </si>
  <si>
    <t>40.07.020</t>
  </si>
  <si>
    <t>Caixa em PVC de 4´ x 4´</t>
  </si>
  <si>
    <t>40.07.040</t>
  </si>
  <si>
    <t>Caixa em PVC octogonal de 4´ x 4´</t>
  </si>
  <si>
    <t>40.10</t>
  </si>
  <si>
    <t>Contator</t>
  </si>
  <si>
    <t>40.10.016</t>
  </si>
  <si>
    <t>Contator de potência 12 A - 1na+1nf</t>
  </si>
  <si>
    <t>40.10.020</t>
  </si>
  <si>
    <t>Contator de potência 9 A - 2na+2nf</t>
  </si>
  <si>
    <t>40.10.040</t>
  </si>
  <si>
    <t>Contator de potência 12 A - 2na+2nf</t>
  </si>
  <si>
    <t>40.10.060</t>
  </si>
  <si>
    <t>Contator de potência 16 A - 2na+2nf</t>
  </si>
  <si>
    <t>40.10.080</t>
  </si>
  <si>
    <t>Contator de potência 22 A/25 A - 2na+2nf</t>
  </si>
  <si>
    <t>40.10.100</t>
  </si>
  <si>
    <t>Contator de potência 32 A - 2na+2nf</t>
  </si>
  <si>
    <t>40.10.106</t>
  </si>
  <si>
    <t>Contator de potência 38 A/40 A - 2na+2nf</t>
  </si>
  <si>
    <t>40.10.110</t>
  </si>
  <si>
    <t>Contator de potência 50 A - 2na+2nf</t>
  </si>
  <si>
    <t>40.10.132</t>
  </si>
  <si>
    <t>Contator de potência 65 A - 2na+2nf</t>
  </si>
  <si>
    <t>40.10.136</t>
  </si>
  <si>
    <t>Contator de potência 110 A - 2na+2nf</t>
  </si>
  <si>
    <t>40.10.140</t>
  </si>
  <si>
    <t>Contator de potência 150 A - 2na+2nf</t>
  </si>
  <si>
    <t>40.10.150</t>
  </si>
  <si>
    <t>Contator de potência 220 A - 2na+2nf</t>
  </si>
  <si>
    <t>40.10.500</t>
  </si>
  <si>
    <t>Minicontator auxiliar - 4na</t>
  </si>
  <si>
    <t>40.10.510</t>
  </si>
  <si>
    <t>Contator auxiliar - 2na+2nf</t>
  </si>
  <si>
    <t>40.10.520</t>
  </si>
  <si>
    <t>Contator auxiliar - 4na+4nf</t>
  </si>
  <si>
    <t>40.11</t>
  </si>
  <si>
    <t>Rele</t>
  </si>
  <si>
    <t>40.11.010</t>
  </si>
  <si>
    <t>Relé fotoelétrico 50/60 Hz, 110/220 V, 1200 VA, completo</t>
  </si>
  <si>
    <t>40.11.020</t>
  </si>
  <si>
    <t>Relé bimetálico de sobrecarga para acoplamento direto, faixas de ajuste de 9/12 A</t>
  </si>
  <si>
    <t>40.11.030</t>
  </si>
  <si>
    <t>Relé bimetálico de sobrecarga para acoplamento direto, faixas de ajuste de 20/32 A até 50/63 A</t>
  </si>
  <si>
    <t>40.11.050</t>
  </si>
  <si>
    <t>Relé bimetálico de sobrecarga para acoplamento direto, faixas de ajuste 0,4/0,63 A até 16/25 A</t>
  </si>
  <si>
    <t>40.11.060</t>
  </si>
  <si>
    <t>Relé de tempo eletrônico de 0,6 até 6 s - 220V - 50/60 Hz</t>
  </si>
  <si>
    <t>40.11.070</t>
  </si>
  <si>
    <t>Relé supervisor trifásico contra falta de fase, inversão de fase e mínima tensão</t>
  </si>
  <si>
    <t>40.11.120</t>
  </si>
  <si>
    <t>Relé de tempo eletrônico de 1,5 até 15 minutos - 110V/220V - 50/60Hz</t>
  </si>
  <si>
    <t>40.11.230</t>
  </si>
  <si>
    <t>Relé de sobrecarga eletrônico para acoplamento direto, faixa de ajuste de 55 A até 250 A</t>
  </si>
  <si>
    <t>40.11.240</t>
  </si>
  <si>
    <t>Relé de tempo eletrônico de 3 até 30s - 220V - 50/60Hz</t>
  </si>
  <si>
    <t>40.11.250</t>
  </si>
  <si>
    <t>Relé de impulso bipolar, 16 A, 250 V CA</t>
  </si>
  <si>
    <t>40.12</t>
  </si>
  <si>
    <t>Chave comutadora e seletora</t>
  </si>
  <si>
    <t>40.12.020</t>
  </si>
  <si>
    <t>Chave comutadora/seletora com 1 polo e 3 posições para 63 A</t>
  </si>
  <si>
    <t>40.12.030</t>
  </si>
  <si>
    <t>Chave comutadora/seletora com 1 polo e 3 posições para 25 A</t>
  </si>
  <si>
    <t>40.12.200</t>
  </si>
  <si>
    <t>Chave comutadora/seletora com 1 polo e 2 posições para 25 A</t>
  </si>
  <si>
    <t>40.12.210</t>
  </si>
  <si>
    <t>Chave comutadora/seletora com 3 polos e 3 posições para 25 A</t>
  </si>
  <si>
    <t>40.13</t>
  </si>
  <si>
    <t>Amperimetro</t>
  </si>
  <si>
    <t>40.13.010</t>
  </si>
  <si>
    <t>Chave comutadora para amperímetro</t>
  </si>
  <si>
    <t>40.13.040</t>
  </si>
  <si>
    <t>Amperímetro de ferro móvel de 96 x 96 mm, para ligação em transformador de corrente, escala fixa de 0A/50 A até 0A/2 kA</t>
  </si>
  <si>
    <t>40.14</t>
  </si>
  <si>
    <t>Voltimetro</t>
  </si>
  <si>
    <t>40.14.010</t>
  </si>
  <si>
    <t>Chave comutadora para voltímetro</t>
  </si>
  <si>
    <t>40.14.030</t>
  </si>
  <si>
    <t>Voltímetro de ferro móvel de 96 x 96 mm, escalas variáveis de 0/150 V, 0/250 V, 0/300 V, 0/500 V e 0/600 V</t>
  </si>
  <si>
    <t>40.20</t>
  </si>
  <si>
    <t>Reparos, conservacoes e complementos - GRUPO 40</t>
  </si>
  <si>
    <t>40.20.050</t>
  </si>
  <si>
    <t>Sinalizador com lâmpada</t>
  </si>
  <si>
    <t>40.20.060</t>
  </si>
  <si>
    <t>Botão de comando duplo sem sinalizador</t>
  </si>
  <si>
    <t>40.20.090</t>
  </si>
  <si>
    <t>Botoeira com retenção para quadro/painel</t>
  </si>
  <si>
    <t>40.20.100</t>
  </si>
  <si>
    <t>Botoeira de comando liga-desliga, sem sinalização</t>
  </si>
  <si>
    <t>40.20.110</t>
  </si>
  <si>
    <t>Alarme sonoro bitonal 220 V para painel de comando</t>
  </si>
  <si>
    <t>40.20.120</t>
  </si>
  <si>
    <t>Placa de 4´ x 2´</t>
  </si>
  <si>
    <t>40.20.140</t>
  </si>
  <si>
    <t>Placa de 4´ x 4´</t>
  </si>
  <si>
    <t>40.20.200</t>
  </si>
  <si>
    <t>Chave de boia normalmente fechada ou aberta</t>
  </si>
  <si>
    <t>40.20.240</t>
  </si>
  <si>
    <t>Plugue com 2P+T de 10A, 250V</t>
  </si>
  <si>
    <t>40.20.250</t>
  </si>
  <si>
    <t>Plugue prolongador com 2P+T de 10A, 250V</t>
  </si>
  <si>
    <t>40.20.300</t>
  </si>
  <si>
    <t>Chave de nível tipo boia pendular (pera), com contato micro switch</t>
  </si>
  <si>
    <t>40.20.302</t>
  </si>
  <si>
    <t>Placa suporte (tampa) 4´ x 4´ para áreas úmidas, grau de proteção IP55</t>
  </si>
  <si>
    <t>40.20.310</t>
  </si>
  <si>
    <t>Placa/espelho em latão escovado 4´ x 4´, para 02 tomadas elétrica</t>
  </si>
  <si>
    <t>40.20.320</t>
  </si>
  <si>
    <t>Placa/espelho em latão escovado 4´ x 4´, para 01 tomada elétrica</t>
  </si>
  <si>
    <t>41</t>
  </si>
  <si>
    <t>ILUMINACAO</t>
  </si>
  <si>
    <t>41.02</t>
  </si>
  <si>
    <t>Lampadas</t>
  </si>
  <si>
    <t>41.02.541</t>
  </si>
  <si>
    <t>Lâmpada LED tubular T8 com base G13, de 900 até 1050 Im - 9 a 10 W</t>
  </si>
  <si>
    <t>41.02.551</t>
  </si>
  <si>
    <t>Lâmpada LED tubular T8 com base G13, de 1850 até 2000 Im - 18 a 20 W</t>
  </si>
  <si>
    <t>41.02.562</t>
  </si>
  <si>
    <t>Lâmpada LED tubular T8 com base G13, de 3400 até 4000 Im - 36 a 40 W</t>
  </si>
  <si>
    <t>41.02.580</t>
  </si>
  <si>
    <t>Lâmpada LED 13,5W, com base E-27, 1400 até 1510 lm</t>
  </si>
  <si>
    <t>41.04</t>
  </si>
  <si>
    <t>Acessorios para iluminacao</t>
  </si>
  <si>
    <t>41.04.020</t>
  </si>
  <si>
    <t>Receptáculo de porcelana com parafuso de fixação com rosca E-27</t>
  </si>
  <si>
    <t>41.04.050</t>
  </si>
  <si>
    <t>Trilho eletrificado de alimentação com 1 circuito, em alumínio com pintura na cor branco, inclusive acessórios</t>
  </si>
  <si>
    <t>41.05</t>
  </si>
  <si>
    <t>Lampada de descarga de alta potencia</t>
  </si>
  <si>
    <t>41.05.710</t>
  </si>
  <si>
    <t>Lâmpada de vapor metálico tubular, base G12 de 70 W</t>
  </si>
  <si>
    <t>41.05.720</t>
  </si>
  <si>
    <t>Lâmpada de vapor metálico tubular, base G12 de 150 W</t>
  </si>
  <si>
    <t>41.05.800</t>
  </si>
  <si>
    <t>Lâmpada de vapor metálico tubular, base RX7s bilateral de 70 W</t>
  </si>
  <si>
    <t>41.06</t>
  </si>
  <si>
    <t>Lampada halogena</t>
  </si>
  <si>
    <t>41.06.100</t>
  </si>
  <si>
    <t>Lâmpada halógena refletora PAR20, base E27 de 50 W - 220 V</t>
  </si>
  <si>
    <t>41.06.130</t>
  </si>
  <si>
    <t>Lâmpada halógena com refletor dicroico de 50 W - 12 V</t>
  </si>
  <si>
    <t>41.06.410</t>
  </si>
  <si>
    <t>Lâmpada halógena tubular, base R7s bilateral de 300 W - 110 ou 220 V</t>
  </si>
  <si>
    <t>41.07</t>
  </si>
  <si>
    <t>Lampada fluorescente</t>
  </si>
  <si>
    <t>41.07.020</t>
  </si>
  <si>
    <t>Lâmpada fluorescente tubular, base bipino bilateral de 15 W</t>
  </si>
  <si>
    <t>41.07.030</t>
  </si>
  <si>
    <t>Lâmpada fluorescente tubular, base bipino bilateral de 16 W</t>
  </si>
  <si>
    <t>41.07.050</t>
  </si>
  <si>
    <t>Lâmpada fluorescente tubular, base bipino bilateral de 20 W</t>
  </si>
  <si>
    <t>41.07.060</t>
  </si>
  <si>
    <t>Lâmpada fluorescente tubular, base bipino bilateral de 28 W</t>
  </si>
  <si>
    <t>41.07.070</t>
  </si>
  <si>
    <t>Lâmpada fluorescente tubular, base bipino bilateral de 32 W</t>
  </si>
  <si>
    <t>41.07.200</t>
  </si>
  <si>
    <t>Lâmpada fluorescente tubular, base bipino bilateral de 32 W, com camada trifósforo</t>
  </si>
  <si>
    <t>41.07.420</t>
  </si>
  <si>
    <t>Lâmpada fluorescente compacta eletrônica "3U", base E27 de 15 W - 110 ou 220 V</t>
  </si>
  <si>
    <t>41.07.430</t>
  </si>
  <si>
    <t>Lâmpada fluorescente compacta eletrônica "3U", base E27 de 20 W - 110 ou 220 V</t>
  </si>
  <si>
    <t>41.07.440</t>
  </si>
  <si>
    <t>Lâmpada fluorescente compacta eletrônica "3U", base E27 de 23 W - 110 ou 220 V</t>
  </si>
  <si>
    <t>41.07.450</t>
  </si>
  <si>
    <t>Lâmpada fluorescente compacta eletrônica "3U", base E27 de 25 W - 110 ou 220 V</t>
  </si>
  <si>
    <t>41.07.800</t>
  </si>
  <si>
    <t>Lâmpada fluorescente compacta "1U", base G-23 de 9 W</t>
  </si>
  <si>
    <t>41.07.810</t>
  </si>
  <si>
    <t>Lâmpada fluorescente compacta "2U", base G-24D-2 de 18 W</t>
  </si>
  <si>
    <t>41.07.820</t>
  </si>
  <si>
    <t>Lâmpada fluorescente compacta "2U", base G-24D-3 de 26 W</t>
  </si>
  <si>
    <t>41.07.830</t>
  </si>
  <si>
    <t>Lâmpada fluorescente compacta longa "1U", base 2G-11 de 36 W</t>
  </si>
  <si>
    <t>41.07.860</t>
  </si>
  <si>
    <t>Lâmpada fluorescente compacta "2U", base G24q-3 de 26 W</t>
  </si>
  <si>
    <t>41.08</t>
  </si>
  <si>
    <t>Reator e equipamentos para lampada de descarga de alta potencia</t>
  </si>
  <si>
    <t>41.08.010</t>
  </si>
  <si>
    <t>Transformador eletrônico para lâmpada halógena dicroica de 50 W - 220 V</t>
  </si>
  <si>
    <t>41.08.230</t>
  </si>
  <si>
    <t>Reator eletromagnético de alto fator de potência, para lâmpada vapor de sódio 150 W / 220 V</t>
  </si>
  <si>
    <t>41.08.250</t>
  </si>
  <si>
    <t>Reator eletromagnético de alto fator de potência, para lâmpada vapor de sódio 250 W / 220 V</t>
  </si>
  <si>
    <t>41.08.270</t>
  </si>
  <si>
    <t>Reator eletromagnético de alto fator de potência, para lâmpada vapor de sódio 400 W / 220 V</t>
  </si>
  <si>
    <t>41.08.280</t>
  </si>
  <si>
    <t>Reator eletromagnético de alto fator de potência, para lâmpada vapor de sódio 1000 W / 220 V</t>
  </si>
  <si>
    <t>41.08.420</t>
  </si>
  <si>
    <t>Reator eletromagnético de alto fator de potência, para lâmpada vapor metálico 70 W / 220 V</t>
  </si>
  <si>
    <t>41.08.440</t>
  </si>
  <si>
    <t>Reator eletromagnético de alto fator de potência, para lâmpada vapor metálico 150 W / 220 V</t>
  </si>
  <si>
    <t>41.08.450</t>
  </si>
  <si>
    <t>Reator eletromagnético de alto fator de potência, para lâmpada vapor metálico 250 W / 220 V</t>
  </si>
  <si>
    <t>41.08.460</t>
  </si>
  <si>
    <t>Reator eletromagnético de alto fator de potência, para lâmpada vapor metálico 400 W / 220 V</t>
  </si>
  <si>
    <t>41.09</t>
  </si>
  <si>
    <t>Reator e equipamentos para lampada fluorescente</t>
  </si>
  <si>
    <t>41.09.720</t>
  </si>
  <si>
    <t>Reator eletrônico de alto fator de potência com partida instantânea, para 2 lâmpadas fluorescentes tubulares, base bipino bilateral, 16 W - 127 V / 220 V</t>
  </si>
  <si>
    <t>41.09.740</t>
  </si>
  <si>
    <t>Reator eletrônico de alto fator de potência com partida instantânea, para 2 lâmpadas fluorescentes tubulares, base bipino bilateral, 28 W - 127 V / 220 V</t>
  </si>
  <si>
    <t>41.09.750</t>
  </si>
  <si>
    <t>Reator eletrônico de alto fator de potência com partida instantânea, para 2 lâmpadas fluorescentes tubulares, base bipino bilateral, 32 W - 127 V / 220 V</t>
  </si>
  <si>
    <t>41.09.830</t>
  </si>
  <si>
    <t>Reator eletrônico de alto fator de potência com partida instantânea, para 2 lâmpadas fluorescentes tubulares "HO", base bipino bilateral, 110 W - 220 V</t>
  </si>
  <si>
    <t>41.09.870</t>
  </si>
  <si>
    <t>Reator eletrônico de alto fator de potência com partida instantânea, para uma lâmpada fluorescente compacta "2U", base G24q-3, 26 W - 220 V</t>
  </si>
  <si>
    <t>41.09.890</t>
  </si>
  <si>
    <t>Reator eletrônico de alto fator de potência com partida instantânea, para 2 lâmpadas fluorescentes compactas "2U", base G24q-3, 26 W - 220 V</t>
  </si>
  <si>
    <t>41.10</t>
  </si>
  <si>
    <t>Postes e acessorios</t>
  </si>
  <si>
    <t>41.10.060</t>
  </si>
  <si>
    <t>Braço em tubo de ferro galvanizado de 1" x 1,00 m para fixação de uma luminária</t>
  </si>
  <si>
    <t>41.10.070</t>
  </si>
  <si>
    <t>Cruzeta reforçada em ferro galvanizado para fixação de quatro luminárias</t>
  </si>
  <si>
    <t>41.10.080</t>
  </si>
  <si>
    <t>Cruzeta reforçada em ferro galvanizado para fixação de duas luminárias</t>
  </si>
  <si>
    <t>41.10.260</t>
  </si>
  <si>
    <t>Poste telecônico curvo em aço SAE 1010/1020 galvanizado a fogo, altura de 8,00 m</t>
  </si>
  <si>
    <t>41.10.330</t>
  </si>
  <si>
    <t>Poste telecônico reto em aço SAE 1010/1020 galvanizado a fogo, altura de 10,00 m</t>
  </si>
  <si>
    <t>41.10.340</t>
  </si>
  <si>
    <t>Poste telecônico reto em aço SAE 1010/1020 galvanizado a fogo, altura de 8,00 m</t>
  </si>
  <si>
    <t>41.10.400</t>
  </si>
  <si>
    <t>Poste telecônico em aço SAE 1010/1020 galvanizado a fogo, com espera para uma luminária, altura de 3,00 m</t>
  </si>
  <si>
    <t>41.10.410</t>
  </si>
  <si>
    <t>Poste telecônico em aço SAE 1010/1020 galvanizado a fogo, com espera para duas luminárias, altura de 3,00 m</t>
  </si>
  <si>
    <t>41.10.430</t>
  </si>
  <si>
    <t>Poste telecônico reto em aço SAE 1010/1020 galvanizado a fogo, altura de 6,00 m</t>
  </si>
  <si>
    <t>41.10.490</t>
  </si>
  <si>
    <t>Poste telecônico reto em aço SAE 1010/1020 galvanizado a fogo, com base, altura de 7,00 m</t>
  </si>
  <si>
    <t>41.10.500</t>
  </si>
  <si>
    <t>Poste telecônico reto em aço SAE 1010/1020 galvanizado a fogo, altura de 4,00 m</t>
  </si>
  <si>
    <t>41.11</t>
  </si>
  <si>
    <t>Aparelho de iluminacao publica e decorativa</t>
  </si>
  <si>
    <t>41.11.060</t>
  </si>
  <si>
    <t>Luminária fechada para iluminação pública tipo pétala pequena</t>
  </si>
  <si>
    <t>41.11.090</t>
  </si>
  <si>
    <t>Luminária com corpo em tubo de alumínio tipo balizador para uso externo</t>
  </si>
  <si>
    <t>41.11.094</t>
  </si>
  <si>
    <t>Luminária LED de embutir para caixa de luz 4 x 2cm, para uso externo, tipo balizador de 3 W</t>
  </si>
  <si>
    <t>41.11.100</t>
  </si>
  <si>
    <t>Luminária retangular fechada para iluminação externa em poste, tipo pétala grande</t>
  </si>
  <si>
    <t>41.11.110</t>
  </si>
  <si>
    <t>Luminária retangular fechada para iluminação externa em poste, tipo pétala pequena</t>
  </si>
  <si>
    <t>41.11.115</t>
  </si>
  <si>
    <t>Luminária retangular tipo arandela externa para 2 lâmpadas, com difusor em polietileno ou vidro leitoso</t>
  </si>
  <si>
    <t>41.11.440</t>
  </si>
  <si>
    <t>Suporte tubular de fixação em poste para 1 luminária tipo pétala</t>
  </si>
  <si>
    <t>41.11.450</t>
  </si>
  <si>
    <t>Suporte tubular de fixação em poste para 2 luminárias tipo pétala</t>
  </si>
  <si>
    <t>41.11.702</t>
  </si>
  <si>
    <t>Luminária LED solar integrada para poste, fluxo luminoso de 8000 lm, eficiência mínima de 130,5 lm/W - potência de 80 W</t>
  </si>
  <si>
    <t>41.11.703</t>
  </si>
  <si>
    <t>Luminária LED retangular para poste, fluxo luminoso de 14160 a 17475 lm, eficiência mínima de 118 lm/W - potência de 80 W/120 W</t>
  </si>
  <si>
    <t>41.11.704</t>
  </si>
  <si>
    <t>Luminária LED retangular para poste, fluxo luminoso de 14083 lm, eficiência mínima 135 lm/W - potência de 104 W</t>
  </si>
  <si>
    <t>41.11.707</t>
  </si>
  <si>
    <t>Luminária LED retangular para poste, fluxo luminoso de 27624 lm, eficiência mínima 135 lm/W - potência de 204 W</t>
  </si>
  <si>
    <t>41.11.711</t>
  </si>
  <si>
    <t>Luminária LED retangular para parede ou piso, fluxo luminoso de 11838 a 12150 lm, eficiência mínima 107 lm/W - potência de 86 W/120 W</t>
  </si>
  <si>
    <t>41.11.712</t>
  </si>
  <si>
    <t>Luminária LED redonda de embutir para parede ou piso, área interna ou externa, bivolt - potência 6 W</t>
  </si>
  <si>
    <t>41.11.721</t>
  </si>
  <si>
    <t>Luminária LED retangular para poste, fluxo luminoso de 6250 a 6674 lm, eficiência mínima 113 lm/W - potência 40 W/59 W</t>
  </si>
  <si>
    <t>41.12</t>
  </si>
  <si>
    <t>Aparelho de iluminacao de longo alcance e especifica</t>
  </si>
  <si>
    <t>41.12.050</t>
  </si>
  <si>
    <t>Projetor retangular fechado, com alojamento para reator, para lâmpada vapor metálico ou vapor de sódio de 150 W a 400 W</t>
  </si>
  <si>
    <t>41.12.060</t>
  </si>
  <si>
    <t>Projetor retangular fechado, para lâmpada vapor de sódio de 1.000 W ou vapor metálico de 2.000 W</t>
  </si>
  <si>
    <t>41.12.070</t>
  </si>
  <si>
    <t>Projetor retangular fechado, para lâmpada vapor metálico de 70 W/150 W ou halógena de 300 W/500 W</t>
  </si>
  <si>
    <t>41.12.080</t>
  </si>
  <si>
    <t>Projetor retangular fechado, para lâmpada vapor metálico ou vapor de sódio de 250 W/400 W</t>
  </si>
  <si>
    <t>41.12.090</t>
  </si>
  <si>
    <t>Projetor cônico fechado, para lâmpadas vapor metálico, vapor de sódio de 250 W/400 W ou mista de 250 W/500 W</t>
  </si>
  <si>
    <t>41.12.210</t>
  </si>
  <si>
    <t>Projetor LED modular, fluxo luminoso de 26294 lm, eficiência mínima de 125 l/W - 150 W/200 W</t>
  </si>
  <si>
    <t>41.13</t>
  </si>
  <si>
    <t>Aparelho de iluminacao a prova de tempo, gases e vapores</t>
  </si>
  <si>
    <t>41.13.030</t>
  </si>
  <si>
    <t>Luminária blindada retangular de embutir, para lâmpada de 160 W</t>
  </si>
  <si>
    <t>41.13.040</t>
  </si>
  <si>
    <t>Luminária blindada de sobrepor ou pendente em calha fechada, para 1 lâmpada fluorescente de 32 W/36 W/40 W</t>
  </si>
  <si>
    <t>41.13.050</t>
  </si>
  <si>
    <t>Luminária blindada de sobrepor ou pendente em calha fechada, para 2 lâmpadas fluorescentes de 32 W/36 W/40 W</t>
  </si>
  <si>
    <t>41.13.102</t>
  </si>
  <si>
    <t>Luminária blindada tipo arandela de 45º e 90º, para lâmpada LED</t>
  </si>
  <si>
    <t>41.13.200</t>
  </si>
  <si>
    <t>Luminária blindada oval de sobrepor ou arandela, para lâmpada fluorescentes compacta</t>
  </si>
  <si>
    <t>41.14</t>
  </si>
  <si>
    <t>Aparelho de iluminacao comercial e industrial</t>
  </si>
  <si>
    <t>41.14.020</t>
  </si>
  <si>
    <t>Luminária retangular de embutir tipo calha fechada, com difusor plano, para 2 lâmpadas fluorescentes tubulares de 28 W/32 W/36 W/54 W</t>
  </si>
  <si>
    <t>41.14.070</t>
  </si>
  <si>
    <t>Luminária retangular de sobrepor tipo calha aberta, para 2 lâmpadas fluorescentes tubulares de 32 W</t>
  </si>
  <si>
    <t>41.14.090</t>
  </si>
  <si>
    <t>Luminária retangular de sobrepor tipo calha fechada, com difusor translúcido, para 2 lâmpadas fluorescentes de 28 W/32 W/36 W/54 W</t>
  </si>
  <si>
    <t>41.14.210</t>
  </si>
  <si>
    <t>Luminária quadrada de embutir tipo calha aberta com aletas planas, para 2 lâmpadas fluorescentes compactas de 18 W/26 W</t>
  </si>
  <si>
    <t>41.14.310</t>
  </si>
  <si>
    <t>Luminária redonda de embutir com difusor recuado, para 1 ou 2 lâmpadas fluorescentes compactas de 15 W/18 W/20 W/23 W/26 W</t>
  </si>
  <si>
    <t>41.14.390</t>
  </si>
  <si>
    <t>Luminária retangular de sobrepor tipo calha aberta, com refletor em alumínio de alto brilho, para 2 lâmpadas fluorescentes tubulares 32 W/36 W</t>
  </si>
  <si>
    <t>41.14.430</t>
  </si>
  <si>
    <t>Luminária quadrada de embutir tipo calha aberta, com refletor e aleta parabólicas em alumínio de alto brilho, para 4 lâmpadas fluorescentes de 14 W/16 W/18 W</t>
  </si>
  <si>
    <t>41.14.510</t>
  </si>
  <si>
    <t>Luminária industrial pendente com refletor prismático sem alojamento para reator, para lâmpadas vapor de sódio/metálico ou mista de 150 W/250 W/400 W</t>
  </si>
  <si>
    <t>41.14.530</t>
  </si>
  <si>
    <t>Luminária redonda de sobrepor com difusor em vidro temperado jateado para 1 ou 2 lâmpadas fluorescentes compactas de 18 W/26 W</t>
  </si>
  <si>
    <t>41.14.560</t>
  </si>
  <si>
    <t>Luminária retangular de embutir tipo calha aberta com aletas parabólicas para 2 lâmpadas fluorescentes tubulares de 28 W/54 W</t>
  </si>
  <si>
    <t>41.14.590</t>
  </si>
  <si>
    <t>Luminária industrial pendente tipo calha aberta instalação em perfilado para 1 ou 2 lâmpadas fluorescentes tubulares 14 W</t>
  </si>
  <si>
    <t>41.14.600</t>
  </si>
  <si>
    <t>Luminária industrial pendente tipo calha aberta instalação em perfilado para 1 ou 2 lâmpadas fluorescentes tubulares 28 W/54 W</t>
  </si>
  <si>
    <t>41.14.620</t>
  </si>
  <si>
    <t>Luminária retangular de sobrepor tipo calha aberta com refletor e aletas parabólicas para 2 lâmpadas fluorescentes tubulares 28 W/54 W</t>
  </si>
  <si>
    <t>41.14.640</t>
  </si>
  <si>
    <t>Luminária retangular de embutir tipo calha aberta com refletor em alumínio de alto brilho para 2 lâmpadas fluorescentes tubulares de 28 W/54 W</t>
  </si>
  <si>
    <t>41.14.670</t>
  </si>
  <si>
    <t>Luminária triangular de sobrepor tipo arandela para fluorescente compacta de 15 W/20 W/23 W</t>
  </si>
  <si>
    <t>41.14.730</t>
  </si>
  <si>
    <t>Luminária redonda de embutir com refletor em alumínio jateado e difusor em vidro para 2 lâmpadas fluorescentes compactas duplas de 18 W/26 W</t>
  </si>
  <si>
    <t>41.14.740</t>
  </si>
  <si>
    <t>Luminária retangular de embutir assimétrica para 1 lâmpada fluorescente tubular de 14 W</t>
  </si>
  <si>
    <t>41.14.750</t>
  </si>
  <si>
    <t>Luminária redonda de sobrepor ou pendente com refletor em alumínio anodizado facho concentrado para 1 lâmpada vapor metálico elipsoidal de 250 W ou 400 W</t>
  </si>
  <si>
    <t>41.14.780</t>
  </si>
  <si>
    <t>Luminária retangular de sobrepor tipo calha fechada, com difusor plano, para 4 lâmpadas fluorescentes tubulares de 14 W/16 W/18 W</t>
  </si>
  <si>
    <t>41.14.790</t>
  </si>
  <si>
    <t>Luminária retangular de embutir tipo calha aberta com refletor assimétrico em alumínio de alto brilho para 2 lâmpadas fluorescentes tubulares de 28 W/54 W</t>
  </si>
  <si>
    <t>41.14.792</t>
  </si>
  <si>
    <t>Luminária hermética de sobrepor, com difusor em policarbonato, para lâmpadas de 2 x 28 W</t>
  </si>
  <si>
    <t>41.15</t>
  </si>
  <si>
    <t>Aparelho de iluminacao interna decorativa</t>
  </si>
  <si>
    <t>41.15.170</t>
  </si>
  <si>
    <t>Luminária redonda de embutir, com foco orientável e acessório antiofuscante, para 1 lâmpada dicroica de 50 W</t>
  </si>
  <si>
    <t>41.20</t>
  </si>
  <si>
    <t>Reparos, conservacoes e complementos - GRUPO 41</t>
  </si>
  <si>
    <t>41.20.020</t>
  </si>
  <si>
    <t>Recolocação de aparelhos de iluminação ou projetores fixos em teto, piso ou parede</t>
  </si>
  <si>
    <t>41.20.080</t>
  </si>
  <si>
    <t>Plafon plástico e/ou PVC para acabamento de ponto de luz, com soquete E-27 para lâmpada fluorescente compacta</t>
  </si>
  <si>
    <t>41.20.120</t>
  </si>
  <si>
    <t>Recolocação de reator</t>
  </si>
  <si>
    <t>41.20.130</t>
  </si>
  <si>
    <t>Recolocação de lâmpada</t>
  </si>
  <si>
    <t>41.31</t>
  </si>
  <si>
    <t>Iluminacao LED</t>
  </si>
  <si>
    <t>41.31.040</t>
  </si>
  <si>
    <t>Luminária LED retangular de sobrepor com difusor translúcido, 4000 K, fluxo luminoso de 3690 a 4800 lm, potência de 38 W a 41 W</t>
  </si>
  <si>
    <t>41.31.070</t>
  </si>
  <si>
    <t>Luminária LED quadrada de sobrepor com difusor prismático translúcido, 4000 K, fluxo luminoso de 1363 a 1800 lm, potência de 15 W a 24 W</t>
  </si>
  <si>
    <t>41.31.080</t>
  </si>
  <si>
    <t>Luminária LED redonda de embutir com difusor translúcido, 4000 K, fluxo luminoso de 800 a 1060 lm, potência de 9 W a 12 W</t>
  </si>
  <si>
    <t>41.31.087</t>
  </si>
  <si>
    <t>Luminária LED redonda de sobrepor com difusor recuado translucido, 4000 K, fluxo luminoso de 1900 a 2000 lm, potência de 17 W a 19 W</t>
  </si>
  <si>
    <t>41.31.100</t>
  </si>
  <si>
    <t>Projetor LED verde retangular, foco orientável, para fixação em parede ou piso, potência de 7,5 W</t>
  </si>
  <si>
    <t>41.31.101</t>
  </si>
  <si>
    <t>Projetor LED retangular, potência de 30 W, fluxo luminoso de 2250 a 2400 lm, temperatura cor 6.500 K, bivolt</t>
  </si>
  <si>
    <t>42</t>
  </si>
  <si>
    <t>PARA-RAIOS PARA EDIFICACAO</t>
  </si>
  <si>
    <t>42.01</t>
  </si>
  <si>
    <t>Complementos para para-raios</t>
  </si>
  <si>
    <t>42.01.020</t>
  </si>
  <si>
    <t>Captor tipo Franklin, h= 300 mm, 4 pontos, 1 descida, acabamento cromado</t>
  </si>
  <si>
    <t>42.01.040</t>
  </si>
  <si>
    <t>Captor tipo Franklin, h= 300 mm, 4 pontos, 2 descidas, acabamento cromado</t>
  </si>
  <si>
    <t>42.01.060</t>
  </si>
  <si>
    <t>Luva de redução galvanizada de 2´ x 3/4´</t>
  </si>
  <si>
    <t>42.01.080</t>
  </si>
  <si>
    <t>Niple duplo galvanizado de 2´</t>
  </si>
  <si>
    <t>42.01.086</t>
  </si>
  <si>
    <t>Captor tipo terminal aéreo, h= 300 mm em alumínio</t>
  </si>
  <si>
    <t>42.01.090</t>
  </si>
  <si>
    <t>Captor tipo terminal aéreo, h= 300 mm, diâmetro de 1/4´ em cobre</t>
  </si>
  <si>
    <t>42.01.096</t>
  </si>
  <si>
    <t>Captor tipo terminal aéreo, h= 250 mm, diâmetro de 3/8´ galvanizado a fogo</t>
  </si>
  <si>
    <t>42.01.098</t>
  </si>
  <si>
    <t>Captor tipo terminal aéreo, h= 600 mm, diâmetro de 3/8´ galvanizado a fogo</t>
  </si>
  <si>
    <t>42.02</t>
  </si>
  <si>
    <t>Isolador galvanizado uso geral</t>
  </si>
  <si>
    <t>42.02.010</t>
  </si>
  <si>
    <t>Isolador galvanizado uso geral, simples com rosca mecânica</t>
  </si>
  <si>
    <t>42.02.020</t>
  </si>
  <si>
    <t>Isolador galvanizado uso geral, reforçado para fixação a 90°</t>
  </si>
  <si>
    <t>42.02.040</t>
  </si>
  <si>
    <t>Isolador galvanizado uso geral, simples com chapa de encosto</t>
  </si>
  <si>
    <t>42.02.060</t>
  </si>
  <si>
    <t>Isolador galvanizado uso geral, reforçado com chapa de encosto</t>
  </si>
  <si>
    <t>42.02.080</t>
  </si>
  <si>
    <t>Isolador galvanizado uso geral, simples com calha para telha ondulada</t>
  </si>
  <si>
    <t>42.02.100</t>
  </si>
  <si>
    <t>Isolador galvanizado uso geral, reforçado com calha para telha ondulada</t>
  </si>
  <si>
    <t>42.03</t>
  </si>
  <si>
    <t>Isolador galvanizado para mastro</t>
  </si>
  <si>
    <t>42.03.020</t>
  </si>
  <si>
    <t>Isolador galvanizado para mastro de diâmetro 2´, simples com 1 descida</t>
  </si>
  <si>
    <t>42.03.040</t>
  </si>
  <si>
    <t>Isolador galvanizado para mastro de diâmetro 2´, simples com 2 descidas</t>
  </si>
  <si>
    <t>42.03.060</t>
  </si>
  <si>
    <t>Isolador galvanizado para mastro de diâmetro 2´, reforçado com 1 descida</t>
  </si>
  <si>
    <t>42.03.080</t>
  </si>
  <si>
    <t>Isolador galvanizado para mastro de diâmetro 2´, reforçado com 2 descidas</t>
  </si>
  <si>
    <t>42.04</t>
  </si>
  <si>
    <t>Componentes de sustentacao para mastro galvanizado</t>
  </si>
  <si>
    <t>42.04.020</t>
  </si>
  <si>
    <t>Braçadeira de contraventagem para mastro de diâmetro 2´</t>
  </si>
  <si>
    <t>42.04.040</t>
  </si>
  <si>
    <t>Apoio para mastro de diâmetro 2´</t>
  </si>
  <si>
    <t>42.04.060</t>
  </si>
  <si>
    <t>Base para mastro de diâmetro 2´</t>
  </si>
  <si>
    <t>42.04.080</t>
  </si>
  <si>
    <t>Contraventagem com cabo para mastro de diâmetro 2´</t>
  </si>
  <si>
    <t>42.04.120</t>
  </si>
  <si>
    <t>Mastro simples galvanizado de diâmetro 2´</t>
  </si>
  <si>
    <t>42.04.140</t>
  </si>
  <si>
    <t>Suporte porta bandeira simples para mastro de diâmetro 2´</t>
  </si>
  <si>
    <t>42.04.160</t>
  </si>
  <si>
    <t>Suporte porta bandeira reforçado para mastro de diâmetro 2´</t>
  </si>
  <si>
    <t>42.05</t>
  </si>
  <si>
    <t>Componentes para cabo de descida</t>
  </si>
  <si>
    <t>42.05.010</t>
  </si>
  <si>
    <t>Sinalizador de obstáculo simples, sem célula fotoelétrica</t>
  </si>
  <si>
    <t>42.05.020</t>
  </si>
  <si>
    <t>Braçadeira para fixação do aparelho sinalizador para mastro de diâmetro 2´</t>
  </si>
  <si>
    <t>42.05.030</t>
  </si>
  <si>
    <t>Sinalizador de obstáculo duplo, sem célula fotoelétrica</t>
  </si>
  <si>
    <t>42.05.050</t>
  </si>
  <si>
    <t>Sinalizador de obstáculo simples, com célula fotoelétrica</t>
  </si>
  <si>
    <t>42.05.070</t>
  </si>
  <si>
    <t>Sinalizador de obstáculo duplo, com célula fotoelétrica</t>
  </si>
  <si>
    <t>42.05.100</t>
  </si>
  <si>
    <t>Caixa de inspeção suspensa</t>
  </si>
  <si>
    <t>42.05.110</t>
  </si>
  <si>
    <t>Conector cabo/haste de 3/4´</t>
  </si>
  <si>
    <t>42.05.120</t>
  </si>
  <si>
    <t>Conector de emenda em latão para cabo de até 50 mm² com 4 parafusos</t>
  </si>
  <si>
    <t>42.05.140</t>
  </si>
  <si>
    <t>Conector olhal cabo/haste de 3/4´</t>
  </si>
  <si>
    <t>42.05.160</t>
  </si>
  <si>
    <t>Conector olhal cabo/haste de 5/8´</t>
  </si>
  <si>
    <t>42.05.170</t>
  </si>
  <si>
    <t>Vergalhão liso de aço galvanizado, diâmetro de 3/8´</t>
  </si>
  <si>
    <t>42.05.180</t>
  </si>
  <si>
    <t>Esticador em latão para cabo de cobre</t>
  </si>
  <si>
    <t>42.05.190</t>
  </si>
  <si>
    <t>Haste de aterramento de 3/4´ x 3 m</t>
  </si>
  <si>
    <t>42.05.200</t>
  </si>
  <si>
    <t>Haste de aterramento de 5/8´ x 2,4 m</t>
  </si>
  <si>
    <t>42.05.210</t>
  </si>
  <si>
    <t>Haste de aterramento de 5/8´ x 3 m</t>
  </si>
  <si>
    <t>42.05.220</t>
  </si>
  <si>
    <t>Mastro para sinalizador de obstáculo, de 1,5 m x 3/4´</t>
  </si>
  <si>
    <t>42.05.230</t>
  </si>
  <si>
    <t>Clips de fixação para vergalhão em aço galvanizado de 3/8´</t>
  </si>
  <si>
    <t>42.05.240</t>
  </si>
  <si>
    <t>Suporte para tubo de proteção com chapa de encosto, diâmetro 2´</t>
  </si>
  <si>
    <t>42.05.250</t>
  </si>
  <si>
    <t>Barra condutora chata em alumínio de 3/4´ x 1/4´, inclusive acessórios de fixação</t>
  </si>
  <si>
    <t>42.05.260</t>
  </si>
  <si>
    <t>Suporte para tubo de proteção com grapa para chumbar, diâmetro 2´</t>
  </si>
  <si>
    <t>42.05.270</t>
  </si>
  <si>
    <t>Conector em latão estanhado para cabos de 16 a 50 mm² e vergalhões até 3/8´</t>
  </si>
  <si>
    <t>42.05.290</t>
  </si>
  <si>
    <t>Suporte para fixação de terminal aéreo e/ou de cabo de cobre nu, com base plana</t>
  </si>
  <si>
    <t>42.05.300</t>
  </si>
  <si>
    <t>Tampa para caixa de inspeção cilíndrica, aço galvanizado</t>
  </si>
  <si>
    <t>42.05.310</t>
  </si>
  <si>
    <t>Caixa de inspeção do terra cilíndrica em PVC rígido, diâmetro de 300 mm - h= 250 mm</t>
  </si>
  <si>
    <t>42.05.320</t>
  </si>
  <si>
    <t>Caixa de inspeção do terra cilíndrica em PVC rígido, diâmetro de 300 mm - h= 400 mm</t>
  </si>
  <si>
    <t>42.05.330</t>
  </si>
  <si>
    <t>Caixa de inspeção do terra cilíndrica em PVC rígido, diâmetro de 300 mm - h= 600 mm</t>
  </si>
  <si>
    <t>42.05.340</t>
  </si>
  <si>
    <t>Barra condutora chata em cobre de 3/4´ x 3/16´, inclusive acessórios de fixação</t>
  </si>
  <si>
    <t>42.05.370</t>
  </si>
  <si>
    <t>Caixa de equalização, de embutir, em aço com barramento, de 400 x 400 mm e tampa</t>
  </si>
  <si>
    <t>42.05.380</t>
  </si>
  <si>
    <t>Caixa de equalização, de embutir, em aço com barramento, de 200 x 200 mm e tampa</t>
  </si>
  <si>
    <t>42.05.390</t>
  </si>
  <si>
    <t>Presilha em latão para cabos de 16 até 50 mm²</t>
  </si>
  <si>
    <t>42.05.410</t>
  </si>
  <si>
    <t>Suporte para fixação de terminal aéreo e/ou de cabo de cobre nu, com base ondulada</t>
  </si>
  <si>
    <t>42.05.440</t>
  </si>
  <si>
    <t>Barra condutora chata em alumínio de 7/8´ x 1/8´, inclusive acessórios de fixação</t>
  </si>
  <si>
    <t>42.05.450</t>
  </si>
  <si>
    <t>Conector com rabicho e porca em latão para cabo de 16 a 35 mm²</t>
  </si>
  <si>
    <t>42.05.510</t>
  </si>
  <si>
    <t>Suporte para fixação de fita de alumínio 7/8´ x 1/8´ e/ou cabo de cobre nu, com base ondulada</t>
  </si>
  <si>
    <t>42.05.520</t>
  </si>
  <si>
    <t>Suporte para fixação de fita de alumínio 7/8´ x 1/8´, com base plana</t>
  </si>
  <si>
    <t>42.05.542</t>
  </si>
  <si>
    <t>Tela equipotencial em aço inoxidável, largura de 200 mm, espessura de 1,4 mm</t>
  </si>
  <si>
    <t>42.05.550</t>
  </si>
  <si>
    <t>Cordoalha flexível "Jumpers" de 25 x 235 mm, com 4 furos de 11 mm</t>
  </si>
  <si>
    <t>42.05.560</t>
  </si>
  <si>
    <t>Cordoalha flexível "Jumpers" de 25 x 300 mm, com 4 furos de 11 mm</t>
  </si>
  <si>
    <t>42.05.570</t>
  </si>
  <si>
    <t>Terminal estanhado com 1 furo e 1 compressão - 16 mm²</t>
  </si>
  <si>
    <t>42.05.580</t>
  </si>
  <si>
    <t>Terminal estanhado com 1 furo e 1 compressão - 35 mm²</t>
  </si>
  <si>
    <t>42.05.590</t>
  </si>
  <si>
    <t>Terminal estanhado com 1 furo e 1 compressão - 50 mm²</t>
  </si>
  <si>
    <t>42.05.620</t>
  </si>
  <si>
    <t>Terminal estanhado com 2 furos e 1 compressão - 50 mm²</t>
  </si>
  <si>
    <t>42.05.630</t>
  </si>
  <si>
    <t>Conector tipo ´X´ para aterramento de telas, acabamento estanhado, para cabo de 16 - 50 mm²</t>
  </si>
  <si>
    <t>42.05.650</t>
  </si>
  <si>
    <t>Malha fechada pré-fabricada em fio de cobre de 16mm e mesch 30 x 30cm para aterramento</t>
  </si>
  <si>
    <t>42.20</t>
  </si>
  <si>
    <t>Reparos, conservacoes e complementos - GRUPO 42</t>
  </si>
  <si>
    <t>42.20.080</t>
  </si>
  <si>
    <t>Solda exotérmica conexão cabo-cabo horizontal em X, bitola do cabo de 16-16mm² a 35-35mm²</t>
  </si>
  <si>
    <t>42.20.090</t>
  </si>
  <si>
    <t>Solda exotérmica conexão cabo-cabo horizontal em X, bitola do cabo de 50-25mm² a 95-50mm²</t>
  </si>
  <si>
    <t>42.20.120</t>
  </si>
  <si>
    <t>Solda exotérmica conexão cabo-cabo horizontal em X sobreposto, bitola do cabo de 35-35mm² a 50-35mm²</t>
  </si>
  <si>
    <t>42.20.130</t>
  </si>
  <si>
    <t>Solda exotérmica conexão cabo-cabo horizontal em X sobreposto, bitola do cabo de 50-50mm² a 95-50mm²</t>
  </si>
  <si>
    <t>42.20.150</t>
  </si>
  <si>
    <t>Solda exotérmica conexão cabo-cabo horizontal em T, bitola do cabo de 16-16mm² a 50-35mm², 70-35mm² e 95-35mm²</t>
  </si>
  <si>
    <t>42.20.160</t>
  </si>
  <si>
    <t>Solda exotérmica conexão cabo-cabo horizontal em T, bitola do cabo de 50-50mm² a 95-50mm²</t>
  </si>
  <si>
    <t>42.20.170</t>
  </si>
  <si>
    <t>Solda exotérmica conexão cabo-cabo horizontal reto, bitola do cabo de 16mm² a 70mm²</t>
  </si>
  <si>
    <t>42.20.190</t>
  </si>
  <si>
    <t>Solda exotérmica conexão cabo-haste em X sobreposto, bitola do cabo de 35mm² a 50mm² para haste de 5/8" e 3/4"</t>
  </si>
  <si>
    <t>42.20.210</t>
  </si>
  <si>
    <t>Solda exotérmica conexão cabo-haste em T, bitola do cabo de 35mm² para haste de 5/8" e 3/4"</t>
  </si>
  <si>
    <t>42.20.220</t>
  </si>
  <si>
    <t>Solda exotérmica conexão cabo-haste em T, bitola do cabo de 50mm² a 95mm² para haste de 5/8" e 3/4"</t>
  </si>
  <si>
    <t>42.20.230</t>
  </si>
  <si>
    <t>Solda exotérmica conexão cabo-haste na lateral, bitola do cabo de 25mm² a 70mm² para haste de 5/8" e 3/4"</t>
  </si>
  <si>
    <t>42.20.240</t>
  </si>
  <si>
    <t>Solda exotérmica conexão cabo-haste no topo, bitola do cabo de 25mm² a 35mm² para haste de 5/8"</t>
  </si>
  <si>
    <t>42.20.250</t>
  </si>
  <si>
    <t>Solda exotérmica conexão cabo-haste no topo, bitola do cabo de 50mm² a 95mm² para haste de 5/8" e 3/4"</t>
  </si>
  <si>
    <t>42.20.260</t>
  </si>
  <si>
    <t>Solda exotérmica conexão cabo-ferro de construção com cabo paralelo, bitola do cabo de 35mm² para haste de 5/8" e 3/4"</t>
  </si>
  <si>
    <t>42.20.270</t>
  </si>
  <si>
    <t>Solda exotérmica conexão cabo-ferro de construção com cabo paralelo, bitola do cabo de 50mm² a 70mm² para haste de 5/8" e 3/4"</t>
  </si>
  <si>
    <t>42.20.280</t>
  </si>
  <si>
    <t>Solda exotérmica conexão cabo-ferro de construção com cabo em X sobreposto, bitola do cabo de 35mm² a 70mm² para haste de 5/8"</t>
  </si>
  <si>
    <t>42.20.290</t>
  </si>
  <si>
    <t>Solda exotérmica conexão cabo-ferro de construção com cabo em X sobreposto, bitola do cabo de 35mm² a 70mm² para haste de 3/8"</t>
  </si>
  <si>
    <t>42.20.300</t>
  </si>
  <si>
    <t>Solda exotérmica conexão cabo-terminal com duas fixações, bitola do cabo de 25mm² a 50mm² para terminal 3x25</t>
  </si>
  <si>
    <t>42.20.310</t>
  </si>
  <si>
    <t>Solda exotérmica conexão cabo-superfície de aço, bitola do cabo de 16mm² a 35mm²</t>
  </si>
  <si>
    <t>42.20.320</t>
  </si>
  <si>
    <t>Solda exotérmica conexão cabo-superfície de aço, bitola do cabo de 50mm² a 95mm²</t>
  </si>
  <si>
    <t>43</t>
  </si>
  <si>
    <t>APARELHOS ELETRICOS, HIDRAULICOS E A GAS.</t>
  </si>
  <si>
    <t>43.01</t>
  </si>
  <si>
    <t>Bebedouros</t>
  </si>
  <si>
    <t>43.01.012</t>
  </si>
  <si>
    <t>Purificador de pressão elétrico em chapa eletrozincado pré-pintada e tampo em aço inoxidável, tipo coluna, capacidade de refrigeração de 2 l/h - simples</t>
  </si>
  <si>
    <t>43.01.032</t>
  </si>
  <si>
    <t>Purificador de pressão elétrico em chapa eletrozincado pré-pintada e tampo em aço inoxidável, tipo coluna, capacidade de refrigeração de 2 l/h - conjugado</t>
  </si>
  <si>
    <t>43.02</t>
  </si>
  <si>
    <t>Chuveiros</t>
  </si>
  <si>
    <t>43.02.010</t>
  </si>
  <si>
    <t>Chuveiro frio em PVC, diâmetro de 10 cm</t>
  </si>
  <si>
    <t>43.02.070</t>
  </si>
  <si>
    <t>Chuveiro com válvula de acionamento antivandalismo, DN= 3/4´</t>
  </si>
  <si>
    <t>43.02.080</t>
  </si>
  <si>
    <t>Chuveiro elétrico de 6.500W / 220V com resistência blindada</t>
  </si>
  <si>
    <t>43.02.100</t>
  </si>
  <si>
    <t>Chuveiro com jato regulável em metal com acabamento cromado</t>
  </si>
  <si>
    <t>43.02.122</t>
  </si>
  <si>
    <t>Chuveiro frio em PVC, com registro e tubo de ligação acoplados</t>
  </si>
  <si>
    <t>43.02.140</t>
  </si>
  <si>
    <t>Chuveiro elétrico de 5.500 W / 220 V em PVC</t>
  </si>
  <si>
    <t>43.02.160</t>
  </si>
  <si>
    <t>Chuveiro lava-olhos, acionamento manual, tubulação em ferro galvanizado com pintura epóxi cor verde</t>
  </si>
  <si>
    <t>43.02.170</t>
  </si>
  <si>
    <t>Chuveiro elétrico de 7.500W / 220 V, com resistência blindada</t>
  </si>
  <si>
    <t>43.02.180</t>
  </si>
  <si>
    <t>Ducha eletrônica de 6.800W até 7.900 W / 220 V</t>
  </si>
  <si>
    <t>43.03</t>
  </si>
  <si>
    <t>Aquecedores</t>
  </si>
  <si>
    <t>43.03.050</t>
  </si>
  <si>
    <t>Aquecedor a gás de acumulação, capacidade 300 l</t>
  </si>
  <si>
    <t>43.03.130</t>
  </si>
  <si>
    <t>Aquecedor a gás de acumulação, capacidade 500 l</t>
  </si>
  <si>
    <t>43.03.212</t>
  </si>
  <si>
    <t>Aquecedor de passagem elétrico individual, baixa pressão - 5.000 W / 6.400 W</t>
  </si>
  <si>
    <t>43.03.220</t>
  </si>
  <si>
    <t>Sistema de aquecimento de passagem a gás com sistema misturador para abastecimento de até 08 duchas</t>
  </si>
  <si>
    <t>43.03.230</t>
  </si>
  <si>
    <t>Sistema de aquecimento de passagem a gás com sistema misturador para abastecimento de até 16 duchas</t>
  </si>
  <si>
    <t>43.03.240</t>
  </si>
  <si>
    <t>Sistema de aquecimento de passagem a gás com sistema misturador para abastecimento de até 24 duchas</t>
  </si>
  <si>
    <t>43.03.500</t>
  </si>
  <si>
    <t>Coletor em alumínio para sistema de aquecimento solar com área coletora até 1,60 m²</t>
  </si>
  <si>
    <t>43.03.510</t>
  </si>
  <si>
    <t>Coletor em alumínio para sistema de aquecimento solar com área coletora até 2,00 m²</t>
  </si>
  <si>
    <t>43.03.550</t>
  </si>
  <si>
    <t>Reservatório térmico horizontal em aço inoxidável AISI 304, capacidade de 500 litros</t>
  </si>
  <si>
    <t>43.04</t>
  </si>
  <si>
    <t>Torneiras eletricas</t>
  </si>
  <si>
    <t>43.04.020</t>
  </si>
  <si>
    <t>Torneira elétrica</t>
  </si>
  <si>
    <t>43.05</t>
  </si>
  <si>
    <t>Exaustor, ventilador e circulador de ar</t>
  </si>
  <si>
    <t>43.05.030</t>
  </si>
  <si>
    <t>Exaustor elétrico em plástico, vazão de 150 a 190m³/h</t>
  </si>
  <si>
    <t>43.05.100</t>
  </si>
  <si>
    <t>Insuflador de ar compacto, para renovação de ar em ambientes, vazão máxima 93 m³/h</t>
  </si>
  <si>
    <t>43.06</t>
  </si>
  <si>
    <t>Emissores de som</t>
  </si>
  <si>
    <t>43.06.010</t>
  </si>
  <si>
    <t>Cigarra de embutir 50/60HZ até 127V, com placa</t>
  </si>
  <si>
    <t>43.07</t>
  </si>
  <si>
    <t>Aparelho condicionador de ar</t>
  </si>
  <si>
    <t>43.07.070</t>
  </si>
  <si>
    <t>Ar condicionado a frio, tipo split piso teto com capacidade de 48.000 BTU/h</t>
  </si>
  <si>
    <t>43.07.300</t>
  </si>
  <si>
    <t>Ar condicionado a frio, tipo split cassete com capacidade de 18.000 BTU/h</t>
  </si>
  <si>
    <t>43.07.310</t>
  </si>
  <si>
    <t>Ar condicionado a frio, tipo split cassete com capacidade de 24.000 BTU/h</t>
  </si>
  <si>
    <t>43.07.320</t>
  </si>
  <si>
    <t>Ar condicionado a frio, tipo split cassete com capacidade de 36.000 BTU/h</t>
  </si>
  <si>
    <t>43.07.330</t>
  </si>
  <si>
    <t>Ar condicionado a frio, tipo split parede com capacidade de 12.000 BTU/h</t>
  </si>
  <si>
    <t>43.07.340</t>
  </si>
  <si>
    <t>Ar condicionado a frio, tipo split parede com capacidade de 18.000 BTU/h</t>
  </si>
  <si>
    <t>43.07.350</t>
  </si>
  <si>
    <t>Ar condicionado a frio, tipo split parede com capacidade de 24.000 BTU/h</t>
  </si>
  <si>
    <t>43.07.360</t>
  </si>
  <si>
    <t>Ar condicionado a frio, tipo split parede com capacidade de 30.000 BTU/h</t>
  </si>
  <si>
    <t>43.07.380</t>
  </si>
  <si>
    <t>Ar condicionado a frio, tipo split piso teto com capacidade de 24.000 BTU/h</t>
  </si>
  <si>
    <t>43.07.390</t>
  </si>
  <si>
    <t>Ar condicionado a frio, tipo split piso teto com capacidade de 36.000 BTU/h</t>
  </si>
  <si>
    <t>43.08</t>
  </si>
  <si>
    <t>Equipamentos para sistema VRF ar condicionado</t>
  </si>
  <si>
    <t>43.08.001</t>
  </si>
  <si>
    <t>Condensador para sistema VRF de ar condicionado, capacidade até 6 TR</t>
  </si>
  <si>
    <t>43.08.002</t>
  </si>
  <si>
    <t>Condensador para sistema VRF de ar condicionado, capacidade de 8 TR a 10 TR</t>
  </si>
  <si>
    <t>43.08.003</t>
  </si>
  <si>
    <t>Condensador para sistema VRF de ar condicionado, capacidade de 11 TR a 13 TR</t>
  </si>
  <si>
    <t>43.08.004</t>
  </si>
  <si>
    <t>Condensador para sistema VRF de ar condicionado, capacidade de 14 TR a 16 TR</t>
  </si>
  <si>
    <t>43.08.020</t>
  </si>
  <si>
    <t>Evaporador para sistema VRF de ar condicionado, tipo parede, capacidade de 1 TR</t>
  </si>
  <si>
    <t>43.08.021</t>
  </si>
  <si>
    <t>Evaporador para sistema VRF de ar condicionado, tipo parede, capacidade de 2 TR</t>
  </si>
  <si>
    <t>43.08.022</t>
  </si>
  <si>
    <t>Evaporador para sistema VRF de ar condicionado, tipo parede, capacidade de 3 TR</t>
  </si>
  <si>
    <t>43.08.030</t>
  </si>
  <si>
    <t>Evaporador para sistema VRF de ar condicionado, tipo piso teto, capacidade de 1 TR</t>
  </si>
  <si>
    <t>43.08.031</t>
  </si>
  <si>
    <t>Evaporador para sistema VRF de ar condicionado, tipo piso teto, capacidade de 2 TR</t>
  </si>
  <si>
    <t>43.08.032</t>
  </si>
  <si>
    <t>Evaporador para sistema VRF de ar condicionado, tipo piso teto, capacidade de 3 TR</t>
  </si>
  <si>
    <t>43.08.033</t>
  </si>
  <si>
    <t>Evaporador para sistema VRF de ar condicionado, tipo piso teto, capacidade de 4 TR</t>
  </si>
  <si>
    <t>43.08.040</t>
  </si>
  <si>
    <t>Evaporador para sistema VRF de ar condicionado, tipo cassete, capacidade de 1 TR</t>
  </si>
  <si>
    <t>43.08.041</t>
  </si>
  <si>
    <t>Evaporador para sistema VRF de ar condicionado, tipo cassete, capacidade de 2 TR</t>
  </si>
  <si>
    <t>43.08.042</t>
  </si>
  <si>
    <t>Evaporador para sistema VRF de ar condicionado, tipo cassete, capacidade de 3 TR</t>
  </si>
  <si>
    <t>43.08.043</t>
  </si>
  <si>
    <t>Evaporador para sistema VRF de ar condicionado, tipo cassete, capacidade de 4 TR</t>
  </si>
  <si>
    <t>43.10</t>
  </si>
  <si>
    <t>Bombas centrifugas, uso geral</t>
  </si>
  <si>
    <t>43.10.050</t>
  </si>
  <si>
    <t>Conjunto motor-bomba (centrífuga) 10 cv, monoestágio, Hman= 24 a 36 mca, Q= 53 a 45 m³/h</t>
  </si>
  <si>
    <t>43.10.090</t>
  </si>
  <si>
    <t>Conjunto motor-bomba (centrífuga) 20 cv, monoestágio, Hman= 40 a 70 mca, Q= 76 a 28 m³/h</t>
  </si>
  <si>
    <t>43.10.110</t>
  </si>
  <si>
    <t>Conjunto motor-bomba (centrífuga) 5 cv, monoestágio, Hmam= 14 a 26 mca, Q= 56 a 30 m³/h</t>
  </si>
  <si>
    <t>43.10.130</t>
  </si>
  <si>
    <t>Conjunto motor-bomba (centrífuga) 3/4 cv, monoestágio, Hman= 10 a 16 mca, Q= 12,7 a 8 m³/h</t>
  </si>
  <si>
    <t>43.10.210</t>
  </si>
  <si>
    <t>Conjunto motor-bomba (centrífuga) 60 cv, monoestágio, Hman= 90 a 125 mca, Q= 115 a 50 m³/h</t>
  </si>
  <si>
    <t>43.10.230</t>
  </si>
  <si>
    <t>Conjunto motor-bomba (centrífuga) 2 cv, monoestágio, Hman= 12 a 27 mca, Q= 25 a 8 m³/h</t>
  </si>
  <si>
    <t>43.10.250</t>
  </si>
  <si>
    <t>Conjunto motor-bomba (centrífuga) 15 cv, monoestágio, Hman= 30 a 60 mca, Q= 82 a 20 m³/h</t>
  </si>
  <si>
    <t>43.10.290</t>
  </si>
  <si>
    <t>Conjunto motor-bomba (centrífuga) 5 cv, monoestágio, Hman= 24 a 33 mca, Q= 41,6 a 35,2 m³/h</t>
  </si>
  <si>
    <t>43.10.450</t>
  </si>
  <si>
    <t>Conjunto motor-bomba (centrífuga) 30 cv, monoestágio, Hman= 20 a 50 mca, Q= 197 a 112 m³/h</t>
  </si>
  <si>
    <t>43.10.452</t>
  </si>
  <si>
    <t>Conjunto motor-bomba (centrífuga) 1,5 cv, multiestágio, Hman= 20 a 35 mca, Q= 7,1 a 4,5 m³/h</t>
  </si>
  <si>
    <t>43.10.454</t>
  </si>
  <si>
    <t>Conjunto motor-bomba (centrífuga) 3 cv, multiestágio, Hman= 30 a 45 mca, Q= 12,4 a 8,4 m³/h</t>
  </si>
  <si>
    <t>43.10.456</t>
  </si>
  <si>
    <t>Conjunto motor-bomba (centrífuga) 3 cv, multiestágio, Hman= 35 a 60 mca, Q= 7,8 a 5,8 m³/h</t>
  </si>
  <si>
    <t>43.10.480</t>
  </si>
  <si>
    <t>Conjunto motor-bomba (centrífuga) 7,5 cv, multiestágio, Hman= 30 a 80 mca, Q= 21,6 a 12,0 m³/h</t>
  </si>
  <si>
    <t>43.10.490</t>
  </si>
  <si>
    <t>Conjunto motor-bomba (centrífuga) 5 cv, multiestágio, Hman= 25 a 50 mca, Q= 21,0 a 13,3 m³/h</t>
  </si>
  <si>
    <t>43.10.620</t>
  </si>
  <si>
    <t>Conjunto motor-bomba (centrífuga), 0,5 cv, monoestágio, Hman= 10 a 20 mca, Q= 7,5 a 1,5 m³/h</t>
  </si>
  <si>
    <t>43.10.670</t>
  </si>
  <si>
    <t>Conjunto motor-bomba (centrífuga) 0,5 cv, monoestágio, trifásico, Hman= 9 a 21 mca, Q= 8,3 a 2,0 m³/h</t>
  </si>
  <si>
    <t>43.10.730</t>
  </si>
  <si>
    <t>Conjunto motor-bomba (centrífuga) 30 cv, monoestágio trifásico, Hman= 70 a 94 mca, Q= 34,80 a 61,7 m³/h</t>
  </si>
  <si>
    <t>43.10.740</t>
  </si>
  <si>
    <t>Conjunto motor-bomba (centrífuga) 20 cv, monoestágio trifásico, Hman= 62 a 90 mca, Q= 21,1 a 43,8 m³/h</t>
  </si>
  <si>
    <t>43.10.750</t>
  </si>
  <si>
    <t>Conjunto motor-bomba (centrífuga) 1 cv, monoestágio trifásico, Hman= 8 a 25 mca e Q= 11 a 1,50 m³/h</t>
  </si>
  <si>
    <t>43.10.770</t>
  </si>
  <si>
    <t>Conjunto motor-bomba (centrífuga) 40 cv, monoestágio trifásico, Hman= 45 a 75 mca e Q= 120 a 75 m³/h</t>
  </si>
  <si>
    <t>43.10.780</t>
  </si>
  <si>
    <t>Conjunto motor-bomba (centrífuga) 50 cv, monoestágio trifásico, Hman= 61 a 81 mca e Q= 170 a 80 m³/h</t>
  </si>
  <si>
    <t>43.10.790</t>
  </si>
  <si>
    <t>Conjunto motor-bomba (centrífuga) 1 cv, multiestágio trifásico, Hman= 15 a 30 mca, Q= 6,5 a 4,2 m³/h</t>
  </si>
  <si>
    <t>43.10.794</t>
  </si>
  <si>
    <t>Conjunto motor-bomba (centrífuga) 1 cv, multiestágio trifásico, Hman= 70 a 115 mca e Q= 1,0 a 1,6 m³/h</t>
  </si>
  <si>
    <t>43.11</t>
  </si>
  <si>
    <t>Bombas submersiveis</t>
  </si>
  <si>
    <t>43.11.050</t>
  </si>
  <si>
    <t>Conjunto motor-bomba submersível para poço profundo de 6´, Q= 10 a 20m³/h, Hman= 80 a 48 mca, até 6 HP</t>
  </si>
  <si>
    <t>43.11.060</t>
  </si>
  <si>
    <t>Conjunto motor-bomba submersível para poço profundo de 6´, Q= 10 a 20m³/h, Hman= 108 a 64,5 mca, 8 HP</t>
  </si>
  <si>
    <t>43.11.100</t>
  </si>
  <si>
    <t>Conjunto motor-bomba submersível para poço profundo de 6´, Q= 10 a 20m³/h, Hman= 274 a 170 mca, 20 HP</t>
  </si>
  <si>
    <t>43.11.110</t>
  </si>
  <si>
    <t>Conjunto motor-bomba submersível para poço profundo de 6´, Q= 20 a 34m³/h, Hman= 56,5 a 32 mca, até 8 HP</t>
  </si>
  <si>
    <t>43.11.130</t>
  </si>
  <si>
    <t>Conjunto motor-bomba submersível para poço profundo de 6´, Q= 20 a 34m³/h, Hman= 92,5 a 53 mca, 12,5 HP</t>
  </si>
  <si>
    <t>43.11.150</t>
  </si>
  <si>
    <t>Conjunto motor-bomba submersível para poço profundo de 6´, Q= 20 a 34m³/h, Hman= 152 a 88 mca, 20 HP</t>
  </si>
  <si>
    <t>43.11.320</t>
  </si>
  <si>
    <t>Conjunto motor-bomba submersível vertical para esgoto, Q= 4,8 a 25,8 m³/h, Hmam= 19 a 5 mca, potência 1 cv, diâmetro de sólidos até 20mm</t>
  </si>
  <si>
    <t>43.11.330</t>
  </si>
  <si>
    <t>Conjunto motor-bomba submersível vertical para esgoto, Q= 4,6 a 57,2 m³/h, Hman= 13 a 4 mca, potência 2 a 3,5 cv, diâmetro de sólidos até 50mm</t>
  </si>
  <si>
    <t>43.11.360</t>
  </si>
  <si>
    <t>Conjunto motor-bomba submersível vertical para águas residuais, Q= 2 a16 m³/h, Hman= 12 a 2 mca, potência de 0,5 cv</t>
  </si>
  <si>
    <t>43.11.370</t>
  </si>
  <si>
    <t>Conjunto motor-bomba submersível vertical para águas residuais, Q= 3 a 20 m³/h, Hman= 13 a 5 mca, potência de 1 cv</t>
  </si>
  <si>
    <t>43.11.380</t>
  </si>
  <si>
    <t>Conjunto motor-bomba submersível vertical para águas residuais, Q= 10 a 50 m³/h, Hman= 22 a 4 mca, potência 4 cv</t>
  </si>
  <si>
    <t>43.11.390</t>
  </si>
  <si>
    <t>Conjunto motor-bomba submersível vertical para águas residuais, Q= 8 a 45 m³/h, Hman= 10,5 a 3,5 mca, potência 1,5 cv</t>
  </si>
  <si>
    <t>43.11.400</t>
  </si>
  <si>
    <t>Conjunto motor-bomba submersível vertical para esgoto, Q= 3,4 a 86,3 m³/h, Hman= 14 a 5 mca, potência 5 cv</t>
  </si>
  <si>
    <t>43.11.410</t>
  </si>
  <si>
    <t>Conjunto motor-bomba submersível vertical para esgoto, Q= 9,1 a 113,6m³/h, Hman= 20 a 15 mca, potência 10 cv</t>
  </si>
  <si>
    <t>43.11.420</t>
  </si>
  <si>
    <t>Conjunto motor-bomba submersível vertical para esgoto, Q=9,3 a 69,0 m³/h, Hman=15 a 7 mca, potência 3cv, diâmetro de sólidos 50/65mm</t>
  </si>
  <si>
    <t>43.11.460</t>
  </si>
  <si>
    <t>Conjunto motor-bomba submersível vertical para esgoto, Q= 40 m³/h, Hman= 40 mca, diâmetro de sólidos até 50 mm</t>
  </si>
  <si>
    <t>43.12</t>
  </si>
  <si>
    <t>Bombas especiais, uso industrial</t>
  </si>
  <si>
    <t>43.12.500</t>
  </si>
  <si>
    <t>Filtro de areia com carga de areia filtrante, vazão de 16,9 m³/h</t>
  </si>
  <si>
    <t>43.20</t>
  </si>
  <si>
    <t>Reparos, conservacoes e complementos - GRUPO 43</t>
  </si>
  <si>
    <t>43.20.130</t>
  </si>
  <si>
    <t>Caixa de passagem para condicionamento de ar tipo Split, com saída de dreno único na vertical - 39 x 22 x 6 cm</t>
  </si>
  <si>
    <t>43.20.140</t>
  </si>
  <si>
    <t>Bomba de remoção de condensados para condicionadores de ar</t>
  </si>
  <si>
    <t>43.20.200</t>
  </si>
  <si>
    <t>Controlador de temperatura analógico</t>
  </si>
  <si>
    <t>43.20.210</t>
  </si>
  <si>
    <t>Bomba de circulação para água quente</t>
  </si>
  <si>
    <t>43.20.250</t>
  </si>
  <si>
    <t>Poço termométrico em alumínio, com haste de 30mm e rosca 1/2" npt</t>
  </si>
  <si>
    <t>43.20.260</t>
  </si>
  <si>
    <t>Termostato para aquecimento ou refrigeração com programação horária</t>
  </si>
  <si>
    <t>44</t>
  </si>
  <si>
    <t>APARELHOS E METAIS HIDRAULICOS</t>
  </si>
  <si>
    <t>44.01</t>
  </si>
  <si>
    <t>Aparelhos e loucas</t>
  </si>
  <si>
    <t>44.01.030</t>
  </si>
  <si>
    <t>Bacia turca de louça - 6 litros</t>
  </si>
  <si>
    <t>44.01.040</t>
  </si>
  <si>
    <t xml:space="preserve">Bacia sifonada com caixa de descarga acoplada e tampa - infantil	</t>
  </si>
  <si>
    <t>44.01.050</t>
  </si>
  <si>
    <t>Bacia sifonada de louça sem tampa - 6 litros</t>
  </si>
  <si>
    <t>44.01.070</t>
  </si>
  <si>
    <t>Bacia sifonada de louça sem tampa com saída horizontal - 6 litros</t>
  </si>
  <si>
    <t>44.01.100</t>
  </si>
  <si>
    <t>Lavatório de louça sem coluna</t>
  </si>
  <si>
    <t>44.01.110</t>
  </si>
  <si>
    <t>Lavatório de louça com coluna</t>
  </si>
  <si>
    <t>44.01.160</t>
  </si>
  <si>
    <t>Lavatório de louça pequeno com coluna suspensa - linha especial</t>
  </si>
  <si>
    <t>44.01.170</t>
  </si>
  <si>
    <t>Lavatório em polipropileno</t>
  </si>
  <si>
    <t>44.01.200</t>
  </si>
  <si>
    <t>Mictório de louça sifonado auto aspirante</t>
  </si>
  <si>
    <t>44.01.240</t>
  </si>
  <si>
    <t>Lavatório em louça com coluna suspensa</t>
  </si>
  <si>
    <t>44.01.270</t>
  </si>
  <si>
    <t>Cuba de louça de embutir oval</t>
  </si>
  <si>
    <t>44.01.310</t>
  </si>
  <si>
    <t>Tanque de louça com coluna de 30 litros</t>
  </si>
  <si>
    <t>44.01.360</t>
  </si>
  <si>
    <t>Tanque de louça com coluna de 18 a 20 litros</t>
  </si>
  <si>
    <t>44.01.370</t>
  </si>
  <si>
    <t>Tanque em granito sintético, linha comercial - sem pertences</t>
  </si>
  <si>
    <t>44.01.610</t>
  </si>
  <si>
    <t>Lavatório de louça para canto, sem coluna - sem pertences</t>
  </si>
  <si>
    <t>44.01.680</t>
  </si>
  <si>
    <t>Caixa de descarga em plástico, de sobrepor, capacidade 9 litros com engate flexível</t>
  </si>
  <si>
    <t>44.01.690</t>
  </si>
  <si>
    <t>Tanque de louça sem coluna de 30 litros</t>
  </si>
  <si>
    <t>44.01.800</t>
  </si>
  <si>
    <t>Bacia sifonada com caixa de descarga acoplada sem tampa - 6 litros</t>
  </si>
  <si>
    <t>44.01.850</t>
  </si>
  <si>
    <t>Cuba de louça de embutir redonda</t>
  </si>
  <si>
    <t>44.02</t>
  </si>
  <si>
    <t>Bancadas e tampos</t>
  </si>
  <si>
    <t>44.02.062</t>
  </si>
  <si>
    <t>Tampo/bancada em granito, com frontão, espessura de 2 cm, acabamento polido</t>
  </si>
  <si>
    <t>44.02.100</t>
  </si>
  <si>
    <t>Tampo/bancada em mármore nacional espessura de 3 cm</t>
  </si>
  <si>
    <t>44.02.200</t>
  </si>
  <si>
    <t>Tampo/bancada em concreto armado, revestido em aço inoxidável fosco polido</t>
  </si>
  <si>
    <t>44.02.300</t>
  </si>
  <si>
    <t>Superfície sólido mineral para bancadas, saias, frontões e/ou cubas</t>
  </si>
  <si>
    <t>44.03</t>
  </si>
  <si>
    <t>Acessorios e metais</t>
  </si>
  <si>
    <t>44.03.010</t>
  </si>
  <si>
    <t>Dispenser toalheiro em ABS e policarbonato para bobina de 20 cm x 200 m, com alavanca</t>
  </si>
  <si>
    <t>44.03.020</t>
  </si>
  <si>
    <t>Meia saboneteira de louça de embutir</t>
  </si>
  <si>
    <t>44.03.030</t>
  </si>
  <si>
    <t>Dispenser toalheiro metálico esmaltado para bobina de 25cm x 50m, sem alavanca</t>
  </si>
  <si>
    <t>44.03.040</t>
  </si>
  <si>
    <t>Saboneteira de louça de embutir</t>
  </si>
  <si>
    <t>44.03.050</t>
  </si>
  <si>
    <t>Dispenser papel higiênico em ABS para rolão 300 / 600 m, com visor</t>
  </si>
  <si>
    <t>44.03.080</t>
  </si>
  <si>
    <t>Porta-papel de louça de embutir</t>
  </si>
  <si>
    <t>44.03.090</t>
  </si>
  <si>
    <t>Cabide cromado para banheiro</t>
  </si>
  <si>
    <t>44.03.130</t>
  </si>
  <si>
    <t>Saboneteira tipo dispenser, para refil de 800 ml</t>
  </si>
  <si>
    <t>44.03.180</t>
  </si>
  <si>
    <t>Dispenser toalheiro em ABS, para folhas</t>
  </si>
  <si>
    <t>44.03.210</t>
  </si>
  <si>
    <t>Ducha cromada simples</t>
  </si>
  <si>
    <t>44.03.260</t>
  </si>
  <si>
    <t>Armário de plástico de embutir, para lavatório</t>
  </si>
  <si>
    <t>44.03.300</t>
  </si>
  <si>
    <t>Torneira volante tipo alavanca</t>
  </si>
  <si>
    <t>44.03.315</t>
  </si>
  <si>
    <t>Torneira de mesa com bica móvel e alavanca</t>
  </si>
  <si>
    <t>44.03.316</t>
  </si>
  <si>
    <t>Torneira misturador clínica de mesa com arejador articulado, acionamento cotovelo</t>
  </si>
  <si>
    <t>44.03.360</t>
  </si>
  <si>
    <t>Ducha higiênica cromada</t>
  </si>
  <si>
    <t>44.03.370</t>
  </si>
  <si>
    <t>Torneira curta com rosca para uso geral, em latão fundido sem acabamento, DN= 1/2´</t>
  </si>
  <si>
    <t>44.03.380</t>
  </si>
  <si>
    <t>Torneira curta com rosca para uso geral, em latão fundido sem acabamento, DN= 3/4´</t>
  </si>
  <si>
    <t>44.03.400</t>
  </si>
  <si>
    <t>Torneira curta com rosca para uso geral, em latão fundido cromado, DN= 3/4´</t>
  </si>
  <si>
    <t>44.03.420</t>
  </si>
  <si>
    <t>Torneira curta sem rosca para uso geral, em latão fundido sem acabamento, DN= 3/4´</t>
  </si>
  <si>
    <t>44.03.430</t>
  </si>
  <si>
    <t>Torneira curta sem rosca para uso geral, em latão fundido cromado, DN= 1/2´</t>
  </si>
  <si>
    <t>44.03.440</t>
  </si>
  <si>
    <t>Torneira curta sem rosca para uso geral, em latão fundido cromado, DN= 3/4´</t>
  </si>
  <si>
    <t>44.03.450</t>
  </si>
  <si>
    <t>Torneira longa sem rosca para uso geral, em latão fundido cromado</t>
  </si>
  <si>
    <t>44.03.470</t>
  </si>
  <si>
    <t>Torneira de parede para pia com bica móvel e arejador, em latão fundido cromado</t>
  </si>
  <si>
    <t>44.03.500</t>
  </si>
  <si>
    <t>Aparelho misturador de parede, para pia, com bica móvel, acabamento cromado</t>
  </si>
  <si>
    <t>44.03.510</t>
  </si>
  <si>
    <t>Torneira de parede antivandalismo, DN= 3/4´</t>
  </si>
  <si>
    <t>44.03.590</t>
  </si>
  <si>
    <t>Torneira de mesa para pia com bica móvel e arejador em latão fundido cromado</t>
  </si>
  <si>
    <t>44.03.630</t>
  </si>
  <si>
    <t>Torneira de acionamento restrito em latão cromado, DN= 1/2´ com adaptador para 3/4´</t>
  </si>
  <si>
    <t>44.03.640</t>
  </si>
  <si>
    <t>Torneira de parede acionamento hidromecânico, em latão cromado, DN= 1/2´ ou 3/4´</t>
  </si>
  <si>
    <t>44.03.645</t>
  </si>
  <si>
    <t>Torneira para bancada automática, acionamento hidromecânico, em latão cromado, DN= 1/2´ou 3/4´</t>
  </si>
  <si>
    <t>44.03.670</t>
  </si>
  <si>
    <t>Caixa de descarga de embutir, acionamento frontal, completa</t>
  </si>
  <si>
    <t>44.03.690</t>
  </si>
  <si>
    <t>Torneira de parede em ABS, DN 1/2´ ou 3/4´, 10cm</t>
  </si>
  <si>
    <t>44.03.700</t>
  </si>
  <si>
    <t>Torneira de parede em ABS, DN 1/2´ ou 3/4´, 15cm</t>
  </si>
  <si>
    <t>44.03.720</t>
  </si>
  <si>
    <t>Torneira de mesa para lavatório, acionamento hidromecânico com alavanca, registro integrado regulador de vazão, em latão cromado, DN= 1/2´</t>
  </si>
  <si>
    <t>44.03.810</t>
  </si>
  <si>
    <t>Aparelho misturador de mesa para pia com bica móvel, acabamento cromado</t>
  </si>
  <si>
    <t>44.03.825</t>
  </si>
  <si>
    <t>Misturador termostato para chuveiro ou ducha, acabamento cromado</t>
  </si>
  <si>
    <t>44.03.900</t>
  </si>
  <si>
    <t>Secador de mãos em ABS</t>
  </si>
  <si>
    <t>44.03.920</t>
  </si>
  <si>
    <t>Ducha higiênica com registro</t>
  </si>
  <si>
    <t>44.03.931</t>
  </si>
  <si>
    <t>Desviador para duchas e chuveiros</t>
  </si>
  <si>
    <t>44.03.940</t>
  </si>
  <si>
    <t>Válvula dupla para bancada de laboratório, uso em GLP, com bico para mangueira - diâmetro de 1/4´ a 1/2´</t>
  </si>
  <si>
    <t>44.03.950</t>
  </si>
  <si>
    <t>Válvula para cuba de laboratório, com nuca giratória e bico escalonado para mangueira</t>
  </si>
  <si>
    <t>44.04</t>
  </si>
  <si>
    <t>Prateleiras</t>
  </si>
  <si>
    <t>44.04.030</t>
  </si>
  <si>
    <t>Prateleira em granito com espessura de 2 cm</t>
  </si>
  <si>
    <t>44.04.040</t>
  </si>
  <si>
    <t>Prateleira em granilite</t>
  </si>
  <si>
    <t>44.04.050</t>
  </si>
  <si>
    <t>Prateleira em granito com espessura de 3 cm</t>
  </si>
  <si>
    <t>44.06</t>
  </si>
  <si>
    <t>Aparelhos de aco inoxidavel</t>
  </si>
  <si>
    <t>44.06.010</t>
  </si>
  <si>
    <t>Lavatório coletivo em aço inoxidável</t>
  </si>
  <si>
    <t>44.06.100</t>
  </si>
  <si>
    <t>Mictório coletivo em aço inoxidável</t>
  </si>
  <si>
    <t>44.06.200</t>
  </si>
  <si>
    <t>Tanque em aço inoxidável</t>
  </si>
  <si>
    <t>44.06.250</t>
  </si>
  <si>
    <t>Cuba em aço inoxidável simples de 300 x 140mm</t>
  </si>
  <si>
    <t>44.06.300</t>
  </si>
  <si>
    <t>Cuba em aço inoxidável simples de 400x340x140mm</t>
  </si>
  <si>
    <t>44.06.310</t>
  </si>
  <si>
    <t>Cuba em aço inoxidável simples de 465x300x140mm</t>
  </si>
  <si>
    <t>44.06.320</t>
  </si>
  <si>
    <t>Cuba em aço inoxidável simples de 560x330x140mm</t>
  </si>
  <si>
    <t>44.06.330</t>
  </si>
  <si>
    <t>Cuba em aço inoxidável simples de 500x400x400mm</t>
  </si>
  <si>
    <t>44.06.360</t>
  </si>
  <si>
    <t>Cuba em aço inoxidável simples de 500x400x200mm</t>
  </si>
  <si>
    <t>44.06.370</t>
  </si>
  <si>
    <t>Cuba em aço inoxidável simples de 500x400x250mm</t>
  </si>
  <si>
    <t>44.06.400</t>
  </si>
  <si>
    <t>Cuba em aço inoxidável simples de 500x400x300mm</t>
  </si>
  <si>
    <t>44.06.410</t>
  </si>
  <si>
    <t>Cuba em aço inoxidável simples de 600x500x300mm</t>
  </si>
  <si>
    <t>44.06.470</t>
  </si>
  <si>
    <t>Cuba em aço inoxidável simples de 600x500x350mm</t>
  </si>
  <si>
    <t>44.06.520</t>
  </si>
  <si>
    <t>Cuba em aço inoxidável simples de 600x500x400mm</t>
  </si>
  <si>
    <t>44.06.570</t>
  </si>
  <si>
    <t>Cuba em aço inoxidável simples de 700x600x450mm</t>
  </si>
  <si>
    <t>44.06.600</t>
  </si>
  <si>
    <t>Cuba em aço inoxidável simples de 1400x900x500mm</t>
  </si>
  <si>
    <t>44.06.610</t>
  </si>
  <si>
    <t>Cuba em aço inoxidável simples de 1100x600x400mm</t>
  </si>
  <si>
    <t>44.06.700</t>
  </si>
  <si>
    <t>Cuba em aço inoxidável dupla de 715x400x140mm</t>
  </si>
  <si>
    <t>44.06.710</t>
  </si>
  <si>
    <t>Cuba em aço inoxidável dupla de 835x340x140mm</t>
  </si>
  <si>
    <t>44.06.750</t>
  </si>
  <si>
    <t>Cuba em aço inoxidável dupla de 1020x400x250mm</t>
  </si>
  <si>
    <t>44.20</t>
  </si>
  <si>
    <t>Reparos, conservacoes e complementos - GRUPO 44</t>
  </si>
  <si>
    <t>44.20.010</t>
  </si>
  <si>
    <t>Sifão plástico sanfonado universal de 1´</t>
  </si>
  <si>
    <t>44.20.020</t>
  </si>
  <si>
    <t>Recolocação de torneiras</t>
  </si>
  <si>
    <t>44.20.040</t>
  </si>
  <si>
    <t>Recolocação de sifões</t>
  </si>
  <si>
    <t>44.20.060</t>
  </si>
  <si>
    <t>Recolocação de aparelhos sanitários, incluindo acessórios</t>
  </si>
  <si>
    <t>44.20.080</t>
  </si>
  <si>
    <t>Recolocação de caixas de descarga de sobrepor</t>
  </si>
  <si>
    <t>44.20.100</t>
  </si>
  <si>
    <t>Engate flexível metálico DN= 1/2´</t>
  </si>
  <si>
    <t>44.20.110</t>
  </si>
  <si>
    <t>Engate flexível de PVC DN= 1/2´</t>
  </si>
  <si>
    <t>44.20.120</t>
  </si>
  <si>
    <t>Canopla para válvula de descarga</t>
  </si>
  <si>
    <t>44.20.121</t>
  </si>
  <si>
    <t>Arejador com articulador em ABS cromado para torneira padrão, completo</t>
  </si>
  <si>
    <t>44.20.130</t>
  </si>
  <si>
    <t>Tubo de ligação para mictório, DN= 1/2´</t>
  </si>
  <si>
    <t>44.20.150</t>
  </si>
  <si>
    <t>Acabamento cromado para registro</t>
  </si>
  <si>
    <t>44.20.160</t>
  </si>
  <si>
    <t>Botão para válvula de descarga</t>
  </si>
  <si>
    <t>44.20.180</t>
  </si>
  <si>
    <t>Reparo para válvula de descarga</t>
  </si>
  <si>
    <t>44.20.200</t>
  </si>
  <si>
    <t>Sifão de metal cromado de 1 1/2´ x 2´</t>
  </si>
  <si>
    <t>44.20.220</t>
  </si>
  <si>
    <t>Sifão de metal cromado de 1´ x 1 1/2´</t>
  </si>
  <si>
    <t>44.20.230</t>
  </si>
  <si>
    <t>Tubo de ligação para sanitário</t>
  </si>
  <si>
    <t>44.20.240</t>
  </si>
  <si>
    <t>Sifão plástico com copo, rígido, de 1´ x 1 1/2´</t>
  </si>
  <si>
    <t>44.20.260</t>
  </si>
  <si>
    <t>Sifão plástico com copo, rígido, de 1 1/4´ x 2´</t>
  </si>
  <si>
    <t>44.20.280</t>
  </si>
  <si>
    <t>Tampa de plástico para bacia sanitária</t>
  </si>
  <si>
    <t>44.20.300</t>
  </si>
  <si>
    <t>Bolsa para bacia sanitária</t>
  </si>
  <si>
    <t>44.20.310</t>
  </si>
  <si>
    <t>Filtro de pressão em ABS, para 360 l/h</t>
  </si>
  <si>
    <t>44.20.390</t>
  </si>
  <si>
    <t>Válvula de PVC para lavatório</t>
  </si>
  <si>
    <t>44.20.620</t>
  </si>
  <si>
    <t>Válvula americana</t>
  </si>
  <si>
    <t>44.20.640</t>
  </si>
  <si>
    <t>Válvula de metal cromado de 1 1/2´</t>
  </si>
  <si>
    <t>44.20.650</t>
  </si>
  <si>
    <t>Válvula de metal cromado de 1´</t>
  </si>
  <si>
    <t>45</t>
  </si>
  <si>
    <t>ENTRADA DE AGUA, INCÊNDIO E GAS</t>
  </si>
  <si>
    <t>45.01</t>
  </si>
  <si>
    <t>Entrada de agua</t>
  </si>
  <si>
    <t>45.01.020</t>
  </si>
  <si>
    <t>Entrada completa de água com abrigo e registro de gaveta, DN= 3/4´</t>
  </si>
  <si>
    <t>45.01.040</t>
  </si>
  <si>
    <t>Entrada completa de água com abrigo e registro de gaveta, DN= 1´</t>
  </si>
  <si>
    <t>45.01.060</t>
  </si>
  <si>
    <t>Entrada completa de água com abrigo e registro de gaveta, DN= 1 1/2´</t>
  </si>
  <si>
    <t>45.01.066</t>
  </si>
  <si>
    <t>Entrada completa de água com abrigo e registro de gaveta, DN= 2´</t>
  </si>
  <si>
    <t>45.01.080</t>
  </si>
  <si>
    <t>Entrada completa de água com abrigo e registro de gaveta, DN= 2 1/2´</t>
  </si>
  <si>
    <t>45.01.082</t>
  </si>
  <si>
    <t>Entrada completa de água com abrigo e registro de gaveta, DN= 3´</t>
  </si>
  <si>
    <t>45.02</t>
  </si>
  <si>
    <t>Entrada de gas</t>
  </si>
  <si>
    <t>45.02.020</t>
  </si>
  <si>
    <t>Entrada completa de gás GLP domiciliar com 2 bujões de 13 kg</t>
  </si>
  <si>
    <t>45.02.040</t>
  </si>
  <si>
    <t>Entrada completa de gás GLP com 2 cilindros de 45 kg</t>
  </si>
  <si>
    <t>45.02.060</t>
  </si>
  <si>
    <t>Entrada completa de gás GLP com 4 cilindros de 45 kg</t>
  </si>
  <si>
    <t>45.02.080</t>
  </si>
  <si>
    <t>Entrada completa de gás GLP com 6 cilindros de 45 kg</t>
  </si>
  <si>
    <t>45.02.200</t>
  </si>
  <si>
    <t>Abrigo padronizado de gás GLP encanado</t>
  </si>
  <si>
    <t>45.03</t>
  </si>
  <si>
    <t>Hidrômetro</t>
  </si>
  <si>
    <t>45.03.010</t>
  </si>
  <si>
    <t>Hidrômetro em ferro fundido, diâmetro 50 mm (2´)</t>
  </si>
  <si>
    <t>45.03.030</t>
  </si>
  <si>
    <t>Hidrômetro em ferro fundido, diâmetro 100 mm (4´)</t>
  </si>
  <si>
    <t>45.03.100</t>
  </si>
  <si>
    <t>Hidrômetro em bronze, diâmetro de 25 mm (1´)</t>
  </si>
  <si>
    <t>45.03.110</t>
  </si>
  <si>
    <t>Hidrômetro em bronze, diâmetro de 40 mm (1 1/2´)</t>
  </si>
  <si>
    <t>45.03.200</t>
  </si>
  <si>
    <t>Filtro tipo cesto para hidrômetro de 50 mm (2´)</t>
  </si>
  <si>
    <t>45.20</t>
  </si>
  <si>
    <t>Reparos, conservacoes e complementos - GRUPO 45</t>
  </si>
  <si>
    <t>45.20.020</t>
  </si>
  <si>
    <t>Cilindro de gás (GLP) de 45 kg, com carga</t>
  </si>
  <si>
    <t>46</t>
  </si>
  <si>
    <t>TUBULACAO E CONDUTORES PARA LIQUIDOS E GASES.</t>
  </si>
  <si>
    <t>46.01</t>
  </si>
  <si>
    <t>Tubulacao em PVC rigido marrom para sistemas prediais de agua fria</t>
  </si>
  <si>
    <t>46.01.010</t>
  </si>
  <si>
    <t>Tubo de PVC rígido soldável marrom, DN= 20 mm, (1/2´), inclusive conexões</t>
  </si>
  <si>
    <t>46.01.020</t>
  </si>
  <si>
    <t>Tubo de PVC rígido soldável marrom, DN= 25 mm, (3/4´), inclusive conexões</t>
  </si>
  <si>
    <t>46.01.030</t>
  </si>
  <si>
    <t>Tubo de PVC rígido soldável marrom, DN= 32 mm, (1´), inclusive conexões</t>
  </si>
  <si>
    <t>46.01.040</t>
  </si>
  <si>
    <t>Tubo de PVC rígido soldável marrom, DN= 40 mm, (1 1/4´), inclusive conexões</t>
  </si>
  <si>
    <t>46.01.050</t>
  </si>
  <si>
    <t>Tubo de PVC rígido soldável marrom, DN= 50 mm, (1 1/2´), inclusive conexões</t>
  </si>
  <si>
    <t>46.01.060</t>
  </si>
  <si>
    <t>Tubo de PVC rígido soldável marrom, DN= 60 mm, (2´), inclusive conexões</t>
  </si>
  <si>
    <t>46.01.070</t>
  </si>
  <si>
    <t>Tubo de PVC rígido soldável marrom, DN= 75 mm, (2 1/2´), inclusive conexões</t>
  </si>
  <si>
    <t>46.01.080</t>
  </si>
  <si>
    <t>Tubo de PVC rígido soldável marrom, DN= 85 mm, (3´), inclusive conexões</t>
  </si>
  <si>
    <t>46.01.090</t>
  </si>
  <si>
    <t>Tubo de PVC rígido soldável marrom, DN= 110 mm, (4´), inclusive conexões</t>
  </si>
  <si>
    <t>46.02</t>
  </si>
  <si>
    <t>Tubulacao em PVC rigido branco para esgoto domiciliar</t>
  </si>
  <si>
    <t>46.02.010</t>
  </si>
  <si>
    <t>Tubo de PVC rígido branco, pontas lisas, soldável, linha esgoto série normal, DN= 40 mm, inclusive conexões</t>
  </si>
  <si>
    <t>46.02.050</t>
  </si>
  <si>
    <t>Tubo de PVC rígido branco PxB com virola e anel de borracha, linha esgoto série normal, DN= 50 mm, inclusive conexões</t>
  </si>
  <si>
    <t>46.02.060</t>
  </si>
  <si>
    <t>Tubo de PVC rígido branco PxB com virola e anel de borracha, linha esgoto série normal, DN= 75 mm, inclusive conexões</t>
  </si>
  <si>
    <t>46.02.070</t>
  </si>
  <si>
    <t>Tubo de PVC rígido branco PxB com virola e anel de borracha, linha esgoto série normal, DN= 100 mm, inclusive conexões</t>
  </si>
  <si>
    <t>46.03</t>
  </si>
  <si>
    <t>Tubulacao em PVC rigido branco serie R - A.P e esgoto domiciliar</t>
  </si>
  <si>
    <t>46.03.038</t>
  </si>
  <si>
    <t>Tubo de PVC rígido PxB com virola e anel de borracha, linha esgoto série reforçada ´R´, DN= 50 mm, inclusive conexões</t>
  </si>
  <si>
    <t>46.03.040</t>
  </si>
  <si>
    <t>Tubo de PVC rígido PxB com virola e anel de borracha, linha esgoto série reforçada ´R´, DN= 75 mm, inclusive conexões</t>
  </si>
  <si>
    <t>46.03.050</t>
  </si>
  <si>
    <t>Tubo de PVC rígido PxB com virola e anel de borracha, linha esgoto série reforçada ´R´, DN= 100 mm, inclusive conexões</t>
  </si>
  <si>
    <t>46.03.060</t>
  </si>
  <si>
    <t>Tubo de PVC rígido PxB com virola e anel de borracha, linha esgoto série reforçada ´R´. DN= 150 mm, inclusive conexões</t>
  </si>
  <si>
    <t>46.03.080</t>
  </si>
  <si>
    <t>Tubo de PVC rígido, pontas lisas, soldável, linha esgoto série reforçada ´R´, DN= 40 mm, inclusive conexões</t>
  </si>
  <si>
    <t>46.04</t>
  </si>
  <si>
    <t>Tubulacao em PVC rigido com junta elastica - aducao e distribuicao de agua</t>
  </si>
  <si>
    <t>46.04.010</t>
  </si>
  <si>
    <t>Tubo de PVC rígido tipo PBA classe 15, DN= 50mm, (DE= 60mm), inclusive conexões</t>
  </si>
  <si>
    <t>46.04.020</t>
  </si>
  <si>
    <t>Tubo de PVC rígido tipo PBA classe 15, DN= 75mm, (DE= 85mm), inclusive conexões</t>
  </si>
  <si>
    <t>46.04.030</t>
  </si>
  <si>
    <t>Tubo de PVC rígido tipo PBA classe 15, DN= 100mm, (DE= 110mm), inclusive conexões</t>
  </si>
  <si>
    <t>46.04.040</t>
  </si>
  <si>
    <t>Tubo de PVC rígido DEFoFo, DN= 100mm (DE= 118mm), inclusive conexões</t>
  </si>
  <si>
    <t>46.04.050</t>
  </si>
  <si>
    <t>Tubo de PVC rígido DEFoFo, DN= 150mm (DE= 170mm), inclusive conexões</t>
  </si>
  <si>
    <t>46.04.070</t>
  </si>
  <si>
    <t>Tubo de PVC rígido DEFoFo, DN= 200mm (DE= 222mm), inclusive conexões</t>
  </si>
  <si>
    <t>46.04.080</t>
  </si>
  <si>
    <t>Tubo de PVC rígido DEFoFo, DN= 250mm (DE= 274mm), inclusive conexões</t>
  </si>
  <si>
    <t>46.04.090</t>
  </si>
  <si>
    <t>Tubo de PVC rígido DEFoFo, DN= 300mm (DE= 326mm), inclusive conexões</t>
  </si>
  <si>
    <t>46.05</t>
  </si>
  <si>
    <t>Tubulacao em PVC rigido com junta elastica - rede de esgoto</t>
  </si>
  <si>
    <t>46.05.020</t>
  </si>
  <si>
    <t>Tubo PVC rígido, tipo Coletor Esgoto, junta elástica, DN= 100 mm, inclusive conexões</t>
  </si>
  <si>
    <t>46.05.040</t>
  </si>
  <si>
    <t>Tubo PVC rígido, tipo Coletor Esgoto, junta elástica, DN= 150 mm, inclusive conexões</t>
  </si>
  <si>
    <t>46.05.050</t>
  </si>
  <si>
    <t>Tubo PVC rígido, tipo Coletor Esgoto, junta elástica, DN= 200 mm, inclusive conexões</t>
  </si>
  <si>
    <t>46.05.060</t>
  </si>
  <si>
    <t>Tubo PVC rígido, tipo Coletor Esgoto, junta elástica, DN= 250 mm, inclusive conexões</t>
  </si>
  <si>
    <t>46.05.070</t>
  </si>
  <si>
    <t>Tubo PVC rígido, tipo Coletor Esgoto, junta elástica, DN= 300 mm, inclusive conexões</t>
  </si>
  <si>
    <t>46.05.090</t>
  </si>
  <si>
    <t>Tubo PVC rígido, tipo Coletor Esgoto, junta elástica, DN= 400 mm, inclusive conexões</t>
  </si>
  <si>
    <t>46.07</t>
  </si>
  <si>
    <t>Tubulacao galvanizado</t>
  </si>
  <si>
    <t>46.07.010</t>
  </si>
  <si>
    <t>Tubo galvanizado DN= 1/2´, inclusive conexões</t>
  </si>
  <si>
    <t>46.07.020</t>
  </si>
  <si>
    <t>Tubo galvanizado DN= 3/4´, inclusive conexões</t>
  </si>
  <si>
    <t>46.07.030</t>
  </si>
  <si>
    <t>Tubo galvanizado DN= 1´, inclusive conexões</t>
  </si>
  <si>
    <t>46.07.040</t>
  </si>
  <si>
    <t>Tubo galvanizado DN= 1 1/4´, inclusive conexões</t>
  </si>
  <si>
    <t>46.07.050</t>
  </si>
  <si>
    <t>Tubo galvanizado DN= 1 1/2´, inclusive conexões</t>
  </si>
  <si>
    <t>46.07.060</t>
  </si>
  <si>
    <t>Tubo galvanizado DN= 2´, inclusive conexões</t>
  </si>
  <si>
    <t>46.07.070</t>
  </si>
  <si>
    <t>Tubo galvanizado DN= 2 1/2´, inclusive conexões</t>
  </si>
  <si>
    <t>46.07.080</t>
  </si>
  <si>
    <t>Tubo galvanizado DN= 3´, inclusive conexões</t>
  </si>
  <si>
    <t>46.07.090</t>
  </si>
  <si>
    <t>Tubo galvanizado DN= 4´, inclusive conexões</t>
  </si>
  <si>
    <t>46.07.100</t>
  </si>
  <si>
    <t>Tubo galvanizado DN= 6´, inclusive conexões</t>
  </si>
  <si>
    <t>46.08</t>
  </si>
  <si>
    <t>Tubulacao em aco carbono galvanizado classe schedule</t>
  </si>
  <si>
    <t>46.08.006</t>
  </si>
  <si>
    <t>Tubo galvanizado sem costura schedule 40, DN= 1/2´, inclusive conexões</t>
  </si>
  <si>
    <t>46.08.010</t>
  </si>
  <si>
    <t>Tubo galvanizado sem costura schedule 40, DN= 3/4´, inclusive conexões</t>
  </si>
  <si>
    <t>46.08.020</t>
  </si>
  <si>
    <t>Tubo galvanizado sem costura schedule 40, DN= 1´, inclusive conexões</t>
  </si>
  <si>
    <t>46.08.030</t>
  </si>
  <si>
    <t>Tubo galvanizado sem costura schedule 40, DN= 1 1/4´, inclusive conexões</t>
  </si>
  <si>
    <t>46.08.040</t>
  </si>
  <si>
    <t>Tubo galvanizado sem costura schedule 40, DN= 1 1/2´, inclusive conexões</t>
  </si>
  <si>
    <t>46.08.050</t>
  </si>
  <si>
    <t>Tubo galvanizado sem costura schedule 40, DN= 2´, inclusive conexões</t>
  </si>
  <si>
    <t>46.08.070</t>
  </si>
  <si>
    <t>Tubo galvanizado sem costura schedule 40, DN= 2 1/2´, inclusive conexões</t>
  </si>
  <si>
    <t>46.08.080</t>
  </si>
  <si>
    <t>Tubo galvanizado sem costura schedule 40, DN= 3´, inclusive conexões</t>
  </si>
  <si>
    <t>46.08.100</t>
  </si>
  <si>
    <t>Tubo galvanizado sem costura schedule 40, DN= 4´, inclusive conexões</t>
  </si>
  <si>
    <t>46.08.110</t>
  </si>
  <si>
    <t>Tubo galvanizado sem costura schedule 40, DN= 6´, inclusive conexões</t>
  </si>
  <si>
    <t>46.09</t>
  </si>
  <si>
    <t>Conexoes e acessorios em ferro fundido, predial e tradicional, esgoto e pluvial</t>
  </si>
  <si>
    <t>46.09.050</t>
  </si>
  <si>
    <t>Joelho 45° em ferro fundido, linha predial tradicional, DN= 50 mm</t>
  </si>
  <si>
    <t>46.09.060</t>
  </si>
  <si>
    <t>Joelho 45° em ferro fundido, linha predial tradicional, DN= 75 mm</t>
  </si>
  <si>
    <t>46.09.070</t>
  </si>
  <si>
    <t>Joelho 45° em ferro fundido, linha predial tradicional, DN= 100 mm</t>
  </si>
  <si>
    <t>46.09.080</t>
  </si>
  <si>
    <t>Joelho 45° em ferro fundido, linha predial tradicional, DN= 150 mm</t>
  </si>
  <si>
    <t>46.09.100</t>
  </si>
  <si>
    <t>Joelho 87° 30´ em ferro fundido, linha predial tradicional, DN= 50 mm</t>
  </si>
  <si>
    <t>46.09.110</t>
  </si>
  <si>
    <t>Joelho 87° 30´ em ferro fundido, linha predial tradicional, DN= 75 mm</t>
  </si>
  <si>
    <t>46.09.120</t>
  </si>
  <si>
    <t>Joelho 87° 30´ em ferro fundido, linha predial tradicional, DN= 100 mm</t>
  </si>
  <si>
    <t>46.09.130</t>
  </si>
  <si>
    <t>Joelho 87° 30´ em ferro fundido, linha predial tradicional, DN= 150 mm</t>
  </si>
  <si>
    <t>46.09.150</t>
  </si>
  <si>
    <t>Luva bolsa e bolsa em ferro fundido, linha predial tradicional, DN= 50 mm</t>
  </si>
  <si>
    <t>46.09.160</t>
  </si>
  <si>
    <t>Luva bolsa e bolsa em ferro fundido, linha predial tradicional, DN= 75 mm</t>
  </si>
  <si>
    <t>46.09.170</t>
  </si>
  <si>
    <t>Luva bolsa e bolsa em ferro fundido, linha predial tradicional, DN= 100 mm</t>
  </si>
  <si>
    <t>46.09.180</t>
  </si>
  <si>
    <t>Luva bolsa e bolsa em ferro fundido, linha predial tradicional, DN= 150 mm</t>
  </si>
  <si>
    <t>46.09.200</t>
  </si>
  <si>
    <t>Placa cega em ferro fundido, linha predial tradicional, DN= 75 mm</t>
  </si>
  <si>
    <t>46.09.210</t>
  </si>
  <si>
    <t>Placa cega em ferro fundido, linha predial tradicional, DN= 100 mm</t>
  </si>
  <si>
    <t>46.09.230</t>
  </si>
  <si>
    <t>Junção 45° em ferro fundido, linha predial tradicional, DN= 50 x 50 mm</t>
  </si>
  <si>
    <t>46.09.240</t>
  </si>
  <si>
    <t>Junção 45° em ferro fundido, linha predial tradicional, DN= 75 x 50 mm</t>
  </si>
  <si>
    <t>46.09.250</t>
  </si>
  <si>
    <t>Junção 45° em ferro fundido, linha predial tradicional, DN= 75 x 75 mm</t>
  </si>
  <si>
    <t>46.09.260</t>
  </si>
  <si>
    <t>Junção 45° em ferro fundido, linha predial tradicional, DN= 100 x 50 mm</t>
  </si>
  <si>
    <t>46.09.270</t>
  </si>
  <si>
    <t>Junção 45° em ferro fundido, linha predial tradicional, DN= 100 x 75 mm</t>
  </si>
  <si>
    <t>46.09.280</t>
  </si>
  <si>
    <t>Junção 45° em ferro fundido, linha predial tradicional, DN= 100 x 100 mm</t>
  </si>
  <si>
    <t>46.09.290</t>
  </si>
  <si>
    <t>Junção 45° em ferro fundido, linha predial tradicional, DN= 150 x 100 mm</t>
  </si>
  <si>
    <t>46.09.300</t>
  </si>
  <si>
    <t>Junção dupla 45° em ferro fundido, linha predial tradicional, DN= 100 mm</t>
  </si>
  <si>
    <t>46.09.320</t>
  </si>
  <si>
    <t>Te sanitário 87° 30´ em ferro fundido, linha predial tradicional, DN= 50 x 50 mm</t>
  </si>
  <si>
    <t>46.09.330</t>
  </si>
  <si>
    <t>Te sanitário 87° 30´ em ferro fundido, linha predial tradicional, DN= 75 x 50 mm</t>
  </si>
  <si>
    <t>46.09.340</t>
  </si>
  <si>
    <t>Te sanitário 87° 30´ em ferro fundido, linha predial tradicional, DN= 75 x 75 mm</t>
  </si>
  <si>
    <t>46.09.350</t>
  </si>
  <si>
    <t>Te sanitário 87° 30´ em ferro fundido, linha predial tradicional, DN= 100 x 50 mm</t>
  </si>
  <si>
    <t>46.09.360</t>
  </si>
  <si>
    <t>Te sanitário 87° 30´ em ferro fundido, linha predial tradicional, DN= 100 x 75 mm</t>
  </si>
  <si>
    <t>46.09.370</t>
  </si>
  <si>
    <t>Te sanitário 87° 30´ em ferro fundido, linha predial tradicional, DN= 100 x 100 mm</t>
  </si>
  <si>
    <t>46.09.400</t>
  </si>
  <si>
    <t>Bucha de redução em ferro fundido, linha predial tradicional, DN= 75 x 50 mm</t>
  </si>
  <si>
    <t>46.09.410</t>
  </si>
  <si>
    <t>Bucha de redução em ferro fundido, linha predial tradicional, DN= 100 x 75 mm</t>
  </si>
  <si>
    <t>46.09.420</t>
  </si>
  <si>
    <t>Bucha de redução em ferro fundido, linha predial tradicional, DN= 150 x 100 mm</t>
  </si>
  <si>
    <t>46.10</t>
  </si>
  <si>
    <t>Tubulacao em cobre para agua quente, gas e vapor</t>
  </si>
  <si>
    <t>46.10.010</t>
  </si>
  <si>
    <t>Tubo de cobre classe A, DN= 15mm (1/2´), inclusive conexões</t>
  </si>
  <si>
    <t>46.10.020</t>
  </si>
  <si>
    <t>Tubo de cobre classe A, DN= 22mm (3/4´), inclusive conexões</t>
  </si>
  <si>
    <t>46.10.030</t>
  </si>
  <si>
    <t>Tubo de cobre classe A, DN= 28mm (1´), inclusive conexões</t>
  </si>
  <si>
    <t>46.10.040</t>
  </si>
  <si>
    <t>Tubo de cobre classe A, DN= 35mm (1 1/4´), inclusive conexões</t>
  </si>
  <si>
    <t>46.10.050</t>
  </si>
  <si>
    <t>Tubo de cobre classe A, DN= 42mm (1 1/2´), inclusive conexões</t>
  </si>
  <si>
    <t>46.10.060</t>
  </si>
  <si>
    <t>Tubo de cobre classe A, DN= 54mm (2´), inclusive conexões</t>
  </si>
  <si>
    <t>46.10.070</t>
  </si>
  <si>
    <t>Tubo de cobre classe A, DN= 66mm (2 1/2´), inclusive conexões</t>
  </si>
  <si>
    <t>46.10.080</t>
  </si>
  <si>
    <t>Tubo de cobre classe A, DN= 79mm (3´), inclusive conexões</t>
  </si>
  <si>
    <t>46.10.090</t>
  </si>
  <si>
    <t>Tubo de cobre classe A, DN= 104mm (4´), inclusive conexões</t>
  </si>
  <si>
    <t>46.10.200</t>
  </si>
  <si>
    <t>Tubo de cobre classe E, DN= 22mm (3/4´), inclusive conexões</t>
  </si>
  <si>
    <t>46.10.210</t>
  </si>
  <si>
    <t>Tubo de cobre classe E, DN= 28mm (1´), inclusive conexões</t>
  </si>
  <si>
    <t>46.10.220</t>
  </si>
  <si>
    <t>Tubo de cobre classe E, DN= 35mm (1 1/4´), inclusive conexões</t>
  </si>
  <si>
    <t>46.10.230</t>
  </si>
  <si>
    <t>Tubo de cobre classe E, DN= 42mm (1 1/2´), inclusive conexões</t>
  </si>
  <si>
    <t>46.10.240</t>
  </si>
  <si>
    <t>Tubo de cobre classe E, DN= 54mm (2´), inclusive conexões</t>
  </si>
  <si>
    <t>46.10.250</t>
  </si>
  <si>
    <t>Tubo de cobre classe E, DN= 66mm (2 1/2´), inclusive conexões</t>
  </si>
  <si>
    <t>46.12</t>
  </si>
  <si>
    <t>Tubulacao em concreto para rede de aguas pluviais</t>
  </si>
  <si>
    <t>46.12.010</t>
  </si>
  <si>
    <t>Tubo de concreto (PS-1), DN= 300mm</t>
  </si>
  <si>
    <t>46.12.020</t>
  </si>
  <si>
    <t>Tubo de concreto (PS-1), DN= 400mm</t>
  </si>
  <si>
    <t>46.12.050</t>
  </si>
  <si>
    <t>Tubo de concreto (PS-2), DN= 300mm</t>
  </si>
  <si>
    <t>46.12.060</t>
  </si>
  <si>
    <t>Tubo de concreto (PS-2), DN= 400mm</t>
  </si>
  <si>
    <t>46.12.070</t>
  </si>
  <si>
    <t>Tubo de concreto (PS-2), DN= 500mm</t>
  </si>
  <si>
    <t>46.12.080</t>
  </si>
  <si>
    <t>Tubo de concreto (PA-1), DN= 600mm</t>
  </si>
  <si>
    <t>46.12.100</t>
  </si>
  <si>
    <t>Tubo de concreto (PA-1), DN= 800mm</t>
  </si>
  <si>
    <t>46.12.120</t>
  </si>
  <si>
    <t>Tubo de concreto (PA-1), DN= 1000mm</t>
  </si>
  <si>
    <t>46.12.140</t>
  </si>
  <si>
    <t>Tubo de concreto (PA-1), DN= 1200mm</t>
  </si>
  <si>
    <t>46.12.150</t>
  </si>
  <si>
    <t>Tubo de concreto (PA-2), DN= 600mm</t>
  </si>
  <si>
    <t>46.12.160</t>
  </si>
  <si>
    <t>Tubo de concreto (PA-2), DN= 800mm</t>
  </si>
  <si>
    <t>46.12.170</t>
  </si>
  <si>
    <t>Tubo de concreto (PA-2), DN= 1000mm</t>
  </si>
  <si>
    <t>46.12.180</t>
  </si>
  <si>
    <t>Tubo de concreto (PA-3), DN= 600mm</t>
  </si>
  <si>
    <t>46.12.190</t>
  </si>
  <si>
    <t>Tubo de concreto (PA-3), DN= 800mm</t>
  </si>
  <si>
    <t>46.12.200</t>
  </si>
  <si>
    <t>Tubo de concreto (PA-3), DN= 1000mm</t>
  </si>
  <si>
    <t>46.12.210</t>
  </si>
  <si>
    <t>Meio tubo de concreto, DN= 300mm</t>
  </si>
  <si>
    <t>46.12.220</t>
  </si>
  <si>
    <t>Meio tubo de concreto, DN= 400mm</t>
  </si>
  <si>
    <t>46.12.240</t>
  </si>
  <si>
    <t>Meio tubo de concreto, DN= 600mm</t>
  </si>
  <si>
    <t>46.12.250</t>
  </si>
  <si>
    <t>Tubo de concreto (PA-2), DN= 1500mm</t>
  </si>
  <si>
    <t>46.12.260</t>
  </si>
  <si>
    <t>Tubo de concreto (PA-1), DN= 400mm</t>
  </si>
  <si>
    <t>46.12.270</t>
  </si>
  <si>
    <t>Tubo de concreto (PA-2), DN= 400mm</t>
  </si>
  <si>
    <t>46.12.280</t>
  </si>
  <si>
    <t>Tubo de concreto (PA-3), DN= 400mm</t>
  </si>
  <si>
    <t>46.12.290</t>
  </si>
  <si>
    <t>Tubo de concreto (PA-2), DN= 700mm</t>
  </si>
  <si>
    <t>46.12.300</t>
  </si>
  <si>
    <t>Tubo de concreto (PA-2), DN= 500mm</t>
  </si>
  <si>
    <t>46.12.310</t>
  </si>
  <si>
    <t>Tubo de concreto (PA-2), DN= 900mm</t>
  </si>
  <si>
    <t>46.12.320</t>
  </si>
  <si>
    <t>Tubo de concreto (PA-1), DN= 300mm</t>
  </si>
  <si>
    <t>46.12.330</t>
  </si>
  <si>
    <t>Tubo de concreto (PA-2), DN= 300mm</t>
  </si>
  <si>
    <t>46.12.340</t>
  </si>
  <si>
    <t>Meio tubo de concreto, DN= 200mm</t>
  </si>
  <si>
    <t>46.13</t>
  </si>
  <si>
    <t>Tubulacao em PEAD corrugado perfurado para rede drenagem</t>
  </si>
  <si>
    <t>46.13.006</t>
  </si>
  <si>
    <t>Tubo em polietileno de alta densidade corrugado perfurado, DN= 2 1/2´, inclusive conexões</t>
  </si>
  <si>
    <t>46.13.010</t>
  </si>
  <si>
    <t>Tubo em polietileno de alta densidade corrugado perfurado, DN= 3´, inclusive conexões</t>
  </si>
  <si>
    <t>46.13.020</t>
  </si>
  <si>
    <t>Tubo em polietileno de alta densidade corrugado perfurado, DN= 4´, inclusive conexões</t>
  </si>
  <si>
    <t>46.13.026</t>
  </si>
  <si>
    <t>Tubo em polietileno de alta densidade corrugado perfurado, DN= 6´, inclusive conexões</t>
  </si>
  <si>
    <t>46.13.030</t>
  </si>
  <si>
    <t>Tubo em polietileno de alta densidade corrugado perfurado, DN= 8´, inclusive conexões</t>
  </si>
  <si>
    <t>46.13.100</t>
  </si>
  <si>
    <t>Tubo em polietileno de alta densidade corrugado, DN/DI= 250 mm</t>
  </si>
  <si>
    <t>46.13.101</t>
  </si>
  <si>
    <t>Tubo em polietileno de alta densidade corrugado, DN/DI= 300 mm</t>
  </si>
  <si>
    <t>46.13.102</t>
  </si>
  <si>
    <t>Tubo em polietileno de alta densidade corrugado, DN/DI= 400 mm</t>
  </si>
  <si>
    <t>46.13.103</t>
  </si>
  <si>
    <t>Tubo em polietileno de alta densidade corrugado, DN/DI= 500 mm</t>
  </si>
  <si>
    <t>46.13.104</t>
  </si>
  <si>
    <t>Tubo em polietileno de alta densidade corrugado, DN/DI= 600 mm</t>
  </si>
  <si>
    <t>46.13.105</t>
  </si>
  <si>
    <t>Tubo em polietileno de alta densidade corrugado, DN/DI= 800 mm</t>
  </si>
  <si>
    <t>46.13.106</t>
  </si>
  <si>
    <t>Tubo em polietileno de alta densidade corrugado, DN/DI= 1000 mm</t>
  </si>
  <si>
    <t>46.13.107</t>
  </si>
  <si>
    <t>Tubo em polietileno de alta densidade corrugado, DN/DI= 1200 mm</t>
  </si>
  <si>
    <t>46.14</t>
  </si>
  <si>
    <t>Tubulacao em ferro ductil para redes de saneamento</t>
  </si>
  <si>
    <t>46.14.020</t>
  </si>
  <si>
    <t>Tubo de ferro fundido classe K-7 com junta elástica, DN= 150mm, inclusive conexões</t>
  </si>
  <si>
    <t>46.14.030</t>
  </si>
  <si>
    <t>Tubo de ferro fundido classe K-7 com junta elástica, DN= 200mm, inclusive conexões</t>
  </si>
  <si>
    <t>46.14.040</t>
  </si>
  <si>
    <t>Tubo de ferro fundido classe K-7 com junta elástica, DN= 250mm, inclusive conexões</t>
  </si>
  <si>
    <t>46.14.050</t>
  </si>
  <si>
    <t>Tubo de ferro fundido classe K-7 com junta elástica, DN= 350mm, inclusive conexões</t>
  </si>
  <si>
    <t>46.14.060</t>
  </si>
  <si>
    <t>Tubo de ferro fundido classe K-7 com junta elástica, DN= 300mm, inclusive conexões</t>
  </si>
  <si>
    <t>46.14.490</t>
  </si>
  <si>
    <t>Tubo de ferro fundido classe k-9 com junta elástica, DN= 80mm, inclusive conexões</t>
  </si>
  <si>
    <t>46.14.510</t>
  </si>
  <si>
    <t>Tubo de ferro fundido classe K-9 com junta elástica, DN= 100mm, inclusive conexões</t>
  </si>
  <si>
    <t>46.14.520</t>
  </si>
  <si>
    <t>Tubo de ferro fundido classe K-9 com junta elástica, DN= 150mm, inclusive conexões</t>
  </si>
  <si>
    <t>46.14.530</t>
  </si>
  <si>
    <t>Tubo de ferro fundido classe K-9 com junta elástica, DN= 200mm, inclusive conexões</t>
  </si>
  <si>
    <t>46.14.540</t>
  </si>
  <si>
    <t>Tubo de ferro fundido classe k-9 com junta elástica, DN= 250mm, inclusive conexões</t>
  </si>
  <si>
    <t>46.14.550</t>
  </si>
  <si>
    <t>Tubo de ferro fundido classe K-9 com junta elástica, DN= 300mm, inclusive conexões</t>
  </si>
  <si>
    <t>46.14.560</t>
  </si>
  <si>
    <t>Tubo de ferro fundido classe k-9 com junta elástica, DN= 350mm, inclusive conexões</t>
  </si>
  <si>
    <t>46.15</t>
  </si>
  <si>
    <t>Tubulacao em PEAD - recalque de tratamento de esgoto</t>
  </si>
  <si>
    <t>46.15.111</t>
  </si>
  <si>
    <t>Tubo em polietileno de alta densidade DE=160 mm - PN-10, inclusive conexões</t>
  </si>
  <si>
    <t>46.15.112</t>
  </si>
  <si>
    <t>Tubo em polietileno de alta densidade DE=200 mm - PN-10, inclusive conexões</t>
  </si>
  <si>
    <t>46.15.113</t>
  </si>
  <si>
    <t>Tubo em polietileno de alta densidade DE=225 mm - PN-10, inclusive conexões</t>
  </si>
  <si>
    <t>46.18</t>
  </si>
  <si>
    <t>Tubulacao flangeada em ferro ductil para redes de saneamento</t>
  </si>
  <si>
    <t>46.18.010</t>
  </si>
  <si>
    <t>Tubo em ferro fundido com ponta e ponta TCLA - DN= 80mm, sem juntas e conexões</t>
  </si>
  <si>
    <t>46.18.020</t>
  </si>
  <si>
    <t>Tubo em ferro fundido com ponta e ponta TCLA - DN= 100mm, sem juntas e conexões</t>
  </si>
  <si>
    <t>46.18.030</t>
  </si>
  <si>
    <t>Tubo em ferro fundido com ponta e ponta TCLA - DN= 150mm, sem juntas e conexões</t>
  </si>
  <si>
    <t>46.18.040</t>
  </si>
  <si>
    <t>Tubo em ferro fundido com ponta e ponta TCLA - DN= 200mm, sem juntas e conexões</t>
  </si>
  <si>
    <t>46.18.050</t>
  </si>
  <si>
    <t>Tubo em ferro fundido com ponta e ponta TCLA - DN= 250mm, sem juntas e conexões</t>
  </si>
  <si>
    <t>46.18.060</t>
  </si>
  <si>
    <t>Tubo em ferro fundido com ponta e ponta TCLA - DN= 300mm, sem juntas e conexões</t>
  </si>
  <si>
    <t>46.18.089</t>
  </si>
  <si>
    <t>Flange avulso em ferro fundido, classe PN-10, DN= 50mm</t>
  </si>
  <si>
    <t>46.18.090</t>
  </si>
  <si>
    <t>Flange avulso em ferro fundido, classe PN-10, DN= 80mm</t>
  </si>
  <si>
    <t>46.18.100</t>
  </si>
  <si>
    <t>Flange avulso em ferro fundido, classe PN-10, DN= 100mm</t>
  </si>
  <si>
    <t>46.18.110</t>
  </si>
  <si>
    <t>Flange avulso em ferro fundido, classe PN-10, DN= 150mm</t>
  </si>
  <si>
    <t>46.18.120</t>
  </si>
  <si>
    <t>Flange avulso em ferro fundido, classe PN-10, DN= 200mm</t>
  </si>
  <si>
    <t>46.18.130</t>
  </si>
  <si>
    <t>Flange avulso em ferro fundido, classe PN-10, DN= 250mm</t>
  </si>
  <si>
    <t>46.18.140</t>
  </si>
  <si>
    <t>Flange avulso em ferro fundido, classe PN-10, DN= 300mm</t>
  </si>
  <si>
    <t>46.18.168</t>
  </si>
  <si>
    <t>Curva de 90° em ferro fundido com flanges, classe PN-10, DN= 50mm</t>
  </si>
  <si>
    <t>46.18.170</t>
  </si>
  <si>
    <t>Curva de 90° em ferro fundido, com flanges, classe PN-10, DN= 80mm</t>
  </si>
  <si>
    <t>46.18.180</t>
  </si>
  <si>
    <t>Curva de 90° em ferro fundido, com flanges, classe PN-10, DN= 100mm</t>
  </si>
  <si>
    <t>46.18.190</t>
  </si>
  <si>
    <t>Curva de 90° em ferro fundido, com flanges, classe PN-10, DN= 150mm</t>
  </si>
  <si>
    <t>46.18.410</t>
  </si>
  <si>
    <t>Te em ferro fundido, com flanges, classe PN-10, DN= 80mm, com derivação de 80mm</t>
  </si>
  <si>
    <t>46.18.420</t>
  </si>
  <si>
    <t>Te em ferro fundido, com flanges, classe PN-10, DN= 100mm, com derivações de 80 até 100mm</t>
  </si>
  <si>
    <t>46.18.430</t>
  </si>
  <si>
    <t>Te em ferro fundido, com flanges, classe PN-10, DN= 150mm, com derivações de 80 até 150mm</t>
  </si>
  <si>
    <t>46.18.560</t>
  </si>
  <si>
    <t>Junta Gibault em ferro fundido, DN= 80mm, completa</t>
  </si>
  <si>
    <t>46.18.570</t>
  </si>
  <si>
    <t>Junta Gibault em ferro fundido, DN= 100 mm, completa</t>
  </si>
  <si>
    <t>46.19</t>
  </si>
  <si>
    <t>Tubulacao flangeada em ferro ductil para redes de saneamento.</t>
  </si>
  <si>
    <t>46.19.500</t>
  </si>
  <si>
    <t>Redução excêntrica em ferro fundido, com flanges, classe PN-10, DN= 100mm x 80mm</t>
  </si>
  <si>
    <t>46.19.510</t>
  </si>
  <si>
    <t>Redução excêntrica em ferro fundido, com flanges, classe PN-10, DN= 150mm x 80/100mm</t>
  </si>
  <si>
    <t>46.19.520</t>
  </si>
  <si>
    <t>Redução excêntrica em ferro fundido, com flanges, classe PN-10, DN= 200mm x 100/150mm</t>
  </si>
  <si>
    <t>46.19.530</t>
  </si>
  <si>
    <t>Redução excêntrica em ferro fundido, com flanges, classe PN-10, DN= 250mm x 150/200mm</t>
  </si>
  <si>
    <t>46.19.590</t>
  </si>
  <si>
    <t>Redução concêntrica em ferro fundido, com flanges, classe PN-10, DN= 80 x 50mm</t>
  </si>
  <si>
    <t>46.19.600</t>
  </si>
  <si>
    <t>Redução concêntrica em ferro fundido, com flanges, classe PN-10, DN= 100mm x 80mm</t>
  </si>
  <si>
    <t>46.19.610</t>
  </si>
  <si>
    <t>Redução concêntrica em ferro fundido, com flanges, classe PN-10, DN= 150mm x 80/100mm</t>
  </si>
  <si>
    <t>46.19.620</t>
  </si>
  <si>
    <t>Redução concêntrica em ferro fundido, com flanges, classe PN-10, DN= 200mm x 100/150mm</t>
  </si>
  <si>
    <t>46.19.630</t>
  </si>
  <si>
    <t>Redução concêntrica em ferro fundido, com flanges, classe PN-10, DN= 250mm x 150/200mm</t>
  </si>
  <si>
    <t>46.20</t>
  </si>
  <si>
    <t>Reparos, conservacoes e complementos - GRUPO 46</t>
  </si>
  <si>
    <t>46.20.010</t>
  </si>
  <si>
    <t>Assentamento de tubo de concreto com diâmetro até 600 mm</t>
  </si>
  <si>
    <t>46.20.020</t>
  </si>
  <si>
    <t>Assentamento de tubo de concreto com diâmetro de 700 até 1500 mm</t>
  </si>
  <si>
    <t>46.21</t>
  </si>
  <si>
    <t>Tubulacao em aco preto schedule</t>
  </si>
  <si>
    <t>46.21.012</t>
  </si>
  <si>
    <t>Tubo de aço carbono preto sem costura Schedule 40, DN= 1´ - inclusive conexões</t>
  </si>
  <si>
    <t>46.21.036</t>
  </si>
  <si>
    <t>Tubo de aço carbono preto sem costura Schedule 40, DN= 1 1/4´ - inclusive conexões</t>
  </si>
  <si>
    <t>46.21.040</t>
  </si>
  <si>
    <t>Tubo de aço carbono preto sem costura Schedule 40, DN= 1 1/2´ - inclusive conexões</t>
  </si>
  <si>
    <t>46.21.046</t>
  </si>
  <si>
    <t>Tubo de aço carbono preto sem costura Schedule 40, DN= 2´ - inclusive conexões</t>
  </si>
  <si>
    <t>46.21.056</t>
  </si>
  <si>
    <t>Tubo de aço carbono preto sem costura Schedule 40, DN= 2 1/2´ - inclusive conexões</t>
  </si>
  <si>
    <t>46.21.060</t>
  </si>
  <si>
    <t>Tubo de aço carbono preto sem costura Schedule 40, DN= 3´ - inclusive conexões</t>
  </si>
  <si>
    <t>46.21.066</t>
  </si>
  <si>
    <t>Tubo de aço carbono preto sem costura Schedule 40, DN= 3 1/2´ - inclusive conexões</t>
  </si>
  <si>
    <t>46.21.080</t>
  </si>
  <si>
    <t>Tubo de aço carbono preto sem costura Schedule 40, DN= 4´ - inclusive conexões</t>
  </si>
  <si>
    <t>46.21.090</t>
  </si>
  <si>
    <t>Tubo de aço carbono preto sem costura Schedule 40, DN= 5´ - inclusive conexões</t>
  </si>
  <si>
    <t>46.21.100</t>
  </si>
  <si>
    <t>Tubo de aço carbono preto sem costura Schedule 40, DN= 6´ - inclusive conexões</t>
  </si>
  <si>
    <t>46.21.110</t>
  </si>
  <si>
    <t>Tubo de aço carbono preto sem costura Schedule 40, DN= 8´ - inclusive conexões</t>
  </si>
  <si>
    <t>46.21.140</t>
  </si>
  <si>
    <t>Tubo de aço carbono preto com costura Schedule 40, DN= 10´ - inclusive conexões</t>
  </si>
  <si>
    <t>46.21.150</t>
  </si>
  <si>
    <t>Tubo de aço carbono preto com costura Schedule 40, DN= 12´ - inclusive conexões</t>
  </si>
  <si>
    <t>46.23</t>
  </si>
  <si>
    <t>Tubulacao em concreto para rede de esgoto sanitario</t>
  </si>
  <si>
    <t>46.23.110</t>
  </si>
  <si>
    <t>Tubo de concreto classe EA-3, DN= 400 mm</t>
  </si>
  <si>
    <t>46.23.120</t>
  </si>
  <si>
    <t>Tubo de concreto classe EA-3, DN= 500 mm</t>
  </si>
  <si>
    <t>46.23.130</t>
  </si>
  <si>
    <t>Tubo de concreto classe EA-3, DN= 600 mm</t>
  </si>
  <si>
    <t>46.23.140</t>
  </si>
  <si>
    <t>Tubo de concreto classe EA-3, DN= 700 mm</t>
  </si>
  <si>
    <t>46.23.150</t>
  </si>
  <si>
    <t>Tubo de concreto classe EA-3, DN= 800 mm</t>
  </si>
  <si>
    <t>46.23.160</t>
  </si>
  <si>
    <t>Tubo de concreto classe EA-3, DN= 900 mm</t>
  </si>
  <si>
    <t>46.23.170</t>
  </si>
  <si>
    <t>Tubo de concreto classe EA-3, DN= 1000 mm</t>
  </si>
  <si>
    <t>46.23.180</t>
  </si>
  <si>
    <t>Tubo de concreto classe EA-3, DN= 1200 mm</t>
  </si>
  <si>
    <t>46.25</t>
  </si>
  <si>
    <t>Tubulação em CPVC</t>
  </si>
  <si>
    <t>46.25.050</t>
  </si>
  <si>
    <t>Condutor em PVC 88mm, inclusive conexões - AP</t>
  </si>
  <si>
    <t>46.26</t>
  </si>
  <si>
    <t>Tubulacao em ferro fundido predial SMU - esgoto e pluvial</t>
  </si>
  <si>
    <t>46.26.010</t>
  </si>
  <si>
    <t>Tubo em ferro fundido com ponta e ponta, predial SMU, DN= 50 mm</t>
  </si>
  <si>
    <t>46.26.020</t>
  </si>
  <si>
    <t>Tubo em ferro fundido com ponta e ponta, predial SMU, DN= 75 mm</t>
  </si>
  <si>
    <t>46.26.030</t>
  </si>
  <si>
    <t>Tubo em ferro fundido com ponta e ponta, predial SMU, DN= 100 mm</t>
  </si>
  <si>
    <t>46.26.040</t>
  </si>
  <si>
    <t>Tubo em ferro fundido com ponta e ponta, predial SMU, DN= 150 mm</t>
  </si>
  <si>
    <t>46.26.050</t>
  </si>
  <si>
    <t>Tubo em ferro fundido com ponta e ponta, predial SMU, DN= 200 mm</t>
  </si>
  <si>
    <t>46.26.060</t>
  </si>
  <si>
    <t>Junta de união em aço inoxidável para tubo em ferro fundido predial SMU, DN= 50 mm</t>
  </si>
  <si>
    <t>46.26.070</t>
  </si>
  <si>
    <t>Junta de união em aço inoxidável para tubo em ferro fundido predial SMU, DN= 75 mm</t>
  </si>
  <si>
    <t>46.26.080</t>
  </si>
  <si>
    <t>Junta de união em aço inoxidável para tubo em ferro fundido predial SMU, DN= 100 mm</t>
  </si>
  <si>
    <t>46.26.090</t>
  </si>
  <si>
    <t>Junta de união em aço inoxidável para tubo em ferro fundido predial SMU, DN= 150 mm</t>
  </si>
  <si>
    <t>46.26.100</t>
  </si>
  <si>
    <t>Junta de união em aço inoxidável para tubo em ferro fundido predial SMU, DN= 200 mm</t>
  </si>
  <si>
    <t>46.26.110</t>
  </si>
  <si>
    <t>Conjunto de ancoragem para tubo em ferro fundido predial SMU, DN= 50 mm</t>
  </si>
  <si>
    <t>46.26.120</t>
  </si>
  <si>
    <t>Conjunto de ancoragem para tubo em ferro fundido predial SMU, DN= 75 mm</t>
  </si>
  <si>
    <t>46.26.130</t>
  </si>
  <si>
    <t>Conjunto de ancoragem para tubo em ferro fundido predial SMU, DN= 100 mm</t>
  </si>
  <si>
    <t>46.26.136</t>
  </si>
  <si>
    <t>Conjunto de ancoragem para tubo em ferro fundido predial SMU, DN= 125 mm</t>
  </si>
  <si>
    <t>46.26.140</t>
  </si>
  <si>
    <t>Conjunto de ancoragem para tubo em ferro fundido predial SMU, DN= 150 mm</t>
  </si>
  <si>
    <t>46.26.150</t>
  </si>
  <si>
    <t>Conjunto de ancoragem para tubo em ferro fundido predial SMU, DN= 200 mm</t>
  </si>
  <si>
    <t>46.26.200</t>
  </si>
  <si>
    <t>Tubo em ferro fundido com ponta e ponta, predial SMU, DN= 125 mm</t>
  </si>
  <si>
    <t>46.26.210</t>
  </si>
  <si>
    <t>Tubo em ferro fundido com ponta e ponta, predial SMU, DN= 250 mm</t>
  </si>
  <si>
    <t>46.26.400</t>
  </si>
  <si>
    <t>Joelho 45° em ferro fundido, predial SMU, DN= 50 mm</t>
  </si>
  <si>
    <t>46.26.410</t>
  </si>
  <si>
    <t>Joelho 45° em ferro fundido, predial SMU, DN= 75 mm</t>
  </si>
  <si>
    <t>46.26.420</t>
  </si>
  <si>
    <t>Joelho 45° em ferro fundido, predial SMU, DN= 100 mm</t>
  </si>
  <si>
    <t>46.26.426</t>
  </si>
  <si>
    <t>Joelho 45° em ferro fundido, predial SMU, DN= 125 mm</t>
  </si>
  <si>
    <t>46.26.430</t>
  </si>
  <si>
    <t>Joelho 45° em ferro fundido, predial SMU, DN= 150 mm</t>
  </si>
  <si>
    <t>46.26.440</t>
  </si>
  <si>
    <t>Joelho 45° em ferro fundido, predial SMU, DN= 200 mm</t>
  </si>
  <si>
    <t>46.26.460</t>
  </si>
  <si>
    <t>Joelho 88° em ferro fundido, predial SMU, DN= 50 mm</t>
  </si>
  <si>
    <t>46.26.470</t>
  </si>
  <si>
    <t>Joelho 88° em ferro fundido, predial SMU, DN= 75 mm</t>
  </si>
  <si>
    <t>46.26.480</t>
  </si>
  <si>
    <t>Joelho 88° em ferro fundido, predial SMU, DN= 100 mm</t>
  </si>
  <si>
    <t>46.26.490</t>
  </si>
  <si>
    <t>Joelho 88° em ferro fundido, predial SMU, DN= 150 mm</t>
  </si>
  <si>
    <t>46.26.500</t>
  </si>
  <si>
    <t>Joelho 88° em ferro fundido, predial SMU, DN= 200 mm</t>
  </si>
  <si>
    <t>46.26.510</t>
  </si>
  <si>
    <t>Junção 45° em ferro fundido, predial SMU, DN= 50 x 50 mm</t>
  </si>
  <si>
    <t>46.26.516</t>
  </si>
  <si>
    <t>Junção 45° em ferro fundido, predial SMU, DN= 75 x 50 mm</t>
  </si>
  <si>
    <t>46.26.520</t>
  </si>
  <si>
    <t>Junção 45° em ferro fundido, predial SMU, DN= 75 x 75 mm</t>
  </si>
  <si>
    <t>46.26.540</t>
  </si>
  <si>
    <t>Junção 45° em ferro fundido, predial SMU, DN= 100 x 75 mm</t>
  </si>
  <si>
    <t>46.26.550</t>
  </si>
  <si>
    <t>Junção 45° em ferro fundido, predial SMU, DN= 100 x 100 mm</t>
  </si>
  <si>
    <t>46.26.560</t>
  </si>
  <si>
    <t>Junção 45° em ferro fundido, predial SMU, DN= 150 x 150 mm</t>
  </si>
  <si>
    <t>46.26.580</t>
  </si>
  <si>
    <t>Junta de união em aço inoxidável para tubo em ferro fundido predial SMU, DN= 125 mm</t>
  </si>
  <si>
    <t>46.26.590</t>
  </si>
  <si>
    <t>Junta de união em aço inoxidável para tubo em ferro fundido predial SMU, DN= 250 mm</t>
  </si>
  <si>
    <t>46.26.600</t>
  </si>
  <si>
    <t>Redução excêntrica em ferro fundido, predial SMU, DN= 75 x 50 mm</t>
  </si>
  <si>
    <t>46.26.610</t>
  </si>
  <si>
    <t>Redução excêntrica em ferro fundido, predial SMU, DN= 100 x 75 mm</t>
  </si>
  <si>
    <t>46.26.612</t>
  </si>
  <si>
    <t>Redução excêntrica em ferro fundido, predial SMU, DN= 125 x 75 mm</t>
  </si>
  <si>
    <t>46.26.614</t>
  </si>
  <si>
    <t>Redução excêntrica em ferro fundido, predial SMU, DN= 125 x 100 mm</t>
  </si>
  <si>
    <t>46.26.616</t>
  </si>
  <si>
    <t>Redução excêntrica em ferro fundido, predial SMU, DN= 150 x 75 mm</t>
  </si>
  <si>
    <t>46.26.632</t>
  </si>
  <si>
    <t>Redução excêntrica em ferro fundido, predial SMU, DN= 150 x 100 mm</t>
  </si>
  <si>
    <t>46.26.634</t>
  </si>
  <si>
    <t>Redução excêntrica em ferro fundido, predial SMU, DN= 150 x 125 mm</t>
  </si>
  <si>
    <t>46.26.636</t>
  </si>
  <si>
    <t>Redução excêntrica em ferro fundido, predial SMU, DN= 200 x 125 mm</t>
  </si>
  <si>
    <t>46.26.640</t>
  </si>
  <si>
    <t>Redução excêntrica em ferro fundido, predial SMU, DN= 200 x 150 mm</t>
  </si>
  <si>
    <t>46.26.690</t>
  </si>
  <si>
    <t>Redução excêntrica em ferro fundido, predial SMU, DN= 250 x 200 mm</t>
  </si>
  <si>
    <t>46.26.700</t>
  </si>
  <si>
    <t>Te de visita em ferro fundido, predial SMU, DN= 75 mm</t>
  </si>
  <si>
    <t>46.26.710</t>
  </si>
  <si>
    <t>Te de visita em ferro fundido, predial SMU, DN= 100 mm</t>
  </si>
  <si>
    <t>46.26.720</t>
  </si>
  <si>
    <t>Te de visita em ferro fundido, predial SMU, DN= 125 mm</t>
  </si>
  <si>
    <t>46.26.730</t>
  </si>
  <si>
    <t>Te de visita em ferro fundido, predial SMU, DN= 150 mm</t>
  </si>
  <si>
    <t>46.26.740</t>
  </si>
  <si>
    <t>Te de visita em ferro fundido, predial SMU, DN= 200 mm</t>
  </si>
  <si>
    <t>46.26.800</t>
  </si>
  <si>
    <t>Abraçadeira dentada para travamento em aço inoxidável, com parafuso de aço zincado, para tubo em ferro fundido predial SMU, DN= 50 mm</t>
  </si>
  <si>
    <t>46.26.810</t>
  </si>
  <si>
    <t>Abraçadeira dentada para travamento em aço inoxidável, com parafuso de aço zincado, para tubo em ferro fundido predial SMU, DN= 75 mm</t>
  </si>
  <si>
    <t>46.26.820</t>
  </si>
  <si>
    <t>Abraçadeira dentada para travamento em aço inoxidável, com parafuso de aço zincado, para tubo em ferro fundido predial SMU, DN= 100 mm</t>
  </si>
  <si>
    <t>46.26.825</t>
  </si>
  <si>
    <t>Abraçadeira dentada para travamento em aço inoxidável, com parafuso de aço zincado, para tubo em ferro fundido predial SMU, DN= 125 mm</t>
  </si>
  <si>
    <t>46.26.830</t>
  </si>
  <si>
    <t>Abraçadeira dentada para travamento em aço inoxidável, com parafuso de aço zincado, para tubo em ferro fundido predial SMU, DN= 150 mm</t>
  </si>
  <si>
    <t>46.26.840</t>
  </si>
  <si>
    <t>Tampão simples em ferro fundido, predial SMU, DN= 150 mm</t>
  </si>
  <si>
    <t>46.26.843</t>
  </si>
  <si>
    <t>Tampão simples em ferro fundido, predial SMU, DN= 200 mm</t>
  </si>
  <si>
    <t>46.26.900</t>
  </si>
  <si>
    <t>Junção 45° em ferro fundido, predial SMU, DN= 125 x 100 mm</t>
  </si>
  <si>
    <t>46.26.910</t>
  </si>
  <si>
    <t>Junção 45° em ferro fundido, predial SMU, DN= 150 x 100 mm</t>
  </si>
  <si>
    <t>46.26.920</t>
  </si>
  <si>
    <t>Junção 45° em ferro fundido, predial SMU, DN= 200 x 100 mm</t>
  </si>
  <si>
    <t>46.26.930</t>
  </si>
  <si>
    <t>Junção 45° em ferro fundido, predial SMU, DN= 200 x 200 mm</t>
  </si>
  <si>
    <t>46.27</t>
  </si>
  <si>
    <t>Tubulacao em cobre, para sistema de ar condicionado</t>
  </si>
  <si>
    <t>46.27.050</t>
  </si>
  <si>
    <t>Tubo de cobre flexível, espessura 1/32" - diâmetro 3/16", inclusive conexões</t>
  </si>
  <si>
    <t>46.27.060</t>
  </si>
  <si>
    <t>Tubo de cobre flexível, espessura 1/32" - diâmetro 1/4", inclusive conexões</t>
  </si>
  <si>
    <t>46.27.070</t>
  </si>
  <si>
    <t>Tubo de cobre flexível, espessura 1/32" - diâmetro 5/16", inclusive conexões</t>
  </si>
  <si>
    <t>46.27.080</t>
  </si>
  <si>
    <t>Tubo de cobre flexível, espessura 1/32" - diâmetro 3/8", inclusive conexões</t>
  </si>
  <si>
    <t>46.27.090</t>
  </si>
  <si>
    <t>Tubo de cobre flexível, espessura 1/32" - diâmetro 1/2", inclusive conexões</t>
  </si>
  <si>
    <t>46.27.100</t>
  </si>
  <si>
    <t>Tubo de cobre flexível, espessura 1/32" - diâmetro 5/8", inclusive conexões</t>
  </si>
  <si>
    <t>46.27.110</t>
  </si>
  <si>
    <t>Tubo de cobre flexível, espessura 1/32" - diâmetro 3/4", inclusive conexões</t>
  </si>
  <si>
    <t>46.32</t>
  </si>
  <si>
    <t>Tubulacao em cobre rigido, para sistema VRF de ar condicionado</t>
  </si>
  <si>
    <t>46.32.001</t>
  </si>
  <si>
    <t>Tubo de cobre sem costura, rígido, espessura 1/16" - diâmetro 3/8", inclusive conexões</t>
  </si>
  <si>
    <t>46.32.002</t>
  </si>
  <si>
    <t>Tubo de cobre sem costura, rígido, espessura 1/16" - diâmetro 1/2", inclusive conexões</t>
  </si>
  <si>
    <t>46.32.003</t>
  </si>
  <si>
    <t>Tubo de cobre sem costura, rígido, espessura 1/16" - diâmetro 5/8", inclusive conexões</t>
  </si>
  <si>
    <t>46.32.004</t>
  </si>
  <si>
    <t>Tubo de cobre sem costura, rígido, espessura 1/16" - diâmetro 3/4", inclusive conexões</t>
  </si>
  <si>
    <t>46.32.005</t>
  </si>
  <si>
    <t>Tubo de cobre sem costura, rígido, espessura 1/16" - diâmetro 7/8", inclusive conexões</t>
  </si>
  <si>
    <t>46.32.006</t>
  </si>
  <si>
    <t>Tubo de cobre sem costura, rígido, espessura 1/16" - diâmetro 1", inclusive conexões</t>
  </si>
  <si>
    <t>46.32.007</t>
  </si>
  <si>
    <t>Tubo de cobre sem costura, rígido, espessura 1/16" - diâmetro 1.1/8", inclusive conexões</t>
  </si>
  <si>
    <t>46.32.008</t>
  </si>
  <si>
    <t>Tubo de cobre sem costura, rígido, espessura 1/16" - diâmetro 1.1/4", inclusive conexões</t>
  </si>
  <si>
    <t>46.32.009</t>
  </si>
  <si>
    <t>Tubo de cobre sem costura, rígido, espessura 1/16" - diâmetro 1.3/8", inclusive conexões</t>
  </si>
  <si>
    <t>46.32.010</t>
  </si>
  <si>
    <t>Tubo de cobre sem costura, rígido, espessura 1/16" - diâmetro 1.1/2", inclusive conexões</t>
  </si>
  <si>
    <t>46.32.011</t>
  </si>
  <si>
    <t>Tubo de cobre sem costura, rígido, espessura 1/16" - diâmetro 1.5/8", inclusive conexões</t>
  </si>
  <si>
    <t>46.33</t>
  </si>
  <si>
    <t>Tubulacao em PP - aguas pluviais / esgoto</t>
  </si>
  <si>
    <t>46.33.001</t>
  </si>
  <si>
    <t>Tubo de esgoto em polipropileno de alta resistência - PP, DN= 40mm, preto, com união deslizante e guarnição elastomérica de duplo lábio</t>
  </si>
  <si>
    <t>46.33.002</t>
  </si>
  <si>
    <t>Tubo de esgoto em polipropileno de alta resistência - PP, DN= 50mm, preto, com união deslizante e guarnição elastomérica de duplo lábio</t>
  </si>
  <si>
    <t>46.33.003</t>
  </si>
  <si>
    <t>Tubo de esgoto em polipropileno de alta resistência - PP, DN= 63mm, preto, com união deslizante e guarnição elastomérica de duplo lábio</t>
  </si>
  <si>
    <t>46.33.004</t>
  </si>
  <si>
    <t>Tubo de esgoto em polipropileno de alta resistência - PP, DN= 110mm, preto, com união deslizante e guarnição elastomérica de duplo lábio</t>
  </si>
  <si>
    <t>46.33.020</t>
  </si>
  <si>
    <t>Joelho 45° em polipropileno de alta resistência, preto, tipo PB, DN= 40mm</t>
  </si>
  <si>
    <t>46.33.021</t>
  </si>
  <si>
    <t>Joelho 45° em polipropileno de alta resistência - PP, preto, tipo PB, DN= 50mm</t>
  </si>
  <si>
    <t>46.33.022</t>
  </si>
  <si>
    <t>Joelho 45° em polipropileno de alta resistência - PP, preto, tipo PB, DN= 63mm</t>
  </si>
  <si>
    <t>46.33.023</t>
  </si>
  <si>
    <t>Joelho 45° em polipropileno de alta resistência - PP, preto, tipo PB, DN= 110mm</t>
  </si>
  <si>
    <t>46.33.047</t>
  </si>
  <si>
    <t>Joelho 87°30' em polipropileno de alta resistência - PP, preto, tipo PB, DN= 40mm</t>
  </si>
  <si>
    <t>46.33.048</t>
  </si>
  <si>
    <t>Joelho 87°30' em polipropileno de alta resistência - PP, preto, tipo PB, DN= 50mm</t>
  </si>
  <si>
    <t>46.33.049</t>
  </si>
  <si>
    <t>Joelho 87°30' em polipropileno de alta resistência - PP, preto, tipo PB, DN= 63mm</t>
  </si>
  <si>
    <t>46.33.074</t>
  </si>
  <si>
    <t>Joelho 87°30' em polipropileno de alta resistência - PP, preto, tipo PB, DN= 110mm, com base de apoio</t>
  </si>
  <si>
    <t>46.33.102</t>
  </si>
  <si>
    <t>Luva dupla em polipropileno de alta resistência - PP,  preto,  DN= 40mm</t>
  </si>
  <si>
    <t>46.33.103</t>
  </si>
  <si>
    <t>Luva dupla em polipropileno de alta resistência - PP,  preto,  DN= 50mm</t>
  </si>
  <si>
    <t>46.33.104</t>
  </si>
  <si>
    <t>Luva dupla em polipropileno de alta resistência - PP,  preto,  DN= 63mm</t>
  </si>
  <si>
    <t>46.33.105</t>
  </si>
  <si>
    <t>Luva dupla em polipropileno de alta resistência - PP,  preto,  DN= 110mm</t>
  </si>
  <si>
    <t>46.33.116</t>
  </si>
  <si>
    <t>Luva de Redução em polipropileno de alta resistência - PP, preto, tipo PB, DN= 50x40mm</t>
  </si>
  <si>
    <t>46.33.117</t>
  </si>
  <si>
    <t>Luva de Redução em polipropileno de alta resistência - PP, preto, tipo PB, DN= 63x50mm</t>
  </si>
  <si>
    <t>46.33.118</t>
  </si>
  <si>
    <t>Luva de Redução em polipropileno de alta resistência - PP, preto, tipo PB, DN= 110x63mm</t>
  </si>
  <si>
    <t>46.33.130</t>
  </si>
  <si>
    <t>Tê 87°30' simples em polipropileno de alta resistência - PP, preto, tipo PB, DN= 50x50mm</t>
  </si>
  <si>
    <t>46.33.131</t>
  </si>
  <si>
    <t>Tê 87°30' simples em polipropileno de alta resistência - PP, preto, tipo PB, DN= 63x63mm</t>
  </si>
  <si>
    <t>46.33.132</t>
  </si>
  <si>
    <t>Tê 87°30' simples em polipropileno de alta resistência - PP, preto, tipo PB, DN= 110x110mm</t>
  </si>
  <si>
    <t>46.33.137</t>
  </si>
  <si>
    <t>Tê 87°30' simples de redução em polipropileno de alta resistência - PP, preto, tipo PB, DN= 110x63mm</t>
  </si>
  <si>
    <t>46.33.140</t>
  </si>
  <si>
    <t>Tê 87°30' de inspeção em polipropileno de alta resistência - PP, preto (PxB), DN 110mm</t>
  </si>
  <si>
    <t>46.33.149</t>
  </si>
  <si>
    <t>Junção 45° simples em polipropileno de alta resistência - PP, preto, tipo PB, DN= 50x50mm</t>
  </si>
  <si>
    <t>46.33.150</t>
  </si>
  <si>
    <t>Junção 45° simples em polipropileno de alta resistência - PP, preto, tipo PB, DN= 63x63mm</t>
  </si>
  <si>
    <t>46.33.151</t>
  </si>
  <si>
    <t>Junção 45° simples em polipropileno de alta resistência - PP, preto, tipo PB, DN= 110x110mm</t>
  </si>
  <si>
    <t>46.33.159</t>
  </si>
  <si>
    <t>Junção 45° simples de redução em polipropileno de alta resistência - PP, preto, tipo PB, DN= 63x50mm</t>
  </si>
  <si>
    <t>46.33.160</t>
  </si>
  <si>
    <t>Junção 45° simples de redução em polipropileno de alta resistência - PP, preto, tipo PB, DN= 110x50mm</t>
  </si>
  <si>
    <t>46.33.161</t>
  </si>
  <si>
    <t>Junção 45° simples de redução em polipropileno de alta resistência - PP, preto, tipo PB, DN= 110x63mm</t>
  </si>
  <si>
    <t>46.33.170</t>
  </si>
  <si>
    <t>Curva 87°30' em polipropileno de alta resistência - PP, preto, tipo PB, DN= 110mm</t>
  </si>
  <si>
    <t>46.33.186</t>
  </si>
  <si>
    <t>Caixa sifonada de piso, em polipropileno de alta resistência PP, preto,  DN=125mm, uma saída de 63mm</t>
  </si>
  <si>
    <t>46.33.197</t>
  </si>
  <si>
    <t>Prolongamento para caixa sifonada em prolipropileno de alta resistência PP, preto, DN= 125mm</t>
  </si>
  <si>
    <t>46.33.201</t>
  </si>
  <si>
    <t>Tampa tê de inspeção oval, em polipropileno de alta resistência preto (PxB), DN=110mm</t>
  </si>
  <si>
    <t>46.33.206</t>
  </si>
  <si>
    <t>Tampão em polipropileno de alta resistência PP, preto (PxB), DN=63mm</t>
  </si>
  <si>
    <t>46.33.207</t>
  </si>
  <si>
    <t>Tampão em polipropileno de alta resistência PP, preto (PxB), DN=110mm</t>
  </si>
  <si>
    <t>46.33.210</t>
  </si>
  <si>
    <t>Porta marco para grelha de 12x12 cm, em prolipropileno de alta resistência PP,  preto</t>
  </si>
  <si>
    <t>46.33.211</t>
  </si>
  <si>
    <t>Marco de bronze com grelha em aço inoxidável de 12x12cm</t>
  </si>
  <si>
    <t>47</t>
  </si>
  <si>
    <t>VALVULAS E APARELHOS DE MEDICAO E CONTROLE PARA LIQUIDOS E GASES</t>
  </si>
  <si>
    <t>47.01</t>
  </si>
  <si>
    <t>Registro e / ou valvula em latao fundido sem acabamento</t>
  </si>
  <si>
    <t>47.01.010</t>
  </si>
  <si>
    <t>Registro de gaveta em latão fundido sem acabamento, DN= 1/2´</t>
  </si>
  <si>
    <t>47.01.020</t>
  </si>
  <si>
    <t>Registro de gaveta em latão fundido sem acabamento, DN= 3/4´</t>
  </si>
  <si>
    <t>47.01.030</t>
  </si>
  <si>
    <t>Registro de gaveta em latão fundido sem acabamento, DN= 1´</t>
  </si>
  <si>
    <t>47.01.040</t>
  </si>
  <si>
    <t>Registro de gaveta em latão fundido sem acabamento, DN= 1 1/4´</t>
  </si>
  <si>
    <t>47.01.050</t>
  </si>
  <si>
    <t>Registro de gaveta em latão fundido sem acabamento, DN= 1 1/2´</t>
  </si>
  <si>
    <t>47.01.060</t>
  </si>
  <si>
    <t>Registro de gaveta em latão fundido sem acabamento, DN= 2´</t>
  </si>
  <si>
    <t>47.01.070</t>
  </si>
  <si>
    <t>Registro de gaveta em latão fundido sem acabamento, DN= 2 1/2´</t>
  </si>
  <si>
    <t>47.01.080</t>
  </si>
  <si>
    <t>Registro de gaveta em latão fundido sem acabamento, DN= 3´</t>
  </si>
  <si>
    <t>47.01.090</t>
  </si>
  <si>
    <t>Registro de gaveta em latão fundido sem acabamento, DN= 4´</t>
  </si>
  <si>
    <t>47.01.130</t>
  </si>
  <si>
    <t>Registro de pressão em latão fundido sem acabamento, DN= 3/4´</t>
  </si>
  <si>
    <t>47.01.170</t>
  </si>
  <si>
    <t>Válvula de esfera monobloco em latão, passagem plena, acionamento com alavanca, DN= 1/2´</t>
  </si>
  <si>
    <t>47.01.180</t>
  </si>
  <si>
    <t>Válvula de esfera monobloco em latão, passagem plena, acionamento com alavanca, DN= 3/4´</t>
  </si>
  <si>
    <t>47.01.190</t>
  </si>
  <si>
    <t>Válvula de esfera monobloco em latão, passagem plena, acionamento com alavanca, DN= 1´</t>
  </si>
  <si>
    <t>47.01.191</t>
  </si>
  <si>
    <t>Válvula de esfera monobloco em latão, passagem plena, acionamento com alavanca, DN= 1.1/4´</t>
  </si>
  <si>
    <t>47.01.210</t>
  </si>
  <si>
    <t>Válvula de esfera monobloco em latão, passagem plena, acionamento com alavanca, DN= 2´</t>
  </si>
  <si>
    <t>47.01.220</t>
  </si>
  <si>
    <t>Válvula de esfera monobloco em latão, passagem plena, acionamento com alavanca, DN= 4´</t>
  </si>
  <si>
    <t>47.02</t>
  </si>
  <si>
    <t>Registro e / ou valvula em latao fundido com acabamento cromado</t>
  </si>
  <si>
    <t>47.02.010</t>
  </si>
  <si>
    <t>Registro de gaveta em latão fundido cromado com canopla, DN= 1/2´ - linha especial</t>
  </si>
  <si>
    <t>47.02.020</t>
  </si>
  <si>
    <t>Registro de gaveta em latão fundido cromado com canopla, DN= 3/4´ - linha especial</t>
  </si>
  <si>
    <t>47.02.030</t>
  </si>
  <si>
    <t>Registro de gaveta em latão fundido cromado com canopla, DN= 1´ - linha especial</t>
  </si>
  <si>
    <t>47.02.040</t>
  </si>
  <si>
    <t>Registro de gaveta em latão fundido cromado com canopla, DN= 1 1/4´ - linha especial</t>
  </si>
  <si>
    <t>47.02.050</t>
  </si>
  <si>
    <t>Registro de gaveta em latão fundido cromado com canopla, DN= 1 1/2´ - linha especial</t>
  </si>
  <si>
    <t>47.02.100</t>
  </si>
  <si>
    <t>Registro de pressão em latão fundido cromado com canopla, DN= 1/2´ - linha especial</t>
  </si>
  <si>
    <t>47.02.110</t>
  </si>
  <si>
    <t>Registro de pressão em latão fundido cromado com canopla, DN= 3/4´ - linha especial</t>
  </si>
  <si>
    <t>47.02.200</t>
  </si>
  <si>
    <t>Registro regulador de vazão para chuveiro e ducha em latão cromado com canopla, DN= 1/2´</t>
  </si>
  <si>
    <t>47.02.210</t>
  </si>
  <si>
    <t>Registro regulador de vazão para torneira, misturador e bidê, em latão cromado com canopla, DN= 1/2´</t>
  </si>
  <si>
    <t>47.04</t>
  </si>
  <si>
    <t>Valvula de descarga ou para acionamento de metais sanitarios</t>
  </si>
  <si>
    <t>47.04.020</t>
  </si>
  <si>
    <t>Válvula de descarga com registro próprio, duplo acionamento limitador de fluxo, DN= 1 1/4´</t>
  </si>
  <si>
    <t>47.04.030</t>
  </si>
  <si>
    <t>Válvula de descarga com registro próprio, DN= 1 1/4´</t>
  </si>
  <si>
    <t>47.04.040</t>
  </si>
  <si>
    <t>Válvula de descarga com registro próprio, DN= 1 1/2´</t>
  </si>
  <si>
    <t>47.04.050</t>
  </si>
  <si>
    <t>Válvula de descarga antivandalismo, DN= 1 1/2´</t>
  </si>
  <si>
    <t>47.04.080</t>
  </si>
  <si>
    <t>Válvula de descarga externa, tipo alavanca com registro próprio, DN= 1 1/4´ e DN= 1 1/2´</t>
  </si>
  <si>
    <t>47.04.090</t>
  </si>
  <si>
    <t>Válvula de mictório antivandalismo, DN= 3/4´</t>
  </si>
  <si>
    <t>47.04.100</t>
  </si>
  <si>
    <t>Válvula de mictório padrão, vazão automática, DN= 3/4´</t>
  </si>
  <si>
    <t>47.04.110</t>
  </si>
  <si>
    <t>Válvula de acionamento hidromecânico para piso</t>
  </si>
  <si>
    <t>47.04.120</t>
  </si>
  <si>
    <t>Válvula de acionamento hidromecânico para ducha, em latão cromado, DN= 3/4´</t>
  </si>
  <si>
    <t>47.04.180</t>
  </si>
  <si>
    <t>Válvula de descarga com registro próprio, duplo acionamento limitador de fluxo, DN = 1 1/2´</t>
  </si>
  <si>
    <t>47.05</t>
  </si>
  <si>
    <t>Registro e / ou valvula em bronze</t>
  </si>
  <si>
    <t>47.05.010</t>
  </si>
  <si>
    <t>Válvula de retenção horizontal em bronze, DN= 3/4´</t>
  </si>
  <si>
    <t>47.05.020</t>
  </si>
  <si>
    <t>Válvula de retenção horizontal em bronze, DN= 1´</t>
  </si>
  <si>
    <t>47.05.030</t>
  </si>
  <si>
    <t>Válvula de retenção horizontal em bronze, DN= 1 1/4´</t>
  </si>
  <si>
    <t>47.05.040</t>
  </si>
  <si>
    <t>Válvula de retenção horizontal em bronze, DN= 1 1/2´</t>
  </si>
  <si>
    <t>47.05.050</t>
  </si>
  <si>
    <t>Válvula de retenção horizontal em bronze, DN= 2´</t>
  </si>
  <si>
    <t>47.05.060</t>
  </si>
  <si>
    <t>Válvula de retenção horizontal em bronze, DN= 2 1/2´</t>
  </si>
  <si>
    <t>47.05.070</t>
  </si>
  <si>
    <t>Válvula de retenção horizontal em bronze, DN= 3´</t>
  </si>
  <si>
    <t>47.05.080</t>
  </si>
  <si>
    <t>Válvula de retenção horizontal em bronze, DN= 4´</t>
  </si>
  <si>
    <t>47.05.100</t>
  </si>
  <si>
    <t>Válvula de retenção vertical em bronze, DN= 1´</t>
  </si>
  <si>
    <t>47.05.110</t>
  </si>
  <si>
    <t>Válvula de retenção vertical em bronze, DN= 1 1/4´</t>
  </si>
  <si>
    <t>47.05.120</t>
  </si>
  <si>
    <t>Válvula de retenção vertical em bronze, DN= 1 1/2´</t>
  </si>
  <si>
    <t>47.05.130</t>
  </si>
  <si>
    <t>Válvula de retenção vertical em bronze, DN= 2´</t>
  </si>
  <si>
    <t>47.05.140</t>
  </si>
  <si>
    <t>Válvula de retenção vertical em bronze, DN= 2 1/2´</t>
  </si>
  <si>
    <t>47.05.150</t>
  </si>
  <si>
    <t>Válvula de retenção vertical em bronze, DN= 3´</t>
  </si>
  <si>
    <t>47.05.160</t>
  </si>
  <si>
    <t>Válvula de retenção vertical em bronze, DN= 4´</t>
  </si>
  <si>
    <t>47.05.170</t>
  </si>
  <si>
    <t>Válvula de retenção de pé com crivo em bronze, DN= 1´</t>
  </si>
  <si>
    <t>47.05.180</t>
  </si>
  <si>
    <t>Válvula de retenção de pé com crivo em bronze, DN= 1 1/4´</t>
  </si>
  <si>
    <t>47.05.190</t>
  </si>
  <si>
    <t>Válvula de retenção de pé com crivo em bronze, DN= 1 1/2´</t>
  </si>
  <si>
    <t>47.05.200</t>
  </si>
  <si>
    <t>Válvula de retenção de pé com crivo em bronze, DN= 2´</t>
  </si>
  <si>
    <t>47.05.210</t>
  </si>
  <si>
    <t>Válvula de retenção de pé com crivo em bronze, DN= 2 1/2´</t>
  </si>
  <si>
    <t>47.05.220</t>
  </si>
  <si>
    <t>Válvula de gaveta em bronze, com haste não ascendente, classe 125 libras para vapor e classe 200 libras para água, óleo e gás, DN= 6´</t>
  </si>
  <si>
    <t>47.05.230</t>
  </si>
  <si>
    <t>Válvula de gaveta em bronze, com haste não ascendente, classe 125 libras para vapor e classe 200 libras para água, óleo e gás, DN= 2´</t>
  </si>
  <si>
    <t>47.05.240</t>
  </si>
  <si>
    <t>Válvula globo em bronze, classe 125 libras para vapor e classe 200 libras para água, óleo e gás, DN= 2´</t>
  </si>
  <si>
    <t>47.05.260</t>
  </si>
  <si>
    <t>Válvula de retenção de pé com crivo em bronze, DN= 3´</t>
  </si>
  <si>
    <t>47.05.270</t>
  </si>
  <si>
    <t>Válvula de retenção de pé com crivo em bronze, DN= 4´</t>
  </si>
  <si>
    <t>47.05.280</t>
  </si>
  <si>
    <t>Válvula globo angular de 45° em bronze, DN= 2 1/2´</t>
  </si>
  <si>
    <t>47.05.290</t>
  </si>
  <si>
    <t>Válvula de gaveta em bronze, haste ascendente, classe 150 libras para vapor saturado e 300 libras para água, óleo e gás, DN= 1/2´</t>
  </si>
  <si>
    <t>47.05.296</t>
  </si>
  <si>
    <t>Válvula de gaveta em bronze, haste ascendente, classe 150 libras para vapor saturado e 300 libras para água, óleo e gás, DN= 4´</t>
  </si>
  <si>
    <t>47.05.300</t>
  </si>
  <si>
    <t>Válvula de gaveta em bronze, haste não ascendente, classe 150 libras para vapor saturado e 300 libras para água, óleo e gás, DN= 4´</t>
  </si>
  <si>
    <t>47.05.310</t>
  </si>
  <si>
    <t>Válvula de gaveta em bronze, haste não ascendente, classe 150 libras para vapor saturado e 300 libras para água, óleo e gás, DN= 2´</t>
  </si>
  <si>
    <t>47.05.340</t>
  </si>
  <si>
    <t>Válvula globo em bronze, classe 150 libras para vapor saturado e 300 libras para água, óleo e gás, DN= 3/4´</t>
  </si>
  <si>
    <t>47.05.350</t>
  </si>
  <si>
    <t>Válvula globo em bronze, classe 150 libras para vapor saturado e 300 libras para água, óleo e gás, DN= 1´</t>
  </si>
  <si>
    <t>47.05.360</t>
  </si>
  <si>
    <t>Válvula globo em bronze, classe 150 libras para vapor saturado e 300 libras para água, óleo e gás, DN= 1 1/2´</t>
  </si>
  <si>
    <t>47.05.370</t>
  </si>
  <si>
    <t>Válvula globo em bronze, classe 150 libras para vapor saturado e 300 libras para água, óleo e gás, DN= 2´</t>
  </si>
  <si>
    <t>47.05.390</t>
  </si>
  <si>
    <t>Válvula globo em bronze, classe 150 libras para vapor saturado e 300 libras para água, óleo e gás, DN= 2 1/2´</t>
  </si>
  <si>
    <t>47.05.392</t>
  </si>
  <si>
    <t>Válvula globo em bronze, classe 150 libras para vapor saturado e 300 libras para água, óleo e gás, DN= 3´</t>
  </si>
  <si>
    <t>47.05.394</t>
  </si>
  <si>
    <t>Válvula globo em bronze, classe 150 libras para vapor saturado e 300 libras para água, óleo e gás, DN= 4´</t>
  </si>
  <si>
    <t>47.05.398</t>
  </si>
  <si>
    <t>Válvula de gaveta em bronze, haste não ascendente, classe 125 libras para vapor e classe 200 libras para água, óleo e gás, DN= 3/4´</t>
  </si>
  <si>
    <t>47.05.400</t>
  </si>
  <si>
    <t>Válvula de gaveta em bronze, haste não ascendente, classe 125 libras para vapor e classe 200 libras para água, óleo e gás, DN= 1´</t>
  </si>
  <si>
    <t>47.05.406</t>
  </si>
  <si>
    <t>Válvula de gaveta em bronze, haste não ascendente, classe 125 libras para vapor e classe 200 libras para água, óleo e gás, DN= 1.1/4´</t>
  </si>
  <si>
    <t>47.05.410</t>
  </si>
  <si>
    <t>Válvula de gaveta em bronze, haste não ascendente, classe 125 libras para vapor e classe 200 libras para água, óleo e gás, DN= 1 1/2´</t>
  </si>
  <si>
    <t>47.05.420</t>
  </si>
  <si>
    <t>Válvula de gaveta em bronze, haste não ascendente, classe 125 libras para vapor e classe 200 libras para água, óleo e gás, DN= 2 1/2´</t>
  </si>
  <si>
    <t>47.05.430</t>
  </si>
  <si>
    <t>Válvula de gaveta em bronze, haste não ascendente, classe 125 libras para vapor e classe 200 libras para água, óleo e gás, DN= 3´</t>
  </si>
  <si>
    <t>47.05.450</t>
  </si>
  <si>
    <t>Válvula redutora de pressão de ação direta em bronze, extremidade roscada, para água, ar, óleo e gás, PE= 200 psi e PS= 20 à 90 psi, DN= 1 1/4´</t>
  </si>
  <si>
    <t>47.05.460</t>
  </si>
  <si>
    <t>Válvula redutora de pressão de ação direta em bronze, extremidade roscada, para água, ar, óleo e gás, PE= 200 psi e PS= 20 à 90 psi, DN= 2´</t>
  </si>
  <si>
    <t>47.05.580</t>
  </si>
  <si>
    <t>Válvula de gaveta em bronze com fecho rápido, DN= 1 1/2´</t>
  </si>
  <si>
    <t>47.06</t>
  </si>
  <si>
    <t>Registro e / ou valvula em ferro fundido</t>
  </si>
  <si>
    <t>47.06.030</t>
  </si>
  <si>
    <t>Válvula de gaveta em ferro fundido, haste ascendente com flange, classe 125 libras, DN= 2´</t>
  </si>
  <si>
    <t>47.06.040</t>
  </si>
  <si>
    <t>Válvula de retenção de pé com crivo em ferro fundido, flangeada, DN= 6´</t>
  </si>
  <si>
    <t>47.06.041</t>
  </si>
  <si>
    <t>Válvula de retenção de pé com crivo em ferro fundido, flangeada, DN= 8´</t>
  </si>
  <si>
    <t>47.06.050</t>
  </si>
  <si>
    <t>Válvula de retenção tipo portinhola dupla em ferro fundido, DN= 6´</t>
  </si>
  <si>
    <t>47.06.051</t>
  </si>
  <si>
    <t>Válvula de retenção tipo portinhola simples em ferro fundido, flangeada, DN= 6´</t>
  </si>
  <si>
    <t>47.06.060</t>
  </si>
  <si>
    <t>Válvula de gaveta em ferro fundido com bolsa, DN= 150 mm</t>
  </si>
  <si>
    <t>47.06.070</t>
  </si>
  <si>
    <t>Válvula de gaveta em ferro fundido com bolsa, DN= 200 mm</t>
  </si>
  <si>
    <t>47.06.080</t>
  </si>
  <si>
    <t>Válvula de retenção tipo portinhola simples em ferro fundido, DN= 4´</t>
  </si>
  <si>
    <t>47.06.090</t>
  </si>
  <si>
    <t>Válvula de retenção tipo portinhola dupla em ferro fundido, DN= 4´</t>
  </si>
  <si>
    <t>47.06.100</t>
  </si>
  <si>
    <t>Válvula de segurança em ferro fundido rosqueada com pressão de ajuste 0,4 até 0,75kgf/cm², DN= 2´</t>
  </si>
  <si>
    <t>47.06.110</t>
  </si>
  <si>
    <t>Válvula de segurança em ferro fundido rosqueada com pressão de ajuste 6,1 até 10,0kgf/cm², DN= 3/4´</t>
  </si>
  <si>
    <t>47.06.180</t>
  </si>
  <si>
    <t>Válvula de gaveta em ferro fundido com bolsa, DN= 100mm</t>
  </si>
  <si>
    <t>47.06.310</t>
  </si>
  <si>
    <t>Visor de fluxo com janela simples, corpo em ferro fundido ou aço carbono, DN = 1´</t>
  </si>
  <si>
    <t>47.06.320</t>
  </si>
  <si>
    <t>Válvula de governo (retenção e alarme) completa, corpo em ferro fundido, classe 125 libras, DN= 4´</t>
  </si>
  <si>
    <t>47.06.330</t>
  </si>
  <si>
    <t>Válvula de gaveta em ferro fundido, haste ascendente com flange, classe 125 libras, DN= 4´</t>
  </si>
  <si>
    <t>47.06.340</t>
  </si>
  <si>
    <t>Válvula de gaveta em ferro fundido, haste ascendente com flange, classe 125 libras, DN= 6´</t>
  </si>
  <si>
    <t>47.06.350</t>
  </si>
  <si>
    <t>Válvula de retenção vertical em ferro fundido com flange, classe 125 libras, DN= 4´</t>
  </si>
  <si>
    <t>47.07</t>
  </si>
  <si>
    <t>Registro e / ou valvula em aco carbono fundido</t>
  </si>
  <si>
    <t>47.07.010</t>
  </si>
  <si>
    <t>Válvula de esfera em aço carbono fundido, passagem plena, classe 150 libras para vapor e classe 600 libras para água, óleo e gás, DN= 1/2´</t>
  </si>
  <si>
    <t>47.07.020</t>
  </si>
  <si>
    <t>Válvula de esfera em aço carbono fundido, passagem plena, classe 150 libras para vapor e classe 600 libras para água, óleo e gás, DN= 3/4´</t>
  </si>
  <si>
    <t>47.07.030</t>
  </si>
  <si>
    <t>Válvula de esfera em aço carbono fundido, passagem plena, classe 150 libras para vapor e classe 600 libras para água, óleo e gás, DN= 1´</t>
  </si>
  <si>
    <t>47.07.031</t>
  </si>
  <si>
    <t>Válvula de esfera em aço carbono fundido, passagem plena, classe 150 libras para vapor e classe 600 libras para água, óleo e gás, DN= 1.1/4´</t>
  </si>
  <si>
    <t>47.07.090</t>
  </si>
  <si>
    <t>Válvula de esfera em aço carbono fundido, passagem plena, extremidades rosqueáveis, classe 300 libras para vapor saturado, DN= 2´</t>
  </si>
  <si>
    <t>47.09</t>
  </si>
  <si>
    <t>Registro e / ou valvula em aco carbono forjado</t>
  </si>
  <si>
    <t>47.09.010</t>
  </si>
  <si>
    <t>Válvula globo em aço carbono forjado, classe 800 libras para vapor e classe 2000 libras para água, óleo e gás, DN= 3/4´</t>
  </si>
  <si>
    <t>47.09.020</t>
  </si>
  <si>
    <t>Válvula globo em aço carbono forjado, classe 800 libras para vapor e classe 2000 libras para água, óleo e gás, DN= 1´</t>
  </si>
  <si>
    <t>47.09.030</t>
  </si>
  <si>
    <t>Válvula globo em aço carbono forjado, classe 800 libras para vapor e classe 2000 libras para água, óleo e gás, DN= 1 1/2´</t>
  </si>
  <si>
    <t>47.09.040</t>
  </si>
  <si>
    <t>Válvula globo em aço carbono forjado, classe 800 libras para vapor e classe 2000 libras para água, óleo e gás, DN= 2´</t>
  </si>
  <si>
    <t>47.10</t>
  </si>
  <si>
    <t>Registro e / ou valvula em aco inoxidavel forjado</t>
  </si>
  <si>
    <t>47.10.010</t>
  </si>
  <si>
    <t>Purgador termodinâmico com filtro incorporado, em aço inoxidável forjado, pressão de 0,25 a 42 kg/cm², temperatura até 425°C, DN= 1/2´</t>
  </si>
  <si>
    <t>47.11</t>
  </si>
  <si>
    <t>Aparelho de medicao e controle</t>
  </si>
  <si>
    <t>47.11.021</t>
  </si>
  <si>
    <t>Pressostato diferencial ajustável mecânico, montagem inferior com diâmetro de 1/2" e/ou 1/4", faixa de operação até 16 bar</t>
  </si>
  <si>
    <t>47.11.080</t>
  </si>
  <si>
    <t>Termômetro bimetálico, mostrador com 4´, saída angular, escala 0-100°C</t>
  </si>
  <si>
    <t>47.11.100</t>
  </si>
  <si>
    <t>Manômetro com mostrador de 4´, escalas: 0-4 / 0-7 / 0-10 / 0-17 / 0-21 / 0-28 kg/cm²</t>
  </si>
  <si>
    <t>47.11.111</t>
  </si>
  <si>
    <t>Pressostato diferencial ajustável, caixa à prova de água, unidade sensora em aço inoxidável 316, faixa de operação entre 1,4 a 14 bar, para fluídos corrosivos, DN=1/2´</t>
  </si>
  <si>
    <t>47.12</t>
  </si>
  <si>
    <t>Registro e / ou valvula em ferro ductil</t>
  </si>
  <si>
    <t>47.12.040</t>
  </si>
  <si>
    <t>Válvula de gaveta em ferro dúctil com flanges, classe PN-10, DN= 200mm</t>
  </si>
  <si>
    <t>47.12.270</t>
  </si>
  <si>
    <t>Válvula de gaveta em ferro dúctil com flanges, classe PN-10, DN= 80mm</t>
  </si>
  <si>
    <t>47.12.280</t>
  </si>
  <si>
    <t>Válvula globo auto-operada hidraulicamente, em ferro dúctil, classe PN-10/16, DN= 50mm</t>
  </si>
  <si>
    <t>47.12.290</t>
  </si>
  <si>
    <t>Válvula globo auto-operada hidraulicamente, comandada por solenóide, em ferro dúctil, classe PN-10, DN= 50mm</t>
  </si>
  <si>
    <t>47.12.300</t>
  </si>
  <si>
    <t>Válvula globo auto-operada hidraulicamente, comandada por solenóide, em ferro dúctil, classe PN-10, DN= 100mm</t>
  </si>
  <si>
    <t>47.12.310</t>
  </si>
  <si>
    <t>Válvula de gaveta em ferro dúctil com flanges, classe PN-10, DN= 300mm</t>
  </si>
  <si>
    <t>47.12.320</t>
  </si>
  <si>
    <t>Válvula de gaveta em ferro dúctil com flanges, classe PN-10, DN= 100mm</t>
  </si>
  <si>
    <t>47.12.330</t>
  </si>
  <si>
    <t>Válvula de gaveta em ferro dúctil com flanges, classe PN-10, DN= 150mm</t>
  </si>
  <si>
    <t>47.12.340</t>
  </si>
  <si>
    <t>Ventosa simples rosqueada em ferro dúctil, classe PN-25, DN= 3/4´</t>
  </si>
  <si>
    <t>47.12.350</t>
  </si>
  <si>
    <t>Ventosa de tríplice função em ferro dúctil flangeada, classe PN-10/16/25, DN= 50mm</t>
  </si>
  <si>
    <t>47.14</t>
  </si>
  <si>
    <t>Registro e / ou valvula em PVC rigido ou ABS</t>
  </si>
  <si>
    <t>47.14.020</t>
  </si>
  <si>
    <t>Registro de pressão em PVC rígido, soldável, DN= 25mm (3/4´)</t>
  </si>
  <si>
    <t>47.14.200</t>
  </si>
  <si>
    <t>Registro regulador de vazão para torneira, misturador e bidê, em ABS com canopla, DN= 1/2´</t>
  </si>
  <si>
    <t>47.20</t>
  </si>
  <si>
    <t>Reparos, conservacoes e complementos - GRUPO 47</t>
  </si>
  <si>
    <t>47.20.010</t>
  </si>
  <si>
    <t>Pigtail em latão para manômetro, DN= 1/2´</t>
  </si>
  <si>
    <t>47.20.020</t>
  </si>
  <si>
    <t>Filtro ´Y´ em bronze para gás combustível, DN= 2´</t>
  </si>
  <si>
    <t>47.20.030</t>
  </si>
  <si>
    <t>Filtro ´Y´ em ferro fundido, classe 125 libras para vapor saturado, com extremidades rosqueáveis, DN= 2´</t>
  </si>
  <si>
    <t>47.20.070</t>
  </si>
  <si>
    <t>Pigtail flexível, revestido com borracha sintética resistente, DN= 7/16´ comprimento até 1,00 m</t>
  </si>
  <si>
    <t>47.20.080</t>
  </si>
  <si>
    <t>Regulador de primeiro estágio de alta pressão até 2 kgf/cm², vazão de 90 kg GLP/hora</t>
  </si>
  <si>
    <t>47.20.100</t>
  </si>
  <si>
    <t>Regulador de primeiro estágio de alta pressão até 1,3 kgf/cm², vazão de 50 kg GLP/hora</t>
  </si>
  <si>
    <t>47.20.120</t>
  </si>
  <si>
    <t>Regulador de segundo estágio para gás, uso industrial, vazão até 12 kg GLP/hora</t>
  </si>
  <si>
    <t>47.20.181</t>
  </si>
  <si>
    <t>Filtro Y em aço carbono, classe 150 libras, conexões flangeadas, DN= 4´</t>
  </si>
  <si>
    <t>47.20.190</t>
  </si>
  <si>
    <t>Chave de fluxo tipo palheta para tubulação de líquidos</t>
  </si>
  <si>
    <t>47.20.300</t>
  </si>
  <si>
    <t>Chave de fluxo de água com retardo para tubulações com diâmetro nominal de 1´ a 6´ - conexão BSP</t>
  </si>
  <si>
    <t>47.20.320</t>
  </si>
  <si>
    <t>Filtro ´Y´ corpo em bronze, pressão de serviço até 20,7 bar (PN 20), DN= 1 1/2´</t>
  </si>
  <si>
    <t>47.20.330</t>
  </si>
  <si>
    <t>Filtro ´Y´ corpo em bronze, pressão de serviço até 20,7 bar (PN 20), DN= 2´</t>
  </si>
  <si>
    <t>48</t>
  </si>
  <si>
    <t>RESERVATORIO E TANQUE PARA LIQUIDOS E GASES</t>
  </si>
  <si>
    <t>48.02</t>
  </si>
  <si>
    <t>Reservatorio em material sintetico</t>
  </si>
  <si>
    <t>48.02.008</t>
  </si>
  <si>
    <t>Reservatório de fibra de vidro - capacidade de 15.000 litros</t>
  </si>
  <si>
    <t>48.02.009</t>
  </si>
  <si>
    <t>Reservatório de fibra de vidro - capacidade de 20.000 litros</t>
  </si>
  <si>
    <t>48.02.204</t>
  </si>
  <si>
    <t>Reservatório em polietileno com tampa de encaixar - capacidade de 2.000 litros</t>
  </si>
  <si>
    <t>48.02.205</t>
  </si>
  <si>
    <t>Reservatório em polietileno com tampa de encaixar - capacidade de 3.000 litros</t>
  </si>
  <si>
    <t>48.02.206</t>
  </si>
  <si>
    <t>Reservatório em polietileno com tampa de encaixar - capacidade de 5.000 litros</t>
  </si>
  <si>
    <t>48.02.207</t>
  </si>
  <si>
    <t>Reservatório em polietileno com tampa de encaixar - capacidade de 10.000 litros</t>
  </si>
  <si>
    <t>48.02.300</t>
  </si>
  <si>
    <t>Reservatório em polietileno de alta densidade (cisterna) com antioxidante e proteção contra raios ultravioleta (UV) - capacidade de 5.000 litros</t>
  </si>
  <si>
    <t>48.02.310</t>
  </si>
  <si>
    <t>Reservatório em polietileno de alta densidade (cisterna) com antioxidante e proteção contra raios ultravioleta (UV) - capacidade de 10.000 litros</t>
  </si>
  <si>
    <t>48.02.400</t>
  </si>
  <si>
    <t>Reservatório em polietileno com tampa de rosca - capacidade de 1.000 litros</t>
  </si>
  <si>
    <t>48.02.401</t>
  </si>
  <si>
    <t>Reservatório em polietileno com tampa de rosca - capacidade de 500 litros</t>
  </si>
  <si>
    <t>48.03</t>
  </si>
  <si>
    <t>Reservatorio metalico</t>
  </si>
  <si>
    <t>48.03.010</t>
  </si>
  <si>
    <t>Reservatório metálico cilíndrico horizontal - capacidade de 1.000 litros</t>
  </si>
  <si>
    <t>48.03.112</t>
  </si>
  <si>
    <t>Reservatório metálico cilíndrico horizontal - capacidade de 3.000 litros</t>
  </si>
  <si>
    <t>48.03.130</t>
  </si>
  <si>
    <t>Reservatório metálico cilíndrico horizontal - capacidade de 5.000 litros</t>
  </si>
  <si>
    <t>48.03.138</t>
  </si>
  <si>
    <t>Reservatório metálico cilíndrico horizontal - capacidade de 10.000 litros</t>
  </si>
  <si>
    <t>48.04</t>
  </si>
  <si>
    <t>Reservatorio em concreto</t>
  </si>
  <si>
    <t>48.04.381</t>
  </si>
  <si>
    <t>Reservatório em concreto armado cilíndrico, vertical, bipartido, método construtivo em formas deslizantes, diâmetro interno de 3,50m a 4,00m, altura de 15,00m a 25,00m</t>
  </si>
  <si>
    <t>48.04.391</t>
  </si>
  <si>
    <t>Reservatório em concreto armado cilíndrico, vertical, bipartido, método construtivo em formas deslizantes, diâmetro interno de 5,5m a 6,00m, altura de 25,00m a 30,00m</t>
  </si>
  <si>
    <t>48.05</t>
  </si>
  <si>
    <t>Torneira de boia</t>
  </si>
  <si>
    <t>48.05.010</t>
  </si>
  <si>
    <t>Torneira de boia, DN= 3/4´</t>
  </si>
  <si>
    <t>48.05.020</t>
  </si>
  <si>
    <t>Torneira de boia, DN= 1´</t>
  </si>
  <si>
    <t>48.05.030</t>
  </si>
  <si>
    <t>Torneira de boia, DN= 1 1/4´</t>
  </si>
  <si>
    <t>48.05.040</t>
  </si>
  <si>
    <t>Torneira de boia, DN= 1 1/2´</t>
  </si>
  <si>
    <t>48.05.050</t>
  </si>
  <si>
    <t>Torneira de boia, DN= 2´</t>
  </si>
  <si>
    <t>48.05.052</t>
  </si>
  <si>
    <t>Torneira de boia, DN= 2 1/2´</t>
  </si>
  <si>
    <t>48.05.070</t>
  </si>
  <si>
    <t>Torneira de boia, tipo registro automático de entrada, DN= 3´</t>
  </si>
  <si>
    <t>48.20</t>
  </si>
  <si>
    <t>Reparos, conservacoes e complementos - GRUPO 48</t>
  </si>
  <si>
    <t>48.20.020</t>
  </si>
  <si>
    <t>Limpeza de caixa d´água até 1.000 litros</t>
  </si>
  <si>
    <t>48.20.040</t>
  </si>
  <si>
    <t>Limpeza de caixa d´água de 1.001 até 10.000 litros</t>
  </si>
  <si>
    <t>48.20.060</t>
  </si>
  <si>
    <t>Limpeza de caixa d´água acima de 10.000 litros</t>
  </si>
  <si>
    <t>49</t>
  </si>
  <si>
    <t>CAIXA, RALO, GRELHA E ACESSORIO HIDRAULICO</t>
  </si>
  <si>
    <t>49.01</t>
  </si>
  <si>
    <t>Caixas sifonadas de PVC rigido</t>
  </si>
  <si>
    <t>49.01.016</t>
  </si>
  <si>
    <t>Caixa sifonada de PVC rígido de 100 x 100 x 50 mm, com grelha</t>
  </si>
  <si>
    <t>49.01.020</t>
  </si>
  <si>
    <t>Caixa sifonada de PVC rígido de 100 x 150 x 50 mm, com grelha</t>
  </si>
  <si>
    <t>49.01.030</t>
  </si>
  <si>
    <t>Caixa sifonada de PVC rígido de 150 x 150 x 50 mm, com grelha</t>
  </si>
  <si>
    <t>49.01.040</t>
  </si>
  <si>
    <t>Caixa sifonada de PVC rígido de 150 x 185 x 75 mm, com grelha</t>
  </si>
  <si>
    <t>49.01.050</t>
  </si>
  <si>
    <t>Caixa sifonada de PVC rígido de 250 x 172 x 50 mm, com tampa cega</t>
  </si>
  <si>
    <t>49.01.070</t>
  </si>
  <si>
    <t>Caixa sifonada de PVC rígido de 250 x 230 x 75 mm, com tampa cega</t>
  </si>
  <si>
    <t>49.03</t>
  </si>
  <si>
    <t>Caixa de gordura</t>
  </si>
  <si>
    <t>49.03.020</t>
  </si>
  <si>
    <t>Caixa de gordura em alvenaria, 600 x 600 x 600 mm</t>
  </si>
  <si>
    <t>49.03.022</t>
  </si>
  <si>
    <t>Caixa de gordura premoldada com tampa - capacidade 18 litros</t>
  </si>
  <si>
    <t>49.03.036</t>
  </si>
  <si>
    <t>Caixa de gordura em PVC com tampa reforçada - capacidade 19 litros</t>
  </si>
  <si>
    <t>49.04</t>
  </si>
  <si>
    <t>Ralo em PVC rigido</t>
  </si>
  <si>
    <t>49.04.010</t>
  </si>
  <si>
    <t>Ralo seco em PVC rígido de 100 x 40 mm, com grelha</t>
  </si>
  <si>
    <t>49.05</t>
  </si>
  <si>
    <t>Ralo em ferro fundido</t>
  </si>
  <si>
    <t>49.05.020</t>
  </si>
  <si>
    <t>Ralo seco em ferro fundido, 100 x 165 x 50 mm, com grelha metálica saída vertical</t>
  </si>
  <si>
    <t>49.05.040</t>
  </si>
  <si>
    <t>Ralo sifonado em ferro fundido de 150 x 240 x 75 mm, com grelha</t>
  </si>
  <si>
    <t>49.06</t>
  </si>
  <si>
    <t>Grelhas e tampas</t>
  </si>
  <si>
    <t>49.06.010</t>
  </si>
  <si>
    <t>Grelha hemisférica em ferro fundido de 4´</t>
  </si>
  <si>
    <t>49.06.020</t>
  </si>
  <si>
    <t>Grelha em ferro fundido para caixas e canaletas</t>
  </si>
  <si>
    <t>49.06.030</t>
  </si>
  <si>
    <t>Grelha hemisférica em ferro fundido de 3´</t>
  </si>
  <si>
    <t>49.06.072</t>
  </si>
  <si>
    <t>Grelha articulada em ferro fundido tipo boca de leão</t>
  </si>
  <si>
    <t>49.06.080</t>
  </si>
  <si>
    <t>Grelha hemisférica em ferro fundido de 6´</t>
  </si>
  <si>
    <t>49.06.110</t>
  </si>
  <si>
    <t>Grelha hemisférica em ferro fundido de 2´</t>
  </si>
  <si>
    <t>49.06.160</t>
  </si>
  <si>
    <t>Grelha quadriculada em ferro fundido para caixas e canaletas</t>
  </si>
  <si>
    <t>49.06.170</t>
  </si>
  <si>
    <t>Grelha em alumínio fundido para caixas e canaletas - linha comercial</t>
  </si>
  <si>
    <t>49.06.190</t>
  </si>
  <si>
    <t>Grelha pré-moldada em concreto, com furos redondos, 79,5 x 24,5 x 8 cm</t>
  </si>
  <si>
    <t>49.06.200</t>
  </si>
  <si>
    <t>Captador pluvial em aço inoxidável e grelha em alumínio, com mecanismo anti-vórtice, DN= 50 mm</t>
  </si>
  <si>
    <t>49.06.210</t>
  </si>
  <si>
    <t>Captador pluvial em aço inoxidável e grelha em alumínio, com mecanismo anti-vórtice, DN= 75 mm</t>
  </si>
  <si>
    <t>49.06.400</t>
  </si>
  <si>
    <t>Tampão em ferro fundido, diâmetro de 600 mm, classe B 125 (ruptura &gt; 125 kN)</t>
  </si>
  <si>
    <t>49.06.410</t>
  </si>
  <si>
    <t>Tampão em ferro fundido, diâmetro de 600 mm, classe C 250 (ruptura &gt; 250 kN)</t>
  </si>
  <si>
    <t>49.06.420</t>
  </si>
  <si>
    <t>Tampão em ferro fundido, diâmetro de 600 mm, classe D 400 (ruptura&gt; 400 kN)</t>
  </si>
  <si>
    <t>49.06.430</t>
  </si>
  <si>
    <t>Tampão em ferro fundido de 300 x 300 mm, classe B 125 (ruptura &gt; 125 kN)</t>
  </si>
  <si>
    <t>49.06.440</t>
  </si>
  <si>
    <t>Tampão em ferro fundido de 400 x 400 mm, classe B 125 (ruptura &gt; 125 kN)</t>
  </si>
  <si>
    <t>49.06.450</t>
  </si>
  <si>
    <t>Tampão em ferro fundido de 500 x 500 mm, classe B 125 (ruptura &gt; 125 kN)</t>
  </si>
  <si>
    <t>49.06.460</t>
  </si>
  <si>
    <t>Tampão em ferro fundido de 600 x 600 mm, classe B 125 (ruptura &gt; 125 kN)</t>
  </si>
  <si>
    <t>49.06.480</t>
  </si>
  <si>
    <t>Tampão em ferro fundido com tampa articulada, de 400 x 600 mm, classe 15 (ruptura &gt; 1500 kg)</t>
  </si>
  <si>
    <t>49.06.486</t>
  </si>
  <si>
    <t>Tampão em ferro fundido com tampa articulada, de 900 mm, classe D 400 (ruptura &gt; 400kN</t>
  </si>
  <si>
    <t>49.06.550</t>
  </si>
  <si>
    <t>Grelha com calha e cesto coletor para piso em aço inoxidável, largura de 15 cm</t>
  </si>
  <si>
    <t>49.06.560</t>
  </si>
  <si>
    <t>Grelha com calha e cesto coletor para piso em aço inoxidável, largura de 20 cm</t>
  </si>
  <si>
    <t>49.08</t>
  </si>
  <si>
    <t>Caixa de passagem e inspecao</t>
  </si>
  <si>
    <t>49.08.250</t>
  </si>
  <si>
    <t>Caixa de areia em PVC, diâmetro nominal de 100 mm</t>
  </si>
  <si>
    <t>49.11</t>
  </si>
  <si>
    <t>Canaletas e afins</t>
  </si>
  <si>
    <t>49.11.130</t>
  </si>
  <si>
    <t>Canaleta com grelha em alumínio, largura de 80 mm</t>
  </si>
  <si>
    <t>49.11.140</t>
  </si>
  <si>
    <t>Canaleta com grelha em alumínio, saída central / vertical, largura de 46 mm</t>
  </si>
  <si>
    <t>49.11.141</t>
  </si>
  <si>
    <t>Canaleta com grelha abre-fecha, em alumínio, saída central ou vertical, largura 46mm</t>
  </si>
  <si>
    <t>49.12</t>
  </si>
  <si>
    <t>Poco de visita, boca de lobo, caixa de passagem e afins</t>
  </si>
  <si>
    <t>49.12.010</t>
  </si>
  <si>
    <t>Boca de lobo simples tipo PMSP com tampa de concreto</t>
  </si>
  <si>
    <t>49.12.030</t>
  </si>
  <si>
    <t>Boca de lobo dupla tipo PMSP com tampa de concreto</t>
  </si>
  <si>
    <t>49.12.050</t>
  </si>
  <si>
    <t>Boca de lobo tripla tipo PMSP com tampa de concreto</t>
  </si>
  <si>
    <t>49.12.058</t>
  </si>
  <si>
    <t>Boca de leão simples tipo PMSP com grelha</t>
  </si>
  <si>
    <t>49.12.110</t>
  </si>
  <si>
    <t>Poço de visita de 1,60 x 1,60 x 1,60 m - tipo PMSP</t>
  </si>
  <si>
    <t>49.12.120</t>
  </si>
  <si>
    <t>Chaminé para poço de visita tipo PMSP em alvenaria, diâmetro interno 70 cm - pescoço</t>
  </si>
  <si>
    <t>49.12.140</t>
  </si>
  <si>
    <t>Poço de visita em alvenaria tipo PMSP - balão</t>
  </si>
  <si>
    <t>49.13</t>
  </si>
  <si>
    <t>Filtro anaerobio</t>
  </si>
  <si>
    <t>49.13.010</t>
  </si>
  <si>
    <t>Filtro biológico anaeróbio com anéis pré-moldados de concreto diâmetro de 1,40 m - h= 2,00 m</t>
  </si>
  <si>
    <t>49.13.020</t>
  </si>
  <si>
    <t>Filtro biológico anaeróbio com anéis pré-moldados de concreto diâmetro de 2,00 m - h= 2,00 m</t>
  </si>
  <si>
    <t>49.13.030</t>
  </si>
  <si>
    <t>Filtro biológico anaeróbio com anéis pré-moldados de concreto diâmetro de 2,40 m - h= 2,00 m</t>
  </si>
  <si>
    <t>49.13.040</t>
  </si>
  <si>
    <t>Filtro biológico anaeróbio com anéis pré-moldados de concreto diâmetro de 2,84 m - h= 2,50 m</t>
  </si>
  <si>
    <t>49.14</t>
  </si>
  <si>
    <t>Fossa septica</t>
  </si>
  <si>
    <t>49.14.010</t>
  </si>
  <si>
    <t>Fossa séptica câmara única com anéis pré-moldados em concreto, diâmetro externo de 1,50 m, altura útil de 1,50 m</t>
  </si>
  <si>
    <t>49.14.020</t>
  </si>
  <si>
    <t>Fossa séptica câmara única com anéis pré-moldados em concreto, diâmetro externo de 2,50 m, altura útil de 2,50 m</t>
  </si>
  <si>
    <t>49.14.030</t>
  </si>
  <si>
    <t>Fossa séptica câmara única com anéis pré-moldados em concreto, diâmetro externo de 2,50 m, altura útil de 4,00 m</t>
  </si>
  <si>
    <t>49.14.061</t>
  </si>
  <si>
    <t>SM01 Sumidouro - poço absorvente</t>
  </si>
  <si>
    <t>49.14.071</t>
  </si>
  <si>
    <t>Tampão pré-moldado de concreto armado para sumidouro com diâmetro externo de 2,00 m</t>
  </si>
  <si>
    <t>49.15</t>
  </si>
  <si>
    <t>Anel e aduela pre-moldados</t>
  </si>
  <si>
    <t>49.15.010</t>
  </si>
  <si>
    <t>Anel pré-moldado de concreto com diâmetro de 0,60 m</t>
  </si>
  <si>
    <t>49.15.030</t>
  </si>
  <si>
    <t>Anel pré-moldado de concreto com diâmetro de 0,80 m</t>
  </si>
  <si>
    <t>49.15.040</t>
  </si>
  <si>
    <t>Anel pré-moldado de concreto com diâmetro de 1,20 m</t>
  </si>
  <si>
    <t>49.15.050</t>
  </si>
  <si>
    <t>Anel pré-moldado de concreto com diâmetro de 1,50 m</t>
  </si>
  <si>
    <t>49.15.060</t>
  </si>
  <si>
    <t>Anel pré-moldado de concreto com diâmetro de 1,80 m</t>
  </si>
  <si>
    <t>49.15.100</t>
  </si>
  <si>
    <t>Anel pré-moldado de concreto com diâmetro de 3,00 m</t>
  </si>
  <si>
    <t>49.16</t>
  </si>
  <si>
    <t>Acessorios hidraulicos para agua de reuso</t>
  </si>
  <si>
    <t>49.16.050</t>
  </si>
  <si>
    <t>Realimentador automático, DN= 1´</t>
  </si>
  <si>
    <t>49.16.051</t>
  </si>
  <si>
    <t>Sifão ladrão em polietileno para extravasão, diâmetro de 100mm</t>
  </si>
  <si>
    <t>50</t>
  </si>
  <si>
    <t>DETECCAO, COMBATE E PREVENCAO A INCÊNDIO</t>
  </si>
  <si>
    <t>50.01</t>
  </si>
  <si>
    <t>Hidrantes e acessorios</t>
  </si>
  <si>
    <t>50.01.030</t>
  </si>
  <si>
    <t>Abrigo duplo para hidrante/mangueira, com visor e suporte (embutir e externo)</t>
  </si>
  <si>
    <t>50.01.060</t>
  </si>
  <si>
    <t>Abrigo para hidrante/mangueira (embutir e externo)</t>
  </si>
  <si>
    <t>50.01.080</t>
  </si>
  <si>
    <t>Mangueira com união de engate rápido, DN= 1 1/2´ (38 mm)</t>
  </si>
  <si>
    <t>50.01.090</t>
  </si>
  <si>
    <t>Botoeira para acionamento de bomba de incêndio tipo quebra-vidro</t>
  </si>
  <si>
    <t>50.01.100</t>
  </si>
  <si>
    <t>Mangueira com união de engate rápido, DN= 2 1/2´ (63 mm)</t>
  </si>
  <si>
    <t>50.01.110</t>
  </si>
  <si>
    <t>Esguicho em latão com engate rápido, DN= 2 1/2´, jato regulável</t>
  </si>
  <si>
    <t>50.01.130</t>
  </si>
  <si>
    <t>Abrigo simples com suporte, em aço inoxidável escovado, para mangueira de 1 1/2´, porta em vidro temperado jateado - inclusive mangueira de 30 m (2 x 15 m)</t>
  </si>
  <si>
    <t>50.01.160</t>
  </si>
  <si>
    <t>Adaptador de engate rápido em latão de 2 1/2´ x 1 1/2´</t>
  </si>
  <si>
    <t>50.01.170</t>
  </si>
  <si>
    <t>Adaptador de engate rápido em latão de 2 1/2´ x 2 1/2´</t>
  </si>
  <si>
    <t>50.01.180</t>
  </si>
  <si>
    <t>Hidrante de coluna com duas saídas, 4´x 2 1/2´ - simples</t>
  </si>
  <si>
    <t>50.01.190</t>
  </si>
  <si>
    <t>Tampão de engate rápido em latão, DN= 2 1/2´, com corrente</t>
  </si>
  <si>
    <t>50.01.200</t>
  </si>
  <si>
    <t>Tampão de engate rápido em latão, DN= 1 1/2´, com corrente</t>
  </si>
  <si>
    <t>50.01.210</t>
  </si>
  <si>
    <t>Chave para conexão de engate rápido</t>
  </si>
  <si>
    <t>50.01.220</t>
  </si>
  <si>
    <t>Esguicho latão com engate rápido, DN= 1 1/2´, jato regulável</t>
  </si>
  <si>
    <t>50.01.320</t>
  </si>
  <si>
    <t>Abrigo de hidrante de 1 1/2´ completo - inclusive mangueira de 30 m (2 x 15 m)</t>
  </si>
  <si>
    <t>50.01.330</t>
  </si>
  <si>
    <t>Abrigo de hidrante de 2 1/2´ completo - inclusive mangueira de 30 m (2 x 15 m)</t>
  </si>
  <si>
    <t>50.01.340</t>
  </si>
  <si>
    <t>Abrigo para registro de recalque tipo coluna, completo - inclusive tubulações e válvulas</t>
  </si>
  <si>
    <t>50.02</t>
  </si>
  <si>
    <t>Registro e valvula controladora</t>
  </si>
  <si>
    <t>50.02.020</t>
  </si>
  <si>
    <t>Bico de sprinkler tipo pendente com rompimento da ampola a 68°C</t>
  </si>
  <si>
    <t>50.02.050</t>
  </si>
  <si>
    <t>Alarme hidráulico tipo gongo</t>
  </si>
  <si>
    <t>50.02.060</t>
  </si>
  <si>
    <t>Bico de sprinkler tipo upright com rompimento da ampola a 68ºC</t>
  </si>
  <si>
    <t>50.02.080</t>
  </si>
  <si>
    <t>Válvula de governo completa com alarme VGA, corpo em ferro fundido, extremidades flangeadas e DN = 6´</t>
  </si>
  <si>
    <t>50.05</t>
  </si>
  <si>
    <t>Iluminacao e sinalizacao de emergencia</t>
  </si>
  <si>
    <t>50.05.022</t>
  </si>
  <si>
    <t>Destravador magnético (eletroímã) para porta corta-fogo de 24 Vcc</t>
  </si>
  <si>
    <t>50.05.060</t>
  </si>
  <si>
    <t>Central de iluminação de emergência, completa, para até 6.000 W</t>
  </si>
  <si>
    <t>50.05.070</t>
  </si>
  <si>
    <t>Luminária para unidade centralizada pendente completa com lâmpadas fluorescentes compactas de 9 W</t>
  </si>
  <si>
    <t>50.05.080</t>
  </si>
  <si>
    <t>Luminária para unidade centralizada de sobrepor completa com lâmpada fluorescente compacta de 15 W</t>
  </si>
  <si>
    <t>50.05.160</t>
  </si>
  <si>
    <t>Módulo para adaptação de luminária de emergência, autonomia 90 minutos para lâmpada fluorescente de 32 W</t>
  </si>
  <si>
    <t>50.05.170</t>
  </si>
  <si>
    <t>Acionador manual tipo quebra vidro, em caixa plástica</t>
  </si>
  <si>
    <t>50.05.210</t>
  </si>
  <si>
    <t>Detector termovelocimétrico endereçável com base endereçável</t>
  </si>
  <si>
    <t>50.05.214</t>
  </si>
  <si>
    <t>Detector de gás liquefeito (GLP), gás natural (GN) ou derivados de metano</t>
  </si>
  <si>
    <t>50.05.230</t>
  </si>
  <si>
    <t>Sirene audiovisual tipo endereçável</t>
  </si>
  <si>
    <t>50.05.250</t>
  </si>
  <si>
    <t>Central de iluminação de emergência, completa, autonomia 1 hora, para até 240 W</t>
  </si>
  <si>
    <t>50.05.260</t>
  </si>
  <si>
    <t>Bloco autônomo de iluminação de emergência com autonomia mínima de 1 hora, equipado com 2 lâmpadas de 11 W</t>
  </si>
  <si>
    <t>50.05.270</t>
  </si>
  <si>
    <t>Central de detecção e alarme de incêndio completa, autonomia de 1 hora para 12 laços, 220 V/12 V</t>
  </si>
  <si>
    <t>50.05.280</t>
  </si>
  <si>
    <t>Sirene tipo corneta de 12 V</t>
  </si>
  <si>
    <t>50.05.312</t>
  </si>
  <si>
    <t>Bloco autônomo de iluminação de emergência LED, com autonomia mínima de 3 horas, fluxo luminoso de 2.000 até 3.000 lúmens, equipado com 2 faróis</t>
  </si>
  <si>
    <t>50.05.400</t>
  </si>
  <si>
    <t>Sirene eletrônica em caixa metálica de 4 x 4</t>
  </si>
  <si>
    <t>50.05.430</t>
  </si>
  <si>
    <t>Detector óptico de fumaça com base endereçável</t>
  </si>
  <si>
    <t>50.05.440</t>
  </si>
  <si>
    <t>Painel repetidor de detecção e alarme de incêndio tipo endereçável</t>
  </si>
  <si>
    <t>50.05.450</t>
  </si>
  <si>
    <t>Acionador manual quebra-vidro endereçável</t>
  </si>
  <si>
    <t>50.05.470</t>
  </si>
  <si>
    <t>Módulo isolador, módulo endereçador para audiovisual</t>
  </si>
  <si>
    <t>50.05.490</t>
  </si>
  <si>
    <t>Sinalizador audiovisual endereçável com LED</t>
  </si>
  <si>
    <t>50.05.491</t>
  </si>
  <si>
    <t>Sinalizador visual de advertência</t>
  </si>
  <si>
    <t>50.05.492</t>
  </si>
  <si>
    <t>Sinalizador audiovisual de advertência</t>
  </si>
  <si>
    <t>50.10</t>
  </si>
  <si>
    <t>Extintores</t>
  </si>
  <si>
    <t>50.10.030</t>
  </si>
  <si>
    <t>Extintor sobre rodas de gás carbônico - capacidade de 10 kg</t>
  </si>
  <si>
    <t>50.10.050</t>
  </si>
  <si>
    <t>Extintor sobre rodas de gás carbônico - capacidade de 25 kg</t>
  </si>
  <si>
    <t>50.10.058</t>
  </si>
  <si>
    <t>Extintor manual de pó químico seco BC - capacidade de 4 kg</t>
  </si>
  <si>
    <t>50.10.060</t>
  </si>
  <si>
    <t>Extintor manual de pó químico seco BC - capacidade de 8 kg</t>
  </si>
  <si>
    <t>50.10.084</t>
  </si>
  <si>
    <t>Extintor manual de pó químico seco 20 BC - capacidade de 12 kg</t>
  </si>
  <si>
    <t>50.10.096</t>
  </si>
  <si>
    <t>Extintor sobre rodas de pó químico seco BC - capacidade de 20 kg</t>
  </si>
  <si>
    <t>50.10.100</t>
  </si>
  <si>
    <t>Extintor manual de água pressurizada - capacidade de 10 litros</t>
  </si>
  <si>
    <t>50.10.110</t>
  </si>
  <si>
    <t>Extintor manual de pó químico seco ABC - capacidade de 4 kg</t>
  </si>
  <si>
    <t>50.10.120</t>
  </si>
  <si>
    <t>Extintor manual de pó químico seco ABC - capacidade de 6 kg</t>
  </si>
  <si>
    <t>50.10.140</t>
  </si>
  <si>
    <t>Extintor manual de gás carbônico 5 BC - capacidade de 6 kg</t>
  </si>
  <si>
    <t>50.10.210</t>
  </si>
  <si>
    <t>Suporte para extintor de piso em fibra de vidro</t>
  </si>
  <si>
    <t>50.10.220</t>
  </si>
  <si>
    <t>Suporte para extintor de piso em aço inoxidável</t>
  </si>
  <si>
    <t>50.20</t>
  </si>
  <si>
    <t>Reparos, conservacoes e complementos - GRUPO 50</t>
  </si>
  <si>
    <t>50.20.110</t>
  </si>
  <si>
    <t>Recarga de extintor de água pressurizada</t>
  </si>
  <si>
    <t>50.20.120</t>
  </si>
  <si>
    <t>Recarga de extintor de gás carbônico</t>
  </si>
  <si>
    <t>50.20.130</t>
  </si>
  <si>
    <t>Recarga de extintor de pó químico seco</t>
  </si>
  <si>
    <t>50.20.160</t>
  </si>
  <si>
    <t>Pintura de extintor de gás carbônico, pó químico seco, ou água pressurizada, com capacidade acima de 12 kg até 20 kg</t>
  </si>
  <si>
    <t>50.20.170</t>
  </si>
  <si>
    <t>Pintura de extintor de gás carbônico, pó químico seco, ou água pressurizada, com capacidade até 12 kg</t>
  </si>
  <si>
    <t>50.20.200</t>
  </si>
  <si>
    <t>Recolocação de bico de sprinkler</t>
  </si>
  <si>
    <t>54</t>
  </si>
  <si>
    <t>PAVIMENTACAO E PASSEIO</t>
  </si>
  <si>
    <t>54.01</t>
  </si>
  <si>
    <t>Pavimentacao preparo de base</t>
  </si>
  <si>
    <t>54.01.010</t>
  </si>
  <si>
    <t>Regularização e compactação mecanizada de superfície, sem controle do proctor normal</t>
  </si>
  <si>
    <t>54.01.030</t>
  </si>
  <si>
    <t>Abertura e preparo de caixa até 40 cm, compactação do subleito mínimo de 95% do PN e transporte até o raio de 1 km</t>
  </si>
  <si>
    <t>54.01.050</t>
  </si>
  <si>
    <t>Compactação do subleito mínimo de 95% do PN</t>
  </si>
  <si>
    <t>54.01.200</t>
  </si>
  <si>
    <t>Base de macadame hidráulico</t>
  </si>
  <si>
    <t>54.01.210</t>
  </si>
  <si>
    <t>Base de brita graduada</t>
  </si>
  <si>
    <t>54.01.220</t>
  </si>
  <si>
    <t>Base de bica corrida</t>
  </si>
  <si>
    <t>54.01.230</t>
  </si>
  <si>
    <t>Base de macadame betuminoso</t>
  </si>
  <si>
    <t>54.01.300</t>
  </si>
  <si>
    <t>Pavimento de concreto rolado (concreto pobre) para base de pavimento rígido</t>
  </si>
  <si>
    <t>54.01.400</t>
  </si>
  <si>
    <t>Abertura de caixa até 25 cm, inclui escavação, compactação, transporte e preparo do sub-leito</t>
  </si>
  <si>
    <t>54.01.410</t>
  </si>
  <si>
    <t>Varrição de pavimento para recapeamento</t>
  </si>
  <si>
    <t>54.02</t>
  </si>
  <si>
    <t>Pavimentacao com pedrisco e revestimento primario</t>
  </si>
  <si>
    <t>54.02.030</t>
  </si>
  <si>
    <t>Revestimento primário com pedra britada, compactação mínima de 95% do PN</t>
  </si>
  <si>
    <t>54.02.040</t>
  </si>
  <si>
    <t>Camada de areia grossa compactada manualmente com compactador</t>
  </si>
  <si>
    <t>54.03</t>
  </si>
  <si>
    <t>Pavimentacao flexivel</t>
  </si>
  <si>
    <t>54.03.200</t>
  </si>
  <si>
    <t>Concreto asfáltico usinado a quente - Binder</t>
  </si>
  <si>
    <t>54.03.210</t>
  </si>
  <si>
    <t>Camada de rolamento em concreto betuminoso usinado quente - CBUQ</t>
  </si>
  <si>
    <t>54.03.221</t>
  </si>
  <si>
    <t>Restauração de pavimento asfáltico com concreto betuminoso usinado quente - CBUQ</t>
  </si>
  <si>
    <t>54.03.230</t>
  </si>
  <si>
    <t>Imprimação betuminosa ligante</t>
  </si>
  <si>
    <t>54.03.240</t>
  </si>
  <si>
    <t>Imprimação betuminosa impermeabilizante</t>
  </si>
  <si>
    <t>54.03.250</t>
  </si>
  <si>
    <t>Revestimento de pré-misturado a quente</t>
  </si>
  <si>
    <t>54.03.260</t>
  </si>
  <si>
    <t>Revestimento de pré-misturado a frio</t>
  </si>
  <si>
    <t>54.04</t>
  </si>
  <si>
    <t>Pavimentacao em paralelepipedos e blocos de concreto</t>
  </si>
  <si>
    <t>54.04.030</t>
  </si>
  <si>
    <t>Pavimentação em paralelepípedo, sem rejunte</t>
  </si>
  <si>
    <t>54.04.040</t>
  </si>
  <si>
    <t>Rejuntamento de paralelepípedo com areia</t>
  </si>
  <si>
    <t>54.04.050</t>
  </si>
  <si>
    <t>Rejuntamento de paralelepípedo com argamassa de cimento e areia 1:3</t>
  </si>
  <si>
    <t>54.04.060</t>
  </si>
  <si>
    <t>Rejuntamento de paralelepípedo com asfalto e pedrisco</t>
  </si>
  <si>
    <t>54.04.340</t>
  </si>
  <si>
    <t>Pavimentação em lajota de concreto 35 MPa, espessura 6 cm, cor natural, tipos: raquete, retangular, sextavado e 16 faces, com rejunte em areia</t>
  </si>
  <si>
    <t>54.04.342</t>
  </si>
  <si>
    <t>Pavimentação em lajota de concreto 35 MPa, espessura 6 cm, colorido, tipos: raquete, retangular, sextavado e 16 faces, com rejunte em areia</t>
  </si>
  <si>
    <t>54.04.350</t>
  </si>
  <si>
    <t>Pavimentação em lajota de concreto 35 MPa, espessura 8 cm, tipos: raquete, retangular, sextavado e 16 faces, com rejunte em areia</t>
  </si>
  <si>
    <t>54.04.360</t>
  </si>
  <si>
    <t>Bloco diagonal em concreto tipo piso drenante para plantio de grama - 50 x 50 x 10 cm</t>
  </si>
  <si>
    <t>54.04.392</t>
  </si>
  <si>
    <t>Piso em placa de concreto permeável drenante, cor natural - espessura de 6 cm</t>
  </si>
  <si>
    <t>54.04.393</t>
  </si>
  <si>
    <t>Piso em placa de concreto permeável drenante, cor natural - espessura de 8 cm</t>
  </si>
  <si>
    <t>54.06</t>
  </si>
  <si>
    <t>Guias e sarjetas</t>
  </si>
  <si>
    <t>54.06.020</t>
  </si>
  <si>
    <t>Guia pré-moldada curva tipo PMSP 100 - fck 25 MPa</t>
  </si>
  <si>
    <t>54.06.040</t>
  </si>
  <si>
    <t>Guia pré-moldada reta tipo PMSP 100 - fck 25 MPa</t>
  </si>
  <si>
    <t>54.06.100</t>
  </si>
  <si>
    <t>Base em concreto com fck de 20 MPa, para guias, sarjetas ou sarjetões</t>
  </si>
  <si>
    <t>54.06.110</t>
  </si>
  <si>
    <t>Base em concreto com fck de 25 MPa, para guias, sarjetas ou sarjetões</t>
  </si>
  <si>
    <t>54.06.151</t>
  </si>
  <si>
    <t>Execução de perfil extrusado no local, sem concreto</t>
  </si>
  <si>
    <t>54.06.160</t>
  </si>
  <si>
    <t>Sarjeta ou sarjetão moldado no local, tipo PMSP em concreto com fck 20 MPa</t>
  </si>
  <si>
    <t>54.06.170</t>
  </si>
  <si>
    <t>Sarjeta ou sarjetão moldado no local, tipo PMSP em concreto com fck 25 MPa</t>
  </si>
  <si>
    <t>54.07</t>
  </si>
  <si>
    <t>Calcadas e passeios.</t>
  </si>
  <si>
    <t>54.07.040</t>
  </si>
  <si>
    <t>Passeio em mosaico português</t>
  </si>
  <si>
    <t>54.07.110</t>
  </si>
  <si>
    <t>Piso em ladrilho hidráulico preto, branco e cinza 20 x 20 cm, assentado com argamassa colante industrializada</t>
  </si>
  <si>
    <t>54.07.130</t>
  </si>
  <si>
    <t>Piso em ladrilho hidráulico várias cores 20 x 20 cm, assentado com argamassa colante industrializada</t>
  </si>
  <si>
    <t>54.07.210</t>
  </si>
  <si>
    <t>Rejuntamento de piso em ladrilho hidráulico (20 x 20 x 1,8 cm) com argamassa industrializada para rejunte, juntas de 2 mm</t>
  </si>
  <si>
    <t>54.07.240</t>
  </si>
  <si>
    <t>Rejuntamento de piso em ladrilho hidráulico (30 x 30 x 2,5 cm), com cimento branco, juntas de 2 mm</t>
  </si>
  <si>
    <t>54.07.260</t>
  </si>
  <si>
    <t>Piso em ladrilho hidráulico tipo rampa várias cores 30 x 30 cm, antiderrapante, assentado com argamassa mista</t>
  </si>
  <si>
    <t>54.20</t>
  </si>
  <si>
    <t>Reparos, conservacoes e complementos - GRUPO 54</t>
  </si>
  <si>
    <t>54.20.040</t>
  </si>
  <si>
    <t>Bate-roda em concreto pré-moldado</t>
  </si>
  <si>
    <t>54.20.100</t>
  </si>
  <si>
    <t>Reassentamento de guia pré-moldada reta e/ou curva</t>
  </si>
  <si>
    <t>54.20.110</t>
  </si>
  <si>
    <t>Reassentamento de paralelepípedos, sem rejunte</t>
  </si>
  <si>
    <t>54.20.120</t>
  </si>
  <si>
    <t>Reassentamento de pavimentação em lajota de concreto, espessura 6 cm, com rejunte em areia</t>
  </si>
  <si>
    <t>54.20.130</t>
  </si>
  <si>
    <t>Reassentamento de pavimentação em lajota de concreto, espessura 8 cm, com rejunte em areia</t>
  </si>
  <si>
    <t>54.20.140</t>
  </si>
  <si>
    <t>Reassentamento de pavimentação em lajota de concreto, espessura 10 cm, com rejunte em areia</t>
  </si>
  <si>
    <t>55</t>
  </si>
  <si>
    <t>LIMPEZA E ARREMATE</t>
  </si>
  <si>
    <t>55.01</t>
  </si>
  <si>
    <t>Limpeza de obra</t>
  </si>
  <si>
    <t>55.01.020</t>
  </si>
  <si>
    <t>Limpeza final da obra</t>
  </si>
  <si>
    <t>55.01.030</t>
  </si>
  <si>
    <t>Limpeza complementar com hidrojateamento</t>
  </si>
  <si>
    <t>55.01.070</t>
  </si>
  <si>
    <t>Limpeza complementar e especial de piso com produtos químicos</t>
  </si>
  <si>
    <t>55.01.080</t>
  </si>
  <si>
    <t>Limpeza complementar e especial de peças e aparelhos sanitários</t>
  </si>
  <si>
    <t>55.01.100</t>
  </si>
  <si>
    <t>Limpeza complementar e especial de vidros</t>
  </si>
  <si>
    <t>55.01.130</t>
  </si>
  <si>
    <t>Limpeza e lavagem de superfície revestida com material cerâmico ou pastilhas por hidrojateamento com rejuntamento</t>
  </si>
  <si>
    <t>55.01.140</t>
  </si>
  <si>
    <t>Limpeza de superfície com hidrojateamento</t>
  </si>
  <si>
    <t>55.02</t>
  </si>
  <si>
    <t>Limpeza e desinfeccao sanitaria</t>
  </si>
  <si>
    <t>55.02.010</t>
  </si>
  <si>
    <t>Limpeza de caixa de inspeção</t>
  </si>
  <si>
    <t>55.02.012</t>
  </si>
  <si>
    <t>Limpeza de caixa de passagem, poço de visita ou bueiro</t>
  </si>
  <si>
    <t>55.02.020</t>
  </si>
  <si>
    <t>Limpeza de fossa</t>
  </si>
  <si>
    <t>55.02.040</t>
  </si>
  <si>
    <t>Limpeza e desobstrução de boca de lobo</t>
  </si>
  <si>
    <t>55.02.050</t>
  </si>
  <si>
    <t>Limpeza e desobstrução de canaletas ou tubulações de águas pluviais</t>
  </si>
  <si>
    <t>55.02.060</t>
  </si>
  <si>
    <t>Limpeza e desentupimento manual de tubulação de esgoto predial</t>
  </si>
  <si>
    <t>55.10</t>
  </si>
  <si>
    <t>Remocao de entulho</t>
  </si>
  <si>
    <t>55.10.030</t>
  </si>
  <si>
    <t>Locação de duto coletor de entulho</t>
  </si>
  <si>
    <t>61</t>
  </si>
  <si>
    <t>CONFORTO MECANICO, EQUIPAMENTO E SISTEMA</t>
  </si>
  <si>
    <t>61.01</t>
  </si>
  <si>
    <t>Elevador</t>
  </si>
  <si>
    <t>61.01.670</t>
  </si>
  <si>
    <t>Elevador para passageiros, uso interno com capacidade mínima de 600 kg para duas paradas, portas unilaterais</t>
  </si>
  <si>
    <t>61.01.680</t>
  </si>
  <si>
    <t>Elevador para passageiros, uso interno com capacidade mínima de 600 kg para três paradas, portas unilaterais</t>
  </si>
  <si>
    <t>61.01.690</t>
  </si>
  <si>
    <t>Elevador para passageiros, uso interno com capacidade mínima de 600 kg para três paradas, portas bilaterais</t>
  </si>
  <si>
    <t>61.01.760</t>
  </si>
  <si>
    <t>Elevador para passageiros, uso interno com capacidade mínima de 600 kg para quatro paradas, portas bilaterais</t>
  </si>
  <si>
    <t>61.01.770</t>
  </si>
  <si>
    <t>Elevador para passageiros, uso interno com capacidade mínima de 600 kg para quatro paradas, portas unilaterais</t>
  </si>
  <si>
    <t>61.01.800</t>
  </si>
  <si>
    <t>Fechamento em vidro laminado para caixa de elevador</t>
  </si>
  <si>
    <t>61.10</t>
  </si>
  <si>
    <t>Climatizacao</t>
  </si>
  <si>
    <t>61.10.001</t>
  </si>
  <si>
    <t>Resfriadora de líquidos (chiller), com compressor e condensação à ar, capacidade de 120 TR</t>
  </si>
  <si>
    <t>61.10.007</t>
  </si>
  <si>
    <t>Resfriadora de líquidos (chiller), com compressor e condensação à ar, capacidade de 160 TR</t>
  </si>
  <si>
    <t>61.10.010</t>
  </si>
  <si>
    <t>Resfriadora de líquidos (chiller), com compressor e condensação à ar, capacidade de 200-210 TR</t>
  </si>
  <si>
    <t>61.10.012</t>
  </si>
  <si>
    <t>Resfriadora de líquidos (chiller), com compressor e condensação à ar, capacidade de 80 TR</t>
  </si>
  <si>
    <t>61.10.014</t>
  </si>
  <si>
    <t>Resfriadora de líquidos (chiller), com compressor e condensação à ar, capacidade de 20 TR</t>
  </si>
  <si>
    <t>61.10.100</t>
  </si>
  <si>
    <t>Tratamento de ar (fan-coil) tipo Air Handling Unit de concepção modular, capacidade de 10 TR</t>
  </si>
  <si>
    <t>61.10.101</t>
  </si>
  <si>
    <t>Tratamento de ar (Fan-Coil) tipo Air Handling Unit de concepção modular, capacidade de 6 TR</t>
  </si>
  <si>
    <t>61.10.110</t>
  </si>
  <si>
    <t>Tratamento de ar (fan-coil) tipo Air Handling Unit de concepção modular, capacidade de 40 TR</t>
  </si>
  <si>
    <t>61.10.120</t>
  </si>
  <si>
    <t>Tratamento de ar (fan-coil) tipo Air Handling Unit de concepção modular, capacidade de 50 TR</t>
  </si>
  <si>
    <t>61.10.200</t>
  </si>
  <si>
    <t>Tratamento de ar compacta fancolete hidrônico tipo piso-teto, vazão de ar nominal 637 m³/h, capacidade de refrigeração 14.000 Btu/h - 1,2 TR</t>
  </si>
  <si>
    <t>61.10.210</t>
  </si>
  <si>
    <t>Tratamento de ar compacta fancolete hidrônico tipo piso-teto, vazão de ar nominal 1.215 m³/h, capacidade de refrigeração 25.000 Btu/h - 2,1 TR</t>
  </si>
  <si>
    <t>61.10.220</t>
  </si>
  <si>
    <t>Tratamento de ar compacta fancolete hidrônico tipo piso-teto, vazão de ar nominal 1.758 m³/h, capacidade de refrigeração 36.000 Btu/h - 3,0 TR</t>
  </si>
  <si>
    <t>61.10.230</t>
  </si>
  <si>
    <t>Tratamento de ar compacta fancolete hidrônico tipo piso-teto, vazão de ar nominal 2.166 m³/h, capacidade de refrigeração 48.000 Btu/h - 4,0 TR</t>
  </si>
  <si>
    <t>61.10.250</t>
  </si>
  <si>
    <t>Tratamento de ar compacta fancolete hidrônico tipo cassete, capacidade de refrigeração 20.000 Btu/h - 1,6 TR</t>
  </si>
  <si>
    <t>61.10.260</t>
  </si>
  <si>
    <t>Tratamento de ar compacta fancolete hidrônico tipo cassete, capacidade de refrigeração 25.000 Btu/h - 2,1 TR</t>
  </si>
  <si>
    <t>61.10.270</t>
  </si>
  <si>
    <t>Tratamento de ar compacta fancolete hidrônico tipo cassete, capacidade de refrigeração 32.000 Btu/h - 2,6 TR</t>
  </si>
  <si>
    <t>61.10.300</t>
  </si>
  <si>
    <t>Duto flexível aluminizado, seção circular de 10cm (4´)</t>
  </si>
  <si>
    <t>61.10.310</t>
  </si>
  <si>
    <t>Duto flexível aluminizado, seção circular de 15cm (6´)</t>
  </si>
  <si>
    <t>61.10.320</t>
  </si>
  <si>
    <t>Duto flexível aluminizado, seção circular de 20cm (8´)</t>
  </si>
  <si>
    <t>61.10.380</t>
  </si>
  <si>
    <t>Duto em painel rígido de lã de vidro acústico, espessura 25 mm</t>
  </si>
  <si>
    <t>61.10.400</t>
  </si>
  <si>
    <t>Damper corta fogo (DCF) tipo comporta, com elemento fusível e chave fim de curso.</t>
  </si>
  <si>
    <t>61.10.401</t>
  </si>
  <si>
    <t>Damper de regulagem manual, tamanho: 0,10 m² a 0,14 m²</t>
  </si>
  <si>
    <t>61.10.402</t>
  </si>
  <si>
    <t>Damper de regulagem manual, tamanho: 0,15 m² a 0,20 m²</t>
  </si>
  <si>
    <t>61.10.403</t>
  </si>
  <si>
    <t>Damper de regulagem manual, tamanho: 0,21 m² a 0,40 m²</t>
  </si>
  <si>
    <t>61.10.410</t>
  </si>
  <si>
    <t>Serviço de instalação de Damper Corta Fogo</t>
  </si>
  <si>
    <t>61.10.430</t>
  </si>
  <si>
    <t>Tanque de compensação pressurizado, capacidade (volume mínimo) de 250 litros</t>
  </si>
  <si>
    <t>61.10.440</t>
  </si>
  <si>
    <t>Registro de regulagem de vazão de ar</t>
  </si>
  <si>
    <t>61.10.510</t>
  </si>
  <si>
    <t>Difusor de ar de longo alcance tipo Jet-Nozzles, vazão de ar 1.330 m³/h</t>
  </si>
  <si>
    <t>61.10.511</t>
  </si>
  <si>
    <t>Difusor para insuflamento de ar com plenum, multivias e colarinho</t>
  </si>
  <si>
    <t>61.10.512</t>
  </si>
  <si>
    <t>Difusor para insuflamento de ar com plenum, com 2 aberturas</t>
  </si>
  <si>
    <t>61.10.513</t>
  </si>
  <si>
    <t>Difusor de plástico, diâmetro 15 cm</t>
  </si>
  <si>
    <t>61.10.514</t>
  </si>
  <si>
    <t>Difusor de plástico, diâmetro 20 cm</t>
  </si>
  <si>
    <t>61.10.530</t>
  </si>
  <si>
    <t>Difusor de insuflação de ar tipo direcional, medindo 30 x 30 cm</t>
  </si>
  <si>
    <t>61.10.550</t>
  </si>
  <si>
    <t>Difusor de insuflação de ar tipo direcional, medindo 45 x 15 cm</t>
  </si>
  <si>
    <t>61.10.564</t>
  </si>
  <si>
    <t>Grelha de insuflação de ar em alumínio anodizado, de dupla deflexão, tamanho: até 0,10 m²</t>
  </si>
  <si>
    <t>61.10.565</t>
  </si>
  <si>
    <t>Grelha de insuflação de ar em alumínio anodizado, de dupla deflexão, tamanho: acima de 0,10 m² até 0,50 m²</t>
  </si>
  <si>
    <t>61.10.566</t>
  </si>
  <si>
    <t>Grelha de insuflação de ar em alumínio anodizado, de dupla deflexão, tamanho: acima de 0,50 m² até 1,00 m²</t>
  </si>
  <si>
    <t>61.10.567</t>
  </si>
  <si>
    <t>Grelha de porta, tamanho: 0,14 m² a 0,30 m²</t>
  </si>
  <si>
    <t>61.10.568</t>
  </si>
  <si>
    <t>Grelha de porta, tamanho: 0,07 m² a 0,13 m²</t>
  </si>
  <si>
    <t>61.10.569</t>
  </si>
  <si>
    <t>Grelha de porta, tamanho: 0,03 m² a 0,06 m²</t>
  </si>
  <si>
    <t>61.10.574</t>
  </si>
  <si>
    <t>Grelha de retorno/exaustão com registro, tamanho: 0,03 m² a 0,06 m²</t>
  </si>
  <si>
    <t>61.10.575</t>
  </si>
  <si>
    <t>Grelha de retorno/exaustão com registro, tamanho: 0,07 m² a 0,13 m²</t>
  </si>
  <si>
    <t>61.10.576</t>
  </si>
  <si>
    <t>Grelha de retorno/exaustão com registro, tamanho: 0,14 m² a 0,19 m²</t>
  </si>
  <si>
    <t>61.10.577</t>
  </si>
  <si>
    <t>Grelha de retorno/exaustão com registro, tamanho: 0,20 m² a 0,40 m²</t>
  </si>
  <si>
    <t>61.10.578</t>
  </si>
  <si>
    <t>Grelha de retorno/exaustão com registro, tamanho: 0,41 m² a 0,65 m²</t>
  </si>
  <si>
    <t>61.10.581</t>
  </si>
  <si>
    <t>Veneziana com tela e filtro G4</t>
  </si>
  <si>
    <t>61.10.582</t>
  </si>
  <si>
    <t>Veneziana com tela</t>
  </si>
  <si>
    <t>61.10.583</t>
  </si>
  <si>
    <t>Veneziana com tela, tamanho 38,5 x 33 cm</t>
  </si>
  <si>
    <t>61.10.584</t>
  </si>
  <si>
    <t>Veneziana com tela, tamanho 78,5 x 33 cm</t>
  </si>
  <si>
    <t>61.14</t>
  </si>
  <si>
    <t>Ventilacao</t>
  </si>
  <si>
    <t>61.14.005</t>
  </si>
  <si>
    <t>Caixa ventiladora com ventilador centrífugo, vazão 4.600 m³/h, pressão 30 mmCA - 220 / 380 V / 60HZ</t>
  </si>
  <si>
    <t>61.14.015</t>
  </si>
  <si>
    <t>Caixa ventiladora com ventilador centrífugo, vazão 28.000 m³/h, pressão 30 mmCA - 220 / 380 V / 60HZ</t>
  </si>
  <si>
    <t>61.14.050</t>
  </si>
  <si>
    <t>Caixa ventiladora com ventilador centrífugo, vazão 8.800 m³/h, pressão 35 mmCA - 220/380 V / 60Hz</t>
  </si>
  <si>
    <t>61.14.051</t>
  </si>
  <si>
    <t>Caixa ventiladora com ventilador centrífugo, vazão 10.000 m³/h, pressão 30 mmCA - 220/380 V / 60Hz</t>
  </si>
  <si>
    <t>61.14.070</t>
  </si>
  <si>
    <t>Caixa ventiladora com ventilador centrífugo, vazão 1.710 m³/h, pressão 35 mmCA - 220/380 V / 60Hz</t>
  </si>
  <si>
    <t>61.14.080</t>
  </si>
  <si>
    <t>Caixa ventiladora com ventilador centrífugo, vazão 1.190 m³/h, pressão 37 mmCA - 220/380 V / 60Hz</t>
  </si>
  <si>
    <t>61.14.100</t>
  </si>
  <si>
    <t>Ventilador centrífugo de dupla aspiração "limite-load", vazão 20.000 m³/h, pressão 50 mmCA - 380/660 V / 60 Hz</t>
  </si>
  <si>
    <t>61.15</t>
  </si>
  <si>
    <t>Controles para Fan-Coil e CAG</t>
  </si>
  <si>
    <t>61.15.010</t>
  </si>
  <si>
    <t>Fonte de alimentação universal bivolt com saída de 24 V - 1,5 A - 35 W</t>
  </si>
  <si>
    <t>61.15.020</t>
  </si>
  <si>
    <t>Tomada simples de sobrepor universal 2P+T - 10 A - 250 V</t>
  </si>
  <si>
    <t>61.15.030</t>
  </si>
  <si>
    <t>Transformador abaixador, entrada 110/220V, saída 24V+24V, corrente secundário 6A</t>
  </si>
  <si>
    <t>61.15.040</t>
  </si>
  <si>
    <t>Atuador Floating de 40Nm, sinal de controle 3 e 2 pontos, tensão de entrada AC/DC 24V, IP 54</t>
  </si>
  <si>
    <t>61.15.050</t>
  </si>
  <si>
    <t>Válvula motorizada esfera, com duas vias atuador floating, diâmetro 3/4´ a 1 1/2´</t>
  </si>
  <si>
    <t>61.15.060</t>
  </si>
  <si>
    <t>Válvula de balanceamento diâmetro 1´ a 2 1/2´</t>
  </si>
  <si>
    <t>61.15.070</t>
  </si>
  <si>
    <t>Válvula borboleta na configuração wafer motorizada atuador floating diâmetro 3´ a 4´</t>
  </si>
  <si>
    <t>61.15.080</t>
  </si>
  <si>
    <t>Válvula duas vias on/off retorno elétrico diâmetro 1/2´ a 3/4´</t>
  </si>
  <si>
    <t>61.15.090</t>
  </si>
  <si>
    <t>Válvula esfera motorizada de duas vias de atuador proporcional diâmetro 2´ a 2 1/2´</t>
  </si>
  <si>
    <t>61.15.100</t>
  </si>
  <si>
    <t>Atuador proporcional de 10 Nm, tensão de entrada AC/DC 24 V - IP 54</t>
  </si>
  <si>
    <t>61.15.110</t>
  </si>
  <si>
    <t>Válvula esfera duas vias flangeada, diâmetro 3´</t>
  </si>
  <si>
    <t>61.15.120</t>
  </si>
  <si>
    <t>Acoplador a relé 24 VCC/VAC - 1 contato reversível</t>
  </si>
  <si>
    <t>61.15.130</t>
  </si>
  <si>
    <t>Chave de fluxo para ar</t>
  </si>
  <si>
    <t>61.15.140</t>
  </si>
  <si>
    <t>Repetidor de sinal I/I e V/I</t>
  </si>
  <si>
    <t>61.15.150</t>
  </si>
  <si>
    <t>Relé de corrente ajustável de 0 a 200 A</t>
  </si>
  <si>
    <t>61.15.160</t>
  </si>
  <si>
    <t>Sensor de temperatura ambiente PT100 - 2 fios</t>
  </si>
  <si>
    <t>61.15.164</t>
  </si>
  <si>
    <t>Termostato de segurança com temperatura ajustável de 90°C - 110°C</t>
  </si>
  <si>
    <t>61.15.170</t>
  </si>
  <si>
    <t>Transmissor de pressão diferencial, operação de 0 a 750 Pa</t>
  </si>
  <si>
    <t>61.15.172</t>
  </si>
  <si>
    <t>Transmissor de pressão compacto, escala de pressão 0 a 10 Bar, sinal de saída 4 - 20 mA</t>
  </si>
  <si>
    <t>61.15.174</t>
  </si>
  <si>
    <t>Transmissor de temperatura e umidade para dutos, alta precisão, corrente de 0 a 20 mA, alimentação 12Vcc a 30Vcc</t>
  </si>
  <si>
    <t>61.15.181</t>
  </si>
  <si>
    <t>Controlador lógico programável para 16 entradas/16 saídas</t>
  </si>
  <si>
    <t>61.15.191</t>
  </si>
  <si>
    <t>Módulo de expansão para 4 canais de saída analógica</t>
  </si>
  <si>
    <t>61.15.196</t>
  </si>
  <si>
    <t>Módulo de expansão para 8 canais de entrada analógica</t>
  </si>
  <si>
    <t>61.15.201</t>
  </si>
  <si>
    <t>Módulo de expansão para 8 canais de entrada e saída digitais</t>
  </si>
  <si>
    <t>61.20</t>
  </si>
  <si>
    <t>Reparos, conservacoes e complementos - GRUPO 61</t>
  </si>
  <si>
    <t>61.20.040</t>
  </si>
  <si>
    <t>Cortina de ar com duas velocidades, para vão de 1,20 m</t>
  </si>
  <si>
    <t>61.20.092</t>
  </si>
  <si>
    <t>Cortina de ar com duas velocidades, para vão de 1,50 m</t>
  </si>
  <si>
    <t>61.20.100</t>
  </si>
  <si>
    <t>Ligação típica, (cavalete), para ar condicionado ´fancoil´, diâmetro de 1/2´</t>
  </si>
  <si>
    <t>61.20.110</t>
  </si>
  <si>
    <t>Ligação típica, (cavalete), para ar condicionado ´fancoil´, diâmetro de 3/4´</t>
  </si>
  <si>
    <t>61.20.120</t>
  </si>
  <si>
    <t>Ligação típica, (cavalete), para ar condicionado ´fancoil´, diâmetro de 1´</t>
  </si>
  <si>
    <t>61.20.130</t>
  </si>
  <si>
    <t>Ligação típica, (cavalete), para ar condicionado ´fancoil´, diâmetro de 1 1/4´</t>
  </si>
  <si>
    <t>61.20.450</t>
  </si>
  <si>
    <t>Duto em chapa de aço galvanizado</t>
  </si>
  <si>
    <t>61.20.452</t>
  </si>
  <si>
    <t>Chapéu tipo chinês para duto galvanizado de 35cm</t>
  </si>
  <si>
    <t>62</t>
  </si>
  <si>
    <t>COZINHA, REFEITORIO, LAVANDERIA INDUSTRIAL E EQUIPAMENTOS</t>
  </si>
  <si>
    <t>62.04</t>
  </si>
  <si>
    <t>Mobiliario e acessorios</t>
  </si>
  <si>
    <t>62.04.060</t>
  </si>
  <si>
    <t>Tanque duplo com pés em aço inoxidável de 1600 x 700 x 850 mm</t>
  </si>
  <si>
    <t>62.04.070</t>
  </si>
  <si>
    <t>Mesa em aço inoxidável, largura até 700 mm</t>
  </si>
  <si>
    <t>62.04.090</t>
  </si>
  <si>
    <t>Mesa lateral em aço inoxidável com prateleira inferior, largura até 700 mm</t>
  </si>
  <si>
    <t>62.20</t>
  </si>
  <si>
    <t>Reparos, conservacoes e complementos - GRUPO 62</t>
  </si>
  <si>
    <t>62.20.330</t>
  </si>
  <si>
    <t>Coifa em aço inoxidável com filtro e exaustor axial - área até 3,00 m²</t>
  </si>
  <si>
    <t>62.20.340</t>
  </si>
  <si>
    <t>Coifa em aço inoxidável com filtro e exaustor axial - área de 3,01 até 7,50 m²</t>
  </si>
  <si>
    <t>62.20.350</t>
  </si>
  <si>
    <t>Coifa em aço inoxidável com filtro e exaustor axial - área de 7,51 até 16,00 m²</t>
  </si>
  <si>
    <t>65</t>
  </si>
  <si>
    <t>RESFRIAMENTO E CONSERVACAO DE MATERIAL PERECIVEL</t>
  </si>
  <si>
    <t>65.01</t>
  </si>
  <si>
    <t>Camara frigorifica para resfriado</t>
  </si>
  <si>
    <t>65.01.210</t>
  </si>
  <si>
    <t>Câmara frigorífica para resfriados</t>
  </si>
  <si>
    <t>65.02</t>
  </si>
  <si>
    <t>Camara frigorifica para congelado</t>
  </si>
  <si>
    <t>65.02.100</t>
  </si>
  <si>
    <t>Câmara frigorífica para congelados</t>
  </si>
  <si>
    <t>66</t>
  </si>
  <si>
    <t>SEGURANCA, VIGILANCIA E CONTROLE, EQUIPAMENTO E SISTEMA</t>
  </si>
  <si>
    <t>66.02</t>
  </si>
  <si>
    <t>Controle de acessos e alarme</t>
  </si>
  <si>
    <t>66.02.060</t>
  </si>
  <si>
    <t>Repetidora de sinais de ocorrências, do painel sinóptico da central de alarme</t>
  </si>
  <si>
    <t>66.02.090</t>
  </si>
  <si>
    <t>Detector de metais, tipo portal, microprocessado</t>
  </si>
  <si>
    <t>66.02.130</t>
  </si>
  <si>
    <t>Porteiro eletrônico com um interfone</t>
  </si>
  <si>
    <t>66.02.239</t>
  </si>
  <si>
    <t>Sistema eletrônico de automatização de portão deslizante, para esforços até 800 kg</t>
  </si>
  <si>
    <t>66.02.240</t>
  </si>
  <si>
    <t>Sistema eletrônico de automatização de portão deslizante, para esforços maior de 800 kg e até 1400 kg</t>
  </si>
  <si>
    <t>66.02.460</t>
  </si>
  <si>
    <t>Vídeo porteiro eletrônico colorido, com um interfone</t>
  </si>
  <si>
    <t>66.02.500</t>
  </si>
  <si>
    <t>Central de alarme microprocessada, para até 125 zonas</t>
  </si>
  <si>
    <t>66.02.560</t>
  </si>
  <si>
    <t>Controlador de acesso com identificação por impressão digital (biometria) e software de gerenciamento</t>
  </si>
  <si>
    <t>66.08</t>
  </si>
  <si>
    <t>Equipamentos para sistema de seguranca, vigilancia e controle</t>
  </si>
  <si>
    <t>66.08.061</t>
  </si>
  <si>
    <t>Mesa controladora híbrida para até 32 câmeras IPs, com teclado e joystick, compatível com sistema de CFTV, IP ou analógico</t>
  </si>
  <si>
    <t>66.08.100</t>
  </si>
  <si>
    <t>Rack fechado padrão metálico, 19 x 12 Us x 470 mm</t>
  </si>
  <si>
    <t>66.08.110</t>
  </si>
  <si>
    <t>Rack fechado padrão metálico, 19 x 20 Us x 470 mm</t>
  </si>
  <si>
    <t>66.08.111</t>
  </si>
  <si>
    <t>Rack fechado de piso padrão metálico, 19 x 24 Us x 570 mm</t>
  </si>
  <si>
    <t>66.08.115</t>
  </si>
  <si>
    <t>Rack fechado de piso padrão metálico, 19 x 44 Us x 770 mm</t>
  </si>
  <si>
    <t>66.08.131</t>
  </si>
  <si>
    <t>Monitor LCD ou LED colorido, tela plana de 21,5´</t>
  </si>
  <si>
    <t>66.08.240</t>
  </si>
  <si>
    <t>Filtro passivo e misturador de sinais VHF / UHF / CATV</t>
  </si>
  <si>
    <t>66.08.258</t>
  </si>
  <si>
    <t>Ponto de acesso de dados (Access Point), uso interno, compatível com PoE 802.3af</t>
  </si>
  <si>
    <t>66.08.260</t>
  </si>
  <si>
    <t>Modulador de canais VHF / UHF / CATV / CFTV</t>
  </si>
  <si>
    <t>66.08.270</t>
  </si>
  <si>
    <t>Amplificador de linha VHF / UHF com conector de F-50 dB</t>
  </si>
  <si>
    <t>66.08.324</t>
  </si>
  <si>
    <t>Câmera fixa colorida compacta com domo, para áreas internas e externas - 1,3 MP</t>
  </si>
  <si>
    <t>66.08.326</t>
  </si>
  <si>
    <t>Câmera fixa colorida tipo bullet, para áreas internas e externas - 1,3 MP</t>
  </si>
  <si>
    <t>66.08.328</t>
  </si>
  <si>
    <t>Câmera fixa colorida com domo, para áreas internas e externas - 5 MP</t>
  </si>
  <si>
    <t>66.08.340</t>
  </si>
  <si>
    <t>Unidade de disco rígido (HD) externo de 5 TB</t>
  </si>
  <si>
    <t>66.08.400</t>
  </si>
  <si>
    <t>Estação de monitoramento "WorkStation" para até 3 monitores - memória RAM de 8 GB</t>
  </si>
  <si>
    <t>66.08.401</t>
  </si>
  <si>
    <t>Estação de monitoramento "WorkStation" para até 3 monitores - memória RAM de 16 GB</t>
  </si>
  <si>
    <t>66.08.600</t>
  </si>
  <si>
    <t>Unidade gerenciadora digital de vídeo em rede (NVR) de até 8 câmeras IP, armazenamento de 6 TB, 1 interface de rede Fast Ethernet</t>
  </si>
  <si>
    <t>66.08.610</t>
  </si>
  <si>
    <t>Unidade gerenciadora digital de vídeo em rede (NVR) de até 16 câmeras IP, armazenamento de 12 TB, 1 interface de rede Gigabit Ethernet e 4 entradas de alarme</t>
  </si>
  <si>
    <t>66.08.620</t>
  </si>
  <si>
    <t>Unidade gerenciadora digital vídeo em rede (NVR) de até 32 câmeras IP, armazenamento de 48 TB, 2 interface de rede Gigabit Ethernet e 16 entradas de alarme</t>
  </si>
  <si>
    <t>66.20</t>
  </si>
  <si>
    <t>Reparos, conservacoes e complementos - GRUPO 66</t>
  </si>
  <si>
    <t>66.20.150</t>
  </si>
  <si>
    <t>Guia organizadora de cabos para rack, 19´ 1 U</t>
  </si>
  <si>
    <t>66.20.170</t>
  </si>
  <si>
    <t>Guia organizadora de cabos para rack, 19´ 2 U</t>
  </si>
  <si>
    <t>66.20.202</t>
  </si>
  <si>
    <t>Instalação de câmera fixa para CFTV</t>
  </si>
  <si>
    <t>66.20.212</t>
  </si>
  <si>
    <t>Instalação de câmera móvel para CFTV</t>
  </si>
  <si>
    <t>66.20.221</t>
  </si>
  <si>
    <t>Switch Gigabit para servidor central com 24 portas frontais e 2 portas SFP, capacidade 10 / 100 / 1000 Mbps</t>
  </si>
  <si>
    <t>66.20.225</t>
  </si>
  <si>
    <t>Switch Gigabit 24 portas com capacidade de 10/100/1000/Mbps</t>
  </si>
  <si>
    <t>67</t>
  </si>
  <si>
    <t>CAPTACAO, ADUCAO E TRATAMENTO DE AGUA E ESGOTO, EQUIPAMENTOS E SISTEMA</t>
  </si>
  <si>
    <t>67.02</t>
  </si>
  <si>
    <t>Tratamento</t>
  </si>
  <si>
    <t>67.02.160</t>
  </si>
  <si>
    <t>Medidor de vazão tipo calha Parshall com garganta W= 3´</t>
  </si>
  <si>
    <t>67.02.210</t>
  </si>
  <si>
    <t>Tela galvanizada revestida em poliamida, malha de 10 mm</t>
  </si>
  <si>
    <t>67.02.240</t>
  </si>
  <si>
    <t>Grade média em aço carbono, espaçamento de 2 cm com barras chatas de 1´ x 3/8´</t>
  </si>
  <si>
    <t>67.02.280</t>
  </si>
  <si>
    <t>Cesto em chapa de aço inoxidável com espessura de 1,5 mm e furos de 1/2´</t>
  </si>
  <si>
    <t>67.02.301</t>
  </si>
  <si>
    <t>Peneira estática em poliéster reforçado de fibra de vidro (PRFV) com tela de aço inoxidável AISI 304, malha de 1,5 mm, vazão de 50 l/s</t>
  </si>
  <si>
    <t>67.02.320</t>
  </si>
  <si>
    <t>Comporta em fibra de vidro (stop log) - espessura de 10 mm</t>
  </si>
  <si>
    <t>67.02.330</t>
  </si>
  <si>
    <t>Sistema de tratamento de águas cinzas e aproveitamento de águas pluviais, para reuso em fins não potáveis, vazão de 2 m³/h</t>
  </si>
  <si>
    <t>67.02.400</t>
  </si>
  <si>
    <t>Tanque em fibra de vidro (PRFV) com quebra ondas, capacidade de 25.000 l e misturador interno vertical em aço inoxidável</t>
  </si>
  <si>
    <t>67.02.410</t>
  </si>
  <si>
    <t>Sistema de tratamento de efluente por reator anaeróbio (UASB) e filtro aeróbio (FAS), para obras de segurança com vazão máxima horária 12 l/s</t>
  </si>
  <si>
    <t>67.02.502</t>
  </si>
  <si>
    <t>Elaboração de projeto de sistema de estação compacta de tratamento de esgoto para vazão máxima horária 12 l/s e atendimento classe II, assessoria, documentação e aprovação na CETESB</t>
  </si>
  <si>
    <t>67.02.503</t>
  </si>
  <si>
    <t>Elaboração de projeto de sistema de estação compacta de tratamento de esgoto para vazão máxima horária 12 l/s, atendimento classe II, tratamento de nitrogênio e fósforo, assessoria, documentação e aprovação na CETESB</t>
  </si>
  <si>
    <t>68</t>
  </si>
  <si>
    <t>ELETRIFICACAO, EQUIPAMENTOS E SISTEMA</t>
  </si>
  <si>
    <t>68.01</t>
  </si>
  <si>
    <t>Posteamento</t>
  </si>
  <si>
    <t>68.01.600</t>
  </si>
  <si>
    <t>Poste de concreto circular, 200 kg, H = 7,00 m</t>
  </si>
  <si>
    <t>68.01.620</t>
  </si>
  <si>
    <t>Poste de concreto circular, 200 kg, H = 9,00 m</t>
  </si>
  <si>
    <t>68.01.630</t>
  </si>
  <si>
    <t>Poste de concreto circular, 200 kg, H = 10,00 m</t>
  </si>
  <si>
    <t>68.01.640</t>
  </si>
  <si>
    <t>Poste de concreto circular, 200 kg, H = 11,00 m</t>
  </si>
  <si>
    <t>68.01.650</t>
  </si>
  <si>
    <t>Poste de concreto circular, 200 kg, H = 12,00 m</t>
  </si>
  <si>
    <t>68.01.670</t>
  </si>
  <si>
    <t>Poste de concreto circular, 300 kg, H = 9,00 m</t>
  </si>
  <si>
    <t>68.01.730</t>
  </si>
  <si>
    <t>Poste de concreto circular, 400 kg, H = 9,00 m</t>
  </si>
  <si>
    <t>68.01.740</t>
  </si>
  <si>
    <t>Poste de concreto circular, 400 kg, H = 10,00 m</t>
  </si>
  <si>
    <t>68.01.750</t>
  </si>
  <si>
    <t>Poste de concreto circular, 400 kg, H = 11,00 m</t>
  </si>
  <si>
    <t>68.01.760</t>
  </si>
  <si>
    <t>Poste de concreto circular, 400 kg, H = 12,00 m</t>
  </si>
  <si>
    <t>68.01.800</t>
  </si>
  <si>
    <t>Poste de concreto circular, 600 kg, H = 11,00 m</t>
  </si>
  <si>
    <t>68.01.810</t>
  </si>
  <si>
    <t>Poste de concreto circular, 600 kg, H = 12,00 m</t>
  </si>
  <si>
    <t>68.01.850</t>
  </si>
  <si>
    <t>Poste de concreto circular, 1000 kg, H = 12,00 m</t>
  </si>
  <si>
    <t>68.02</t>
  </si>
  <si>
    <t>Estrutura especifica</t>
  </si>
  <si>
    <t>68.02.010</t>
  </si>
  <si>
    <t>Estai</t>
  </si>
  <si>
    <t>68.02.020</t>
  </si>
  <si>
    <t>Estrutura tipo M1</t>
  </si>
  <si>
    <t>68.02.030</t>
  </si>
  <si>
    <t>Estrutura tipo M2</t>
  </si>
  <si>
    <t>68.02.040</t>
  </si>
  <si>
    <t>Estrutura tipo N3</t>
  </si>
  <si>
    <t>68.02.050</t>
  </si>
  <si>
    <t>Estrutura tipo M1 - N3</t>
  </si>
  <si>
    <t>68.02.060</t>
  </si>
  <si>
    <t>Estrutura tipo M4</t>
  </si>
  <si>
    <t>68.02.070</t>
  </si>
  <si>
    <t>Estrutura tipo N2</t>
  </si>
  <si>
    <t>68.02.090</t>
  </si>
  <si>
    <t>Estrutura tipo N4</t>
  </si>
  <si>
    <t>68.02.100</t>
  </si>
  <si>
    <t>Armação secundária tipo 1C - 2R</t>
  </si>
  <si>
    <t>68.02.110</t>
  </si>
  <si>
    <t>Armação secundária tipo 1C - 3R</t>
  </si>
  <si>
    <t>68.02.120</t>
  </si>
  <si>
    <t>Armação secundária tipo 2C - 3R</t>
  </si>
  <si>
    <t>68.02.140</t>
  </si>
  <si>
    <t>Armação secundária tipo 4C - 6R</t>
  </si>
  <si>
    <t>68.20</t>
  </si>
  <si>
    <t>Reparos, conservacoes e complementos - GRUPO 68</t>
  </si>
  <si>
    <t>68.20.010</t>
  </si>
  <si>
    <t>Recolocação de poste de madeira</t>
  </si>
  <si>
    <t>68.20.040</t>
  </si>
  <si>
    <t>Braçadeira circular em aço carbono galvanizado, diâmetro nominal de 140 até 300 mm</t>
  </si>
  <si>
    <t>68.20.050</t>
  </si>
  <si>
    <t>Cruzeta em aço carbono galvanizado perfil ´L´ 75 x 75 x 8 mm, comprimento 2500 mm</t>
  </si>
  <si>
    <t>68.20.120</t>
  </si>
  <si>
    <t>Bengala em PVC para ramal de entrada, diâmetro de 32 mm</t>
  </si>
  <si>
    <t>69</t>
  </si>
  <si>
    <t>TELEFONIA, LOGICA E TRANSMISSAO DE DADOS, EQUIPAMENTOS E SISTEMA</t>
  </si>
  <si>
    <t>69.03</t>
  </si>
  <si>
    <t>Distribuicao e comando, caixas e equipamentos especificos</t>
  </si>
  <si>
    <t>69.03.090</t>
  </si>
  <si>
    <t>Aparelho telefônico multifrequencial, com teclas ´FLASH´, ´HOOK´, ´PAUSE´, ´LND´, ´MODE´</t>
  </si>
  <si>
    <t>69.03.130</t>
  </si>
  <si>
    <t>Caixa subterrânea de entrada de telefonia, tipo R1 (600 x 350 x 500) mm, padrão TELEBRÁS, com tampa</t>
  </si>
  <si>
    <t>69.03.140</t>
  </si>
  <si>
    <t>Caixa subterrânea de entrada de telefonia, tipo R2 (1070 x 520 x 500) mm, padrão TELEBRÁS, com tampa</t>
  </si>
  <si>
    <t>69.03.301</t>
  </si>
  <si>
    <t>Central de Pabx para 2 linhas e 8 ramais</t>
  </si>
  <si>
    <t>69.03.310</t>
  </si>
  <si>
    <t>Caixa de tomada em poliamida e tampa para piso elevado, com 4 alojamentos para elétrica e até 8 alojamentos para telefonia e dados</t>
  </si>
  <si>
    <t>69.03.340</t>
  </si>
  <si>
    <t>Conector RJ-45 fêmea - categoria 6</t>
  </si>
  <si>
    <t>69.03.360</t>
  </si>
  <si>
    <t>Conector RJ-45 fêmea - categoria 6A</t>
  </si>
  <si>
    <t>69.03.400</t>
  </si>
  <si>
    <t>Central PABX híbrida de telefonia para 8 linhas tronco e 24 a 32 ramais digital e analógico</t>
  </si>
  <si>
    <t>69.03.410</t>
  </si>
  <si>
    <t>Central PABX híbrida de telefonia para 8 linhas tronco e 128 ramais digital e analógico</t>
  </si>
  <si>
    <t>69.03.420</t>
  </si>
  <si>
    <t>Central PABX híbrida de telefonia para 8 linhas tronco e 128 ramais digital e analógico, com recursos PBX Networking</t>
  </si>
  <si>
    <t>69.05</t>
  </si>
  <si>
    <t>Estabilizacao de tensao</t>
  </si>
  <si>
    <t>69.05.010</t>
  </si>
  <si>
    <t>Estabilizador eletrônico de tensão, monofásico, com potência de 5 kVA</t>
  </si>
  <si>
    <t>69.05.040</t>
  </si>
  <si>
    <t>Estabilizador eletrônico de tensão, monofásico, com potência de 10 kVA</t>
  </si>
  <si>
    <t>69.05.230</t>
  </si>
  <si>
    <t>Estabilizador eletrônico de tensão, trifásico, com potência de 40 kVA</t>
  </si>
  <si>
    <t>69.06</t>
  </si>
  <si>
    <t>Sistemas ininterruptos de energia</t>
  </si>
  <si>
    <t>69.06.020</t>
  </si>
  <si>
    <t>Sistema ininterrupto de energia, trifásico on line de 10 kVA (220 V/220 V), com autonomia de 15 minutos</t>
  </si>
  <si>
    <t>69.06.030</t>
  </si>
  <si>
    <t>Sistema ininterrupto de energia, trifásico on line de 20 kVA (220 V/208 V-108 V), com autonomia 15 minutos</t>
  </si>
  <si>
    <t>69.06.040</t>
  </si>
  <si>
    <t>Sistema ininterrupto de energia, trifásico on line senoidal de 15 kVA (208 V/110 V), com autonomia de 15 minutos</t>
  </si>
  <si>
    <t>69.06.050</t>
  </si>
  <si>
    <t>Sistema ininterrupto de energia, monofásico, com potência de 2 kVA</t>
  </si>
  <si>
    <t>69.06.080</t>
  </si>
  <si>
    <t>Sistema ininterrupto de energia, monofásico on line senoidal de 5 kVA (220 V/110 V), com autonomia de 15 minutos</t>
  </si>
  <si>
    <t>69.06.100</t>
  </si>
  <si>
    <t>Sistema ininterrupto de energia, monofásico, com potência entre 5 a 7,5 kVA</t>
  </si>
  <si>
    <t>69.06.110</t>
  </si>
  <si>
    <t>Sistema ininterrupto de energia, monofásico de 600 VA (127 V/127 V), com autonomia de 10 a 15 minutos</t>
  </si>
  <si>
    <t>69.06.120</t>
  </si>
  <si>
    <t>Sistema ininterrupto de energia, trifásico on line senoidal de 10 kVA (220 V/110 V), com autonomia de 2 horas</t>
  </si>
  <si>
    <t>69.06.200</t>
  </si>
  <si>
    <t>Sistema ininterrupto de energia, trifásico on line de 20 kVA (220/127 V), com autonomia de 15 minutos</t>
  </si>
  <si>
    <t>69.06.210</t>
  </si>
  <si>
    <t>Sistema ininterrupto de energia, trifásico on line de 60 kVA (220/127 V), com autonomia de 15 minutos</t>
  </si>
  <si>
    <t>69.06.220</t>
  </si>
  <si>
    <t>Sistema ininterrupto de energia, trifásico on line de 80 kVA (220/127 V), com autonomia de 15 minutos</t>
  </si>
  <si>
    <t>69.06.240</t>
  </si>
  <si>
    <t>Sistema ininterrupto de energia, trifásico on line de 20 kVA (380/220 V), com autonomia de 15 minutos</t>
  </si>
  <si>
    <t>69.06.280</t>
  </si>
  <si>
    <t>Sistema ininterrupto de energia, trifásico on line senoidal de 5 kVA (220/110 V), com autonomia de 15 minutos</t>
  </si>
  <si>
    <t>69.06.290</t>
  </si>
  <si>
    <t>Sistema ininterrupto de energia, trifásico on line senoidal de 10 kVA (220/110 V), com autonomia de 10 a 15 minutos</t>
  </si>
  <si>
    <t>69.06.300</t>
  </si>
  <si>
    <t>Sistema ininterrupto de energia, trifásico on line senoidal de 50 kVA (220/110 V), com autonomia de 15 minutos</t>
  </si>
  <si>
    <t>69.06.320</t>
  </si>
  <si>
    <t>Sistema ininterrupto de energia, trifásico on line senoidal de 7,5 kVA (220/110 V), com autonomia de 15 minutos</t>
  </si>
  <si>
    <t>69.06.390</t>
  </si>
  <si>
    <t>Sistema ininterrupto de energia, trifásico on line senoidal de 40 kVA (380/220 V), com autonomia de 15 minutos</t>
  </si>
  <si>
    <t>69.08</t>
  </si>
  <si>
    <t>Equipamentos para informatica</t>
  </si>
  <si>
    <t>69.08.010</t>
  </si>
  <si>
    <t>Distribuidor interno óptico - 1 U para até 24 fibras</t>
  </si>
  <si>
    <t>69.09</t>
  </si>
  <si>
    <t>Sistema de rede</t>
  </si>
  <si>
    <t>69.09.250</t>
  </si>
  <si>
    <t>Patch cords de 1,50 ou 3,00 m - RJ-45 / RJ-45 - categoria 6A</t>
  </si>
  <si>
    <t>69.09.260</t>
  </si>
  <si>
    <t>Patch panel de 24 portas - categoria 6</t>
  </si>
  <si>
    <t>69.09.300</t>
  </si>
  <si>
    <t>Voice panel de 50 portas - categoria 3</t>
  </si>
  <si>
    <t>69.09.360</t>
  </si>
  <si>
    <t>Patch cords de 2,00 ou 3,00 m - RJ-45 / RJ-45 - categoria 6A</t>
  </si>
  <si>
    <t>69.09.370</t>
  </si>
  <si>
    <t>Transceptor Gigabit SX - LC conectável de formato pequeno (SFP)</t>
  </si>
  <si>
    <t>69.10</t>
  </si>
  <si>
    <t>Telecomunicacoes</t>
  </si>
  <si>
    <t>69.10.130</t>
  </si>
  <si>
    <t>Amplificador de potência para VHF e CATV-50 dB, frequência 40 a 550 MHz</t>
  </si>
  <si>
    <t>69.10.140</t>
  </si>
  <si>
    <t>Antena parabólica com captador de sinais e modulador de áudio e vídeo</t>
  </si>
  <si>
    <t>69.20</t>
  </si>
  <si>
    <t>Reparos, conservacoes e complementos - GRUPO 69</t>
  </si>
  <si>
    <t>69.20.010</t>
  </si>
  <si>
    <t>Arame de espinar em aço inoxidável nu, para TV a cabo</t>
  </si>
  <si>
    <t>69.20.040</t>
  </si>
  <si>
    <t>Isolador roldana em porcelana de 72 x 72 mm</t>
  </si>
  <si>
    <t>69.20.050</t>
  </si>
  <si>
    <t>Suporte para isolador roldana tipo DM, padrão TELEBRÁS</t>
  </si>
  <si>
    <t>69.20.070</t>
  </si>
  <si>
    <t>Fita em aço inoxidável para poste de 0,50 m x 19 mm, com fecho em aço inoxidável</t>
  </si>
  <si>
    <t>69.20.100</t>
  </si>
  <si>
    <t>Tampa para caixa R1, padrão TELEBRÁS</t>
  </si>
  <si>
    <t>69.20.110</t>
  </si>
  <si>
    <t>Tampa para caixa R2, padrão TELEBRÁS</t>
  </si>
  <si>
    <t>69.20.130</t>
  </si>
  <si>
    <t>Bloco de ligação interna para 10 pares, BLI-10</t>
  </si>
  <si>
    <t>69.20.140</t>
  </si>
  <si>
    <t>Bloco de ligação com engate rápido para 10 pares, BER-10</t>
  </si>
  <si>
    <t>69.20.170</t>
  </si>
  <si>
    <t>Calha de aço com 4 tomadas 2P+T - 250 V, com cabo</t>
  </si>
  <si>
    <t>69.20.180</t>
  </si>
  <si>
    <t>Cordão óptico duplex, multimodo com conector LC/LC - 2,5 m</t>
  </si>
  <si>
    <t>69.20.200</t>
  </si>
  <si>
    <t>Bandeja fixa para rack, 19´ x 500 mm</t>
  </si>
  <si>
    <t>69.20.210</t>
  </si>
  <si>
    <t>Bandeja fixa para rack, 19´ x 800 mm</t>
  </si>
  <si>
    <t>69.20.220</t>
  </si>
  <si>
    <t>Bandeja deslizante para rack, 19´ x 800 mm</t>
  </si>
  <si>
    <t>69.20.230</t>
  </si>
  <si>
    <t>Calha de aço com 8 tomadas 2P+T - 250 V, com cabo</t>
  </si>
  <si>
    <t>69.20.240</t>
  </si>
  <si>
    <t>Calha de aço com 12 tomadas 2P+T - 250 V, com cabo</t>
  </si>
  <si>
    <t>69.20.248</t>
  </si>
  <si>
    <t>Painel frontal cego - 19´ x 1 U</t>
  </si>
  <si>
    <t>69.20.250</t>
  </si>
  <si>
    <t>Painel frontal cego - 19´ x 2 U</t>
  </si>
  <si>
    <t>69.20.260</t>
  </si>
  <si>
    <t>Protetor de surto híbrido para rede de telecomunicações</t>
  </si>
  <si>
    <t>69.20.270</t>
  </si>
  <si>
    <t>Divisor interno com 1 entrada e 2 saídas - 75 Ohms</t>
  </si>
  <si>
    <t>69.20.280</t>
  </si>
  <si>
    <t>Divisor interno com 1 entrada e 4 saídas - 75 Ohms</t>
  </si>
  <si>
    <t>69.20.290</t>
  </si>
  <si>
    <t>Tomada blindada para VHF/UHF, CATV e FM, frequência 5 MHz a 1 GHz</t>
  </si>
  <si>
    <t>69.20.300</t>
  </si>
  <si>
    <t>Bloco de distribuição com protetor de surtos, para 10 pares, BTDG-10</t>
  </si>
  <si>
    <t>69.20.340</t>
  </si>
  <si>
    <t>Tomada para TV, tipo pino Jack, com placa</t>
  </si>
  <si>
    <t>69.20.350</t>
  </si>
  <si>
    <t>Caixa de emenda ventilada, em polipropileno, para até 200 pares</t>
  </si>
  <si>
    <t>70</t>
  </si>
  <si>
    <t>SINALIZACAO VIARIA</t>
  </si>
  <si>
    <t>70.01</t>
  </si>
  <si>
    <t>Dispositivo viario</t>
  </si>
  <si>
    <t>70.01.002</t>
  </si>
  <si>
    <t>Faixa elevada para travessia de pedestres em massa asfáltica - lombofaixa</t>
  </si>
  <si>
    <t>70.01.020</t>
  </si>
  <si>
    <t>Ondulação transversal em massa asfáltica - lombada tipo A</t>
  </si>
  <si>
    <t>70.01.021</t>
  </si>
  <si>
    <t>Ondulação transversal em massa alfáltica - lombada tipo B</t>
  </si>
  <si>
    <t>70.01.050</t>
  </si>
  <si>
    <t>Defensa semimaleavel simples</t>
  </si>
  <si>
    <t>70.02</t>
  </si>
  <si>
    <t>Sinalizacao horizontal</t>
  </si>
  <si>
    <t>70.02.001</t>
  </si>
  <si>
    <t>Limpeza, pré marcação e pré pintura de solo</t>
  </si>
  <si>
    <t>70.02.010</t>
  </si>
  <si>
    <t>Sinalização horizontal com tinta vinílica ou acrílica</t>
  </si>
  <si>
    <t>70.02.012</t>
  </si>
  <si>
    <t>Sinalização horizontal em laminado elastoplástico retrorefletivo e antiderrapante, para faixas</t>
  </si>
  <si>
    <t>70.02.013</t>
  </si>
  <si>
    <t>Sinalização horizontal em laminado elastoplástico retrorefletivo e antiderrapante, para símbolos e letras</t>
  </si>
  <si>
    <t>70.02.014</t>
  </si>
  <si>
    <t>Sinalização horizontal em massa termoplástica à quente por aspersão, espessura de 1,5 mm, para faixas</t>
  </si>
  <si>
    <t>70.02.016</t>
  </si>
  <si>
    <t>Sinalização horizontal em massa termoplástica à quente por extrusão, espessura de 3,0 mm, para faixas</t>
  </si>
  <si>
    <t>70.02.017</t>
  </si>
  <si>
    <t>Sinalização horizontal em massa termoplástica à quente por extrusão, espessura de 3,0 mm, para legendas</t>
  </si>
  <si>
    <t>70.02.020</t>
  </si>
  <si>
    <t>Sinalização horizontal em plástico a frio manual, para faixas</t>
  </si>
  <si>
    <t>70.02.021</t>
  </si>
  <si>
    <t>Sinalização horizontal em termoplástico de alto relevo</t>
  </si>
  <si>
    <t>70.02.022</t>
  </si>
  <si>
    <t>Sinalização horizontal em tinta a base de resina acrílica emulsionada em água</t>
  </si>
  <si>
    <t>70.03</t>
  </si>
  <si>
    <t>Sinalizacao vertical</t>
  </si>
  <si>
    <t>70.03.001</t>
  </si>
  <si>
    <t>Placa para sinalização viária em chapa de aço, totalmente refletiva com película IA/IA - área até 2,0 m²</t>
  </si>
  <si>
    <t>70.03.003</t>
  </si>
  <si>
    <t>Placa para sinalização viária em chapa de aço, totalmente refletiva com película III/III - área até 2,0 m²</t>
  </si>
  <si>
    <t>70.03.006</t>
  </si>
  <si>
    <t>Placa para sinalização viária em chapa de alumínio, totalmente refletiva com película IA/IA - área até 2,0 m²</t>
  </si>
  <si>
    <t>70.03.008</t>
  </si>
  <si>
    <t>Placa para sinalização viária em chapa de alumínio, totalmente refletiva com película III/III - área até 2,0 m²</t>
  </si>
  <si>
    <t>70.03.009</t>
  </si>
  <si>
    <t>Placa para sinalização viária em chapa de alumínio, totalmente refletiva com película III/III - área maior que 2,0 m²</t>
  </si>
  <si>
    <t>70.03.010</t>
  </si>
  <si>
    <t>Placa para sinalização viária em alumínio composto, totalmente refletiva com película IA/IA - área até 2,0 m²</t>
  </si>
  <si>
    <t>70.03.012</t>
  </si>
  <si>
    <t>Placa para sinalização viária em alumínio composto, totalmente refletiva com película III/III - área até 2,0 m²</t>
  </si>
  <si>
    <t>70.03.013</t>
  </si>
  <si>
    <t>Placa para sinalização viária em alumínio composto, totalmente refletiva com película III/III - área maior que 2,0 m²</t>
  </si>
  <si>
    <t>70.04</t>
  </si>
  <si>
    <t>Coluna cônica</t>
  </si>
  <si>
    <t>70.04.001</t>
  </si>
  <si>
    <t>Coluna simples (PP), diâmetro de 2 1/2´ e comprimento de 3,6 m</t>
  </si>
  <si>
    <t>70.04.002</t>
  </si>
  <si>
    <t>Coluna simples (P-51), para fixação de placa de orientação</t>
  </si>
  <si>
    <t>70.04.003</t>
  </si>
  <si>
    <t>Coluna dupla (P-53) para fixação de placa de orientação</t>
  </si>
  <si>
    <t>70.04.004</t>
  </si>
  <si>
    <t>Coluna (P-57) para fixação de placa de orientação, com braço projetado</t>
  </si>
  <si>
    <t>70.04.005</t>
  </si>
  <si>
    <t>Braço (P-55) para fixação em poste de concreto</t>
  </si>
  <si>
    <t>70.04.006</t>
  </si>
  <si>
    <t>Coluna dupla (PP), diâmetro de 2 x 2 1/2´ e comprimento de 3,6 m</t>
  </si>
  <si>
    <t>70.04.007</t>
  </si>
  <si>
    <t>Coluna semafórica simples 101 mm x 6 m</t>
  </si>
  <si>
    <t>70.05</t>
  </si>
  <si>
    <t>Sinalizacao semaforica e complementar</t>
  </si>
  <si>
    <t>70.05.001</t>
  </si>
  <si>
    <t>Botoeira convencional para pedestre</t>
  </si>
  <si>
    <t>70.05.002</t>
  </si>
  <si>
    <t>Botoeira sonora para deficientes visuais</t>
  </si>
  <si>
    <t>70.05.006</t>
  </si>
  <si>
    <t>Luminária LED 20W com braço, para travessia de pedestre</t>
  </si>
  <si>
    <t>70.05.011</t>
  </si>
  <si>
    <t>Grupo focal para pedestre com lâmpada LED e contador regressivo</t>
  </si>
  <si>
    <t>70.05.020</t>
  </si>
  <si>
    <t>Grupo focal veicular com lâmpada LED, com anteparo e suportes de fixação</t>
  </si>
  <si>
    <t>70.06</t>
  </si>
  <si>
    <t>Tachas e tachoes</t>
  </si>
  <si>
    <t>70.06.001</t>
  </si>
  <si>
    <t>Segregador (bate rodas) refletivo</t>
  </si>
  <si>
    <t>70.06.010</t>
  </si>
  <si>
    <t>Tacha refletiva de vidro temperado</t>
  </si>
  <si>
    <t>70.06.011</t>
  </si>
  <si>
    <t>Tacha tipo I bidirecional refletiva</t>
  </si>
  <si>
    <t>70.06.012</t>
  </si>
  <si>
    <t>Tacha tipo I monodirecional refletiva</t>
  </si>
  <si>
    <t>70.06.013</t>
  </si>
  <si>
    <t>Tacha tipo II bidirecional refletiva</t>
  </si>
  <si>
    <t>70.06.014</t>
  </si>
  <si>
    <t>Tacha tipo II monodirecional refletiva</t>
  </si>
  <si>
    <t>70.06.020</t>
  </si>
  <si>
    <t>Tachão tipo I bidirecional refletivo</t>
  </si>
  <si>
    <t>70.06.021</t>
  </si>
  <si>
    <t>Tachão tipo I monodirecional refletivo</t>
  </si>
  <si>
    <t>97</t>
  </si>
  <si>
    <t>SINALIZACAO E COMUNICACAO VISUAL</t>
  </si>
  <si>
    <t>97.02</t>
  </si>
  <si>
    <t>Placas, porticos e obeliscos arquitetônicos</t>
  </si>
  <si>
    <t>97.02.030</t>
  </si>
  <si>
    <t>Placa comemorativa em aço inoxidável escovado</t>
  </si>
  <si>
    <t>97.02.036</t>
  </si>
  <si>
    <t>Placa de identificação em PVC com texto em vinil</t>
  </si>
  <si>
    <t>97.02.190</t>
  </si>
  <si>
    <t>Placa de identificação em acrílico com texto em vinil</t>
  </si>
  <si>
    <t>97.02.193</t>
  </si>
  <si>
    <t>Placa de sinalização em PVC fotoluminescente (200x200mm), com indicação de equipamentos de alarme, detecção e extinção de incêndio</t>
  </si>
  <si>
    <t>97.02.194</t>
  </si>
  <si>
    <t>Placa de sinalização em PVC fotoluminescente (150x150mm), com indicação de equipamentos de combate à incêndio e alarme</t>
  </si>
  <si>
    <t>97.02.195</t>
  </si>
  <si>
    <t>Placa de sinalização em PVC fotoluminescente (240x120mm), com indicação de rota de evacuação e saída de emergência</t>
  </si>
  <si>
    <t>97.02.196</t>
  </si>
  <si>
    <t>Placa de sinalização em PVC fotoluminescente, com identificação de pavimentos</t>
  </si>
  <si>
    <t>97.02.197</t>
  </si>
  <si>
    <t>Placa de sinalização em PVC, com indicação de alerta</t>
  </si>
  <si>
    <t>97.02.198</t>
  </si>
  <si>
    <t>Placa de sinalização em PVC, com indicação de proibição normativa</t>
  </si>
  <si>
    <t>97.02.210</t>
  </si>
  <si>
    <t>Placa de sinalização em PVC para ambientes</t>
  </si>
  <si>
    <t>97.03</t>
  </si>
  <si>
    <t>Pintura de letras e pictogramas</t>
  </si>
  <si>
    <t>97.03.010</t>
  </si>
  <si>
    <t>Sinalização com pictograma em tinta acrílica</t>
  </si>
  <si>
    <t>97.05</t>
  </si>
  <si>
    <t>Placas, porticos e sinalizacao viaria</t>
  </si>
  <si>
    <t>97.05.070</t>
  </si>
  <si>
    <t>Manta de borracha para sinalização em estacionamento e proteção de coluna e parede, de 1000 x 750 mm e espessura 10 mm</t>
  </si>
  <si>
    <t>97.05.080</t>
  </si>
  <si>
    <t>Cantoneira de borracha para sinalização em estacionamento e proteção de coluna, de 750 x 100 x 100 mm e espessura 10 mm</t>
  </si>
  <si>
    <t>97.05.130</t>
  </si>
  <si>
    <t>Colocação de placa em suporte de madeira / metálico - solo</t>
  </si>
  <si>
    <t>97.05.140</t>
  </si>
  <si>
    <t>Suporte de perfil metálico galvanizado</t>
  </si>
  <si>
    <t>98</t>
  </si>
  <si>
    <t>ARQUITETURA DE INTERIORES</t>
  </si>
  <si>
    <t>98.02</t>
  </si>
  <si>
    <t>Mobiliario</t>
  </si>
  <si>
    <t>98.02.210</t>
  </si>
  <si>
    <t>Banco de madeira com encosto e pés em ferro fundido pintado</t>
  </si>
  <si>
    <t>Versão 187</t>
  </si>
  <si>
    <t>AGOSTO/22</t>
  </si>
  <si>
    <t>Regularização de piso com nata de cimento e adesivo de alto desempenho</t>
  </si>
  <si>
    <t>Chapisco com adesivo de alto desempenho</t>
  </si>
  <si>
    <t>Torneira de mesa automática, acionamento hidromecânico, em latão cromado, DN= 1/2´ou 3/4´</t>
  </si>
  <si>
    <t>Tratamento de ar (fan-Coil) tipo Air Handling Unit de concepção modular, capacidade de 6 TR</t>
  </si>
  <si>
    <t>70.01.003</t>
  </si>
  <si>
    <t>70.01.030</t>
  </si>
  <si>
    <t>70.01.031</t>
  </si>
  <si>
    <t>Versão 190</t>
  </si>
  <si>
    <t>MAIO/23</t>
  </si>
  <si>
    <t>10.20</t>
  </si>
  <si>
    <t>Reparos, conservações e complementos - GRUPO 10</t>
  </si>
  <si>
    <t>10.20.001</t>
  </si>
  <si>
    <t>Lubrificante em pasta para aplicação em barras de transferência de concreto</t>
  </si>
  <si>
    <t>11.01.621</t>
  </si>
  <si>
    <t>Concreto usinado, fck=30 MPa, fctm_k=4,2 Mpa</t>
  </si>
  <si>
    <t>Lona plástica - 150 micron</t>
  </si>
  <si>
    <t>Cura química de concreto, membrana líquida</t>
  </si>
  <si>
    <t>12.04.080</t>
  </si>
  <si>
    <t>12.04.081</t>
  </si>
  <si>
    <t>Estaca pré-moldada protendida cravada para 20t</t>
  </si>
  <si>
    <t>12.04.082</t>
  </si>
  <si>
    <t>Estaca pré-moldada protendida cravada para 30t</t>
  </si>
  <si>
    <t>12.04.083</t>
  </si>
  <si>
    <t>Estaca pré-moldada protendida cravada para 40t</t>
  </si>
  <si>
    <t>12.04.084</t>
  </si>
  <si>
    <t>Estaca pré-moldada protendida cravada para 50t</t>
  </si>
  <si>
    <t>12.04.085</t>
  </si>
  <si>
    <t>Estaca pré-moldada protendida cravada para 60t</t>
  </si>
  <si>
    <t>Recolocação de telha de barro tipo francesa</t>
  </si>
  <si>
    <t>Revestimento em placa de alumínio composto "ACM", espessura de 4 mm e acabamento em PVDF</t>
  </si>
  <si>
    <t>21.03.153</t>
  </si>
  <si>
    <t>Revestimento em placa de alumínio composto "ACM", espessura de 3 mm e acabamento em poliéster - uso interno</t>
  </si>
  <si>
    <t>Forro em painéis de gesso acartonado, acabamento liso com película em PVC - removível</t>
  </si>
  <si>
    <t>Escada marinheiro (em aço galvanizado)</t>
  </si>
  <si>
    <t>Escada marinheiro com guarda corpo (em aço galvanizado)</t>
  </si>
  <si>
    <t>Vidro float monolítico verde de 6 mm</t>
  </si>
  <si>
    <t>34.20.382</t>
  </si>
  <si>
    <t>Suporte para apoio de bicicletas em aço carbono 2", modelo U invertido sem emendas, com  acabamento em pintura eletrostática para fixação chumbada/parafusada</t>
  </si>
  <si>
    <t>Bloco terminal conector até 65A / 600V, faixa de aplicação até 16 mm²</t>
  </si>
  <si>
    <t>Cabo de cobre de 4 mm², isolamento 0,6/1 kV - isolação em PVC 70°C</t>
  </si>
  <si>
    <t>Lâmpada fluorescente compacta "2U", base G-24Q-3 de 26 W</t>
  </si>
  <si>
    <t>41.11.116</t>
  </si>
  <si>
    <t>Luminária LED retangular para poste, fluxo luminoso de 5000 a 5500 lm - potência de 50W</t>
  </si>
  <si>
    <t>Luminária hermética de sobrepor, com difusor em policarbonato, para lâmpadas de 2 x 28 W/32 W/54 W</t>
  </si>
  <si>
    <t>Luminária LED retangular de sobrepor com difusor translúcido, 4000 K, fluxo luminoso de 3690 a 4800 lm, potência de 35 W a 41 W</t>
  </si>
  <si>
    <t>Haste de aterramento de 5/8" x 2,4 m</t>
  </si>
  <si>
    <t>Controlador de temperatura digital</t>
  </si>
  <si>
    <t>Torneira clínica com volante tipo alavanca</t>
  </si>
  <si>
    <t>Torneira curta sem rosca para uso geral, em latão fundido cromado, DN= 1/2"</t>
  </si>
  <si>
    <t>Torneira curta sem rosca para uso geral, em latão fundido cromado, DN= 3/4"</t>
  </si>
  <si>
    <t>Válvula de esfera em aço carbono fundido, passagem plena, extremidades rosqueáveis, classe 300 libras para vapor e classe 600 libras para água, óleo e gás, DN= 1/2"</t>
  </si>
  <si>
    <t>Válvula de esfera em aço carbono fundido, passagem plena, extremidades rosqueáveis, classe 300 libras para vapor e classe 600 libras para água, óleo e gás, DN= 3/4"</t>
  </si>
  <si>
    <t>Válvula de esfera em aço carbono fundido, passagem plena, extremidades rosqueáveis, classe 300 libras para vapor e classe 600 libras para água, óleo e gás, DN= 1"</t>
  </si>
  <si>
    <t>Válvula de esfera em aço carbono fundido, passagem plena, extremidades rosqueáveis, classe 300 libras para vapor e classe 600 libras para água, óleo e gás, DN= 1.1/4"</t>
  </si>
  <si>
    <t>Válvula de esfera em aço carbono fundido, passagem plena, extremidades rosqueáveis, classe 300 libras para vapor saturado, DN= 2"</t>
  </si>
  <si>
    <t>Tampão em ferro fundido, diâmetro de 600 mm, classe C 300 (ruptura &gt; 300 kN)</t>
  </si>
  <si>
    <t>50.05.072</t>
  </si>
  <si>
    <t>Luminária de emergência LED de sobrepor, para teto ou parede, autonomia mínima 2 horas</t>
  </si>
  <si>
    <t>54.08</t>
  </si>
  <si>
    <t>Pavimentação rígida</t>
  </si>
  <si>
    <t>54.08.001</t>
  </si>
  <si>
    <t>Nivelamento e regularização de superfície e desempeno mecânico através de régua vibratória de pavimento em concreto</t>
  </si>
  <si>
    <t>54.08.002</t>
  </si>
  <si>
    <t>Texturização de superfície de pavimento em concreto com vassoura</t>
  </si>
  <si>
    <t>54.08.010</t>
  </si>
  <si>
    <t>Fibra em polipropileno (macrofibra), resistência residual 4,3+-0,3 Mpa</t>
  </si>
  <si>
    <t>54.08.011</t>
  </si>
  <si>
    <t>Fibra polimérica (microfibra anticrack), tenacidade mínima 5cN/dtex</t>
  </si>
  <si>
    <t>54.20.050</t>
  </si>
  <si>
    <t>Bate rodas / limitador de pneus em resina</t>
  </si>
  <si>
    <t xml:space="preserve">Amplificador de potência para VHF e CATV-50 dB, frequência 54 a 750 MHz  </t>
  </si>
  <si>
    <t>69.10.152</t>
  </si>
  <si>
    <t>Antena WI-FI dual band access point, bandas simultâneas - 1750Mbps</t>
  </si>
  <si>
    <t>Faixa elevada para travessia de pedestres em massa asfáltica - lombofaixa de vias com execução de recapeamento</t>
  </si>
  <si>
    <t>Ondulação transversal em massa asfáltica - lombada tipo "A" de vias com execução de recapeamento</t>
  </si>
  <si>
    <t>Ondulação transversal em massa asfáltica - lombada tipo "B" de vias com execução de recapeamento</t>
  </si>
  <si>
    <t>Segregador (bate-roda) refletivo - resina</t>
  </si>
  <si>
    <t>Tacha refletiva monodirecional tipo III ou IV, prismática/vítrea - resina</t>
  </si>
  <si>
    <t>70.06.031</t>
  </si>
  <si>
    <t>Tacha tipo I bidirecional refletiva - resina</t>
  </si>
  <si>
    <t>70.06.032</t>
  </si>
  <si>
    <t>Tacha tipo I monodirecional refletiva - resina</t>
  </si>
  <si>
    <t>70.06.033</t>
  </si>
  <si>
    <t>Tacha tipo II bidirecional refletiva - resina</t>
  </si>
  <si>
    <t>70.06.034</t>
  </si>
  <si>
    <t>Tacha tipo II monodirecional refletiva - resina</t>
  </si>
  <si>
    <t>70.06.040</t>
  </si>
  <si>
    <t>Tachão tipo I bidirecional refletivo - resina</t>
  </si>
  <si>
    <t>70.06.041</t>
  </si>
  <si>
    <t>Tachão tipo I monodirecional refletivo - resina</t>
  </si>
  <si>
    <t>70.20</t>
  </si>
  <si>
    <t>Dispositivo viário / transporte</t>
  </si>
  <si>
    <t>70.20.001</t>
  </si>
  <si>
    <t>Faixa elevada para travessia de pedestres em massa asfáltica - lombafaixa - conservação de vias sem execução de recapeamento</t>
  </si>
  <si>
    <t>70.20.010</t>
  </si>
  <si>
    <t>Ondulação transversal em massa asfáltica - lombada tipo "A" - conservação de vias urbanas sem execução de recapeamento</t>
  </si>
  <si>
    <t>70.20.011</t>
  </si>
  <si>
    <t>Ondulação transversal em massa asfáltica - lombada tipo "B" - conservação de vias urbanas sem execução de recapeamento</t>
  </si>
  <si>
    <t>70.20.020</t>
  </si>
  <si>
    <t>Transporte de equipamentos com caminhão carroceria em rodovia pavimentada</t>
  </si>
  <si>
    <t>70.20.021</t>
  </si>
  <si>
    <t>Equipe para serviços de conservação de pavimentação de vias</t>
  </si>
  <si>
    <t>EQDIA</t>
  </si>
  <si>
    <t>Versão 191</t>
  </si>
  <si>
    <t>AGOSTO/23</t>
  </si>
  <si>
    <t>05.07.100</t>
  </si>
  <si>
    <t>Transporte de resíduo sólido em aterro - telhas cimento amianto Classe D</t>
  </si>
  <si>
    <t>Taxa de destinação de resíduo sólido em aterro - telhas cimento amianto</t>
  </si>
  <si>
    <t>Alvenaria de bloco cerâmico de vedação de 9 cm</t>
  </si>
  <si>
    <t>Alvenaria de bloco cerâmico de vedação de 14 cm</t>
  </si>
  <si>
    <t>Alvenaria de bloco cerâmico de vedação de 19 cm</t>
  </si>
  <si>
    <t>Alvenaria de bloco cerâmico estrutural de 14 cm</t>
  </si>
  <si>
    <t>Alvenaria de bloco cerâmico estrutural de 19 cm</t>
  </si>
  <si>
    <t>Revestimento sintético de borracha ou PVC colorido, para sinalização tátil de alerta / direcional - assentamento argamassado</t>
  </si>
  <si>
    <t>Revestimento sintético de borracha ou PVC colorido, para sinalização tátil de alerta / direcional - colado</t>
  </si>
  <si>
    <t>30.04.034</t>
  </si>
  <si>
    <t>Piso em ladrilho hidráulico podotátil várias cores, assentado com argamassa mista</t>
  </si>
  <si>
    <t>Piso tátil de concreto intertravado alerta / direcional, espessura de 6 cm, com rejunte em areia</t>
  </si>
  <si>
    <t>Película de controle solar refletiva na cor prata, aplicado em vidros</t>
  </si>
  <si>
    <t>Árvore ornamental tipo Quaresmeira - h= 1,50 / 2,00 m</t>
  </si>
  <si>
    <t>34.05.322</t>
  </si>
  <si>
    <t>Gradil rígido modular em aço 2" - H=1,10m, C=1,65m, padrão CET SP</t>
  </si>
  <si>
    <t>Suporte para apoio de bicicletas em aço carbono 2", modelo U invertido sem emendas, com acabamento em pintura eletrostática para fixação chumbada/parafusada</t>
  </si>
  <si>
    <t>Caixa de ferro octogonal fundo móvel 4´ x 4´</t>
  </si>
  <si>
    <t>Projetor LED verde retangular, foco orientável, para fixação em parede ou piso, potência 10 W</t>
  </si>
  <si>
    <t>Piso em ladrilho hidráulico preto, branco e cinza, assentado com argamassa colante industrializada</t>
  </si>
  <si>
    <t>PLANILHA ORÇAMENTÁRIA</t>
  </si>
  <si>
    <t>Com desoneração</t>
  </si>
  <si>
    <t>SIM</t>
  </si>
  <si>
    <t>BDI =</t>
  </si>
  <si>
    <t>OBRA: Pavimentação das vias - Avenida Nossa Senhora do Amparo - Rua Natal Pitarello - Rua André Brambilla Vaccari</t>
  </si>
  <si>
    <t>CDHU</t>
  </si>
  <si>
    <t>BOLETIM DE REFERENCIA DE CUSTOS - TABELA DE SERVIÇOS</t>
  </si>
  <si>
    <t>DATA BASE</t>
  </si>
  <si>
    <t>AGOSTO DE 2023</t>
  </si>
  <si>
    <t>INDICE</t>
  </si>
  <si>
    <t>FONTE</t>
  </si>
  <si>
    <t>CÓDIGO</t>
  </si>
  <si>
    <t>DESCRIÇÃO</t>
  </si>
  <si>
    <t>UNID.</t>
  </si>
  <si>
    <t>QUANT.</t>
  </si>
  <si>
    <t>VALOR UNIT.</t>
  </si>
  <si>
    <t>TOTAL</t>
  </si>
  <si>
    <t>S/ BDI</t>
  </si>
  <si>
    <t>C/ BDI</t>
  </si>
  <si>
    <t xml:space="preserve">Avenida Nossa Senhora do  Amparo, n°0 - Chácara Bocaina </t>
  </si>
  <si>
    <t>1.1</t>
  </si>
  <si>
    <t>SERVIÇOS PRELIMINARES</t>
  </si>
  <si>
    <t>altura 2 m  x compr. 3 m</t>
  </si>
  <si>
    <t>1.2</t>
  </si>
  <si>
    <t>Pavimentação</t>
  </si>
  <si>
    <t>extraido do cad (fig 2) 4088,32</t>
  </si>
  <si>
    <t>4088,32 x 0,20</t>
  </si>
  <si>
    <t>extraido do cad (fig 3) 3700,58</t>
  </si>
  <si>
    <t>3700,58 X 0,03</t>
  </si>
  <si>
    <t>1.3</t>
  </si>
  <si>
    <t>DRENAGEM SUPERFICIAL</t>
  </si>
  <si>
    <t>(fig 1)   442,01 + 435, 69 + 46,45</t>
  </si>
  <si>
    <t>924,15 X  0,30 X  0,15</t>
  </si>
  <si>
    <t>1.4</t>
  </si>
  <si>
    <t>DRENAGEM</t>
  </si>
  <si>
    <t>TUBO # 40   97 X 0,80   --  TUBO # 60    236 X 1,80</t>
  </si>
  <si>
    <t>TUBO # 40   97 X 0,20   --  TUBO # 60    236 X 0,43</t>
  </si>
  <si>
    <t>DIFERENÇA ENTRE ESCAVAÇÃO E REATERRO</t>
  </si>
  <si>
    <t xml:space="preserve">  TUBO # 60    236 X 0,24</t>
  </si>
  <si>
    <t>4 X 4 + 9 + 8 + 4 X 6 + 10 + 11 +19</t>
  </si>
  <si>
    <t>18 + 19 + 31 + 34 + 22 + 23 + 13 + 11 + 52 + 13</t>
  </si>
  <si>
    <t>COMP 03</t>
  </si>
  <si>
    <t>Muro ALA, Base do Muro ALA ((1,38 m + 2,98 m) X 1,80 m comprimento), Altura chegada tubo (1,20 m)</t>
  </si>
  <si>
    <t xml:space="preserve">UN </t>
  </si>
  <si>
    <t>1.5</t>
  </si>
  <si>
    <t>Elaboração de "As Built"</t>
  </si>
  <si>
    <t>Rua Natal Pitarello -  Jardim Serra das Estâncias</t>
  </si>
  <si>
    <t>2.1</t>
  </si>
  <si>
    <t xml:space="preserve"> extraidos do cad figs (3, 1 e 2) 2975,21 + 3488,94 + 285,97</t>
  </si>
  <si>
    <t>2.2</t>
  </si>
  <si>
    <t xml:space="preserve"> 2975,21 + 3488,94 + 285,97</t>
  </si>
  <si>
    <t>( 2975,21 + 3488,94 + 285,97 ) * 0,20</t>
  </si>
  <si>
    <t xml:space="preserve">( 2975,21 + 3488,94 + 285,97 ) </t>
  </si>
  <si>
    <t>( 2975,21 + 3488,94 + 285,97 ) * 0,03</t>
  </si>
  <si>
    <t>2.3</t>
  </si>
  <si>
    <t>8,86 + 15,07+15,30+288,23+173,73+39,12+5,91+18,52+7,25 + 21,55 + 27,69 +15,24 +20,59 +33</t>
  </si>
  <si>
    <t>(8,86 + 15,07+15,30+288,23+173,73+39,12+5,91+18,52+7,25 + 21,55 + 27,69 +15,24 +20,59 +33)* 0,30 * 0,15</t>
  </si>
  <si>
    <t>2.4</t>
  </si>
  <si>
    <t>TUBO #40   87*0,80 TUBO #60   433 *1,80</t>
  </si>
  <si>
    <t>TUBO #40   87*0,20     TUBO #60    433  * 0,43</t>
  </si>
  <si>
    <t xml:space="preserve"> TUBO # 60  433 *0,24</t>
  </si>
  <si>
    <t>9 + (6 * 7) + ( 6 * 6 )</t>
  </si>
  <si>
    <t>50+50+57+22+55+68+55+48+28</t>
  </si>
  <si>
    <t>2.5</t>
  </si>
  <si>
    <t xml:space="preserve"> Rua André Brambilla Vaccari</t>
  </si>
  <si>
    <t>3.1</t>
  </si>
  <si>
    <t>extraido do cad  (fig 1) 4815,55</t>
  </si>
  <si>
    <t>3.2</t>
  </si>
  <si>
    <t>4815,55 X 0,20</t>
  </si>
  <si>
    <t>extraido do cad  (fig 1) 4490,57</t>
  </si>
  <si>
    <t>4490,57 X 0,03</t>
  </si>
  <si>
    <t>3.3</t>
  </si>
  <si>
    <t>perimetro (fig 1) 1084,75 - (9,20 + 8,60 + 8,60 + 6,67)</t>
  </si>
  <si>
    <t>(1084,75 - (9,20 + 8,60 + 8,60 + 6,67)) X 0,30 X 0,15</t>
  </si>
  <si>
    <t>3.4</t>
  </si>
  <si>
    <t>TUBO # 40 140*0,80  TUBO # 60 357 *1,80 TUBO # 80 149 * 2,55</t>
  </si>
  <si>
    <t>TUBO # 40 140*0,20  TUBO # 60 357 *0,43 TUBO # 80 149 * 0,70</t>
  </si>
  <si>
    <t>difernça entre escavação e reaterro</t>
  </si>
  <si>
    <t>TUBO # 60 357 *0,24 TUBO # 80 149 * 0,30</t>
  </si>
  <si>
    <t xml:space="preserve">(6 * 5)  +   (22 * 5) </t>
  </si>
  <si>
    <t>(15 + 45 + 45 ) + (40 + 40 + 40+  44+32+31+25 )</t>
  </si>
  <si>
    <t>21+15+37+23+23+30</t>
  </si>
  <si>
    <t>3.5</t>
  </si>
  <si>
    <t>REPASSE CONVÊNIO NOSSA RUA</t>
  </si>
  <si>
    <t>CONTRA PARTIDA</t>
  </si>
  <si>
    <t>Amparo, 19 de setembro de 2023</t>
  </si>
  <si>
    <t>Carlos Eduardo Mazzetto</t>
  </si>
  <si>
    <t>Eng. Civil                  SMDU</t>
  </si>
  <si>
    <r>
      <rPr>
        <b/>
        <sz val="10"/>
        <color rgb="FF000000"/>
        <rFont val="Arial"/>
        <family val="2"/>
        <charset val="1"/>
      </rPr>
      <t>PLANILHA ORÇAMENTÁRIA -</t>
    </r>
    <r>
      <rPr>
        <b/>
        <sz val="10"/>
        <color rgb="FFFF0000"/>
        <rFont val="Arial"/>
        <family val="2"/>
        <charset val="1"/>
      </rPr>
      <t xml:space="preserve"> COMPOSIÇÃO</t>
    </r>
  </si>
  <si>
    <t>NÃO</t>
  </si>
  <si>
    <t>1.0</t>
  </si>
  <si>
    <t>0208040</t>
  </si>
  <si>
    <t>COMPOSIÇÃO</t>
  </si>
  <si>
    <t>2.0</t>
  </si>
  <si>
    <t>PAVIMENTO NOVO</t>
  </si>
  <si>
    <t>m²</t>
  </si>
  <si>
    <t>5401030</t>
  </si>
  <si>
    <r>
      <rPr>
        <b/>
        <sz val="10"/>
        <color rgb="FF000000"/>
        <rFont val="MS Sans Serif"/>
        <family val="2"/>
        <charset val="1"/>
      </rPr>
      <t xml:space="preserve">PAVIMENTAÇÃO ASFÁLTICA: </t>
    </r>
    <r>
      <rPr>
        <sz val="10"/>
        <color rgb="FF000000"/>
        <rFont val="MS Sans Serif"/>
        <family val="2"/>
        <charset val="1"/>
      </rPr>
      <t>Compreendendo abertura de caixa  até 40 cm, regularização e compactação do subleito 95%PN, base de brita graduada (BGS - es.= 20 cm), imprimações e camada de rolamento asfáltico usinado a quente.(CXBUQ, esp. = 3 cm - acabado)</t>
    </r>
  </si>
  <si>
    <t>5401210</t>
  </si>
  <si>
    <t>5403230</t>
  </si>
  <si>
    <t>5403240</t>
  </si>
  <si>
    <t>5403210</t>
  </si>
  <si>
    <t>3.0</t>
  </si>
  <si>
    <t>RECAPEAMENTO ASFÁLTICO, SOBRE ASFÁLTO    (3 CM DE CAPA ASFÁLTICA)</t>
  </si>
  <si>
    <t>5401410</t>
  </si>
  <si>
    <r>
      <rPr>
        <b/>
        <sz val="10"/>
        <color rgb="FF000000"/>
        <rFont val="MS Sans Serif"/>
        <family val="2"/>
        <charset val="1"/>
      </rPr>
      <t xml:space="preserve">RECAPEAMENTO ASFÁTICO: </t>
    </r>
    <r>
      <rPr>
        <sz val="10"/>
        <color rgb="FF000000"/>
        <rFont val="MS Sans Serif"/>
        <family val="2"/>
        <charset val="1"/>
      </rPr>
      <t>Compreendendo limpeza, imprimação e 3 cm (acabado) de CBUQ - Camada de rolamento asfáltico usinado a quente.</t>
    </r>
  </si>
  <si>
    <t>4.0</t>
  </si>
  <si>
    <t>RECAPEAMENTO ASFÁLTICO COM REGULARIZAÇÃO, SOBRE ASFÁLTO    (3 CM DE CAPA ASFÁLTICA)</t>
  </si>
  <si>
    <r>
      <rPr>
        <b/>
        <sz val="10"/>
        <color rgb="FF000000"/>
        <rFont val="MS Sans Serif"/>
        <family val="2"/>
        <charset val="1"/>
      </rPr>
      <t xml:space="preserve">RECAPEAMENTO ASFÁTICO: </t>
    </r>
    <r>
      <rPr>
        <sz val="10"/>
        <color rgb="FF000000"/>
        <rFont val="MS Sans Serif"/>
        <family val="2"/>
        <charset val="1"/>
      </rPr>
      <t>Compreendendo limpeza e regularização do pavimento existente com bider, imprimação e 3 cm (acabado) de CBUQ - Camada de rolamento asfáltico usinado a quente.</t>
    </r>
  </si>
  <si>
    <t>5403200</t>
  </si>
  <si>
    <t>5.0</t>
  </si>
  <si>
    <t>RECAPEAMENTO ASFÁLTICO COM REGULARIZAÇÃO, SOBRE ASFÁLTO   (4 CM DE CAPA ASFÁLTICA)</t>
  </si>
  <si>
    <r>
      <rPr>
        <b/>
        <sz val="10"/>
        <color rgb="FF000000"/>
        <rFont val="MS Sans Serif"/>
        <family val="2"/>
        <charset val="1"/>
      </rPr>
      <t xml:space="preserve">RECAPEAMENTO ASFÁTICO: </t>
    </r>
    <r>
      <rPr>
        <sz val="10"/>
        <color rgb="FF000000"/>
        <rFont val="MS Sans Serif"/>
        <family val="2"/>
        <charset val="1"/>
      </rPr>
      <t>Compreendendo limpeza e regularização do pavimento existente com bider, imprimação e 4 cm (acabado) de CBUQ - Camada de rolamento asfáltico usinado a quente.</t>
    </r>
  </si>
  <si>
    <t>COMP 01</t>
  </si>
  <si>
    <t>Guia/ Sarjeta, extrudada - Modelo GS 450 - Base 450 mm, Altura 220 mm</t>
  </si>
  <si>
    <t>6.0</t>
  </si>
  <si>
    <t>Guia pré-moldada e Sarjeta moldada no local (L= 30 cm esp. = 10 cm)</t>
  </si>
  <si>
    <t>m</t>
  </si>
  <si>
    <t>5406040</t>
  </si>
  <si>
    <t>5406170</t>
  </si>
  <si>
    <t>1118040</t>
  </si>
  <si>
    <t>COMP 02</t>
  </si>
  <si>
    <t>Rampa de acessibilidade, armada (Tela Pop-Q138) ((1,8+1,2+1,8)X1,2X0,10)</t>
  </si>
  <si>
    <t>COMP 04</t>
  </si>
  <si>
    <t>Rampa de acessibilidade, armada (Tela Pop-Q138) (((2,2+1,2)X1,8)/2)X0,10)</t>
  </si>
  <si>
    <t>COMP 05</t>
  </si>
  <si>
    <t>Lombada - altura  8 cm, conforme projeto</t>
  </si>
  <si>
    <t>CRONOGRAMA FÍSICO - DESEMBOLSO E APLICAÇÃO DOS RECURSOS</t>
  </si>
  <si>
    <t>GOVERNO DO ESTADO DE SÃO PAULO</t>
  </si>
  <si>
    <t>SECRETARIA DE DESENVOLVIMENTO REGIONAL</t>
  </si>
  <si>
    <t>MUNICÍPIO</t>
  </si>
  <si>
    <t>SUBSECRETARIA DE CONVÊNIOS COM MUNICÍPIOS E ENTIDADES NÃO GOVERNAMENTAIS</t>
  </si>
  <si>
    <t>Amparo</t>
  </si>
  <si>
    <t>OBRA:</t>
  </si>
  <si>
    <t>PRAZO PROPOSTO</t>
  </si>
  <si>
    <t xml:space="preserve">DATA BASE: </t>
  </si>
  <si>
    <t>Infraestrutura Urbana</t>
  </si>
  <si>
    <t>INÍCIO:  30 dias da data da assinatura do convênio</t>
  </si>
  <si>
    <t>AGOSTO DE 2022</t>
  </si>
  <si>
    <r>
      <rPr>
        <sz val="10"/>
        <color rgb="FF0000FF"/>
        <rFont val="Times New Roman"/>
        <family val="1"/>
        <charset val="1"/>
      </rPr>
      <t>FINAL: 720</t>
    </r>
    <r>
      <rPr>
        <sz val="10"/>
        <rFont val="Times New Roman"/>
        <family val="1"/>
        <charset val="1"/>
      </rPr>
      <t xml:space="preserve"> </t>
    </r>
    <r>
      <rPr>
        <sz val="10"/>
        <color rgb="FF0000FF"/>
        <rFont val="Times New Roman"/>
        <family val="1"/>
        <charset val="1"/>
      </rPr>
      <t>dias a partir da data da assinatura do convênio</t>
    </r>
  </si>
  <si>
    <t>ITEM</t>
  </si>
  <si>
    <t>SERVIÇOS</t>
  </si>
  <si>
    <t>UNIDADE</t>
  </si>
  <si>
    <t>1a. ETAPA</t>
  </si>
  <si>
    <t>2a. ETAPA</t>
  </si>
  <si>
    <t>3a. ETAPA</t>
  </si>
  <si>
    <r>
      <rPr>
        <b/>
        <sz val="12"/>
        <rFont val="Times New Roman"/>
        <family val="1"/>
        <charset val="1"/>
      </rPr>
      <t>PERÍODO:</t>
    </r>
    <r>
      <rPr>
        <b/>
        <sz val="12"/>
        <color rgb="FF0000FF"/>
        <rFont val="Times New Roman"/>
        <family val="1"/>
        <charset val="1"/>
      </rPr>
      <t xml:space="preserve"> 360</t>
    </r>
    <r>
      <rPr>
        <b/>
        <sz val="12"/>
        <rFont val="Times New Roman"/>
        <family val="1"/>
        <charset val="1"/>
      </rPr>
      <t xml:space="preserve"> dias</t>
    </r>
  </si>
  <si>
    <r>
      <rPr>
        <sz val="10"/>
        <color rgb="FF0000FF"/>
        <rFont val="Times New Roman"/>
        <family val="1"/>
        <charset val="1"/>
      </rPr>
      <t xml:space="preserve">PRAZO DE LIBERAÇÃO:                       </t>
    </r>
    <r>
      <rPr>
        <sz val="10"/>
        <rFont val="Times New Roman"/>
        <family val="1"/>
        <charset val="1"/>
      </rPr>
      <t>em até 30 dias após a emissão da Ordem de Serviço.</t>
    </r>
  </si>
  <si>
    <r>
      <rPr>
        <sz val="12"/>
        <color rgb="FF0000FF"/>
        <rFont val="Times New Roman"/>
        <family val="1"/>
        <charset val="1"/>
      </rPr>
      <t xml:space="preserve">PRAZO DE EXECUÇÃO:                210 </t>
    </r>
    <r>
      <rPr>
        <sz val="12"/>
        <rFont val="Times New Roman"/>
        <family val="1"/>
        <charset val="1"/>
      </rPr>
      <t>dias</t>
    </r>
  </si>
  <si>
    <r>
      <rPr>
        <sz val="12"/>
        <color rgb="FF0000FF"/>
        <rFont val="Times New Roman"/>
        <family val="1"/>
        <charset val="1"/>
      </rPr>
      <t xml:space="preserve">PRAZO DE LIBERAÇÃO:                       </t>
    </r>
    <r>
      <rPr>
        <sz val="12"/>
        <rFont val="Times New Roman"/>
        <family val="1"/>
        <charset val="1"/>
      </rPr>
      <t>em até 30 dias após a conclusão da etapa.</t>
    </r>
  </si>
  <si>
    <r>
      <rPr>
        <sz val="12"/>
        <color rgb="FF0000FF"/>
        <rFont val="Times New Roman"/>
        <family val="1"/>
        <charset val="1"/>
      </rPr>
      <t xml:space="preserve">PRAZO DE EXECUÇÃO:   </t>
    </r>
    <r>
      <rPr>
        <sz val="12"/>
        <color rgb="FFFF0000"/>
        <rFont val="Times New Roman"/>
        <family val="1"/>
        <charset val="1"/>
      </rPr>
      <t xml:space="preserve"> 21</t>
    </r>
    <r>
      <rPr>
        <b/>
        <sz val="12"/>
        <color rgb="FFFF0000"/>
        <rFont val="Times New Roman"/>
        <family val="1"/>
        <charset val="1"/>
      </rPr>
      <t>0</t>
    </r>
    <r>
      <rPr>
        <sz val="12"/>
        <color rgb="FF0000FF"/>
        <rFont val="Times New Roman"/>
        <family val="1"/>
        <charset val="1"/>
      </rPr>
      <t xml:space="preserve">  dias</t>
    </r>
  </si>
  <si>
    <t>R$</t>
  </si>
  <si>
    <t>RECURSOS ESTADUAIS</t>
  </si>
  <si>
    <t>RECURSOS PRÓPRIOS</t>
  </si>
  <si>
    <t xml:space="preserve">T O T A L </t>
  </si>
  <si>
    <t>Amparo, 18 de novembro de 2022</t>
  </si>
  <si>
    <t>OBRA: Pavimentação das vias - Avenida Nossa Senhora do Amparo - Rua Natal Pitarello - Rua André Brambilla Vaccari - Rua Armandino Seabra - Rua Antônio Miotta</t>
  </si>
  <si>
    <t xml:space="preserve">unid. </t>
  </si>
  <si>
    <t>4612160</t>
  </si>
  <si>
    <t>4912030</t>
  </si>
  <si>
    <t>Dois deles serão reforma</t>
  </si>
  <si>
    <t>5406160</t>
  </si>
  <si>
    <t>1002020</t>
  </si>
  <si>
    <t>0702020</t>
  </si>
  <si>
    <t>0810060</t>
  </si>
  <si>
    <t>4612150</t>
  </si>
  <si>
    <t>4912110</t>
  </si>
  <si>
    <t>4912120</t>
  </si>
  <si>
    <t>4906400</t>
  </si>
  <si>
    <t>0307050</t>
  </si>
  <si>
    <t>Fresagem de pavimento asfáltico com espessura até 5 cm, inclusive carregamento, transporte até 1 quilômetro e descarregamento (Ligação CBUQ pavimento velho com novo)</t>
  </si>
  <si>
    <t>0711020</t>
  </si>
  <si>
    <t>0710020</t>
  </si>
  <si>
    <t>4612260</t>
  </si>
  <si>
    <t>4912010</t>
  </si>
  <si>
    <t>4912050</t>
  </si>
  <si>
    <t>4612170</t>
  </si>
  <si>
    <t>2.1.1</t>
  </si>
  <si>
    <t xml:space="preserve">Aterro </t>
  </si>
  <si>
    <t>Amparo, 04  de agosto de 2022</t>
  </si>
  <si>
    <t xml:space="preserve">DEMONSTRATIVO DE COMPOSIÇÃO DO BDI (acórdão 2622/2013-TCU-Plenário) </t>
  </si>
  <si>
    <t>Objeto: Pavimenteção de Vias Pública</t>
  </si>
  <si>
    <t>Local: Rua Natal Pitarelo, Rua André Bambrila Vacari e Av. N. S. do Amparo</t>
  </si>
  <si>
    <t>COMPOSIÇÃO DO BDI (acórdão 2622/2013-TCU-Plenário)</t>
  </si>
  <si>
    <t>ITENS</t>
  </si>
  <si>
    <t>%</t>
  </si>
  <si>
    <t>AC</t>
  </si>
  <si>
    <t>Administraçao Central</t>
  </si>
  <si>
    <t>S</t>
  </si>
  <si>
    <t>Seguros</t>
  </si>
  <si>
    <t xml:space="preserve">R </t>
  </si>
  <si>
    <t>Riscos</t>
  </si>
  <si>
    <t>G</t>
  </si>
  <si>
    <t>Garantias</t>
  </si>
  <si>
    <t>DF</t>
  </si>
  <si>
    <t>Despesas Financeiras</t>
  </si>
  <si>
    <t>Lucro/Remuneração</t>
  </si>
  <si>
    <t>l</t>
  </si>
  <si>
    <t>Impostos/tributos</t>
  </si>
  <si>
    <t>PIS</t>
  </si>
  <si>
    <t>COFINS</t>
  </si>
  <si>
    <t>ISS</t>
  </si>
  <si>
    <t>Contribuição Previdenciaria</t>
  </si>
  <si>
    <t>Taxa do BDI  (%)</t>
  </si>
  <si>
    <r>
      <rPr>
        <sz val="11"/>
        <color rgb="FF000000"/>
        <rFont val="Calibri"/>
        <family val="2"/>
        <charset val="1"/>
      </rPr>
      <t xml:space="preserve">Declaramos sob pena da Lei que a alternativa adotada pela Prefeitura do Municipio de </t>
    </r>
    <r>
      <rPr>
        <sz val="11"/>
        <color rgb="FFFF0000"/>
        <rFont val="Calibri"/>
        <family val="2"/>
        <charset val="1"/>
      </rPr>
      <t>Amparo</t>
    </r>
    <r>
      <rPr>
        <sz val="11"/>
        <color rgb="FF000000"/>
        <rFont val="Calibri"/>
        <family val="2"/>
        <charset val="1"/>
      </rPr>
      <t xml:space="preserve"> é </t>
    </r>
    <r>
      <rPr>
        <sz val="11"/>
        <color rgb="FFFF0000"/>
        <rFont val="Calibri"/>
        <family val="2"/>
        <charset val="1"/>
      </rPr>
      <t xml:space="preserve">COM Desoneração </t>
    </r>
    <r>
      <rPr>
        <sz val="11"/>
        <color rgb="FF000000"/>
        <rFont val="Calibri"/>
        <family val="2"/>
        <charset val="1"/>
      </rPr>
      <t>e que esta é a mais vantajosa para a Administração Pública.</t>
    </r>
  </si>
  <si>
    <t>Assinatura do Responsável Técnico</t>
  </si>
  <si>
    <t>eng. civil      smdu</t>
  </si>
  <si>
    <t xml:space="preserve">crea 5060363666 </t>
  </si>
  <si>
    <t>MEMORIAL DE CÁLCULO</t>
  </si>
  <si>
    <t>OPERAÇÕES</t>
  </si>
  <si>
    <t>pav.</t>
  </si>
  <si>
    <t>m2</t>
  </si>
  <si>
    <t xml:space="preserve">drenagem </t>
  </si>
  <si>
    <t>CRONOGRAMA FÍSICO FINANCEIRO</t>
  </si>
  <si>
    <t>Obra:</t>
  </si>
  <si>
    <t>BDI</t>
  </si>
  <si>
    <t>Item</t>
  </si>
  <si>
    <t>ETAPAS DA OBRA</t>
  </si>
  <si>
    <t>VALORES R$</t>
  </si>
  <si>
    <t>PERC.</t>
  </si>
  <si>
    <t>MÊS  1</t>
  </si>
  <si>
    <t>MÊS  2</t>
  </si>
  <si>
    <t>MÊS  3</t>
  </si>
  <si>
    <t>MÊS  4</t>
  </si>
  <si>
    <t>MÊS  5</t>
  </si>
  <si>
    <t>MÊS  6</t>
  </si>
  <si>
    <t>TOTAL ACUMULADO</t>
  </si>
  <si>
    <t>________________________</t>
  </si>
  <si>
    <t>Engenheiro Civil - SMDU</t>
  </si>
  <si>
    <t>CREA 5060363666</t>
  </si>
  <si>
    <t>BOLETIM REFERENCIAL DE CUSTOS - TABELA DE SERVIÇOS - CDHU 191 com desoneração</t>
  </si>
  <si>
    <t>Vigência: a partir de 01/08/2023        L. S.: 94,77</t>
  </si>
  <si>
    <t xml:space="preserve"> Rua André Brambilla Vaccari -Recanto HAYDEE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</si>
</sst>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-* #,##0.00_-;\-* #,##0.00_-;_-* \-??_-;_-@_-"/>
    <numFmt numFmtId="165" formatCode="_(* #,##0.00_);_(* \(#,##0.00\);_(* \-??_);_(@_)"/>
    <numFmt numFmtId="166" formatCode="#,##0.000"/>
    <numFmt numFmtId="167" formatCode="0.000000"/>
    <numFmt numFmtId="168" formatCode="0.0000"/>
    <numFmt numFmtId="169" formatCode="[$-416]mmmm\-yy;@"/>
    <numFmt numFmtId="170" formatCode="_(* #,##0.00_);_(* \(#,##0.00\);_(* &quot;-&quot;??_);_(@_)"/>
    <numFmt numFmtId="171" formatCode="&quot;R$&quot;#,##0.00_);&quot;(R$&quot;#,##0.00\)"/>
  </numFmts>
  <fonts count="67" x14ac:knownFonts="1">
    <font>
      <sz val="11"/>
      <color rgb="FF000000"/>
      <name val="Calibri"/>
      <family val="2"/>
      <charset val="1"/>
    </font>
    <font>
      <sz val="10"/>
      <color rgb="FF000000"/>
      <name val="MS Sans Serif"/>
      <family val="2"/>
      <charset val="1"/>
    </font>
    <font>
      <sz val="10"/>
      <name val="MS Sans Serif"/>
      <family val="2"/>
      <charset val="1"/>
    </font>
    <font>
      <b/>
      <sz val="13"/>
      <color rgb="FF333399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u/>
      <sz val="12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b/>
      <i/>
      <sz val="11"/>
      <color rgb="FF000000"/>
      <name val="Arial"/>
      <family val="2"/>
      <charset val="1"/>
    </font>
    <font>
      <b/>
      <sz val="11"/>
      <color rgb="FF000000"/>
      <name val="Calibri"/>
      <family val="2"/>
      <charset val="1"/>
    </font>
    <font>
      <b/>
      <i/>
      <sz val="10"/>
      <name val="Arial"/>
      <family val="2"/>
      <charset val="1"/>
    </font>
    <font>
      <b/>
      <sz val="13"/>
      <color rgb="FF4472C4"/>
      <name val="Arial"/>
      <family val="2"/>
      <charset val="1"/>
    </font>
    <font>
      <b/>
      <sz val="10"/>
      <name val="Arial"/>
      <family val="2"/>
      <charset val="1"/>
    </font>
    <font>
      <b/>
      <u/>
      <sz val="12"/>
      <name val="Arial"/>
      <family val="2"/>
      <charset val="1"/>
    </font>
    <font>
      <sz val="11"/>
      <name val="Arial"/>
      <family val="2"/>
      <charset val="1"/>
    </font>
    <font>
      <b/>
      <i/>
      <sz val="11"/>
      <name val="Arial"/>
      <family val="2"/>
      <charset val="1"/>
    </font>
    <font>
      <b/>
      <sz val="12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b/>
      <sz val="10"/>
      <color rgb="FF000000"/>
      <name val="MS Sans Serif"/>
      <family val="2"/>
      <charset val="1"/>
    </font>
    <font>
      <b/>
      <sz val="9"/>
      <color rgb="FF000000"/>
      <name val="Arial"/>
      <family val="2"/>
      <charset val="1"/>
    </font>
    <font>
      <b/>
      <sz val="10"/>
      <name val="MS Sans Serif"/>
      <family val="2"/>
      <charset val="1"/>
    </font>
    <font>
      <sz val="10"/>
      <name val="Arial"/>
      <family val="2"/>
      <charset val="1"/>
    </font>
    <font>
      <sz val="10"/>
      <color rgb="FFFF0000"/>
      <name val="MS Sans Serif"/>
      <family val="2"/>
      <charset val="1"/>
    </font>
    <font>
      <sz val="10"/>
      <color rgb="FF000000"/>
      <name val="Arial"/>
      <family val="2"/>
      <charset val="1"/>
    </font>
    <font>
      <b/>
      <sz val="9.5"/>
      <color rgb="FF000000"/>
      <name val="MS Sans Serif"/>
      <family val="2"/>
      <charset val="1"/>
    </font>
    <font>
      <b/>
      <sz val="8.5"/>
      <color rgb="FF000000"/>
      <name val="MS Sans Serif"/>
      <family val="2"/>
      <charset val="1"/>
    </font>
    <font>
      <sz val="10"/>
      <name val="Times New Roman"/>
      <family val="1"/>
      <charset val="1"/>
    </font>
    <font>
      <b/>
      <sz val="14"/>
      <name val="Times New Roman"/>
      <family val="1"/>
      <charset val="1"/>
    </font>
    <font>
      <b/>
      <sz val="12"/>
      <name val="Times New Roman"/>
      <family val="1"/>
      <charset val="1"/>
    </font>
    <font>
      <sz val="12"/>
      <name val="Times New Roman"/>
      <family val="1"/>
      <charset val="1"/>
    </font>
    <font>
      <b/>
      <sz val="13"/>
      <name val="Times New Roman"/>
      <family val="1"/>
      <charset val="1"/>
    </font>
    <font>
      <sz val="12"/>
      <name val="Georgia"/>
      <family val="1"/>
      <charset val="1"/>
    </font>
    <font>
      <b/>
      <sz val="10"/>
      <name val="Times New Roman"/>
      <family val="1"/>
      <charset val="1"/>
    </font>
    <font>
      <sz val="9.5"/>
      <name val="Georgia"/>
      <family val="1"/>
      <charset val="1"/>
    </font>
    <font>
      <b/>
      <sz val="14"/>
      <color rgb="FF0000FF"/>
      <name val="Times New Roman"/>
      <family val="1"/>
      <charset val="1"/>
    </font>
    <font>
      <sz val="10"/>
      <color rgb="FF0000FF"/>
      <name val="Times New Roman"/>
      <family val="1"/>
      <charset val="1"/>
    </font>
    <font>
      <b/>
      <sz val="8"/>
      <name val="Times New Roman"/>
      <family val="1"/>
      <charset val="1"/>
    </font>
    <font>
      <b/>
      <sz val="12"/>
      <color rgb="FF0000FF"/>
      <name val="Times New Roman"/>
      <family val="1"/>
      <charset val="1"/>
    </font>
    <font>
      <sz val="8.5"/>
      <name val="Times New Roman"/>
      <family val="1"/>
      <charset val="1"/>
    </font>
    <font>
      <sz val="12"/>
      <color rgb="FF0000FF"/>
      <name val="Times New Roman"/>
      <family val="1"/>
      <charset val="1"/>
    </font>
    <font>
      <b/>
      <sz val="12"/>
      <color rgb="FF003366"/>
      <name val="Times New Roman"/>
      <family val="1"/>
      <charset val="1"/>
    </font>
    <font>
      <sz val="12"/>
      <color rgb="FFFF0000"/>
      <name val="Times New Roman"/>
      <family val="1"/>
      <charset val="1"/>
    </font>
    <font>
      <b/>
      <sz val="12"/>
      <color rgb="FFFF0000"/>
      <name val="Times New Roman"/>
      <family val="1"/>
      <charset val="1"/>
    </font>
    <font>
      <b/>
      <sz val="10"/>
      <color rgb="FF0000FF"/>
      <name val="Times New Roman"/>
      <family val="1"/>
      <charset val="1"/>
    </font>
    <font>
      <sz val="10"/>
      <color rgb="FFFF0000"/>
      <name val="Times New Roman"/>
      <family val="1"/>
      <charset val="1"/>
    </font>
    <font>
      <sz val="11"/>
      <name val="Times New Roman"/>
      <family val="1"/>
      <charset val="1"/>
    </font>
    <font>
      <sz val="14"/>
      <name val="Arial Narrow"/>
      <family val="2"/>
      <charset val="1"/>
    </font>
    <font>
      <sz val="11"/>
      <name val="MS Sans Serif"/>
      <family val="2"/>
      <charset val="1"/>
    </font>
    <font>
      <sz val="10"/>
      <color rgb="FFFF0000"/>
      <name val="Arial"/>
      <family val="2"/>
      <charset val="1"/>
    </font>
    <font>
      <b/>
      <sz val="14"/>
      <name val="Arial"/>
      <family val="2"/>
      <charset val="1"/>
    </font>
    <font>
      <b/>
      <sz val="12"/>
      <name val="Arial"/>
      <family val="2"/>
      <charset val="1"/>
    </font>
    <font>
      <b/>
      <sz val="12"/>
      <color rgb="FF000000"/>
      <name val="Calibri"/>
      <family val="2"/>
      <charset val="1"/>
    </font>
    <font>
      <i/>
      <sz val="10"/>
      <name val="Arial"/>
      <family val="2"/>
      <charset val="1"/>
    </font>
    <font>
      <b/>
      <sz val="11"/>
      <name val="Arial"/>
      <family val="2"/>
      <charset val="1"/>
    </font>
    <font>
      <sz val="11"/>
      <color rgb="FFFF0000"/>
      <name val="Calibri"/>
      <family val="2"/>
      <charset val="1"/>
    </font>
    <font>
      <b/>
      <sz val="10"/>
      <color rgb="FFFF0000"/>
      <name val="MS Sans Serif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  <font>
      <b/>
      <sz val="12"/>
      <name val="Arial"/>
      <family val="2"/>
    </font>
    <font>
      <sz val="14"/>
      <color rgb="FF000000"/>
      <name val="Arial"/>
      <family val="2"/>
    </font>
    <font>
      <sz val="9"/>
      <name val="Arial"/>
      <family val="2"/>
    </font>
    <font>
      <sz val="10"/>
      <name val="MS Sans Serif"/>
      <family val="2"/>
    </font>
    <font>
      <u/>
      <sz val="10"/>
      <name val="Arial"/>
      <family val="2"/>
    </font>
    <font>
      <b/>
      <sz val="10"/>
      <name val="Arial"/>
      <family val="2"/>
    </font>
    <font>
      <sz val="11"/>
      <color rgb="FF000000"/>
      <name val="Calibri"/>
      <family val="2"/>
    </font>
    <font>
      <sz val="18"/>
      <name val="Arial"/>
      <family val="2"/>
    </font>
    <font>
      <sz val="1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EFEFEF"/>
      </patternFill>
    </fill>
    <fill>
      <patternFill patternType="solid">
        <fgColor rgb="FF808080"/>
        <bgColor rgb="FF969696"/>
      </patternFill>
    </fill>
    <fill>
      <patternFill patternType="solid">
        <fgColor rgb="FFC0C0C0"/>
        <bgColor rgb="FFD9D9D9"/>
      </patternFill>
    </fill>
    <fill>
      <patternFill patternType="solid">
        <fgColor rgb="FFFFFFCC"/>
        <bgColor rgb="FFFFFFFF"/>
      </patternFill>
    </fill>
    <fill>
      <patternFill patternType="solid">
        <fgColor rgb="FFEFEFEF"/>
        <bgColor rgb="FFFFFFFF"/>
      </patternFill>
    </fill>
    <fill>
      <patternFill patternType="solid">
        <fgColor rgb="FFFFFF99"/>
        <bgColor rgb="FFFFFFCC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</fills>
  <borders count="6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medium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5">
    <xf numFmtId="0" fontId="0" fillId="0" borderId="0"/>
    <xf numFmtId="164" fontId="56" fillId="0" borderId="0" applyBorder="0" applyProtection="0"/>
    <xf numFmtId="9" fontId="56" fillId="0" borderId="0" applyBorder="0" applyProtection="0"/>
    <xf numFmtId="0" fontId="56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1" fillId="0" borderId="0"/>
    <xf numFmtId="0" fontId="56" fillId="0" borderId="0"/>
    <xf numFmtId="0" fontId="2" fillId="0" borderId="0"/>
    <xf numFmtId="164" fontId="56" fillId="0" borderId="0" applyBorder="0" applyProtection="0"/>
    <xf numFmtId="164" fontId="56" fillId="0" borderId="0" applyBorder="0" applyProtection="0"/>
    <xf numFmtId="165" fontId="56" fillId="0" borderId="0" applyBorder="0" applyProtection="0"/>
    <xf numFmtId="165" fontId="56" fillId="0" borderId="0" applyBorder="0" applyProtection="0"/>
  </cellStyleXfs>
  <cellXfs count="599">
    <xf numFmtId="0" fontId="0" fillId="0" borderId="0" xfId="0"/>
    <xf numFmtId="0" fontId="19" fillId="2" borderId="9" xfId="4" applyFont="1" applyFill="1" applyBorder="1" applyAlignment="1">
      <alignment horizontal="left" vertical="center" wrapText="1"/>
    </xf>
    <xf numFmtId="0" fontId="18" fillId="2" borderId="8" xfId="4" applyFont="1" applyFill="1" applyBorder="1" applyAlignment="1">
      <alignment horizontal="center" vertical="center" wrapText="1"/>
    </xf>
    <xf numFmtId="0" fontId="17" fillId="2" borderId="14" xfId="4" applyFont="1" applyFill="1" applyBorder="1" applyAlignment="1">
      <alignment horizontal="left" vertical="center" wrapText="1"/>
    </xf>
    <xf numFmtId="0" fontId="4" fillId="3" borderId="11" xfId="4" applyFont="1" applyFill="1" applyBorder="1" applyAlignment="1">
      <alignment horizontal="center" vertical="center" wrapText="1"/>
    </xf>
    <xf numFmtId="4" fontId="16" fillId="0" borderId="7" xfId="4" applyNumberFormat="1" applyFont="1" applyBorder="1" applyAlignment="1">
      <alignment horizontal="center" vertical="center"/>
    </xf>
    <xf numFmtId="0" fontId="13" fillId="2" borderId="0" xfId="4" applyFont="1" applyFill="1" applyAlignment="1">
      <alignment horizontal="center" vertical="center"/>
    </xf>
    <xf numFmtId="0" fontId="12" fillId="0" borderId="0" xfId="4" applyFont="1" applyAlignment="1">
      <alignment horizontal="center" vertical="center"/>
    </xf>
    <xf numFmtId="0" fontId="11" fillId="0" borderId="0" xfId="4" applyFont="1" applyAlignment="1">
      <alignment horizontal="center" vertical="center"/>
    </xf>
    <xf numFmtId="0" fontId="5" fillId="2" borderId="0" xfId="7" applyFont="1" applyFill="1" applyAlignment="1">
      <alignment horizontal="center" vertical="center"/>
    </xf>
    <xf numFmtId="0" fontId="4" fillId="0" borderId="0" xfId="7" applyFont="1" applyAlignment="1">
      <alignment horizontal="center" vertical="center"/>
    </xf>
    <xf numFmtId="0" fontId="3" fillId="0" borderId="0" xfId="7" applyFont="1" applyAlignment="1">
      <alignment horizontal="center" vertical="center"/>
    </xf>
    <xf numFmtId="0" fontId="5" fillId="2" borderId="0" xfId="4" applyFont="1" applyFill="1" applyAlignment="1">
      <alignment horizontal="center" vertical="center"/>
    </xf>
    <xf numFmtId="0" fontId="4" fillId="0" borderId="0" xfId="4" applyFont="1" applyAlignment="1">
      <alignment horizontal="center" vertical="center"/>
    </xf>
    <xf numFmtId="0" fontId="3" fillId="0" borderId="0" xfId="4" applyFon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49" fontId="1" fillId="0" borderId="0" xfId="4" applyNumberFormat="1" applyAlignment="1">
      <alignment horizontal="left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7" fillId="2" borderId="0" xfId="0" applyFont="1" applyFill="1" applyAlignment="1">
      <alignment horizontal="right" vertical="center"/>
    </xf>
    <xf numFmtId="0" fontId="1" fillId="0" borderId="0" xfId="4" applyAlignment="1">
      <alignment vertical="center" wrapText="1"/>
    </xf>
    <xf numFmtId="0" fontId="6" fillId="0" borderId="0" xfId="4" applyFont="1" applyAlignment="1">
      <alignment horizontal="center" vertical="center"/>
    </xf>
    <xf numFmtId="49" fontId="7" fillId="2" borderId="0" xfId="0" applyNumberFormat="1" applyFont="1" applyFill="1" applyAlignment="1">
      <alignment horizontal="center" vertical="center"/>
    </xf>
    <xf numFmtId="0" fontId="8" fillId="0" borderId="0" xfId="4" applyFont="1" applyAlignment="1">
      <alignment horizontal="right" vertical="center"/>
    </xf>
    <xf numFmtId="10" fontId="9" fillId="2" borderId="0" xfId="0" applyNumberFormat="1" applyFont="1" applyFill="1"/>
    <xf numFmtId="4" fontId="8" fillId="2" borderId="0" xfId="11" applyNumberFormat="1" applyFont="1" applyFill="1" applyBorder="1" applyAlignment="1" applyProtection="1">
      <alignment horizontal="right" vertical="center"/>
    </xf>
    <xf numFmtId="10" fontId="8" fillId="2" borderId="0" xfId="4" applyNumberFormat="1" applyFont="1" applyFill="1" applyAlignment="1">
      <alignment horizontal="center" vertical="center"/>
    </xf>
    <xf numFmtId="49" fontId="10" fillId="2" borderId="1" xfId="4" applyNumberFormat="1" applyFont="1" applyFill="1" applyBorder="1" applyAlignment="1">
      <alignment horizontal="center" vertical="center"/>
    </xf>
    <xf numFmtId="49" fontId="10" fillId="2" borderId="2" xfId="4" applyNumberFormat="1" applyFont="1" applyFill="1" applyBorder="1" applyAlignment="1">
      <alignment horizontal="center" vertical="center"/>
    </xf>
    <xf numFmtId="0" fontId="10" fillId="2" borderId="2" xfId="4" applyFont="1" applyFill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vertical="center"/>
    </xf>
    <xf numFmtId="4" fontId="10" fillId="2" borderId="1" xfId="4" applyNumberFormat="1" applyFon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4" fontId="0" fillId="0" borderId="3" xfId="0" applyNumberFormat="1" applyBorder="1" applyAlignment="1">
      <alignment vertical="center"/>
    </xf>
    <xf numFmtId="49" fontId="0" fillId="0" borderId="4" xfId="0" applyNumberFormat="1" applyBorder="1" applyAlignment="1">
      <alignment horizontal="left" vertical="center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4" fontId="0" fillId="0" borderId="4" xfId="0" applyNumberFormat="1" applyBorder="1" applyAlignment="1">
      <alignment vertical="center"/>
    </xf>
    <xf numFmtId="49" fontId="56" fillId="0" borderId="0" xfId="3" applyNumberFormat="1" applyAlignment="1">
      <alignment horizontal="left" vertical="center"/>
    </xf>
    <xf numFmtId="0" fontId="56" fillId="0" borderId="0" xfId="3" applyAlignment="1">
      <alignment vertical="center"/>
    </xf>
    <xf numFmtId="49" fontId="56" fillId="0" borderId="0" xfId="7" applyNumberFormat="1" applyAlignment="1">
      <alignment horizontal="left" vertical="center"/>
    </xf>
    <xf numFmtId="0" fontId="56" fillId="0" borderId="0" xfId="3"/>
    <xf numFmtId="0" fontId="6" fillId="2" borderId="0" xfId="3" applyFont="1" applyFill="1" applyAlignment="1">
      <alignment vertical="center"/>
    </xf>
    <xf numFmtId="0" fontId="56" fillId="2" borderId="0" xfId="3" applyFill="1" applyAlignment="1">
      <alignment vertical="center"/>
    </xf>
    <xf numFmtId="0" fontId="7" fillId="2" borderId="0" xfId="3" applyFont="1" applyFill="1" applyAlignment="1">
      <alignment horizontal="right" vertical="center"/>
    </xf>
    <xf numFmtId="0" fontId="56" fillId="0" borderId="0" xfId="7" applyAlignment="1">
      <alignment vertical="center" wrapText="1"/>
    </xf>
    <xf numFmtId="0" fontId="6" fillId="0" borderId="0" xfId="7" applyFont="1" applyAlignment="1">
      <alignment horizontal="center" vertical="center"/>
    </xf>
    <xf numFmtId="49" fontId="7" fillId="2" borderId="0" xfId="3" applyNumberFormat="1" applyFont="1" applyFill="1" applyAlignment="1">
      <alignment horizontal="left" vertical="center"/>
    </xf>
    <xf numFmtId="0" fontId="8" fillId="0" borderId="0" xfId="7" applyFont="1" applyAlignment="1">
      <alignment horizontal="right" vertical="center"/>
    </xf>
    <xf numFmtId="10" fontId="9" fillId="2" borderId="0" xfId="3" applyNumberFormat="1" applyFont="1" applyFill="1"/>
    <xf numFmtId="4" fontId="8" fillId="2" borderId="0" xfId="13" applyNumberFormat="1" applyFont="1" applyFill="1" applyBorder="1" applyAlignment="1" applyProtection="1">
      <alignment horizontal="right" vertical="center"/>
    </xf>
    <xf numFmtId="10" fontId="8" fillId="2" borderId="0" xfId="7" applyNumberFormat="1" applyFont="1" applyFill="1" applyAlignment="1">
      <alignment horizontal="center" vertical="center"/>
    </xf>
    <xf numFmtId="49" fontId="10" fillId="2" borderId="1" xfId="7" applyNumberFormat="1" applyFont="1" applyFill="1" applyBorder="1" applyAlignment="1">
      <alignment horizontal="center" vertical="center"/>
    </xf>
    <xf numFmtId="49" fontId="10" fillId="2" borderId="2" xfId="7" applyNumberFormat="1" applyFont="1" applyFill="1" applyBorder="1" applyAlignment="1">
      <alignment horizontal="center" vertical="center"/>
    </xf>
    <xf numFmtId="0" fontId="10" fillId="2" borderId="2" xfId="7" applyFont="1" applyFill="1" applyBorder="1" applyAlignment="1">
      <alignment horizontal="center" vertical="center" wrapText="1"/>
    </xf>
    <xf numFmtId="0" fontId="10" fillId="2" borderId="1" xfId="7" applyFont="1" applyFill="1" applyBorder="1" applyAlignment="1">
      <alignment horizontal="center" vertical="center"/>
    </xf>
    <xf numFmtId="4" fontId="10" fillId="2" borderId="1" xfId="7" applyNumberFormat="1" applyFont="1" applyFill="1" applyBorder="1" applyAlignment="1">
      <alignment horizontal="center" vertical="center"/>
    </xf>
    <xf numFmtId="0" fontId="56" fillId="0" borderId="0" xfId="3" applyAlignment="1">
      <alignment horizontal="center" vertical="center"/>
    </xf>
    <xf numFmtId="49" fontId="56" fillId="2" borderId="3" xfId="3" applyNumberFormat="1" applyFill="1" applyBorder="1" applyAlignment="1">
      <alignment horizontal="left" vertical="center"/>
    </xf>
    <xf numFmtId="0" fontId="56" fillId="0" borderId="3" xfId="3" applyBorder="1" applyAlignment="1">
      <alignment vertical="center" wrapText="1"/>
    </xf>
    <xf numFmtId="0" fontId="56" fillId="0" borderId="3" xfId="3" applyBorder="1" applyAlignment="1">
      <alignment horizontal="center" vertical="center"/>
    </xf>
    <xf numFmtId="4" fontId="56" fillId="0" borderId="3" xfId="3" applyNumberFormat="1" applyBorder="1" applyAlignment="1">
      <alignment vertical="center"/>
    </xf>
    <xf numFmtId="49" fontId="56" fillId="0" borderId="4" xfId="3" applyNumberFormat="1" applyBorder="1" applyAlignment="1">
      <alignment horizontal="left" vertical="center"/>
    </xf>
    <xf numFmtId="0" fontId="56" fillId="0" borderId="4" xfId="3" applyBorder="1" applyAlignment="1">
      <alignment vertical="center" wrapText="1"/>
    </xf>
    <xf numFmtId="0" fontId="56" fillId="0" borderId="4" xfId="3" applyBorder="1" applyAlignment="1">
      <alignment horizontal="center" vertical="center"/>
    </xf>
    <xf numFmtId="4" fontId="56" fillId="0" borderId="4" xfId="3" applyNumberFormat="1" applyBorder="1" applyAlignment="1">
      <alignment vertical="center"/>
    </xf>
    <xf numFmtId="0" fontId="14" fillId="0" borderId="0" xfId="4" applyFont="1" applyAlignment="1">
      <alignment horizontal="center" vertical="center"/>
    </xf>
    <xf numFmtId="0" fontId="15" fillId="0" borderId="0" xfId="4" applyFont="1" applyAlignment="1">
      <alignment horizontal="right" vertical="center"/>
    </xf>
    <xf numFmtId="10" fontId="15" fillId="2" borderId="0" xfId="4" applyNumberFormat="1" applyFont="1" applyFill="1" applyAlignment="1">
      <alignment horizontal="center" vertical="center"/>
    </xf>
    <xf numFmtId="4" fontId="15" fillId="2" borderId="0" xfId="11" applyNumberFormat="1" applyFont="1" applyFill="1" applyBorder="1" applyAlignment="1" applyProtection="1">
      <alignment horizontal="right" vertical="center"/>
    </xf>
    <xf numFmtId="49" fontId="7" fillId="2" borderId="0" xfId="0" applyNumberFormat="1" applyFont="1" applyFill="1" applyAlignment="1">
      <alignment horizontal="left" vertical="center"/>
    </xf>
    <xf numFmtId="10" fontId="15" fillId="2" borderId="0" xfId="4" applyNumberFormat="1" applyFont="1" applyFill="1" applyAlignment="1">
      <alignment horizontal="left" vertical="center"/>
    </xf>
    <xf numFmtId="0" fontId="1" fillId="0" borderId="0" xfId="4"/>
    <xf numFmtId="49" fontId="1" fillId="0" borderId="0" xfId="4" applyNumberFormat="1" applyAlignment="1">
      <alignment horizontal="center"/>
    </xf>
    <xf numFmtId="0" fontId="1" fillId="0" borderId="0" xfId="4" applyAlignment="1">
      <alignment horizontal="left" wrapText="1"/>
    </xf>
    <xf numFmtId="4" fontId="1" fillId="0" borderId="0" xfId="4" applyNumberFormat="1"/>
    <xf numFmtId="4" fontId="1" fillId="0" borderId="0" xfId="11" applyNumberFormat="1" applyFont="1" applyBorder="1" applyAlignment="1" applyProtection="1">
      <alignment horizontal="right" vertical="center"/>
    </xf>
    <xf numFmtId="0" fontId="1" fillId="0" borderId="1" xfId="4" applyBorder="1" applyAlignment="1">
      <alignment vertical="center"/>
    </xf>
    <xf numFmtId="0" fontId="1" fillId="0" borderId="5" xfId="4" applyBorder="1"/>
    <xf numFmtId="0" fontId="1" fillId="0" borderId="6" xfId="4" applyBorder="1"/>
    <xf numFmtId="49" fontId="1" fillId="0" borderId="6" xfId="4" applyNumberFormat="1" applyBorder="1" applyAlignment="1">
      <alignment horizontal="center"/>
    </xf>
    <xf numFmtId="0" fontId="4" fillId="2" borderId="8" xfId="4" applyFont="1" applyFill="1" applyBorder="1" applyAlignment="1">
      <alignment vertical="center" wrapText="1"/>
    </xf>
    <xf numFmtId="0" fontId="4" fillId="2" borderId="9" xfId="4" applyFont="1" applyFill="1" applyBorder="1" applyAlignment="1">
      <alignment vertical="center" wrapText="1"/>
    </xf>
    <xf numFmtId="0" fontId="4" fillId="2" borderId="10" xfId="4" applyFont="1" applyFill="1" applyBorder="1" applyAlignment="1">
      <alignment vertical="center" wrapText="1"/>
    </xf>
    <xf numFmtId="0" fontId="4" fillId="3" borderId="12" xfId="4" applyFont="1" applyFill="1" applyBorder="1" applyAlignment="1">
      <alignment horizontal="center" vertical="center" wrapText="1"/>
    </xf>
    <xf numFmtId="0" fontId="4" fillId="3" borderId="11" xfId="4" applyFont="1" applyFill="1" applyBorder="1" applyAlignment="1">
      <alignment horizontal="right" vertical="center" wrapText="1"/>
    </xf>
    <xf numFmtId="10" fontId="4" fillId="3" borderId="13" xfId="2" applyNumberFormat="1" applyFont="1" applyFill="1" applyBorder="1" applyAlignment="1" applyProtection="1">
      <alignment horizontal="center" vertical="center" wrapText="1"/>
    </xf>
    <xf numFmtId="0" fontId="18" fillId="2" borderId="8" xfId="4" applyFont="1" applyFill="1" applyBorder="1" applyAlignment="1">
      <alignment horizontal="center" vertical="center" wrapText="1"/>
    </xf>
    <xf numFmtId="0" fontId="4" fillId="2" borderId="9" xfId="11" applyNumberFormat="1" applyFont="1" applyFill="1" applyBorder="1" applyAlignment="1" applyProtection="1">
      <alignment vertical="center"/>
    </xf>
    <xf numFmtId="49" fontId="4" fillId="2" borderId="9" xfId="11" applyNumberFormat="1" applyFont="1" applyFill="1" applyBorder="1" applyAlignment="1" applyProtection="1">
      <alignment vertical="center"/>
    </xf>
    <xf numFmtId="4" fontId="12" fillId="3" borderId="20" xfId="11" applyNumberFormat="1" applyFont="1" applyFill="1" applyBorder="1" applyAlignment="1" applyProtection="1">
      <alignment horizontal="center" vertical="center"/>
    </xf>
    <xf numFmtId="0" fontId="1" fillId="0" borderId="0" xfId="4" applyAlignment="1">
      <alignment vertical="center"/>
    </xf>
    <xf numFmtId="0" fontId="2" fillId="4" borderId="16" xfId="4" applyFont="1" applyFill="1" applyBorder="1" applyAlignment="1">
      <alignment horizontal="center" vertical="center"/>
    </xf>
    <xf numFmtId="0" fontId="20" fillId="4" borderId="17" xfId="4" applyFont="1" applyFill="1" applyBorder="1" applyAlignment="1">
      <alignment horizontal="center" vertical="center" wrapText="1"/>
    </xf>
    <xf numFmtId="0" fontId="20" fillId="4" borderId="17" xfId="4" applyFont="1" applyFill="1" applyBorder="1" applyAlignment="1">
      <alignment wrapText="1"/>
    </xf>
    <xf numFmtId="0" fontId="2" fillId="4" borderId="17" xfId="4" applyFont="1" applyFill="1" applyBorder="1" applyAlignment="1">
      <alignment horizontal="center" vertical="center" wrapText="1"/>
    </xf>
    <xf numFmtId="164" fontId="2" fillId="4" borderId="17" xfId="11" applyFont="1" applyFill="1" applyBorder="1" applyAlignment="1" applyProtection="1">
      <alignment horizontal="right" vertical="center"/>
    </xf>
    <xf numFmtId="164" fontId="2" fillId="4" borderId="17" xfId="11" applyFont="1" applyFill="1" applyBorder="1" applyAlignment="1" applyProtection="1">
      <alignment horizontal="left" vertical="center" wrapText="1"/>
    </xf>
    <xf numFmtId="164" fontId="20" fillId="4" borderId="19" xfId="11" applyFont="1" applyFill="1" applyBorder="1" applyAlignment="1" applyProtection="1">
      <alignment vertical="center"/>
    </xf>
    <xf numFmtId="0" fontId="18" fillId="4" borderId="21" xfId="4" applyFont="1" applyFill="1" applyBorder="1" applyAlignment="1">
      <alignment horizontal="center" vertical="center"/>
    </xf>
    <xf numFmtId="0" fontId="18" fillId="4" borderId="21" xfId="4" applyFont="1" applyFill="1" applyBorder="1" applyAlignment="1">
      <alignment horizontal="center"/>
    </xf>
    <xf numFmtId="49" fontId="18" fillId="4" borderId="1" xfId="4" applyNumberFormat="1" applyFont="1" applyFill="1" applyBorder="1" applyAlignment="1">
      <alignment horizontal="center" vertical="center"/>
    </xf>
    <xf numFmtId="0" fontId="18" fillId="4" borderId="1" xfId="4" applyFont="1" applyFill="1" applyBorder="1" applyAlignment="1">
      <alignment wrapText="1"/>
    </xf>
    <xf numFmtId="0" fontId="18" fillId="4" borderId="1" xfId="4" applyFont="1" applyFill="1" applyBorder="1" applyAlignment="1">
      <alignment horizontal="center" vertical="center"/>
    </xf>
    <xf numFmtId="4" fontId="18" fillId="4" borderId="1" xfId="4" applyNumberFormat="1" applyFont="1" applyFill="1" applyBorder="1" applyAlignment="1">
      <alignment vertical="center"/>
    </xf>
    <xf numFmtId="164" fontId="1" fillId="4" borderId="1" xfId="11" applyFont="1" applyFill="1" applyBorder="1" applyAlignment="1" applyProtection="1">
      <alignment horizontal="right" vertical="center"/>
    </xf>
    <xf numFmtId="164" fontId="1" fillId="4" borderId="1" xfId="11" applyFont="1" applyFill="1" applyBorder="1" applyAlignment="1" applyProtection="1">
      <alignment horizontal="left" vertical="center" wrapText="1"/>
    </xf>
    <xf numFmtId="164" fontId="18" fillId="4" borderId="22" xfId="11" applyFont="1" applyFill="1" applyBorder="1" applyAlignment="1" applyProtection="1">
      <alignment vertical="center"/>
    </xf>
    <xf numFmtId="164" fontId="2" fillId="4" borderId="1" xfId="11" applyFont="1" applyFill="1" applyBorder="1" applyAlignment="1" applyProtection="1">
      <alignment horizontal="left" vertical="center" wrapText="1"/>
    </xf>
    <xf numFmtId="0" fontId="2" fillId="0" borderId="21" xfId="4" applyFont="1" applyBorder="1" applyAlignment="1">
      <alignment horizontal="center" vertical="center"/>
    </xf>
    <xf numFmtId="49" fontId="2" fillId="0" borderId="1" xfId="4" applyNumberFormat="1" applyFont="1" applyBorder="1" applyAlignment="1">
      <alignment horizontal="center" vertical="center"/>
    </xf>
    <xf numFmtId="0" fontId="21" fillId="0" borderId="1" xfId="4" applyFont="1" applyBorder="1" applyAlignment="1">
      <alignment horizontal="left" vertical="center" wrapText="1"/>
    </xf>
    <xf numFmtId="0" fontId="21" fillId="0" borderId="1" xfId="4" applyFont="1" applyBorder="1" applyAlignment="1">
      <alignment horizontal="center" vertical="center" wrapText="1"/>
    </xf>
    <xf numFmtId="164" fontId="22" fillId="0" borderId="1" xfId="11" applyFont="1" applyBorder="1" applyAlignment="1" applyProtection="1">
      <alignment horizontal="right" vertical="center"/>
    </xf>
    <xf numFmtId="4" fontId="21" fillId="5" borderId="1" xfId="4" applyNumberFormat="1" applyFont="1" applyFill="1" applyBorder="1" applyAlignment="1">
      <alignment horizontal="right" vertical="center" wrapText="1"/>
    </xf>
    <xf numFmtId="164" fontId="2" fillId="0" borderId="1" xfId="11" applyFont="1" applyBorder="1" applyAlignment="1" applyProtection="1">
      <alignment horizontal="left" vertical="center" wrapText="1"/>
    </xf>
    <xf numFmtId="164" fontId="2" fillId="0" borderId="22" xfId="11" applyFont="1" applyBorder="1" applyAlignment="1" applyProtection="1">
      <alignment horizontal="right" vertical="center"/>
    </xf>
    <xf numFmtId="0" fontId="1" fillId="0" borderId="1" xfId="4" applyBorder="1" applyAlignment="1">
      <alignment horizontal="center" vertical="center"/>
    </xf>
    <xf numFmtId="0" fontId="2" fillId="4" borderId="21" xfId="4" applyFont="1" applyFill="1" applyBorder="1" applyAlignment="1">
      <alignment horizontal="center" vertical="center"/>
    </xf>
    <xf numFmtId="0" fontId="20" fillId="4" borderId="1" xfId="4" applyFont="1" applyFill="1" applyBorder="1" applyAlignment="1">
      <alignment horizontal="center" vertical="center" wrapText="1"/>
    </xf>
    <xf numFmtId="0" fontId="20" fillId="4" borderId="1" xfId="4" applyFont="1" applyFill="1" applyBorder="1" applyAlignment="1">
      <alignment wrapText="1"/>
    </xf>
    <xf numFmtId="0" fontId="2" fillId="4" borderId="1" xfId="4" applyFont="1" applyFill="1" applyBorder="1" applyAlignment="1">
      <alignment horizontal="center" vertical="center" wrapText="1"/>
    </xf>
    <xf numFmtId="164" fontId="2" fillId="4" borderId="1" xfId="11" applyFont="1" applyFill="1" applyBorder="1" applyAlignment="1" applyProtection="1">
      <alignment horizontal="right" vertical="center"/>
    </xf>
    <xf numFmtId="164" fontId="20" fillId="4" borderId="22" xfId="11" applyFont="1" applyFill="1" applyBorder="1" applyAlignment="1" applyProtection="1">
      <alignment vertical="center"/>
    </xf>
    <xf numFmtId="0" fontId="18" fillId="0" borderId="0" xfId="4" applyFont="1"/>
    <xf numFmtId="164" fontId="20" fillId="4" borderId="1" xfId="11" applyFont="1" applyFill="1" applyBorder="1" applyAlignment="1" applyProtection="1">
      <alignment vertical="center"/>
    </xf>
    <xf numFmtId="164" fontId="1" fillId="0" borderId="1" xfId="11" applyFont="1" applyBorder="1" applyAlignment="1" applyProtection="1">
      <alignment horizontal="center" vertical="center"/>
    </xf>
    <xf numFmtId="10" fontId="1" fillId="0" borderId="1" xfId="4" applyNumberFormat="1" applyBorder="1" applyAlignment="1">
      <alignment horizontal="center" vertical="center" wrapText="1"/>
    </xf>
    <xf numFmtId="0" fontId="1" fillId="0" borderId="1" xfId="4" applyBorder="1" applyAlignment="1">
      <alignment horizontal="center" vertical="center" wrapText="1"/>
    </xf>
    <xf numFmtId="0" fontId="2" fillId="0" borderId="23" xfId="4" applyFont="1" applyBorder="1" applyAlignment="1">
      <alignment horizontal="center" vertical="center"/>
    </xf>
    <xf numFmtId="49" fontId="2" fillId="0" borderId="24" xfId="4" applyNumberFormat="1" applyFont="1" applyBorder="1" applyAlignment="1">
      <alignment horizontal="center" vertical="center"/>
    </xf>
    <xf numFmtId="0" fontId="21" fillId="0" borderId="24" xfId="4" applyFont="1" applyBorder="1" applyAlignment="1">
      <alignment horizontal="left" vertical="center" wrapText="1"/>
    </xf>
    <xf numFmtId="0" fontId="21" fillId="0" borderId="24" xfId="4" applyFont="1" applyBorder="1" applyAlignment="1">
      <alignment horizontal="center" vertical="center" wrapText="1"/>
    </xf>
    <xf numFmtId="164" fontId="22" fillId="0" borderId="24" xfId="11" applyFont="1" applyBorder="1" applyAlignment="1" applyProtection="1">
      <alignment horizontal="right" vertical="center"/>
    </xf>
    <xf numFmtId="164" fontId="2" fillId="0" borderId="24" xfId="11" applyFont="1" applyBorder="1" applyAlignment="1" applyProtection="1">
      <alignment horizontal="left" vertical="center" wrapText="1"/>
    </xf>
    <xf numFmtId="164" fontId="2" fillId="0" borderId="25" xfId="11" applyFont="1" applyBorder="1" applyAlignment="1" applyProtection="1">
      <alignment horizontal="right" vertical="center"/>
    </xf>
    <xf numFmtId="0" fontId="2" fillId="4" borderId="23" xfId="4" applyFont="1" applyFill="1" applyBorder="1" applyAlignment="1">
      <alignment horizontal="center" vertical="center"/>
    </xf>
    <xf numFmtId="0" fontId="20" fillId="4" borderId="24" xfId="4" applyFont="1" applyFill="1" applyBorder="1" applyAlignment="1">
      <alignment horizontal="center" vertical="center" wrapText="1"/>
    </xf>
    <xf numFmtId="0" fontId="20" fillId="4" borderId="24" xfId="4" applyFont="1" applyFill="1" applyBorder="1" applyAlignment="1">
      <alignment vertical="center" wrapText="1"/>
    </xf>
    <xf numFmtId="0" fontId="2" fillId="4" borderId="24" xfId="4" applyFont="1" applyFill="1" applyBorder="1" applyAlignment="1">
      <alignment horizontal="center" vertical="center" wrapText="1"/>
    </xf>
    <xf numFmtId="164" fontId="20" fillId="4" borderId="24" xfId="11" applyFont="1" applyFill="1" applyBorder="1" applyAlignment="1" applyProtection="1">
      <alignment vertical="center"/>
    </xf>
    <xf numFmtId="164" fontId="2" fillId="4" borderId="24" xfId="11" applyFont="1" applyFill="1" applyBorder="1" applyAlignment="1" applyProtection="1">
      <alignment horizontal="left" vertical="center" wrapText="1"/>
    </xf>
    <xf numFmtId="164" fontId="20" fillId="4" borderId="25" xfId="11" applyFont="1" applyFill="1" applyBorder="1" applyAlignment="1" applyProtection="1">
      <alignment vertical="center"/>
    </xf>
    <xf numFmtId="0" fontId="2" fillId="4" borderId="26" xfId="4" applyFont="1" applyFill="1" applyBorder="1" applyAlignment="1">
      <alignment horizontal="center" vertical="center"/>
    </xf>
    <xf numFmtId="0" fontId="20" fillId="4" borderId="18" xfId="4" applyFont="1" applyFill="1" applyBorder="1" applyAlignment="1">
      <alignment horizontal="center" vertical="center" wrapText="1"/>
    </xf>
    <xf numFmtId="0" fontId="20" fillId="4" borderId="18" xfId="4" applyFont="1" applyFill="1" applyBorder="1" applyAlignment="1">
      <alignment vertical="center" wrapText="1"/>
    </xf>
    <xf numFmtId="0" fontId="22" fillId="4" borderId="18" xfId="4" applyFont="1" applyFill="1" applyBorder="1" applyAlignment="1">
      <alignment horizontal="center" vertical="center" wrapText="1"/>
    </xf>
    <xf numFmtId="164" fontId="22" fillId="4" borderId="18" xfId="11" applyFont="1" applyFill="1" applyBorder="1" applyAlignment="1" applyProtection="1">
      <alignment horizontal="right" vertical="center"/>
    </xf>
    <xf numFmtId="164" fontId="22" fillId="4" borderId="18" xfId="11" applyFont="1" applyFill="1" applyBorder="1" applyAlignment="1" applyProtection="1">
      <alignment horizontal="left" vertical="center" wrapText="1"/>
    </xf>
    <xf numFmtId="164" fontId="18" fillId="4" borderId="27" xfId="11" applyFont="1" applyFill="1" applyBorder="1" applyAlignment="1" applyProtection="1">
      <alignment vertical="center"/>
    </xf>
    <xf numFmtId="0" fontId="18" fillId="4" borderId="26" xfId="4" applyFont="1" applyFill="1" applyBorder="1" applyAlignment="1">
      <alignment horizontal="center" vertical="center"/>
    </xf>
    <xf numFmtId="0" fontId="18" fillId="4" borderId="26" xfId="4" applyFont="1" applyFill="1" applyBorder="1" applyAlignment="1">
      <alignment horizontal="center"/>
    </xf>
    <xf numFmtId="49" fontId="18" fillId="4" borderId="18" xfId="4" applyNumberFormat="1" applyFont="1" applyFill="1" applyBorder="1" applyAlignment="1">
      <alignment horizontal="center" vertical="center"/>
    </xf>
    <xf numFmtId="0" fontId="18" fillId="4" borderId="18" xfId="4" applyFont="1" applyFill="1" applyBorder="1" applyAlignment="1">
      <alignment vertical="center" wrapText="1"/>
    </xf>
    <xf numFmtId="0" fontId="18" fillId="4" borderId="18" xfId="4" applyFont="1" applyFill="1" applyBorder="1" applyAlignment="1">
      <alignment horizontal="center" vertical="center"/>
    </xf>
    <xf numFmtId="4" fontId="18" fillId="4" borderId="18" xfId="4" applyNumberFormat="1" applyFont="1" applyFill="1" applyBorder="1" applyAlignment="1">
      <alignment vertical="center"/>
    </xf>
    <xf numFmtId="164" fontId="1" fillId="4" borderId="18" xfId="11" applyFont="1" applyFill="1" applyBorder="1" applyAlignment="1" applyProtection="1">
      <alignment horizontal="right" vertical="center"/>
    </xf>
    <xf numFmtId="164" fontId="1" fillId="4" borderId="18" xfId="11" applyFont="1" applyFill="1" applyBorder="1" applyAlignment="1" applyProtection="1">
      <alignment horizontal="left" vertical="center" wrapText="1"/>
    </xf>
    <xf numFmtId="0" fontId="20" fillId="4" borderId="1" xfId="4" applyFont="1" applyFill="1" applyBorder="1" applyAlignment="1">
      <alignment vertical="center" wrapText="1"/>
    </xf>
    <xf numFmtId="164" fontId="1" fillId="0" borderId="1" xfId="11" applyFont="1" applyBorder="1" applyAlignment="1" applyProtection="1">
      <alignment horizontal="center" vertical="center" wrapText="1"/>
    </xf>
    <xf numFmtId="0" fontId="2" fillId="0" borderId="1" xfId="4" applyFont="1" applyBorder="1" applyAlignment="1">
      <alignment horizontal="center" vertical="center" wrapText="1"/>
    </xf>
    <xf numFmtId="0" fontId="21" fillId="0" borderId="0" xfId="4" applyFont="1" applyAlignment="1">
      <alignment horizontal="left" vertical="center" wrapText="1"/>
    </xf>
    <xf numFmtId="0" fontId="21" fillId="0" borderId="0" xfId="4" applyFont="1" applyAlignment="1">
      <alignment horizontal="center" vertical="center" wrapText="1"/>
    </xf>
    <xf numFmtId="164" fontId="2" fillId="0" borderId="1" xfId="11" applyFont="1" applyBorder="1" applyAlignment="1" applyProtection="1">
      <alignment horizontal="right" vertical="center"/>
    </xf>
    <xf numFmtId="4" fontId="21" fillId="5" borderId="0" xfId="4" applyNumberFormat="1" applyFont="1" applyFill="1" applyAlignment="1">
      <alignment horizontal="right" vertical="center" wrapText="1"/>
    </xf>
    <xf numFmtId="0" fontId="2" fillId="4" borderId="18" xfId="4" applyFont="1" applyFill="1" applyBorder="1" applyAlignment="1">
      <alignment horizontal="center" vertical="center" wrapText="1"/>
    </xf>
    <xf numFmtId="164" fontId="2" fillId="4" borderId="18" xfId="11" applyFont="1" applyFill="1" applyBorder="1" applyAlignment="1" applyProtection="1">
      <alignment horizontal="right" vertical="center"/>
    </xf>
    <xf numFmtId="164" fontId="2" fillId="4" borderId="18" xfId="11" applyFont="1" applyFill="1" applyBorder="1" applyAlignment="1" applyProtection="1">
      <alignment horizontal="left" vertical="center" wrapText="1"/>
    </xf>
    <xf numFmtId="164" fontId="20" fillId="4" borderId="27" xfId="11" applyFont="1" applyFill="1" applyBorder="1" applyAlignment="1" applyProtection="1">
      <alignment vertical="center"/>
    </xf>
    <xf numFmtId="0" fontId="18" fillId="4" borderId="1" xfId="4" applyFont="1" applyFill="1" applyBorder="1" applyAlignment="1">
      <alignment vertical="center" wrapText="1"/>
    </xf>
    <xf numFmtId="0" fontId="2" fillId="0" borderId="1" xfId="4" applyFont="1" applyBorder="1" applyAlignment="1">
      <alignment horizontal="left" vertical="center" wrapText="1"/>
    </xf>
    <xf numFmtId="0" fontId="2" fillId="0" borderId="0" xfId="4" applyFont="1" applyAlignment="1">
      <alignment horizontal="center" vertical="center"/>
    </xf>
    <xf numFmtId="49" fontId="2" fillId="0" borderId="0" xfId="4" applyNumberFormat="1" applyFont="1" applyAlignment="1">
      <alignment horizontal="center" vertical="center"/>
    </xf>
    <xf numFmtId="0" fontId="21" fillId="0" borderId="0" xfId="4" applyFont="1" applyAlignment="1">
      <alignment horizontal="left" wrapText="1"/>
    </xf>
    <xf numFmtId="0" fontId="21" fillId="0" borderId="0" xfId="4" applyFont="1" applyAlignment="1">
      <alignment horizontal="center" wrapText="1"/>
    </xf>
    <xf numFmtId="164" fontId="2" fillId="0" borderId="0" xfId="11" applyFont="1" applyBorder="1" applyAlignment="1" applyProtection="1">
      <alignment horizontal="right" vertical="center"/>
    </xf>
    <xf numFmtId="4" fontId="21" fillId="2" borderId="0" xfId="4" applyNumberFormat="1" applyFont="1" applyFill="1" applyAlignment="1">
      <alignment horizontal="right" vertical="center" wrapText="1"/>
    </xf>
    <xf numFmtId="164" fontId="2" fillId="0" borderId="0" xfId="11" applyFont="1" applyBorder="1" applyAlignment="1" applyProtection="1">
      <alignment horizontal="left" vertical="center" wrapText="1"/>
    </xf>
    <xf numFmtId="164" fontId="18" fillId="4" borderId="11" xfId="11" applyFont="1" applyFill="1" applyBorder="1" applyProtection="1"/>
    <xf numFmtId="10" fontId="56" fillId="0" borderId="0" xfId="2" applyNumberFormat="1" applyBorder="1" applyProtection="1"/>
    <xf numFmtId="0" fontId="1" fillId="0" borderId="0" xfId="8"/>
    <xf numFmtId="49" fontId="1" fillId="0" borderId="0" xfId="8" applyNumberFormat="1" applyAlignment="1">
      <alignment horizontal="center"/>
    </xf>
    <xf numFmtId="0" fontId="1" fillId="0" borderId="0" xfId="8" applyAlignment="1">
      <alignment horizontal="left" wrapText="1"/>
    </xf>
    <xf numFmtId="4" fontId="1" fillId="0" borderId="0" xfId="8" applyNumberFormat="1"/>
    <xf numFmtId="4" fontId="1" fillId="0" borderId="0" xfId="12" applyNumberFormat="1" applyFont="1" applyBorder="1" applyAlignment="1" applyProtection="1">
      <alignment horizontal="right" vertical="center"/>
    </xf>
    <xf numFmtId="0" fontId="1" fillId="0" borderId="11" xfId="8" applyBorder="1"/>
    <xf numFmtId="49" fontId="1" fillId="0" borderId="13" xfId="8" applyNumberFormat="1" applyBorder="1" applyAlignment="1">
      <alignment horizontal="center"/>
    </xf>
    <xf numFmtId="0" fontId="1" fillId="0" borderId="13" xfId="8" applyBorder="1" applyAlignment="1">
      <alignment horizontal="left" wrapText="1"/>
    </xf>
    <xf numFmtId="0" fontId="1" fillId="0" borderId="13" xfId="8" applyBorder="1"/>
    <xf numFmtId="4" fontId="1" fillId="0" borderId="13" xfId="8" applyNumberFormat="1" applyBorder="1"/>
    <xf numFmtId="4" fontId="1" fillId="0" borderId="13" xfId="12" applyNumberFormat="1" applyFont="1" applyBorder="1" applyAlignment="1" applyProtection="1">
      <alignment horizontal="right" vertical="center"/>
    </xf>
    <xf numFmtId="4" fontId="1" fillId="0" borderId="12" xfId="8" applyNumberFormat="1" applyBorder="1"/>
    <xf numFmtId="0" fontId="18" fillId="2" borderId="28" xfId="4" applyFont="1" applyFill="1" applyBorder="1" applyAlignment="1">
      <alignment vertical="center" wrapText="1"/>
    </xf>
    <xf numFmtId="0" fontId="4" fillId="2" borderId="29" xfId="4" applyFont="1" applyFill="1" applyBorder="1" applyAlignment="1">
      <alignment horizontal="center" vertical="center" wrapText="1"/>
    </xf>
    <xf numFmtId="0" fontId="4" fillId="4" borderId="12" xfId="4" applyFont="1" applyFill="1" applyBorder="1" applyAlignment="1">
      <alignment horizontal="center" vertical="center" wrapText="1"/>
    </xf>
    <xf numFmtId="0" fontId="1" fillId="0" borderId="0" xfId="8" applyAlignment="1">
      <alignment vertical="center"/>
    </xf>
    <xf numFmtId="49" fontId="12" fillId="4" borderId="26" xfId="8" applyNumberFormat="1" applyFont="1" applyFill="1" applyBorder="1" applyAlignment="1">
      <alignment horizontal="center" vertical="center"/>
    </xf>
    <xf numFmtId="49" fontId="12" fillId="4" borderId="18" xfId="8" applyNumberFormat="1" applyFont="1" applyFill="1" applyBorder="1" applyAlignment="1">
      <alignment horizontal="center" vertical="center"/>
    </xf>
    <xf numFmtId="0" fontId="12" fillId="4" borderId="18" xfId="8" applyFont="1" applyFill="1" applyBorder="1" applyAlignment="1">
      <alignment horizontal="left" vertical="center" wrapText="1"/>
    </xf>
    <xf numFmtId="0" fontId="12" fillId="4" borderId="18" xfId="8" applyFont="1" applyFill="1" applyBorder="1" applyAlignment="1">
      <alignment horizontal="center" vertical="center"/>
    </xf>
    <xf numFmtId="4" fontId="12" fillId="4" borderId="18" xfId="12" applyNumberFormat="1" applyFont="1" applyFill="1" applyBorder="1" applyAlignment="1" applyProtection="1">
      <alignment horizontal="center" vertical="center"/>
    </xf>
    <xf numFmtId="4" fontId="12" fillId="4" borderId="18" xfId="12" applyNumberFormat="1" applyFont="1" applyFill="1" applyBorder="1" applyAlignment="1" applyProtection="1">
      <alignment horizontal="right" vertical="center"/>
    </xf>
    <xf numFmtId="4" fontId="12" fillId="4" borderId="30" xfId="12" applyNumberFormat="1" applyFont="1" applyFill="1" applyBorder="1" applyAlignment="1" applyProtection="1">
      <alignment horizontal="center" vertical="center"/>
    </xf>
    <xf numFmtId="0" fontId="18" fillId="0" borderId="0" xfId="8" applyFont="1"/>
    <xf numFmtId="0" fontId="18" fillId="4" borderId="21" xfId="8" applyFont="1" applyFill="1" applyBorder="1" applyAlignment="1">
      <alignment horizontal="center"/>
    </xf>
    <xf numFmtId="49" fontId="18" fillId="4" borderId="1" xfId="8" applyNumberFormat="1" applyFont="1" applyFill="1" applyBorder="1" applyAlignment="1">
      <alignment horizontal="center"/>
    </xf>
    <xf numFmtId="0" fontId="18" fillId="4" borderId="1" xfId="8" applyFont="1" applyFill="1" applyBorder="1" applyAlignment="1">
      <alignment wrapText="1"/>
    </xf>
    <xf numFmtId="0" fontId="18" fillId="4" borderId="1" xfId="8" applyFont="1" applyFill="1" applyBorder="1" applyAlignment="1">
      <alignment horizontal="center"/>
    </xf>
    <xf numFmtId="4" fontId="18" fillId="4" borderId="1" xfId="8" applyNumberFormat="1" applyFont="1" applyFill="1" applyBorder="1"/>
    <xf numFmtId="164" fontId="1" fillId="4" borderId="1" xfId="12" applyFont="1" applyFill="1" applyBorder="1" applyAlignment="1" applyProtection="1">
      <alignment horizontal="right" vertical="center"/>
    </xf>
    <xf numFmtId="4" fontId="18" fillId="4" borderId="31" xfId="8" applyNumberFormat="1" applyFont="1" applyFill="1" applyBorder="1"/>
    <xf numFmtId="0" fontId="1" fillId="0" borderId="21" xfId="8" applyBorder="1" applyAlignment="1">
      <alignment horizontal="center" vertical="center"/>
    </xf>
    <xf numFmtId="49" fontId="1" fillId="0" borderId="1" xfId="8" applyNumberFormat="1" applyBorder="1" applyAlignment="1">
      <alignment horizontal="center" vertical="center"/>
    </xf>
    <xf numFmtId="0" fontId="1" fillId="0" borderId="1" xfId="4" applyBorder="1" applyAlignment="1">
      <alignment horizontal="left" vertical="center" wrapText="1"/>
    </xf>
    <xf numFmtId="4" fontId="1" fillId="0" borderId="1" xfId="4" applyNumberFormat="1" applyBorder="1" applyAlignment="1">
      <alignment horizontal="right" vertical="center"/>
    </xf>
    <xf numFmtId="164" fontId="1" fillId="0" borderId="1" xfId="12" applyFont="1" applyBorder="1" applyAlignment="1" applyProtection="1">
      <alignment horizontal="left" vertical="center" wrapText="1"/>
    </xf>
    <xf numFmtId="4" fontId="1" fillId="0" borderId="31" xfId="8" applyNumberFormat="1" applyBorder="1"/>
    <xf numFmtId="4" fontId="1" fillId="0" borderId="1" xfId="8" applyNumberFormat="1" applyBorder="1" applyAlignment="1">
      <alignment horizontal="right" vertical="center"/>
    </xf>
    <xf numFmtId="0" fontId="18" fillId="4" borderId="21" xfId="8" applyFont="1" applyFill="1" applyBorder="1" applyAlignment="1">
      <alignment horizontal="center" vertical="center" shrinkToFit="1"/>
    </xf>
    <xf numFmtId="164" fontId="18" fillId="4" borderId="1" xfId="12" applyFont="1" applyFill="1" applyBorder="1" applyAlignment="1" applyProtection="1">
      <alignment horizontal="center" wrapText="1"/>
    </xf>
    <xf numFmtId="2" fontId="18" fillId="4" borderId="1" xfId="6" applyNumberFormat="1" applyFont="1" applyFill="1" applyBorder="1"/>
    <xf numFmtId="10" fontId="18" fillId="0" borderId="0" xfId="2" applyNumberFormat="1" applyFont="1" applyBorder="1" applyProtection="1"/>
    <xf numFmtId="49" fontId="18" fillId="4" borderId="1" xfId="8" applyNumberFormat="1" applyFont="1" applyFill="1" applyBorder="1" applyAlignment="1">
      <alignment horizontal="center" vertical="center"/>
    </xf>
    <xf numFmtId="164" fontId="1" fillId="4" borderId="1" xfId="12" applyFont="1" applyFill="1" applyBorder="1" applyAlignment="1" applyProtection="1">
      <alignment horizontal="left" vertical="center" wrapText="1"/>
    </xf>
    <xf numFmtId="0" fontId="1" fillId="4" borderId="21" xfId="8" applyFill="1" applyBorder="1" applyAlignment="1">
      <alignment horizontal="center" vertical="center"/>
    </xf>
    <xf numFmtId="49" fontId="1" fillId="4" borderId="1" xfId="8" applyNumberFormat="1" applyFill="1" applyBorder="1" applyAlignment="1">
      <alignment horizontal="center" vertical="center"/>
    </xf>
    <xf numFmtId="164" fontId="1" fillId="4" borderId="1" xfId="12" applyFont="1" applyFill="1" applyBorder="1" applyAlignment="1" applyProtection="1">
      <alignment horizontal="left" wrapText="1"/>
    </xf>
    <xf numFmtId="164" fontId="1" fillId="4" borderId="1" xfId="12" applyFont="1" applyFill="1" applyBorder="1" applyAlignment="1" applyProtection="1">
      <alignment horizontal="center" wrapText="1"/>
    </xf>
    <xf numFmtId="4" fontId="1" fillId="4" borderId="1" xfId="8" applyNumberFormat="1" applyFill="1" applyBorder="1" applyAlignment="1">
      <alignment horizontal="right" vertical="center"/>
    </xf>
    <xf numFmtId="4" fontId="1" fillId="4" borderId="31" xfId="8" applyNumberFormat="1" applyFill="1" applyBorder="1"/>
    <xf numFmtId="164" fontId="1" fillId="0" borderId="1" xfId="12" applyFont="1" applyBorder="1" applyAlignment="1" applyProtection="1">
      <alignment horizontal="left" wrapText="1"/>
    </xf>
    <xf numFmtId="164" fontId="1" fillId="0" borderId="1" xfId="12" applyFont="1" applyBorder="1" applyAlignment="1" applyProtection="1">
      <alignment horizontal="center" wrapText="1"/>
    </xf>
    <xf numFmtId="166" fontId="1" fillId="0" borderId="1" xfId="8" applyNumberFormat="1" applyBorder="1" applyAlignment="1">
      <alignment horizontal="right" vertical="center"/>
    </xf>
    <xf numFmtId="0" fontId="1" fillId="0" borderId="32" xfId="8" applyBorder="1" applyAlignment="1">
      <alignment horizontal="center" vertical="center"/>
    </xf>
    <xf numFmtId="49" fontId="1" fillId="0" borderId="20" xfId="8" applyNumberFormat="1" applyBorder="1" applyAlignment="1">
      <alignment horizontal="center" vertical="center"/>
    </xf>
    <xf numFmtId="164" fontId="1" fillId="0" borderId="20" xfId="12" applyFont="1" applyBorder="1" applyAlignment="1" applyProtection="1">
      <alignment horizontal="left" wrapText="1"/>
    </xf>
    <xf numFmtId="164" fontId="1" fillId="0" borderId="20" xfId="12" applyFont="1" applyBorder="1" applyAlignment="1" applyProtection="1">
      <alignment horizontal="center" wrapText="1"/>
    </xf>
    <xf numFmtId="4" fontId="1" fillId="0" borderId="20" xfId="8" applyNumberFormat="1" applyBorder="1" applyAlignment="1">
      <alignment horizontal="right" vertical="center"/>
    </xf>
    <xf numFmtId="164" fontId="1" fillId="0" borderId="20" xfId="12" applyFont="1" applyBorder="1" applyAlignment="1" applyProtection="1">
      <alignment horizontal="left" vertical="center" wrapText="1"/>
    </xf>
    <xf numFmtId="4" fontId="1" fillId="0" borderId="33" xfId="8" applyNumberFormat="1" applyBorder="1"/>
    <xf numFmtId="0" fontId="18" fillId="4" borderId="26" xfId="8" applyFont="1" applyFill="1" applyBorder="1" applyAlignment="1">
      <alignment horizontal="center" vertical="center" shrinkToFit="1"/>
    </xf>
    <xf numFmtId="49" fontId="18" fillId="4" borderId="18" xfId="6" applyNumberFormat="1" applyFont="1" applyFill="1" applyBorder="1" applyAlignment="1">
      <alignment horizontal="center" vertical="center"/>
    </xf>
    <xf numFmtId="0" fontId="18" fillId="4" borderId="18" xfId="6" applyFont="1" applyFill="1" applyBorder="1" applyAlignment="1">
      <alignment horizontal="left" vertical="center" wrapText="1"/>
    </xf>
    <xf numFmtId="167" fontId="18" fillId="4" borderId="18" xfId="6" applyNumberFormat="1" applyFont="1" applyFill="1" applyBorder="1" applyAlignment="1">
      <alignment horizontal="center" vertical="center"/>
    </xf>
    <xf numFmtId="2" fontId="18" fillId="4" borderId="18" xfId="6" applyNumberFormat="1" applyFont="1" applyFill="1" applyBorder="1" applyAlignment="1">
      <alignment vertical="center"/>
    </xf>
    <xf numFmtId="167" fontId="18" fillId="4" borderId="18" xfId="6" applyNumberFormat="1" applyFont="1" applyFill="1" applyBorder="1" applyAlignment="1">
      <alignment vertical="center"/>
    </xf>
    <xf numFmtId="165" fontId="18" fillId="4" borderId="30" xfId="14" applyFont="1" applyFill="1" applyBorder="1" applyAlignment="1" applyProtection="1">
      <alignment vertical="center"/>
    </xf>
    <xf numFmtId="0" fontId="1" fillId="0" borderId="21" xfId="6" applyBorder="1" applyAlignment="1">
      <alignment horizontal="center" vertical="center"/>
    </xf>
    <xf numFmtId="49" fontId="1" fillId="0" borderId="1" xfId="6" applyNumberFormat="1" applyBorder="1" applyAlignment="1">
      <alignment horizontal="center" vertical="center"/>
    </xf>
    <xf numFmtId="168" fontId="1" fillId="0" borderId="1" xfId="6" applyNumberFormat="1" applyBorder="1" applyAlignment="1">
      <alignment horizontal="right" vertical="center"/>
    </xf>
    <xf numFmtId="0" fontId="1" fillId="0" borderId="21" xfId="6" applyBorder="1" applyAlignment="1">
      <alignment horizontal="center"/>
    </xf>
    <xf numFmtId="49" fontId="1" fillId="0" borderId="1" xfId="6" applyNumberFormat="1" applyBorder="1" applyAlignment="1">
      <alignment horizontal="center"/>
    </xf>
    <xf numFmtId="0" fontId="23" fillId="0" borderId="1" xfId="4" applyFont="1" applyBorder="1" applyAlignment="1">
      <alignment horizontal="left" wrapText="1"/>
    </xf>
    <xf numFmtId="0" fontId="23" fillId="0" borderId="1" xfId="4" applyFont="1" applyBorder="1" applyAlignment="1">
      <alignment horizontal="center" wrapText="1"/>
    </xf>
    <xf numFmtId="0" fontId="1" fillId="0" borderId="32" xfId="6" applyBorder="1" applyAlignment="1">
      <alignment horizontal="center"/>
    </xf>
    <xf numFmtId="49" fontId="1" fillId="0" borderId="20" xfId="6" applyNumberFormat="1" applyBorder="1" applyAlignment="1">
      <alignment horizontal="center"/>
    </xf>
    <xf numFmtId="167" fontId="1" fillId="0" borderId="20" xfId="6" applyNumberFormat="1" applyBorder="1" applyAlignment="1">
      <alignment horizontal="right" vertical="center"/>
    </xf>
    <xf numFmtId="4" fontId="18" fillId="0" borderId="33" xfId="6" applyNumberFormat="1" applyFont="1" applyBorder="1" applyAlignment="1">
      <alignment horizontal="right" vertical="center"/>
    </xf>
    <xf numFmtId="49" fontId="18" fillId="4" borderId="1" xfId="6" applyNumberFormat="1" applyFont="1" applyFill="1" applyBorder="1" applyAlignment="1">
      <alignment horizontal="center"/>
    </xf>
    <xf numFmtId="0" fontId="18" fillId="4" borderId="1" xfId="6" applyFont="1" applyFill="1" applyBorder="1" applyAlignment="1">
      <alignment horizontal="left" wrapText="1"/>
    </xf>
    <xf numFmtId="167" fontId="18" fillId="4" borderId="1" xfId="6" applyNumberFormat="1" applyFont="1" applyFill="1" applyBorder="1" applyAlignment="1">
      <alignment horizontal="center"/>
    </xf>
    <xf numFmtId="167" fontId="18" fillId="4" borderId="1" xfId="6" applyNumberFormat="1" applyFont="1" applyFill="1" applyBorder="1"/>
    <xf numFmtId="165" fontId="18" fillId="4" borderId="31" xfId="14" applyFont="1" applyFill="1" applyBorder="1" applyAlignment="1" applyProtection="1">
      <alignment vertical="center"/>
    </xf>
    <xf numFmtId="167" fontId="1" fillId="0" borderId="1" xfId="6" applyNumberFormat="1" applyBorder="1" applyAlignment="1">
      <alignment horizontal="right" vertical="center"/>
    </xf>
    <xf numFmtId="4" fontId="18" fillId="0" borderId="31" xfId="6" applyNumberFormat="1" applyFont="1" applyBorder="1" applyAlignment="1">
      <alignment horizontal="right" vertical="center"/>
    </xf>
    <xf numFmtId="49" fontId="18" fillId="4" borderId="1" xfId="6" applyNumberFormat="1" applyFont="1" applyFill="1" applyBorder="1" applyAlignment="1">
      <alignment horizontal="center" vertical="center"/>
    </xf>
    <xf numFmtId="0" fontId="18" fillId="4" borderId="1" xfId="6" applyFont="1" applyFill="1" applyBorder="1" applyAlignment="1">
      <alignment horizontal="left" vertical="center" wrapText="1"/>
    </xf>
    <xf numFmtId="167" fontId="18" fillId="4" borderId="1" xfId="6" applyNumberFormat="1" applyFont="1" applyFill="1" applyBorder="1" applyAlignment="1">
      <alignment horizontal="center" vertical="center"/>
    </xf>
    <xf numFmtId="2" fontId="18" fillId="4" borderId="1" xfId="6" applyNumberFormat="1" applyFont="1" applyFill="1" applyBorder="1" applyAlignment="1">
      <alignment vertical="center"/>
    </xf>
    <xf numFmtId="167" fontId="18" fillId="4" borderId="1" xfId="6" applyNumberFormat="1" applyFont="1" applyFill="1" applyBorder="1" applyAlignment="1">
      <alignment vertical="center"/>
    </xf>
    <xf numFmtId="0" fontId="1" fillId="0" borderId="21" xfId="4" applyBorder="1" applyAlignment="1">
      <alignment horizontal="center" vertical="center"/>
    </xf>
    <xf numFmtId="49" fontId="1" fillId="0" borderId="1" xfId="4" applyNumberFormat="1" applyBorder="1" applyAlignment="1">
      <alignment horizontal="center" vertical="center"/>
    </xf>
    <xf numFmtId="164" fontId="1" fillId="0" borderId="1" xfId="12" applyFont="1" applyBorder="1" applyAlignment="1" applyProtection="1">
      <alignment horizontal="right" vertical="center"/>
    </xf>
    <xf numFmtId="4" fontId="23" fillId="5" borderId="1" xfId="4" applyNumberFormat="1" applyFont="1" applyFill="1" applyBorder="1" applyAlignment="1">
      <alignment horizontal="right" wrapText="1"/>
    </xf>
    <xf numFmtId="0" fontId="1" fillId="0" borderId="34" xfId="6" applyBorder="1" applyAlignment="1">
      <alignment horizontal="center"/>
    </xf>
    <xf numFmtId="49" fontId="1" fillId="0" borderId="35" xfId="6" applyNumberFormat="1" applyBorder="1" applyAlignment="1">
      <alignment horizontal="center"/>
    </xf>
    <xf numFmtId="164" fontId="1" fillId="0" borderId="35" xfId="12" applyFont="1" applyBorder="1" applyAlignment="1" applyProtection="1">
      <alignment horizontal="left" wrapText="1"/>
    </xf>
    <xf numFmtId="164" fontId="1" fillId="0" borderId="35" xfId="12" applyFont="1" applyBorder="1" applyAlignment="1" applyProtection="1">
      <alignment horizontal="center" wrapText="1"/>
    </xf>
    <xf numFmtId="167" fontId="1" fillId="0" borderId="35" xfId="6" applyNumberFormat="1" applyBorder="1" applyAlignment="1">
      <alignment horizontal="right" vertical="center"/>
    </xf>
    <xf numFmtId="164" fontId="1" fillId="0" borderId="35" xfId="12" applyFont="1" applyBorder="1" applyAlignment="1" applyProtection="1">
      <alignment horizontal="left" vertical="center" wrapText="1"/>
    </xf>
    <xf numFmtId="4" fontId="18" fillId="0" borderId="36" xfId="6" applyNumberFormat="1" applyFont="1" applyBorder="1" applyAlignment="1">
      <alignment horizontal="right" vertical="center"/>
    </xf>
    <xf numFmtId="0" fontId="1" fillId="2" borderId="0" xfId="8" applyFill="1"/>
    <xf numFmtId="49" fontId="1" fillId="2" borderId="0" xfId="8" applyNumberFormat="1" applyFill="1" applyAlignment="1">
      <alignment horizontal="center"/>
    </xf>
    <xf numFmtId="0" fontId="1" fillId="2" borderId="0" xfId="8" applyFill="1" applyAlignment="1">
      <alignment horizontal="left" wrapText="1"/>
    </xf>
    <xf numFmtId="4" fontId="1" fillId="2" borderId="0" xfId="8" applyNumberFormat="1" applyFill="1"/>
    <xf numFmtId="4" fontId="1" fillId="2" borderId="0" xfId="12" applyNumberFormat="1" applyFont="1" applyFill="1" applyBorder="1" applyAlignment="1" applyProtection="1">
      <alignment horizontal="right" vertical="center"/>
    </xf>
    <xf numFmtId="0" fontId="0" fillId="2" borderId="0" xfId="0" applyFill="1"/>
    <xf numFmtId="4" fontId="1" fillId="2" borderId="0" xfId="12" applyNumberFormat="1" applyFont="1" applyFill="1" applyBorder="1" applyAlignment="1" applyProtection="1">
      <alignment horizontal="center" vertical="center"/>
    </xf>
    <xf numFmtId="4" fontId="1" fillId="0" borderId="0" xfId="12" applyNumberFormat="1" applyFont="1" applyBorder="1" applyAlignment="1" applyProtection="1">
      <alignment horizontal="center" vertical="center"/>
    </xf>
    <xf numFmtId="0" fontId="1" fillId="0" borderId="0" xfId="6" applyAlignment="1">
      <alignment horizontal="center"/>
    </xf>
    <xf numFmtId="49" fontId="1" fillId="0" borderId="0" xfId="6" applyNumberFormat="1" applyAlignment="1">
      <alignment horizontal="center"/>
    </xf>
    <xf numFmtId="164" fontId="1" fillId="0" borderId="0" xfId="12" applyFont="1" applyBorder="1" applyAlignment="1" applyProtection="1">
      <alignment horizontal="left" wrapText="1"/>
    </xf>
    <xf numFmtId="164" fontId="1" fillId="0" borderId="0" xfId="12" applyFont="1" applyBorder="1" applyAlignment="1" applyProtection="1">
      <alignment horizontal="center" wrapText="1"/>
    </xf>
    <xf numFmtId="167" fontId="1" fillId="0" borderId="0" xfId="6" applyNumberFormat="1" applyAlignment="1">
      <alignment horizontal="right" vertical="center"/>
    </xf>
    <xf numFmtId="164" fontId="1" fillId="0" borderId="0" xfId="12" applyFont="1" applyBorder="1" applyAlignment="1" applyProtection="1">
      <alignment horizontal="left" vertical="center" wrapText="1"/>
    </xf>
    <xf numFmtId="4" fontId="18" fillId="0" borderId="0" xfId="6" applyNumberFormat="1" applyFont="1" applyAlignment="1">
      <alignment horizontal="right" vertical="center"/>
    </xf>
    <xf numFmtId="4" fontId="25" fillId="0" borderId="0" xfId="12" applyNumberFormat="1" applyFont="1" applyBorder="1" applyAlignment="1" applyProtection="1">
      <alignment horizontal="center" vertical="center"/>
    </xf>
    <xf numFmtId="4" fontId="18" fillId="0" borderId="0" xfId="12" applyNumberFormat="1" applyFont="1" applyBorder="1" applyAlignment="1" applyProtection="1">
      <alignment horizontal="left" vertical="center"/>
    </xf>
    <xf numFmtId="4" fontId="18" fillId="0" borderId="0" xfId="12" applyNumberFormat="1" applyFont="1" applyBorder="1" applyAlignment="1" applyProtection="1">
      <alignment horizontal="center" vertical="center"/>
    </xf>
    <xf numFmtId="0" fontId="26" fillId="0" borderId="0" xfId="10" applyFont="1"/>
    <xf numFmtId="0" fontId="26" fillId="0" borderId="0" xfId="10" applyFont="1" applyAlignment="1">
      <alignment horizontal="center"/>
    </xf>
    <xf numFmtId="0" fontId="26" fillId="0" borderId="5" xfId="10" applyFont="1" applyBorder="1"/>
    <xf numFmtId="0" fontId="26" fillId="0" borderId="6" xfId="10" applyFont="1" applyBorder="1"/>
    <xf numFmtId="0" fontId="27" fillId="0" borderId="6" xfId="10" applyFont="1" applyBorder="1"/>
    <xf numFmtId="0" fontId="26" fillId="0" borderId="6" xfId="10" applyFont="1" applyBorder="1" applyAlignment="1">
      <alignment horizontal="center"/>
    </xf>
    <xf numFmtId="0" fontId="26" fillId="0" borderId="7" xfId="10" applyFont="1" applyBorder="1"/>
    <xf numFmtId="0" fontId="28" fillId="0" borderId="28" xfId="10" applyFont="1" applyBorder="1"/>
    <xf numFmtId="0" fontId="29" fillId="0" borderId="0" xfId="10" applyFont="1"/>
    <xf numFmtId="0" fontId="30" fillId="0" borderId="0" xfId="10" applyFont="1"/>
    <xf numFmtId="0" fontId="30" fillId="0" borderId="29" xfId="10" applyFont="1" applyBorder="1"/>
    <xf numFmtId="0" fontId="26" fillId="0" borderId="28" xfId="10" applyFont="1" applyBorder="1"/>
    <xf numFmtId="0" fontId="26" fillId="0" borderId="29" xfId="10" applyFont="1" applyBorder="1"/>
    <xf numFmtId="0" fontId="31" fillId="0" borderId="28" xfId="0" applyFont="1" applyBorder="1"/>
    <xf numFmtId="0" fontId="31" fillId="0" borderId="0" xfId="9" applyFont="1" applyAlignment="1">
      <alignment wrapText="1"/>
    </xf>
    <xf numFmtId="0" fontId="32" fillId="0" borderId="0" xfId="10" applyFont="1" applyAlignment="1">
      <alignment horizontal="center"/>
    </xf>
    <xf numFmtId="0" fontId="32" fillId="0" borderId="29" xfId="10" applyFont="1" applyBorder="1" applyAlignment="1">
      <alignment horizontal="center"/>
    </xf>
    <xf numFmtId="0" fontId="33" fillId="0" borderId="28" xfId="0" applyFont="1" applyBorder="1"/>
    <xf numFmtId="169" fontId="35" fillId="0" borderId="0" xfId="10" applyNumberFormat="1" applyFont="1" applyAlignment="1">
      <alignment horizontal="center"/>
    </xf>
    <xf numFmtId="169" fontId="35" fillId="0" borderId="29" xfId="10" applyNumberFormat="1" applyFont="1" applyBorder="1" applyAlignment="1">
      <alignment horizontal="center"/>
    </xf>
    <xf numFmtId="0" fontId="28" fillId="0" borderId="0" xfId="10" applyFont="1"/>
    <xf numFmtId="0" fontId="36" fillId="0" borderId="37" xfId="10" applyFont="1" applyBorder="1"/>
    <xf numFmtId="0" fontId="26" fillId="0" borderId="38" xfId="10" applyFont="1" applyBorder="1"/>
    <xf numFmtId="0" fontId="26" fillId="0" borderId="38" xfId="10" applyFont="1" applyBorder="1" applyAlignment="1">
      <alignment horizontal="center"/>
    </xf>
    <xf numFmtId="0" fontId="26" fillId="0" borderId="39" xfId="10" applyFont="1" applyBorder="1" applyAlignment="1">
      <alignment horizontal="center"/>
    </xf>
    <xf numFmtId="0" fontId="32" fillId="0" borderId="22" xfId="10" applyFont="1" applyBorder="1" applyAlignment="1">
      <alignment horizontal="left"/>
    </xf>
    <xf numFmtId="0" fontId="26" fillId="0" borderId="40" xfId="10" applyFont="1" applyBorder="1"/>
    <xf numFmtId="0" fontId="26" fillId="0" borderId="41" xfId="10" applyFont="1" applyBorder="1"/>
    <xf numFmtId="0" fontId="32" fillId="0" borderId="33" xfId="10" applyFont="1" applyBorder="1" applyAlignment="1">
      <alignment horizontal="center"/>
    </xf>
    <xf numFmtId="0" fontId="26" fillId="0" borderId="42" xfId="10" applyFont="1" applyBorder="1"/>
    <xf numFmtId="0" fontId="35" fillId="0" borderId="22" xfId="10" applyFont="1" applyBorder="1"/>
    <xf numFmtId="0" fontId="38" fillId="0" borderId="40" xfId="10" applyFont="1" applyBorder="1"/>
    <xf numFmtId="0" fontId="38" fillId="0" borderId="41" xfId="10" applyFont="1" applyBorder="1"/>
    <xf numFmtId="169" fontId="35" fillId="0" borderId="44" xfId="10" applyNumberFormat="1" applyFont="1" applyBorder="1" applyAlignment="1">
      <alignment horizontal="center"/>
    </xf>
    <xf numFmtId="0" fontId="36" fillId="0" borderId="28" xfId="10" applyFont="1" applyBorder="1"/>
    <xf numFmtId="0" fontId="35" fillId="0" borderId="25" xfId="10" applyFont="1" applyBorder="1"/>
    <xf numFmtId="0" fontId="38" fillId="0" borderId="45" xfId="10" applyFont="1" applyBorder="1"/>
    <xf numFmtId="0" fontId="38" fillId="0" borderId="29" xfId="10" applyFont="1" applyBorder="1"/>
    <xf numFmtId="4" fontId="29" fillId="0" borderId="33" xfId="10" applyNumberFormat="1" applyFont="1" applyBorder="1" applyAlignment="1">
      <alignment horizontal="center"/>
    </xf>
    <xf numFmtId="4" fontId="28" fillId="0" borderId="33" xfId="10" applyNumberFormat="1" applyFont="1" applyBorder="1" applyAlignment="1">
      <alignment horizontal="center"/>
    </xf>
    <xf numFmtId="0" fontId="35" fillId="0" borderId="2" xfId="0" applyFont="1" applyBorder="1" applyAlignment="1">
      <alignment horizontal="center" vertical="top" wrapText="1"/>
    </xf>
    <xf numFmtId="0" fontId="39" fillId="0" borderId="43" xfId="0" applyFont="1" applyBorder="1" applyAlignment="1">
      <alignment horizontal="center" vertical="top" wrapText="1"/>
    </xf>
    <xf numFmtId="0" fontId="39" fillId="0" borderId="2" xfId="0" applyFont="1" applyBorder="1" applyAlignment="1">
      <alignment horizontal="center" vertical="top" wrapText="1"/>
    </xf>
    <xf numFmtId="4" fontId="29" fillId="6" borderId="29" xfId="10" applyNumberFormat="1" applyFont="1" applyFill="1" applyBorder="1" applyAlignment="1">
      <alignment horizontal="center"/>
    </xf>
    <xf numFmtId="0" fontId="29" fillId="0" borderId="46" xfId="10" applyFont="1" applyBorder="1" applyAlignment="1">
      <alignment horizontal="center"/>
    </xf>
    <xf numFmtId="4" fontId="29" fillId="0" borderId="48" xfId="10" applyNumberFormat="1" applyFont="1" applyBorder="1" applyAlignment="1">
      <alignment horizontal="center"/>
    </xf>
    <xf numFmtId="164" fontId="26" fillId="0" borderId="0" xfId="10" applyNumberFormat="1" applyFont="1"/>
    <xf numFmtId="0" fontId="37" fillId="0" borderId="43" xfId="10" applyFont="1" applyBorder="1" applyAlignment="1">
      <alignment horizontal="center"/>
    </xf>
    <xf numFmtId="4" fontId="39" fillId="0" borderId="48" xfId="10" applyNumberFormat="1" applyFont="1" applyBorder="1" applyAlignment="1">
      <alignment horizontal="center"/>
    </xf>
    <xf numFmtId="0" fontId="32" fillId="6" borderId="11" xfId="10" applyFont="1" applyFill="1" applyBorder="1" applyAlignment="1">
      <alignment horizontal="left" vertical="center"/>
    </xf>
    <xf numFmtId="0" fontId="29" fillId="6" borderId="13" xfId="10" applyFont="1" applyFill="1" applyBorder="1"/>
    <xf numFmtId="0" fontId="28" fillId="6" borderId="13" xfId="10" applyFont="1" applyFill="1" applyBorder="1" applyAlignment="1">
      <alignment horizontal="center"/>
    </xf>
    <xf numFmtId="4" fontId="29" fillId="6" borderId="13" xfId="10" applyNumberFormat="1" applyFont="1" applyFill="1" applyBorder="1" applyAlignment="1">
      <alignment horizontal="center"/>
    </xf>
    <xf numFmtId="4" fontId="29" fillId="6" borderId="13" xfId="10" applyNumberFormat="1" applyFont="1" applyFill="1" applyBorder="1"/>
    <xf numFmtId="4" fontId="29" fillId="6" borderId="12" xfId="10" applyNumberFormat="1" applyFont="1" applyFill="1" applyBorder="1" applyAlignment="1">
      <alignment horizontal="center"/>
    </xf>
    <xf numFmtId="0" fontId="37" fillId="0" borderId="42" xfId="10" applyFont="1" applyBorder="1" applyAlignment="1">
      <alignment horizontal="left"/>
    </xf>
    <xf numFmtId="0" fontId="28" fillId="0" borderId="45" xfId="10" applyFont="1" applyBorder="1" applyAlignment="1">
      <alignment horizontal="left"/>
    </xf>
    <xf numFmtId="0" fontId="28" fillId="0" borderId="43" xfId="10" applyFont="1" applyBorder="1" applyAlignment="1">
      <alignment horizontal="center"/>
    </xf>
    <xf numFmtId="4" fontId="37" fillId="0" borderId="51" xfId="10" applyNumberFormat="1" applyFont="1" applyBorder="1" applyAlignment="1">
      <alignment horizontal="center"/>
    </xf>
    <xf numFmtId="164" fontId="26" fillId="0" borderId="0" xfId="1" applyFont="1" applyBorder="1" applyProtection="1"/>
    <xf numFmtId="4" fontId="26" fillId="0" borderId="0" xfId="10" applyNumberFormat="1" applyFont="1"/>
    <xf numFmtId="0" fontId="28" fillId="0" borderId="42" xfId="10" applyFont="1" applyBorder="1" applyAlignment="1">
      <alignment horizontal="left"/>
    </xf>
    <xf numFmtId="4" fontId="28" fillId="0" borderId="52" xfId="10" applyNumberFormat="1" applyFont="1" applyBorder="1" applyAlignment="1">
      <alignment horizontal="center"/>
    </xf>
    <xf numFmtId="0" fontId="42" fillId="0" borderId="45" xfId="10" applyFont="1" applyBorder="1" applyAlignment="1">
      <alignment horizontal="left"/>
    </xf>
    <xf numFmtId="0" fontId="42" fillId="0" borderId="43" xfId="10" applyFont="1" applyBorder="1" applyAlignment="1">
      <alignment horizontal="center"/>
    </xf>
    <xf numFmtId="4" fontId="37" fillId="0" borderId="52" xfId="10" applyNumberFormat="1" applyFont="1" applyBorder="1" applyAlignment="1">
      <alignment horizontal="center"/>
    </xf>
    <xf numFmtId="0" fontId="44" fillId="0" borderId="0" xfId="10" applyFont="1"/>
    <xf numFmtId="0" fontId="43" fillId="0" borderId="28" xfId="10" applyFont="1" applyBorder="1" applyAlignment="1">
      <alignment horizontal="left"/>
    </xf>
    <xf numFmtId="0" fontId="42" fillId="0" borderId="0" xfId="10" applyFont="1" applyAlignment="1">
      <alignment horizontal="left"/>
    </xf>
    <xf numFmtId="0" fontId="42" fillId="0" borderId="0" xfId="10" applyFont="1" applyAlignment="1">
      <alignment horizontal="center"/>
    </xf>
    <xf numFmtId="4" fontId="37" fillId="0" borderId="0" xfId="10" applyNumberFormat="1" applyFont="1" applyAlignment="1">
      <alignment horizontal="center"/>
    </xf>
    <xf numFmtId="4" fontId="42" fillId="0" borderId="0" xfId="10" applyNumberFormat="1" applyFont="1" applyAlignment="1">
      <alignment horizontal="center"/>
    </xf>
    <xf numFmtId="4" fontId="37" fillId="0" borderId="53" xfId="10" applyNumberFormat="1" applyFont="1" applyBorder="1" applyAlignment="1">
      <alignment horizontal="center"/>
    </xf>
    <xf numFmtId="0" fontId="29" fillId="0" borderId="29" xfId="10" applyFont="1" applyBorder="1"/>
    <xf numFmtId="0" fontId="45" fillId="0" borderId="28" xfId="10" applyFont="1" applyBorder="1"/>
    <xf numFmtId="0" fontId="29" fillId="0" borderId="0" xfId="10" applyFont="1" applyAlignment="1">
      <alignment horizontal="center"/>
    </xf>
    <xf numFmtId="0" fontId="46" fillId="0" borderId="0" xfId="10" applyFont="1"/>
    <xf numFmtId="4" fontId="18" fillId="0" borderId="28" xfId="12" applyNumberFormat="1" applyFont="1" applyBorder="1" applyAlignment="1" applyProtection="1">
      <alignment horizontal="left" vertical="center"/>
    </xf>
    <xf numFmtId="0" fontId="47" fillId="0" borderId="0" xfId="10" applyFont="1"/>
    <xf numFmtId="0" fontId="29" fillId="0" borderId="28" xfId="10" applyFont="1" applyBorder="1"/>
    <xf numFmtId="0" fontId="29" fillId="0" borderId="8" xfId="10" applyFont="1" applyBorder="1"/>
    <xf numFmtId="0" fontId="41" fillId="0" borderId="9" xfId="10" applyFont="1" applyBorder="1"/>
    <xf numFmtId="0" fontId="26" fillId="0" borderId="9" xfId="10" applyFont="1" applyBorder="1" applyAlignment="1">
      <alignment horizontal="center"/>
    </xf>
    <xf numFmtId="0" fontId="26" fillId="0" borderId="9" xfId="10" applyFont="1" applyBorder="1"/>
    <xf numFmtId="0" fontId="26" fillId="0" borderId="10" xfId="10" applyFont="1" applyBorder="1"/>
    <xf numFmtId="10" fontId="4" fillId="3" borderId="12" xfId="2" applyNumberFormat="1" applyFont="1" applyFill="1" applyBorder="1" applyAlignment="1" applyProtection="1">
      <alignment horizontal="center" vertical="center" wrapText="1"/>
    </xf>
    <xf numFmtId="164" fontId="1" fillId="0" borderId="0" xfId="4" applyNumberFormat="1"/>
    <xf numFmtId="49" fontId="4" fillId="2" borderId="10" xfId="11" applyNumberFormat="1" applyFont="1" applyFill="1" applyBorder="1" applyAlignment="1" applyProtection="1">
      <alignment vertical="center"/>
    </xf>
    <xf numFmtId="0" fontId="1" fillId="0" borderId="23" xfId="4" applyBorder="1" applyAlignment="1">
      <alignment horizontal="center" vertical="center"/>
    </xf>
    <xf numFmtId="49" fontId="1" fillId="0" borderId="24" xfId="4" applyNumberFormat="1" applyBorder="1" applyAlignment="1">
      <alignment horizontal="center" vertical="center"/>
    </xf>
    <xf numFmtId="0" fontId="23" fillId="0" borderId="24" xfId="4" applyFont="1" applyBorder="1" applyAlignment="1">
      <alignment horizontal="left" wrapText="1"/>
    </xf>
    <xf numFmtId="0" fontId="23" fillId="0" borderId="24" xfId="4" applyFont="1" applyBorder="1" applyAlignment="1">
      <alignment horizontal="center" wrapText="1"/>
    </xf>
    <xf numFmtId="164" fontId="1" fillId="0" borderId="24" xfId="11" applyFont="1" applyBorder="1" applyAlignment="1" applyProtection="1">
      <alignment horizontal="right" vertical="center"/>
    </xf>
    <xf numFmtId="4" fontId="23" fillId="5" borderId="24" xfId="4" applyNumberFormat="1" applyFont="1" applyFill="1" applyBorder="1" applyAlignment="1">
      <alignment horizontal="right" wrapText="1"/>
    </xf>
    <xf numFmtId="164" fontId="1" fillId="0" borderId="24" xfId="11" applyFont="1" applyBorder="1" applyAlignment="1" applyProtection="1">
      <alignment horizontal="left" vertical="center" wrapText="1"/>
    </xf>
    <xf numFmtId="164" fontId="1" fillId="0" borderId="44" xfId="11" applyFont="1" applyBorder="1" applyAlignment="1" applyProtection="1">
      <alignment horizontal="right" vertical="center"/>
    </xf>
    <xf numFmtId="164" fontId="1" fillId="0" borderId="1" xfId="11" applyFont="1" applyBorder="1" applyAlignment="1" applyProtection="1">
      <alignment horizontal="right" vertical="center"/>
    </xf>
    <xf numFmtId="164" fontId="1" fillId="0" borderId="1" xfId="11" applyFont="1" applyBorder="1" applyAlignment="1" applyProtection="1">
      <alignment horizontal="left" vertical="center" wrapText="1"/>
    </xf>
    <xf numFmtId="164" fontId="1" fillId="0" borderId="31" xfId="11" applyFont="1" applyBorder="1" applyAlignment="1" applyProtection="1">
      <alignment horizontal="right" vertical="center"/>
    </xf>
    <xf numFmtId="164" fontId="1" fillId="0" borderId="1" xfId="1" applyFont="1" applyBorder="1" applyAlignment="1" applyProtection="1">
      <alignment horizontal="center" vertical="center" wrapText="1"/>
    </xf>
    <xf numFmtId="0" fontId="1" fillId="0" borderId="32" xfId="4" applyBorder="1" applyAlignment="1">
      <alignment horizontal="center" vertical="center"/>
    </xf>
    <xf numFmtId="49" fontId="1" fillId="0" borderId="20" xfId="4" applyNumberFormat="1" applyBorder="1" applyAlignment="1">
      <alignment horizontal="center" vertical="center"/>
    </xf>
    <xf numFmtId="0" fontId="1" fillId="0" borderId="20" xfId="4" applyBorder="1" applyAlignment="1">
      <alignment horizontal="left" vertical="center" wrapText="1"/>
    </xf>
    <xf numFmtId="0" fontId="1" fillId="0" borderId="20" xfId="4" applyBorder="1" applyAlignment="1">
      <alignment horizontal="center" vertical="center" wrapText="1"/>
    </xf>
    <xf numFmtId="164" fontId="1" fillId="0" borderId="20" xfId="11" applyFont="1" applyBorder="1" applyAlignment="1" applyProtection="1">
      <alignment horizontal="right" vertical="center"/>
    </xf>
    <xf numFmtId="164" fontId="1" fillId="0" borderId="20" xfId="1" applyFont="1" applyBorder="1" applyAlignment="1" applyProtection="1">
      <alignment horizontal="center" vertical="center" wrapText="1"/>
    </xf>
    <xf numFmtId="164" fontId="1" fillId="0" borderId="20" xfId="11" applyFont="1" applyBorder="1" applyAlignment="1" applyProtection="1">
      <alignment horizontal="left" vertical="center" wrapText="1"/>
    </xf>
    <xf numFmtId="164" fontId="1" fillId="0" borderId="33" xfId="11" applyFont="1" applyBorder="1" applyAlignment="1" applyProtection="1">
      <alignment horizontal="right" vertical="center"/>
    </xf>
    <xf numFmtId="164" fontId="20" fillId="4" borderId="54" xfId="11" applyFont="1" applyFill="1" applyBorder="1" applyAlignment="1" applyProtection="1">
      <alignment vertical="center"/>
    </xf>
    <xf numFmtId="0" fontId="22" fillId="0" borderId="23" xfId="4" applyFont="1" applyBorder="1" applyAlignment="1">
      <alignment horizontal="center" vertical="center"/>
    </xf>
    <xf numFmtId="49" fontId="22" fillId="0" borderId="24" xfId="4" applyNumberFormat="1" applyFont="1" applyBorder="1" applyAlignment="1">
      <alignment horizontal="center" vertical="center"/>
    </xf>
    <xf numFmtId="0" fontId="48" fillId="0" borderId="24" xfId="4" applyFont="1" applyBorder="1" applyAlignment="1">
      <alignment horizontal="left" wrapText="1"/>
    </xf>
    <xf numFmtId="0" fontId="48" fillId="0" borderId="24" xfId="4" applyFont="1" applyBorder="1" applyAlignment="1">
      <alignment horizontal="center" wrapText="1"/>
    </xf>
    <xf numFmtId="4" fontId="48" fillId="5" borderId="24" xfId="4" applyNumberFormat="1" applyFont="1" applyFill="1" applyBorder="1" applyAlignment="1">
      <alignment horizontal="right" vertical="center" wrapText="1"/>
    </xf>
    <xf numFmtId="164" fontId="22" fillId="0" borderId="24" xfId="11" applyFont="1" applyBorder="1" applyAlignment="1" applyProtection="1">
      <alignment horizontal="left" vertical="center" wrapText="1"/>
    </xf>
    <xf numFmtId="164" fontId="22" fillId="0" borderId="44" xfId="11" applyFont="1" applyBorder="1" applyAlignment="1" applyProtection="1">
      <alignment horizontal="right" vertical="center"/>
    </xf>
    <xf numFmtId="0" fontId="22" fillId="0" borderId="32" xfId="4" applyFont="1" applyBorder="1" applyAlignment="1">
      <alignment horizontal="center" vertical="center"/>
    </xf>
    <xf numFmtId="49" fontId="22" fillId="0" borderId="20" xfId="4" applyNumberFormat="1" applyFont="1" applyBorder="1" applyAlignment="1">
      <alignment horizontal="center" vertical="center"/>
    </xf>
    <xf numFmtId="0" fontId="48" fillId="0" borderId="20" xfId="4" applyFont="1" applyBorder="1" applyAlignment="1">
      <alignment horizontal="left" wrapText="1"/>
    </xf>
    <xf numFmtId="0" fontId="48" fillId="0" borderId="20" xfId="4" applyFont="1" applyBorder="1" applyAlignment="1">
      <alignment horizontal="center" wrapText="1"/>
    </xf>
    <xf numFmtId="164" fontId="22" fillId="0" borderId="20" xfId="11" applyFont="1" applyBorder="1" applyAlignment="1" applyProtection="1">
      <alignment horizontal="right" vertical="center"/>
    </xf>
    <xf numFmtId="4" fontId="48" fillId="5" borderId="20" xfId="4" applyNumberFormat="1" applyFont="1" applyFill="1" applyBorder="1" applyAlignment="1">
      <alignment horizontal="right" vertical="center" wrapText="1"/>
    </xf>
    <xf numFmtId="164" fontId="22" fillId="0" borderId="20" xfId="11" applyFont="1" applyBorder="1" applyAlignment="1" applyProtection="1">
      <alignment horizontal="left" vertical="center" wrapText="1"/>
    </xf>
    <xf numFmtId="164" fontId="22" fillId="0" borderId="33" xfId="11" applyFont="1" applyBorder="1" applyAlignment="1" applyProtection="1">
      <alignment horizontal="right" vertical="center"/>
    </xf>
    <xf numFmtId="0" fontId="1" fillId="0" borderId="24" xfId="4" applyBorder="1" applyAlignment="1">
      <alignment horizontal="left" vertical="center" wrapText="1"/>
    </xf>
    <xf numFmtId="0" fontId="1" fillId="0" borderId="24" xfId="4" applyBorder="1" applyAlignment="1">
      <alignment horizontal="center" vertical="center" wrapText="1"/>
    </xf>
    <xf numFmtId="0" fontId="2" fillId="7" borderId="21" xfId="4" applyFont="1" applyFill="1" applyBorder="1" applyAlignment="1">
      <alignment horizontal="center" vertical="center"/>
    </xf>
    <xf numFmtId="0" fontId="20" fillId="7" borderId="1" xfId="4" applyFont="1" applyFill="1" applyBorder="1" applyAlignment="1">
      <alignment horizontal="center" wrapText="1"/>
    </xf>
    <xf numFmtId="0" fontId="20" fillId="7" borderId="1" xfId="4" applyFont="1" applyFill="1" applyBorder="1" applyAlignment="1">
      <alignment wrapText="1"/>
    </xf>
    <xf numFmtId="0" fontId="2" fillId="7" borderId="1" xfId="4" applyFont="1" applyFill="1" applyBorder="1" applyAlignment="1">
      <alignment horizontal="center" vertical="center" wrapText="1"/>
    </xf>
    <xf numFmtId="164" fontId="2" fillId="7" borderId="1" xfId="11" applyFont="1" applyFill="1" applyBorder="1" applyAlignment="1" applyProtection="1">
      <alignment horizontal="right" vertical="center"/>
    </xf>
    <xf numFmtId="164" fontId="2" fillId="7" borderId="1" xfId="11" applyFont="1" applyFill="1" applyBorder="1" applyAlignment="1" applyProtection="1">
      <alignment horizontal="left" vertical="center" wrapText="1"/>
    </xf>
    <xf numFmtId="164" fontId="20" fillId="7" borderId="31" xfId="11" applyFont="1" applyFill="1" applyBorder="1" applyAlignment="1" applyProtection="1">
      <alignment horizontal="right" vertical="center"/>
    </xf>
    <xf numFmtId="49" fontId="2" fillId="7" borderId="1" xfId="4" applyNumberFormat="1" applyFont="1" applyFill="1" applyBorder="1" applyAlignment="1">
      <alignment horizontal="center" vertical="center"/>
    </xf>
    <xf numFmtId="0" fontId="21" fillId="7" borderId="1" xfId="4" applyFont="1" applyFill="1" applyBorder="1" applyAlignment="1">
      <alignment horizontal="left" wrapText="1"/>
    </xf>
    <xf numFmtId="0" fontId="21" fillId="7" borderId="1" xfId="4" applyFont="1" applyFill="1" applyBorder="1" applyAlignment="1">
      <alignment horizontal="center" wrapText="1"/>
    </xf>
    <xf numFmtId="4" fontId="21" fillId="7" borderId="1" xfId="4" applyNumberFormat="1" applyFont="1" applyFill="1" applyBorder="1" applyAlignment="1">
      <alignment horizontal="right" vertical="center" wrapText="1"/>
    </xf>
    <xf numFmtId="164" fontId="2" fillId="7" borderId="31" xfId="11" applyFont="1" applyFill="1" applyBorder="1" applyAlignment="1" applyProtection="1">
      <alignment horizontal="right" vertical="center"/>
    </xf>
    <xf numFmtId="164" fontId="18" fillId="4" borderId="14" xfId="11" applyFont="1" applyFill="1" applyBorder="1" applyProtection="1"/>
    <xf numFmtId="0" fontId="49" fillId="0" borderId="0" xfId="0" applyFont="1" applyAlignment="1">
      <alignment horizontal="center"/>
    </xf>
    <xf numFmtId="0" fontId="12" fillId="0" borderId="0" xfId="0" applyFont="1" applyAlignment="1">
      <alignment wrapText="1"/>
    </xf>
    <xf numFmtId="10" fontId="12" fillId="0" borderId="55" xfId="0" applyNumberFormat="1" applyFont="1" applyBorder="1" applyAlignment="1">
      <alignment horizontal="center"/>
    </xf>
    <xf numFmtId="10" fontId="12" fillId="0" borderId="56" xfId="0" applyNumberFormat="1" applyFont="1" applyBorder="1" applyAlignment="1">
      <alignment horizontal="center"/>
    </xf>
    <xf numFmtId="10" fontId="12" fillId="0" borderId="57" xfId="0" applyNumberFormat="1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12" fillId="0" borderId="1" xfId="0" applyFont="1" applyBorder="1"/>
    <xf numFmtId="10" fontId="0" fillId="0" borderId="31" xfId="0" applyNumberFormat="1" applyBorder="1" applyAlignment="1">
      <alignment horizontal="center"/>
    </xf>
    <xf numFmtId="0" fontId="0" fillId="0" borderId="21" xfId="0" applyBorder="1"/>
    <xf numFmtId="0" fontId="0" fillId="0" borderId="1" xfId="0" applyBorder="1"/>
    <xf numFmtId="0" fontId="52" fillId="0" borderId="1" xfId="0" applyFont="1" applyBorder="1"/>
    <xf numFmtId="10" fontId="53" fillId="0" borderId="59" xfId="0" applyNumberFormat="1" applyFont="1" applyBorder="1" applyAlignment="1">
      <alignment horizontal="center"/>
    </xf>
    <xf numFmtId="10" fontId="0" fillId="0" borderId="0" xfId="0" applyNumberFormat="1"/>
    <xf numFmtId="0" fontId="0" fillId="0" borderId="38" xfId="0" applyBorder="1"/>
    <xf numFmtId="0" fontId="0" fillId="0" borderId="0" xfId="0" applyAlignment="1">
      <alignment horizontal="right"/>
    </xf>
    <xf numFmtId="0" fontId="21" fillId="0" borderId="0" xfId="0" applyFont="1" applyAlignment="1">
      <alignment horizontal="right"/>
    </xf>
    <xf numFmtId="0" fontId="53" fillId="0" borderId="0" xfId="0" applyFont="1" applyAlignment="1">
      <alignment horizontal="left"/>
    </xf>
    <xf numFmtId="0" fontId="1" fillId="0" borderId="60" xfId="4" applyBorder="1" applyAlignment="1">
      <alignment vertical="center"/>
    </xf>
    <xf numFmtId="0" fontId="1" fillId="0" borderId="24" xfId="4" applyBorder="1" applyAlignment="1">
      <alignment vertical="center"/>
    </xf>
    <xf numFmtId="0" fontId="21" fillId="0" borderId="1" xfId="4" applyFont="1" applyBorder="1" applyAlignment="1">
      <alignment horizontal="left" wrapText="1"/>
    </xf>
    <xf numFmtId="4" fontId="21" fillId="5" borderId="24" xfId="4" applyNumberFormat="1" applyFont="1" applyFill="1" applyBorder="1" applyAlignment="1">
      <alignment horizontal="right" vertical="center" wrapText="1"/>
    </xf>
    <xf numFmtId="0" fontId="20" fillId="4" borderId="24" xfId="4" applyFont="1" applyFill="1" applyBorder="1" applyAlignment="1">
      <alignment wrapText="1"/>
    </xf>
    <xf numFmtId="0" fontId="55" fillId="4" borderId="18" xfId="4" applyFont="1" applyFill="1" applyBorder="1" applyAlignment="1">
      <alignment wrapText="1"/>
    </xf>
    <xf numFmtId="164" fontId="55" fillId="4" borderId="27" xfId="11" applyFont="1" applyFill="1" applyBorder="1" applyAlignment="1" applyProtection="1">
      <alignment vertical="center"/>
    </xf>
    <xf numFmtId="0" fontId="18" fillId="4" borderId="18" xfId="4" applyFont="1" applyFill="1" applyBorder="1" applyAlignment="1">
      <alignment wrapText="1"/>
    </xf>
    <xf numFmtId="0" fontId="20" fillId="4" borderId="18" xfId="4" applyFont="1" applyFill="1" applyBorder="1" applyAlignment="1">
      <alignment wrapText="1"/>
    </xf>
    <xf numFmtId="0" fontId="1" fillId="0" borderId="20" xfId="4" applyBorder="1" applyAlignment="1">
      <alignment vertical="center"/>
    </xf>
    <xf numFmtId="0" fontId="4" fillId="2" borderId="9" xfId="4" applyFont="1" applyFill="1" applyBorder="1" applyAlignment="1">
      <alignment horizontal="center" vertical="center" wrapText="1"/>
    </xf>
    <xf numFmtId="49" fontId="12" fillId="3" borderId="15" xfId="4" applyNumberFormat="1" applyFont="1" applyFill="1" applyBorder="1" applyAlignment="1">
      <alignment horizontal="center" vertical="center"/>
    </xf>
    <xf numFmtId="49" fontId="12" fillId="3" borderId="16" xfId="4" applyNumberFormat="1" applyFont="1" applyFill="1" applyBorder="1" applyAlignment="1">
      <alignment horizontal="center" vertical="center"/>
    </xf>
    <xf numFmtId="49" fontId="12" fillId="3" borderId="17" xfId="4" applyNumberFormat="1" applyFont="1" applyFill="1" applyBorder="1" applyAlignment="1">
      <alignment horizontal="center" vertical="center"/>
    </xf>
    <xf numFmtId="0" fontId="12" fillId="3" borderId="17" xfId="4" applyFont="1" applyFill="1" applyBorder="1" applyAlignment="1">
      <alignment horizontal="center" vertical="center" wrapText="1"/>
    </xf>
    <xf numFmtId="0" fontId="12" fillId="3" borderId="17" xfId="4" applyFont="1" applyFill="1" applyBorder="1" applyAlignment="1">
      <alignment horizontal="center" vertical="center"/>
    </xf>
    <xf numFmtId="4" fontId="12" fillId="3" borderId="17" xfId="11" applyNumberFormat="1" applyFont="1" applyFill="1" applyBorder="1" applyAlignment="1" applyProtection="1">
      <alignment horizontal="center" vertical="center"/>
    </xf>
    <xf numFmtId="4" fontId="12" fillId="3" borderId="18" xfId="11" applyNumberFormat="1" applyFont="1" applyFill="1" applyBorder="1" applyAlignment="1" applyProtection="1">
      <alignment horizontal="center" vertical="center"/>
    </xf>
    <xf numFmtId="4" fontId="12" fillId="3" borderId="19" xfId="11" applyNumberFormat="1" applyFont="1" applyFill="1" applyBorder="1" applyAlignment="1" applyProtection="1">
      <alignment horizontal="center" vertical="center"/>
    </xf>
    <xf numFmtId="0" fontId="18" fillId="0" borderId="14" xfId="4" applyFont="1" applyBorder="1" applyAlignment="1">
      <alignment horizontal="right"/>
    </xf>
    <xf numFmtId="0" fontId="4" fillId="2" borderId="15" xfId="4" applyFont="1" applyFill="1" applyBorder="1" applyAlignment="1">
      <alignment horizontal="left" vertical="center" wrapText="1"/>
    </xf>
    <xf numFmtId="0" fontId="4" fillId="2" borderId="29" xfId="4" applyFont="1" applyFill="1" applyBorder="1" applyAlignment="1">
      <alignment horizontal="center" vertical="center" wrapText="1"/>
    </xf>
    <xf numFmtId="0" fontId="4" fillId="4" borderId="11" xfId="4" applyFont="1" applyFill="1" applyBorder="1" applyAlignment="1">
      <alignment horizontal="center" vertical="center" wrapText="1"/>
    </xf>
    <xf numFmtId="0" fontId="4" fillId="2" borderId="13" xfId="4" applyFont="1" applyFill="1" applyBorder="1" applyAlignment="1">
      <alignment horizontal="center" vertical="center" wrapText="1"/>
    </xf>
    <xf numFmtId="49" fontId="4" fillId="2" borderId="10" xfId="12" applyNumberFormat="1" applyFont="1" applyFill="1" applyBorder="1" applyAlignment="1" applyProtection="1">
      <alignment horizontal="center" vertical="center"/>
    </xf>
    <xf numFmtId="0" fontId="18" fillId="4" borderId="28" xfId="8" applyFont="1" applyFill="1" applyBorder="1" applyAlignment="1">
      <alignment horizontal="center" vertical="center" shrinkToFit="1"/>
    </xf>
    <xf numFmtId="0" fontId="18" fillId="4" borderId="28" xfId="8" applyFont="1" applyFill="1" applyBorder="1" applyAlignment="1">
      <alignment horizontal="left" vertical="top" wrapText="1"/>
    </xf>
    <xf numFmtId="4" fontId="24" fillId="0" borderId="0" xfId="12" applyNumberFormat="1" applyFont="1" applyBorder="1" applyAlignment="1" applyProtection="1">
      <alignment horizontal="left" vertical="center"/>
    </xf>
    <xf numFmtId="0" fontId="32" fillId="0" borderId="20" xfId="10" applyFont="1" applyBorder="1" applyAlignment="1">
      <alignment horizontal="center"/>
    </xf>
    <xf numFmtId="0" fontId="34" fillId="0" borderId="24" xfId="10" applyFont="1" applyBorder="1" applyAlignment="1">
      <alignment horizontal="center" vertical="center"/>
    </xf>
    <xf numFmtId="0" fontId="37" fillId="0" borderId="43" xfId="10" applyFont="1" applyBorder="1" applyAlignment="1">
      <alignment horizontal="left"/>
    </xf>
    <xf numFmtId="0" fontId="35" fillId="0" borderId="21" xfId="10" applyFont="1" applyBorder="1" applyAlignment="1">
      <alignment horizontal="center" vertical="center"/>
    </xf>
    <xf numFmtId="0" fontId="39" fillId="0" borderId="1" xfId="10" applyFont="1" applyBorder="1" applyAlignment="1">
      <alignment horizontal="center" vertical="center"/>
    </xf>
    <xf numFmtId="0" fontId="35" fillId="0" borderId="1" xfId="10" applyFont="1" applyBorder="1" applyAlignment="1">
      <alignment horizontal="center" vertical="center"/>
    </xf>
    <xf numFmtId="0" fontId="40" fillId="0" borderId="22" xfId="10" applyFont="1" applyBorder="1" applyAlignment="1">
      <alignment horizontal="center"/>
    </xf>
    <xf numFmtId="0" fontId="40" fillId="0" borderId="1" xfId="10" applyFont="1" applyBorder="1" applyAlignment="1">
      <alignment horizontal="center"/>
    </xf>
    <xf numFmtId="0" fontId="28" fillId="0" borderId="1" xfId="10" applyFont="1" applyBorder="1" applyAlignment="1">
      <alignment horizontal="center"/>
    </xf>
    <xf numFmtId="0" fontId="43" fillId="0" borderId="21" xfId="10" applyFont="1" applyBorder="1" applyAlignment="1">
      <alignment horizontal="center" vertical="center"/>
    </xf>
    <xf numFmtId="0" fontId="28" fillId="0" borderId="1" xfId="10" applyFont="1" applyBorder="1" applyAlignment="1">
      <alignment horizontal="left" vertical="center" wrapText="1"/>
    </xf>
    <xf numFmtId="4" fontId="29" fillId="0" borderId="47" xfId="10" applyNumberFormat="1" applyFont="1" applyBorder="1" applyAlignment="1">
      <alignment horizontal="center"/>
    </xf>
    <xf numFmtId="4" fontId="39" fillId="0" borderId="49" xfId="10" applyNumberFormat="1" applyFont="1" applyBorder="1" applyAlignment="1">
      <alignment horizontal="center"/>
    </xf>
    <xf numFmtId="0" fontId="28" fillId="0" borderId="1" xfId="10" applyFont="1" applyBorder="1" applyAlignment="1">
      <alignment horizontal="left" vertical="center"/>
    </xf>
    <xf numFmtId="4" fontId="39" fillId="0" borderId="50" xfId="10" applyNumberFormat="1" applyFont="1" applyBorder="1" applyAlignment="1">
      <alignment horizontal="center"/>
    </xf>
    <xf numFmtId="4" fontId="37" fillId="0" borderId="24" xfId="10" applyNumberFormat="1" applyFont="1" applyBorder="1" applyAlignment="1">
      <alignment horizontal="center"/>
    </xf>
    <xf numFmtId="4" fontId="29" fillId="0" borderId="1" xfId="10" applyNumberFormat="1" applyFont="1" applyBorder="1" applyAlignment="1">
      <alignment horizontal="center"/>
    </xf>
    <xf numFmtId="4" fontId="37" fillId="0" borderId="1" xfId="10" applyNumberFormat="1" applyFont="1" applyBorder="1" applyAlignment="1">
      <alignment horizontal="center"/>
    </xf>
    <xf numFmtId="4" fontId="18" fillId="0" borderId="28" xfId="12" applyNumberFormat="1" applyFont="1" applyBorder="1" applyAlignment="1" applyProtection="1">
      <alignment horizontal="left" vertical="center"/>
    </xf>
    <xf numFmtId="4" fontId="12" fillId="3" borderId="54" xfId="11" applyNumberFormat="1" applyFont="1" applyFill="1" applyBorder="1" applyAlignment="1" applyProtection="1">
      <alignment horizontal="center" vertical="center"/>
    </xf>
    <xf numFmtId="4" fontId="50" fillId="0" borderId="0" xfId="0" applyNumberFormat="1" applyFont="1" applyAlignment="1">
      <alignment horizontal="center" vertical="center" wrapText="1"/>
    </xf>
    <xf numFmtId="0" fontId="51" fillId="0" borderId="0" xfId="0" applyFont="1" applyAlignment="1">
      <alignment horizontal="left"/>
    </xf>
    <xf numFmtId="0" fontId="50" fillId="0" borderId="0" xfId="0" applyFont="1" applyAlignment="1">
      <alignment horizontal="left" wrapText="1"/>
    </xf>
    <xf numFmtId="0" fontId="50" fillId="0" borderId="15" xfId="0" applyFont="1" applyBorder="1" applyAlignment="1">
      <alignment horizontal="center" vertical="top"/>
    </xf>
    <xf numFmtId="0" fontId="12" fillId="0" borderId="58" xfId="0" applyFont="1" applyBorder="1" applyAlignment="1">
      <alignment horizontal="left"/>
    </xf>
    <xf numFmtId="0" fontId="0" fillId="0" borderId="0" xfId="0" applyAlignment="1">
      <alignment horizontal="left" vertical="center" wrapText="1"/>
    </xf>
    <xf numFmtId="0" fontId="4" fillId="2" borderId="10" xfId="4" applyFont="1" applyFill="1" applyBorder="1" applyAlignment="1">
      <alignment horizontal="center" vertical="center" wrapText="1"/>
    </xf>
    <xf numFmtId="0" fontId="17" fillId="2" borderId="61" xfId="4" applyFont="1" applyFill="1" applyBorder="1" applyAlignment="1">
      <alignment horizontal="left" vertical="center" wrapText="1"/>
    </xf>
    <xf numFmtId="9" fontId="57" fillId="0" borderId="0" xfId="0" applyNumberFormat="1" applyFont="1" applyAlignment="1">
      <alignment horizontal="center" vertical="center"/>
    </xf>
    <xf numFmtId="170" fontId="58" fillId="0" borderId="0" xfId="0" applyNumberFormat="1" applyFont="1" applyAlignment="1">
      <alignment horizontal="center" vertical="center"/>
    </xf>
    <xf numFmtId="0" fontId="59" fillId="0" borderId="11" xfId="0" applyFont="1" applyBorder="1" applyAlignment="1">
      <alignment horizontal="center"/>
    </xf>
    <xf numFmtId="0" fontId="59" fillId="0" borderId="13" xfId="0" applyFont="1" applyBorder="1" applyAlignment="1">
      <alignment horizontal="center"/>
    </xf>
    <xf numFmtId="0" fontId="59" fillId="0" borderId="12" xfId="0" applyFont="1" applyBorder="1" applyAlignment="1">
      <alignment horizontal="center"/>
    </xf>
    <xf numFmtId="0" fontId="59" fillId="0" borderId="0" xfId="0" applyFont="1" applyAlignment="1">
      <alignment horizontal="center"/>
    </xf>
    <xf numFmtId="49" fontId="57" fillId="0" borderId="26" xfId="0" applyNumberFormat="1" applyFont="1" applyBorder="1"/>
    <xf numFmtId="4" fontId="0" fillId="0" borderId="27" xfId="0" applyNumberFormat="1" applyBorder="1" applyAlignment="1">
      <alignment horizontal="left"/>
    </xf>
    <xf numFmtId="4" fontId="0" fillId="0" borderId="62" xfId="0" applyNumberFormat="1" applyBorder="1" applyAlignment="1">
      <alignment horizontal="left"/>
    </xf>
    <xf numFmtId="4" fontId="0" fillId="0" borderId="63" xfId="0" applyNumberFormat="1" applyBorder="1" applyAlignment="1">
      <alignment horizontal="left"/>
    </xf>
    <xf numFmtId="49" fontId="57" fillId="0" borderId="0" xfId="0" applyNumberFormat="1" applyFont="1"/>
    <xf numFmtId="4" fontId="57" fillId="0" borderId="0" xfId="0" applyNumberFormat="1" applyFont="1" applyAlignment="1">
      <alignment horizontal="left" wrapText="1"/>
    </xf>
    <xf numFmtId="0" fontId="57" fillId="0" borderId="0" xfId="0" applyFont="1"/>
    <xf numFmtId="0" fontId="60" fillId="0" borderId="26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 wrapText="1"/>
    </xf>
    <xf numFmtId="0" fontId="57" fillId="0" borderId="35" xfId="0" applyFont="1" applyBorder="1" applyAlignment="1">
      <alignment horizontal="center" vertical="center" wrapText="1"/>
    </xf>
    <xf numFmtId="0" fontId="57" fillId="0" borderId="0" xfId="0" applyFont="1" applyAlignment="1">
      <alignment horizontal="center"/>
    </xf>
    <xf numFmtId="0" fontId="57" fillId="0" borderId="0" xfId="0" applyFont="1" applyAlignment="1">
      <alignment horizontal="left" vertical="top" wrapText="1"/>
    </xf>
    <xf numFmtId="0" fontId="57" fillId="0" borderId="0" xfId="0" applyFont="1"/>
    <xf numFmtId="0" fontId="62" fillId="0" borderId="0" xfId="0" applyFont="1" applyAlignment="1">
      <alignment horizontal="right"/>
    </xf>
    <xf numFmtId="170" fontId="57" fillId="0" borderId="0" xfId="0" applyNumberFormat="1" applyFont="1" applyAlignment="1">
      <alignment horizontal="center"/>
    </xf>
    <xf numFmtId="170" fontId="57" fillId="0" borderId="0" xfId="0" applyNumberFormat="1" applyFont="1" applyAlignment="1">
      <alignment horizontal="center" vertical="center"/>
    </xf>
    <xf numFmtId="0" fontId="63" fillId="8" borderId="26" xfId="0" applyFont="1" applyFill="1" applyBorder="1" applyAlignment="1">
      <alignment horizontal="center" wrapText="1"/>
    </xf>
    <xf numFmtId="0" fontId="63" fillId="8" borderId="18" xfId="0" applyFont="1" applyFill="1" applyBorder="1" applyAlignment="1">
      <alignment horizontal="center" wrapText="1"/>
    </xf>
    <xf numFmtId="4" fontId="63" fillId="8" borderId="18" xfId="0" applyNumberFormat="1" applyFont="1" applyFill="1" applyBorder="1" applyAlignment="1">
      <alignment horizontal="center"/>
    </xf>
    <xf numFmtId="171" fontId="63" fillId="8" borderId="18" xfId="0" applyNumberFormat="1" applyFont="1" applyFill="1" applyBorder="1" applyAlignment="1">
      <alignment horizontal="center"/>
    </xf>
    <xf numFmtId="0" fontId="63" fillId="8" borderId="18" xfId="0" applyFont="1" applyFill="1" applyBorder="1" applyAlignment="1">
      <alignment horizontal="center"/>
    </xf>
    <xf numFmtId="0" fontId="57" fillId="0" borderId="18" xfId="0" applyFont="1" applyBorder="1"/>
    <xf numFmtId="0" fontId="57" fillId="0" borderId="30" xfId="0" applyFont="1" applyBorder="1"/>
    <xf numFmtId="0" fontId="63" fillId="9" borderId="21" xfId="0" applyFont="1" applyFill="1" applyBorder="1" applyAlignment="1">
      <alignment horizontal="center" wrapText="1"/>
    </xf>
    <xf numFmtId="0" fontId="63" fillId="9" borderId="1" xfId="0" applyFont="1" applyFill="1" applyBorder="1" applyAlignment="1">
      <alignment horizontal="left" wrapText="1"/>
    </xf>
    <xf numFmtId="4" fontId="63" fillId="9" borderId="1" xfId="0" applyNumberFormat="1" applyFont="1" applyFill="1" applyBorder="1" applyAlignment="1">
      <alignment wrapText="1"/>
    </xf>
    <xf numFmtId="10" fontId="63" fillId="9" borderId="1" xfId="2" applyNumberFormat="1" applyFont="1" applyFill="1" applyBorder="1" applyAlignment="1">
      <alignment horizontal="center"/>
    </xf>
    <xf numFmtId="4" fontId="0" fillId="9" borderId="1" xfId="0" applyNumberFormat="1" applyFill="1" applyBorder="1" applyAlignment="1">
      <alignment horizontal="right"/>
    </xf>
    <xf numFmtId="9" fontId="57" fillId="9" borderId="1" xfId="2" applyFont="1" applyFill="1" applyBorder="1" applyAlignment="1">
      <alignment horizontal="center"/>
    </xf>
    <xf numFmtId="9" fontId="57" fillId="9" borderId="31" xfId="2" applyFont="1" applyFill="1" applyBorder="1" applyAlignment="1">
      <alignment horizontal="center"/>
    </xf>
    <xf numFmtId="43" fontId="0" fillId="9" borderId="1" xfId="0" applyNumberFormat="1" applyFill="1" applyBorder="1" applyAlignment="1">
      <alignment horizontal="right"/>
    </xf>
    <xf numFmtId="9" fontId="64" fillId="0" borderId="1" xfId="2" applyFont="1" applyBorder="1" applyAlignment="1">
      <alignment horizontal="center" vertical="center"/>
    </xf>
    <xf numFmtId="9" fontId="64" fillId="0" borderId="31" xfId="2" applyFont="1" applyBorder="1" applyAlignment="1">
      <alignment horizontal="center" vertical="center"/>
    </xf>
    <xf numFmtId="0" fontId="57" fillId="0" borderId="26" xfId="0" applyFont="1" applyBorder="1" applyAlignment="1">
      <alignment horizontal="center" vertical="center"/>
    </xf>
    <xf numFmtId="0" fontId="63" fillId="0" borderId="18" xfId="0" applyFont="1" applyBorder="1" applyAlignment="1">
      <alignment horizontal="left" vertical="center" wrapText="1"/>
    </xf>
    <xf numFmtId="4" fontId="63" fillId="0" borderId="18" xfId="0" applyNumberFormat="1" applyFont="1" applyBorder="1" applyAlignment="1">
      <alignment vertical="center" wrapText="1"/>
    </xf>
    <xf numFmtId="9" fontId="63" fillId="0" borderId="18" xfId="2" applyFont="1" applyBorder="1" applyAlignment="1">
      <alignment horizontal="center" vertical="center" wrapText="1"/>
    </xf>
    <xf numFmtId="4" fontId="0" fillId="0" borderId="18" xfId="0" applyNumberFormat="1" applyBorder="1" applyAlignment="1">
      <alignment horizontal="right" vertical="center" wrapText="1"/>
    </xf>
    <xf numFmtId="9" fontId="57" fillId="0" borderId="18" xfId="2" applyFont="1" applyBorder="1" applyAlignment="1">
      <alignment horizontal="center" vertical="center" wrapText="1"/>
    </xf>
    <xf numFmtId="9" fontId="57" fillId="0" borderId="30" xfId="2" applyFont="1" applyBorder="1" applyAlignment="1">
      <alignment horizontal="center" vertical="center" wrapText="1"/>
    </xf>
    <xf numFmtId="0" fontId="57" fillId="0" borderId="34" xfId="0" applyFont="1" applyBorder="1"/>
    <xf numFmtId="0" fontId="63" fillId="0" borderId="35" xfId="0" applyFont="1" applyBorder="1" applyAlignment="1">
      <alignment horizontal="left"/>
    </xf>
    <xf numFmtId="0" fontId="57" fillId="0" borderId="35" xfId="0" applyFont="1" applyBorder="1"/>
    <xf numFmtId="0" fontId="57" fillId="0" borderId="35" xfId="0" applyFont="1" applyBorder="1" applyAlignment="1">
      <alignment horizontal="center"/>
    </xf>
    <xf numFmtId="4" fontId="0" fillId="0" borderId="35" xfId="0" applyNumberFormat="1" applyBorder="1" applyAlignment="1">
      <alignment horizontal="right"/>
    </xf>
    <xf numFmtId="9" fontId="0" fillId="0" borderId="35" xfId="0" applyNumberFormat="1" applyBorder="1" applyAlignment="1">
      <alignment horizontal="center"/>
    </xf>
    <xf numFmtId="4" fontId="0" fillId="0" borderId="35" xfId="0" applyNumberFormat="1" applyBorder="1" applyAlignment="1">
      <alignment horizontal="right" vertical="center"/>
    </xf>
    <xf numFmtId="9" fontId="0" fillId="0" borderId="35" xfId="0" applyNumberFormat="1" applyBorder="1" applyAlignment="1">
      <alignment horizontal="center" vertical="center"/>
    </xf>
    <xf numFmtId="170" fontId="0" fillId="0" borderId="35" xfId="0" applyNumberFormat="1" applyBorder="1" applyAlignment="1">
      <alignment horizontal="right"/>
    </xf>
    <xf numFmtId="170" fontId="0" fillId="0" borderId="35" xfId="0" applyNumberFormat="1" applyBorder="1" applyAlignment="1">
      <alignment horizontal="right" vertical="center"/>
    </xf>
    <xf numFmtId="9" fontId="0" fillId="0" borderId="36" xfId="0" applyNumberFormat="1" applyBorder="1" applyAlignment="1">
      <alignment horizontal="center" vertical="center"/>
    </xf>
    <xf numFmtId="9" fontId="57" fillId="0" borderId="0" xfId="0" applyNumberFormat="1" applyFont="1"/>
    <xf numFmtId="0" fontId="57" fillId="0" borderId="0" xfId="0" applyFont="1" applyAlignment="1">
      <alignment horizontal="center" vertical="center"/>
    </xf>
    <xf numFmtId="9" fontId="57" fillId="0" borderId="0" xfId="0" applyNumberFormat="1" applyFont="1" applyAlignment="1">
      <alignment vertical="center"/>
    </xf>
    <xf numFmtId="0" fontId="63" fillId="0" borderId="0" xfId="0" applyFont="1"/>
    <xf numFmtId="0" fontId="65" fillId="0" borderId="0" xfId="0" applyFont="1"/>
    <xf numFmtId="0" fontId="63" fillId="9" borderId="0" xfId="0" applyFont="1" applyFill="1" applyAlignment="1">
      <alignment horizontal="left" wrapText="1"/>
    </xf>
    <xf numFmtId="0" fontId="66" fillId="0" borderId="0" xfId="0" applyFont="1"/>
    <xf numFmtId="9" fontId="66" fillId="0" borderId="0" xfId="0" applyNumberFormat="1" applyFont="1"/>
    <xf numFmtId="0" fontId="66" fillId="0" borderId="0" xfId="0" applyFont="1" applyAlignment="1">
      <alignment horizontal="center" vertical="center"/>
    </xf>
    <xf numFmtId="9" fontId="66" fillId="0" borderId="0" xfId="0" applyNumberFormat="1" applyFont="1" applyAlignment="1">
      <alignment horizontal="center" vertical="center"/>
    </xf>
    <xf numFmtId="0" fontId="66" fillId="0" borderId="0" xfId="0" applyFont="1" applyAlignment="1">
      <alignment horizontal="center"/>
    </xf>
    <xf numFmtId="4" fontId="57" fillId="0" borderId="0" xfId="0" applyNumberFormat="1" applyFont="1"/>
    <xf numFmtId="4" fontId="57" fillId="0" borderId="0" xfId="0" applyNumberFormat="1" applyFont="1" applyAlignment="1">
      <alignment horizontal="center"/>
    </xf>
    <xf numFmtId="0" fontId="60" fillId="0" borderId="27" xfId="0" applyFont="1" applyBorder="1" applyAlignment="1">
      <alignment horizontal="center" vertical="center"/>
    </xf>
    <xf numFmtId="0" fontId="60" fillId="0" borderId="64" xfId="0" applyFont="1" applyBorder="1" applyAlignment="1">
      <alignment horizontal="center" vertical="center"/>
    </xf>
    <xf numFmtId="9" fontId="61" fillId="0" borderId="5" xfId="2" applyFont="1" applyBorder="1" applyAlignment="1">
      <alignment horizontal="center" vertical="center"/>
    </xf>
    <xf numFmtId="9" fontId="61" fillId="0" borderId="7" xfId="2" applyFont="1" applyBorder="1" applyAlignment="1">
      <alignment horizontal="center" vertical="center"/>
    </xf>
    <xf numFmtId="9" fontId="61" fillId="0" borderId="8" xfId="2" applyFont="1" applyBorder="1" applyAlignment="1">
      <alignment horizontal="center" vertical="center"/>
    </xf>
    <xf numFmtId="9" fontId="61" fillId="0" borderId="10" xfId="2" applyFont="1" applyBorder="1" applyAlignment="1">
      <alignment horizontal="center" vertical="center"/>
    </xf>
    <xf numFmtId="4" fontId="63" fillId="9" borderId="1" xfId="0" applyNumberFormat="1" applyFont="1" applyFill="1" applyBorder="1" applyAlignment="1">
      <alignment vertical="center" wrapText="1"/>
    </xf>
    <xf numFmtId="10" fontId="63" fillId="9" borderId="1" xfId="2" applyNumberFormat="1" applyFont="1" applyFill="1" applyBorder="1" applyAlignment="1">
      <alignment horizontal="center" vertical="center"/>
    </xf>
    <xf numFmtId="4" fontId="0" fillId="9" borderId="1" xfId="0" applyNumberFormat="1" applyFill="1" applyBorder="1" applyAlignment="1">
      <alignment horizontal="right" vertical="center"/>
    </xf>
    <xf numFmtId="9" fontId="57" fillId="9" borderId="1" xfId="2" applyFont="1" applyFill="1" applyBorder="1" applyAlignment="1">
      <alignment horizontal="center" vertical="center"/>
    </xf>
    <xf numFmtId="9" fontId="57" fillId="9" borderId="31" xfId="2" applyFont="1" applyFill="1" applyBorder="1" applyAlignment="1">
      <alignment horizontal="center" vertical="center"/>
    </xf>
  </cellXfs>
  <cellStyles count="15">
    <cellStyle name="Normal" xfId="0" builtinId="0"/>
    <cellStyle name="Normal 13" xfId="3" xr:uid="{00000000-0005-0000-0000-000006000000}"/>
    <cellStyle name="Normal 2" xfId="4" xr:uid="{00000000-0005-0000-0000-000007000000}"/>
    <cellStyle name="Normal 2 2" xfId="5" xr:uid="{00000000-0005-0000-0000-000008000000}"/>
    <cellStyle name="Normal 2 3" xfId="6" xr:uid="{00000000-0005-0000-0000-000009000000}"/>
    <cellStyle name="Normal 2 6" xfId="7" xr:uid="{00000000-0005-0000-0000-00000A000000}"/>
    <cellStyle name="Normal 2_3_-_PLANILHA_MODELO_e_Boletim_CPOS_157" xfId="8" xr:uid="{00000000-0005-0000-0000-00000B000000}"/>
    <cellStyle name="Normal 3" xfId="9" xr:uid="{00000000-0005-0000-0000-00000C000000}"/>
    <cellStyle name="Normal 3 2" xfId="10" xr:uid="{00000000-0005-0000-0000-00000D000000}"/>
    <cellStyle name="Porcentagem" xfId="2" builtinId="5"/>
    <cellStyle name="Vírgula" xfId="1" builtinId="3"/>
    <cellStyle name="Vírgula 2" xfId="11" xr:uid="{00000000-0005-0000-0000-00000E000000}"/>
    <cellStyle name="Vírgula 2 2 2" xfId="12" xr:uid="{00000000-0005-0000-0000-00000F000000}"/>
    <cellStyle name="Vírgula 2 5" xfId="13" xr:uid="{00000000-0005-0000-0000-000010000000}"/>
    <cellStyle name="Vírgula 3" xfId="14" xr:uid="{00000000-0005-0000-0000-000011000000}"/>
  </cellStyles>
  <dxfs count="19">
    <dxf>
      <font>
        <sz val="11"/>
        <color rgb="FF000000"/>
        <name val="Calibri"/>
        <family val="2"/>
        <charset val="1"/>
      </font>
      <fill>
        <patternFill>
          <bgColor rgb="FFC0C0C0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ont>
        <sz val="11"/>
        <color rgb="FF000000"/>
        <name val="Calibri"/>
        <family val="2"/>
        <charset val="1"/>
      </font>
      <fill>
        <patternFill>
          <bgColor rgb="FFC0C0C0"/>
        </patternFill>
      </fill>
    </dxf>
    <dxf>
      <font>
        <sz val="11"/>
        <color rgb="FF000000"/>
        <name val="Calibri"/>
        <family val="2"/>
        <charset val="1"/>
      </font>
      <fill>
        <patternFill>
          <bgColor rgb="FFC0C0C0"/>
        </patternFill>
      </fill>
    </dxf>
    <dxf>
      <font>
        <sz val="11"/>
        <color rgb="FF000000"/>
        <name val="Calibri"/>
        <family val="2"/>
        <charset val="1"/>
      </font>
      <fill>
        <patternFill>
          <bgColor rgb="FFC0C0C0"/>
        </patternFill>
      </fill>
    </dxf>
    <dxf>
      <font>
        <sz val="11"/>
        <color rgb="FF000000"/>
        <name val="Calibri"/>
        <family val="2"/>
        <charset val="1"/>
      </font>
      <fill>
        <patternFill>
          <bgColor rgb="FFC0C0C0"/>
        </patternFill>
      </fill>
    </dxf>
    <dxf>
      <font>
        <sz val="11"/>
        <color rgb="FF000000"/>
        <name val="Calibri"/>
        <family val="2"/>
        <charset val="1"/>
      </font>
      <fill>
        <patternFill>
          <bgColor rgb="FFC0C0C0"/>
        </patternFill>
      </fill>
    </dxf>
    <dxf>
      <font>
        <sz val="11"/>
        <color rgb="FF000000"/>
        <name val="Calibri"/>
        <family val="2"/>
        <charset val="1"/>
      </font>
      <fill>
        <patternFill>
          <bgColor rgb="FFC0C0C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FEFE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9720</xdr:colOff>
      <xdr:row>0</xdr:row>
      <xdr:rowOff>38520</xdr:rowOff>
    </xdr:from>
    <xdr:to>
      <xdr:col>1</xdr:col>
      <xdr:colOff>141120</xdr:colOff>
      <xdr:row>2</xdr:row>
      <xdr:rowOff>56160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9720" y="38520"/>
          <a:ext cx="956880" cy="4366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292320</xdr:colOff>
      <xdr:row>2</xdr:row>
      <xdr:rowOff>52200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117800" cy="471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45000</xdr:colOff>
      <xdr:row>0</xdr:row>
      <xdr:rowOff>33840</xdr:rowOff>
    </xdr:from>
    <xdr:to>
      <xdr:col>1</xdr:col>
      <xdr:colOff>335160</xdr:colOff>
      <xdr:row>2</xdr:row>
      <xdr:rowOff>86040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45000" y="33840"/>
          <a:ext cx="1115640" cy="471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90720</xdr:colOff>
      <xdr:row>0</xdr:row>
      <xdr:rowOff>65880</xdr:rowOff>
    </xdr:from>
    <xdr:to>
      <xdr:col>3</xdr:col>
      <xdr:colOff>1313640</xdr:colOff>
      <xdr:row>1</xdr:row>
      <xdr:rowOff>486000</xdr:rowOff>
    </xdr:to>
    <xdr:pic>
      <xdr:nvPicPr>
        <xdr:cNvPr id="3" name="Imagem 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90720" y="65880"/>
          <a:ext cx="3025080" cy="10677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4</xdr:row>
      <xdr:rowOff>0</xdr:rowOff>
    </xdr:from>
    <xdr:to>
      <xdr:col>10</xdr:col>
      <xdr:colOff>1440</xdr:colOff>
      <xdr:row>4</xdr:row>
      <xdr:rowOff>0</xdr:rowOff>
    </xdr:to>
    <xdr:sp macro="" textlink="">
      <xdr:nvSpPr>
        <xdr:cNvPr id="12" name="Line 10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/>
      </xdr:nvSpPr>
      <xdr:spPr>
        <a:xfrm>
          <a:off x="14508360" y="2085840"/>
          <a:ext cx="1440" cy="0"/>
        </a:xfrm>
        <a:prstGeom prst="line">
          <a:avLst/>
        </a:prstGeom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1440</xdr:colOff>
      <xdr:row>4</xdr:row>
      <xdr:rowOff>0</xdr:rowOff>
    </xdr:to>
    <xdr:sp macro="" textlink="">
      <xdr:nvSpPr>
        <xdr:cNvPr id="13" name="Line 11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SpPr/>
      </xdr:nvSpPr>
      <xdr:spPr>
        <a:xfrm>
          <a:off x="14508360" y="2085840"/>
          <a:ext cx="1440" cy="0"/>
        </a:xfrm>
        <a:prstGeom prst="line">
          <a:avLst/>
        </a:prstGeom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1440</xdr:colOff>
      <xdr:row>4</xdr:row>
      <xdr:rowOff>0</xdr:rowOff>
    </xdr:to>
    <xdr:sp macro="" textlink="">
      <xdr:nvSpPr>
        <xdr:cNvPr id="14" name="Line 12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SpPr/>
      </xdr:nvSpPr>
      <xdr:spPr>
        <a:xfrm flipH="1">
          <a:off x="14508360" y="2085840"/>
          <a:ext cx="1440" cy="0"/>
        </a:xfrm>
        <a:prstGeom prst="line">
          <a:avLst/>
        </a:prstGeom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1440</xdr:colOff>
      <xdr:row>4</xdr:row>
      <xdr:rowOff>0</xdr:rowOff>
    </xdr:to>
    <xdr:sp macro="" textlink="">
      <xdr:nvSpPr>
        <xdr:cNvPr id="15" name="Line 13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SpPr/>
      </xdr:nvSpPr>
      <xdr:spPr>
        <a:xfrm>
          <a:off x="14508360" y="2085840"/>
          <a:ext cx="1440" cy="0"/>
        </a:xfrm>
        <a:prstGeom prst="line">
          <a:avLst/>
        </a:prstGeom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170280</xdr:colOff>
      <xdr:row>0</xdr:row>
      <xdr:rowOff>97200</xdr:rowOff>
    </xdr:from>
    <xdr:to>
      <xdr:col>2</xdr:col>
      <xdr:colOff>231480</xdr:colOff>
      <xdr:row>0</xdr:row>
      <xdr:rowOff>1400760</xdr:rowOff>
    </xdr:to>
    <xdr:pic>
      <xdr:nvPicPr>
        <xdr:cNvPr id="16" name="Imagem 1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70280" y="97200"/>
          <a:ext cx="3696120" cy="13035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47625</xdr:rowOff>
    </xdr:from>
    <xdr:to>
      <xdr:col>2</xdr:col>
      <xdr:colOff>79920</xdr:colOff>
      <xdr:row>5</xdr:row>
      <xdr:rowOff>162945</xdr:rowOff>
    </xdr:to>
    <xdr:pic>
      <xdr:nvPicPr>
        <xdr:cNvPr id="3" name="Imagem 1">
          <a:extLst>
            <a:ext uri="{FF2B5EF4-FFF2-40B4-BE49-F238E27FC236}">
              <a16:creationId xmlns:a16="http://schemas.microsoft.com/office/drawing/2014/main" id="{4D0CDAE0-3157-42F0-974B-12D0B265B194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76200" y="47625"/>
          <a:ext cx="2927895" cy="10678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90720</xdr:colOff>
      <xdr:row>0</xdr:row>
      <xdr:rowOff>65880</xdr:rowOff>
    </xdr:from>
    <xdr:to>
      <xdr:col>3</xdr:col>
      <xdr:colOff>1313640</xdr:colOff>
      <xdr:row>1</xdr:row>
      <xdr:rowOff>486000</xdr:rowOff>
    </xdr:to>
    <xdr:pic>
      <xdr:nvPicPr>
        <xdr:cNvPr id="17" name="Imagem 1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90720" y="65880"/>
          <a:ext cx="3025080" cy="10677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100800</xdr:colOff>
      <xdr:row>0</xdr:row>
      <xdr:rowOff>171360</xdr:rowOff>
    </xdr:from>
    <xdr:to>
      <xdr:col>1</xdr:col>
      <xdr:colOff>1598400</xdr:colOff>
      <xdr:row>3</xdr:row>
      <xdr:rowOff>438840</xdr:rowOff>
    </xdr:to>
    <xdr:pic>
      <xdr:nvPicPr>
        <xdr:cNvPr id="18" name="Imagem 1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00800" y="171360"/>
          <a:ext cx="2584800" cy="9151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90720</xdr:colOff>
      <xdr:row>0</xdr:row>
      <xdr:rowOff>65880</xdr:rowOff>
    </xdr:from>
    <xdr:to>
      <xdr:col>3</xdr:col>
      <xdr:colOff>1313640</xdr:colOff>
      <xdr:row>1</xdr:row>
      <xdr:rowOff>486000</xdr:rowOff>
    </xdr:to>
    <xdr:pic>
      <xdr:nvPicPr>
        <xdr:cNvPr id="19" name="Imagem 1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90720" y="65880"/>
          <a:ext cx="3025080" cy="10677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2243520</xdr:colOff>
      <xdr:row>203</xdr:row>
      <xdr:rowOff>123840</xdr:rowOff>
    </xdr:from>
    <xdr:to>
      <xdr:col>3</xdr:col>
      <xdr:colOff>2420280</xdr:colOff>
      <xdr:row>203</xdr:row>
      <xdr:rowOff>151920</xdr:rowOff>
    </xdr:to>
    <xdr:sp macro="" textlink="">
      <xdr:nvSpPr>
        <xdr:cNvPr id="4" name="Conector reto 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4267440" y="12458880"/>
          <a:ext cx="176760" cy="28080"/>
        </a:xfrm>
        <a:prstGeom prst="line">
          <a:avLst/>
        </a:prstGeom>
        <a:ln w="6480">
          <a:solidFill>
            <a:srgbClr val="4472C4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3</xdr:col>
      <xdr:colOff>945000</xdr:colOff>
      <xdr:row>194</xdr:row>
      <xdr:rowOff>19080</xdr:rowOff>
    </xdr:from>
    <xdr:to>
      <xdr:col>5</xdr:col>
      <xdr:colOff>533880</xdr:colOff>
      <xdr:row>210</xdr:row>
      <xdr:rowOff>103680</xdr:rowOff>
    </xdr:to>
    <xdr:pic>
      <xdr:nvPicPr>
        <xdr:cNvPr id="5" name="Imagem 2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/>
      </xdr:nvPicPr>
      <xdr:blipFill>
        <a:blip xmlns:r="http://schemas.openxmlformats.org/officeDocument/2006/relationships" r:embed="rId1"/>
        <a:srcRect l="1247" t="15497" r="1748" b="14249"/>
        <a:stretch/>
      </xdr:blipFill>
      <xdr:spPr>
        <a:xfrm>
          <a:off x="2968920" y="10639440"/>
          <a:ext cx="3907800" cy="31327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3</xdr:col>
      <xdr:colOff>2529360</xdr:colOff>
      <xdr:row>192</xdr:row>
      <xdr:rowOff>142920</xdr:rowOff>
    </xdr:from>
    <xdr:to>
      <xdr:col>3</xdr:col>
      <xdr:colOff>2960280</xdr:colOff>
      <xdr:row>193</xdr:row>
      <xdr:rowOff>132120</xdr:rowOff>
    </xdr:to>
    <xdr:sp macro="" textlink="">
      <xdr:nvSpPr>
        <xdr:cNvPr id="6" name="CaixaDeTexto 3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>
          <a:off x="4553280" y="10382400"/>
          <a:ext cx="430920" cy="17964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none" lIns="20160" tIns="20160" rIns="20160" bIns="20160" anchor="t">
          <a:spAutoFit/>
        </a:bodyPr>
        <a:lstStyle/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1,38 m</a:t>
          </a:r>
          <a:endParaRPr lang="pt-BR" sz="1100" b="0" strike="noStrike" spc="-1">
            <a:latin typeface="Times New Roman"/>
          </a:endParaRPr>
        </a:p>
      </xdr:txBody>
    </xdr:sp>
    <xdr:clientData/>
  </xdr:twoCellAnchor>
  <xdr:twoCellAnchor editAs="oneCell">
    <xdr:from>
      <xdr:col>3</xdr:col>
      <xdr:colOff>2805840</xdr:colOff>
      <xdr:row>208</xdr:row>
      <xdr:rowOff>72720</xdr:rowOff>
    </xdr:from>
    <xdr:to>
      <xdr:col>3</xdr:col>
      <xdr:colOff>3236760</xdr:colOff>
      <xdr:row>209</xdr:row>
      <xdr:rowOff>61560</xdr:rowOff>
    </xdr:to>
    <xdr:sp macro="" textlink="">
      <xdr:nvSpPr>
        <xdr:cNvPr id="7" name="CaixaDeTexto 4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 rot="21240000">
          <a:off x="4829400" y="13359960"/>
          <a:ext cx="430920" cy="17964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rot="-360000" wrap="none" lIns="20160" tIns="20160" rIns="20160" bIns="20160" anchor="t">
          <a:spAutoFit/>
        </a:bodyPr>
        <a:lstStyle/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2,90 m</a:t>
          </a:r>
          <a:endParaRPr lang="pt-BR" sz="1100" b="0" strike="noStrike" spc="-1">
            <a:latin typeface="Times New Roman"/>
          </a:endParaRPr>
        </a:p>
      </xdr:txBody>
    </xdr:sp>
    <xdr:clientData/>
  </xdr:twoCellAnchor>
  <xdr:twoCellAnchor editAs="oneCell">
    <xdr:from>
      <xdr:col>6</xdr:col>
      <xdr:colOff>549000</xdr:colOff>
      <xdr:row>193</xdr:row>
      <xdr:rowOff>29880</xdr:rowOff>
    </xdr:from>
    <xdr:to>
      <xdr:col>6</xdr:col>
      <xdr:colOff>979920</xdr:colOff>
      <xdr:row>194</xdr:row>
      <xdr:rowOff>19440</xdr:rowOff>
    </xdr:to>
    <xdr:sp macro="" textlink="">
      <xdr:nvSpPr>
        <xdr:cNvPr id="8" name="CaixaDeTexto 5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 rot="15780000">
          <a:off x="7963560" y="10334160"/>
          <a:ext cx="180000" cy="43092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rot="-10800000" vert="eaVert" wrap="none" lIns="20160" tIns="20160" rIns="20160" bIns="20160" anchor="t" anchorCtr="1">
          <a:noAutofit/>
        </a:bodyPr>
        <a:lstStyle/>
        <a:p>
          <a:pPr algn="r"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1,80 m</a:t>
          </a:r>
          <a:endParaRPr lang="pt-BR" sz="1100" b="0" strike="noStrike" spc="-1">
            <a:latin typeface="Times New Roman"/>
          </a:endParaRPr>
        </a:p>
      </xdr:txBody>
    </xdr:sp>
    <xdr:clientData/>
  </xdr:twoCellAnchor>
  <xdr:twoCellAnchor editAs="oneCell">
    <xdr:from>
      <xdr:col>3</xdr:col>
      <xdr:colOff>2622600</xdr:colOff>
      <xdr:row>194</xdr:row>
      <xdr:rowOff>42480</xdr:rowOff>
    </xdr:from>
    <xdr:to>
      <xdr:col>3</xdr:col>
      <xdr:colOff>3195720</xdr:colOff>
      <xdr:row>195</xdr:row>
      <xdr:rowOff>136080</xdr:rowOff>
    </xdr:to>
    <xdr:sp macro="" textlink="">
      <xdr:nvSpPr>
        <xdr:cNvPr id="9" name="CaixaDeTexto 6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/>
      </xdr:nvSpPr>
      <xdr:spPr>
        <a:xfrm rot="16200000">
          <a:off x="4790880" y="10518120"/>
          <a:ext cx="284040" cy="57312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rot="-10800000" vert="eaVert" wrap="none" lIns="20160" tIns="20160" rIns="20160" bIns="20160" anchor="t" anchorCtr="1">
          <a:noAutofit/>
        </a:bodyPr>
        <a:lstStyle/>
        <a:p>
          <a:pPr algn="r"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1,30 m</a:t>
          </a:r>
          <a:endParaRPr lang="pt-BR" sz="1100" b="0" strike="noStrike" spc="-1">
            <a:latin typeface="Times New Roman"/>
          </a:endParaRPr>
        </a:p>
      </xdr:txBody>
    </xdr:sp>
    <xdr:clientData/>
  </xdr:twoCellAnchor>
  <xdr:twoCellAnchor editAs="oneCell">
    <xdr:from>
      <xdr:col>4</xdr:col>
      <xdr:colOff>214920</xdr:colOff>
      <xdr:row>195</xdr:row>
      <xdr:rowOff>9360</xdr:rowOff>
    </xdr:from>
    <xdr:to>
      <xdr:col>5</xdr:col>
      <xdr:colOff>22680</xdr:colOff>
      <xdr:row>196</xdr:row>
      <xdr:rowOff>27720</xdr:rowOff>
    </xdr:to>
    <xdr:sp macro="" textlink="">
      <xdr:nvSpPr>
        <xdr:cNvPr id="10" name="CaixaDeTexto 7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/>
      </xdr:nvSpPr>
      <xdr:spPr>
        <a:xfrm rot="15900000">
          <a:off x="6045120" y="10708560"/>
          <a:ext cx="208800" cy="43164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rot="-10800000" vert="eaVert" wrap="none" lIns="20160" tIns="20160" rIns="20160" bIns="20160" anchor="t" anchorCtr="1">
          <a:noAutofit/>
        </a:bodyPr>
        <a:lstStyle/>
        <a:p>
          <a:pPr algn="r"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0,30 m</a:t>
          </a:r>
          <a:endParaRPr lang="pt-BR" sz="1100" b="0" strike="noStrike" spc="-1">
            <a:latin typeface="Times New Roman"/>
          </a:endParaRPr>
        </a:p>
      </xdr:txBody>
    </xdr:sp>
    <xdr:clientData/>
  </xdr:twoCellAnchor>
  <xdr:twoCellAnchor editAs="oneCell">
    <xdr:from>
      <xdr:col>1</xdr:col>
      <xdr:colOff>80640</xdr:colOff>
      <xdr:row>1</xdr:row>
      <xdr:rowOff>191160</xdr:rowOff>
    </xdr:from>
    <xdr:to>
      <xdr:col>3</xdr:col>
      <xdr:colOff>1727640</xdr:colOff>
      <xdr:row>1</xdr:row>
      <xdr:rowOff>1258200</xdr:rowOff>
    </xdr:to>
    <xdr:pic>
      <xdr:nvPicPr>
        <xdr:cNvPr id="11" name="Imagem 1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725040" y="381600"/>
          <a:ext cx="3026520" cy="106704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emazzetto/Desktop/-%20Obras%202021%20-%20Ponte%20Vechio/PLANILHA%20OR&#199;AMENT&#193;RIA%20-%20Ponte%20Vechio%20R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DHU 180"/>
      <sheetName val="CDHU 181"/>
      <sheetName val="Composições"/>
      <sheetName val="Planilha orçamentaria completa"/>
      <sheetName val="CDHU 182"/>
      <sheetName val="CDHU 183"/>
      <sheetName val="cronograma fisico financeiro"/>
      <sheetName val="cronograma de desembolso"/>
      <sheetName val="Planilha convenio 18452"/>
      <sheetName val="memoria estrutura metálica"/>
      <sheetName val="memorial de calculo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42">
          <cell r="S142" t="e">
            <v>#REF!</v>
          </cell>
        </row>
      </sheetData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IW4121"/>
  <sheetViews>
    <sheetView view="pageBreakPreview" zoomScaleNormal="100" workbookViewId="0">
      <selection activeCell="O20" sqref="O20"/>
    </sheetView>
  </sheetViews>
  <sheetFormatPr defaultColWidth="8.85546875" defaultRowHeight="15" x14ac:dyDescent="0.25"/>
  <cols>
    <col min="1" max="2" width="11.7109375" style="15" customWidth="1"/>
    <col min="3" max="3" width="63" style="16" customWidth="1"/>
    <col min="4" max="4" width="8.85546875" style="17"/>
    <col min="5" max="5" width="9.85546875" style="18" customWidth="1"/>
    <col min="6" max="7" width="12.7109375" style="18" customWidth="1"/>
    <col min="8" max="8" width="1.7109375" style="19" hidden="1" customWidth="1"/>
    <col min="9" max="257" width="8.85546875" style="19"/>
  </cols>
  <sheetData>
    <row r="1" spans="1:8" s="19" customFormat="1" ht="16.5" x14ac:dyDescent="0.25">
      <c r="A1" s="15"/>
      <c r="B1" s="15"/>
      <c r="C1" s="14" t="s">
        <v>0</v>
      </c>
      <c r="D1" s="14"/>
      <c r="E1" s="14"/>
      <c r="F1" s="14"/>
      <c r="G1" s="14"/>
    </row>
    <row r="2" spans="1:8" s="19" customFormat="1" ht="16.5" x14ac:dyDescent="0.25">
      <c r="A2" s="14" t="s">
        <v>1</v>
      </c>
      <c r="B2" s="14"/>
      <c r="C2" s="14"/>
      <c r="D2" s="14"/>
      <c r="E2" s="14"/>
      <c r="F2" s="14"/>
      <c r="G2" s="14"/>
    </row>
    <row r="3" spans="1:8" s="19" customFormat="1" x14ac:dyDescent="0.25">
      <c r="A3" s="13" t="s">
        <v>2</v>
      </c>
      <c r="B3" s="13"/>
      <c r="C3" s="13"/>
      <c r="D3" s="13"/>
      <c r="E3" s="13"/>
      <c r="F3" s="13"/>
      <c r="G3" s="13"/>
    </row>
    <row r="4" spans="1:8" s="19" customFormat="1" ht="15.75" x14ac:dyDescent="0.25">
      <c r="A4" s="12" t="s">
        <v>3</v>
      </c>
      <c r="B4" s="12"/>
      <c r="C4" s="12"/>
      <c r="D4" s="12"/>
      <c r="E4" s="12"/>
      <c r="F4" s="12"/>
      <c r="G4" s="12"/>
    </row>
    <row r="5" spans="1:8" s="19" customFormat="1" x14ac:dyDescent="0.25">
      <c r="A5" s="20"/>
      <c r="B5" s="20"/>
      <c r="E5" s="21"/>
      <c r="F5" s="22"/>
      <c r="G5" s="23" t="s">
        <v>4</v>
      </c>
    </row>
    <row r="6" spans="1:8" s="19" customFormat="1" x14ac:dyDescent="0.25">
      <c r="A6" s="20"/>
      <c r="B6" s="20"/>
      <c r="C6" s="24"/>
      <c r="D6" s="25"/>
      <c r="E6" s="21"/>
      <c r="F6" s="23" t="s">
        <v>5</v>
      </c>
      <c r="G6" s="26" t="s">
        <v>6</v>
      </c>
    </row>
    <row r="7" spans="1:8" s="19" customFormat="1" x14ac:dyDescent="0.25">
      <c r="A7" s="20"/>
      <c r="B7" s="20"/>
      <c r="C7" s="24"/>
      <c r="D7" s="27" t="s">
        <v>7</v>
      </c>
      <c r="E7" s="28">
        <v>0</v>
      </c>
      <c r="F7" s="29" t="s">
        <v>8</v>
      </c>
      <c r="G7" s="30">
        <v>0.9778</v>
      </c>
    </row>
    <row r="8" spans="1:8" s="17" customFormat="1" x14ac:dyDescent="0.25">
      <c r="A8" s="31" t="s">
        <v>9</v>
      </c>
      <c r="B8" s="32"/>
      <c r="C8" s="33" t="s">
        <v>10</v>
      </c>
      <c r="D8" s="34" t="s">
        <v>11</v>
      </c>
      <c r="E8" s="35" t="s">
        <v>12</v>
      </c>
      <c r="F8" s="35" t="s">
        <v>13</v>
      </c>
      <c r="G8" s="35" t="s">
        <v>14</v>
      </c>
    </row>
    <row r="9" spans="1:8" s="19" customFormat="1" x14ac:dyDescent="0.25">
      <c r="A9" s="36" t="s">
        <v>15</v>
      </c>
      <c r="B9" s="36"/>
      <c r="C9" s="37" t="s">
        <v>16</v>
      </c>
      <c r="D9" s="38"/>
      <c r="E9" s="39"/>
      <c r="F9" s="39"/>
      <c r="G9" s="39"/>
      <c r="H9" s="19">
        <f t="shared" ref="H9:H72" si="0">LEN(A9)</f>
        <v>2</v>
      </c>
    </row>
    <row r="10" spans="1:8" s="19" customFormat="1" x14ac:dyDescent="0.25">
      <c r="A10" s="40" t="s">
        <v>17</v>
      </c>
      <c r="B10" s="40"/>
      <c r="C10" s="41" t="s">
        <v>18</v>
      </c>
      <c r="D10" s="42"/>
      <c r="E10" s="43"/>
      <c r="F10" s="43"/>
      <c r="G10" s="43"/>
      <c r="H10" s="19">
        <f t="shared" si="0"/>
        <v>5</v>
      </c>
    </row>
    <row r="11" spans="1:8" s="19" customFormat="1" ht="30" x14ac:dyDescent="0.25">
      <c r="A11" s="40" t="s">
        <v>19</v>
      </c>
      <c r="B11" s="40"/>
      <c r="C11" s="41" t="s">
        <v>20</v>
      </c>
      <c r="D11" s="42" t="s">
        <v>21</v>
      </c>
      <c r="E11" s="43"/>
      <c r="F11" s="43">
        <v>5388.88</v>
      </c>
      <c r="G11" s="43">
        <v>5388.88</v>
      </c>
      <c r="H11" s="19">
        <f t="shared" si="0"/>
        <v>9</v>
      </c>
    </row>
    <row r="12" spans="1:8" s="19" customFormat="1" ht="30" x14ac:dyDescent="0.25">
      <c r="A12" s="40" t="s">
        <v>22</v>
      </c>
      <c r="B12" s="40"/>
      <c r="C12" s="41" t="s">
        <v>23</v>
      </c>
      <c r="D12" s="42" t="s">
        <v>21</v>
      </c>
      <c r="E12" s="43"/>
      <c r="F12" s="43">
        <v>7166.17</v>
      </c>
      <c r="G12" s="43">
        <v>7166.17</v>
      </c>
      <c r="H12" s="19">
        <f t="shared" si="0"/>
        <v>9</v>
      </c>
    </row>
    <row r="13" spans="1:8" s="19" customFormat="1" ht="30" x14ac:dyDescent="0.25">
      <c r="A13" s="40" t="s">
        <v>24</v>
      </c>
      <c r="B13" s="40"/>
      <c r="C13" s="41" t="s">
        <v>25</v>
      </c>
      <c r="D13" s="42" t="s">
        <v>21</v>
      </c>
      <c r="E13" s="43"/>
      <c r="F13" s="43">
        <v>12241.41</v>
      </c>
      <c r="G13" s="43">
        <v>12241.41</v>
      </c>
      <c r="H13" s="19">
        <f t="shared" si="0"/>
        <v>9</v>
      </c>
    </row>
    <row r="14" spans="1:8" s="19" customFormat="1" ht="30" x14ac:dyDescent="0.25">
      <c r="A14" s="40" t="s">
        <v>26</v>
      </c>
      <c r="B14" s="40"/>
      <c r="C14" s="41" t="s">
        <v>27</v>
      </c>
      <c r="D14" s="42" t="s">
        <v>21</v>
      </c>
      <c r="E14" s="43"/>
      <c r="F14" s="43">
        <v>16784.41</v>
      </c>
      <c r="G14" s="43">
        <v>16784.41</v>
      </c>
      <c r="H14" s="19">
        <f t="shared" si="0"/>
        <v>9</v>
      </c>
    </row>
    <row r="15" spans="1:8" s="19" customFormat="1" ht="30" x14ac:dyDescent="0.25">
      <c r="A15" s="40" t="s">
        <v>28</v>
      </c>
      <c r="B15" s="40"/>
      <c r="C15" s="41" t="s">
        <v>29</v>
      </c>
      <c r="D15" s="42" t="s">
        <v>21</v>
      </c>
      <c r="E15" s="43"/>
      <c r="F15" s="43">
        <v>19559.64</v>
      </c>
      <c r="G15" s="43">
        <v>19559.64</v>
      </c>
      <c r="H15" s="19">
        <f t="shared" si="0"/>
        <v>9</v>
      </c>
    </row>
    <row r="16" spans="1:8" s="19" customFormat="1" x14ac:dyDescent="0.25">
      <c r="A16" s="40" t="s">
        <v>30</v>
      </c>
      <c r="B16" s="40"/>
      <c r="C16" s="41" t="s">
        <v>31</v>
      </c>
      <c r="D16" s="42"/>
      <c r="E16" s="43"/>
      <c r="F16" s="43"/>
      <c r="G16" s="43"/>
      <c r="H16" s="19">
        <f t="shared" si="0"/>
        <v>5</v>
      </c>
    </row>
    <row r="17" spans="1:8" s="19" customFormat="1" ht="45" x14ac:dyDescent="0.25">
      <c r="A17" s="40" t="s">
        <v>32</v>
      </c>
      <c r="B17" s="40"/>
      <c r="C17" s="41" t="s">
        <v>33</v>
      </c>
      <c r="D17" s="42" t="s">
        <v>21</v>
      </c>
      <c r="E17" s="43"/>
      <c r="F17" s="43">
        <v>6882.8</v>
      </c>
      <c r="G17" s="43">
        <v>6882.8</v>
      </c>
      <c r="H17" s="19">
        <f t="shared" si="0"/>
        <v>9</v>
      </c>
    </row>
    <row r="18" spans="1:8" s="19" customFormat="1" ht="45" x14ac:dyDescent="0.25">
      <c r="A18" s="40" t="s">
        <v>34</v>
      </c>
      <c r="B18" s="40"/>
      <c r="C18" s="41" t="s">
        <v>35</v>
      </c>
      <c r="D18" s="42" t="s">
        <v>21</v>
      </c>
      <c r="E18" s="43"/>
      <c r="F18" s="43">
        <v>11658.08</v>
      </c>
      <c r="G18" s="43">
        <v>11658.08</v>
      </c>
      <c r="H18" s="19">
        <f t="shared" si="0"/>
        <v>9</v>
      </c>
    </row>
    <row r="19" spans="1:8" s="19" customFormat="1" ht="45" x14ac:dyDescent="0.25">
      <c r="A19" s="40" t="s">
        <v>36</v>
      </c>
      <c r="B19" s="40"/>
      <c r="C19" s="41" t="s">
        <v>37</v>
      </c>
      <c r="D19" s="42" t="s">
        <v>21</v>
      </c>
      <c r="E19" s="43"/>
      <c r="F19" s="43">
        <v>15775.6</v>
      </c>
      <c r="G19" s="43">
        <v>15775.6</v>
      </c>
      <c r="H19" s="19">
        <f t="shared" si="0"/>
        <v>9</v>
      </c>
    </row>
    <row r="20" spans="1:8" s="19" customFormat="1" ht="45" x14ac:dyDescent="0.25">
      <c r="A20" s="40" t="s">
        <v>38</v>
      </c>
      <c r="B20" s="40"/>
      <c r="C20" s="41" t="s">
        <v>39</v>
      </c>
      <c r="D20" s="42" t="s">
        <v>21</v>
      </c>
      <c r="E20" s="43"/>
      <c r="F20" s="43">
        <v>20983.4</v>
      </c>
      <c r="G20" s="43">
        <v>20983.4</v>
      </c>
      <c r="H20" s="19">
        <f t="shared" si="0"/>
        <v>9</v>
      </c>
    </row>
    <row r="21" spans="1:8" s="19" customFormat="1" x14ac:dyDescent="0.25">
      <c r="A21" s="40" t="s">
        <v>40</v>
      </c>
      <c r="B21" s="40"/>
      <c r="C21" s="41" t="s">
        <v>41</v>
      </c>
      <c r="D21" s="42"/>
      <c r="E21" s="43"/>
      <c r="F21" s="43"/>
      <c r="G21" s="43"/>
      <c r="H21" s="19">
        <f t="shared" si="0"/>
        <v>5</v>
      </c>
    </row>
    <row r="22" spans="1:8" s="19" customFormat="1" x14ac:dyDescent="0.25">
      <c r="A22" s="40" t="s">
        <v>42</v>
      </c>
      <c r="B22" s="40"/>
      <c r="C22" s="41" t="s">
        <v>43</v>
      </c>
      <c r="D22" s="42" t="s">
        <v>21</v>
      </c>
      <c r="E22" s="43"/>
      <c r="F22" s="43">
        <v>2711.35</v>
      </c>
      <c r="G22" s="43">
        <v>2711.35</v>
      </c>
      <c r="H22" s="19">
        <f t="shared" si="0"/>
        <v>9</v>
      </c>
    </row>
    <row r="23" spans="1:8" s="19" customFormat="1" x14ac:dyDescent="0.25">
      <c r="A23" s="40" t="s">
        <v>44</v>
      </c>
      <c r="B23" s="40"/>
      <c r="C23" s="41" t="s">
        <v>45</v>
      </c>
      <c r="D23" s="42" t="s">
        <v>21</v>
      </c>
      <c r="E23" s="43"/>
      <c r="F23" s="43">
        <v>3665.44</v>
      </c>
      <c r="G23" s="43">
        <v>3665.44</v>
      </c>
      <c r="H23" s="19">
        <f t="shared" si="0"/>
        <v>9</v>
      </c>
    </row>
    <row r="24" spans="1:8" s="19" customFormat="1" x14ac:dyDescent="0.25">
      <c r="A24" s="40" t="s">
        <v>46</v>
      </c>
      <c r="B24" s="40"/>
      <c r="C24" s="41" t="s">
        <v>47</v>
      </c>
      <c r="D24" s="42" t="s">
        <v>21</v>
      </c>
      <c r="E24" s="43"/>
      <c r="F24" s="43">
        <v>1988.49</v>
      </c>
      <c r="G24" s="43">
        <v>1988.49</v>
      </c>
      <c r="H24" s="19">
        <f t="shared" si="0"/>
        <v>9</v>
      </c>
    </row>
    <row r="25" spans="1:8" s="19" customFormat="1" x14ac:dyDescent="0.25">
      <c r="A25" s="40" t="s">
        <v>48</v>
      </c>
      <c r="B25" s="40"/>
      <c r="C25" s="41" t="s">
        <v>49</v>
      </c>
      <c r="D25" s="42" t="s">
        <v>21</v>
      </c>
      <c r="E25" s="43"/>
      <c r="F25" s="43">
        <v>2720.63</v>
      </c>
      <c r="G25" s="43">
        <v>2720.63</v>
      </c>
      <c r="H25" s="19">
        <f t="shared" si="0"/>
        <v>9</v>
      </c>
    </row>
    <row r="26" spans="1:8" s="19" customFormat="1" x14ac:dyDescent="0.25">
      <c r="A26" s="40" t="s">
        <v>50</v>
      </c>
      <c r="B26" s="40"/>
      <c r="C26" s="41" t="s">
        <v>51</v>
      </c>
      <c r="D26" s="42" t="s">
        <v>21</v>
      </c>
      <c r="E26" s="43"/>
      <c r="F26" s="43">
        <v>853.67</v>
      </c>
      <c r="G26" s="43">
        <v>853.67</v>
      </c>
      <c r="H26" s="19">
        <f t="shared" si="0"/>
        <v>9</v>
      </c>
    </row>
    <row r="27" spans="1:8" s="19" customFormat="1" x14ac:dyDescent="0.25">
      <c r="A27" s="40" t="s">
        <v>52</v>
      </c>
      <c r="B27" s="40"/>
      <c r="C27" s="41" t="s">
        <v>53</v>
      </c>
      <c r="D27" s="42" t="s">
        <v>21</v>
      </c>
      <c r="E27" s="43"/>
      <c r="F27" s="43">
        <v>1136.33</v>
      </c>
      <c r="G27" s="43">
        <v>1136.33</v>
      </c>
      <c r="H27" s="19">
        <f t="shared" si="0"/>
        <v>9</v>
      </c>
    </row>
    <row r="28" spans="1:8" s="19" customFormat="1" x14ac:dyDescent="0.25">
      <c r="A28" s="40" t="s">
        <v>54</v>
      </c>
      <c r="B28" s="40"/>
      <c r="C28" s="41" t="s">
        <v>55</v>
      </c>
      <c r="D28" s="42" t="s">
        <v>21</v>
      </c>
      <c r="E28" s="43"/>
      <c r="F28" s="43">
        <v>947.94</v>
      </c>
      <c r="G28" s="43">
        <v>947.94</v>
      </c>
      <c r="H28" s="19">
        <f t="shared" si="0"/>
        <v>9</v>
      </c>
    </row>
    <row r="29" spans="1:8" s="19" customFormat="1" x14ac:dyDescent="0.25">
      <c r="A29" s="40" t="s">
        <v>56</v>
      </c>
      <c r="B29" s="40"/>
      <c r="C29" s="41" t="s">
        <v>57</v>
      </c>
      <c r="D29" s="42" t="s">
        <v>21</v>
      </c>
      <c r="E29" s="43"/>
      <c r="F29" s="43">
        <v>1314.36</v>
      </c>
      <c r="G29" s="43">
        <v>1314.36</v>
      </c>
      <c r="H29" s="19">
        <f t="shared" si="0"/>
        <v>9</v>
      </c>
    </row>
    <row r="30" spans="1:8" s="19" customFormat="1" x14ac:dyDescent="0.25">
      <c r="A30" s="40" t="s">
        <v>58</v>
      </c>
      <c r="B30" s="40"/>
      <c r="C30" s="41" t="s">
        <v>59</v>
      </c>
      <c r="D30" s="42" t="s">
        <v>21</v>
      </c>
      <c r="E30" s="43"/>
      <c r="F30" s="43">
        <v>1824.62</v>
      </c>
      <c r="G30" s="43">
        <v>1824.62</v>
      </c>
      <c r="H30" s="19">
        <f t="shared" si="0"/>
        <v>9</v>
      </c>
    </row>
    <row r="31" spans="1:8" s="19" customFormat="1" x14ac:dyDescent="0.25">
      <c r="A31" s="40" t="s">
        <v>60</v>
      </c>
      <c r="B31" s="40"/>
      <c r="C31" s="41" t="s">
        <v>61</v>
      </c>
      <c r="D31" s="42" t="s">
        <v>21</v>
      </c>
      <c r="E31" s="43"/>
      <c r="F31" s="43">
        <v>2487.16</v>
      </c>
      <c r="G31" s="43">
        <v>2487.16</v>
      </c>
      <c r="H31" s="19">
        <f t="shared" si="0"/>
        <v>9</v>
      </c>
    </row>
    <row r="32" spans="1:8" s="19" customFormat="1" x14ac:dyDescent="0.25">
      <c r="A32" s="40" t="s">
        <v>62</v>
      </c>
      <c r="B32" s="40"/>
      <c r="C32" s="41" t="s">
        <v>63</v>
      </c>
      <c r="D32" s="42" t="s">
        <v>21</v>
      </c>
      <c r="E32" s="43"/>
      <c r="F32" s="43">
        <v>1575.18</v>
      </c>
      <c r="G32" s="43">
        <v>1575.18</v>
      </c>
      <c r="H32" s="19">
        <f t="shared" si="0"/>
        <v>9</v>
      </c>
    </row>
    <row r="33" spans="1:8" s="19" customFormat="1" x14ac:dyDescent="0.25">
      <c r="A33" s="40" t="s">
        <v>64</v>
      </c>
      <c r="B33" s="40"/>
      <c r="C33" s="41" t="s">
        <v>65</v>
      </c>
      <c r="D33" s="42" t="s">
        <v>21</v>
      </c>
      <c r="E33" s="43"/>
      <c r="F33" s="43">
        <v>2035.97</v>
      </c>
      <c r="G33" s="43">
        <v>2035.97</v>
      </c>
      <c r="H33" s="19">
        <f t="shared" si="0"/>
        <v>9</v>
      </c>
    </row>
    <row r="34" spans="1:8" s="19" customFormat="1" x14ac:dyDescent="0.25">
      <c r="A34" s="40" t="s">
        <v>66</v>
      </c>
      <c r="B34" s="40"/>
      <c r="C34" s="41" t="s">
        <v>67</v>
      </c>
      <c r="D34" s="42"/>
      <c r="E34" s="43"/>
      <c r="F34" s="43"/>
      <c r="G34" s="43"/>
      <c r="H34" s="19">
        <f t="shared" si="0"/>
        <v>5</v>
      </c>
    </row>
    <row r="35" spans="1:8" s="19" customFormat="1" ht="30" x14ac:dyDescent="0.25">
      <c r="A35" s="40" t="s">
        <v>68</v>
      </c>
      <c r="B35" s="40"/>
      <c r="C35" s="41" t="s">
        <v>69</v>
      </c>
      <c r="D35" s="42" t="s">
        <v>70</v>
      </c>
      <c r="E35" s="43">
        <v>1166.17</v>
      </c>
      <c r="F35" s="43"/>
      <c r="G35" s="43">
        <v>1166.17</v>
      </c>
      <c r="H35" s="19">
        <f t="shared" si="0"/>
        <v>9</v>
      </c>
    </row>
    <row r="36" spans="1:8" s="19" customFormat="1" ht="30" x14ac:dyDescent="0.25">
      <c r="A36" s="40" t="s">
        <v>71</v>
      </c>
      <c r="B36" s="40"/>
      <c r="C36" s="41" t="s">
        <v>72</v>
      </c>
      <c r="D36" s="42" t="s">
        <v>73</v>
      </c>
      <c r="E36" s="43">
        <v>0.04</v>
      </c>
      <c r="F36" s="43">
        <v>0.13</v>
      </c>
      <c r="G36" s="43">
        <v>0.17</v>
      </c>
      <c r="H36" s="19">
        <f t="shared" si="0"/>
        <v>9</v>
      </c>
    </row>
    <row r="37" spans="1:8" s="19" customFormat="1" ht="45" x14ac:dyDescent="0.25">
      <c r="A37" s="40" t="s">
        <v>74</v>
      </c>
      <c r="B37" s="40"/>
      <c r="C37" s="41" t="s">
        <v>75</v>
      </c>
      <c r="D37" s="42" t="s">
        <v>73</v>
      </c>
      <c r="E37" s="43">
        <v>0.49</v>
      </c>
      <c r="F37" s="43">
        <v>0.44</v>
      </c>
      <c r="G37" s="43">
        <v>0.93</v>
      </c>
      <c r="H37" s="19">
        <f t="shared" si="0"/>
        <v>9</v>
      </c>
    </row>
    <row r="38" spans="1:8" s="19" customFormat="1" ht="45" x14ac:dyDescent="0.25">
      <c r="A38" s="40" t="s">
        <v>76</v>
      </c>
      <c r="B38" s="40"/>
      <c r="C38" s="41" t="s">
        <v>77</v>
      </c>
      <c r="D38" s="42" t="s">
        <v>73</v>
      </c>
      <c r="E38" s="43">
        <v>0.38</v>
      </c>
      <c r="F38" s="43">
        <v>0.35</v>
      </c>
      <c r="G38" s="43">
        <v>0.73</v>
      </c>
      <c r="H38" s="19">
        <f t="shared" si="0"/>
        <v>9</v>
      </c>
    </row>
    <row r="39" spans="1:8" s="19" customFormat="1" ht="30" x14ac:dyDescent="0.25">
      <c r="A39" s="40" t="s">
        <v>78</v>
      </c>
      <c r="B39" s="40"/>
      <c r="C39" s="41" t="s">
        <v>79</v>
      </c>
      <c r="D39" s="42" t="s">
        <v>73</v>
      </c>
      <c r="E39" s="43">
        <v>0.32</v>
      </c>
      <c r="F39" s="43">
        <v>0.28000000000000003</v>
      </c>
      <c r="G39" s="43">
        <v>0.6</v>
      </c>
      <c r="H39" s="19">
        <f t="shared" si="0"/>
        <v>9</v>
      </c>
    </row>
    <row r="40" spans="1:8" s="19" customFormat="1" ht="30" x14ac:dyDescent="0.25">
      <c r="A40" s="40" t="s">
        <v>80</v>
      </c>
      <c r="B40" s="40"/>
      <c r="C40" s="41" t="s">
        <v>81</v>
      </c>
      <c r="D40" s="42" t="s">
        <v>73</v>
      </c>
      <c r="E40" s="43">
        <v>0.43</v>
      </c>
      <c r="F40" s="43">
        <v>0.38</v>
      </c>
      <c r="G40" s="43">
        <v>0.81</v>
      </c>
      <c r="H40" s="19">
        <f t="shared" si="0"/>
        <v>9</v>
      </c>
    </row>
    <row r="41" spans="1:8" s="19" customFormat="1" ht="30" x14ac:dyDescent="0.25">
      <c r="A41" s="40" t="s">
        <v>82</v>
      </c>
      <c r="B41" s="40"/>
      <c r="C41" s="41" t="s">
        <v>83</v>
      </c>
      <c r="D41" s="42" t="s">
        <v>73</v>
      </c>
      <c r="E41" s="43">
        <v>0.2</v>
      </c>
      <c r="F41" s="43">
        <v>0.43</v>
      </c>
      <c r="G41" s="43">
        <v>0.63</v>
      </c>
      <c r="H41" s="19">
        <f t="shared" si="0"/>
        <v>9</v>
      </c>
    </row>
    <row r="42" spans="1:8" s="19" customFormat="1" ht="30" x14ac:dyDescent="0.25">
      <c r="A42" s="40" t="s">
        <v>84</v>
      </c>
      <c r="B42" s="40"/>
      <c r="C42" s="41" t="s">
        <v>85</v>
      </c>
      <c r="D42" s="42" t="s">
        <v>73</v>
      </c>
      <c r="E42" s="43">
        <v>0.27</v>
      </c>
      <c r="F42" s="43">
        <v>0.24</v>
      </c>
      <c r="G42" s="43">
        <v>0.51</v>
      </c>
      <c r="H42" s="19">
        <f t="shared" si="0"/>
        <v>9</v>
      </c>
    </row>
    <row r="43" spans="1:8" s="19" customFormat="1" ht="30" x14ac:dyDescent="0.25">
      <c r="A43" s="40" t="s">
        <v>86</v>
      </c>
      <c r="B43" s="40"/>
      <c r="C43" s="41" t="s">
        <v>87</v>
      </c>
      <c r="D43" s="42" t="s">
        <v>73</v>
      </c>
      <c r="E43" s="43">
        <v>0.37</v>
      </c>
      <c r="F43" s="43">
        <v>0.35</v>
      </c>
      <c r="G43" s="43">
        <v>0.72</v>
      </c>
      <c r="H43" s="19">
        <f t="shared" si="0"/>
        <v>9</v>
      </c>
    </row>
    <row r="44" spans="1:8" s="19" customFormat="1" ht="30" x14ac:dyDescent="0.25">
      <c r="A44" s="40" t="s">
        <v>88</v>
      </c>
      <c r="B44" s="40"/>
      <c r="C44" s="41" t="s">
        <v>89</v>
      </c>
      <c r="D44" s="42" t="s">
        <v>73</v>
      </c>
      <c r="E44" s="43">
        <v>0.33</v>
      </c>
      <c r="F44" s="43">
        <v>0.28999999999999998</v>
      </c>
      <c r="G44" s="43">
        <v>0.62</v>
      </c>
      <c r="H44" s="19">
        <f t="shared" si="0"/>
        <v>9</v>
      </c>
    </row>
    <row r="45" spans="1:8" s="19" customFormat="1" ht="30" x14ac:dyDescent="0.25">
      <c r="A45" s="40" t="s">
        <v>90</v>
      </c>
      <c r="B45" s="40"/>
      <c r="C45" s="41" t="s">
        <v>91</v>
      </c>
      <c r="D45" s="42" t="s">
        <v>73</v>
      </c>
      <c r="E45" s="43">
        <v>0.32</v>
      </c>
      <c r="F45" s="43">
        <v>0.28000000000000003</v>
      </c>
      <c r="G45" s="43">
        <v>0.6</v>
      </c>
      <c r="H45" s="19">
        <f t="shared" si="0"/>
        <v>9</v>
      </c>
    </row>
    <row r="46" spans="1:8" s="19" customFormat="1" ht="45" x14ac:dyDescent="0.25">
      <c r="A46" s="40" t="s">
        <v>92</v>
      </c>
      <c r="B46" s="40"/>
      <c r="C46" s="41" t="s">
        <v>93</v>
      </c>
      <c r="D46" s="42" t="s">
        <v>73</v>
      </c>
      <c r="E46" s="43">
        <v>0.52</v>
      </c>
      <c r="F46" s="43">
        <v>0.46</v>
      </c>
      <c r="G46" s="43">
        <v>0.98</v>
      </c>
      <c r="H46" s="19">
        <f t="shared" si="0"/>
        <v>9</v>
      </c>
    </row>
    <row r="47" spans="1:8" s="19" customFormat="1" ht="45" x14ac:dyDescent="0.25">
      <c r="A47" s="40" t="s">
        <v>94</v>
      </c>
      <c r="B47" s="40"/>
      <c r="C47" s="41" t="s">
        <v>95</v>
      </c>
      <c r="D47" s="42" t="s">
        <v>73</v>
      </c>
      <c r="E47" s="43">
        <v>0.41</v>
      </c>
      <c r="F47" s="43">
        <v>0.37</v>
      </c>
      <c r="G47" s="43">
        <v>0.78</v>
      </c>
      <c r="H47" s="19">
        <f t="shared" si="0"/>
        <v>9</v>
      </c>
    </row>
    <row r="48" spans="1:8" s="19" customFormat="1" ht="30" x14ac:dyDescent="0.25">
      <c r="A48" s="40" t="s">
        <v>96</v>
      </c>
      <c r="B48" s="40"/>
      <c r="C48" s="41" t="s">
        <v>97</v>
      </c>
      <c r="D48" s="42" t="s">
        <v>73</v>
      </c>
      <c r="E48" s="43">
        <v>0.33</v>
      </c>
      <c r="F48" s="43">
        <v>0.28999999999999998</v>
      </c>
      <c r="G48" s="43">
        <v>0.62</v>
      </c>
      <c r="H48" s="19">
        <f t="shared" si="0"/>
        <v>9</v>
      </c>
    </row>
    <row r="49" spans="1:8" s="19" customFormat="1" ht="30" x14ac:dyDescent="0.25">
      <c r="A49" s="40" t="s">
        <v>98</v>
      </c>
      <c r="B49" s="40"/>
      <c r="C49" s="41" t="s">
        <v>99</v>
      </c>
      <c r="D49" s="42" t="s">
        <v>73</v>
      </c>
      <c r="E49" s="43">
        <v>0.44</v>
      </c>
      <c r="F49" s="43">
        <v>0.39</v>
      </c>
      <c r="G49" s="43">
        <v>0.83</v>
      </c>
      <c r="H49" s="19">
        <f t="shared" si="0"/>
        <v>9</v>
      </c>
    </row>
    <row r="50" spans="1:8" s="19" customFormat="1" ht="30" x14ac:dyDescent="0.25">
      <c r="A50" s="40" t="s">
        <v>100</v>
      </c>
      <c r="B50" s="40"/>
      <c r="C50" s="41" t="s">
        <v>101</v>
      </c>
      <c r="D50" s="42" t="s">
        <v>73</v>
      </c>
      <c r="E50" s="43">
        <v>0.36</v>
      </c>
      <c r="F50" s="43">
        <v>0.32</v>
      </c>
      <c r="G50" s="43">
        <v>0.68</v>
      </c>
      <c r="H50" s="19">
        <f t="shared" si="0"/>
        <v>9</v>
      </c>
    </row>
    <row r="51" spans="1:8" s="19" customFormat="1" ht="30" x14ac:dyDescent="0.25">
      <c r="A51" s="40" t="s">
        <v>102</v>
      </c>
      <c r="B51" s="40"/>
      <c r="C51" s="41" t="s">
        <v>103</v>
      </c>
      <c r="D51" s="42" t="s">
        <v>73</v>
      </c>
      <c r="E51" s="43">
        <v>0.31</v>
      </c>
      <c r="F51" s="43">
        <v>0.28000000000000003</v>
      </c>
      <c r="G51" s="43">
        <v>0.59</v>
      </c>
      <c r="H51" s="19">
        <f t="shared" si="0"/>
        <v>9</v>
      </c>
    </row>
    <row r="52" spans="1:8" s="19" customFormat="1" ht="30" x14ac:dyDescent="0.25">
      <c r="A52" s="40" t="s">
        <v>104</v>
      </c>
      <c r="B52" s="40"/>
      <c r="C52" s="41" t="s">
        <v>105</v>
      </c>
      <c r="D52" s="42" t="s">
        <v>73</v>
      </c>
      <c r="E52" s="43">
        <v>0.51</v>
      </c>
      <c r="F52" s="43">
        <v>0.46</v>
      </c>
      <c r="G52" s="43">
        <v>0.97</v>
      </c>
      <c r="H52" s="19">
        <f t="shared" si="0"/>
        <v>9</v>
      </c>
    </row>
    <row r="53" spans="1:8" s="19" customFormat="1" ht="30" x14ac:dyDescent="0.25">
      <c r="A53" s="40" t="s">
        <v>106</v>
      </c>
      <c r="B53" s="40"/>
      <c r="C53" s="41" t="s">
        <v>107</v>
      </c>
      <c r="D53" s="42" t="s">
        <v>73</v>
      </c>
      <c r="E53" s="43">
        <v>0.34</v>
      </c>
      <c r="F53" s="43">
        <v>0.3</v>
      </c>
      <c r="G53" s="43">
        <v>0.64</v>
      </c>
      <c r="H53" s="19">
        <f t="shared" si="0"/>
        <v>9</v>
      </c>
    </row>
    <row r="54" spans="1:8" s="19" customFormat="1" ht="30" x14ac:dyDescent="0.25">
      <c r="A54" s="40" t="s">
        <v>108</v>
      </c>
      <c r="B54" s="40"/>
      <c r="C54" s="41" t="s">
        <v>109</v>
      </c>
      <c r="D54" s="42" t="s">
        <v>73</v>
      </c>
      <c r="E54" s="43">
        <v>0.2</v>
      </c>
      <c r="F54" s="43">
        <v>0.32</v>
      </c>
      <c r="G54" s="43">
        <v>0.52</v>
      </c>
      <c r="H54" s="19">
        <f t="shared" si="0"/>
        <v>9</v>
      </c>
    </row>
    <row r="55" spans="1:8" s="19" customFormat="1" ht="30" x14ac:dyDescent="0.25">
      <c r="A55" s="40" t="s">
        <v>110</v>
      </c>
      <c r="B55" s="40"/>
      <c r="C55" s="41" t="s">
        <v>111</v>
      </c>
      <c r="D55" s="42" t="s">
        <v>73</v>
      </c>
      <c r="E55" s="43">
        <v>0.21</v>
      </c>
      <c r="F55" s="43">
        <v>0.2</v>
      </c>
      <c r="G55" s="43">
        <v>0.41</v>
      </c>
      <c r="H55" s="19">
        <f t="shared" si="0"/>
        <v>9</v>
      </c>
    </row>
    <row r="56" spans="1:8" s="19" customFormat="1" ht="30" x14ac:dyDescent="0.25">
      <c r="A56" s="40" t="s">
        <v>112</v>
      </c>
      <c r="B56" s="40"/>
      <c r="C56" s="41" t="s">
        <v>113</v>
      </c>
      <c r="D56" s="42" t="s">
        <v>73</v>
      </c>
      <c r="E56" s="43">
        <v>0.15</v>
      </c>
      <c r="F56" s="43">
        <v>0.14000000000000001</v>
      </c>
      <c r="G56" s="43">
        <v>0.28999999999999998</v>
      </c>
      <c r="H56" s="19">
        <f t="shared" si="0"/>
        <v>9</v>
      </c>
    </row>
    <row r="57" spans="1:8" s="19" customFormat="1" ht="30" x14ac:dyDescent="0.25">
      <c r="A57" s="40" t="s">
        <v>114</v>
      </c>
      <c r="B57" s="40"/>
      <c r="C57" s="41" t="s">
        <v>115</v>
      </c>
      <c r="D57" s="42" t="s">
        <v>73</v>
      </c>
      <c r="E57" s="43">
        <v>0.11</v>
      </c>
      <c r="F57" s="43">
        <v>0.12</v>
      </c>
      <c r="G57" s="43">
        <v>0.23</v>
      </c>
      <c r="H57" s="19">
        <f t="shared" si="0"/>
        <v>9</v>
      </c>
    </row>
    <row r="58" spans="1:8" s="19" customFormat="1" ht="30" x14ac:dyDescent="0.25">
      <c r="A58" s="40" t="s">
        <v>116</v>
      </c>
      <c r="B58" s="40"/>
      <c r="C58" s="41" t="s">
        <v>117</v>
      </c>
      <c r="D58" s="42" t="s">
        <v>73</v>
      </c>
      <c r="E58" s="43">
        <v>0.1</v>
      </c>
      <c r="F58" s="43">
        <v>0.09</v>
      </c>
      <c r="G58" s="43">
        <v>0.19</v>
      </c>
      <c r="H58" s="19">
        <f t="shared" si="0"/>
        <v>9</v>
      </c>
    </row>
    <row r="59" spans="1:8" s="19" customFormat="1" x14ac:dyDescent="0.25">
      <c r="A59" s="40" t="s">
        <v>118</v>
      </c>
      <c r="B59" s="40"/>
      <c r="C59" s="41" t="s">
        <v>119</v>
      </c>
      <c r="D59" s="42" t="s">
        <v>120</v>
      </c>
      <c r="E59" s="43">
        <v>789.09</v>
      </c>
      <c r="F59" s="43">
        <v>561.52</v>
      </c>
      <c r="G59" s="43">
        <v>1350.61</v>
      </c>
      <c r="H59" s="19">
        <f t="shared" si="0"/>
        <v>9</v>
      </c>
    </row>
    <row r="60" spans="1:8" s="19" customFormat="1" ht="30" x14ac:dyDescent="0.25">
      <c r="A60" s="40" t="s">
        <v>121</v>
      </c>
      <c r="B60" s="40"/>
      <c r="C60" s="41" t="s">
        <v>122</v>
      </c>
      <c r="D60" s="42" t="s">
        <v>21</v>
      </c>
      <c r="E60" s="43">
        <v>825.01</v>
      </c>
      <c r="F60" s="43">
        <v>383.82</v>
      </c>
      <c r="G60" s="43">
        <v>1208.83</v>
      </c>
      <c r="H60" s="19">
        <f t="shared" si="0"/>
        <v>9</v>
      </c>
    </row>
    <row r="61" spans="1:8" s="19" customFormat="1" x14ac:dyDescent="0.25">
      <c r="A61" s="40" t="s">
        <v>123</v>
      </c>
      <c r="B61" s="40"/>
      <c r="C61" s="41" t="s">
        <v>124</v>
      </c>
      <c r="D61" s="42"/>
      <c r="E61" s="43"/>
      <c r="F61" s="43"/>
      <c r="G61" s="43"/>
      <c r="H61" s="19">
        <f t="shared" si="0"/>
        <v>5</v>
      </c>
    </row>
    <row r="62" spans="1:8" s="19" customFormat="1" ht="30" x14ac:dyDescent="0.25">
      <c r="A62" s="40" t="s">
        <v>125</v>
      </c>
      <c r="B62" s="40"/>
      <c r="C62" s="41" t="s">
        <v>126</v>
      </c>
      <c r="D62" s="42" t="s">
        <v>70</v>
      </c>
      <c r="E62" s="43">
        <v>1128.53</v>
      </c>
      <c r="F62" s="43"/>
      <c r="G62" s="43">
        <v>1128.53</v>
      </c>
      <c r="H62" s="19">
        <f t="shared" si="0"/>
        <v>9</v>
      </c>
    </row>
    <row r="63" spans="1:8" s="19" customFormat="1" ht="30" x14ac:dyDescent="0.25">
      <c r="A63" s="40" t="s">
        <v>127</v>
      </c>
      <c r="B63" s="40"/>
      <c r="C63" s="41" t="s">
        <v>128</v>
      </c>
      <c r="D63" s="42" t="s">
        <v>70</v>
      </c>
      <c r="E63" s="43">
        <v>6356.01</v>
      </c>
      <c r="F63" s="43"/>
      <c r="G63" s="43">
        <v>6356.01</v>
      </c>
      <c r="H63" s="19">
        <f t="shared" si="0"/>
        <v>9</v>
      </c>
    </row>
    <row r="64" spans="1:8" s="19" customFormat="1" x14ac:dyDescent="0.25">
      <c r="A64" s="40" t="s">
        <v>129</v>
      </c>
      <c r="B64" s="40"/>
      <c r="C64" s="41" t="s">
        <v>130</v>
      </c>
      <c r="D64" s="42" t="s">
        <v>131</v>
      </c>
      <c r="E64" s="43">
        <v>80.959999999999994</v>
      </c>
      <c r="F64" s="43"/>
      <c r="G64" s="43">
        <v>80.959999999999994</v>
      </c>
      <c r="H64" s="19">
        <f t="shared" si="0"/>
        <v>9</v>
      </c>
    </row>
    <row r="65" spans="1:8" s="19" customFormat="1" x14ac:dyDescent="0.25">
      <c r="A65" s="40" t="s">
        <v>132</v>
      </c>
      <c r="B65" s="40"/>
      <c r="C65" s="41" t="s">
        <v>133</v>
      </c>
      <c r="D65" s="42" t="s">
        <v>131</v>
      </c>
      <c r="E65" s="43">
        <v>89.97</v>
      </c>
      <c r="F65" s="43"/>
      <c r="G65" s="43">
        <v>89.97</v>
      </c>
      <c r="H65" s="19">
        <f t="shared" si="0"/>
        <v>9</v>
      </c>
    </row>
    <row r="66" spans="1:8" s="19" customFormat="1" x14ac:dyDescent="0.25">
      <c r="A66" s="40" t="s">
        <v>134</v>
      </c>
      <c r="B66" s="40"/>
      <c r="C66" s="41" t="s">
        <v>135</v>
      </c>
      <c r="D66" s="42" t="s">
        <v>131</v>
      </c>
      <c r="E66" s="43">
        <v>341.33</v>
      </c>
      <c r="F66" s="43"/>
      <c r="G66" s="43">
        <v>341.33</v>
      </c>
      <c r="H66" s="19">
        <f t="shared" si="0"/>
        <v>9</v>
      </c>
    </row>
    <row r="67" spans="1:8" s="19" customFormat="1" x14ac:dyDescent="0.25">
      <c r="A67" s="40" t="s">
        <v>136</v>
      </c>
      <c r="B67" s="40"/>
      <c r="C67" s="41" t="s">
        <v>137</v>
      </c>
      <c r="D67" s="42" t="s">
        <v>131</v>
      </c>
      <c r="E67" s="43">
        <v>599.49</v>
      </c>
      <c r="F67" s="43"/>
      <c r="G67" s="43">
        <v>599.49</v>
      </c>
      <c r="H67" s="19">
        <f t="shared" si="0"/>
        <v>9</v>
      </c>
    </row>
    <row r="68" spans="1:8" s="19" customFormat="1" ht="30" x14ac:dyDescent="0.25">
      <c r="A68" s="40" t="s">
        <v>138</v>
      </c>
      <c r="B68" s="40"/>
      <c r="C68" s="41" t="s">
        <v>139</v>
      </c>
      <c r="D68" s="42" t="s">
        <v>131</v>
      </c>
      <c r="E68" s="43">
        <v>83.12</v>
      </c>
      <c r="F68" s="43"/>
      <c r="G68" s="43">
        <v>83.12</v>
      </c>
      <c r="H68" s="19">
        <f t="shared" si="0"/>
        <v>9</v>
      </c>
    </row>
    <row r="69" spans="1:8" s="19" customFormat="1" x14ac:dyDescent="0.25">
      <c r="A69" s="40" t="s">
        <v>140</v>
      </c>
      <c r="B69" s="40"/>
      <c r="C69" s="41" t="s">
        <v>141</v>
      </c>
      <c r="D69" s="42"/>
      <c r="E69" s="43"/>
      <c r="F69" s="43"/>
      <c r="G69" s="43"/>
      <c r="H69" s="19">
        <f t="shared" si="0"/>
        <v>5</v>
      </c>
    </row>
    <row r="70" spans="1:8" s="19" customFormat="1" ht="30" x14ac:dyDescent="0.25">
      <c r="A70" s="40" t="s">
        <v>142</v>
      </c>
      <c r="B70" s="40"/>
      <c r="C70" s="41" t="s">
        <v>143</v>
      </c>
      <c r="D70" s="42" t="s">
        <v>70</v>
      </c>
      <c r="E70" s="43">
        <v>323.62</v>
      </c>
      <c r="F70" s="43"/>
      <c r="G70" s="43">
        <v>323.62</v>
      </c>
      <c r="H70" s="19">
        <f t="shared" si="0"/>
        <v>9</v>
      </c>
    </row>
    <row r="71" spans="1:8" s="19" customFormat="1" x14ac:dyDescent="0.25">
      <c r="A71" s="40" t="s">
        <v>144</v>
      </c>
      <c r="B71" s="40"/>
      <c r="C71" s="41" t="s">
        <v>145</v>
      </c>
      <c r="D71" s="42" t="s">
        <v>73</v>
      </c>
      <c r="E71" s="43">
        <v>2.84</v>
      </c>
      <c r="F71" s="43">
        <v>5.0599999999999996</v>
      </c>
      <c r="G71" s="43">
        <v>7.9</v>
      </c>
      <c r="H71" s="19">
        <f t="shared" si="0"/>
        <v>9</v>
      </c>
    </row>
    <row r="72" spans="1:8" s="19" customFormat="1" x14ac:dyDescent="0.25">
      <c r="A72" s="40" t="s">
        <v>146</v>
      </c>
      <c r="B72" s="40"/>
      <c r="C72" s="41" t="s">
        <v>147</v>
      </c>
      <c r="D72" s="42" t="s">
        <v>73</v>
      </c>
      <c r="E72" s="43">
        <v>117.82</v>
      </c>
      <c r="F72" s="43">
        <v>37.4</v>
      </c>
      <c r="G72" s="43">
        <v>155.22</v>
      </c>
      <c r="H72" s="19">
        <f t="shared" si="0"/>
        <v>9</v>
      </c>
    </row>
    <row r="73" spans="1:8" s="19" customFormat="1" x14ac:dyDescent="0.25">
      <c r="A73" s="40" t="s">
        <v>148</v>
      </c>
      <c r="B73" s="40"/>
      <c r="C73" s="41" t="s">
        <v>149</v>
      </c>
      <c r="D73" s="42" t="s">
        <v>73</v>
      </c>
      <c r="E73" s="43">
        <v>24.4</v>
      </c>
      <c r="F73" s="43">
        <v>35.67</v>
      </c>
      <c r="G73" s="43">
        <v>60.07</v>
      </c>
      <c r="H73" s="19">
        <f t="shared" ref="H73:H136" si="1">LEN(A73)</f>
        <v>9</v>
      </c>
    </row>
    <row r="74" spans="1:8" s="19" customFormat="1" x14ac:dyDescent="0.25">
      <c r="A74" s="40" t="s">
        <v>150</v>
      </c>
      <c r="B74" s="40"/>
      <c r="C74" s="41" t="s">
        <v>151</v>
      </c>
      <c r="D74" s="42" t="s">
        <v>73</v>
      </c>
      <c r="E74" s="43"/>
      <c r="F74" s="43">
        <v>25.31</v>
      </c>
      <c r="G74" s="43">
        <v>25.31</v>
      </c>
      <c r="H74" s="19">
        <f t="shared" si="1"/>
        <v>9</v>
      </c>
    </row>
    <row r="75" spans="1:8" s="19" customFormat="1" x14ac:dyDescent="0.25">
      <c r="A75" s="40" t="s">
        <v>152</v>
      </c>
      <c r="B75" s="40"/>
      <c r="C75" s="41" t="s">
        <v>153</v>
      </c>
      <c r="D75" s="42" t="s">
        <v>131</v>
      </c>
      <c r="E75" s="43">
        <v>1.03</v>
      </c>
      <c r="F75" s="43">
        <v>3.74</v>
      </c>
      <c r="G75" s="43">
        <v>4.7699999999999996</v>
      </c>
      <c r="H75" s="19">
        <f t="shared" si="1"/>
        <v>9</v>
      </c>
    </row>
    <row r="76" spans="1:8" s="19" customFormat="1" ht="30" x14ac:dyDescent="0.25">
      <c r="A76" s="40" t="s">
        <v>154</v>
      </c>
      <c r="B76" s="40"/>
      <c r="C76" s="41" t="s">
        <v>155</v>
      </c>
      <c r="D76" s="42" t="s">
        <v>156</v>
      </c>
      <c r="E76" s="43"/>
      <c r="F76" s="43">
        <v>381.94</v>
      </c>
      <c r="G76" s="43">
        <v>381.94</v>
      </c>
      <c r="H76" s="19">
        <f t="shared" si="1"/>
        <v>9</v>
      </c>
    </row>
    <row r="77" spans="1:8" s="19" customFormat="1" x14ac:dyDescent="0.25">
      <c r="A77" s="40" t="s">
        <v>157</v>
      </c>
      <c r="B77" s="40"/>
      <c r="C77" s="41" t="s">
        <v>158</v>
      </c>
      <c r="D77" s="42" t="s">
        <v>131</v>
      </c>
      <c r="E77" s="43">
        <v>192.15</v>
      </c>
      <c r="F77" s="43"/>
      <c r="G77" s="43">
        <v>192.15</v>
      </c>
      <c r="H77" s="19">
        <f t="shared" si="1"/>
        <v>9</v>
      </c>
    </row>
    <row r="78" spans="1:8" s="19" customFormat="1" x14ac:dyDescent="0.25">
      <c r="A78" s="40" t="s">
        <v>159</v>
      </c>
      <c r="B78" s="40"/>
      <c r="C78" s="41" t="s">
        <v>160</v>
      </c>
      <c r="D78" s="42" t="s">
        <v>131</v>
      </c>
      <c r="E78" s="43">
        <v>197.1</v>
      </c>
      <c r="F78" s="43"/>
      <c r="G78" s="43">
        <v>197.1</v>
      </c>
      <c r="H78" s="19">
        <f t="shared" si="1"/>
        <v>9</v>
      </c>
    </row>
    <row r="79" spans="1:8" s="19" customFormat="1" x14ac:dyDescent="0.25">
      <c r="A79" s="40" t="s">
        <v>161</v>
      </c>
      <c r="B79" s="40"/>
      <c r="C79" s="41" t="s">
        <v>162</v>
      </c>
      <c r="D79" s="42" t="s">
        <v>131</v>
      </c>
      <c r="E79" s="43">
        <v>270.06</v>
      </c>
      <c r="F79" s="43"/>
      <c r="G79" s="43">
        <v>270.06</v>
      </c>
      <c r="H79" s="19">
        <f t="shared" si="1"/>
        <v>9</v>
      </c>
    </row>
    <row r="80" spans="1:8" s="19" customFormat="1" x14ac:dyDescent="0.25">
      <c r="A80" s="40" t="s">
        <v>163</v>
      </c>
      <c r="B80" s="40"/>
      <c r="C80" s="41" t="s">
        <v>164</v>
      </c>
      <c r="D80" s="42" t="s">
        <v>131</v>
      </c>
      <c r="E80" s="43">
        <v>275.79000000000002</v>
      </c>
      <c r="F80" s="43"/>
      <c r="G80" s="43">
        <v>275.79000000000002</v>
      </c>
      <c r="H80" s="19">
        <f t="shared" si="1"/>
        <v>9</v>
      </c>
    </row>
    <row r="81" spans="1:8" s="19" customFormat="1" ht="30" x14ac:dyDescent="0.25">
      <c r="A81" s="40" t="s">
        <v>165</v>
      </c>
      <c r="B81" s="40"/>
      <c r="C81" s="41" t="s">
        <v>166</v>
      </c>
      <c r="D81" s="42" t="s">
        <v>70</v>
      </c>
      <c r="E81" s="43">
        <v>261.94</v>
      </c>
      <c r="F81" s="43"/>
      <c r="G81" s="43">
        <v>261.94</v>
      </c>
      <c r="H81" s="19">
        <f t="shared" si="1"/>
        <v>9</v>
      </c>
    </row>
    <row r="82" spans="1:8" s="19" customFormat="1" ht="30" x14ac:dyDescent="0.25">
      <c r="A82" s="40" t="s">
        <v>167</v>
      </c>
      <c r="B82" s="40"/>
      <c r="C82" s="41" t="s">
        <v>168</v>
      </c>
      <c r="D82" s="42" t="s">
        <v>21</v>
      </c>
      <c r="E82" s="43">
        <v>7.77</v>
      </c>
      <c r="F82" s="43"/>
      <c r="G82" s="43">
        <v>7.77</v>
      </c>
      <c r="H82" s="19">
        <f t="shared" si="1"/>
        <v>9</v>
      </c>
    </row>
    <row r="83" spans="1:8" s="19" customFormat="1" ht="30" x14ac:dyDescent="0.25">
      <c r="A83" s="40" t="s">
        <v>169</v>
      </c>
      <c r="B83" s="40"/>
      <c r="C83" s="41" t="s">
        <v>170</v>
      </c>
      <c r="D83" s="42" t="s">
        <v>21</v>
      </c>
      <c r="E83" s="43">
        <v>8.2899999999999991</v>
      </c>
      <c r="F83" s="43"/>
      <c r="G83" s="43">
        <v>8.2899999999999991</v>
      </c>
      <c r="H83" s="19">
        <f t="shared" si="1"/>
        <v>9</v>
      </c>
    </row>
    <row r="84" spans="1:8" s="19" customFormat="1" ht="30" x14ac:dyDescent="0.25">
      <c r="A84" s="40" t="s">
        <v>171</v>
      </c>
      <c r="B84" s="40"/>
      <c r="C84" s="41" t="s">
        <v>172</v>
      </c>
      <c r="D84" s="42" t="s">
        <v>21</v>
      </c>
      <c r="E84" s="43">
        <v>10.99</v>
      </c>
      <c r="F84" s="43"/>
      <c r="G84" s="43">
        <v>10.99</v>
      </c>
      <c r="H84" s="19">
        <f t="shared" si="1"/>
        <v>9</v>
      </c>
    </row>
    <row r="85" spans="1:8" s="19" customFormat="1" ht="30" x14ac:dyDescent="0.25">
      <c r="A85" s="40" t="s">
        <v>173</v>
      </c>
      <c r="B85" s="40"/>
      <c r="C85" s="41" t="s">
        <v>174</v>
      </c>
      <c r="D85" s="42" t="s">
        <v>21</v>
      </c>
      <c r="E85" s="43">
        <v>11.04</v>
      </c>
      <c r="F85" s="43"/>
      <c r="G85" s="43">
        <v>11.04</v>
      </c>
      <c r="H85" s="19">
        <f t="shared" si="1"/>
        <v>9</v>
      </c>
    </row>
    <row r="86" spans="1:8" s="19" customFormat="1" ht="30" x14ac:dyDescent="0.25">
      <c r="A86" s="40" t="s">
        <v>175</v>
      </c>
      <c r="B86" s="40"/>
      <c r="C86" s="41" t="s">
        <v>176</v>
      </c>
      <c r="D86" s="42" t="s">
        <v>21</v>
      </c>
      <c r="E86" s="43">
        <v>12.76</v>
      </c>
      <c r="F86" s="43"/>
      <c r="G86" s="43">
        <v>12.76</v>
      </c>
      <c r="H86" s="19">
        <f t="shared" si="1"/>
        <v>9</v>
      </c>
    </row>
    <row r="87" spans="1:8" s="19" customFormat="1" ht="30" x14ac:dyDescent="0.25">
      <c r="A87" s="40" t="s">
        <v>177</v>
      </c>
      <c r="B87" s="40"/>
      <c r="C87" s="41" t="s">
        <v>178</v>
      </c>
      <c r="D87" s="42" t="s">
        <v>21</v>
      </c>
      <c r="E87" s="43">
        <v>16.93</v>
      </c>
      <c r="F87" s="43"/>
      <c r="G87" s="43">
        <v>16.93</v>
      </c>
      <c r="H87" s="19">
        <f t="shared" si="1"/>
        <v>9</v>
      </c>
    </row>
    <row r="88" spans="1:8" s="19" customFormat="1" ht="30" x14ac:dyDescent="0.25">
      <c r="A88" s="40" t="s">
        <v>179</v>
      </c>
      <c r="B88" s="40"/>
      <c r="C88" s="41" t="s">
        <v>180</v>
      </c>
      <c r="D88" s="42" t="s">
        <v>21</v>
      </c>
      <c r="E88" s="43">
        <v>19.72</v>
      </c>
      <c r="F88" s="43"/>
      <c r="G88" s="43">
        <v>19.72</v>
      </c>
      <c r="H88" s="19">
        <f t="shared" si="1"/>
        <v>9</v>
      </c>
    </row>
    <row r="89" spans="1:8" s="19" customFormat="1" ht="30" x14ac:dyDescent="0.25">
      <c r="A89" s="40" t="s">
        <v>181</v>
      </c>
      <c r="B89" s="40"/>
      <c r="C89" s="41" t="s">
        <v>182</v>
      </c>
      <c r="D89" s="42" t="s">
        <v>21</v>
      </c>
      <c r="E89" s="43">
        <v>16.170000000000002</v>
      </c>
      <c r="F89" s="43"/>
      <c r="G89" s="43">
        <v>16.170000000000002</v>
      </c>
      <c r="H89" s="19">
        <f t="shared" si="1"/>
        <v>9</v>
      </c>
    </row>
    <row r="90" spans="1:8" s="19" customFormat="1" ht="30" x14ac:dyDescent="0.25">
      <c r="A90" s="40" t="s">
        <v>183</v>
      </c>
      <c r="B90" s="40"/>
      <c r="C90" s="41" t="s">
        <v>184</v>
      </c>
      <c r="D90" s="42" t="s">
        <v>21</v>
      </c>
      <c r="E90" s="43">
        <v>16.66</v>
      </c>
      <c r="F90" s="43"/>
      <c r="G90" s="43">
        <v>16.66</v>
      </c>
      <c r="H90" s="19">
        <f t="shared" si="1"/>
        <v>9</v>
      </c>
    </row>
    <row r="91" spans="1:8" s="19" customFormat="1" ht="30" x14ac:dyDescent="0.25">
      <c r="A91" s="40" t="s">
        <v>185</v>
      </c>
      <c r="B91" s="40"/>
      <c r="C91" s="41" t="s">
        <v>186</v>
      </c>
      <c r="D91" s="42" t="s">
        <v>21</v>
      </c>
      <c r="E91" s="43">
        <v>22.57</v>
      </c>
      <c r="F91" s="43"/>
      <c r="G91" s="43">
        <v>22.57</v>
      </c>
      <c r="H91" s="19">
        <f t="shared" si="1"/>
        <v>9</v>
      </c>
    </row>
    <row r="92" spans="1:8" s="19" customFormat="1" ht="30" x14ac:dyDescent="0.25">
      <c r="A92" s="40" t="s">
        <v>187</v>
      </c>
      <c r="B92" s="40"/>
      <c r="C92" s="41" t="s">
        <v>188</v>
      </c>
      <c r="D92" s="42" t="s">
        <v>21</v>
      </c>
      <c r="E92" s="43">
        <v>27.18</v>
      </c>
      <c r="F92" s="43"/>
      <c r="G92" s="43">
        <v>27.18</v>
      </c>
      <c r="H92" s="19">
        <f t="shared" si="1"/>
        <v>9</v>
      </c>
    </row>
    <row r="93" spans="1:8" s="19" customFormat="1" x14ac:dyDescent="0.25">
      <c r="A93" s="40" t="s">
        <v>189</v>
      </c>
      <c r="B93" s="40"/>
      <c r="C93" s="41" t="s">
        <v>190</v>
      </c>
      <c r="D93" s="42" t="s">
        <v>131</v>
      </c>
      <c r="E93" s="43">
        <v>174.42</v>
      </c>
      <c r="F93" s="43"/>
      <c r="G93" s="43">
        <v>174.42</v>
      </c>
      <c r="H93" s="19">
        <f t="shared" si="1"/>
        <v>9</v>
      </c>
    </row>
    <row r="94" spans="1:8" s="19" customFormat="1" x14ac:dyDescent="0.25">
      <c r="A94" s="40" t="s">
        <v>191</v>
      </c>
      <c r="B94" s="40"/>
      <c r="C94" s="41" t="s">
        <v>192</v>
      </c>
      <c r="D94" s="42" t="s">
        <v>131</v>
      </c>
      <c r="E94" s="43">
        <v>254.27</v>
      </c>
      <c r="F94" s="43"/>
      <c r="G94" s="43">
        <v>254.27</v>
      </c>
      <c r="H94" s="19">
        <f t="shared" si="1"/>
        <v>9</v>
      </c>
    </row>
    <row r="95" spans="1:8" s="19" customFormat="1" x14ac:dyDescent="0.25">
      <c r="A95" s="40" t="s">
        <v>193</v>
      </c>
      <c r="B95" s="40"/>
      <c r="C95" s="41" t="s">
        <v>194</v>
      </c>
      <c r="D95" s="42" t="s">
        <v>131</v>
      </c>
      <c r="E95" s="43">
        <v>288.81</v>
      </c>
      <c r="F95" s="43"/>
      <c r="G95" s="43">
        <v>288.81</v>
      </c>
      <c r="H95" s="19">
        <f t="shared" si="1"/>
        <v>9</v>
      </c>
    </row>
    <row r="96" spans="1:8" s="19" customFormat="1" x14ac:dyDescent="0.25">
      <c r="A96" s="40" t="s">
        <v>195</v>
      </c>
      <c r="B96" s="40"/>
      <c r="C96" s="41" t="s">
        <v>196</v>
      </c>
      <c r="D96" s="42" t="s">
        <v>131</v>
      </c>
      <c r="E96" s="43">
        <v>321.13</v>
      </c>
      <c r="F96" s="43"/>
      <c r="G96" s="43">
        <v>321.13</v>
      </c>
      <c r="H96" s="19">
        <f t="shared" si="1"/>
        <v>9</v>
      </c>
    </row>
    <row r="97" spans="1:8" s="19" customFormat="1" x14ac:dyDescent="0.25">
      <c r="A97" s="40" t="s">
        <v>197</v>
      </c>
      <c r="B97" s="40"/>
      <c r="C97" s="41" t="s">
        <v>198</v>
      </c>
      <c r="D97" s="42" t="s">
        <v>131</v>
      </c>
      <c r="E97" s="43">
        <v>370.39</v>
      </c>
      <c r="F97" s="43"/>
      <c r="G97" s="43">
        <v>370.39</v>
      </c>
      <c r="H97" s="19">
        <f t="shared" si="1"/>
        <v>9</v>
      </c>
    </row>
    <row r="98" spans="1:8" s="19" customFormat="1" x14ac:dyDescent="0.25">
      <c r="A98" s="40" t="s">
        <v>199</v>
      </c>
      <c r="B98" s="40"/>
      <c r="C98" s="41" t="s">
        <v>200</v>
      </c>
      <c r="D98" s="42" t="s">
        <v>131</v>
      </c>
      <c r="E98" s="43">
        <v>443.36</v>
      </c>
      <c r="F98" s="43"/>
      <c r="G98" s="43">
        <v>443.36</v>
      </c>
      <c r="H98" s="19">
        <f t="shared" si="1"/>
        <v>9</v>
      </c>
    </row>
    <row r="99" spans="1:8" s="19" customFormat="1" x14ac:dyDescent="0.25">
      <c r="A99" s="40" t="s">
        <v>201</v>
      </c>
      <c r="B99" s="40"/>
      <c r="C99" s="41" t="s">
        <v>202</v>
      </c>
      <c r="D99" s="42" t="s">
        <v>131</v>
      </c>
      <c r="E99" s="43">
        <v>187.42</v>
      </c>
      <c r="F99" s="43"/>
      <c r="G99" s="43">
        <v>187.42</v>
      </c>
      <c r="H99" s="19">
        <f t="shared" si="1"/>
        <v>9</v>
      </c>
    </row>
    <row r="100" spans="1:8" s="19" customFormat="1" ht="30" x14ac:dyDescent="0.25">
      <c r="A100" s="40" t="s">
        <v>203</v>
      </c>
      <c r="B100" s="40"/>
      <c r="C100" s="41" t="s">
        <v>204</v>
      </c>
      <c r="D100" s="42" t="s">
        <v>70</v>
      </c>
      <c r="E100" s="43">
        <v>1525.44</v>
      </c>
      <c r="F100" s="43">
        <v>3438.59</v>
      </c>
      <c r="G100" s="43">
        <v>4964.03</v>
      </c>
      <c r="H100" s="19">
        <f t="shared" si="1"/>
        <v>9</v>
      </c>
    </row>
    <row r="101" spans="1:8" s="19" customFormat="1" ht="30" x14ac:dyDescent="0.25">
      <c r="A101" s="40" t="s">
        <v>205</v>
      </c>
      <c r="B101" s="40"/>
      <c r="C101" s="41" t="s">
        <v>206</v>
      </c>
      <c r="D101" s="42" t="s">
        <v>73</v>
      </c>
      <c r="E101" s="43">
        <v>6.56</v>
      </c>
      <c r="F101" s="43">
        <v>36.56</v>
      </c>
      <c r="G101" s="43">
        <v>43.12</v>
      </c>
      <c r="H101" s="19">
        <f t="shared" si="1"/>
        <v>9</v>
      </c>
    </row>
    <row r="102" spans="1:8" s="19" customFormat="1" ht="30" x14ac:dyDescent="0.25">
      <c r="A102" s="40" t="s">
        <v>207</v>
      </c>
      <c r="B102" s="40"/>
      <c r="C102" s="41" t="s">
        <v>208</v>
      </c>
      <c r="D102" s="42" t="s">
        <v>73</v>
      </c>
      <c r="E102" s="43">
        <v>290.76</v>
      </c>
      <c r="F102" s="43">
        <v>260.83999999999997</v>
      </c>
      <c r="G102" s="43">
        <v>551.6</v>
      </c>
      <c r="H102" s="19">
        <f t="shared" si="1"/>
        <v>9</v>
      </c>
    </row>
    <row r="103" spans="1:8" s="19" customFormat="1" x14ac:dyDescent="0.25">
      <c r="A103" s="40" t="s">
        <v>209</v>
      </c>
      <c r="B103" s="40"/>
      <c r="C103" s="41" t="s">
        <v>210</v>
      </c>
      <c r="D103" s="42"/>
      <c r="E103" s="43"/>
      <c r="F103" s="43"/>
      <c r="G103" s="43"/>
      <c r="H103" s="19">
        <f t="shared" si="1"/>
        <v>5</v>
      </c>
    </row>
    <row r="104" spans="1:8" s="19" customFormat="1" ht="30" x14ac:dyDescent="0.25">
      <c r="A104" s="40" t="s">
        <v>211</v>
      </c>
      <c r="B104" s="40"/>
      <c r="C104" s="41" t="s">
        <v>212</v>
      </c>
      <c r="D104" s="42" t="s">
        <v>21</v>
      </c>
      <c r="E104" s="43">
        <v>196.95</v>
      </c>
      <c r="F104" s="43">
        <v>7639.23</v>
      </c>
      <c r="G104" s="43">
        <v>7836.18</v>
      </c>
      <c r="H104" s="19">
        <f t="shared" si="1"/>
        <v>9</v>
      </c>
    </row>
    <row r="105" spans="1:8" s="19" customFormat="1" x14ac:dyDescent="0.25">
      <c r="A105" s="40" t="s">
        <v>213</v>
      </c>
      <c r="B105" s="40"/>
      <c r="C105" s="41" t="s">
        <v>214</v>
      </c>
      <c r="D105" s="42" t="s">
        <v>21</v>
      </c>
      <c r="E105" s="43">
        <v>196.95</v>
      </c>
      <c r="F105" s="43">
        <v>10232.76</v>
      </c>
      <c r="G105" s="43">
        <v>10429.709999999999</v>
      </c>
      <c r="H105" s="19">
        <f t="shared" si="1"/>
        <v>9</v>
      </c>
    </row>
    <row r="106" spans="1:8" s="19" customFormat="1" x14ac:dyDescent="0.25">
      <c r="A106" s="40" t="s">
        <v>215</v>
      </c>
      <c r="B106" s="40"/>
      <c r="C106" s="41" t="s">
        <v>216</v>
      </c>
      <c r="D106" s="42" t="s">
        <v>21</v>
      </c>
      <c r="E106" s="43">
        <v>196.95</v>
      </c>
      <c r="F106" s="43">
        <v>9054.33</v>
      </c>
      <c r="G106" s="43">
        <v>9251.2800000000007</v>
      </c>
      <c r="H106" s="19">
        <f t="shared" si="1"/>
        <v>9</v>
      </c>
    </row>
    <row r="107" spans="1:8" s="19" customFormat="1" x14ac:dyDescent="0.25">
      <c r="A107" s="40" t="s">
        <v>217</v>
      </c>
      <c r="B107" s="40"/>
      <c r="C107" s="41" t="s">
        <v>218</v>
      </c>
      <c r="D107" s="42" t="s">
        <v>21</v>
      </c>
      <c r="E107" s="43">
        <v>567.95000000000005</v>
      </c>
      <c r="F107" s="43">
        <v>21085.47</v>
      </c>
      <c r="G107" s="43">
        <v>21653.42</v>
      </c>
      <c r="H107" s="19">
        <f t="shared" si="1"/>
        <v>9</v>
      </c>
    </row>
    <row r="108" spans="1:8" s="19" customFormat="1" x14ac:dyDescent="0.25">
      <c r="A108" s="40" t="s">
        <v>219</v>
      </c>
      <c r="B108" s="40"/>
      <c r="C108" s="41" t="s">
        <v>220</v>
      </c>
      <c r="D108" s="42" t="s">
        <v>21</v>
      </c>
      <c r="E108" s="43">
        <v>567.95000000000005</v>
      </c>
      <c r="F108" s="43">
        <v>32355.200000000001</v>
      </c>
      <c r="G108" s="43">
        <v>32923.15</v>
      </c>
      <c r="H108" s="19">
        <f t="shared" si="1"/>
        <v>9</v>
      </c>
    </row>
    <row r="109" spans="1:8" s="19" customFormat="1" ht="30" x14ac:dyDescent="0.25">
      <c r="A109" s="40" t="s">
        <v>221</v>
      </c>
      <c r="B109" s="40"/>
      <c r="C109" s="41" t="s">
        <v>222</v>
      </c>
      <c r="D109" s="42" t="s">
        <v>21</v>
      </c>
      <c r="E109" s="43">
        <v>567.95000000000005</v>
      </c>
      <c r="F109" s="43">
        <v>12826.39</v>
      </c>
      <c r="G109" s="43">
        <v>13394.34</v>
      </c>
      <c r="H109" s="19">
        <f t="shared" si="1"/>
        <v>9</v>
      </c>
    </row>
    <row r="110" spans="1:8" s="19" customFormat="1" x14ac:dyDescent="0.25">
      <c r="A110" s="40" t="s">
        <v>223</v>
      </c>
      <c r="B110" s="40"/>
      <c r="C110" s="41" t="s">
        <v>224</v>
      </c>
      <c r="D110" s="42" t="s">
        <v>21</v>
      </c>
      <c r="E110" s="43">
        <v>461.95</v>
      </c>
      <c r="F110" s="43">
        <v>15394.63</v>
      </c>
      <c r="G110" s="43">
        <v>15856.58</v>
      </c>
      <c r="H110" s="19">
        <f t="shared" si="1"/>
        <v>9</v>
      </c>
    </row>
    <row r="111" spans="1:8" s="19" customFormat="1" x14ac:dyDescent="0.25">
      <c r="A111" s="40" t="s">
        <v>225</v>
      </c>
      <c r="B111" s="40"/>
      <c r="C111" s="41" t="s">
        <v>226</v>
      </c>
      <c r="D111" s="42" t="s">
        <v>21</v>
      </c>
      <c r="E111" s="43">
        <v>281.75</v>
      </c>
      <c r="F111" s="43">
        <v>24934.7</v>
      </c>
      <c r="G111" s="43">
        <v>25216.45</v>
      </c>
      <c r="H111" s="19">
        <f t="shared" si="1"/>
        <v>9</v>
      </c>
    </row>
    <row r="112" spans="1:8" s="19" customFormat="1" x14ac:dyDescent="0.25">
      <c r="A112" s="40" t="s">
        <v>227</v>
      </c>
      <c r="B112" s="40"/>
      <c r="C112" s="41" t="s">
        <v>228</v>
      </c>
      <c r="D112" s="42"/>
      <c r="E112" s="43"/>
      <c r="F112" s="43"/>
      <c r="G112" s="43"/>
      <c r="H112" s="19">
        <f t="shared" si="1"/>
        <v>5</v>
      </c>
    </row>
    <row r="113" spans="1:8" s="19" customFormat="1" ht="45" x14ac:dyDescent="0.25">
      <c r="A113" s="40" t="s">
        <v>229</v>
      </c>
      <c r="B113" s="40"/>
      <c r="C113" s="41" t="s">
        <v>230</v>
      </c>
      <c r="D113" s="42" t="s">
        <v>70</v>
      </c>
      <c r="E113" s="43">
        <v>8405.0300000000007</v>
      </c>
      <c r="F113" s="43"/>
      <c r="G113" s="43">
        <v>8405.0300000000007</v>
      </c>
      <c r="H113" s="19">
        <f t="shared" si="1"/>
        <v>9</v>
      </c>
    </row>
    <row r="114" spans="1:8" s="19" customFormat="1" ht="45" x14ac:dyDescent="0.25">
      <c r="A114" s="40" t="s">
        <v>231</v>
      </c>
      <c r="B114" s="40"/>
      <c r="C114" s="41" t="s">
        <v>232</v>
      </c>
      <c r="D114" s="42" t="s">
        <v>70</v>
      </c>
      <c r="E114" s="43">
        <v>10415.629999999999</v>
      </c>
      <c r="F114" s="43"/>
      <c r="G114" s="43">
        <v>10415.629999999999</v>
      </c>
      <c r="H114" s="19">
        <f t="shared" si="1"/>
        <v>9</v>
      </c>
    </row>
    <row r="115" spans="1:8" s="19" customFormat="1" ht="45" x14ac:dyDescent="0.25">
      <c r="A115" s="40" t="s">
        <v>233</v>
      </c>
      <c r="B115" s="40"/>
      <c r="C115" s="41" t="s">
        <v>234</v>
      </c>
      <c r="D115" s="42" t="s">
        <v>70</v>
      </c>
      <c r="E115" s="43">
        <v>12537.55</v>
      </c>
      <c r="F115" s="43"/>
      <c r="G115" s="43">
        <v>12537.55</v>
      </c>
      <c r="H115" s="19">
        <f t="shared" si="1"/>
        <v>9</v>
      </c>
    </row>
    <row r="116" spans="1:8" s="19" customFormat="1" ht="30" x14ac:dyDescent="0.25">
      <c r="A116" s="40" t="s">
        <v>235</v>
      </c>
      <c r="B116" s="40"/>
      <c r="C116" s="41" t="s">
        <v>236</v>
      </c>
      <c r="D116" s="42" t="s">
        <v>131</v>
      </c>
      <c r="E116" s="43">
        <v>350.72</v>
      </c>
      <c r="F116" s="43"/>
      <c r="G116" s="43">
        <v>350.72</v>
      </c>
      <c r="H116" s="19">
        <f t="shared" si="1"/>
        <v>9</v>
      </c>
    </row>
    <row r="117" spans="1:8" s="19" customFormat="1" ht="30" x14ac:dyDescent="0.25">
      <c r="A117" s="40" t="s">
        <v>237</v>
      </c>
      <c r="B117" s="40"/>
      <c r="C117" s="41" t="s">
        <v>238</v>
      </c>
      <c r="D117" s="42" t="s">
        <v>131</v>
      </c>
      <c r="E117" s="43">
        <v>388.4</v>
      </c>
      <c r="F117" s="43"/>
      <c r="G117" s="43">
        <v>388.4</v>
      </c>
      <c r="H117" s="19">
        <f t="shared" si="1"/>
        <v>9</v>
      </c>
    </row>
    <row r="118" spans="1:8" s="19" customFormat="1" ht="30" x14ac:dyDescent="0.25">
      <c r="A118" s="40" t="s">
        <v>239</v>
      </c>
      <c r="B118" s="40"/>
      <c r="C118" s="41" t="s">
        <v>240</v>
      </c>
      <c r="D118" s="42" t="s">
        <v>131</v>
      </c>
      <c r="E118" s="43">
        <v>595.44000000000005</v>
      </c>
      <c r="F118" s="43"/>
      <c r="G118" s="43">
        <v>595.44000000000005</v>
      </c>
      <c r="H118" s="19">
        <f t="shared" si="1"/>
        <v>9</v>
      </c>
    </row>
    <row r="119" spans="1:8" s="19" customFormat="1" ht="30" x14ac:dyDescent="0.25">
      <c r="A119" s="40" t="s">
        <v>241</v>
      </c>
      <c r="B119" s="40"/>
      <c r="C119" s="41" t="s">
        <v>242</v>
      </c>
      <c r="D119" s="42" t="s">
        <v>131</v>
      </c>
      <c r="E119" s="43">
        <v>886.72</v>
      </c>
      <c r="F119" s="43"/>
      <c r="G119" s="43">
        <v>886.72</v>
      </c>
      <c r="H119" s="19">
        <f t="shared" si="1"/>
        <v>9</v>
      </c>
    </row>
    <row r="120" spans="1:8" s="19" customFormat="1" ht="30" x14ac:dyDescent="0.25">
      <c r="A120" s="40" t="s">
        <v>243</v>
      </c>
      <c r="B120" s="40"/>
      <c r="C120" s="41" t="s">
        <v>244</v>
      </c>
      <c r="D120" s="42" t="s">
        <v>131</v>
      </c>
      <c r="E120" s="43">
        <v>1098.1300000000001</v>
      </c>
      <c r="F120" s="43"/>
      <c r="G120" s="43">
        <v>1098.1300000000001</v>
      </c>
      <c r="H120" s="19">
        <f t="shared" si="1"/>
        <v>9</v>
      </c>
    </row>
    <row r="121" spans="1:8" s="19" customFormat="1" ht="30" x14ac:dyDescent="0.25">
      <c r="A121" s="40" t="s">
        <v>245</v>
      </c>
      <c r="B121" s="40"/>
      <c r="C121" s="41" t="s">
        <v>246</v>
      </c>
      <c r="D121" s="42" t="s">
        <v>131</v>
      </c>
      <c r="E121" s="43">
        <v>1304.3699999999999</v>
      </c>
      <c r="F121" s="43"/>
      <c r="G121" s="43">
        <v>1304.3699999999999</v>
      </c>
      <c r="H121" s="19">
        <f t="shared" si="1"/>
        <v>9</v>
      </c>
    </row>
    <row r="122" spans="1:8" s="19" customFormat="1" ht="30" x14ac:dyDescent="0.25">
      <c r="A122" s="40" t="s">
        <v>247</v>
      </c>
      <c r="B122" s="40"/>
      <c r="C122" s="41" t="s">
        <v>248</v>
      </c>
      <c r="D122" s="42" t="s">
        <v>131</v>
      </c>
      <c r="E122" s="43">
        <v>1481.55</v>
      </c>
      <c r="F122" s="43"/>
      <c r="G122" s="43">
        <v>1481.55</v>
      </c>
      <c r="H122" s="19">
        <f t="shared" si="1"/>
        <v>9</v>
      </c>
    </row>
    <row r="123" spans="1:8" s="19" customFormat="1" ht="30" x14ac:dyDescent="0.25">
      <c r="A123" s="40" t="s">
        <v>249</v>
      </c>
      <c r="B123" s="40"/>
      <c r="C123" s="41" t="s">
        <v>250</v>
      </c>
      <c r="D123" s="42" t="s">
        <v>131</v>
      </c>
      <c r="E123" s="43">
        <v>1727.6</v>
      </c>
      <c r="F123" s="43"/>
      <c r="G123" s="43">
        <v>1727.6</v>
      </c>
      <c r="H123" s="19">
        <f t="shared" si="1"/>
        <v>9</v>
      </c>
    </row>
    <row r="124" spans="1:8" s="19" customFormat="1" ht="30" x14ac:dyDescent="0.25">
      <c r="A124" s="40" t="s">
        <v>251</v>
      </c>
      <c r="B124" s="40"/>
      <c r="C124" s="41" t="s">
        <v>252</v>
      </c>
      <c r="D124" s="42" t="s">
        <v>131</v>
      </c>
      <c r="E124" s="43">
        <v>2100.46</v>
      </c>
      <c r="F124" s="43"/>
      <c r="G124" s="43">
        <v>2100.46</v>
      </c>
      <c r="H124" s="19">
        <f t="shared" si="1"/>
        <v>9</v>
      </c>
    </row>
    <row r="125" spans="1:8" s="19" customFormat="1" ht="30" x14ac:dyDescent="0.25">
      <c r="A125" s="40" t="s">
        <v>253</v>
      </c>
      <c r="B125" s="40"/>
      <c r="C125" s="41" t="s">
        <v>254</v>
      </c>
      <c r="D125" s="42" t="s">
        <v>131</v>
      </c>
      <c r="E125" s="43">
        <v>516.32000000000005</v>
      </c>
      <c r="F125" s="43"/>
      <c r="G125" s="43">
        <v>516.32000000000005</v>
      </c>
      <c r="H125" s="19">
        <f t="shared" si="1"/>
        <v>9</v>
      </c>
    </row>
    <row r="126" spans="1:8" s="19" customFormat="1" ht="30" x14ac:dyDescent="0.25">
      <c r="A126" s="40" t="s">
        <v>255</v>
      </c>
      <c r="B126" s="40"/>
      <c r="C126" s="41" t="s">
        <v>256</v>
      </c>
      <c r="D126" s="42" t="s">
        <v>131</v>
      </c>
      <c r="E126" s="43">
        <v>1176.78</v>
      </c>
      <c r="F126" s="43"/>
      <c r="G126" s="43">
        <v>1176.78</v>
      </c>
      <c r="H126" s="19">
        <f t="shared" si="1"/>
        <v>9</v>
      </c>
    </row>
    <row r="127" spans="1:8" s="19" customFormat="1" ht="30" x14ac:dyDescent="0.25">
      <c r="A127" s="40" t="s">
        <v>257</v>
      </c>
      <c r="B127" s="40"/>
      <c r="C127" s="41" t="s">
        <v>258</v>
      </c>
      <c r="D127" s="42" t="s">
        <v>131</v>
      </c>
      <c r="E127" s="43">
        <v>4472.82</v>
      </c>
      <c r="F127" s="43"/>
      <c r="G127" s="43">
        <v>4472.82</v>
      </c>
      <c r="H127" s="19">
        <f t="shared" si="1"/>
        <v>9</v>
      </c>
    </row>
    <row r="128" spans="1:8" s="19" customFormat="1" ht="30" x14ac:dyDescent="0.25">
      <c r="A128" s="40" t="s">
        <v>259</v>
      </c>
      <c r="B128" s="40"/>
      <c r="C128" s="41" t="s">
        <v>260</v>
      </c>
      <c r="D128" s="42" t="s">
        <v>131</v>
      </c>
      <c r="E128" s="43">
        <v>349.57</v>
      </c>
      <c r="F128" s="43"/>
      <c r="G128" s="43">
        <v>349.57</v>
      </c>
      <c r="H128" s="19">
        <f t="shared" si="1"/>
        <v>9</v>
      </c>
    </row>
    <row r="129" spans="1:8" s="19" customFormat="1" ht="30" x14ac:dyDescent="0.25">
      <c r="A129" s="40" t="s">
        <v>261</v>
      </c>
      <c r="B129" s="40"/>
      <c r="C129" s="41" t="s">
        <v>262</v>
      </c>
      <c r="D129" s="42" t="s">
        <v>131</v>
      </c>
      <c r="E129" s="43">
        <v>427.05</v>
      </c>
      <c r="F129" s="43"/>
      <c r="G129" s="43">
        <v>427.05</v>
      </c>
      <c r="H129" s="19">
        <f t="shared" si="1"/>
        <v>9</v>
      </c>
    </row>
    <row r="130" spans="1:8" s="19" customFormat="1" ht="30" x14ac:dyDescent="0.25">
      <c r="A130" s="40" t="s">
        <v>263</v>
      </c>
      <c r="B130" s="40"/>
      <c r="C130" s="41" t="s">
        <v>264</v>
      </c>
      <c r="D130" s="42" t="s">
        <v>131</v>
      </c>
      <c r="E130" s="43">
        <v>484.84</v>
      </c>
      <c r="F130" s="43"/>
      <c r="G130" s="43">
        <v>484.84</v>
      </c>
      <c r="H130" s="19">
        <f t="shared" si="1"/>
        <v>9</v>
      </c>
    </row>
    <row r="131" spans="1:8" s="19" customFormat="1" ht="30" x14ac:dyDescent="0.25">
      <c r="A131" s="40" t="s">
        <v>265</v>
      </c>
      <c r="B131" s="40"/>
      <c r="C131" s="41" t="s">
        <v>266</v>
      </c>
      <c r="D131" s="42" t="s">
        <v>131</v>
      </c>
      <c r="E131" s="43">
        <v>273.33</v>
      </c>
      <c r="F131" s="43"/>
      <c r="G131" s="43">
        <v>273.33</v>
      </c>
      <c r="H131" s="19">
        <f t="shared" si="1"/>
        <v>9</v>
      </c>
    </row>
    <row r="132" spans="1:8" s="19" customFormat="1" ht="30" x14ac:dyDescent="0.25">
      <c r="A132" s="40" t="s">
        <v>267</v>
      </c>
      <c r="B132" s="40"/>
      <c r="C132" s="41" t="s">
        <v>268</v>
      </c>
      <c r="D132" s="42" t="s">
        <v>131</v>
      </c>
      <c r="E132" s="43">
        <v>434.79</v>
      </c>
      <c r="F132" s="43"/>
      <c r="G132" s="43">
        <v>434.79</v>
      </c>
      <c r="H132" s="19">
        <f t="shared" si="1"/>
        <v>9</v>
      </c>
    </row>
    <row r="133" spans="1:8" s="19" customFormat="1" ht="30" x14ac:dyDescent="0.25">
      <c r="A133" s="40" t="s">
        <v>269</v>
      </c>
      <c r="B133" s="40"/>
      <c r="C133" s="41" t="s">
        <v>270</v>
      </c>
      <c r="D133" s="42" t="s">
        <v>131</v>
      </c>
      <c r="E133" s="43">
        <v>632.42999999999995</v>
      </c>
      <c r="F133" s="43"/>
      <c r="G133" s="43">
        <v>632.42999999999995</v>
      </c>
      <c r="H133" s="19">
        <f t="shared" si="1"/>
        <v>9</v>
      </c>
    </row>
    <row r="134" spans="1:8" s="19" customFormat="1" ht="30" x14ac:dyDescent="0.25">
      <c r="A134" s="40" t="s">
        <v>271</v>
      </c>
      <c r="B134" s="40"/>
      <c r="C134" s="41" t="s">
        <v>272</v>
      </c>
      <c r="D134" s="42" t="s">
        <v>131</v>
      </c>
      <c r="E134" s="43">
        <v>1633.34</v>
      </c>
      <c r="F134" s="43"/>
      <c r="G134" s="43">
        <v>1633.34</v>
      </c>
      <c r="H134" s="19">
        <f t="shared" si="1"/>
        <v>9</v>
      </c>
    </row>
    <row r="135" spans="1:8" s="19" customFormat="1" ht="30" x14ac:dyDescent="0.25">
      <c r="A135" s="40" t="s">
        <v>273</v>
      </c>
      <c r="B135" s="40"/>
      <c r="C135" s="41" t="s">
        <v>274</v>
      </c>
      <c r="D135" s="42" t="s">
        <v>131</v>
      </c>
      <c r="E135" s="43">
        <v>1935.15</v>
      </c>
      <c r="F135" s="43"/>
      <c r="G135" s="43">
        <v>1935.15</v>
      </c>
      <c r="H135" s="19">
        <f t="shared" si="1"/>
        <v>9</v>
      </c>
    </row>
    <row r="136" spans="1:8" s="19" customFormat="1" ht="30" x14ac:dyDescent="0.25">
      <c r="A136" s="40" t="s">
        <v>275</v>
      </c>
      <c r="B136" s="40"/>
      <c r="C136" s="41" t="s">
        <v>276</v>
      </c>
      <c r="D136" s="42" t="s">
        <v>131</v>
      </c>
      <c r="E136" s="43">
        <v>2521.41</v>
      </c>
      <c r="F136" s="43"/>
      <c r="G136" s="43">
        <v>2521.41</v>
      </c>
      <c r="H136" s="19">
        <f t="shared" si="1"/>
        <v>9</v>
      </c>
    </row>
    <row r="137" spans="1:8" s="19" customFormat="1" ht="30" x14ac:dyDescent="0.25">
      <c r="A137" s="40" t="s">
        <v>277</v>
      </c>
      <c r="B137" s="40"/>
      <c r="C137" s="41" t="s">
        <v>278</v>
      </c>
      <c r="D137" s="42" t="s">
        <v>131</v>
      </c>
      <c r="E137" s="43">
        <v>507.86</v>
      </c>
      <c r="F137" s="43"/>
      <c r="G137" s="43">
        <v>507.86</v>
      </c>
      <c r="H137" s="19">
        <f t="shared" ref="H137:H200" si="2">LEN(A137)</f>
        <v>9</v>
      </c>
    </row>
    <row r="138" spans="1:8" s="19" customFormat="1" ht="30" x14ac:dyDescent="0.25">
      <c r="A138" s="40" t="s">
        <v>279</v>
      </c>
      <c r="B138" s="40"/>
      <c r="C138" s="41" t="s">
        <v>280</v>
      </c>
      <c r="D138" s="42" t="s">
        <v>131</v>
      </c>
      <c r="E138" s="43">
        <v>315.70999999999998</v>
      </c>
      <c r="F138" s="43"/>
      <c r="G138" s="43">
        <v>315.70999999999998</v>
      </c>
      <c r="H138" s="19">
        <f t="shared" si="2"/>
        <v>9</v>
      </c>
    </row>
    <row r="139" spans="1:8" s="19" customFormat="1" ht="30" x14ac:dyDescent="0.25">
      <c r="A139" s="40" t="s">
        <v>281</v>
      </c>
      <c r="B139" s="40"/>
      <c r="C139" s="41" t="s">
        <v>282</v>
      </c>
      <c r="D139" s="42" t="s">
        <v>131</v>
      </c>
      <c r="E139" s="43">
        <v>649.08000000000004</v>
      </c>
      <c r="F139" s="43"/>
      <c r="G139" s="43">
        <v>649.08000000000004</v>
      </c>
      <c r="H139" s="19">
        <f t="shared" si="2"/>
        <v>9</v>
      </c>
    </row>
    <row r="140" spans="1:8" s="19" customFormat="1" ht="30" x14ac:dyDescent="0.25">
      <c r="A140" s="40" t="s">
        <v>283</v>
      </c>
      <c r="B140" s="40"/>
      <c r="C140" s="41" t="s">
        <v>284</v>
      </c>
      <c r="D140" s="42" t="s">
        <v>131</v>
      </c>
      <c r="E140" s="43">
        <v>527.66999999999996</v>
      </c>
      <c r="F140" s="43"/>
      <c r="G140" s="43">
        <v>527.66999999999996</v>
      </c>
      <c r="H140" s="19">
        <f t="shared" si="2"/>
        <v>9</v>
      </c>
    </row>
    <row r="141" spans="1:8" s="19" customFormat="1" ht="30" x14ac:dyDescent="0.25">
      <c r="A141" s="40" t="s">
        <v>285</v>
      </c>
      <c r="B141" s="40"/>
      <c r="C141" s="41" t="s">
        <v>286</v>
      </c>
      <c r="D141" s="42" t="s">
        <v>131</v>
      </c>
      <c r="E141" s="43">
        <v>544.91</v>
      </c>
      <c r="F141" s="43"/>
      <c r="G141" s="43">
        <v>544.91</v>
      </c>
      <c r="H141" s="19">
        <f t="shared" si="2"/>
        <v>9</v>
      </c>
    </row>
    <row r="142" spans="1:8" s="19" customFormat="1" ht="30" x14ac:dyDescent="0.25">
      <c r="A142" s="40" t="s">
        <v>287</v>
      </c>
      <c r="B142" s="40"/>
      <c r="C142" s="41" t="s">
        <v>288</v>
      </c>
      <c r="D142" s="42" t="s">
        <v>131</v>
      </c>
      <c r="E142" s="43">
        <v>804.69</v>
      </c>
      <c r="F142" s="43"/>
      <c r="G142" s="43">
        <v>804.69</v>
      </c>
      <c r="H142" s="19">
        <f t="shared" si="2"/>
        <v>9</v>
      </c>
    </row>
    <row r="143" spans="1:8" s="19" customFormat="1" ht="30" x14ac:dyDescent="0.25">
      <c r="A143" s="40" t="s">
        <v>289</v>
      </c>
      <c r="B143" s="40"/>
      <c r="C143" s="41" t="s">
        <v>290</v>
      </c>
      <c r="D143" s="42" t="s">
        <v>131</v>
      </c>
      <c r="E143" s="43">
        <v>1383.52</v>
      </c>
      <c r="F143" s="43"/>
      <c r="G143" s="43">
        <v>1383.52</v>
      </c>
      <c r="H143" s="19">
        <f t="shared" si="2"/>
        <v>9</v>
      </c>
    </row>
    <row r="144" spans="1:8" s="19" customFormat="1" ht="30" x14ac:dyDescent="0.25">
      <c r="A144" s="40" t="s">
        <v>291</v>
      </c>
      <c r="B144" s="40"/>
      <c r="C144" s="41" t="s">
        <v>292</v>
      </c>
      <c r="D144" s="42" t="s">
        <v>131</v>
      </c>
      <c r="E144" s="43">
        <v>978.51</v>
      </c>
      <c r="F144" s="43"/>
      <c r="G144" s="43">
        <v>978.51</v>
      </c>
      <c r="H144" s="19">
        <f t="shared" si="2"/>
        <v>9</v>
      </c>
    </row>
    <row r="145" spans="1:8" s="19" customFormat="1" ht="30" x14ac:dyDescent="0.25">
      <c r="A145" s="40" t="s">
        <v>293</v>
      </c>
      <c r="B145" s="40"/>
      <c r="C145" s="41" t="s">
        <v>294</v>
      </c>
      <c r="D145" s="42" t="s">
        <v>131</v>
      </c>
      <c r="E145" s="43">
        <v>1208.56</v>
      </c>
      <c r="F145" s="43"/>
      <c r="G145" s="43">
        <v>1208.56</v>
      </c>
      <c r="H145" s="19">
        <f t="shared" si="2"/>
        <v>9</v>
      </c>
    </row>
    <row r="146" spans="1:8" s="19" customFormat="1" ht="30" x14ac:dyDescent="0.25">
      <c r="A146" s="40" t="s">
        <v>295</v>
      </c>
      <c r="B146" s="40"/>
      <c r="C146" s="41" t="s">
        <v>296</v>
      </c>
      <c r="D146" s="42" t="s">
        <v>131</v>
      </c>
      <c r="E146" s="43">
        <v>1431.91</v>
      </c>
      <c r="F146" s="43"/>
      <c r="G146" s="43">
        <v>1431.91</v>
      </c>
      <c r="H146" s="19">
        <f t="shared" si="2"/>
        <v>9</v>
      </c>
    </row>
    <row r="147" spans="1:8" s="19" customFormat="1" ht="30" x14ac:dyDescent="0.25">
      <c r="A147" s="40" t="s">
        <v>297</v>
      </c>
      <c r="B147" s="40"/>
      <c r="C147" s="41" t="s">
        <v>298</v>
      </c>
      <c r="D147" s="42" t="s">
        <v>131</v>
      </c>
      <c r="E147" s="43">
        <v>1213.31</v>
      </c>
      <c r="F147" s="43"/>
      <c r="G147" s="43">
        <v>1213.31</v>
      </c>
      <c r="H147" s="19">
        <f t="shared" si="2"/>
        <v>9</v>
      </c>
    </row>
    <row r="148" spans="1:8" s="19" customFormat="1" ht="30" x14ac:dyDescent="0.25">
      <c r="A148" s="40" t="s">
        <v>299</v>
      </c>
      <c r="B148" s="40"/>
      <c r="C148" s="41" t="s">
        <v>300</v>
      </c>
      <c r="D148" s="42" t="s">
        <v>131</v>
      </c>
      <c r="E148" s="43">
        <v>476.91</v>
      </c>
      <c r="F148" s="43"/>
      <c r="G148" s="43">
        <v>476.91</v>
      </c>
      <c r="H148" s="19">
        <f t="shared" si="2"/>
        <v>9</v>
      </c>
    </row>
    <row r="149" spans="1:8" s="19" customFormat="1" ht="30" x14ac:dyDescent="0.25">
      <c r="A149" s="40" t="s">
        <v>301</v>
      </c>
      <c r="B149" s="40"/>
      <c r="C149" s="41" t="s">
        <v>302</v>
      </c>
      <c r="D149" s="42" t="s">
        <v>131</v>
      </c>
      <c r="E149" s="43">
        <v>825.75</v>
      </c>
      <c r="F149" s="43"/>
      <c r="G149" s="43">
        <v>825.75</v>
      </c>
      <c r="H149" s="19">
        <f t="shared" si="2"/>
        <v>9</v>
      </c>
    </row>
    <row r="150" spans="1:8" s="19" customFormat="1" ht="30" x14ac:dyDescent="0.25">
      <c r="A150" s="40" t="s">
        <v>303</v>
      </c>
      <c r="B150" s="40"/>
      <c r="C150" s="41" t="s">
        <v>304</v>
      </c>
      <c r="D150" s="42" t="s">
        <v>131</v>
      </c>
      <c r="E150" s="43">
        <v>1068.1600000000001</v>
      </c>
      <c r="F150" s="43"/>
      <c r="G150" s="43">
        <v>1068.1600000000001</v>
      </c>
      <c r="H150" s="19">
        <f t="shared" si="2"/>
        <v>9</v>
      </c>
    </row>
    <row r="151" spans="1:8" s="19" customFormat="1" ht="30" x14ac:dyDescent="0.25">
      <c r="A151" s="40" t="s">
        <v>305</v>
      </c>
      <c r="B151" s="40"/>
      <c r="C151" s="41" t="s">
        <v>306</v>
      </c>
      <c r="D151" s="42" t="s">
        <v>131</v>
      </c>
      <c r="E151" s="43">
        <v>1229.8399999999999</v>
      </c>
      <c r="F151" s="43"/>
      <c r="G151" s="43">
        <v>1229.8399999999999</v>
      </c>
      <c r="H151" s="19">
        <f t="shared" si="2"/>
        <v>9</v>
      </c>
    </row>
    <row r="152" spans="1:8" s="19" customFormat="1" ht="30" x14ac:dyDescent="0.25">
      <c r="A152" s="40" t="s">
        <v>307</v>
      </c>
      <c r="B152" s="40"/>
      <c r="C152" s="41" t="s">
        <v>308</v>
      </c>
      <c r="D152" s="42" t="s">
        <v>131</v>
      </c>
      <c r="E152" s="43">
        <v>2285.6799999999998</v>
      </c>
      <c r="F152" s="43"/>
      <c r="G152" s="43">
        <v>2285.6799999999998</v>
      </c>
      <c r="H152" s="19">
        <f t="shared" si="2"/>
        <v>9</v>
      </c>
    </row>
    <row r="153" spans="1:8" s="19" customFormat="1" ht="30" x14ac:dyDescent="0.25">
      <c r="A153" s="40" t="s">
        <v>309</v>
      </c>
      <c r="B153" s="40"/>
      <c r="C153" s="41" t="s">
        <v>310</v>
      </c>
      <c r="D153" s="42" t="s">
        <v>131</v>
      </c>
      <c r="E153" s="43">
        <v>872.26</v>
      </c>
      <c r="F153" s="43"/>
      <c r="G153" s="43">
        <v>872.26</v>
      </c>
      <c r="H153" s="19">
        <f t="shared" si="2"/>
        <v>9</v>
      </c>
    </row>
    <row r="154" spans="1:8" s="19" customFormat="1" x14ac:dyDescent="0.25">
      <c r="A154" s="40" t="s">
        <v>311</v>
      </c>
      <c r="B154" s="40"/>
      <c r="C154" s="41" t="s">
        <v>312</v>
      </c>
      <c r="D154" s="42" t="s">
        <v>156</v>
      </c>
      <c r="E154" s="43">
        <v>1400.42</v>
      </c>
      <c r="F154" s="43"/>
      <c r="G154" s="43">
        <v>1400.42</v>
      </c>
      <c r="H154" s="19">
        <f t="shared" si="2"/>
        <v>9</v>
      </c>
    </row>
    <row r="155" spans="1:8" s="19" customFormat="1" x14ac:dyDescent="0.25">
      <c r="A155" s="40" t="s">
        <v>313</v>
      </c>
      <c r="B155" s="40"/>
      <c r="C155" s="41" t="s">
        <v>314</v>
      </c>
      <c r="D155" s="42" t="s">
        <v>156</v>
      </c>
      <c r="E155" s="43">
        <v>1698.13</v>
      </c>
      <c r="F155" s="43"/>
      <c r="G155" s="43">
        <v>1698.13</v>
      </c>
      <c r="H155" s="19">
        <f t="shared" si="2"/>
        <v>9</v>
      </c>
    </row>
    <row r="156" spans="1:8" s="19" customFormat="1" x14ac:dyDescent="0.25">
      <c r="A156" s="40" t="s">
        <v>315</v>
      </c>
      <c r="B156" s="40"/>
      <c r="C156" s="41" t="s">
        <v>316</v>
      </c>
      <c r="D156" s="42" t="s">
        <v>131</v>
      </c>
      <c r="E156" s="43">
        <v>81.98</v>
      </c>
      <c r="F156" s="43"/>
      <c r="G156" s="43">
        <v>81.98</v>
      </c>
      <c r="H156" s="19">
        <f t="shared" si="2"/>
        <v>9</v>
      </c>
    </row>
    <row r="157" spans="1:8" s="19" customFormat="1" x14ac:dyDescent="0.25">
      <c r="A157" s="40" t="s">
        <v>317</v>
      </c>
      <c r="B157" s="40"/>
      <c r="C157" s="41" t="s">
        <v>318</v>
      </c>
      <c r="D157" s="42" t="s">
        <v>131</v>
      </c>
      <c r="E157" s="43">
        <v>160.66999999999999</v>
      </c>
      <c r="F157" s="43"/>
      <c r="G157" s="43">
        <v>160.66999999999999</v>
      </c>
      <c r="H157" s="19">
        <f t="shared" si="2"/>
        <v>9</v>
      </c>
    </row>
    <row r="158" spans="1:8" s="19" customFormat="1" ht="45" x14ac:dyDescent="0.25">
      <c r="A158" s="40" t="s">
        <v>319</v>
      </c>
      <c r="B158" s="40"/>
      <c r="C158" s="41" t="s">
        <v>320</v>
      </c>
      <c r="D158" s="42" t="s">
        <v>70</v>
      </c>
      <c r="E158" s="43">
        <v>3240.96</v>
      </c>
      <c r="F158" s="43"/>
      <c r="G158" s="43">
        <v>3240.96</v>
      </c>
      <c r="H158" s="19">
        <f t="shared" si="2"/>
        <v>9</v>
      </c>
    </row>
    <row r="159" spans="1:8" s="19" customFormat="1" x14ac:dyDescent="0.25">
      <c r="A159" s="40" t="s">
        <v>321</v>
      </c>
      <c r="B159" s="40"/>
      <c r="C159" s="41" t="s">
        <v>322</v>
      </c>
      <c r="D159" s="42" t="s">
        <v>323</v>
      </c>
      <c r="E159" s="43">
        <v>380.68</v>
      </c>
      <c r="F159" s="43"/>
      <c r="G159" s="43">
        <v>380.68</v>
      </c>
      <c r="H159" s="19">
        <f t="shared" si="2"/>
        <v>9</v>
      </c>
    </row>
    <row r="160" spans="1:8" s="19" customFormat="1" ht="30" x14ac:dyDescent="0.25">
      <c r="A160" s="40" t="s">
        <v>324</v>
      </c>
      <c r="B160" s="40"/>
      <c r="C160" s="41" t="s">
        <v>325</v>
      </c>
      <c r="D160" s="42" t="s">
        <v>323</v>
      </c>
      <c r="E160" s="43">
        <v>335.71</v>
      </c>
      <c r="F160" s="43"/>
      <c r="G160" s="43">
        <v>335.71</v>
      </c>
      <c r="H160" s="19">
        <f t="shared" si="2"/>
        <v>9</v>
      </c>
    </row>
    <row r="161" spans="1:8" s="19" customFormat="1" x14ac:dyDescent="0.25">
      <c r="A161" s="40" t="s">
        <v>326</v>
      </c>
      <c r="B161" s="40"/>
      <c r="C161" s="41" t="s">
        <v>327</v>
      </c>
      <c r="D161" s="42" t="s">
        <v>323</v>
      </c>
      <c r="E161" s="43">
        <v>297.02999999999997</v>
      </c>
      <c r="F161" s="43"/>
      <c r="G161" s="43">
        <v>297.02999999999997</v>
      </c>
      <c r="H161" s="19">
        <f t="shared" si="2"/>
        <v>9</v>
      </c>
    </row>
    <row r="162" spans="1:8" s="19" customFormat="1" x14ac:dyDescent="0.25">
      <c r="A162" s="40" t="s">
        <v>328</v>
      </c>
      <c r="B162" s="40"/>
      <c r="C162" s="41" t="s">
        <v>329</v>
      </c>
      <c r="D162" s="42" t="s">
        <v>323</v>
      </c>
      <c r="E162" s="43">
        <v>278.39999999999998</v>
      </c>
      <c r="F162" s="43"/>
      <c r="G162" s="43">
        <v>278.39999999999998</v>
      </c>
      <c r="H162" s="19">
        <f t="shared" si="2"/>
        <v>9</v>
      </c>
    </row>
    <row r="163" spans="1:8" s="19" customFormat="1" x14ac:dyDescent="0.25">
      <c r="A163" s="40" t="s">
        <v>330</v>
      </c>
      <c r="B163" s="40"/>
      <c r="C163" s="41" t="s">
        <v>331</v>
      </c>
      <c r="D163" s="42" t="s">
        <v>21</v>
      </c>
      <c r="E163" s="43">
        <v>2103.67</v>
      </c>
      <c r="F163" s="43"/>
      <c r="G163" s="43">
        <v>2103.67</v>
      </c>
      <c r="H163" s="19">
        <f t="shared" si="2"/>
        <v>9</v>
      </c>
    </row>
    <row r="164" spans="1:8" s="19" customFormat="1" x14ac:dyDescent="0.25">
      <c r="A164" s="40" t="s">
        <v>332</v>
      </c>
      <c r="B164" s="40"/>
      <c r="C164" s="41" t="s">
        <v>333</v>
      </c>
      <c r="D164" s="42" t="s">
        <v>334</v>
      </c>
      <c r="E164" s="43">
        <v>3200.2</v>
      </c>
      <c r="F164" s="43"/>
      <c r="G164" s="43">
        <v>3200.2</v>
      </c>
      <c r="H164" s="19">
        <f t="shared" si="2"/>
        <v>9</v>
      </c>
    </row>
    <row r="165" spans="1:8" s="19" customFormat="1" x14ac:dyDescent="0.25">
      <c r="A165" s="40" t="s">
        <v>335</v>
      </c>
      <c r="B165" s="40"/>
      <c r="C165" s="41" t="s">
        <v>336</v>
      </c>
      <c r="D165" s="42" t="s">
        <v>21</v>
      </c>
      <c r="E165" s="43">
        <v>352.73</v>
      </c>
      <c r="F165" s="43"/>
      <c r="G165" s="43">
        <v>352.73</v>
      </c>
      <c r="H165" s="19">
        <f t="shared" si="2"/>
        <v>9</v>
      </c>
    </row>
    <row r="166" spans="1:8" s="19" customFormat="1" ht="30" x14ac:dyDescent="0.25">
      <c r="A166" s="40" t="s">
        <v>337</v>
      </c>
      <c r="B166" s="40"/>
      <c r="C166" s="41" t="s">
        <v>338</v>
      </c>
      <c r="D166" s="42" t="s">
        <v>156</v>
      </c>
      <c r="E166" s="43">
        <v>1801.62</v>
      </c>
      <c r="F166" s="43"/>
      <c r="G166" s="43">
        <v>1801.62</v>
      </c>
      <c r="H166" s="19">
        <f t="shared" si="2"/>
        <v>9</v>
      </c>
    </row>
    <row r="167" spans="1:8" s="19" customFormat="1" ht="30" x14ac:dyDescent="0.25">
      <c r="A167" s="40" t="s">
        <v>339</v>
      </c>
      <c r="B167" s="40"/>
      <c r="C167" s="41" t="s">
        <v>340</v>
      </c>
      <c r="D167" s="42" t="s">
        <v>21</v>
      </c>
      <c r="E167" s="43">
        <v>1272.8</v>
      </c>
      <c r="F167" s="43">
        <v>439.2</v>
      </c>
      <c r="G167" s="43">
        <v>1712</v>
      </c>
      <c r="H167" s="19">
        <f t="shared" si="2"/>
        <v>9</v>
      </c>
    </row>
    <row r="168" spans="1:8" s="19" customFormat="1" x14ac:dyDescent="0.25">
      <c r="A168" s="40" t="s">
        <v>341</v>
      </c>
      <c r="B168" s="40"/>
      <c r="C168" s="41" t="s">
        <v>342</v>
      </c>
      <c r="D168" s="42" t="s">
        <v>21</v>
      </c>
      <c r="E168" s="43">
        <v>884.15</v>
      </c>
      <c r="F168" s="43"/>
      <c r="G168" s="43">
        <v>884.15</v>
      </c>
      <c r="H168" s="19">
        <f t="shared" si="2"/>
        <v>9</v>
      </c>
    </row>
    <row r="169" spans="1:8" s="19" customFormat="1" x14ac:dyDescent="0.25">
      <c r="A169" s="40" t="s">
        <v>343</v>
      </c>
      <c r="B169" s="40"/>
      <c r="C169" s="41" t="s">
        <v>344</v>
      </c>
      <c r="D169" s="42" t="s">
        <v>21</v>
      </c>
      <c r="E169" s="43">
        <v>5480.74</v>
      </c>
      <c r="F169" s="43"/>
      <c r="G169" s="43">
        <v>5480.74</v>
      </c>
      <c r="H169" s="19">
        <f t="shared" si="2"/>
        <v>9</v>
      </c>
    </row>
    <row r="170" spans="1:8" s="19" customFormat="1" x14ac:dyDescent="0.25">
      <c r="A170" s="40" t="s">
        <v>345</v>
      </c>
      <c r="B170" s="40"/>
      <c r="C170" s="41" t="s">
        <v>346</v>
      </c>
      <c r="D170" s="42" t="s">
        <v>21</v>
      </c>
      <c r="E170" s="43">
        <v>4045.34</v>
      </c>
      <c r="F170" s="43"/>
      <c r="G170" s="43">
        <v>4045.34</v>
      </c>
      <c r="H170" s="19">
        <f t="shared" si="2"/>
        <v>9</v>
      </c>
    </row>
    <row r="171" spans="1:8" s="19" customFormat="1" x14ac:dyDescent="0.25">
      <c r="A171" s="40" t="s">
        <v>347</v>
      </c>
      <c r="B171" s="40"/>
      <c r="C171" s="41" t="s">
        <v>348</v>
      </c>
      <c r="D171" s="42" t="s">
        <v>21</v>
      </c>
      <c r="E171" s="43">
        <v>6737.09</v>
      </c>
      <c r="F171" s="43"/>
      <c r="G171" s="43">
        <v>6737.09</v>
      </c>
      <c r="H171" s="19">
        <f t="shared" si="2"/>
        <v>9</v>
      </c>
    </row>
    <row r="172" spans="1:8" s="19" customFormat="1" x14ac:dyDescent="0.25">
      <c r="A172" s="40" t="s">
        <v>349</v>
      </c>
      <c r="B172" s="40"/>
      <c r="C172" s="41" t="s">
        <v>350</v>
      </c>
      <c r="D172" s="42"/>
      <c r="E172" s="43"/>
      <c r="F172" s="43"/>
      <c r="G172" s="43"/>
      <c r="H172" s="19">
        <f t="shared" si="2"/>
        <v>2</v>
      </c>
    </row>
    <row r="173" spans="1:8" s="19" customFormat="1" x14ac:dyDescent="0.25">
      <c r="A173" s="40" t="s">
        <v>351</v>
      </c>
      <c r="B173" s="40"/>
      <c r="C173" s="41" t="s">
        <v>352</v>
      </c>
      <c r="D173" s="42"/>
      <c r="E173" s="43"/>
      <c r="F173" s="43"/>
      <c r="G173" s="43"/>
      <c r="H173" s="19">
        <f t="shared" si="2"/>
        <v>5</v>
      </c>
    </row>
    <row r="174" spans="1:8" s="19" customFormat="1" x14ac:dyDescent="0.25">
      <c r="A174" s="40" t="s">
        <v>353</v>
      </c>
      <c r="B174" s="40"/>
      <c r="C174" s="41" t="s">
        <v>354</v>
      </c>
      <c r="D174" s="42" t="s">
        <v>73</v>
      </c>
      <c r="E174" s="43">
        <v>379.63</v>
      </c>
      <c r="F174" s="43">
        <v>108.12</v>
      </c>
      <c r="G174" s="43">
        <v>487.75</v>
      </c>
      <c r="H174" s="19">
        <f t="shared" si="2"/>
        <v>9</v>
      </c>
    </row>
    <row r="175" spans="1:8" s="19" customFormat="1" x14ac:dyDescent="0.25">
      <c r="A175" s="40" t="s">
        <v>355</v>
      </c>
      <c r="B175" s="40"/>
      <c r="C175" s="41" t="s">
        <v>356</v>
      </c>
      <c r="D175" s="42" t="s">
        <v>73</v>
      </c>
      <c r="E175" s="43">
        <v>588.08000000000004</v>
      </c>
      <c r="F175" s="43">
        <v>272.89</v>
      </c>
      <c r="G175" s="43">
        <v>860.97</v>
      </c>
      <c r="H175" s="19">
        <f t="shared" si="2"/>
        <v>9</v>
      </c>
    </row>
    <row r="176" spans="1:8" s="19" customFormat="1" ht="30" x14ac:dyDescent="0.25">
      <c r="A176" s="40" t="s">
        <v>357</v>
      </c>
      <c r="B176" s="40"/>
      <c r="C176" s="41" t="s">
        <v>358</v>
      </c>
      <c r="D176" s="42" t="s">
        <v>359</v>
      </c>
      <c r="E176" s="43">
        <v>773.54</v>
      </c>
      <c r="F176" s="43"/>
      <c r="G176" s="43">
        <v>773.54</v>
      </c>
      <c r="H176" s="19">
        <f t="shared" si="2"/>
        <v>9</v>
      </c>
    </row>
    <row r="177" spans="1:8" s="19" customFormat="1" x14ac:dyDescent="0.25">
      <c r="A177" s="40" t="s">
        <v>360</v>
      </c>
      <c r="B177" s="40"/>
      <c r="C177" s="41" t="s">
        <v>361</v>
      </c>
      <c r="D177" s="42" t="s">
        <v>73</v>
      </c>
      <c r="E177" s="43">
        <v>16.27</v>
      </c>
      <c r="F177" s="43">
        <v>5.95</v>
      </c>
      <c r="G177" s="43">
        <v>22.22</v>
      </c>
      <c r="H177" s="19">
        <f t="shared" si="2"/>
        <v>9</v>
      </c>
    </row>
    <row r="178" spans="1:8" s="19" customFormat="1" x14ac:dyDescent="0.25">
      <c r="A178" s="40" t="s">
        <v>362</v>
      </c>
      <c r="B178" s="40"/>
      <c r="C178" s="41" t="s">
        <v>363</v>
      </c>
      <c r="D178" s="42"/>
      <c r="E178" s="43"/>
      <c r="F178" s="43"/>
      <c r="G178" s="43"/>
      <c r="H178" s="19">
        <f t="shared" si="2"/>
        <v>5</v>
      </c>
    </row>
    <row r="179" spans="1:8" s="19" customFormat="1" x14ac:dyDescent="0.25">
      <c r="A179" s="40" t="s">
        <v>364</v>
      </c>
      <c r="B179" s="40"/>
      <c r="C179" s="41" t="s">
        <v>365</v>
      </c>
      <c r="D179" s="42" t="s">
        <v>359</v>
      </c>
      <c r="E179" s="43">
        <v>654.79999999999995</v>
      </c>
      <c r="F179" s="43">
        <v>68.89</v>
      </c>
      <c r="G179" s="43">
        <v>723.69</v>
      </c>
      <c r="H179" s="19">
        <f t="shared" si="2"/>
        <v>9</v>
      </c>
    </row>
    <row r="180" spans="1:8" s="19" customFormat="1" ht="30" x14ac:dyDescent="0.25">
      <c r="A180" s="40" t="s">
        <v>366</v>
      </c>
      <c r="B180" s="40"/>
      <c r="C180" s="41" t="s">
        <v>367</v>
      </c>
      <c r="D180" s="42" t="s">
        <v>359</v>
      </c>
      <c r="E180" s="43">
        <v>972.88</v>
      </c>
      <c r="F180" s="43">
        <v>115.51</v>
      </c>
      <c r="G180" s="43">
        <v>1088.3900000000001</v>
      </c>
      <c r="H180" s="19">
        <f t="shared" si="2"/>
        <v>9</v>
      </c>
    </row>
    <row r="181" spans="1:8" s="19" customFormat="1" ht="45" x14ac:dyDescent="0.25">
      <c r="A181" s="40" t="s">
        <v>368</v>
      </c>
      <c r="B181" s="40"/>
      <c r="C181" s="41" t="s">
        <v>369</v>
      </c>
      <c r="D181" s="42" t="s">
        <v>359</v>
      </c>
      <c r="E181" s="43">
        <v>943.5</v>
      </c>
      <c r="F181" s="43">
        <v>115.51</v>
      </c>
      <c r="G181" s="43">
        <v>1059.01</v>
      </c>
      <c r="H181" s="19">
        <f t="shared" si="2"/>
        <v>9</v>
      </c>
    </row>
    <row r="182" spans="1:8" s="19" customFormat="1" x14ac:dyDescent="0.25">
      <c r="A182" s="40" t="s">
        <v>370</v>
      </c>
      <c r="B182" s="40"/>
      <c r="C182" s="41" t="s">
        <v>371</v>
      </c>
      <c r="D182" s="42" t="s">
        <v>359</v>
      </c>
      <c r="E182" s="43">
        <v>617.44000000000005</v>
      </c>
      <c r="F182" s="43">
        <v>68.89</v>
      </c>
      <c r="G182" s="43">
        <v>686.33</v>
      </c>
      <c r="H182" s="19">
        <f t="shared" si="2"/>
        <v>9</v>
      </c>
    </row>
    <row r="183" spans="1:8" s="19" customFormat="1" x14ac:dyDescent="0.25">
      <c r="A183" s="40" t="s">
        <v>372</v>
      </c>
      <c r="B183" s="40"/>
      <c r="C183" s="41" t="s">
        <v>373</v>
      </c>
      <c r="D183" s="42" t="s">
        <v>359</v>
      </c>
      <c r="E183" s="43">
        <v>548.45000000000005</v>
      </c>
      <c r="F183" s="43">
        <v>22.96</v>
      </c>
      <c r="G183" s="43">
        <v>571.41</v>
      </c>
      <c r="H183" s="19">
        <f t="shared" si="2"/>
        <v>9</v>
      </c>
    </row>
    <row r="184" spans="1:8" s="19" customFormat="1" x14ac:dyDescent="0.25">
      <c r="A184" s="40" t="s">
        <v>374</v>
      </c>
      <c r="B184" s="40"/>
      <c r="C184" s="41" t="s">
        <v>375</v>
      </c>
      <c r="D184" s="42"/>
      <c r="E184" s="43"/>
      <c r="F184" s="43"/>
      <c r="G184" s="43"/>
      <c r="H184" s="19">
        <f t="shared" si="2"/>
        <v>5</v>
      </c>
    </row>
    <row r="185" spans="1:8" s="19" customFormat="1" x14ac:dyDescent="0.25">
      <c r="A185" s="40" t="s">
        <v>376</v>
      </c>
      <c r="B185" s="40"/>
      <c r="C185" s="41" t="s">
        <v>377</v>
      </c>
      <c r="D185" s="42" t="s">
        <v>73</v>
      </c>
      <c r="E185" s="43">
        <v>0.59</v>
      </c>
      <c r="F185" s="43">
        <v>1.69</v>
      </c>
      <c r="G185" s="43">
        <v>2.2799999999999998</v>
      </c>
      <c r="H185" s="19">
        <f t="shared" si="2"/>
        <v>9</v>
      </c>
    </row>
    <row r="186" spans="1:8" s="19" customFormat="1" x14ac:dyDescent="0.25">
      <c r="A186" s="40" t="s">
        <v>378</v>
      </c>
      <c r="B186" s="40"/>
      <c r="C186" s="41" t="s">
        <v>379</v>
      </c>
      <c r="D186" s="42" t="s">
        <v>73</v>
      </c>
      <c r="E186" s="43">
        <v>5</v>
      </c>
      <c r="F186" s="43">
        <v>16.649999999999999</v>
      </c>
      <c r="G186" s="43">
        <v>21.65</v>
      </c>
      <c r="H186" s="19">
        <f t="shared" si="2"/>
        <v>9</v>
      </c>
    </row>
    <row r="187" spans="1:8" s="19" customFormat="1" x14ac:dyDescent="0.25">
      <c r="A187" s="40" t="s">
        <v>380</v>
      </c>
      <c r="B187" s="40"/>
      <c r="C187" s="41" t="s">
        <v>381</v>
      </c>
      <c r="D187" s="42" t="s">
        <v>73</v>
      </c>
      <c r="E187" s="43">
        <v>18.239999999999998</v>
      </c>
      <c r="F187" s="43">
        <v>24.81</v>
      </c>
      <c r="G187" s="43">
        <v>43.05</v>
      </c>
      <c r="H187" s="19">
        <f t="shared" si="2"/>
        <v>9</v>
      </c>
    </row>
    <row r="188" spans="1:8" s="19" customFormat="1" x14ac:dyDescent="0.25">
      <c r="A188" s="40" t="s">
        <v>382</v>
      </c>
      <c r="B188" s="40"/>
      <c r="C188" s="41" t="s">
        <v>383</v>
      </c>
      <c r="D188" s="42" t="s">
        <v>73</v>
      </c>
      <c r="E188" s="43">
        <v>55.41</v>
      </c>
      <c r="F188" s="43">
        <v>44.99</v>
      </c>
      <c r="G188" s="43">
        <v>100.4</v>
      </c>
      <c r="H188" s="19">
        <f t="shared" si="2"/>
        <v>9</v>
      </c>
    </row>
    <row r="189" spans="1:8" s="19" customFormat="1" x14ac:dyDescent="0.25">
      <c r="A189" s="40" t="s">
        <v>384</v>
      </c>
      <c r="B189" s="40"/>
      <c r="C189" s="41" t="s">
        <v>385</v>
      </c>
      <c r="D189" s="42" t="s">
        <v>73</v>
      </c>
      <c r="E189" s="43">
        <v>55.41</v>
      </c>
      <c r="F189" s="43">
        <v>44.69</v>
      </c>
      <c r="G189" s="43">
        <v>100.1</v>
      </c>
      <c r="H189" s="19">
        <f t="shared" si="2"/>
        <v>9</v>
      </c>
    </row>
    <row r="190" spans="1:8" s="19" customFormat="1" ht="30" x14ac:dyDescent="0.25">
      <c r="A190" s="40" t="s">
        <v>386</v>
      </c>
      <c r="B190" s="40"/>
      <c r="C190" s="41" t="s">
        <v>387</v>
      </c>
      <c r="D190" s="42" t="s">
        <v>388</v>
      </c>
      <c r="E190" s="43">
        <v>38.6</v>
      </c>
      <c r="F190" s="43">
        <v>0.84</v>
      </c>
      <c r="G190" s="43">
        <v>39.44</v>
      </c>
      <c r="H190" s="19">
        <f t="shared" si="2"/>
        <v>9</v>
      </c>
    </row>
    <row r="191" spans="1:8" s="19" customFormat="1" x14ac:dyDescent="0.25">
      <c r="A191" s="40" t="s">
        <v>389</v>
      </c>
      <c r="B191" s="40"/>
      <c r="C191" s="41" t="s">
        <v>390</v>
      </c>
      <c r="D191" s="42" t="s">
        <v>73</v>
      </c>
      <c r="E191" s="43">
        <v>12.49</v>
      </c>
      <c r="F191" s="43">
        <v>3.37</v>
      </c>
      <c r="G191" s="43">
        <v>15.86</v>
      </c>
      <c r="H191" s="19">
        <f t="shared" si="2"/>
        <v>9</v>
      </c>
    </row>
    <row r="192" spans="1:8" s="19" customFormat="1" x14ac:dyDescent="0.25">
      <c r="A192" s="40" t="s">
        <v>391</v>
      </c>
      <c r="B192" s="40"/>
      <c r="C192" s="41" t="s">
        <v>392</v>
      </c>
      <c r="D192" s="42" t="s">
        <v>73</v>
      </c>
      <c r="E192" s="43">
        <v>88.31</v>
      </c>
      <c r="F192" s="43">
        <v>32.18</v>
      </c>
      <c r="G192" s="43">
        <v>120.49</v>
      </c>
      <c r="H192" s="19">
        <f t="shared" si="2"/>
        <v>9</v>
      </c>
    </row>
    <row r="193" spans="1:8" s="19" customFormat="1" x14ac:dyDescent="0.25">
      <c r="A193" s="40" t="s">
        <v>393</v>
      </c>
      <c r="B193" s="40"/>
      <c r="C193" s="41" t="s">
        <v>394</v>
      </c>
      <c r="D193" s="42" t="s">
        <v>73</v>
      </c>
      <c r="E193" s="43">
        <v>86.16</v>
      </c>
      <c r="F193" s="43">
        <v>32.18</v>
      </c>
      <c r="G193" s="43">
        <v>118.34</v>
      </c>
      <c r="H193" s="19">
        <f t="shared" si="2"/>
        <v>9</v>
      </c>
    </row>
    <row r="194" spans="1:8" s="19" customFormat="1" x14ac:dyDescent="0.25">
      <c r="A194" s="40" t="s">
        <v>395</v>
      </c>
      <c r="B194" s="40"/>
      <c r="C194" s="41" t="s">
        <v>396</v>
      </c>
      <c r="D194" s="42" t="s">
        <v>73</v>
      </c>
      <c r="E194" s="43">
        <v>101.26</v>
      </c>
      <c r="F194" s="43">
        <v>32.18</v>
      </c>
      <c r="G194" s="43">
        <v>133.44</v>
      </c>
      <c r="H194" s="19">
        <f t="shared" si="2"/>
        <v>9</v>
      </c>
    </row>
    <row r="195" spans="1:8" s="19" customFormat="1" ht="30" x14ac:dyDescent="0.25">
      <c r="A195" s="40" t="s">
        <v>397</v>
      </c>
      <c r="B195" s="40"/>
      <c r="C195" s="41" t="s">
        <v>398</v>
      </c>
      <c r="D195" s="42" t="s">
        <v>156</v>
      </c>
      <c r="E195" s="43">
        <v>57.41</v>
      </c>
      <c r="F195" s="43">
        <v>37.119999999999997</v>
      </c>
      <c r="G195" s="43">
        <v>94.53</v>
      </c>
      <c r="H195" s="19">
        <f t="shared" si="2"/>
        <v>9</v>
      </c>
    </row>
    <row r="196" spans="1:8" s="19" customFormat="1" x14ac:dyDescent="0.25">
      <c r="A196" s="40" t="s">
        <v>399</v>
      </c>
      <c r="B196" s="40"/>
      <c r="C196" s="41" t="s">
        <v>400</v>
      </c>
      <c r="D196" s="42"/>
      <c r="E196" s="43"/>
      <c r="F196" s="43"/>
      <c r="G196" s="43"/>
      <c r="H196" s="19">
        <f t="shared" si="2"/>
        <v>5</v>
      </c>
    </row>
    <row r="197" spans="1:8" s="19" customFormat="1" ht="30" x14ac:dyDescent="0.25">
      <c r="A197" s="40" t="s">
        <v>401</v>
      </c>
      <c r="B197" s="40"/>
      <c r="C197" s="41" t="s">
        <v>402</v>
      </c>
      <c r="D197" s="42" t="s">
        <v>131</v>
      </c>
      <c r="E197" s="43"/>
      <c r="F197" s="43">
        <v>10.3</v>
      </c>
      <c r="G197" s="43">
        <v>10.3</v>
      </c>
      <c r="H197" s="19">
        <f t="shared" si="2"/>
        <v>9</v>
      </c>
    </row>
    <row r="198" spans="1:8" s="19" customFormat="1" ht="30" x14ac:dyDescent="0.25">
      <c r="A198" s="40" t="s">
        <v>403</v>
      </c>
      <c r="B198" s="40"/>
      <c r="C198" s="41" t="s">
        <v>404</v>
      </c>
      <c r="D198" s="42" t="s">
        <v>131</v>
      </c>
      <c r="E198" s="43"/>
      <c r="F198" s="43">
        <v>26</v>
      </c>
      <c r="G198" s="43">
        <v>26</v>
      </c>
      <c r="H198" s="19">
        <f t="shared" si="2"/>
        <v>9</v>
      </c>
    </row>
    <row r="199" spans="1:8" s="19" customFormat="1" ht="30" x14ac:dyDescent="0.25">
      <c r="A199" s="40" t="s">
        <v>405</v>
      </c>
      <c r="B199" s="40"/>
      <c r="C199" s="41" t="s">
        <v>406</v>
      </c>
      <c r="D199" s="42" t="s">
        <v>73</v>
      </c>
      <c r="E199" s="43"/>
      <c r="F199" s="43">
        <v>10.3</v>
      </c>
      <c r="G199" s="43">
        <v>10.3</v>
      </c>
      <c r="H199" s="19">
        <f t="shared" si="2"/>
        <v>9</v>
      </c>
    </row>
    <row r="200" spans="1:8" s="19" customFormat="1" ht="30" x14ac:dyDescent="0.25">
      <c r="A200" s="40" t="s">
        <v>407</v>
      </c>
      <c r="B200" s="40"/>
      <c r="C200" s="41" t="s">
        <v>408</v>
      </c>
      <c r="D200" s="42" t="s">
        <v>73</v>
      </c>
      <c r="E200" s="43"/>
      <c r="F200" s="43">
        <v>26</v>
      </c>
      <c r="G200" s="43">
        <v>26</v>
      </c>
      <c r="H200" s="19">
        <f t="shared" si="2"/>
        <v>9</v>
      </c>
    </row>
    <row r="201" spans="1:8" s="19" customFormat="1" ht="30" x14ac:dyDescent="0.25">
      <c r="A201" s="40" t="s">
        <v>409</v>
      </c>
      <c r="B201" s="40"/>
      <c r="C201" s="41" t="s">
        <v>410</v>
      </c>
      <c r="D201" s="42" t="s">
        <v>359</v>
      </c>
      <c r="E201" s="43">
        <v>1834.89</v>
      </c>
      <c r="F201" s="43"/>
      <c r="G201" s="43">
        <v>1834.89</v>
      </c>
      <c r="H201" s="19">
        <f t="shared" ref="H201:H264" si="3">LEN(A201)</f>
        <v>9</v>
      </c>
    </row>
    <row r="202" spans="1:8" s="19" customFormat="1" x14ac:dyDescent="0.25">
      <c r="A202" s="40" t="s">
        <v>411</v>
      </c>
      <c r="B202" s="40"/>
      <c r="C202" s="41" t="s">
        <v>412</v>
      </c>
      <c r="D202" s="42" t="s">
        <v>413</v>
      </c>
      <c r="E202" s="43">
        <v>19.8</v>
      </c>
      <c r="F202" s="43">
        <v>4.05</v>
      </c>
      <c r="G202" s="43">
        <v>23.85</v>
      </c>
      <c r="H202" s="19">
        <f t="shared" si="3"/>
        <v>9</v>
      </c>
    </row>
    <row r="203" spans="1:8" s="19" customFormat="1" x14ac:dyDescent="0.25">
      <c r="A203" s="40" t="s">
        <v>414</v>
      </c>
      <c r="B203" s="40"/>
      <c r="C203" s="41" t="s">
        <v>415</v>
      </c>
      <c r="D203" s="42" t="s">
        <v>388</v>
      </c>
      <c r="E203" s="43">
        <v>8.25</v>
      </c>
      <c r="F203" s="43">
        <v>4.05</v>
      </c>
      <c r="G203" s="43">
        <v>12.3</v>
      </c>
      <c r="H203" s="19">
        <f t="shared" si="3"/>
        <v>9</v>
      </c>
    </row>
    <row r="204" spans="1:8" s="19" customFormat="1" x14ac:dyDescent="0.25">
      <c r="A204" s="40" t="s">
        <v>416</v>
      </c>
      <c r="B204" s="40"/>
      <c r="C204" s="41" t="s">
        <v>417</v>
      </c>
      <c r="D204" s="42"/>
      <c r="E204" s="43"/>
      <c r="F204" s="43"/>
      <c r="G204" s="43"/>
      <c r="H204" s="19">
        <f t="shared" si="3"/>
        <v>5</v>
      </c>
    </row>
    <row r="205" spans="1:8" s="19" customFormat="1" ht="30" x14ac:dyDescent="0.25">
      <c r="A205" s="40" t="s">
        <v>418</v>
      </c>
      <c r="B205" s="40"/>
      <c r="C205" s="41" t="s">
        <v>419</v>
      </c>
      <c r="D205" s="42" t="s">
        <v>359</v>
      </c>
      <c r="E205" s="43">
        <v>8168.96</v>
      </c>
      <c r="F205" s="43">
        <v>2889</v>
      </c>
      <c r="G205" s="43">
        <v>11057.96</v>
      </c>
      <c r="H205" s="19">
        <f t="shared" si="3"/>
        <v>9</v>
      </c>
    </row>
    <row r="206" spans="1:8" s="19" customFormat="1" ht="30" x14ac:dyDescent="0.25">
      <c r="A206" s="40" t="s">
        <v>420</v>
      </c>
      <c r="B206" s="40"/>
      <c r="C206" s="41" t="s">
        <v>421</v>
      </c>
      <c r="D206" s="42" t="s">
        <v>359</v>
      </c>
      <c r="E206" s="43">
        <v>16413.400000000001</v>
      </c>
      <c r="F206" s="43">
        <v>2889</v>
      </c>
      <c r="G206" s="43">
        <v>19302.400000000001</v>
      </c>
      <c r="H206" s="19">
        <f t="shared" si="3"/>
        <v>9</v>
      </c>
    </row>
    <row r="207" spans="1:8" s="19" customFormat="1" x14ac:dyDescent="0.25">
      <c r="A207" s="40" t="s">
        <v>422</v>
      </c>
      <c r="B207" s="40"/>
      <c r="C207" s="41" t="s">
        <v>423</v>
      </c>
      <c r="D207" s="42"/>
      <c r="E207" s="43"/>
      <c r="F207" s="43"/>
      <c r="G207" s="43"/>
      <c r="H207" s="19">
        <f t="shared" si="3"/>
        <v>5</v>
      </c>
    </row>
    <row r="208" spans="1:8" s="19" customFormat="1" x14ac:dyDescent="0.25">
      <c r="A208" s="40" t="s">
        <v>424</v>
      </c>
      <c r="B208" s="40"/>
      <c r="C208" s="41" t="s">
        <v>425</v>
      </c>
      <c r="D208" s="42" t="s">
        <v>73</v>
      </c>
      <c r="E208" s="43">
        <v>770.75</v>
      </c>
      <c r="F208" s="43">
        <v>77.5</v>
      </c>
      <c r="G208" s="43">
        <v>848.25</v>
      </c>
      <c r="H208" s="19">
        <f t="shared" si="3"/>
        <v>9</v>
      </c>
    </row>
    <row r="209" spans="1:8" s="19" customFormat="1" x14ac:dyDescent="0.25">
      <c r="A209" s="40" t="s">
        <v>426</v>
      </c>
      <c r="B209" s="40"/>
      <c r="C209" s="41" t="s">
        <v>427</v>
      </c>
      <c r="D209" s="42" t="s">
        <v>73</v>
      </c>
      <c r="E209" s="43">
        <v>398.1</v>
      </c>
      <c r="F209" s="43">
        <v>21.93</v>
      </c>
      <c r="G209" s="43">
        <v>420.03</v>
      </c>
      <c r="H209" s="19">
        <f t="shared" si="3"/>
        <v>9</v>
      </c>
    </row>
    <row r="210" spans="1:8" s="19" customFormat="1" x14ac:dyDescent="0.25">
      <c r="A210" s="40" t="s">
        <v>428</v>
      </c>
      <c r="B210" s="40"/>
      <c r="C210" s="41" t="s">
        <v>429</v>
      </c>
      <c r="D210" s="42" t="s">
        <v>73</v>
      </c>
      <c r="E210" s="43">
        <v>124.92</v>
      </c>
      <c r="F210" s="43">
        <v>44.24</v>
      </c>
      <c r="G210" s="43">
        <v>169.16</v>
      </c>
      <c r="H210" s="19">
        <f t="shared" si="3"/>
        <v>9</v>
      </c>
    </row>
    <row r="211" spans="1:8" s="19" customFormat="1" x14ac:dyDescent="0.25">
      <c r="A211" s="40" t="s">
        <v>430</v>
      </c>
      <c r="B211" s="40"/>
      <c r="C211" s="41" t="s">
        <v>431</v>
      </c>
      <c r="D211" s="42"/>
      <c r="E211" s="43"/>
      <c r="F211" s="43"/>
      <c r="G211" s="43"/>
      <c r="H211" s="19">
        <f t="shared" si="3"/>
        <v>5</v>
      </c>
    </row>
    <row r="212" spans="1:8" s="19" customFormat="1" ht="30" x14ac:dyDescent="0.25">
      <c r="A212" s="40" t="s">
        <v>432</v>
      </c>
      <c r="B212" s="40"/>
      <c r="C212" s="41" t="s">
        <v>433</v>
      </c>
      <c r="D212" s="42" t="s">
        <v>73</v>
      </c>
      <c r="E212" s="43">
        <v>2.4</v>
      </c>
      <c r="F212" s="43">
        <v>4.22</v>
      </c>
      <c r="G212" s="43">
        <v>6.62</v>
      </c>
      <c r="H212" s="19">
        <f t="shared" si="3"/>
        <v>9</v>
      </c>
    </row>
    <row r="213" spans="1:8" s="19" customFormat="1" ht="45" x14ac:dyDescent="0.25">
      <c r="A213" s="40" t="s">
        <v>434</v>
      </c>
      <c r="B213" s="40"/>
      <c r="C213" s="41" t="s">
        <v>435</v>
      </c>
      <c r="D213" s="42" t="s">
        <v>73</v>
      </c>
      <c r="E213" s="43">
        <v>3.85</v>
      </c>
      <c r="F213" s="43">
        <v>0.13</v>
      </c>
      <c r="G213" s="43">
        <v>3.98</v>
      </c>
      <c r="H213" s="19">
        <f t="shared" si="3"/>
        <v>9</v>
      </c>
    </row>
    <row r="214" spans="1:8" s="19" customFormat="1" ht="45" x14ac:dyDescent="0.25">
      <c r="A214" s="40" t="s">
        <v>436</v>
      </c>
      <c r="B214" s="40"/>
      <c r="C214" s="41" t="s">
        <v>437</v>
      </c>
      <c r="D214" s="42" t="s">
        <v>73</v>
      </c>
      <c r="E214" s="43">
        <v>4.1500000000000004</v>
      </c>
      <c r="F214" s="43">
        <v>0.13</v>
      </c>
      <c r="G214" s="43">
        <v>4.28</v>
      </c>
      <c r="H214" s="19">
        <f t="shared" si="3"/>
        <v>9</v>
      </c>
    </row>
    <row r="215" spans="1:8" s="19" customFormat="1" x14ac:dyDescent="0.25">
      <c r="A215" s="40" t="s">
        <v>438</v>
      </c>
      <c r="B215" s="40"/>
      <c r="C215" s="41" t="s">
        <v>439</v>
      </c>
      <c r="D215" s="42" t="s">
        <v>156</v>
      </c>
      <c r="E215" s="43">
        <v>75.45</v>
      </c>
      <c r="F215" s="43">
        <v>7.59</v>
      </c>
      <c r="G215" s="43">
        <v>83.04</v>
      </c>
      <c r="H215" s="19">
        <f t="shared" si="3"/>
        <v>9</v>
      </c>
    </row>
    <row r="216" spans="1:8" s="19" customFormat="1" x14ac:dyDescent="0.25">
      <c r="A216" s="40" t="s">
        <v>440</v>
      </c>
      <c r="B216" s="40"/>
      <c r="C216" s="41" t="s">
        <v>441</v>
      </c>
      <c r="D216" s="42" t="s">
        <v>156</v>
      </c>
      <c r="E216" s="43">
        <v>88.87</v>
      </c>
      <c r="F216" s="43">
        <v>8.94</v>
      </c>
      <c r="G216" s="43">
        <v>97.81</v>
      </c>
      <c r="H216" s="19">
        <f t="shared" si="3"/>
        <v>9</v>
      </c>
    </row>
    <row r="217" spans="1:8" s="19" customFormat="1" x14ac:dyDescent="0.25">
      <c r="A217" s="40" t="s">
        <v>442</v>
      </c>
      <c r="B217" s="40"/>
      <c r="C217" s="41" t="s">
        <v>443</v>
      </c>
      <c r="D217" s="42"/>
      <c r="E217" s="43"/>
      <c r="F217" s="43"/>
      <c r="G217" s="43"/>
      <c r="H217" s="19">
        <f t="shared" si="3"/>
        <v>5</v>
      </c>
    </row>
    <row r="218" spans="1:8" s="19" customFormat="1" x14ac:dyDescent="0.25">
      <c r="A218" s="40" t="s">
        <v>444</v>
      </c>
      <c r="B218" s="40"/>
      <c r="C218" s="41" t="s">
        <v>445</v>
      </c>
      <c r="D218" s="42" t="s">
        <v>73</v>
      </c>
      <c r="E218" s="43">
        <v>10.06</v>
      </c>
      <c r="F218" s="43">
        <v>4.8600000000000003</v>
      </c>
      <c r="G218" s="43">
        <v>14.92</v>
      </c>
      <c r="H218" s="19">
        <f t="shared" si="3"/>
        <v>9</v>
      </c>
    </row>
    <row r="219" spans="1:8" s="19" customFormat="1" x14ac:dyDescent="0.25">
      <c r="A219" s="40" t="s">
        <v>446</v>
      </c>
      <c r="B219" s="40"/>
      <c r="C219" s="41" t="s">
        <v>447</v>
      </c>
      <c r="D219" s="42" t="s">
        <v>131</v>
      </c>
      <c r="E219" s="43">
        <v>0.95</v>
      </c>
      <c r="F219" s="43">
        <v>0.34</v>
      </c>
      <c r="G219" s="43">
        <v>1.29</v>
      </c>
      <c r="H219" s="19">
        <f t="shared" si="3"/>
        <v>9</v>
      </c>
    </row>
    <row r="220" spans="1:8" s="19" customFormat="1" x14ac:dyDescent="0.25">
      <c r="A220" s="40" t="s">
        <v>448</v>
      </c>
      <c r="B220" s="40"/>
      <c r="C220" s="41" t="s">
        <v>449</v>
      </c>
      <c r="D220" s="42" t="s">
        <v>131</v>
      </c>
      <c r="E220" s="43">
        <v>0.95</v>
      </c>
      <c r="F220" s="43">
        <v>0.34</v>
      </c>
      <c r="G220" s="43">
        <v>1.29</v>
      </c>
      <c r="H220" s="19">
        <f t="shared" si="3"/>
        <v>9</v>
      </c>
    </row>
    <row r="221" spans="1:8" s="19" customFormat="1" x14ac:dyDescent="0.25">
      <c r="A221" s="40" t="s">
        <v>450</v>
      </c>
      <c r="B221" s="40"/>
      <c r="C221" s="41" t="s">
        <v>451</v>
      </c>
      <c r="D221" s="42" t="s">
        <v>73</v>
      </c>
      <c r="E221" s="43">
        <v>0.99</v>
      </c>
      <c r="F221" s="43">
        <v>0.69</v>
      </c>
      <c r="G221" s="43">
        <v>1.68</v>
      </c>
      <c r="H221" s="19">
        <f t="shared" si="3"/>
        <v>9</v>
      </c>
    </row>
    <row r="222" spans="1:8" s="19" customFormat="1" x14ac:dyDescent="0.25">
      <c r="A222" s="40" t="s">
        <v>452</v>
      </c>
      <c r="B222" s="40"/>
      <c r="C222" s="41" t="s">
        <v>453</v>
      </c>
      <c r="D222" s="42"/>
      <c r="E222" s="43"/>
      <c r="F222" s="43"/>
      <c r="G222" s="43"/>
      <c r="H222" s="19">
        <f t="shared" si="3"/>
        <v>2</v>
      </c>
    </row>
    <row r="223" spans="1:8" s="19" customFormat="1" x14ac:dyDescent="0.25">
      <c r="A223" s="40" t="s">
        <v>454</v>
      </c>
      <c r="B223" s="40"/>
      <c r="C223" s="41" t="s">
        <v>455</v>
      </c>
      <c r="D223" s="42"/>
      <c r="E223" s="43"/>
      <c r="F223" s="43"/>
      <c r="G223" s="43"/>
      <c r="H223" s="19">
        <f t="shared" si="3"/>
        <v>5</v>
      </c>
    </row>
    <row r="224" spans="1:8" s="19" customFormat="1" x14ac:dyDescent="0.25">
      <c r="A224" s="40" t="s">
        <v>456</v>
      </c>
      <c r="B224" s="40"/>
      <c r="C224" s="41" t="s">
        <v>457</v>
      </c>
      <c r="D224" s="42" t="s">
        <v>156</v>
      </c>
      <c r="E224" s="43"/>
      <c r="F224" s="43">
        <v>185.57</v>
      </c>
      <c r="G224" s="43">
        <v>185.57</v>
      </c>
      <c r="H224" s="19">
        <f t="shared" si="3"/>
        <v>9</v>
      </c>
    </row>
    <row r="225" spans="1:8" s="19" customFormat="1" x14ac:dyDescent="0.25">
      <c r="A225" s="40" t="s">
        <v>458</v>
      </c>
      <c r="B225" s="40"/>
      <c r="C225" s="41" t="s">
        <v>459</v>
      </c>
      <c r="D225" s="42" t="s">
        <v>156</v>
      </c>
      <c r="E225" s="43"/>
      <c r="F225" s="43">
        <v>337.4</v>
      </c>
      <c r="G225" s="43">
        <v>337.4</v>
      </c>
      <c r="H225" s="19">
        <f t="shared" si="3"/>
        <v>9</v>
      </c>
    </row>
    <row r="226" spans="1:8" s="19" customFormat="1" x14ac:dyDescent="0.25">
      <c r="A226" s="40" t="s">
        <v>460</v>
      </c>
      <c r="B226" s="40"/>
      <c r="C226" s="41" t="s">
        <v>461</v>
      </c>
      <c r="D226" s="42" t="s">
        <v>73</v>
      </c>
      <c r="E226" s="43"/>
      <c r="F226" s="43">
        <v>25.31</v>
      </c>
      <c r="G226" s="43">
        <v>25.31</v>
      </c>
      <c r="H226" s="19">
        <f t="shared" si="3"/>
        <v>9</v>
      </c>
    </row>
    <row r="227" spans="1:8" s="19" customFormat="1" ht="45" x14ac:dyDescent="0.25">
      <c r="A227" s="40" t="s">
        <v>462</v>
      </c>
      <c r="B227" s="40"/>
      <c r="C227" s="41" t="s">
        <v>463</v>
      </c>
      <c r="D227" s="42" t="s">
        <v>156</v>
      </c>
      <c r="E227" s="43">
        <v>429.85</v>
      </c>
      <c r="F227" s="43">
        <v>101.22</v>
      </c>
      <c r="G227" s="43">
        <v>531.07000000000005</v>
      </c>
      <c r="H227" s="19">
        <f t="shared" si="3"/>
        <v>9</v>
      </c>
    </row>
    <row r="228" spans="1:8" s="19" customFormat="1" ht="30" x14ac:dyDescent="0.25">
      <c r="A228" s="40" t="s">
        <v>464</v>
      </c>
      <c r="B228" s="40"/>
      <c r="C228" s="41" t="s">
        <v>465</v>
      </c>
      <c r="D228" s="42" t="s">
        <v>156</v>
      </c>
      <c r="E228" s="43">
        <v>409.34</v>
      </c>
      <c r="F228" s="43">
        <v>101.22</v>
      </c>
      <c r="G228" s="43">
        <v>510.56</v>
      </c>
      <c r="H228" s="19">
        <f t="shared" si="3"/>
        <v>9</v>
      </c>
    </row>
    <row r="229" spans="1:8" s="19" customFormat="1" ht="45" x14ac:dyDescent="0.25">
      <c r="A229" s="40" t="s">
        <v>466</v>
      </c>
      <c r="B229" s="40"/>
      <c r="C229" s="41" t="s">
        <v>467</v>
      </c>
      <c r="D229" s="42" t="s">
        <v>156</v>
      </c>
      <c r="E229" s="43">
        <v>225.18</v>
      </c>
      <c r="F229" s="43">
        <v>67.48</v>
      </c>
      <c r="G229" s="43">
        <v>292.66000000000003</v>
      </c>
      <c r="H229" s="19">
        <f t="shared" si="3"/>
        <v>9</v>
      </c>
    </row>
    <row r="230" spans="1:8" s="19" customFormat="1" ht="30" x14ac:dyDescent="0.25">
      <c r="A230" s="40" t="s">
        <v>468</v>
      </c>
      <c r="B230" s="40"/>
      <c r="C230" s="41" t="s">
        <v>469</v>
      </c>
      <c r="D230" s="42" t="s">
        <v>156</v>
      </c>
      <c r="E230" s="43">
        <v>204.67</v>
      </c>
      <c r="F230" s="43">
        <v>67.48</v>
      </c>
      <c r="G230" s="43">
        <v>272.14999999999998</v>
      </c>
      <c r="H230" s="19">
        <f t="shared" si="3"/>
        <v>9</v>
      </c>
    </row>
    <row r="231" spans="1:8" s="19" customFormat="1" ht="45" x14ac:dyDescent="0.25">
      <c r="A231" s="40" t="s">
        <v>470</v>
      </c>
      <c r="B231" s="40"/>
      <c r="C231" s="41" t="s">
        <v>471</v>
      </c>
      <c r="D231" s="42" t="s">
        <v>73</v>
      </c>
      <c r="E231" s="43">
        <v>22.06</v>
      </c>
      <c r="F231" s="43">
        <v>6.75</v>
      </c>
      <c r="G231" s="43">
        <v>28.81</v>
      </c>
      <c r="H231" s="19">
        <f t="shared" si="3"/>
        <v>9</v>
      </c>
    </row>
    <row r="232" spans="1:8" s="19" customFormat="1" ht="30" x14ac:dyDescent="0.25">
      <c r="A232" s="40" t="s">
        <v>472</v>
      </c>
      <c r="B232" s="40"/>
      <c r="C232" s="41" t="s">
        <v>473</v>
      </c>
      <c r="D232" s="42" t="s">
        <v>73</v>
      </c>
      <c r="E232" s="43">
        <v>20.47</v>
      </c>
      <c r="F232" s="43">
        <v>6.75</v>
      </c>
      <c r="G232" s="43">
        <v>27.22</v>
      </c>
      <c r="H232" s="19">
        <f t="shared" si="3"/>
        <v>9</v>
      </c>
    </row>
    <row r="233" spans="1:8" s="19" customFormat="1" ht="45" x14ac:dyDescent="0.25">
      <c r="A233" s="40" t="s">
        <v>474</v>
      </c>
      <c r="B233" s="40"/>
      <c r="C233" s="41" t="s">
        <v>475</v>
      </c>
      <c r="D233" s="42" t="s">
        <v>156</v>
      </c>
      <c r="E233" s="43">
        <v>220.55</v>
      </c>
      <c r="F233" s="43">
        <v>67.48</v>
      </c>
      <c r="G233" s="43">
        <v>288.02999999999997</v>
      </c>
      <c r="H233" s="19">
        <f t="shared" si="3"/>
        <v>9</v>
      </c>
    </row>
    <row r="234" spans="1:8" s="19" customFormat="1" ht="30" x14ac:dyDescent="0.25">
      <c r="A234" s="40" t="s">
        <v>476</v>
      </c>
      <c r="B234" s="40"/>
      <c r="C234" s="41" t="s">
        <v>477</v>
      </c>
      <c r="D234" s="42" t="s">
        <v>156</v>
      </c>
      <c r="E234" s="43">
        <v>204.67</v>
      </c>
      <c r="F234" s="43">
        <v>67.48</v>
      </c>
      <c r="G234" s="43">
        <v>272.14999999999998</v>
      </c>
      <c r="H234" s="19">
        <f t="shared" si="3"/>
        <v>9</v>
      </c>
    </row>
    <row r="235" spans="1:8" s="19" customFormat="1" x14ac:dyDescent="0.25">
      <c r="A235" s="40" t="s">
        <v>478</v>
      </c>
      <c r="B235" s="40"/>
      <c r="C235" s="41" t="s">
        <v>479</v>
      </c>
      <c r="D235" s="42"/>
      <c r="E235" s="43"/>
      <c r="F235" s="43"/>
      <c r="G235" s="43"/>
      <c r="H235" s="19">
        <f t="shared" si="3"/>
        <v>5</v>
      </c>
    </row>
    <row r="236" spans="1:8" s="19" customFormat="1" x14ac:dyDescent="0.25">
      <c r="A236" s="40" t="s">
        <v>480</v>
      </c>
      <c r="B236" s="40"/>
      <c r="C236" s="41" t="s">
        <v>481</v>
      </c>
      <c r="D236" s="42" t="s">
        <v>156</v>
      </c>
      <c r="E236" s="43"/>
      <c r="F236" s="43">
        <v>101.22</v>
      </c>
      <c r="G236" s="43">
        <v>101.22</v>
      </c>
      <c r="H236" s="19">
        <f t="shared" si="3"/>
        <v>9</v>
      </c>
    </row>
    <row r="237" spans="1:8" s="19" customFormat="1" ht="30" x14ac:dyDescent="0.25">
      <c r="A237" s="40" t="s">
        <v>482</v>
      </c>
      <c r="B237" s="40"/>
      <c r="C237" s="41" t="s">
        <v>483</v>
      </c>
      <c r="D237" s="42" t="s">
        <v>156</v>
      </c>
      <c r="E237" s="43"/>
      <c r="F237" s="43">
        <v>67.48</v>
      </c>
      <c r="G237" s="43">
        <v>67.48</v>
      </c>
      <c r="H237" s="19">
        <f t="shared" si="3"/>
        <v>9</v>
      </c>
    </row>
    <row r="238" spans="1:8" s="19" customFormat="1" x14ac:dyDescent="0.25">
      <c r="A238" s="40" t="s">
        <v>484</v>
      </c>
      <c r="B238" s="40"/>
      <c r="C238" s="41" t="s">
        <v>485</v>
      </c>
      <c r="D238" s="42"/>
      <c r="E238" s="43"/>
      <c r="F238" s="43"/>
      <c r="G238" s="43"/>
      <c r="H238" s="19">
        <f t="shared" si="3"/>
        <v>5</v>
      </c>
    </row>
    <row r="239" spans="1:8" s="19" customFormat="1" x14ac:dyDescent="0.25">
      <c r="A239" s="40" t="s">
        <v>486</v>
      </c>
      <c r="B239" s="40"/>
      <c r="C239" s="41" t="s">
        <v>487</v>
      </c>
      <c r="D239" s="42" t="s">
        <v>73</v>
      </c>
      <c r="E239" s="43"/>
      <c r="F239" s="43">
        <v>2.5299999999999998</v>
      </c>
      <c r="G239" s="43">
        <v>2.5299999999999998</v>
      </c>
      <c r="H239" s="19">
        <f t="shared" si="3"/>
        <v>9</v>
      </c>
    </row>
    <row r="240" spans="1:8" s="19" customFormat="1" x14ac:dyDescent="0.25">
      <c r="A240" s="40" t="s">
        <v>488</v>
      </c>
      <c r="B240" s="40"/>
      <c r="C240" s="41" t="s">
        <v>489</v>
      </c>
      <c r="D240" s="42" t="s">
        <v>73</v>
      </c>
      <c r="E240" s="43"/>
      <c r="F240" s="43">
        <v>5.0599999999999996</v>
      </c>
      <c r="G240" s="43">
        <v>5.0599999999999996</v>
      </c>
      <c r="H240" s="19">
        <f t="shared" si="3"/>
        <v>9</v>
      </c>
    </row>
    <row r="241" spans="1:8" s="19" customFormat="1" x14ac:dyDescent="0.25">
      <c r="A241" s="40" t="s">
        <v>490</v>
      </c>
      <c r="B241" s="40"/>
      <c r="C241" s="41" t="s">
        <v>491</v>
      </c>
      <c r="D241" s="42" t="s">
        <v>73</v>
      </c>
      <c r="E241" s="43"/>
      <c r="F241" s="43">
        <v>8.44</v>
      </c>
      <c r="G241" s="43">
        <v>8.44</v>
      </c>
      <c r="H241" s="19">
        <f t="shared" si="3"/>
        <v>9</v>
      </c>
    </row>
    <row r="242" spans="1:8" s="19" customFormat="1" x14ac:dyDescent="0.25">
      <c r="A242" s="40" t="s">
        <v>492</v>
      </c>
      <c r="B242" s="40"/>
      <c r="C242" s="41" t="s">
        <v>493</v>
      </c>
      <c r="D242" s="42"/>
      <c r="E242" s="43"/>
      <c r="F242" s="43"/>
      <c r="G242" s="43"/>
      <c r="H242" s="19">
        <f t="shared" si="3"/>
        <v>5</v>
      </c>
    </row>
    <row r="243" spans="1:8" s="19" customFormat="1" x14ac:dyDescent="0.25">
      <c r="A243" s="40" t="s">
        <v>494</v>
      </c>
      <c r="B243" s="40"/>
      <c r="C243" s="41" t="s">
        <v>495</v>
      </c>
      <c r="D243" s="42" t="s">
        <v>73</v>
      </c>
      <c r="E243" s="43"/>
      <c r="F243" s="43">
        <v>10.119999999999999</v>
      </c>
      <c r="G243" s="43">
        <v>10.119999999999999</v>
      </c>
      <c r="H243" s="19">
        <f t="shared" si="3"/>
        <v>9</v>
      </c>
    </row>
    <row r="244" spans="1:8" s="19" customFormat="1" ht="30" x14ac:dyDescent="0.25">
      <c r="A244" s="40" t="s">
        <v>496</v>
      </c>
      <c r="B244" s="40"/>
      <c r="C244" s="41" t="s">
        <v>497</v>
      </c>
      <c r="D244" s="42" t="s">
        <v>73</v>
      </c>
      <c r="E244" s="43"/>
      <c r="F244" s="43">
        <v>8.44</v>
      </c>
      <c r="G244" s="43">
        <v>8.44</v>
      </c>
      <c r="H244" s="19">
        <f t="shared" si="3"/>
        <v>9</v>
      </c>
    </row>
    <row r="245" spans="1:8" s="19" customFormat="1" ht="30" x14ac:dyDescent="0.25">
      <c r="A245" s="40" t="s">
        <v>498</v>
      </c>
      <c r="B245" s="40"/>
      <c r="C245" s="41" t="s">
        <v>499</v>
      </c>
      <c r="D245" s="42" t="s">
        <v>131</v>
      </c>
      <c r="E245" s="43"/>
      <c r="F245" s="43">
        <v>2.5299999999999998</v>
      </c>
      <c r="G245" s="43">
        <v>2.5299999999999998</v>
      </c>
      <c r="H245" s="19">
        <f t="shared" si="3"/>
        <v>9</v>
      </c>
    </row>
    <row r="246" spans="1:8" s="19" customFormat="1" x14ac:dyDescent="0.25">
      <c r="A246" s="40" t="s">
        <v>500</v>
      </c>
      <c r="B246" s="40"/>
      <c r="C246" s="41" t="s">
        <v>501</v>
      </c>
      <c r="D246" s="42"/>
      <c r="E246" s="43"/>
      <c r="F246" s="43"/>
      <c r="G246" s="43"/>
      <c r="H246" s="19">
        <f t="shared" si="3"/>
        <v>5</v>
      </c>
    </row>
    <row r="247" spans="1:8" s="19" customFormat="1" x14ac:dyDescent="0.25">
      <c r="A247" s="40" t="s">
        <v>502</v>
      </c>
      <c r="B247" s="40"/>
      <c r="C247" s="41" t="s">
        <v>503</v>
      </c>
      <c r="D247" s="42" t="s">
        <v>73</v>
      </c>
      <c r="E247" s="43"/>
      <c r="F247" s="43">
        <v>6.75</v>
      </c>
      <c r="G247" s="43">
        <v>6.75</v>
      </c>
      <c r="H247" s="19">
        <f t="shared" si="3"/>
        <v>9</v>
      </c>
    </row>
    <row r="248" spans="1:8" s="19" customFormat="1" x14ac:dyDescent="0.25">
      <c r="A248" s="40" t="s">
        <v>504</v>
      </c>
      <c r="B248" s="40"/>
      <c r="C248" s="41" t="s">
        <v>505</v>
      </c>
      <c r="D248" s="42"/>
      <c r="E248" s="43"/>
      <c r="F248" s="43"/>
      <c r="G248" s="43"/>
      <c r="H248" s="19">
        <f t="shared" si="3"/>
        <v>5</v>
      </c>
    </row>
    <row r="249" spans="1:8" s="19" customFormat="1" ht="45" x14ac:dyDescent="0.25">
      <c r="A249" s="40" t="s">
        <v>506</v>
      </c>
      <c r="B249" s="40"/>
      <c r="C249" s="41" t="s">
        <v>507</v>
      </c>
      <c r="D249" s="42" t="s">
        <v>73</v>
      </c>
      <c r="E249" s="43">
        <v>16.45</v>
      </c>
      <c r="F249" s="43">
        <v>8.44</v>
      </c>
      <c r="G249" s="43">
        <v>24.89</v>
      </c>
      <c r="H249" s="19">
        <f t="shared" si="3"/>
        <v>9</v>
      </c>
    </row>
    <row r="250" spans="1:8" s="19" customFormat="1" ht="45" x14ac:dyDescent="0.25">
      <c r="A250" s="40" t="s">
        <v>508</v>
      </c>
      <c r="B250" s="40"/>
      <c r="C250" s="41" t="s">
        <v>509</v>
      </c>
      <c r="D250" s="42" t="s">
        <v>73</v>
      </c>
      <c r="E250" s="43">
        <v>1.47</v>
      </c>
      <c r="F250" s="43">
        <v>8.44</v>
      </c>
      <c r="G250" s="43">
        <v>9.91</v>
      </c>
      <c r="H250" s="19">
        <f t="shared" si="3"/>
        <v>9</v>
      </c>
    </row>
    <row r="251" spans="1:8" s="19" customFormat="1" x14ac:dyDescent="0.25">
      <c r="A251" s="40" t="s">
        <v>510</v>
      </c>
      <c r="B251" s="40"/>
      <c r="C251" s="41" t="s">
        <v>511</v>
      </c>
      <c r="D251" s="42"/>
      <c r="E251" s="43"/>
      <c r="F251" s="43"/>
      <c r="G251" s="43"/>
      <c r="H251" s="19">
        <f t="shared" si="3"/>
        <v>5</v>
      </c>
    </row>
    <row r="252" spans="1:8" s="19" customFormat="1" ht="45" x14ac:dyDescent="0.25">
      <c r="A252" s="40" t="s">
        <v>512</v>
      </c>
      <c r="B252" s="40"/>
      <c r="C252" s="41" t="s">
        <v>513</v>
      </c>
      <c r="D252" s="42" t="s">
        <v>73</v>
      </c>
      <c r="E252" s="43">
        <v>22.65</v>
      </c>
      <c r="F252" s="43">
        <v>3.37</v>
      </c>
      <c r="G252" s="43">
        <v>26.02</v>
      </c>
      <c r="H252" s="19">
        <f t="shared" si="3"/>
        <v>9</v>
      </c>
    </row>
    <row r="253" spans="1:8" s="19" customFormat="1" ht="30" x14ac:dyDescent="0.25">
      <c r="A253" s="40" t="s">
        <v>514</v>
      </c>
      <c r="B253" s="40"/>
      <c r="C253" s="41" t="s">
        <v>515</v>
      </c>
      <c r="D253" s="42" t="s">
        <v>73</v>
      </c>
      <c r="E253" s="43">
        <v>20.47</v>
      </c>
      <c r="F253" s="43">
        <v>3.37</v>
      </c>
      <c r="G253" s="43">
        <v>23.84</v>
      </c>
      <c r="H253" s="19">
        <f t="shared" si="3"/>
        <v>9</v>
      </c>
    </row>
    <row r="254" spans="1:8" s="19" customFormat="1" ht="30" x14ac:dyDescent="0.25">
      <c r="A254" s="40" t="s">
        <v>516</v>
      </c>
      <c r="B254" s="40"/>
      <c r="C254" s="41" t="s">
        <v>517</v>
      </c>
      <c r="D254" s="42" t="s">
        <v>73</v>
      </c>
      <c r="E254" s="43">
        <v>9.1300000000000008</v>
      </c>
      <c r="F254" s="43">
        <v>1.18</v>
      </c>
      <c r="G254" s="43">
        <v>10.31</v>
      </c>
      <c r="H254" s="19">
        <f t="shared" si="3"/>
        <v>9</v>
      </c>
    </row>
    <row r="255" spans="1:8" s="19" customFormat="1" ht="30" x14ac:dyDescent="0.25">
      <c r="A255" s="40" t="s">
        <v>518</v>
      </c>
      <c r="B255" s="40"/>
      <c r="C255" s="41" t="s">
        <v>519</v>
      </c>
      <c r="D255" s="42" t="s">
        <v>73</v>
      </c>
      <c r="E255" s="43">
        <v>6.63</v>
      </c>
      <c r="F255" s="43">
        <v>1.18</v>
      </c>
      <c r="G255" s="43">
        <v>7.81</v>
      </c>
      <c r="H255" s="19">
        <f t="shared" si="3"/>
        <v>9</v>
      </c>
    </row>
    <row r="256" spans="1:8" s="19" customFormat="1" ht="30" x14ac:dyDescent="0.25">
      <c r="A256" s="40" t="s">
        <v>520</v>
      </c>
      <c r="B256" s="40"/>
      <c r="C256" s="41" t="s">
        <v>521</v>
      </c>
      <c r="D256" s="42" t="s">
        <v>73</v>
      </c>
      <c r="E256" s="43">
        <v>12.32</v>
      </c>
      <c r="F256" s="43">
        <v>0.51</v>
      </c>
      <c r="G256" s="43">
        <v>12.83</v>
      </c>
      <c r="H256" s="19">
        <f t="shared" si="3"/>
        <v>9</v>
      </c>
    </row>
    <row r="257" spans="1:8" s="19" customFormat="1" x14ac:dyDescent="0.25">
      <c r="A257" s="40" t="s">
        <v>522</v>
      </c>
      <c r="B257" s="40"/>
      <c r="C257" s="41" t="s">
        <v>523</v>
      </c>
      <c r="D257" s="42"/>
      <c r="E257" s="43"/>
      <c r="F257" s="43"/>
      <c r="G257" s="43"/>
      <c r="H257" s="19">
        <f t="shared" si="3"/>
        <v>5</v>
      </c>
    </row>
    <row r="258" spans="1:8" s="19" customFormat="1" ht="30" x14ac:dyDescent="0.25">
      <c r="A258" s="40" t="s">
        <v>524</v>
      </c>
      <c r="B258" s="40"/>
      <c r="C258" s="41" t="s">
        <v>525</v>
      </c>
      <c r="D258" s="42" t="s">
        <v>73</v>
      </c>
      <c r="E258" s="43"/>
      <c r="F258" s="43">
        <v>8.77</v>
      </c>
      <c r="G258" s="43">
        <v>8.77</v>
      </c>
      <c r="H258" s="19">
        <f t="shared" si="3"/>
        <v>9</v>
      </c>
    </row>
    <row r="259" spans="1:8" s="19" customFormat="1" ht="30" x14ac:dyDescent="0.25">
      <c r="A259" s="40" t="s">
        <v>526</v>
      </c>
      <c r="B259" s="40"/>
      <c r="C259" s="41" t="s">
        <v>527</v>
      </c>
      <c r="D259" s="42" t="s">
        <v>73</v>
      </c>
      <c r="E259" s="43"/>
      <c r="F259" s="43">
        <v>5.0599999999999996</v>
      </c>
      <c r="G259" s="43">
        <v>5.0599999999999996</v>
      </c>
      <c r="H259" s="19">
        <f t="shared" si="3"/>
        <v>9</v>
      </c>
    </row>
    <row r="260" spans="1:8" s="19" customFormat="1" x14ac:dyDescent="0.25">
      <c r="A260" s="40" t="s">
        <v>528</v>
      </c>
      <c r="B260" s="40"/>
      <c r="C260" s="41" t="s">
        <v>529</v>
      </c>
      <c r="D260" s="42" t="s">
        <v>73</v>
      </c>
      <c r="E260" s="43"/>
      <c r="F260" s="43">
        <v>5.0599999999999996</v>
      </c>
      <c r="G260" s="43">
        <v>5.0599999999999996</v>
      </c>
      <c r="H260" s="19">
        <f t="shared" si="3"/>
        <v>9</v>
      </c>
    </row>
    <row r="261" spans="1:8" s="19" customFormat="1" ht="30" x14ac:dyDescent="0.25">
      <c r="A261" s="40" t="s">
        <v>530</v>
      </c>
      <c r="B261" s="40"/>
      <c r="C261" s="41" t="s">
        <v>531</v>
      </c>
      <c r="D261" s="42" t="s">
        <v>73</v>
      </c>
      <c r="E261" s="43"/>
      <c r="F261" s="43">
        <v>5.57</v>
      </c>
      <c r="G261" s="43">
        <v>5.57</v>
      </c>
      <c r="H261" s="19">
        <f t="shared" si="3"/>
        <v>9</v>
      </c>
    </row>
    <row r="262" spans="1:8" s="19" customFormat="1" x14ac:dyDescent="0.25">
      <c r="A262" s="40" t="s">
        <v>532</v>
      </c>
      <c r="B262" s="40"/>
      <c r="C262" s="41" t="s">
        <v>533</v>
      </c>
      <c r="D262" s="42"/>
      <c r="E262" s="43"/>
      <c r="F262" s="43"/>
      <c r="G262" s="43"/>
      <c r="H262" s="19">
        <f t="shared" si="3"/>
        <v>5</v>
      </c>
    </row>
    <row r="263" spans="1:8" s="19" customFormat="1" x14ac:dyDescent="0.25">
      <c r="A263" s="40" t="s">
        <v>534</v>
      </c>
      <c r="B263" s="40"/>
      <c r="C263" s="41" t="s">
        <v>535</v>
      </c>
      <c r="D263" s="42" t="s">
        <v>73</v>
      </c>
      <c r="E263" s="43"/>
      <c r="F263" s="43">
        <v>13.57</v>
      </c>
      <c r="G263" s="43">
        <v>13.57</v>
      </c>
      <c r="H263" s="19">
        <f t="shared" si="3"/>
        <v>9</v>
      </c>
    </row>
    <row r="264" spans="1:8" s="19" customFormat="1" ht="30" x14ac:dyDescent="0.25">
      <c r="A264" s="40" t="s">
        <v>536</v>
      </c>
      <c r="B264" s="40"/>
      <c r="C264" s="41" t="s">
        <v>537</v>
      </c>
      <c r="D264" s="42" t="s">
        <v>73</v>
      </c>
      <c r="E264" s="43"/>
      <c r="F264" s="43">
        <v>16.28</v>
      </c>
      <c r="G264" s="43">
        <v>16.28</v>
      </c>
      <c r="H264" s="19">
        <f t="shared" si="3"/>
        <v>9</v>
      </c>
    </row>
    <row r="265" spans="1:8" s="19" customFormat="1" x14ac:dyDescent="0.25">
      <c r="A265" s="40" t="s">
        <v>538</v>
      </c>
      <c r="B265" s="40"/>
      <c r="C265" s="41" t="s">
        <v>539</v>
      </c>
      <c r="D265" s="42" t="s">
        <v>131</v>
      </c>
      <c r="E265" s="43"/>
      <c r="F265" s="43">
        <v>5.42</v>
      </c>
      <c r="G265" s="43">
        <v>5.42</v>
      </c>
      <c r="H265" s="19">
        <f t="shared" ref="H265:H328" si="4">LEN(A265)</f>
        <v>9</v>
      </c>
    </row>
    <row r="266" spans="1:8" s="19" customFormat="1" x14ac:dyDescent="0.25">
      <c r="A266" s="40" t="s">
        <v>540</v>
      </c>
      <c r="B266" s="40"/>
      <c r="C266" s="41" t="s">
        <v>541</v>
      </c>
      <c r="D266" s="42"/>
      <c r="E266" s="43"/>
      <c r="F266" s="43"/>
      <c r="G266" s="43"/>
      <c r="H266" s="19">
        <f t="shared" si="4"/>
        <v>5</v>
      </c>
    </row>
    <row r="267" spans="1:8" s="19" customFormat="1" x14ac:dyDescent="0.25">
      <c r="A267" s="40" t="s">
        <v>542</v>
      </c>
      <c r="B267" s="40"/>
      <c r="C267" s="41" t="s">
        <v>543</v>
      </c>
      <c r="D267" s="42" t="s">
        <v>131</v>
      </c>
      <c r="E267" s="43">
        <v>7.0000000000000007E-2</v>
      </c>
      <c r="F267" s="43">
        <v>1.23</v>
      </c>
      <c r="G267" s="43">
        <v>1.3</v>
      </c>
      <c r="H267" s="19">
        <f t="shared" si="4"/>
        <v>9</v>
      </c>
    </row>
    <row r="268" spans="1:8" s="19" customFormat="1" ht="30" x14ac:dyDescent="0.25">
      <c r="A268" s="40" t="s">
        <v>544</v>
      </c>
      <c r="B268" s="40"/>
      <c r="C268" s="41" t="s">
        <v>545</v>
      </c>
      <c r="D268" s="42" t="s">
        <v>131</v>
      </c>
      <c r="E268" s="43">
        <v>0.7</v>
      </c>
      <c r="F268" s="43">
        <v>1.23</v>
      </c>
      <c r="G268" s="43">
        <v>1.93</v>
      </c>
      <c r="H268" s="19">
        <f t="shared" si="4"/>
        <v>9</v>
      </c>
    </row>
    <row r="269" spans="1:8" s="19" customFormat="1" ht="30" x14ac:dyDescent="0.25">
      <c r="A269" s="40" t="s">
        <v>546</v>
      </c>
      <c r="B269" s="40"/>
      <c r="C269" s="41" t="s">
        <v>547</v>
      </c>
      <c r="D269" s="42" t="s">
        <v>73</v>
      </c>
      <c r="E269" s="43">
        <v>3.52</v>
      </c>
      <c r="F269" s="43">
        <v>9.84</v>
      </c>
      <c r="G269" s="43">
        <v>13.36</v>
      </c>
      <c r="H269" s="19">
        <f t="shared" si="4"/>
        <v>9</v>
      </c>
    </row>
    <row r="270" spans="1:8" s="19" customFormat="1" ht="30" x14ac:dyDescent="0.25">
      <c r="A270" s="40" t="s">
        <v>548</v>
      </c>
      <c r="B270" s="40"/>
      <c r="C270" s="41" t="s">
        <v>549</v>
      </c>
      <c r="D270" s="42" t="s">
        <v>73</v>
      </c>
      <c r="E270" s="43">
        <v>0.34</v>
      </c>
      <c r="F270" s="43">
        <v>7.38</v>
      </c>
      <c r="G270" s="43">
        <v>7.72</v>
      </c>
      <c r="H270" s="19">
        <f t="shared" si="4"/>
        <v>9</v>
      </c>
    </row>
    <row r="271" spans="1:8" s="19" customFormat="1" x14ac:dyDescent="0.25">
      <c r="A271" s="40" t="s">
        <v>550</v>
      </c>
      <c r="B271" s="40"/>
      <c r="C271" s="41" t="s">
        <v>551</v>
      </c>
      <c r="D271" s="42" t="s">
        <v>73</v>
      </c>
      <c r="E271" s="43">
        <v>3.52</v>
      </c>
      <c r="F271" s="43">
        <v>7.38</v>
      </c>
      <c r="G271" s="43">
        <v>10.9</v>
      </c>
      <c r="H271" s="19">
        <f t="shared" si="4"/>
        <v>9</v>
      </c>
    </row>
    <row r="272" spans="1:8" s="19" customFormat="1" x14ac:dyDescent="0.25">
      <c r="A272" s="40" t="s">
        <v>552</v>
      </c>
      <c r="B272" s="40"/>
      <c r="C272" s="41" t="s">
        <v>553</v>
      </c>
      <c r="D272" s="42" t="s">
        <v>73</v>
      </c>
      <c r="E272" s="43">
        <v>0.34</v>
      </c>
      <c r="F272" s="43">
        <v>4.92</v>
      </c>
      <c r="G272" s="43">
        <v>5.26</v>
      </c>
      <c r="H272" s="19">
        <f t="shared" si="4"/>
        <v>9</v>
      </c>
    </row>
    <row r="273" spans="1:8" s="19" customFormat="1" x14ac:dyDescent="0.25">
      <c r="A273" s="40" t="s">
        <v>554</v>
      </c>
      <c r="B273" s="40"/>
      <c r="C273" s="41" t="s">
        <v>555</v>
      </c>
      <c r="D273" s="42"/>
      <c r="E273" s="43"/>
      <c r="F273" s="43"/>
      <c r="G273" s="43"/>
      <c r="H273" s="19">
        <f t="shared" si="4"/>
        <v>5</v>
      </c>
    </row>
    <row r="274" spans="1:8" s="19" customFormat="1" x14ac:dyDescent="0.25">
      <c r="A274" s="40" t="s">
        <v>556</v>
      </c>
      <c r="B274" s="40"/>
      <c r="C274" s="41" t="s">
        <v>557</v>
      </c>
      <c r="D274" s="42" t="s">
        <v>73</v>
      </c>
      <c r="E274" s="43">
        <v>101.92</v>
      </c>
      <c r="F274" s="43"/>
      <c r="G274" s="43">
        <v>101.92</v>
      </c>
      <c r="H274" s="19">
        <f t="shared" si="4"/>
        <v>9</v>
      </c>
    </row>
    <row r="275" spans="1:8" s="19" customFormat="1" x14ac:dyDescent="0.25">
      <c r="A275" s="40" t="s">
        <v>558</v>
      </c>
      <c r="B275" s="40"/>
      <c r="C275" s="41" t="s">
        <v>559</v>
      </c>
      <c r="D275" s="42" t="s">
        <v>21</v>
      </c>
      <c r="E275" s="43">
        <v>2.95</v>
      </c>
      <c r="F275" s="43">
        <v>7.48</v>
      </c>
      <c r="G275" s="43">
        <v>10.43</v>
      </c>
      <c r="H275" s="19">
        <f t="shared" si="4"/>
        <v>9</v>
      </c>
    </row>
    <row r="276" spans="1:8" s="19" customFormat="1" x14ac:dyDescent="0.25">
      <c r="A276" s="40" t="s">
        <v>560</v>
      </c>
      <c r="B276" s="40"/>
      <c r="C276" s="41" t="s">
        <v>561</v>
      </c>
      <c r="D276" s="42"/>
      <c r="E276" s="43"/>
      <c r="F276" s="43"/>
      <c r="G276" s="43"/>
      <c r="H276" s="19">
        <f t="shared" si="4"/>
        <v>2</v>
      </c>
    </row>
    <row r="277" spans="1:8" s="19" customFormat="1" x14ac:dyDescent="0.25">
      <c r="A277" s="40" t="s">
        <v>562</v>
      </c>
      <c r="B277" s="40"/>
      <c r="C277" s="41" t="s">
        <v>563</v>
      </c>
      <c r="D277" s="42"/>
      <c r="E277" s="43"/>
      <c r="F277" s="43"/>
      <c r="G277" s="43"/>
      <c r="H277" s="19">
        <f t="shared" si="4"/>
        <v>5</v>
      </c>
    </row>
    <row r="278" spans="1:8" s="19" customFormat="1" x14ac:dyDescent="0.25">
      <c r="A278" s="40" t="s">
        <v>564</v>
      </c>
      <c r="B278" s="40"/>
      <c r="C278" s="41" t="s">
        <v>565</v>
      </c>
      <c r="D278" s="42" t="s">
        <v>73</v>
      </c>
      <c r="E278" s="43"/>
      <c r="F278" s="43">
        <v>30.8</v>
      </c>
      <c r="G278" s="43">
        <v>30.8</v>
      </c>
      <c r="H278" s="19">
        <f t="shared" si="4"/>
        <v>9</v>
      </c>
    </row>
    <row r="279" spans="1:8" s="19" customFormat="1" ht="30" x14ac:dyDescent="0.25">
      <c r="A279" s="40" t="s">
        <v>566</v>
      </c>
      <c r="B279" s="40"/>
      <c r="C279" s="41" t="s">
        <v>567</v>
      </c>
      <c r="D279" s="42" t="s">
        <v>73</v>
      </c>
      <c r="E279" s="43"/>
      <c r="F279" s="43">
        <v>26.69</v>
      </c>
      <c r="G279" s="43">
        <v>26.69</v>
      </c>
      <c r="H279" s="19">
        <f t="shared" si="4"/>
        <v>9</v>
      </c>
    </row>
    <row r="280" spans="1:8" s="19" customFormat="1" ht="30" x14ac:dyDescent="0.25">
      <c r="A280" s="40" t="s">
        <v>568</v>
      </c>
      <c r="B280" s="40"/>
      <c r="C280" s="41" t="s">
        <v>569</v>
      </c>
      <c r="D280" s="42" t="s">
        <v>73</v>
      </c>
      <c r="E280" s="43"/>
      <c r="F280" s="43">
        <v>16.420000000000002</v>
      </c>
      <c r="G280" s="43">
        <v>16.420000000000002</v>
      </c>
      <c r="H280" s="19">
        <f t="shared" si="4"/>
        <v>9</v>
      </c>
    </row>
    <row r="281" spans="1:8" s="19" customFormat="1" x14ac:dyDescent="0.25">
      <c r="A281" s="40" t="s">
        <v>570</v>
      </c>
      <c r="B281" s="40"/>
      <c r="C281" s="41" t="s">
        <v>571</v>
      </c>
      <c r="D281" s="42" t="s">
        <v>73</v>
      </c>
      <c r="E281" s="43">
        <v>2.5099999999999998</v>
      </c>
      <c r="F281" s="43">
        <v>0.56999999999999995</v>
      </c>
      <c r="G281" s="43">
        <v>3.08</v>
      </c>
      <c r="H281" s="19">
        <f t="shared" si="4"/>
        <v>9</v>
      </c>
    </row>
    <row r="282" spans="1:8" s="19" customFormat="1" ht="30" x14ac:dyDescent="0.25">
      <c r="A282" s="40" t="s">
        <v>572</v>
      </c>
      <c r="B282" s="40"/>
      <c r="C282" s="41" t="s">
        <v>573</v>
      </c>
      <c r="D282" s="42" t="s">
        <v>131</v>
      </c>
      <c r="E282" s="43"/>
      <c r="F282" s="43">
        <v>3.56</v>
      </c>
      <c r="G282" s="43">
        <v>3.56</v>
      </c>
      <c r="H282" s="19">
        <f t="shared" si="4"/>
        <v>9</v>
      </c>
    </row>
    <row r="283" spans="1:8" s="19" customFormat="1" x14ac:dyDescent="0.25">
      <c r="A283" s="40" t="s">
        <v>574</v>
      </c>
      <c r="B283" s="40"/>
      <c r="C283" s="41" t="s">
        <v>575</v>
      </c>
      <c r="D283" s="42" t="s">
        <v>131</v>
      </c>
      <c r="E283" s="43"/>
      <c r="F283" s="43">
        <v>10.46</v>
      </c>
      <c r="G283" s="43">
        <v>10.46</v>
      </c>
      <c r="H283" s="19">
        <f t="shared" si="4"/>
        <v>9</v>
      </c>
    </row>
    <row r="284" spans="1:8" s="19" customFormat="1" ht="30" x14ac:dyDescent="0.25">
      <c r="A284" s="40" t="s">
        <v>576</v>
      </c>
      <c r="B284" s="40"/>
      <c r="C284" s="41" t="s">
        <v>577</v>
      </c>
      <c r="D284" s="42"/>
      <c r="E284" s="43"/>
      <c r="F284" s="43"/>
      <c r="G284" s="43"/>
      <c r="H284" s="19">
        <f t="shared" si="4"/>
        <v>5</v>
      </c>
    </row>
    <row r="285" spans="1:8" s="19" customFormat="1" x14ac:dyDescent="0.25">
      <c r="A285" s="40" t="s">
        <v>578</v>
      </c>
      <c r="B285" s="40"/>
      <c r="C285" s="41" t="s">
        <v>579</v>
      </c>
      <c r="D285" s="42" t="s">
        <v>131</v>
      </c>
      <c r="E285" s="43"/>
      <c r="F285" s="43">
        <v>1.1299999999999999</v>
      </c>
      <c r="G285" s="43">
        <v>1.1299999999999999</v>
      </c>
      <c r="H285" s="19">
        <f t="shared" si="4"/>
        <v>9</v>
      </c>
    </row>
    <row r="286" spans="1:8" s="19" customFormat="1" x14ac:dyDescent="0.25">
      <c r="A286" s="40" t="s">
        <v>580</v>
      </c>
      <c r="B286" s="40"/>
      <c r="C286" s="41" t="s">
        <v>581</v>
      </c>
      <c r="D286" s="42" t="s">
        <v>131</v>
      </c>
      <c r="E286" s="43"/>
      <c r="F286" s="43">
        <v>3.74</v>
      </c>
      <c r="G286" s="43">
        <v>3.74</v>
      </c>
      <c r="H286" s="19">
        <f t="shared" si="4"/>
        <v>9</v>
      </c>
    </row>
    <row r="287" spans="1:8" s="19" customFormat="1" x14ac:dyDescent="0.25">
      <c r="A287" s="40" t="s">
        <v>582</v>
      </c>
      <c r="B287" s="40"/>
      <c r="C287" s="41" t="s">
        <v>583</v>
      </c>
      <c r="D287" s="42" t="s">
        <v>73</v>
      </c>
      <c r="E287" s="43"/>
      <c r="F287" s="43">
        <v>20.57</v>
      </c>
      <c r="G287" s="43">
        <v>20.57</v>
      </c>
      <c r="H287" s="19">
        <f t="shared" si="4"/>
        <v>9</v>
      </c>
    </row>
    <row r="288" spans="1:8" s="19" customFormat="1" x14ac:dyDescent="0.25">
      <c r="A288" s="40" t="s">
        <v>584</v>
      </c>
      <c r="B288" s="40"/>
      <c r="C288" s="41" t="s">
        <v>585</v>
      </c>
      <c r="D288" s="42" t="s">
        <v>73</v>
      </c>
      <c r="E288" s="43"/>
      <c r="F288" s="43">
        <v>16.829999999999998</v>
      </c>
      <c r="G288" s="43">
        <v>16.829999999999998</v>
      </c>
      <c r="H288" s="19">
        <f t="shared" si="4"/>
        <v>9</v>
      </c>
    </row>
    <row r="289" spans="1:8" s="19" customFormat="1" x14ac:dyDescent="0.25">
      <c r="A289" s="40" t="s">
        <v>586</v>
      </c>
      <c r="B289" s="40"/>
      <c r="C289" s="41" t="s">
        <v>587</v>
      </c>
      <c r="D289" s="42" t="s">
        <v>73</v>
      </c>
      <c r="E289" s="43"/>
      <c r="F289" s="43">
        <v>14.96</v>
      </c>
      <c r="G289" s="43">
        <v>14.96</v>
      </c>
      <c r="H289" s="19">
        <f t="shared" si="4"/>
        <v>9</v>
      </c>
    </row>
    <row r="290" spans="1:8" s="19" customFormat="1" ht="30" x14ac:dyDescent="0.25">
      <c r="A290" s="40" t="s">
        <v>588</v>
      </c>
      <c r="B290" s="40"/>
      <c r="C290" s="41" t="s">
        <v>589</v>
      </c>
      <c r="D290" s="42" t="s">
        <v>73</v>
      </c>
      <c r="E290" s="43"/>
      <c r="F290" s="43">
        <v>11.22</v>
      </c>
      <c r="G290" s="43">
        <v>11.22</v>
      </c>
      <c r="H290" s="19">
        <f t="shared" si="4"/>
        <v>9</v>
      </c>
    </row>
    <row r="291" spans="1:8" s="19" customFormat="1" x14ac:dyDescent="0.25">
      <c r="A291" s="40" t="s">
        <v>590</v>
      </c>
      <c r="B291" s="40"/>
      <c r="C291" s="41" t="s">
        <v>591</v>
      </c>
      <c r="D291" s="42" t="s">
        <v>592</v>
      </c>
      <c r="E291" s="43">
        <v>2.04</v>
      </c>
      <c r="F291" s="43"/>
      <c r="G291" s="43">
        <v>2.04</v>
      </c>
      <c r="H291" s="19">
        <f t="shared" si="4"/>
        <v>9</v>
      </c>
    </row>
    <row r="292" spans="1:8" s="19" customFormat="1" x14ac:dyDescent="0.25">
      <c r="A292" s="40" t="s">
        <v>593</v>
      </c>
      <c r="B292" s="40"/>
      <c r="C292" s="41" t="s">
        <v>594</v>
      </c>
      <c r="D292" s="42"/>
      <c r="E292" s="43"/>
      <c r="F292" s="43"/>
      <c r="G292" s="43"/>
      <c r="H292" s="19">
        <f t="shared" si="4"/>
        <v>5</v>
      </c>
    </row>
    <row r="293" spans="1:8" s="19" customFormat="1" x14ac:dyDescent="0.25">
      <c r="A293" s="40" t="s">
        <v>595</v>
      </c>
      <c r="B293" s="40"/>
      <c r="C293" s="41" t="s">
        <v>596</v>
      </c>
      <c r="D293" s="42" t="s">
        <v>73</v>
      </c>
      <c r="E293" s="43"/>
      <c r="F293" s="43">
        <v>13.5</v>
      </c>
      <c r="G293" s="43">
        <v>13.5</v>
      </c>
      <c r="H293" s="19">
        <f t="shared" si="4"/>
        <v>9</v>
      </c>
    </row>
    <row r="294" spans="1:8" s="19" customFormat="1" x14ac:dyDescent="0.25">
      <c r="A294" s="40" t="s">
        <v>597</v>
      </c>
      <c r="B294" s="40"/>
      <c r="C294" s="41" t="s">
        <v>598</v>
      </c>
      <c r="D294" s="42" t="s">
        <v>73</v>
      </c>
      <c r="E294" s="43"/>
      <c r="F294" s="43">
        <v>6.75</v>
      </c>
      <c r="G294" s="43">
        <v>6.75</v>
      </c>
      <c r="H294" s="19">
        <f t="shared" si="4"/>
        <v>9</v>
      </c>
    </row>
    <row r="295" spans="1:8" s="19" customFormat="1" x14ac:dyDescent="0.25">
      <c r="A295" s="40" t="s">
        <v>599</v>
      </c>
      <c r="B295" s="40"/>
      <c r="C295" s="41" t="s">
        <v>600</v>
      </c>
      <c r="D295" s="42" t="s">
        <v>131</v>
      </c>
      <c r="E295" s="43"/>
      <c r="F295" s="43">
        <v>5.0599999999999996</v>
      </c>
      <c r="G295" s="43">
        <v>5.0599999999999996</v>
      </c>
      <c r="H295" s="19">
        <f t="shared" si="4"/>
        <v>9</v>
      </c>
    </row>
    <row r="296" spans="1:8" s="19" customFormat="1" x14ac:dyDescent="0.25">
      <c r="A296" s="40" t="s">
        <v>601</v>
      </c>
      <c r="B296" s="40"/>
      <c r="C296" s="41" t="s">
        <v>602</v>
      </c>
      <c r="D296" s="42" t="s">
        <v>131</v>
      </c>
      <c r="E296" s="43"/>
      <c r="F296" s="43">
        <v>8.44</v>
      </c>
      <c r="G296" s="43">
        <v>8.44</v>
      </c>
      <c r="H296" s="19">
        <f t="shared" si="4"/>
        <v>9</v>
      </c>
    </row>
    <row r="297" spans="1:8" s="19" customFormat="1" x14ac:dyDescent="0.25">
      <c r="A297" s="40" t="s">
        <v>603</v>
      </c>
      <c r="B297" s="40"/>
      <c r="C297" s="41" t="s">
        <v>604</v>
      </c>
      <c r="D297" s="42" t="s">
        <v>73</v>
      </c>
      <c r="E297" s="43"/>
      <c r="F297" s="43">
        <v>10.27</v>
      </c>
      <c r="G297" s="43">
        <v>10.27</v>
      </c>
      <c r="H297" s="19">
        <f t="shared" si="4"/>
        <v>9</v>
      </c>
    </row>
    <row r="298" spans="1:8" s="19" customFormat="1" x14ac:dyDescent="0.25">
      <c r="A298" s="40" t="s">
        <v>605</v>
      </c>
      <c r="B298" s="40"/>
      <c r="C298" s="41" t="s">
        <v>606</v>
      </c>
      <c r="D298" s="42"/>
      <c r="E298" s="43"/>
      <c r="F298" s="43"/>
      <c r="G298" s="43"/>
      <c r="H298" s="19">
        <f t="shared" si="4"/>
        <v>5</v>
      </c>
    </row>
    <row r="299" spans="1:8" s="19" customFormat="1" ht="30" x14ac:dyDescent="0.25">
      <c r="A299" s="40" t="s">
        <v>607</v>
      </c>
      <c r="B299" s="40"/>
      <c r="C299" s="41" t="s">
        <v>608</v>
      </c>
      <c r="D299" s="42" t="s">
        <v>73</v>
      </c>
      <c r="E299" s="43"/>
      <c r="F299" s="43">
        <v>36.090000000000003</v>
      </c>
      <c r="G299" s="43">
        <v>36.090000000000003</v>
      </c>
      <c r="H299" s="19">
        <f t="shared" si="4"/>
        <v>9</v>
      </c>
    </row>
    <row r="300" spans="1:8" s="19" customFormat="1" x14ac:dyDescent="0.25">
      <c r="A300" s="40" t="s">
        <v>609</v>
      </c>
      <c r="B300" s="40"/>
      <c r="C300" s="41" t="s">
        <v>610</v>
      </c>
      <c r="D300" s="42" t="s">
        <v>73</v>
      </c>
      <c r="E300" s="43"/>
      <c r="F300" s="43">
        <v>21.93</v>
      </c>
      <c r="G300" s="43">
        <v>21.93</v>
      </c>
      <c r="H300" s="19">
        <f t="shared" si="4"/>
        <v>9</v>
      </c>
    </row>
    <row r="301" spans="1:8" s="19" customFormat="1" x14ac:dyDescent="0.25">
      <c r="A301" s="40" t="s">
        <v>611</v>
      </c>
      <c r="B301" s="40"/>
      <c r="C301" s="41" t="s">
        <v>612</v>
      </c>
      <c r="D301" s="42" t="s">
        <v>131</v>
      </c>
      <c r="E301" s="43"/>
      <c r="F301" s="43">
        <v>15.18</v>
      </c>
      <c r="G301" s="43">
        <v>15.18</v>
      </c>
      <c r="H301" s="19">
        <f t="shared" si="4"/>
        <v>9</v>
      </c>
    </row>
    <row r="302" spans="1:8" s="19" customFormat="1" x14ac:dyDescent="0.25">
      <c r="A302" s="40" t="s">
        <v>613</v>
      </c>
      <c r="B302" s="40"/>
      <c r="C302" s="41" t="s">
        <v>614</v>
      </c>
      <c r="D302" s="42" t="s">
        <v>131</v>
      </c>
      <c r="E302" s="43"/>
      <c r="F302" s="43">
        <v>16.87</v>
      </c>
      <c r="G302" s="43">
        <v>16.87</v>
      </c>
      <c r="H302" s="19">
        <f t="shared" si="4"/>
        <v>9</v>
      </c>
    </row>
    <row r="303" spans="1:8" s="19" customFormat="1" x14ac:dyDescent="0.25">
      <c r="A303" s="40" t="s">
        <v>615</v>
      </c>
      <c r="B303" s="40"/>
      <c r="C303" s="41" t="s">
        <v>616</v>
      </c>
      <c r="D303" s="42" t="s">
        <v>131</v>
      </c>
      <c r="E303" s="43"/>
      <c r="F303" s="43">
        <v>13.5</v>
      </c>
      <c r="G303" s="43">
        <v>13.5</v>
      </c>
      <c r="H303" s="19">
        <f t="shared" si="4"/>
        <v>9</v>
      </c>
    </row>
    <row r="304" spans="1:8" s="19" customFormat="1" x14ac:dyDescent="0.25">
      <c r="A304" s="40" t="s">
        <v>617</v>
      </c>
      <c r="B304" s="40"/>
      <c r="C304" s="41" t="s">
        <v>618</v>
      </c>
      <c r="D304" s="42"/>
      <c r="E304" s="43"/>
      <c r="F304" s="43"/>
      <c r="G304" s="43"/>
      <c r="H304" s="19">
        <f t="shared" si="4"/>
        <v>5</v>
      </c>
    </row>
    <row r="305" spans="1:8" s="19" customFormat="1" x14ac:dyDescent="0.25">
      <c r="A305" s="40" t="s">
        <v>619</v>
      </c>
      <c r="B305" s="40"/>
      <c r="C305" s="41" t="s">
        <v>620</v>
      </c>
      <c r="D305" s="42" t="s">
        <v>73</v>
      </c>
      <c r="E305" s="43"/>
      <c r="F305" s="43">
        <v>47.31</v>
      </c>
      <c r="G305" s="43">
        <v>47.31</v>
      </c>
      <c r="H305" s="19">
        <f t="shared" si="4"/>
        <v>9</v>
      </c>
    </row>
    <row r="306" spans="1:8" s="19" customFormat="1" x14ac:dyDescent="0.25">
      <c r="A306" s="40" t="s">
        <v>621</v>
      </c>
      <c r="B306" s="40"/>
      <c r="C306" s="41" t="s">
        <v>622</v>
      </c>
      <c r="D306" s="42" t="s">
        <v>73</v>
      </c>
      <c r="E306" s="43"/>
      <c r="F306" s="43">
        <v>10.119999999999999</v>
      </c>
      <c r="G306" s="43">
        <v>10.119999999999999</v>
      </c>
      <c r="H306" s="19">
        <f t="shared" si="4"/>
        <v>9</v>
      </c>
    </row>
    <row r="307" spans="1:8" s="19" customFormat="1" x14ac:dyDescent="0.25">
      <c r="A307" s="40" t="s">
        <v>623</v>
      </c>
      <c r="B307" s="40"/>
      <c r="C307" s="41" t="s">
        <v>624</v>
      </c>
      <c r="D307" s="42" t="s">
        <v>73</v>
      </c>
      <c r="E307" s="43"/>
      <c r="F307" s="43">
        <v>13.09</v>
      </c>
      <c r="G307" s="43">
        <v>13.09</v>
      </c>
      <c r="H307" s="19">
        <f t="shared" si="4"/>
        <v>9</v>
      </c>
    </row>
    <row r="308" spans="1:8" s="19" customFormat="1" x14ac:dyDescent="0.25">
      <c r="A308" s="40" t="s">
        <v>625</v>
      </c>
      <c r="B308" s="40"/>
      <c r="C308" s="41" t="s">
        <v>626</v>
      </c>
      <c r="D308" s="42" t="s">
        <v>73</v>
      </c>
      <c r="E308" s="43"/>
      <c r="F308" s="43">
        <v>22.44</v>
      </c>
      <c r="G308" s="43">
        <v>22.44</v>
      </c>
      <c r="H308" s="19">
        <f t="shared" si="4"/>
        <v>9</v>
      </c>
    </row>
    <row r="309" spans="1:8" s="19" customFormat="1" x14ac:dyDescent="0.25">
      <c r="A309" s="40" t="s">
        <v>627</v>
      </c>
      <c r="B309" s="40"/>
      <c r="C309" s="41" t="s">
        <v>628</v>
      </c>
      <c r="D309" s="42" t="s">
        <v>131</v>
      </c>
      <c r="E309" s="43"/>
      <c r="F309" s="43">
        <v>11.22</v>
      </c>
      <c r="G309" s="43">
        <v>11.22</v>
      </c>
      <c r="H309" s="19">
        <f t="shared" si="4"/>
        <v>9</v>
      </c>
    </row>
    <row r="310" spans="1:8" s="19" customFormat="1" x14ac:dyDescent="0.25">
      <c r="A310" s="40" t="s">
        <v>629</v>
      </c>
      <c r="B310" s="40"/>
      <c r="C310" s="41" t="s">
        <v>630</v>
      </c>
      <c r="D310" s="42" t="s">
        <v>131</v>
      </c>
      <c r="E310" s="43"/>
      <c r="F310" s="43">
        <v>2.5299999999999998</v>
      </c>
      <c r="G310" s="43">
        <v>2.5299999999999998</v>
      </c>
      <c r="H310" s="19">
        <f t="shared" si="4"/>
        <v>9</v>
      </c>
    </row>
    <row r="311" spans="1:8" s="19" customFormat="1" x14ac:dyDescent="0.25">
      <c r="A311" s="40" t="s">
        <v>631</v>
      </c>
      <c r="B311" s="40"/>
      <c r="C311" s="41" t="s">
        <v>632</v>
      </c>
      <c r="D311" s="42"/>
      <c r="E311" s="43"/>
      <c r="F311" s="43"/>
      <c r="G311" s="43"/>
      <c r="H311" s="19">
        <f t="shared" si="4"/>
        <v>5</v>
      </c>
    </row>
    <row r="312" spans="1:8" s="19" customFormat="1" x14ac:dyDescent="0.25">
      <c r="A312" s="40" t="s">
        <v>633</v>
      </c>
      <c r="B312" s="40"/>
      <c r="C312" s="41" t="s">
        <v>634</v>
      </c>
      <c r="D312" s="42" t="s">
        <v>73</v>
      </c>
      <c r="E312" s="43"/>
      <c r="F312" s="43">
        <v>47.31</v>
      </c>
      <c r="G312" s="43">
        <v>47.31</v>
      </c>
      <c r="H312" s="19">
        <f t="shared" si="4"/>
        <v>9</v>
      </c>
    </row>
    <row r="313" spans="1:8" s="19" customFormat="1" x14ac:dyDescent="0.25">
      <c r="A313" s="40" t="s">
        <v>635</v>
      </c>
      <c r="B313" s="40"/>
      <c r="C313" s="41" t="s">
        <v>636</v>
      </c>
      <c r="D313" s="42" t="s">
        <v>73</v>
      </c>
      <c r="E313" s="43"/>
      <c r="F313" s="43">
        <v>3.74</v>
      </c>
      <c r="G313" s="43">
        <v>3.74</v>
      </c>
      <c r="H313" s="19">
        <f t="shared" si="4"/>
        <v>9</v>
      </c>
    </row>
    <row r="314" spans="1:8" s="19" customFormat="1" x14ac:dyDescent="0.25">
      <c r="A314" s="40" t="s">
        <v>637</v>
      </c>
      <c r="B314" s="40"/>
      <c r="C314" s="41" t="s">
        <v>638</v>
      </c>
      <c r="D314" s="42" t="s">
        <v>131</v>
      </c>
      <c r="E314" s="43"/>
      <c r="F314" s="43">
        <v>3.47</v>
      </c>
      <c r="G314" s="43">
        <v>3.47</v>
      </c>
      <c r="H314" s="19">
        <f t="shared" si="4"/>
        <v>9</v>
      </c>
    </row>
    <row r="315" spans="1:8" s="19" customFormat="1" x14ac:dyDescent="0.25">
      <c r="A315" s="40" t="s">
        <v>639</v>
      </c>
      <c r="B315" s="40"/>
      <c r="C315" s="41" t="s">
        <v>640</v>
      </c>
      <c r="D315" s="42" t="s">
        <v>131</v>
      </c>
      <c r="E315" s="43"/>
      <c r="F315" s="43">
        <v>0.84</v>
      </c>
      <c r="G315" s="43">
        <v>0.84</v>
      </c>
      <c r="H315" s="19">
        <f t="shared" si="4"/>
        <v>9</v>
      </c>
    </row>
    <row r="316" spans="1:8" s="19" customFormat="1" ht="30" x14ac:dyDescent="0.25">
      <c r="A316" s="40" t="s">
        <v>641</v>
      </c>
      <c r="B316" s="40"/>
      <c r="C316" s="41" t="s">
        <v>642</v>
      </c>
      <c r="D316" s="42" t="s">
        <v>73</v>
      </c>
      <c r="E316" s="43"/>
      <c r="F316" s="43">
        <v>41.15</v>
      </c>
      <c r="G316" s="43">
        <v>41.15</v>
      </c>
      <c r="H316" s="19">
        <f t="shared" si="4"/>
        <v>9</v>
      </c>
    </row>
    <row r="317" spans="1:8" s="19" customFormat="1" x14ac:dyDescent="0.25">
      <c r="A317" s="40" t="s">
        <v>643</v>
      </c>
      <c r="B317" s="40"/>
      <c r="C317" s="41" t="s">
        <v>644</v>
      </c>
      <c r="D317" s="42"/>
      <c r="E317" s="43"/>
      <c r="F317" s="43"/>
      <c r="G317" s="43"/>
      <c r="H317" s="19">
        <f t="shared" si="4"/>
        <v>5</v>
      </c>
    </row>
    <row r="318" spans="1:8" s="19" customFormat="1" x14ac:dyDescent="0.25">
      <c r="A318" s="40" t="s">
        <v>645</v>
      </c>
      <c r="B318" s="40"/>
      <c r="C318" s="41" t="s">
        <v>646</v>
      </c>
      <c r="D318" s="42" t="s">
        <v>73</v>
      </c>
      <c r="E318" s="43"/>
      <c r="F318" s="43">
        <v>10.47</v>
      </c>
      <c r="G318" s="43">
        <v>10.47</v>
      </c>
      <c r="H318" s="19">
        <f t="shared" si="4"/>
        <v>9</v>
      </c>
    </row>
    <row r="319" spans="1:8" s="19" customFormat="1" x14ac:dyDescent="0.25">
      <c r="A319" s="40" t="s">
        <v>647</v>
      </c>
      <c r="B319" s="40"/>
      <c r="C319" s="41" t="s">
        <v>648</v>
      </c>
      <c r="D319" s="42" t="s">
        <v>73</v>
      </c>
      <c r="E319" s="43"/>
      <c r="F319" s="43">
        <v>5.61</v>
      </c>
      <c r="G319" s="43">
        <v>5.61</v>
      </c>
      <c r="H319" s="19">
        <f t="shared" si="4"/>
        <v>9</v>
      </c>
    </row>
    <row r="320" spans="1:8" s="19" customFormat="1" x14ac:dyDescent="0.25">
      <c r="A320" s="40" t="s">
        <v>649</v>
      </c>
      <c r="B320" s="40"/>
      <c r="C320" s="41" t="s">
        <v>650</v>
      </c>
      <c r="D320" s="42" t="s">
        <v>73</v>
      </c>
      <c r="E320" s="43"/>
      <c r="F320" s="43">
        <v>4.22</v>
      </c>
      <c r="G320" s="43">
        <v>4.22</v>
      </c>
      <c r="H320" s="19">
        <f t="shared" si="4"/>
        <v>9</v>
      </c>
    </row>
    <row r="321" spans="1:8" s="19" customFormat="1" x14ac:dyDescent="0.25">
      <c r="A321" s="40" t="s">
        <v>651</v>
      </c>
      <c r="B321" s="40"/>
      <c r="C321" s="41" t="s">
        <v>652</v>
      </c>
      <c r="D321" s="42"/>
      <c r="E321" s="43"/>
      <c r="F321" s="43"/>
      <c r="G321" s="43"/>
      <c r="H321" s="19">
        <f t="shared" si="4"/>
        <v>5</v>
      </c>
    </row>
    <row r="322" spans="1:8" s="19" customFormat="1" x14ac:dyDescent="0.25">
      <c r="A322" s="40" t="s">
        <v>653</v>
      </c>
      <c r="B322" s="40"/>
      <c r="C322" s="41" t="s">
        <v>654</v>
      </c>
      <c r="D322" s="42" t="s">
        <v>21</v>
      </c>
      <c r="E322" s="43"/>
      <c r="F322" s="43">
        <v>18.71</v>
      </c>
      <c r="G322" s="43">
        <v>18.71</v>
      </c>
      <c r="H322" s="19">
        <f t="shared" si="4"/>
        <v>9</v>
      </c>
    </row>
    <row r="323" spans="1:8" s="19" customFormat="1" ht="30" x14ac:dyDescent="0.25">
      <c r="A323" s="40" t="s">
        <v>655</v>
      </c>
      <c r="B323" s="40"/>
      <c r="C323" s="41" t="s">
        <v>656</v>
      </c>
      <c r="D323" s="42" t="s">
        <v>131</v>
      </c>
      <c r="E323" s="43"/>
      <c r="F323" s="43">
        <v>1.44</v>
      </c>
      <c r="G323" s="43">
        <v>1.44</v>
      </c>
      <c r="H323" s="19">
        <f t="shared" si="4"/>
        <v>9</v>
      </c>
    </row>
    <row r="324" spans="1:8" s="19" customFormat="1" ht="30" x14ac:dyDescent="0.25">
      <c r="A324" s="40" t="s">
        <v>657</v>
      </c>
      <c r="B324" s="40"/>
      <c r="C324" s="41" t="s">
        <v>658</v>
      </c>
      <c r="D324" s="42" t="s">
        <v>131</v>
      </c>
      <c r="E324" s="43"/>
      <c r="F324" s="43">
        <v>11.22</v>
      </c>
      <c r="G324" s="43">
        <v>11.22</v>
      </c>
      <c r="H324" s="19">
        <f t="shared" si="4"/>
        <v>9</v>
      </c>
    </row>
    <row r="325" spans="1:8" s="19" customFormat="1" ht="30" x14ac:dyDescent="0.25">
      <c r="A325" s="40" t="s">
        <v>659</v>
      </c>
      <c r="B325" s="40"/>
      <c r="C325" s="41" t="s">
        <v>660</v>
      </c>
      <c r="D325" s="42" t="s">
        <v>73</v>
      </c>
      <c r="E325" s="43"/>
      <c r="F325" s="43">
        <v>5.0599999999999996</v>
      </c>
      <c r="G325" s="43">
        <v>5.0599999999999996</v>
      </c>
      <c r="H325" s="19">
        <f t="shared" si="4"/>
        <v>9</v>
      </c>
    </row>
    <row r="326" spans="1:8" s="19" customFormat="1" x14ac:dyDescent="0.25">
      <c r="A326" s="40" t="s">
        <v>661</v>
      </c>
      <c r="B326" s="40"/>
      <c r="C326" s="41" t="s">
        <v>662</v>
      </c>
      <c r="D326" s="42" t="s">
        <v>73</v>
      </c>
      <c r="E326" s="43"/>
      <c r="F326" s="43">
        <v>16.829999999999998</v>
      </c>
      <c r="G326" s="43">
        <v>16.829999999999998</v>
      </c>
      <c r="H326" s="19">
        <f t="shared" si="4"/>
        <v>9</v>
      </c>
    </row>
    <row r="327" spans="1:8" s="19" customFormat="1" x14ac:dyDescent="0.25">
      <c r="A327" s="40" t="s">
        <v>663</v>
      </c>
      <c r="B327" s="40"/>
      <c r="C327" s="41" t="s">
        <v>664</v>
      </c>
      <c r="D327" s="42"/>
      <c r="E327" s="43"/>
      <c r="F327" s="43"/>
      <c r="G327" s="43"/>
      <c r="H327" s="19">
        <f t="shared" si="4"/>
        <v>5</v>
      </c>
    </row>
    <row r="328" spans="1:8" s="19" customFormat="1" x14ac:dyDescent="0.25">
      <c r="A328" s="40" t="s">
        <v>665</v>
      </c>
      <c r="B328" s="40"/>
      <c r="C328" s="41" t="s">
        <v>666</v>
      </c>
      <c r="D328" s="42" t="s">
        <v>73</v>
      </c>
      <c r="E328" s="43"/>
      <c r="F328" s="43">
        <v>26.18</v>
      </c>
      <c r="G328" s="43">
        <v>26.18</v>
      </c>
      <c r="H328" s="19">
        <f t="shared" si="4"/>
        <v>9</v>
      </c>
    </row>
    <row r="329" spans="1:8" s="19" customFormat="1" x14ac:dyDescent="0.25">
      <c r="A329" s="40" t="s">
        <v>667</v>
      </c>
      <c r="B329" s="40"/>
      <c r="C329" s="41" t="s">
        <v>668</v>
      </c>
      <c r="D329" s="42" t="s">
        <v>21</v>
      </c>
      <c r="E329" s="43"/>
      <c r="F329" s="43">
        <v>21.93</v>
      </c>
      <c r="G329" s="43">
        <v>21.93</v>
      </c>
      <c r="H329" s="19">
        <f t="shared" ref="H329:H392" si="5">LEN(A329)</f>
        <v>9</v>
      </c>
    </row>
    <row r="330" spans="1:8" s="19" customFormat="1" ht="30" x14ac:dyDescent="0.25">
      <c r="A330" s="40" t="s">
        <v>669</v>
      </c>
      <c r="B330" s="40"/>
      <c r="C330" s="41" t="s">
        <v>670</v>
      </c>
      <c r="D330" s="42" t="s">
        <v>131</v>
      </c>
      <c r="E330" s="43"/>
      <c r="F330" s="43">
        <v>8.98</v>
      </c>
      <c r="G330" s="43">
        <v>8.98</v>
      </c>
      <c r="H330" s="19">
        <f t="shared" si="5"/>
        <v>9</v>
      </c>
    </row>
    <row r="331" spans="1:8" s="19" customFormat="1" x14ac:dyDescent="0.25">
      <c r="A331" s="40" t="s">
        <v>671</v>
      </c>
      <c r="B331" s="40"/>
      <c r="C331" s="41" t="s">
        <v>672</v>
      </c>
      <c r="D331" s="42" t="s">
        <v>131</v>
      </c>
      <c r="E331" s="43"/>
      <c r="F331" s="43">
        <v>6.16</v>
      </c>
      <c r="G331" s="43">
        <v>6.16</v>
      </c>
      <c r="H331" s="19">
        <f t="shared" si="5"/>
        <v>9</v>
      </c>
    </row>
    <row r="332" spans="1:8" s="19" customFormat="1" x14ac:dyDescent="0.25">
      <c r="A332" s="40" t="s">
        <v>673</v>
      </c>
      <c r="B332" s="40"/>
      <c r="C332" s="41" t="s">
        <v>674</v>
      </c>
      <c r="D332" s="42" t="s">
        <v>73</v>
      </c>
      <c r="E332" s="43"/>
      <c r="F332" s="43">
        <v>26.18</v>
      </c>
      <c r="G332" s="43">
        <v>26.18</v>
      </c>
      <c r="H332" s="19">
        <f t="shared" si="5"/>
        <v>9</v>
      </c>
    </row>
    <row r="333" spans="1:8" s="19" customFormat="1" x14ac:dyDescent="0.25">
      <c r="A333" s="40" t="s">
        <v>675</v>
      </c>
      <c r="B333" s="40"/>
      <c r="C333" s="41" t="s">
        <v>676</v>
      </c>
      <c r="D333" s="42" t="s">
        <v>131</v>
      </c>
      <c r="E333" s="43"/>
      <c r="F333" s="43">
        <v>29.92</v>
      </c>
      <c r="G333" s="43">
        <v>29.92</v>
      </c>
      <c r="H333" s="19">
        <f t="shared" si="5"/>
        <v>9</v>
      </c>
    </row>
    <row r="334" spans="1:8" s="19" customFormat="1" ht="30" x14ac:dyDescent="0.25">
      <c r="A334" s="40" t="s">
        <v>677</v>
      </c>
      <c r="B334" s="40"/>
      <c r="C334" s="41" t="s">
        <v>678</v>
      </c>
      <c r="D334" s="42" t="s">
        <v>21</v>
      </c>
      <c r="E334" s="43"/>
      <c r="F334" s="43">
        <v>21.93</v>
      </c>
      <c r="G334" s="43">
        <v>21.93</v>
      </c>
      <c r="H334" s="19">
        <f t="shared" si="5"/>
        <v>9</v>
      </c>
    </row>
    <row r="335" spans="1:8" s="19" customFormat="1" x14ac:dyDescent="0.25">
      <c r="A335" s="40" t="s">
        <v>679</v>
      </c>
      <c r="B335" s="40"/>
      <c r="C335" s="41" t="s">
        <v>680</v>
      </c>
      <c r="D335" s="42" t="s">
        <v>73</v>
      </c>
      <c r="E335" s="43"/>
      <c r="F335" s="43">
        <v>3.56</v>
      </c>
      <c r="G335" s="43">
        <v>3.56</v>
      </c>
      <c r="H335" s="19">
        <f t="shared" si="5"/>
        <v>9</v>
      </c>
    </row>
    <row r="336" spans="1:8" s="19" customFormat="1" x14ac:dyDescent="0.25">
      <c r="A336" s="40" t="s">
        <v>681</v>
      </c>
      <c r="B336" s="40"/>
      <c r="C336" s="41" t="s">
        <v>682</v>
      </c>
      <c r="D336" s="42"/>
      <c r="E336" s="43"/>
      <c r="F336" s="43"/>
      <c r="G336" s="43"/>
      <c r="H336" s="19">
        <f t="shared" si="5"/>
        <v>5</v>
      </c>
    </row>
    <row r="337" spans="1:8" s="19" customFormat="1" x14ac:dyDescent="0.25">
      <c r="A337" s="40" t="s">
        <v>683</v>
      </c>
      <c r="B337" s="40"/>
      <c r="C337" s="41" t="s">
        <v>684</v>
      </c>
      <c r="D337" s="42" t="s">
        <v>21</v>
      </c>
      <c r="E337" s="43"/>
      <c r="F337" s="43">
        <v>10.27</v>
      </c>
      <c r="G337" s="43">
        <v>10.27</v>
      </c>
      <c r="H337" s="19">
        <f t="shared" si="5"/>
        <v>9</v>
      </c>
    </row>
    <row r="338" spans="1:8" s="19" customFormat="1" x14ac:dyDescent="0.25">
      <c r="A338" s="40" t="s">
        <v>685</v>
      </c>
      <c r="B338" s="40"/>
      <c r="C338" s="41" t="s">
        <v>686</v>
      </c>
      <c r="D338" s="42" t="s">
        <v>21</v>
      </c>
      <c r="E338" s="43"/>
      <c r="F338" s="43">
        <v>4.1100000000000003</v>
      </c>
      <c r="G338" s="43">
        <v>4.1100000000000003</v>
      </c>
      <c r="H338" s="19">
        <f t="shared" si="5"/>
        <v>9</v>
      </c>
    </row>
    <row r="339" spans="1:8" s="19" customFormat="1" x14ac:dyDescent="0.25">
      <c r="A339" s="40" t="s">
        <v>687</v>
      </c>
      <c r="B339" s="40"/>
      <c r="C339" s="41" t="s">
        <v>688</v>
      </c>
      <c r="D339" s="42" t="s">
        <v>21</v>
      </c>
      <c r="E339" s="43"/>
      <c r="F339" s="43">
        <v>2.0499999999999998</v>
      </c>
      <c r="G339" s="43">
        <v>2.0499999999999998</v>
      </c>
      <c r="H339" s="19">
        <f t="shared" si="5"/>
        <v>9</v>
      </c>
    </row>
    <row r="340" spans="1:8" s="19" customFormat="1" x14ac:dyDescent="0.25">
      <c r="A340" s="40" t="s">
        <v>689</v>
      </c>
      <c r="B340" s="40"/>
      <c r="C340" s="41" t="s">
        <v>690</v>
      </c>
      <c r="D340" s="42" t="s">
        <v>21</v>
      </c>
      <c r="E340" s="43"/>
      <c r="F340" s="43">
        <v>16.190000000000001</v>
      </c>
      <c r="G340" s="43">
        <v>16.190000000000001</v>
      </c>
      <c r="H340" s="19">
        <f t="shared" si="5"/>
        <v>9</v>
      </c>
    </row>
    <row r="341" spans="1:8" s="19" customFormat="1" x14ac:dyDescent="0.25">
      <c r="A341" s="40" t="s">
        <v>691</v>
      </c>
      <c r="B341" s="40"/>
      <c r="C341" s="41" t="s">
        <v>692</v>
      </c>
      <c r="D341" s="42"/>
      <c r="E341" s="43"/>
      <c r="F341" s="43"/>
      <c r="G341" s="43"/>
      <c r="H341" s="19">
        <f t="shared" si="5"/>
        <v>5</v>
      </c>
    </row>
    <row r="342" spans="1:8" s="19" customFormat="1" x14ac:dyDescent="0.25">
      <c r="A342" s="40" t="s">
        <v>693</v>
      </c>
      <c r="B342" s="40"/>
      <c r="C342" s="41" t="s">
        <v>694</v>
      </c>
      <c r="D342" s="42" t="s">
        <v>21</v>
      </c>
      <c r="E342" s="43"/>
      <c r="F342" s="43">
        <v>36.9</v>
      </c>
      <c r="G342" s="43">
        <v>36.9</v>
      </c>
      <c r="H342" s="19">
        <f t="shared" si="5"/>
        <v>9</v>
      </c>
    </row>
    <row r="343" spans="1:8" s="19" customFormat="1" x14ac:dyDescent="0.25">
      <c r="A343" s="40" t="s">
        <v>695</v>
      </c>
      <c r="B343" s="40"/>
      <c r="C343" s="41" t="s">
        <v>696</v>
      </c>
      <c r="D343" s="42" t="s">
        <v>73</v>
      </c>
      <c r="E343" s="43"/>
      <c r="F343" s="43">
        <v>52.36</v>
      </c>
      <c r="G343" s="43">
        <v>52.36</v>
      </c>
      <c r="H343" s="19">
        <f t="shared" si="5"/>
        <v>9</v>
      </c>
    </row>
    <row r="344" spans="1:8" s="19" customFormat="1" x14ac:dyDescent="0.25">
      <c r="A344" s="40" t="s">
        <v>697</v>
      </c>
      <c r="B344" s="40"/>
      <c r="C344" s="41" t="s">
        <v>698</v>
      </c>
      <c r="D344" s="42" t="s">
        <v>21</v>
      </c>
      <c r="E344" s="43"/>
      <c r="F344" s="43">
        <v>12.32</v>
      </c>
      <c r="G344" s="43">
        <v>12.32</v>
      </c>
      <c r="H344" s="19">
        <f t="shared" si="5"/>
        <v>9</v>
      </c>
    </row>
    <row r="345" spans="1:8" s="19" customFormat="1" x14ac:dyDescent="0.25">
      <c r="A345" s="40" t="s">
        <v>699</v>
      </c>
      <c r="B345" s="40"/>
      <c r="C345" s="41" t="s">
        <v>700</v>
      </c>
      <c r="D345" s="42" t="s">
        <v>21</v>
      </c>
      <c r="E345" s="43"/>
      <c r="F345" s="43">
        <v>5.13</v>
      </c>
      <c r="G345" s="43">
        <v>5.13</v>
      </c>
      <c r="H345" s="19">
        <f t="shared" si="5"/>
        <v>9</v>
      </c>
    </row>
    <row r="346" spans="1:8" s="19" customFormat="1" x14ac:dyDescent="0.25">
      <c r="A346" s="40" t="s">
        <v>701</v>
      </c>
      <c r="B346" s="40"/>
      <c r="C346" s="41" t="s">
        <v>702</v>
      </c>
      <c r="D346" s="42" t="s">
        <v>21</v>
      </c>
      <c r="E346" s="43"/>
      <c r="F346" s="43">
        <v>47.17</v>
      </c>
      <c r="G346" s="43">
        <v>47.17</v>
      </c>
      <c r="H346" s="19">
        <f t="shared" si="5"/>
        <v>9</v>
      </c>
    </row>
    <row r="347" spans="1:8" s="19" customFormat="1" x14ac:dyDescent="0.25">
      <c r="A347" s="40" t="s">
        <v>703</v>
      </c>
      <c r="B347" s="40"/>
      <c r="C347" s="41" t="s">
        <v>704</v>
      </c>
      <c r="D347" s="42" t="s">
        <v>21</v>
      </c>
      <c r="E347" s="43"/>
      <c r="F347" s="43">
        <v>27.06</v>
      </c>
      <c r="G347" s="43">
        <v>27.06</v>
      </c>
      <c r="H347" s="19">
        <f t="shared" si="5"/>
        <v>9</v>
      </c>
    </row>
    <row r="348" spans="1:8" s="19" customFormat="1" x14ac:dyDescent="0.25">
      <c r="A348" s="40" t="s">
        <v>705</v>
      </c>
      <c r="B348" s="40"/>
      <c r="C348" s="41" t="s">
        <v>706</v>
      </c>
      <c r="D348" s="42" t="s">
        <v>21</v>
      </c>
      <c r="E348" s="43"/>
      <c r="F348" s="43">
        <v>27.06</v>
      </c>
      <c r="G348" s="43">
        <v>27.06</v>
      </c>
      <c r="H348" s="19">
        <f t="shared" si="5"/>
        <v>9</v>
      </c>
    </row>
    <row r="349" spans="1:8" s="19" customFormat="1" x14ac:dyDescent="0.25">
      <c r="A349" s="40" t="s">
        <v>707</v>
      </c>
      <c r="B349" s="40"/>
      <c r="C349" s="41" t="s">
        <v>708</v>
      </c>
      <c r="D349" s="42" t="s">
        <v>21</v>
      </c>
      <c r="E349" s="43"/>
      <c r="F349" s="43">
        <v>6.4</v>
      </c>
      <c r="G349" s="43">
        <v>6.4</v>
      </c>
      <c r="H349" s="19">
        <f t="shared" si="5"/>
        <v>9</v>
      </c>
    </row>
    <row r="350" spans="1:8" s="19" customFormat="1" x14ac:dyDescent="0.25">
      <c r="A350" s="40" t="s">
        <v>709</v>
      </c>
      <c r="B350" s="40"/>
      <c r="C350" s="41" t="s">
        <v>710</v>
      </c>
      <c r="D350" s="42" t="s">
        <v>21</v>
      </c>
      <c r="E350" s="43"/>
      <c r="F350" s="43">
        <v>9.84</v>
      </c>
      <c r="G350" s="43">
        <v>9.84</v>
      </c>
      <c r="H350" s="19">
        <f t="shared" si="5"/>
        <v>9</v>
      </c>
    </row>
    <row r="351" spans="1:8" s="19" customFormat="1" x14ac:dyDescent="0.25">
      <c r="A351" s="40" t="s">
        <v>711</v>
      </c>
      <c r="B351" s="40"/>
      <c r="C351" s="41" t="s">
        <v>712</v>
      </c>
      <c r="D351" s="42" t="s">
        <v>21</v>
      </c>
      <c r="E351" s="43"/>
      <c r="F351" s="43">
        <v>18.7</v>
      </c>
      <c r="G351" s="43">
        <v>18.7</v>
      </c>
      <c r="H351" s="19">
        <f t="shared" si="5"/>
        <v>9</v>
      </c>
    </row>
    <row r="352" spans="1:8" s="19" customFormat="1" x14ac:dyDescent="0.25">
      <c r="A352" s="40" t="s">
        <v>713</v>
      </c>
      <c r="B352" s="40"/>
      <c r="C352" s="41" t="s">
        <v>714</v>
      </c>
      <c r="D352" s="42"/>
      <c r="E352" s="43"/>
      <c r="F352" s="43"/>
      <c r="G352" s="43"/>
      <c r="H352" s="19">
        <f t="shared" si="5"/>
        <v>5</v>
      </c>
    </row>
    <row r="353" spans="1:8" s="19" customFormat="1" x14ac:dyDescent="0.25">
      <c r="A353" s="40" t="s">
        <v>715</v>
      </c>
      <c r="B353" s="40"/>
      <c r="C353" s="41" t="s">
        <v>716</v>
      </c>
      <c r="D353" s="42" t="s">
        <v>21</v>
      </c>
      <c r="E353" s="43"/>
      <c r="F353" s="43">
        <v>78.37</v>
      </c>
      <c r="G353" s="43">
        <v>78.37</v>
      </c>
      <c r="H353" s="19">
        <f t="shared" si="5"/>
        <v>9</v>
      </c>
    </row>
    <row r="354" spans="1:8" s="19" customFormat="1" x14ac:dyDescent="0.25">
      <c r="A354" s="40" t="s">
        <v>717</v>
      </c>
      <c r="B354" s="40"/>
      <c r="C354" s="41" t="s">
        <v>718</v>
      </c>
      <c r="D354" s="42" t="s">
        <v>21</v>
      </c>
      <c r="E354" s="43"/>
      <c r="F354" s="43">
        <v>62.21</v>
      </c>
      <c r="G354" s="43">
        <v>62.21</v>
      </c>
      <c r="H354" s="19">
        <f t="shared" si="5"/>
        <v>9</v>
      </c>
    </row>
    <row r="355" spans="1:8" s="19" customFormat="1" x14ac:dyDescent="0.25">
      <c r="A355" s="40" t="s">
        <v>719</v>
      </c>
      <c r="B355" s="40"/>
      <c r="C355" s="41" t="s">
        <v>720</v>
      </c>
      <c r="D355" s="42"/>
      <c r="E355" s="43"/>
      <c r="F355" s="43"/>
      <c r="G355" s="43"/>
      <c r="H355" s="19">
        <f t="shared" si="5"/>
        <v>5</v>
      </c>
    </row>
    <row r="356" spans="1:8" s="19" customFormat="1" x14ac:dyDescent="0.25">
      <c r="A356" s="40" t="s">
        <v>721</v>
      </c>
      <c r="B356" s="40"/>
      <c r="C356" s="41" t="s">
        <v>722</v>
      </c>
      <c r="D356" s="42" t="s">
        <v>73</v>
      </c>
      <c r="E356" s="43"/>
      <c r="F356" s="43">
        <v>5.0599999999999996</v>
      </c>
      <c r="G356" s="43">
        <v>5.0599999999999996</v>
      </c>
      <c r="H356" s="19">
        <f t="shared" si="5"/>
        <v>9</v>
      </c>
    </row>
    <row r="357" spans="1:8" s="19" customFormat="1" x14ac:dyDescent="0.25">
      <c r="A357" s="40" t="s">
        <v>723</v>
      </c>
      <c r="B357" s="40"/>
      <c r="C357" s="41" t="s">
        <v>724</v>
      </c>
      <c r="D357" s="42" t="s">
        <v>73</v>
      </c>
      <c r="E357" s="43"/>
      <c r="F357" s="43">
        <v>0.84</v>
      </c>
      <c r="G357" s="43">
        <v>0.84</v>
      </c>
      <c r="H357" s="19">
        <f t="shared" si="5"/>
        <v>9</v>
      </c>
    </row>
    <row r="358" spans="1:8" s="19" customFormat="1" x14ac:dyDescent="0.25">
      <c r="A358" s="40" t="s">
        <v>725</v>
      </c>
      <c r="B358" s="40"/>
      <c r="C358" s="41" t="s">
        <v>726</v>
      </c>
      <c r="D358" s="42"/>
      <c r="E358" s="43"/>
      <c r="F358" s="43"/>
      <c r="G358" s="43"/>
      <c r="H358" s="19">
        <f t="shared" si="5"/>
        <v>5</v>
      </c>
    </row>
    <row r="359" spans="1:8" s="19" customFormat="1" ht="30" x14ac:dyDescent="0.25">
      <c r="A359" s="40" t="s">
        <v>727</v>
      </c>
      <c r="B359" s="40"/>
      <c r="C359" s="41" t="s">
        <v>728</v>
      </c>
      <c r="D359" s="42" t="s">
        <v>73</v>
      </c>
      <c r="E359" s="43"/>
      <c r="F359" s="43">
        <v>12.3</v>
      </c>
      <c r="G359" s="43">
        <v>12.3</v>
      </c>
      <c r="H359" s="19">
        <f t="shared" si="5"/>
        <v>9</v>
      </c>
    </row>
    <row r="360" spans="1:8" s="19" customFormat="1" x14ac:dyDescent="0.25">
      <c r="A360" s="40" t="s">
        <v>729</v>
      </c>
      <c r="B360" s="40"/>
      <c r="C360" s="41" t="s">
        <v>730</v>
      </c>
      <c r="D360" s="42" t="s">
        <v>73</v>
      </c>
      <c r="E360" s="43"/>
      <c r="F360" s="43">
        <v>37.4</v>
      </c>
      <c r="G360" s="43">
        <v>37.4</v>
      </c>
      <c r="H360" s="19">
        <f t="shared" si="5"/>
        <v>9</v>
      </c>
    </row>
    <row r="361" spans="1:8" s="19" customFormat="1" x14ac:dyDescent="0.25">
      <c r="A361" s="40" t="s">
        <v>731</v>
      </c>
      <c r="B361" s="40"/>
      <c r="C361" s="41" t="s">
        <v>732</v>
      </c>
      <c r="D361" s="42"/>
      <c r="E361" s="43"/>
      <c r="F361" s="43"/>
      <c r="G361" s="43"/>
      <c r="H361" s="19">
        <f t="shared" si="5"/>
        <v>5</v>
      </c>
    </row>
    <row r="362" spans="1:8" s="19" customFormat="1" ht="30" x14ac:dyDescent="0.25">
      <c r="A362" s="40" t="s">
        <v>733</v>
      </c>
      <c r="B362" s="40"/>
      <c r="C362" s="41" t="s">
        <v>734</v>
      </c>
      <c r="D362" s="42" t="s">
        <v>21</v>
      </c>
      <c r="E362" s="43"/>
      <c r="F362" s="43">
        <v>16.59</v>
      </c>
      <c r="G362" s="43">
        <v>16.59</v>
      </c>
      <c r="H362" s="19">
        <f t="shared" si="5"/>
        <v>9</v>
      </c>
    </row>
    <row r="363" spans="1:8" s="19" customFormat="1" ht="30" x14ac:dyDescent="0.25">
      <c r="A363" s="40" t="s">
        <v>735</v>
      </c>
      <c r="B363" s="40"/>
      <c r="C363" s="41" t="s">
        <v>736</v>
      </c>
      <c r="D363" s="42" t="s">
        <v>21</v>
      </c>
      <c r="E363" s="43"/>
      <c r="F363" s="43">
        <v>62.21</v>
      </c>
      <c r="G363" s="43">
        <v>62.21</v>
      </c>
      <c r="H363" s="19">
        <f t="shared" si="5"/>
        <v>9</v>
      </c>
    </row>
    <row r="364" spans="1:8" s="19" customFormat="1" x14ac:dyDescent="0.25">
      <c r="A364" s="40" t="s">
        <v>737</v>
      </c>
      <c r="B364" s="40"/>
      <c r="C364" s="41" t="s">
        <v>738</v>
      </c>
      <c r="D364" s="42" t="s">
        <v>21</v>
      </c>
      <c r="E364" s="43"/>
      <c r="F364" s="43">
        <v>20.74</v>
      </c>
      <c r="G364" s="43">
        <v>20.74</v>
      </c>
      <c r="H364" s="19">
        <f t="shared" si="5"/>
        <v>9</v>
      </c>
    </row>
    <row r="365" spans="1:8" s="19" customFormat="1" x14ac:dyDescent="0.25">
      <c r="A365" s="40" t="s">
        <v>739</v>
      </c>
      <c r="B365" s="40"/>
      <c r="C365" s="41" t="s">
        <v>740</v>
      </c>
      <c r="D365" s="42" t="s">
        <v>131</v>
      </c>
      <c r="E365" s="43"/>
      <c r="F365" s="43">
        <v>16.59</v>
      </c>
      <c r="G365" s="43">
        <v>16.59</v>
      </c>
      <c r="H365" s="19">
        <f t="shared" si="5"/>
        <v>9</v>
      </c>
    </row>
    <row r="366" spans="1:8" s="19" customFormat="1" x14ac:dyDescent="0.25">
      <c r="A366" s="40" t="s">
        <v>741</v>
      </c>
      <c r="B366" s="40"/>
      <c r="C366" s="41" t="s">
        <v>742</v>
      </c>
      <c r="D366" s="42" t="s">
        <v>21</v>
      </c>
      <c r="E366" s="43"/>
      <c r="F366" s="43">
        <v>6.22</v>
      </c>
      <c r="G366" s="43">
        <v>6.22</v>
      </c>
      <c r="H366" s="19">
        <f t="shared" si="5"/>
        <v>9</v>
      </c>
    </row>
    <row r="367" spans="1:8" s="19" customFormat="1" x14ac:dyDescent="0.25">
      <c r="A367" s="40" t="s">
        <v>743</v>
      </c>
      <c r="B367" s="40"/>
      <c r="C367" s="41" t="s">
        <v>744</v>
      </c>
      <c r="D367" s="42" t="s">
        <v>21</v>
      </c>
      <c r="E367" s="43"/>
      <c r="F367" s="43">
        <v>6.22</v>
      </c>
      <c r="G367" s="43">
        <v>6.22</v>
      </c>
      <c r="H367" s="19">
        <f t="shared" si="5"/>
        <v>9</v>
      </c>
    </row>
    <row r="368" spans="1:8" s="19" customFormat="1" x14ac:dyDescent="0.25">
      <c r="A368" s="40" t="s">
        <v>745</v>
      </c>
      <c r="B368" s="40"/>
      <c r="C368" s="41" t="s">
        <v>746</v>
      </c>
      <c r="D368" s="42" t="s">
        <v>21</v>
      </c>
      <c r="E368" s="43"/>
      <c r="F368" s="43">
        <v>41.47</v>
      </c>
      <c r="G368" s="43">
        <v>41.47</v>
      </c>
      <c r="H368" s="19">
        <f t="shared" si="5"/>
        <v>9</v>
      </c>
    </row>
    <row r="369" spans="1:8" s="19" customFormat="1" x14ac:dyDescent="0.25">
      <c r="A369" s="40" t="s">
        <v>747</v>
      </c>
      <c r="B369" s="40"/>
      <c r="C369" s="41" t="s">
        <v>748</v>
      </c>
      <c r="D369" s="42" t="s">
        <v>21</v>
      </c>
      <c r="E369" s="43"/>
      <c r="F369" s="43">
        <v>20.74</v>
      </c>
      <c r="G369" s="43">
        <v>20.74</v>
      </c>
      <c r="H369" s="19">
        <f t="shared" si="5"/>
        <v>9</v>
      </c>
    </row>
    <row r="370" spans="1:8" s="19" customFormat="1" x14ac:dyDescent="0.25">
      <c r="A370" s="40" t="s">
        <v>749</v>
      </c>
      <c r="B370" s="40"/>
      <c r="C370" s="41" t="s">
        <v>750</v>
      </c>
      <c r="D370" s="42" t="s">
        <v>21</v>
      </c>
      <c r="E370" s="43"/>
      <c r="F370" s="43">
        <v>18.66</v>
      </c>
      <c r="G370" s="43">
        <v>18.66</v>
      </c>
      <c r="H370" s="19">
        <f t="shared" si="5"/>
        <v>9</v>
      </c>
    </row>
    <row r="371" spans="1:8" s="19" customFormat="1" x14ac:dyDescent="0.25">
      <c r="A371" s="40" t="s">
        <v>751</v>
      </c>
      <c r="B371" s="40"/>
      <c r="C371" s="41" t="s">
        <v>752</v>
      </c>
      <c r="D371" s="42" t="s">
        <v>21</v>
      </c>
      <c r="E371" s="43"/>
      <c r="F371" s="43">
        <v>16.59</v>
      </c>
      <c r="G371" s="43">
        <v>16.59</v>
      </c>
      <c r="H371" s="19">
        <f t="shared" si="5"/>
        <v>9</v>
      </c>
    </row>
    <row r="372" spans="1:8" s="19" customFormat="1" x14ac:dyDescent="0.25">
      <c r="A372" s="40" t="s">
        <v>753</v>
      </c>
      <c r="B372" s="40"/>
      <c r="C372" s="41" t="s">
        <v>754</v>
      </c>
      <c r="D372" s="42" t="s">
        <v>21</v>
      </c>
      <c r="E372" s="43"/>
      <c r="F372" s="43">
        <v>16.59</v>
      </c>
      <c r="G372" s="43">
        <v>16.59</v>
      </c>
      <c r="H372" s="19">
        <f t="shared" si="5"/>
        <v>9</v>
      </c>
    </row>
    <row r="373" spans="1:8" s="19" customFormat="1" x14ac:dyDescent="0.25">
      <c r="A373" s="40" t="s">
        <v>755</v>
      </c>
      <c r="B373" s="40"/>
      <c r="C373" s="41" t="s">
        <v>756</v>
      </c>
      <c r="D373" s="42" t="s">
        <v>21</v>
      </c>
      <c r="E373" s="43"/>
      <c r="F373" s="43">
        <v>12.44</v>
      </c>
      <c r="G373" s="43">
        <v>12.44</v>
      </c>
      <c r="H373" s="19">
        <f t="shared" si="5"/>
        <v>9</v>
      </c>
    </row>
    <row r="374" spans="1:8" s="19" customFormat="1" x14ac:dyDescent="0.25">
      <c r="A374" s="40" t="s">
        <v>757</v>
      </c>
      <c r="B374" s="40"/>
      <c r="C374" s="41" t="s">
        <v>758</v>
      </c>
      <c r="D374" s="42"/>
      <c r="E374" s="43"/>
      <c r="F374" s="43"/>
      <c r="G374" s="43"/>
      <c r="H374" s="19">
        <f t="shared" si="5"/>
        <v>5</v>
      </c>
    </row>
    <row r="375" spans="1:8" s="19" customFormat="1" x14ac:dyDescent="0.25">
      <c r="A375" s="40" t="s">
        <v>759</v>
      </c>
      <c r="B375" s="40"/>
      <c r="C375" s="41" t="s">
        <v>760</v>
      </c>
      <c r="D375" s="42" t="s">
        <v>21</v>
      </c>
      <c r="E375" s="43"/>
      <c r="F375" s="43">
        <v>10.37</v>
      </c>
      <c r="G375" s="43">
        <v>10.37</v>
      </c>
      <c r="H375" s="19">
        <f t="shared" si="5"/>
        <v>9</v>
      </c>
    </row>
    <row r="376" spans="1:8" s="19" customFormat="1" x14ac:dyDescent="0.25">
      <c r="A376" s="40" t="s">
        <v>761</v>
      </c>
      <c r="B376" s="40"/>
      <c r="C376" s="41" t="s">
        <v>762</v>
      </c>
      <c r="D376" s="42" t="s">
        <v>131</v>
      </c>
      <c r="E376" s="43"/>
      <c r="F376" s="43">
        <v>14.51</v>
      </c>
      <c r="G376" s="43">
        <v>14.51</v>
      </c>
      <c r="H376" s="19">
        <f t="shared" si="5"/>
        <v>9</v>
      </c>
    </row>
    <row r="377" spans="1:8" s="19" customFormat="1" ht="30" x14ac:dyDescent="0.25">
      <c r="A377" s="40" t="s">
        <v>763</v>
      </c>
      <c r="B377" s="40"/>
      <c r="C377" s="41" t="s">
        <v>764</v>
      </c>
      <c r="D377" s="42" t="s">
        <v>21</v>
      </c>
      <c r="E377" s="43"/>
      <c r="F377" s="43">
        <v>207.35</v>
      </c>
      <c r="G377" s="43">
        <v>207.35</v>
      </c>
      <c r="H377" s="19">
        <f t="shared" si="5"/>
        <v>9</v>
      </c>
    </row>
    <row r="378" spans="1:8" s="19" customFormat="1" ht="30" x14ac:dyDescent="0.25">
      <c r="A378" s="40" t="s">
        <v>765</v>
      </c>
      <c r="B378" s="40"/>
      <c r="C378" s="41" t="s">
        <v>766</v>
      </c>
      <c r="D378" s="42" t="s">
        <v>21</v>
      </c>
      <c r="E378" s="43"/>
      <c r="F378" s="43">
        <v>165.88</v>
      </c>
      <c r="G378" s="43">
        <v>165.88</v>
      </c>
      <c r="H378" s="19">
        <f t="shared" si="5"/>
        <v>9</v>
      </c>
    </row>
    <row r="379" spans="1:8" s="19" customFormat="1" x14ac:dyDescent="0.25">
      <c r="A379" s="40" t="s">
        <v>767</v>
      </c>
      <c r="B379" s="40"/>
      <c r="C379" s="41" t="s">
        <v>768</v>
      </c>
      <c r="D379" s="42" t="s">
        <v>21</v>
      </c>
      <c r="E379" s="43"/>
      <c r="F379" s="43">
        <v>82.94</v>
      </c>
      <c r="G379" s="43">
        <v>82.94</v>
      </c>
      <c r="H379" s="19">
        <f t="shared" si="5"/>
        <v>9</v>
      </c>
    </row>
    <row r="380" spans="1:8" s="19" customFormat="1" x14ac:dyDescent="0.25">
      <c r="A380" s="40" t="s">
        <v>769</v>
      </c>
      <c r="B380" s="40"/>
      <c r="C380" s="41" t="s">
        <v>770</v>
      </c>
      <c r="D380" s="42" t="s">
        <v>21</v>
      </c>
      <c r="E380" s="43"/>
      <c r="F380" s="43">
        <v>46.04</v>
      </c>
      <c r="G380" s="43">
        <v>46.04</v>
      </c>
      <c r="H380" s="19">
        <f t="shared" si="5"/>
        <v>9</v>
      </c>
    </row>
    <row r="381" spans="1:8" s="19" customFormat="1" x14ac:dyDescent="0.25">
      <c r="A381" s="40" t="s">
        <v>771</v>
      </c>
      <c r="B381" s="40"/>
      <c r="C381" s="41" t="s">
        <v>772</v>
      </c>
      <c r="D381" s="42" t="s">
        <v>21</v>
      </c>
      <c r="E381" s="43"/>
      <c r="F381" s="43">
        <v>6.15</v>
      </c>
      <c r="G381" s="43">
        <v>6.15</v>
      </c>
      <c r="H381" s="19">
        <f t="shared" si="5"/>
        <v>9</v>
      </c>
    </row>
    <row r="382" spans="1:8" s="19" customFormat="1" x14ac:dyDescent="0.25">
      <c r="A382" s="40" t="s">
        <v>773</v>
      </c>
      <c r="B382" s="40"/>
      <c r="C382" s="41" t="s">
        <v>774</v>
      </c>
      <c r="D382" s="42" t="s">
        <v>21</v>
      </c>
      <c r="E382" s="43"/>
      <c r="F382" s="43">
        <v>7.38</v>
      </c>
      <c r="G382" s="43">
        <v>7.38</v>
      </c>
      <c r="H382" s="19">
        <f t="shared" si="5"/>
        <v>9</v>
      </c>
    </row>
    <row r="383" spans="1:8" s="19" customFormat="1" x14ac:dyDescent="0.25">
      <c r="A383" s="40" t="s">
        <v>775</v>
      </c>
      <c r="B383" s="40"/>
      <c r="C383" s="41" t="s">
        <v>776</v>
      </c>
      <c r="D383" s="42" t="s">
        <v>21</v>
      </c>
      <c r="E383" s="43"/>
      <c r="F383" s="43">
        <v>46.04</v>
      </c>
      <c r="G383" s="43">
        <v>46.04</v>
      </c>
      <c r="H383" s="19">
        <f t="shared" si="5"/>
        <v>9</v>
      </c>
    </row>
    <row r="384" spans="1:8" s="19" customFormat="1" x14ac:dyDescent="0.25">
      <c r="A384" s="40" t="s">
        <v>777</v>
      </c>
      <c r="B384" s="40"/>
      <c r="C384" s="41" t="s">
        <v>778</v>
      </c>
      <c r="D384" s="42" t="s">
        <v>131</v>
      </c>
      <c r="E384" s="43"/>
      <c r="F384" s="43">
        <v>10.37</v>
      </c>
      <c r="G384" s="43">
        <v>10.37</v>
      </c>
      <c r="H384" s="19">
        <f t="shared" si="5"/>
        <v>9</v>
      </c>
    </row>
    <row r="385" spans="1:8" s="19" customFormat="1" x14ac:dyDescent="0.25">
      <c r="A385" s="40" t="s">
        <v>779</v>
      </c>
      <c r="B385" s="40"/>
      <c r="C385" s="41" t="s">
        <v>780</v>
      </c>
      <c r="D385" s="42" t="s">
        <v>21</v>
      </c>
      <c r="E385" s="43"/>
      <c r="F385" s="43">
        <v>20.74</v>
      </c>
      <c r="G385" s="43">
        <v>20.74</v>
      </c>
      <c r="H385" s="19">
        <f t="shared" si="5"/>
        <v>9</v>
      </c>
    </row>
    <row r="386" spans="1:8" s="19" customFormat="1" x14ac:dyDescent="0.25">
      <c r="A386" s="40" t="s">
        <v>781</v>
      </c>
      <c r="B386" s="40"/>
      <c r="C386" s="41" t="s">
        <v>782</v>
      </c>
      <c r="D386" s="42" t="s">
        <v>21</v>
      </c>
      <c r="E386" s="43"/>
      <c r="F386" s="43">
        <v>16.59</v>
      </c>
      <c r="G386" s="43">
        <v>16.59</v>
      </c>
      <c r="H386" s="19">
        <f t="shared" si="5"/>
        <v>9</v>
      </c>
    </row>
    <row r="387" spans="1:8" s="19" customFormat="1" x14ac:dyDescent="0.25">
      <c r="A387" s="40" t="s">
        <v>783</v>
      </c>
      <c r="B387" s="40"/>
      <c r="C387" s="41" t="s">
        <v>784</v>
      </c>
      <c r="D387" s="42" t="s">
        <v>21</v>
      </c>
      <c r="E387" s="43"/>
      <c r="F387" s="43">
        <v>24.88</v>
      </c>
      <c r="G387" s="43">
        <v>24.88</v>
      </c>
      <c r="H387" s="19">
        <f t="shared" si="5"/>
        <v>9</v>
      </c>
    </row>
    <row r="388" spans="1:8" s="19" customFormat="1" x14ac:dyDescent="0.25">
      <c r="A388" s="40" t="s">
        <v>785</v>
      </c>
      <c r="B388" s="40"/>
      <c r="C388" s="41" t="s">
        <v>786</v>
      </c>
      <c r="D388" s="42" t="s">
        <v>21</v>
      </c>
      <c r="E388" s="43"/>
      <c r="F388" s="43">
        <v>20.74</v>
      </c>
      <c r="G388" s="43">
        <v>20.74</v>
      </c>
      <c r="H388" s="19">
        <f t="shared" si="5"/>
        <v>9</v>
      </c>
    </row>
    <row r="389" spans="1:8" s="19" customFormat="1" ht="30" x14ac:dyDescent="0.25">
      <c r="A389" s="40" t="s">
        <v>787</v>
      </c>
      <c r="B389" s="40"/>
      <c r="C389" s="41" t="s">
        <v>788</v>
      </c>
      <c r="D389" s="42" t="s">
        <v>21</v>
      </c>
      <c r="E389" s="43"/>
      <c r="F389" s="43">
        <v>41.47</v>
      </c>
      <c r="G389" s="43">
        <v>41.47</v>
      </c>
      <c r="H389" s="19">
        <f t="shared" si="5"/>
        <v>9</v>
      </c>
    </row>
    <row r="390" spans="1:8" s="19" customFormat="1" x14ac:dyDescent="0.25">
      <c r="A390" s="40" t="s">
        <v>789</v>
      </c>
      <c r="B390" s="40"/>
      <c r="C390" s="41" t="s">
        <v>790</v>
      </c>
      <c r="D390" s="42" t="s">
        <v>21</v>
      </c>
      <c r="E390" s="43"/>
      <c r="F390" s="43">
        <v>62.21</v>
      </c>
      <c r="G390" s="43">
        <v>62.21</v>
      </c>
      <c r="H390" s="19">
        <f t="shared" si="5"/>
        <v>9</v>
      </c>
    </row>
    <row r="391" spans="1:8" s="19" customFormat="1" ht="30" x14ac:dyDescent="0.25">
      <c r="A391" s="40" t="s">
        <v>791</v>
      </c>
      <c r="B391" s="40"/>
      <c r="C391" s="41" t="s">
        <v>792</v>
      </c>
      <c r="D391" s="42" t="s">
        <v>21</v>
      </c>
      <c r="E391" s="43"/>
      <c r="F391" s="43">
        <v>116.68</v>
      </c>
      <c r="G391" s="43">
        <v>116.68</v>
      </c>
      <c r="H391" s="19">
        <f t="shared" si="5"/>
        <v>9</v>
      </c>
    </row>
    <row r="392" spans="1:8" s="19" customFormat="1" x14ac:dyDescent="0.25">
      <c r="A392" s="40" t="s">
        <v>793</v>
      </c>
      <c r="B392" s="40"/>
      <c r="C392" s="41" t="s">
        <v>794</v>
      </c>
      <c r="D392" s="42" t="s">
        <v>21</v>
      </c>
      <c r="E392" s="43"/>
      <c r="F392" s="43">
        <v>31.1</v>
      </c>
      <c r="G392" s="43">
        <v>31.1</v>
      </c>
      <c r="H392" s="19">
        <f t="shared" si="5"/>
        <v>9</v>
      </c>
    </row>
    <row r="393" spans="1:8" s="19" customFormat="1" ht="30" x14ac:dyDescent="0.25">
      <c r="A393" s="40" t="s">
        <v>795</v>
      </c>
      <c r="B393" s="40"/>
      <c r="C393" s="41" t="s">
        <v>796</v>
      </c>
      <c r="D393" s="42" t="s">
        <v>21</v>
      </c>
      <c r="E393" s="43"/>
      <c r="F393" s="43">
        <v>8.44</v>
      </c>
      <c r="G393" s="43">
        <v>8.44</v>
      </c>
      <c r="H393" s="19">
        <f t="shared" ref="H393:H456" si="6">LEN(A393)</f>
        <v>9</v>
      </c>
    </row>
    <row r="394" spans="1:8" s="19" customFormat="1" x14ac:dyDescent="0.25">
      <c r="A394" s="40" t="s">
        <v>797</v>
      </c>
      <c r="B394" s="40"/>
      <c r="C394" s="41" t="s">
        <v>798</v>
      </c>
      <c r="D394" s="42" t="s">
        <v>21</v>
      </c>
      <c r="E394" s="43"/>
      <c r="F394" s="43">
        <v>16.52</v>
      </c>
      <c r="G394" s="43">
        <v>16.52</v>
      </c>
      <c r="H394" s="19">
        <f t="shared" si="6"/>
        <v>9</v>
      </c>
    </row>
    <row r="395" spans="1:8" s="19" customFormat="1" x14ac:dyDescent="0.25">
      <c r="A395" s="40" t="s">
        <v>799</v>
      </c>
      <c r="B395" s="40"/>
      <c r="C395" s="41" t="s">
        <v>800</v>
      </c>
      <c r="D395" s="42" t="s">
        <v>131</v>
      </c>
      <c r="E395" s="43"/>
      <c r="F395" s="43">
        <v>4.97</v>
      </c>
      <c r="G395" s="43">
        <v>4.97</v>
      </c>
      <c r="H395" s="19">
        <f t="shared" si="6"/>
        <v>9</v>
      </c>
    </row>
    <row r="396" spans="1:8" s="19" customFormat="1" x14ac:dyDescent="0.25">
      <c r="A396" s="40" t="s">
        <v>801</v>
      </c>
      <c r="B396" s="40"/>
      <c r="C396" s="41" t="s">
        <v>802</v>
      </c>
      <c r="D396" s="42" t="s">
        <v>131</v>
      </c>
      <c r="E396" s="43"/>
      <c r="F396" s="43">
        <v>2.4900000000000002</v>
      </c>
      <c r="G396" s="43">
        <v>2.4900000000000002</v>
      </c>
      <c r="H396" s="19">
        <f t="shared" si="6"/>
        <v>9</v>
      </c>
    </row>
    <row r="397" spans="1:8" s="19" customFormat="1" x14ac:dyDescent="0.25">
      <c r="A397" s="40" t="s">
        <v>803</v>
      </c>
      <c r="B397" s="40"/>
      <c r="C397" s="41" t="s">
        <v>804</v>
      </c>
      <c r="D397" s="42" t="s">
        <v>131</v>
      </c>
      <c r="E397" s="43"/>
      <c r="F397" s="43">
        <v>4.1500000000000004</v>
      </c>
      <c r="G397" s="43">
        <v>4.1500000000000004</v>
      </c>
      <c r="H397" s="19">
        <f t="shared" si="6"/>
        <v>9</v>
      </c>
    </row>
    <row r="398" spans="1:8" s="19" customFormat="1" x14ac:dyDescent="0.25">
      <c r="A398" s="40" t="s">
        <v>805</v>
      </c>
      <c r="B398" s="40"/>
      <c r="C398" s="41" t="s">
        <v>806</v>
      </c>
      <c r="D398" s="42" t="s">
        <v>131</v>
      </c>
      <c r="E398" s="43"/>
      <c r="F398" s="43">
        <v>2.0699999999999998</v>
      </c>
      <c r="G398" s="43">
        <v>2.0699999999999998</v>
      </c>
      <c r="H398" s="19">
        <f t="shared" si="6"/>
        <v>9</v>
      </c>
    </row>
    <row r="399" spans="1:8" s="19" customFormat="1" x14ac:dyDescent="0.25">
      <c r="A399" s="40" t="s">
        <v>807</v>
      </c>
      <c r="B399" s="40"/>
      <c r="C399" s="41" t="s">
        <v>808</v>
      </c>
      <c r="D399" s="42" t="s">
        <v>131</v>
      </c>
      <c r="E399" s="43"/>
      <c r="F399" s="43">
        <v>29.17</v>
      </c>
      <c r="G399" s="43">
        <v>29.17</v>
      </c>
      <c r="H399" s="19">
        <f t="shared" si="6"/>
        <v>9</v>
      </c>
    </row>
    <row r="400" spans="1:8" s="19" customFormat="1" x14ac:dyDescent="0.25">
      <c r="A400" s="40" t="s">
        <v>809</v>
      </c>
      <c r="B400" s="40"/>
      <c r="C400" s="41" t="s">
        <v>810</v>
      </c>
      <c r="D400" s="42" t="s">
        <v>131</v>
      </c>
      <c r="E400" s="43"/>
      <c r="F400" s="43">
        <v>8.2899999999999991</v>
      </c>
      <c r="G400" s="43">
        <v>8.2899999999999991</v>
      </c>
      <c r="H400" s="19">
        <f t="shared" si="6"/>
        <v>9</v>
      </c>
    </row>
    <row r="401" spans="1:8" s="19" customFormat="1" x14ac:dyDescent="0.25">
      <c r="A401" s="40" t="s">
        <v>811</v>
      </c>
      <c r="B401" s="40"/>
      <c r="C401" s="41" t="s">
        <v>812</v>
      </c>
      <c r="D401" s="42" t="s">
        <v>21</v>
      </c>
      <c r="E401" s="43"/>
      <c r="F401" s="43">
        <v>41.47</v>
      </c>
      <c r="G401" s="43">
        <v>41.47</v>
      </c>
      <c r="H401" s="19">
        <f t="shared" si="6"/>
        <v>9</v>
      </c>
    </row>
    <row r="402" spans="1:8" s="19" customFormat="1" x14ac:dyDescent="0.25">
      <c r="A402" s="40" t="s">
        <v>813</v>
      </c>
      <c r="B402" s="40"/>
      <c r="C402" s="41" t="s">
        <v>814</v>
      </c>
      <c r="D402" s="42" t="s">
        <v>21</v>
      </c>
      <c r="E402" s="43"/>
      <c r="F402" s="43">
        <v>8.2899999999999991</v>
      </c>
      <c r="G402" s="43">
        <v>8.2899999999999991</v>
      </c>
      <c r="H402" s="19">
        <f t="shared" si="6"/>
        <v>9</v>
      </c>
    </row>
    <row r="403" spans="1:8" s="19" customFormat="1" x14ac:dyDescent="0.25">
      <c r="A403" s="40" t="s">
        <v>815</v>
      </c>
      <c r="B403" s="40"/>
      <c r="C403" s="41" t="s">
        <v>816</v>
      </c>
      <c r="D403" s="42" t="s">
        <v>21</v>
      </c>
      <c r="E403" s="43"/>
      <c r="F403" s="43">
        <v>62.21</v>
      </c>
      <c r="G403" s="43">
        <v>62.21</v>
      </c>
      <c r="H403" s="19">
        <f t="shared" si="6"/>
        <v>9</v>
      </c>
    </row>
    <row r="404" spans="1:8" s="19" customFormat="1" x14ac:dyDescent="0.25">
      <c r="A404" s="40" t="s">
        <v>817</v>
      </c>
      <c r="B404" s="40"/>
      <c r="C404" s="41" t="s">
        <v>818</v>
      </c>
      <c r="D404" s="42" t="s">
        <v>21</v>
      </c>
      <c r="E404" s="43"/>
      <c r="F404" s="43">
        <v>87.51</v>
      </c>
      <c r="G404" s="43">
        <v>87.51</v>
      </c>
      <c r="H404" s="19">
        <f t="shared" si="6"/>
        <v>9</v>
      </c>
    </row>
    <row r="405" spans="1:8" s="19" customFormat="1" x14ac:dyDescent="0.25">
      <c r="A405" s="40" t="s">
        <v>819</v>
      </c>
      <c r="B405" s="40"/>
      <c r="C405" s="41" t="s">
        <v>820</v>
      </c>
      <c r="D405" s="42"/>
      <c r="E405" s="43"/>
      <c r="F405" s="43"/>
      <c r="G405" s="43"/>
      <c r="H405" s="19">
        <f t="shared" si="6"/>
        <v>5</v>
      </c>
    </row>
    <row r="406" spans="1:8" s="19" customFormat="1" x14ac:dyDescent="0.25">
      <c r="A406" s="40" t="s">
        <v>821</v>
      </c>
      <c r="B406" s="40"/>
      <c r="C406" s="41" t="s">
        <v>822</v>
      </c>
      <c r="D406" s="42" t="s">
        <v>21</v>
      </c>
      <c r="E406" s="43"/>
      <c r="F406" s="43">
        <v>170.71</v>
      </c>
      <c r="G406" s="43">
        <v>170.71</v>
      </c>
      <c r="H406" s="19">
        <f t="shared" si="6"/>
        <v>9</v>
      </c>
    </row>
    <row r="407" spans="1:8" s="19" customFormat="1" x14ac:dyDescent="0.25">
      <c r="A407" s="40" t="s">
        <v>823</v>
      </c>
      <c r="B407" s="40"/>
      <c r="C407" s="41" t="s">
        <v>824</v>
      </c>
      <c r="D407" s="42" t="s">
        <v>21</v>
      </c>
      <c r="E407" s="43"/>
      <c r="F407" s="43">
        <v>41.47</v>
      </c>
      <c r="G407" s="43">
        <v>41.47</v>
      </c>
      <c r="H407" s="19">
        <f t="shared" si="6"/>
        <v>9</v>
      </c>
    </row>
    <row r="408" spans="1:8" s="19" customFormat="1" x14ac:dyDescent="0.25">
      <c r="A408" s="40" t="s">
        <v>825</v>
      </c>
      <c r="B408" s="40"/>
      <c r="C408" s="41" t="s">
        <v>826</v>
      </c>
      <c r="D408" s="42" t="s">
        <v>21</v>
      </c>
      <c r="E408" s="43"/>
      <c r="F408" s="43">
        <v>10.37</v>
      </c>
      <c r="G408" s="43">
        <v>10.37</v>
      </c>
      <c r="H408" s="19">
        <f t="shared" si="6"/>
        <v>9</v>
      </c>
    </row>
    <row r="409" spans="1:8" s="19" customFormat="1" x14ac:dyDescent="0.25">
      <c r="A409" s="40" t="s">
        <v>827</v>
      </c>
      <c r="B409" s="40"/>
      <c r="C409" s="41" t="s">
        <v>828</v>
      </c>
      <c r="D409" s="42" t="s">
        <v>73</v>
      </c>
      <c r="E409" s="43"/>
      <c r="F409" s="43">
        <v>41.47</v>
      </c>
      <c r="G409" s="43">
        <v>41.47</v>
      </c>
      <c r="H409" s="19">
        <f t="shared" si="6"/>
        <v>9</v>
      </c>
    </row>
    <row r="410" spans="1:8" s="19" customFormat="1" x14ac:dyDescent="0.25">
      <c r="A410" s="40" t="s">
        <v>829</v>
      </c>
      <c r="B410" s="40"/>
      <c r="C410" s="41" t="s">
        <v>830</v>
      </c>
      <c r="D410" s="42" t="s">
        <v>21</v>
      </c>
      <c r="E410" s="43"/>
      <c r="F410" s="43">
        <v>8.2899999999999991</v>
      </c>
      <c r="G410" s="43">
        <v>8.2899999999999991</v>
      </c>
      <c r="H410" s="19">
        <f t="shared" si="6"/>
        <v>9</v>
      </c>
    </row>
    <row r="411" spans="1:8" s="19" customFormat="1" x14ac:dyDescent="0.25">
      <c r="A411" s="40" t="s">
        <v>831</v>
      </c>
      <c r="B411" s="40"/>
      <c r="C411" s="41" t="s">
        <v>832</v>
      </c>
      <c r="D411" s="42" t="s">
        <v>21</v>
      </c>
      <c r="E411" s="43"/>
      <c r="F411" s="43">
        <v>16.59</v>
      </c>
      <c r="G411" s="43">
        <v>16.59</v>
      </c>
      <c r="H411" s="19">
        <f t="shared" si="6"/>
        <v>9</v>
      </c>
    </row>
    <row r="412" spans="1:8" s="19" customFormat="1" x14ac:dyDescent="0.25">
      <c r="A412" s="40" t="s">
        <v>833</v>
      </c>
      <c r="B412" s="40"/>
      <c r="C412" s="41" t="s">
        <v>834</v>
      </c>
      <c r="D412" s="42" t="s">
        <v>21</v>
      </c>
      <c r="E412" s="43"/>
      <c r="F412" s="43">
        <v>4.1500000000000004</v>
      </c>
      <c r="G412" s="43">
        <v>4.1500000000000004</v>
      </c>
      <c r="H412" s="19">
        <f t="shared" si="6"/>
        <v>9</v>
      </c>
    </row>
    <row r="413" spans="1:8" s="19" customFormat="1" x14ac:dyDescent="0.25">
      <c r="A413" s="40" t="s">
        <v>835</v>
      </c>
      <c r="B413" s="40"/>
      <c r="C413" s="41" t="s">
        <v>836</v>
      </c>
      <c r="D413" s="42" t="s">
        <v>21</v>
      </c>
      <c r="E413" s="43"/>
      <c r="F413" s="43">
        <v>6.22</v>
      </c>
      <c r="G413" s="43">
        <v>6.22</v>
      </c>
      <c r="H413" s="19">
        <f t="shared" si="6"/>
        <v>9</v>
      </c>
    </row>
    <row r="414" spans="1:8" s="19" customFormat="1" x14ac:dyDescent="0.25">
      <c r="A414" s="40" t="s">
        <v>837</v>
      </c>
      <c r="B414" s="40"/>
      <c r="C414" s="41" t="s">
        <v>838</v>
      </c>
      <c r="D414" s="42" t="s">
        <v>21</v>
      </c>
      <c r="E414" s="43"/>
      <c r="F414" s="43">
        <v>10.37</v>
      </c>
      <c r="G414" s="43">
        <v>10.37</v>
      </c>
      <c r="H414" s="19">
        <f t="shared" si="6"/>
        <v>9</v>
      </c>
    </row>
    <row r="415" spans="1:8" s="19" customFormat="1" x14ac:dyDescent="0.25">
      <c r="A415" s="40" t="s">
        <v>839</v>
      </c>
      <c r="B415" s="40"/>
      <c r="C415" s="41" t="s">
        <v>840</v>
      </c>
      <c r="D415" s="42" t="s">
        <v>21</v>
      </c>
      <c r="E415" s="43"/>
      <c r="F415" s="43">
        <v>10.37</v>
      </c>
      <c r="G415" s="43">
        <v>10.37</v>
      </c>
      <c r="H415" s="19">
        <f t="shared" si="6"/>
        <v>9</v>
      </c>
    </row>
    <row r="416" spans="1:8" s="19" customFormat="1" x14ac:dyDescent="0.25">
      <c r="A416" s="40" t="s">
        <v>841</v>
      </c>
      <c r="B416" s="40"/>
      <c r="C416" s="41" t="s">
        <v>842</v>
      </c>
      <c r="D416" s="42"/>
      <c r="E416" s="43"/>
      <c r="F416" s="43"/>
      <c r="G416" s="43"/>
      <c r="H416" s="19">
        <f t="shared" si="6"/>
        <v>5</v>
      </c>
    </row>
    <row r="417" spans="1:8" s="19" customFormat="1" ht="30" x14ac:dyDescent="0.25">
      <c r="A417" s="40" t="s">
        <v>843</v>
      </c>
      <c r="B417" s="40"/>
      <c r="C417" s="41" t="s">
        <v>844</v>
      </c>
      <c r="D417" s="42" t="s">
        <v>21</v>
      </c>
      <c r="E417" s="43"/>
      <c r="F417" s="43">
        <v>29.17</v>
      </c>
      <c r="G417" s="43">
        <v>29.17</v>
      </c>
      <c r="H417" s="19">
        <f t="shared" si="6"/>
        <v>9</v>
      </c>
    </row>
    <row r="418" spans="1:8" s="19" customFormat="1" x14ac:dyDescent="0.25">
      <c r="A418" s="40" t="s">
        <v>845</v>
      </c>
      <c r="B418" s="40"/>
      <c r="C418" s="41" t="s">
        <v>846</v>
      </c>
      <c r="D418" s="42" t="s">
        <v>21</v>
      </c>
      <c r="E418" s="43"/>
      <c r="F418" s="43">
        <v>3.37</v>
      </c>
      <c r="G418" s="43">
        <v>3.37</v>
      </c>
      <c r="H418" s="19">
        <f t="shared" si="6"/>
        <v>9</v>
      </c>
    </row>
    <row r="419" spans="1:8" s="19" customFormat="1" x14ac:dyDescent="0.25">
      <c r="A419" s="40" t="s">
        <v>847</v>
      </c>
      <c r="B419" s="40"/>
      <c r="C419" s="41" t="s">
        <v>848</v>
      </c>
      <c r="D419" s="42" t="s">
        <v>21</v>
      </c>
      <c r="E419" s="43"/>
      <c r="F419" s="43">
        <v>41.47</v>
      </c>
      <c r="G419" s="43">
        <v>41.47</v>
      </c>
      <c r="H419" s="19">
        <f t="shared" si="6"/>
        <v>9</v>
      </c>
    </row>
    <row r="420" spans="1:8" s="19" customFormat="1" x14ac:dyDescent="0.25">
      <c r="A420" s="40" t="s">
        <v>849</v>
      </c>
      <c r="B420" s="40"/>
      <c r="C420" s="41" t="s">
        <v>850</v>
      </c>
      <c r="D420" s="42" t="s">
        <v>21</v>
      </c>
      <c r="E420" s="43"/>
      <c r="F420" s="43">
        <v>20.74</v>
      </c>
      <c r="G420" s="43">
        <v>20.74</v>
      </c>
      <c r="H420" s="19">
        <f t="shared" si="6"/>
        <v>9</v>
      </c>
    </row>
    <row r="421" spans="1:8" s="19" customFormat="1" x14ac:dyDescent="0.25">
      <c r="A421" s="40" t="s">
        <v>851</v>
      </c>
      <c r="B421" s="40"/>
      <c r="C421" s="41" t="s">
        <v>852</v>
      </c>
      <c r="D421" s="42" t="s">
        <v>21</v>
      </c>
      <c r="E421" s="43"/>
      <c r="F421" s="43">
        <v>16.87</v>
      </c>
      <c r="G421" s="43">
        <v>16.87</v>
      </c>
      <c r="H421" s="19">
        <f t="shared" si="6"/>
        <v>9</v>
      </c>
    </row>
    <row r="422" spans="1:8" s="19" customFormat="1" x14ac:dyDescent="0.25">
      <c r="A422" s="40" t="s">
        <v>853</v>
      </c>
      <c r="B422" s="40"/>
      <c r="C422" s="41" t="s">
        <v>854</v>
      </c>
      <c r="D422" s="42" t="s">
        <v>21</v>
      </c>
      <c r="E422" s="43"/>
      <c r="F422" s="43">
        <v>58.34</v>
      </c>
      <c r="G422" s="43">
        <v>58.34</v>
      </c>
      <c r="H422" s="19">
        <f t="shared" si="6"/>
        <v>9</v>
      </c>
    </row>
    <row r="423" spans="1:8" s="19" customFormat="1" x14ac:dyDescent="0.25">
      <c r="A423" s="40" t="s">
        <v>855</v>
      </c>
      <c r="B423" s="40"/>
      <c r="C423" s="41" t="s">
        <v>856</v>
      </c>
      <c r="D423" s="42"/>
      <c r="E423" s="43"/>
      <c r="F423" s="43"/>
      <c r="G423" s="43"/>
      <c r="H423" s="19">
        <f t="shared" si="6"/>
        <v>5</v>
      </c>
    </row>
    <row r="424" spans="1:8" s="19" customFormat="1" x14ac:dyDescent="0.25">
      <c r="A424" s="40" t="s">
        <v>857</v>
      </c>
      <c r="B424" s="40"/>
      <c r="C424" s="41" t="s">
        <v>858</v>
      </c>
      <c r="D424" s="42" t="s">
        <v>859</v>
      </c>
      <c r="E424" s="43"/>
      <c r="F424" s="43">
        <v>0.67</v>
      </c>
      <c r="G424" s="43">
        <v>0.67</v>
      </c>
      <c r="H424" s="19">
        <f t="shared" si="6"/>
        <v>9</v>
      </c>
    </row>
    <row r="425" spans="1:8" s="19" customFormat="1" x14ac:dyDescent="0.25">
      <c r="A425" s="40" t="s">
        <v>860</v>
      </c>
      <c r="B425" s="40"/>
      <c r="C425" s="41" t="s">
        <v>861</v>
      </c>
      <c r="D425" s="42" t="s">
        <v>21</v>
      </c>
      <c r="E425" s="43"/>
      <c r="F425" s="43">
        <v>62.21</v>
      </c>
      <c r="G425" s="43">
        <v>62.21</v>
      </c>
      <c r="H425" s="19">
        <f t="shared" si="6"/>
        <v>9</v>
      </c>
    </row>
    <row r="426" spans="1:8" s="19" customFormat="1" ht="30" x14ac:dyDescent="0.25">
      <c r="A426" s="40" t="s">
        <v>862</v>
      </c>
      <c r="B426" s="40"/>
      <c r="C426" s="41" t="s">
        <v>863</v>
      </c>
      <c r="D426" s="42" t="s">
        <v>21</v>
      </c>
      <c r="E426" s="43"/>
      <c r="F426" s="43">
        <v>82.94</v>
      </c>
      <c r="G426" s="43">
        <v>82.94</v>
      </c>
      <c r="H426" s="19">
        <f t="shared" si="6"/>
        <v>9</v>
      </c>
    </row>
    <row r="427" spans="1:8" s="19" customFormat="1" x14ac:dyDescent="0.25">
      <c r="A427" s="40" t="s">
        <v>864</v>
      </c>
      <c r="B427" s="40"/>
      <c r="C427" s="41" t="s">
        <v>865</v>
      </c>
      <c r="D427" s="42" t="s">
        <v>131</v>
      </c>
      <c r="E427" s="43"/>
      <c r="F427" s="43">
        <v>16.59</v>
      </c>
      <c r="G427" s="43">
        <v>16.59</v>
      </c>
      <c r="H427" s="19">
        <f t="shared" si="6"/>
        <v>9</v>
      </c>
    </row>
    <row r="428" spans="1:8" s="19" customFormat="1" x14ac:dyDescent="0.25">
      <c r="A428" s="40" t="s">
        <v>866</v>
      </c>
      <c r="B428" s="40"/>
      <c r="C428" s="41" t="s">
        <v>867</v>
      </c>
      <c r="D428" s="42" t="s">
        <v>73</v>
      </c>
      <c r="E428" s="43"/>
      <c r="F428" s="43">
        <v>41.47</v>
      </c>
      <c r="G428" s="43">
        <v>41.47</v>
      </c>
      <c r="H428" s="19">
        <f t="shared" si="6"/>
        <v>9</v>
      </c>
    </row>
    <row r="429" spans="1:8" s="19" customFormat="1" x14ac:dyDescent="0.25">
      <c r="A429" s="40" t="s">
        <v>868</v>
      </c>
      <c r="B429" s="40"/>
      <c r="C429" s="41" t="s">
        <v>869</v>
      </c>
      <c r="D429" s="42" t="s">
        <v>21</v>
      </c>
      <c r="E429" s="43">
        <v>125.15</v>
      </c>
      <c r="F429" s="43">
        <v>116.68</v>
      </c>
      <c r="G429" s="43">
        <v>241.83</v>
      </c>
      <c r="H429" s="19">
        <f t="shared" si="6"/>
        <v>9</v>
      </c>
    </row>
    <row r="430" spans="1:8" s="19" customFormat="1" x14ac:dyDescent="0.25">
      <c r="A430" s="40" t="s">
        <v>870</v>
      </c>
      <c r="B430" s="40"/>
      <c r="C430" s="41" t="s">
        <v>871</v>
      </c>
      <c r="D430" s="42" t="s">
        <v>21</v>
      </c>
      <c r="E430" s="43">
        <v>125.15</v>
      </c>
      <c r="F430" s="43">
        <v>116.68</v>
      </c>
      <c r="G430" s="43">
        <v>241.83</v>
      </c>
      <c r="H430" s="19">
        <f t="shared" si="6"/>
        <v>9</v>
      </c>
    </row>
    <row r="431" spans="1:8" s="19" customFormat="1" x14ac:dyDescent="0.25">
      <c r="A431" s="40" t="s">
        <v>872</v>
      </c>
      <c r="B431" s="40"/>
      <c r="C431" s="41" t="s">
        <v>873</v>
      </c>
      <c r="D431" s="42" t="s">
        <v>21</v>
      </c>
      <c r="E431" s="43"/>
      <c r="F431" s="43">
        <v>130.66999999999999</v>
      </c>
      <c r="G431" s="43">
        <v>130.66999999999999</v>
      </c>
      <c r="H431" s="19">
        <f t="shared" si="6"/>
        <v>9</v>
      </c>
    </row>
    <row r="432" spans="1:8" s="19" customFormat="1" x14ac:dyDescent="0.25">
      <c r="A432" s="40" t="s">
        <v>874</v>
      </c>
      <c r="B432" s="40"/>
      <c r="C432" s="41" t="s">
        <v>875</v>
      </c>
      <c r="D432" s="42" t="s">
        <v>73</v>
      </c>
      <c r="E432" s="43"/>
      <c r="F432" s="43">
        <v>82.94</v>
      </c>
      <c r="G432" s="43">
        <v>82.94</v>
      </c>
      <c r="H432" s="19">
        <f t="shared" si="6"/>
        <v>9</v>
      </c>
    </row>
    <row r="433" spans="1:8" s="19" customFormat="1" x14ac:dyDescent="0.25">
      <c r="A433" s="40" t="s">
        <v>876</v>
      </c>
      <c r="B433" s="40"/>
      <c r="C433" s="41" t="s">
        <v>877</v>
      </c>
      <c r="D433" s="42" t="s">
        <v>21</v>
      </c>
      <c r="E433" s="43"/>
      <c r="F433" s="43">
        <v>14.59</v>
      </c>
      <c r="G433" s="43">
        <v>14.59</v>
      </c>
      <c r="H433" s="19">
        <f t="shared" si="6"/>
        <v>9</v>
      </c>
    </row>
    <row r="434" spans="1:8" s="19" customFormat="1" x14ac:dyDescent="0.25">
      <c r="A434" s="40" t="s">
        <v>878</v>
      </c>
      <c r="B434" s="40"/>
      <c r="C434" s="41" t="s">
        <v>879</v>
      </c>
      <c r="D434" s="42" t="s">
        <v>21</v>
      </c>
      <c r="E434" s="43"/>
      <c r="F434" s="43">
        <v>82.94</v>
      </c>
      <c r="G434" s="43">
        <v>82.94</v>
      </c>
      <c r="H434" s="19">
        <f t="shared" si="6"/>
        <v>9</v>
      </c>
    </row>
    <row r="435" spans="1:8" s="19" customFormat="1" x14ac:dyDescent="0.25">
      <c r="A435" s="40" t="s">
        <v>880</v>
      </c>
      <c r="B435" s="40"/>
      <c r="C435" s="41" t="s">
        <v>881</v>
      </c>
      <c r="D435" s="42" t="s">
        <v>21</v>
      </c>
      <c r="E435" s="43"/>
      <c r="F435" s="43">
        <v>19.68</v>
      </c>
      <c r="G435" s="43">
        <v>19.68</v>
      </c>
      <c r="H435" s="19">
        <f t="shared" si="6"/>
        <v>9</v>
      </c>
    </row>
    <row r="436" spans="1:8" s="19" customFormat="1" x14ac:dyDescent="0.25">
      <c r="A436" s="40" t="s">
        <v>882</v>
      </c>
      <c r="B436" s="40"/>
      <c r="C436" s="41" t="s">
        <v>883</v>
      </c>
      <c r="D436" s="42" t="s">
        <v>21</v>
      </c>
      <c r="E436" s="43"/>
      <c r="F436" s="43">
        <v>3.37</v>
      </c>
      <c r="G436" s="43">
        <v>3.37</v>
      </c>
      <c r="H436" s="19">
        <f t="shared" si="6"/>
        <v>9</v>
      </c>
    </row>
    <row r="437" spans="1:8" s="19" customFormat="1" x14ac:dyDescent="0.25">
      <c r="A437" s="40" t="s">
        <v>884</v>
      </c>
      <c r="B437" s="40"/>
      <c r="C437" s="41" t="s">
        <v>885</v>
      </c>
      <c r="D437" s="42" t="s">
        <v>21</v>
      </c>
      <c r="E437" s="43"/>
      <c r="F437" s="43">
        <v>3.37</v>
      </c>
      <c r="G437" s="43">
        <v>3.37</v>
      </c>
      <c r="H437" s="19">
        <f t="shared" si="6"/>
        <v>9</v>
      </c>
    </row>
    <row r="438" spans="1:8" s="19" customFormat="1" ht="30" x14ac:dyDescent="0.25">
      <c r="A438" s="40" t="s">
        <v>886</v>
      </c>
      <c r="B438" s="40"/>
      <c r="C438" s="41" t="s">
        <v>887</v>
      </c>
      <c r="D438" s="42" t="s">
        <v>21</v>
      </c>
      <c r="E438" s="43"/>
      <c r="F438" s="43">
        <v>26.99</v>
      </c>
      <c r="G438" s="43">
        <v>26.99</v>
      </c>
      <c r="H438" s="19">
        <f t="shared" si="6"/>
        <v>9</v>
      </c>
    </row>
    <row r="439" spans="1:8" s="19" customFormat="1" x14ac:dyDescent="0.25">
      <c r="A439" s="40" t="s">
        <v>888</v>
      </c>
      <c r="B439" s="40"/>
      <c r="C439" s="41" t="s">
        <v>889</v>
      </c>
      <c r="D439" s="42"/>
      <c r="E439" s="43"/>
      <c r="F439" s="43"/>
      <c r="G439" s="43"/>
      <c r="H439" s="19">
        <f t="shared" si="6"/>
        <v>5</v>
      </c>
    </row>
    <row r="440" spans="1:8" s="19" customFormat="1" x14ac:dyDescent="0.25">
      <c r="A440" s="40" t="s">
        <v>890</v>
      </c>
      <c r="B440" s="40"/>
      <c r="C440" s="41" t="s">
        <v>891</v>
      </c>
      <c r="D440" s="42" t="s">
        <v>21</v>
      </c>
      <c r="E440" s="43"/>
      <c r="F440" s="43">
        <v>4.22</v>
      </c>
      <c r="G440" s="43">
        <v>4.22</v>
      </c>
      <c r="H440" s="19">
        <f t="shared" si="6"/>
        <v>9</v>
      </c>
    </row>
    <row r="441" spans="1:8" s="19" customFormat="1" x14ac:dyDescent="0.25">
      <c r="A441" s="40" t="s">
        <v>892</v>
      </c>
      <c r="B441" s="40"/>
      <c r="C441" s="41" t="s">
        <v>893</v>
      </c>
      <c r="D441" s="42" t="s">
        <v>21</v>
      </c>
      <c r="E441" s="43"/>
      <c r="F441" s="43">
        <v>287.39</v>
      </c>
      <c r="G441" s="43">
        <v>287.39</v>
      </c>
      <c r="H441" s="19">
        <f t="shared" si="6"/>
        <v>9</v>
      </c>
    </row>
    <row r="442" spans="1:8" s="19" customFormat="1" x14ac:dyDescent="0.25">
      <c r="A442" s="40" t="s">
        <v>894</v>
      </c>
      <c r="B442" s="40"/>
      <c r="C442" s="41" t="s">
        <v>895</v>
      </c>
      <c r="D442" s="42" t="s">
        <v>21</v>
      </c>
      <c r="E442" s="43"/>
      <c r="F442" s="43">
        <v>26.96</v>
      </c>
      <c r="G442" s="43">
        <v>26.96</v>
      </c>
      <c r="H442" s="19">
        <f t="shared" si="6"/>
        <v>9</v>
      </c>
    </row>
    <row r="443" spans="1:8" s="19" customFormat="1" ht="30" x14ac:dyDescent="0.25">
      <c r="A443" s="40" t="s">
        <v>896</v>
      </c>
      <c r="B443" s="40"/>
      <c r="C443" s="41" t="s">
        <v>897</v>
      </c>
      <c r="D443" s="42" t="s">
        <v>21</v>
      </c>
      <c r="E443" s="43">
        <v>250.29</v>
      </c>
      <c r="F443" s="43">
        <v>331.76</v>
      </c>
      <c r="G443" s="43">
        <v>582.04999999999995</v>
      </c>
      <c r="H443" s="19">
        <f t="shared" si="6"/>
        <v>9</v>
      </c>
    </row>
    <row r="444" spans="1:8" s="19" customFormat="1" ht="30" x14ac:dyDescent="0.25">
      <c r="A444" s="40" t="s">
        <v>898</v>
      </c>
      <c r="B444" s="40"/>
      <c r="C444" s="41" t="s">
        <v>899</v>
      </c>
      <c r="D444" s="42" t="s">
        <v>131</v>
      </c>
      <c r="E444" s="43"/>
      <c r="F444" s="43">
        <v>20.74</v>
      </c>
      <c r="G444" s="43">
        <v>20.74</v>
      </c>
      <c r="H444" s="19">
        <f t="shared" si="6"/>
        <v>9</v>
      </c>
    </row>
    <row r="445" spans="1:8" s="19" customFormat="1" ht="30" x14ac:dyDescent="0.25">
      <c r="A445" s="40" t="s">
        <v>900</v>
      </c>
      <c r="B445" s="40"/>
      <c r="C445" s="41" t="s">
        <v>901</v>
      </c>
      <c r="D445" s="42" t="s">
        <v>131</v>
      </c>
      <c r="E445" s="43"/>
      <c r="F445" s="43">
        <v>10.37</v>
      </c>
      <c r="G445" s="43">
        <v>10.37</v>
      </c>
      <c r="H445" s="19">
        <f t="shared" si="6"/>
        <v>9</v>
      </c>
    </row>
    <row r="446" spans="1:8" s="19" customFormat="1" ht="30" x14ac:dyDescent="0.25">
      <c r="A446" s="40" t="s">
        <v>902</v>
      </c>
      <c r="B446" s="40"/>
      <c r="C446" s="41" t="s">
        <v>903</v>
      </c>
      <c r="D446" s="42" t="s">
        <v>131</v>
      </c>
      <c r="E446" s="43"/>
      <c r="F446" s="43">
        <v>41.47</v>
      </c>
      <c r="G446" s="43">
        <v>41.47</v>
      </c>
      <c r="H446" s="19">
        <f t="shared" si="6"/>
        <v>9</v>
      </c>
    </row>
    <row r="447" spans="1:8" s="19" customFormat="1" ht="30" x14ac:dyDescent="0.25">
      <c r="A447" s="40" t="s">
        <v>904</v>
      </c>
      <c r="B447" s="40"/>
      <c r="C447" s="41" t="s">
        <v>905</v>
      </c>
      <c r="D447" s="42" t="s">
        <v>131</v>
      </c>
      <c r="E447" s="43"/>
      <c r="F447" s="43">
        <v>20.74</v>
      </c>
      <c r="G447" s="43">
        <v>20.74</v>
      </c>
      <c r="H447" s="19">
        <f t="shared" si="6"/>
        <v>9</v>
      </c>
    </row>
    <row r="448" spans="1:8" s="19" customFormat="1" x14ac:dyDescent="0.25">
      <c r="A448" s="40" t="s">
        <v>906</v>
      </c>
      <c r="B448" s="40"/>
      <c r="C448" s="41" t="s">
        <v>907</v>
      </c>
      <c r="D448" s="42" t="s">
        <v>131</v>
      </c>
      <c r="E448" s="43"/>
      <c r="F448" s="43">
        <v>8.2899999999999991</v>
      </c>
      <c r="G448" s="43">
        <v>8.2899999999999991</v>
      </c>
      <c r="H448" s="19">
        <f t="shared" si="6"/>
        <v>9</v>
      </c>
    </row>
    <row r="449" spans="1:8" s="19" customFormat="1" x14ac:dyDescent="0.25">
      <c r="A449" s="40" t="s">
        <v>908</v>
      </c>
      <c r="B449" s="40"/>
      <c r="C449" s="41" t="s">
        <v>909</v>
      </c>
      <c r="D449" s="42"/>
      <c r="E449" s="43"/>
      <c r="F449" s="43"/>
      <c r="G449" s="43"/>
      <c r="H449" s="19">
        <f t="shared" si="6"/>
        <v>5</v>
      </c>
    </row>
    <row r="450" spans="1:8" s="19" customFormat="1" x14ac:dyDescent="0.25">
      <c r="A450" s="40" t="s">
        <v>910</v>
      </c>
      <c r="B450" s="40"/>
      <c r="C450" s="41" t="s">
        <v>911</v>
      </c>
      <c r="D450" s="42" t="s">
        <v>131</v>
      </c>
      <c r="E450" s="43"/>
      <c r="F450" s="43">
        <v>3.88</v>
      </c>
      <c r="G450" s="43">
        <v>3.88</v>
      </c>
      <c r="H450" s="19">
        <f t="shared" si="6"/>
        <v>9</v>
      </c>
    </row>
    <row r="451" spans="1:8" s="19" customFormat="1" x14ac:dyDescent="0.25">
      <c r="A451" s="40" t="s">
        <v>912</v>
      </c>
      <c r="B451" s="40"/>
      <c r="C451" s="41" t="s">
        <v>913</v>
      </c>
      <c r="D451" s="42" t="s">
        <v>131</v>
      </c>
      <c r="E451" s="43"/>
      <c r="F451" s="43">
        <v>2.5299999999999998</v>
      </c>
      <c r="G451" s="43">
        <v>2.5299999999999998</v>
      </c>
      <c r="H451" s="19">
        <f t="shared" si="6"/>
        <v>9</v>
      </c>
    </row>
    <row r="452" spans="1:8" s="19" customFormat="1" ht="30" x14ac:dyDescent="0.25">
      <c r="A452" s="40" t="s">
        <v>914</v>
      </c>
      <c r="B452" s="40"/>
      <c r="C452" s="41" t="s">
        <v>915</v>
      </c>
      <c r="D452" s="42" t="s">
        <v>131</v>
      </c>
      <c r="E452" s="43"/>
      <c r="F452" s="43">
        <v>6.75</v>
      </c>
      <c r="G452" s="43">
        <v>6.75</v>
      </c>
      <c r="H452" s="19">
        <f t="shared" si="6"/>
        <v>9</v>
      </c>
    </row>
    <row r="453" spans="1:8" s="19" customFormat="1" x14ac:dyDescent="0.25">
      <c r="A453" s="40" t="s">
        <v>916</v>
      </c>
      <c r="B453" s="40"/>
      <c r="C453" s="41" t="s">
        <v>917</v>
      </c>
      <c r="D453" s="42" t="s">
        <v>21</v>
      </c>
      <c r="E453" s="43"/>
      <c r="F453" s="43">
        <v>73.8</v>
      </c>
      <c r="G453" s="43">
        <v>73.8</v>
      </c>
      <c r="H453" s="19">
        <f t="shared" si="6"/>
        <v>9</v>
      </c>
    </row>
    <row r="454" spans="1:8" s="19" customFormat="1" x14ac:dyDescent="0.25">
      <c r="A454" s="40" t="s">
        <v>918</v>
      </c>
      <c r="B454" s="40"/>
      <c r="C454" s="41" t="s">
        <v>919</v>
      </c>
      <c r="D454" s="42" t="s">
        <v>21</v>
      </c>
      <c r="E454" s="43"/>
      <c r="F454" s="43">
        <v>124.41</v>
      </c>
      <c r="G454" s="43">
        <v>124.41</v>
      </c>
      <c r="H454" s="19">
        <f t="shared" si="6"/>
        <v>9</v>
      </c>
    </row>
    <row r="455" spans="1:8" s="19" customFormat="1" x14ac:dyDescent="0.25">
      <c r="A455" s="40" t="s">
        <v>920</v>
      </c>
      <c r="B455" s="40"/>
      <c r="C455" s="41" t="s">
        <v>921</v>
      </c>
      <c r="D455" s="42"/>
      <c r="E455" s="43"/>
      <c r="F455" s="43"/>
      <c r="G455" s="43"/>
      <c r="H455" s="19">
        <f t="shared" si="6"/>
        <v>5</v>
      </c>
    </row>
    <row r="456" spans="1:8" s="19" customFormat="1" x14ac:dyDescent="0.25">
      <c r="A456" s="40" t="s">
        <v>922</v>
      </c>
      <c r="B456" s="40"/>
      <c r="C456" s="41" t="s">
        <v>923</v>
      </c>
      <c r="D456" s="42" t="s">
        <v>21</v>
      </c>
      <c r="E456" s="43"/>
      <c r="F456" s="43">
        <v>11.67</v>
      </c>
      <c r="G456" s="43">
        <v>11.67</v>
      </c>
      <c r="H456" s="19">
        <f t="shared" si="6"/>
        <v>9</v>
      </c>
    </row>
    <row r="457" spans="1:8" s="19" customFormat="1" x14ac:dyDescent="0.25">
      <c r="A457" s="40" t="s">
        <v>924</v>
      </c>
      <c r="B457" s="40"/>
      <c r="C457" s="41" t="s">
        <v>925</v>
      </c>
      <c r="D457" s="42"/>
      <c r="E457" s="43"/>
      <c r="F457" s="43"/>
      <c r="G457" s="43"/>
      <c r="H457" s="19">
        <f t="shared" ref="H457:H520" si="7">LEN(A457)</f>
        <v>5</v>
      </c>
    </row>
    <row r="458" spans="1:8" s="19" customFormat="1" x14ac:dyDescent="0.25">
      <c r="A458" s="40" t="s">
        <v>926</v>
      </c>
      <c r="B458" s="40"/>
      <c r="C458" s="41" t="s">
        <v>927</v>
      </c>
      <c r="D458" s="42" t="s">
        <v>21</v>
      </c>
      <c r="E458" s="43"/>
      <c r="F458" s="43">
        <v>18.8</v>
      </c>
      <c r="G458" s="43">
        <v>18.8</v>
      </c>
      <c r="H458" s="19">
        <f t="shared" si="7"/>
        <v>9</v>
      </c>
    </row>
    <row r="459" spans="1:8" s="19" customFormat="1" x14ac:dyDescent="0.25">
      <c r="A459" s="40" t="s">
        <v>928</v>
      </c>
      <c r="B459" s="40"/>
      <c r="C459" s="41" t="s">
        <v>929</v>
      </c>
      <c r="D459" s="42"/>
      <c r="E459" s="43"/>
      <c r="F459" s="43"/>
      <c r="G459" s="43"/>
      <c r="H459" s="19">
        <f t="shared" si="7"/>
        <v>5</v>
      </c>
    </row>
    <row r="460" spans="1:8" s="19" customFormat="1" ht="30" x14ac:dyDescent="0.25">
      <c r="A460" s="40" t="s">
        <v>930</v>
      </c>
      <c r="B460" s="40"/>
      <c r="C460" s="41" t="s">
        <v>931</v>
      </c>
      <c r="D460" s="42" t="s">
        <v>131</v>
      </c>
      <c r="E460" s="43">
        <v>0.84</v>
      </c>
      <c r="F460" s="43">
        <v>6.75</v>
      </c>
      <c r="G460" s="43">
        <v>7.59</v>
      </c>
      <c r="H460" s="19">
        <f t="shared" si="7"/>
        <v>9</v>
      </c>
    </row>
    <row r="461" spans="1:8" s="19" customFormat="1" x14ac:dyDescent="0.25">
      <c r="A461" s="40" t="s">
        <v>932</v>
      </c>
      <c r="B461" s="40"/>
      <c r="C461" s="41" t="s">
        <v>933</v>
      </c>
      <c r="D461" s="42" t="s">
        <v>131</v>
      </c>
      <c r="E461" s="43"/>
      <c r="F461" s="43">
        <v>3.37</v>
      </c>
      <c r="G461" s="43">
        <v>3.37</v>
      </c>
      <c r="H461" s="19">
        <f t="shared" si="7"/>
        <v>9</v>
      </c>
    </row>
    <row r="462" spans="1:8" s="19" customFormat="1" ht="30" x14ac:dyDescent="0.25">
      <c r="A462" s="40" t="s">
        <v>934</v>
      </c>
      <c r="B462" s="40"/>
      <c r="C462" s="41" t="s">
        <v>935</v>
      </c>
      <c r="D462" s="42" t="s">
        <v>131</v>
      </c>
      <c r="E462" s="43"/>
      <c r="F462" s="43">
        <v>6.75</v>
      </c>
      <c r="G462" s="43">
        <v>6.75</v>
      </c>
      <c r="H462" s="19">
        <f t="shared" si="7"/>
        <v>9</v>
      </c>
    </row>
    <row r="463" spans="1:8" s="19" customFormat="1" ht="45" x14ac:dyDescent="0.25">
      <c r="A463" s="40" t="s">
        <v>936</v>
      </c>
      <c r="B463" s="40"/>
      <c r="C463" s="41" t="s">
        <v>937</v>
      </c>
      <c r="D463" s="42" t="s">
        <v>73</v>
      </c>
      <c r="E463" s="43">
        <v>6.72</v>
      </c>
      <c r="F463" s="43">
        <v>10.119999999999999</v>
      </c>
      <c r="G463" s="43">
        <v>16.84</v>
      </c>
      <c r="H463" s="19">
        <f t="shared" si="7"/>
        <v>9</v>
      </c>
    </row>
    <row r="464" spans="1:8" s="19" customFormat="1" ht="30" x14ac:dyDescent="0.25">
      <c r="A464" s="40" t="s">
        <v>938</v>
      </c>
      <c r="B464" s="40"/>
      <c r="C464" s="41" t="s">
        <v>939</v>
      </c>
      <c r="D464" s="42" t="s">
        <v>73</v>
      </c>
      <c r="E464" s="43"/>
      <c r="F464" s="43">
        <v>10.119999999999999</v>
      </c>
      <c r="G464" s="43">
        <v>10.119999999999999</v>
      </c>
      <c r="H464" s="19">
        <f t="shared" si="7"/>
        <v>9</v>
      </c>
    </row>
    <row r="465" spans="1:8" s="19" customFormat="1" x14ac:dyDescent="0.25">
      <c r="A465" s="40" t="s">
        <v>940</v>
      </c>
      <c r="B465" s="40"/>
      <c r="C465" s="41" t="s">
        <v>941</v>
      </c>
      <c r="D465" s="42"/>
      <c r="E465" s="43"/>
      <c r="F465" s="43"/>
      <c r="G465" s="43"/>
      <c r="H465" s="19">
        <f t="shared" si="7"/>
        <v>5</v>
      </c>
    </row>
    <row r="466" spans="1:8" s="19" customFormat="1" x14ac:dyDescent="0.25">
      <c r="A466" s="40" t="s">
        <v>942</v>
      </c>
      <c r="B466" s="40"/>
      <c r="C466" s="41" t="s">
        <v>943</v>
      </c>
      <c r="D466" s="42" t="s">
        <v>73</v>
      </c>
      <c r="E466" s="43">
        <v>41.8</v>
      </c>
      <c r="F466" s="43">
        <v>14.96</v>
      </c>
      <c r="G466" s="43">
        <v>56.76</v>
      </c>
      <c r="H466" s="19">
        <f t="shared" si="7"/>
        <v>9</v>
      </c>
    </row>
    <row r="467" spans="1:8" s="19" customFormat="1" x14ac:dyDescent="0.25">
      <c r="A467" s="40" t="s">
        <v>944</v>
      </c>
      <c r="B467" s="40"/>
      <c r="C467" s="41" t="s">
        <v>945</v>
      </c>
      <c r="D467" s="42"/>
      <c r="E467" s="43"/>
      <c r="F467" s="43"/>
      <c r="G467" s="43"/>
      <c r="H467" s="19">
        <f t="shared" si="7"/>
        <v>2</v>
      </c>
    </row>
    <row r="468" spans="1:8" s="19" customFormat="1" x14ac:dyDescent="0.25">
      <c r="A468" s="40" t="s">
        <v>946</v>
      </c>
      <c r="B468" s="40"/>
      <c r="C468" s="41" t="s">
        <v>947</v>
      </c>
      <c r="D468" s="42"/>
      <c r="E468" s="43"/>
      <c r="F468" s="43"/>
      <c r="G468" s="43"/>
      <c r="H468" s="19">
        <f t="shared" si="7"/>
        <v>5</v>
      </c>
    </row>
    <row r="469" spans="1:8" s="19" customFormat="1" ht="30" x14ac:dyDescent="0.25">
      <c r="A469" s="40" t="s">
        <v>948</v>
      </c>
      <c r="B469" s="40"/>
      <c r="C469" s="41" t="s">
        <v>949</v>
      </c>
      <c r="D469" s="42" t="s">
        <v>156</v>
      </c>
      <c r="E469" s="43">
        <v>27.45</v>
      </c>
      <c r="F469" s="43">
        <v>91.1</v>
      </c>
      <c r="G469" s="43">
        <v>118.55</v>
      </c>
      <c r="H469" s="19">
        <f t="shared" si="7"/>
        <v>9</v>
      </c>
    </row>
    <row r="470" spans="1:8" s="19" customFormat="1" x14ac:dyDescent="0.25">
      <c r="A470" s="40" t="s">
        <v>950</v>
      </c>
      <c r="B470" s="40"/>
      <c r="C470" s="41" t="s">
        <v>951</v>
      </c>
      <c r="D470" s="42"/>
      <c r="E470" s="43"/>
      <c r="F470" s="43"/>
      <c r="G470" s="43"/>
      <c r="H470" s="19">
        <f t="shared" si="7"/>
        <v>5</v>
      </c>
    </row>
    <row r="471" spans="1:8" s="19" customFormat="1" ht="45" x14ac:dyDescent="0.25">
      <c r="A471" s="40" t="s">
        <v>952</v>
      </c>
      <c r="B471" s="40"/>
      <c r="C471" s="41" t="s">
        <v>953</v>
      </c>
      <c r="D471" s="42" t="s">
        <v>156</v>
      </c>
      <c r="E471" s="43">
        <v>80.53</v>
      </c>
      <c r="F471" s="43">
        <v>10.119999999999999</v>
      </c>
      <c r="G471" s="43">
        <v>90.65</v>
      </c>
      <c r="H471" s="19">
        <f t="shared" si="7"/>
        <v>9</v>
      </c>
    </row>
    <row r="472" spans="1:8" s="19" customFormat="1" ht="45" x14ac:dyDescent="0.25">
      <c r="A472" s="40" t="s">
        <v>954</v>
      </c>
      <c r="B472" s="40"/>
      <c r="C472" s="41" t="s">
        <v>955</v>
      </c>
      <c r="D472" s="42" t="s">
        <v>156</v>
      </c>
      <c r="E472" s="43">
        <v>103.9</v>
      </c>
      <c r="F472" s="43">
        <v>10.119999999999999</v>
      </c>
      <c r="G472" s="43">
        <v>114.02</v>
      </c>
      <c r="H472" s="19">
        <f t="shared" si="7"/>
        <v>9</v>
      </c>
    </row>
    <row r="473" spans="1:8" s="19" customFormat="1" ht="45" x14ac:dyDescent="0.25">
      <c r="A473" s="40" t="s">
        <v>956</v>
      </c>
      <c r="B473" s="40"/>
      <c r="C473" s="41" t="s">
        <v>957</v>
      </c>
      <c r="D473" s="42" t="s">
        <v>156</v>
      </c>
      <c r="E473" s="43">
        <v>108.51</v>
      </c>
      <c r="F473" s="43">
        <v>10.119999999999999</v>
      </c>
      <c r="G473" s="43">
        <v>118.63</v>
      </c>
      <c r="H473" s="19">
        <f t="shared" si="7"/>
        <v>9</v>
      </c>
    </row>
    <row r="474" spans="1:8" s="19" customFormat="1" ht="30" x14ac:dyDescent="0.25">
      <c r="A474" s="40" t="s">
        <v>958</v>
      </c>
      <c r="B474" s="40"/>
      <c r="C474" s="41" t="s">
        <v>959</v>
      </c>
      <c r="D474" s="42" t="s">
        <v>156</v>
      </c>
      <c r="E474" s="43">
        <v>102.92</v>
      </c>
      <c r="F474" s="43">
        <v>10.119999999999999</v>
      </c>
      <c r="G474" s="43">
        <v>113.04</v>
      </c>
      <c r="H474" s="19">
        <f t="shared" si="7"/>
        <v>9</v>
      </c>
    </row>
    <row r="475" spans="1:8" s="19" customFormat="1" x14ac:dyDescent="0.25">
      <c r="A475" s="40" t="s">
        <v>960</v>
      </c>
      <c r="B475" s="40"/>
      <c r="C475" s="41" t="s">
        <v>961</v>
      </c>
      <c r="D475" s="42"/>
      <c r="E475" s="43"/>
      <c r="F475" s="43"/>
      <c r="G475" s="43"/>
      <c r="H475" s="19">
        <f t="shared" si="7"/>
        <v>5</v>
      </c>
    </row>
    <row r="476" spans="1:8" s="19" customFormat="1" ht="30" x14ac:dyDescent="0.25">
      <c r="A476" s="40" t="s">
        <v>962</v>
      </c>
      <c r="B476" s="40"/>
      <c r="C476" s="41" t="s">
        <v>963</v>
      </c>
      <c r="D476" s="42" t="s">
        <v>156</v>
      </c>
      <c r="E476" s="43">
        <v>20.55</v>
      </c>
      <c r="F476" s="43"/>
      <c r="G476" s="43">
        <v>20.55</v>
      </c>
      <c r="H476" s="19">
        <f t="shared" si="7"/>
        <v>9</v>
      </c>
    </row>
    <row r="477" spans="1:8" s="19" customFormat="1" ht="30" x14ac:dyDescent="0.25">
      <c r="A477" s="40" t="s">
        <v>964</v>
      </c>
      <c r="B477" s="40"/>
      <c r="C477" s="41" t="s">
        <v>965</v>
      </c>
      <c r="D477" s="42" t="s">
        <v>156</v>
      </c>
      <c r="E477" s="43">
        <v>38.520000000000003</v>
      </c>
      <c r="F477" s="43"/>
      <c r="G477" s="43">
        <v>38.520000000000003</v>
      </c>
      <c r="H477" s="19">
        <f t="shared" si="7"/>
        <v>9</v>
      </c>
    </row>
    <row r="478" spans="1:8" s="19" customFormat="1" ht="30" x14ac:dyDescent="0.25">
      <c r="A478" s="40" t="s">
        <v>966</v>
      </c>
      <c r="B478" s="40"/>
      <c r="C478" s="41" t="s">
        <v>967</v>
      </c>
      <c r="D478" s="42" t="s">
        <v>156</v>
      </c>
      <c r="E478" s="43">
        <v>47.84</v>
      </c>
      <c r="F478" s="43"/>
      <c r="G478" s="43">
        <v>47.84</v>
      </c>
      <c r="H478" s="19">
        <f t="shared" si="7"/>
        <v>9</v>
      </c>
    </row>
    <row r="479" spans="1:8" s="19" customFormat="1" ht="30" x14ac:dyDescent="0.25">
      <c r="A479" s="40" t="s">
        <v>968</v>
      </c>
      <c r="B479" s="40"/>
      <c r="C479" s="41" t="s">
        <v>969</v>
      </c>
      <c r="D479" s="42" t="s">
        <v>156</v>
      </c>
      <c r="E479" s="43">
        <v>54.4</v>
      </c>
      <c r="F479" s="43"/>
      <c r="G479" s="43">
        <v>54.4</v>
      </c>
      <c r="H479" s="19">
        <f t="shared" si="7"/>
        <v>9</v>
      </c>
    </row>
    <row r="480" spans="1:8" s="19" customFormat="1" x14ac:dyDescent="0.25">
      <c r="A480" s="40" t="s">
        <v>970</v>
      </c>
      <c r="B480" s="40"/>
      <c r="C480" s="41" t="s">
        <v>971</v>
      </c>
      <c r="D480" s="42" t="s">
        <v>972</v>
      </c>
      <c r="E480" s="43">
        <v>2.72</v>
      </c>
      <c r="F480" s="43"/>
      <c r="G480" s="43">
        <v>2.72</v>
      </c>
      <c r="H480" s="19">
        <f t="shared" si="7"/>
        <v>9</v>
      </c>
    </row>
    <row r="481" spans="1:8" s="19" customFormat="1" ht="30" x14ac:dyDescent="0.25">
      <c r="A481" s="40" t="s">
        <v>973</v>
      </c>
      <c r="B481" s="40"/>
      <c r="C481" s="41" t="s">
        <v>974</v>
      </c>
      <c r="D481" s="42" t="s">
        <v>156</v>
      </c>
      <c r="E481" s="43">
        <v>16.29</v>
      </c>
      <c r="F481" s="43"/>
      <c r="G481" s="43">
        <v>16.29</v>
      </c>
      <c r="H481" s="19">
        <f t="shared" si="7"/>
        <v>9</v>
      </c>
    </row>
    <row r="482" spans="1:8" s="19" customFormat="1" x14ac:dyDescent="0.25">
      <c r="A482" s="40" t="s">
        <v>975</v>
      </c>
      <c r="B482" s="40"/>
      <c r="C482" s="41" t="s">
        <v>976</v>
      </c>
      <c r="D482" s="42"/>
      <c r="E482" s="43"/>
      <c r="F482" s="43"/>
      <c r="G482" s="43"/>
      <c r="H482" s="19">
        <f t="shared" si="7"/>
        <v>5</v>
      </c>
    </row>
    <row r="483" spans="1:8" s="19" customFormat="1" x14ac:dyDescent="0.25">
      <c r="A483" s="40" t="s">
        <v>977</v>
      </c>
      <c r="B483" s="40"/>
      <c r="C483" s="41" t="s">
        <v>978</v>
      </c>
      <c r="D483" s="42" t="s">
        <v>979</v>
      </c>
      <c r="E483" s="43">
        <v>32.979999999999997</v>
      </c>
      <c r="F483" s="43"/>
      <c r="G483" s="43">
        <v>32.979999999999997</v>
      </c>
      <c r="H483" s="19">
        <f t="shared" si="7"/>
        <v>9</v>
      </c>
    </row>
    <row r="484" spans="1:8" s="19" customFormat="1" x14ac:dyDescent="0.25">
      <c r="A484" s="40" t="s">
        <v>980</v>
      </c>
      <c r="B484" s="40"/>
      <c r="C484" s="41" t="s">
        <v>981</v>
      </c>
      <c r="D484" s="42" t="s">
        <v>156</v>
      </c>
      <c r="E484" s="43">
        <v>25.27</v>
      </c>
      <c r="F484" s="43"/>
      <c r="G484" s="43">
        <v>25.27</v>
      </c>
      <c r="H484" s="19">
        <f t="shared" si="7"/>
        <v>9</v>
      </c>
    </row>
    <row r="485" spans="1:8" s="19" customFormat="1" ht="30" x14ac:dyDescent="0.25">
      <c r="A485" s="40" t="s">
        <v>982</v>
      </c>
      <c r="B485" s="40"/>
      <c r="C485" s="41" t="s">
        <v>983</v>
      </c>
      <c r="D485" s="42" t="s">
        <v>979</v>
      </c>
      <c r="E485" s="43">
        <v>977.76</v>
      </c>
      <c r="F485" s="43"/>
      <c r="G485" s="43">
        <v>977.76</v>
      </c>
      <c r="H485" s="19">
        <f t="shared" si="7"/>
        <v>9</v>
      </c>
    </row>
    <row r="486" spans="1:8" s="19" customFormat="1" x14ac:dyDescent="0.25">
      <c r="A486" s="40" t="s">
        <v>984</v>
      </c>
      <c r="B486" s="40"/>
      <c r="C486" s="41" t="s">
        <v>985</v>
      </c>
      <c r="D486" s="42"/>
      <c r="E486" s="43"/>
      <c r="F486" s="43"/>
      <c r="G486" s="43"/>
      <c r="H486" s="19">
        <f t="shared" si="7"/>
        <v>5</v>
      </c>
    </row>
    <row r="487" spans="1:8" s="19" customFormat="1" x14ac:dyDescent="0.25">
      <c r="A487" s="40" t="s">
        <v>986</v>
      </c>
      <c r="B487" s="40"/>
      <c r="C487" s="41" t="s">
        <v>987</v>
      </c>
      <c r="D487" s="42" t="s">
        <v>156</v>
      </c>
      <c r="E487" s="43">
        <v>4.93</v>
      </c>
      <c r="F487" s="43"/>
      <c r="G487" s="43">
        <v>4.93</v>
      </c>
      <c r="H487" s="19">
        <f t="shared" si="7"/>
        <v>9</v>
      </c>
    </row>
    <row r="488" spans="1:8" s="19" customFormat="1" x14ac:dyDescent="0.25">
      <c r="A488" s="40" t="s">
        <v>988</v>
      </c>
      <c r="B488" s="40"/>
      <c r="C488" s="41" t="s">
        <v>989</v>
      </c>
      <c r="D488" s="42" t="s">
        <v>156</v>
      </c>
      <c r="E488" s="43">
        <v>7.97</v>
      </c>
      <c r="F488" s="43"/>
      <c r="G488" s="43">
        <v>7.97</v>
      </c>
      <c r="H488" s="19">
        <f t="shared" si="7"/>
        <v>9</v>
      </c>
    </row>
    <row r="489" spans="1:8" s="19" customFormat="1" ht="30" x14ac:dyDescent="0.25">
      <c r="A489" s="40" t="s">
        <v>990</v>
      </c>
      <c r="B489" s="40"/>
      <c r="C489" s="41" t="s">
        <v>991</v>
      </c>
      <c r="D489" s="42" t="s">
        <v>156</v>
      </c>
      <c r="E489" s="43">
        <v>11.9</v>
      </c>
      <c r="F489" s="43"/>
      <c r="G489" s="43">
        <v>11.9</v>
      </c>
      <c r="H489" s="19">
        <f t="shared" si="7"/>
        <v>9</v>
      </c>
    </row>
    <row r="490" spans="1:8" s="19" customFormat="1" ht="30" x14ac:dyDescent="0.25">
      <c r="A490" s="40" t="s">
        <v>992</v>
      </c>
      <c r="B490" s="40"/>
      <c r="C490" s="41" t="s">
        <v>993</v>
      </c>
      <c r="D490" s="42" t="s">
        <v>156</v>
      </c>
      <c r="E490" s="43">
        <v>13.16</v>
      </c>
      <c r="F490" s="43"/>
      <c r="G490" s="43">
        <v>13.16</v>
      </c>
      <c r="H490" s="19">
        <f t="shared" si="7"/>
        <v>9</v>
      </c>
    </row>
    <row r="491" spans="1:8" s="19" customFormat="1" ht="30" x14ac:dyDescent="0.25">
      <c r="A491" s="40" t="s">
        <v>994</v>
      </c>
      <c r="B491" s="40"/>
      <c r="C491" s="41" t="s">
        <v>995</v>
      </c>
      <c r="D491" s="42" t="s">
        <v>156</v>
      </c>
      <c r="E491" s="43">
        <v>17.59</v>
      </c>
      <c r="F491" s="43"/>
      <c r="G491" s="43">
        <v>17.59</v>
      </c>
      <c r="H491" s="19">
        <f t="shared" si="7"/>
        <v>9</v>
      </c>
    </row>
    <row r="492" spans="1:8" s="19" customFormat="1" ht="30" x14ac:dyDescent="0.25">
      <c r="A492" s="40" t="s">
        <v>996</v>
      </c>
      <c r="B492" s="40"/>
      <c r="C492" s="41" t="s">
        <v>997</v>
      </c>
      <c r="D492" s="42" t="s">
        <v>156</v>
      </c>
      <c r="E492" s="43">
        <v>26.35</v>
      </c>
      <c r="F492" s="43"/>
      <c r="G492" s="43">
        <v>26.35</v>
      </c>
      <c r="H492" s="19">
        <f t="shared" si="7"/>
        <v>9</v>
      </c>
    </row>
    <row r="493" spans="1:8" s="19" customFormat="1" ht="30" x14ac:dyDescent="0.25">
      <c r="A493" s="40" t="s">
        <v>998</v>
      </c>
      <c r="B493" s="40"/>
      <c r="C493" s="41" t="s">
        <v>999</v>
      </c>
      <c r="D493" s="42" t="s">
        <v>156</v>
      </c>
      <c r="E493" s="43">
        <v>35.090000000000003</v>
      </c>
      <c r="F493" s="43"/>
      <c r="G493" s="43">
        <v>35.090000000000003</v>
      </c>
      <c r="H493" s="19">
        <f t="shared" si="7"/>
        <v>9</v>
      </c>
    </row>
    <row r="494" spans="1:8" s="19" customFormat="1" ht="30" x14ac:dyDescent="0.25">
      <c r="A494" s="40" t="s">
        <v>1000</v>
      </c>
      <c r="B494" s="40"/>
      <c r="C494" s="41" t="s">
        <v>1001</v>
      </c>
      <c r="D494" s="42" t="s">
        <v>972</v>
      </c>
      <c r="E494" s="43">
        <v>1.69</v>
      </c>
      <c r="F494" s="43"/>
      <c r="G494" s="43">
        <v>1.69</v>
      </c>
      <c r="H494" s="19">
        <f t="shared" si="7"/>
        <v>9</v>
      </c>
    </row>
    <row r="495" spans="1:8" s="19" customFormat="1" x14ac:dyDescent="0.25">
      <c r="A495" s="40" t="s">
        <v>1002</v>
      </c>
      <c r="B495" s="40"/>
      <c r="C495" s="41" t="s">
        <v>1003</v>
      </c>
      <c r="D495" s="42" t="s">
        <v>156</v>
      </c>
      <c r="E495" s="43">
        <v>13.71</v>
      </c>
      <c r="F495" s="43"/>
      <c r="G495" s="43">
        <v>13.71</v>
      </c>
      <c r="H495" s="19">
        <f t="shared" si="7"/>
        <v>9</v>
      </c>
    </row>
    <row r="496" spans="1:8" s="19" customFormat="1" ht="30" x14ac:dyDescent="0.25">
      <c r="A496" s="40" t="s">
        <v>1004</v>
      </c>
      <c r="B496" s="40"/>
      <c r="C496" s="41" t="s">
        <v>1005</v>
      </c>
      <c r="D496" s="42" t="s">
        <v>156</v>
      </c>
      <c r="E496" s="43">
        <v>18.91</v>
      </c>
      <c r="F496" s="43"/>
      <c r="G496" s="43">
        <v>18.91</v>
      </c>
      <c r="H496" s="19">
        <f t="shared" si="7"/>
        <v>9</v>
      </c>
    </row>
    <row r="497" spans="1:8" s="19" customFormat="1" ht="30" x14ac:dyDescent="0.25">
      <c r="A497" s="40" t="s">
        <v>1006</v>
      </c>
      <c r="B497" s="40"/>
      <c r="C497" s="41" t="s">
        <v>1007</v>
      </c>
      <c r="D497" s="42" t="s">
        <v>156</v>
      </c>
      <c r="E497" s="43">
        <v>19.739999999999998</v>
      </c>
      <c r="F497" s="43"/>
      <c r="G497" s="43">
        <v>19.739999999999998</v>
      </c>
      <c r="H497" s="19">
        <f t="shared" si="7"/>
        <v>9</v>
      </c>
    </row>
    <row r="498" spans="1:8" s="19" customFormat="1" ht="30" x14ac:dyDescent="0.25">
      <c r="A498" s="40" t="s">
        <v>1008</v>
      </c>
      <c r="B498" s="40"/>
      <c r="C498" s="41" t="s">
        <v>1009</v>
      </c>
      <c r="D498" s="42" t="s">
        <v>156</v>
      </c>
      <c r="E498" s="43">
        <v>25.23</v>
      </c>
      <c r="F498" s="43"/>
      <c r="G498" s="43">
        <v>25.23</v>
      </c>
      <c r="H498" s="19">
        <f t="shared" si="7"/>
        <v>9</v>
      </c>
    </row>
    <row r="499" spans="1:8" s="19" customFormat="1" ht="30" x14ac:dyDescent="0.25">
      <c r="A499" s="40" t="s">
        <v>1010</v>
      </c>
      <c r="B499" s="40"/>
      <c r="C499" s="41" t="s">
        <v>1011</v>
      </c>
      <c r="D499" s="42" t="s">
        <v>156</v>
      </c>
      <c r="E499" s="43">
        <v>37.83</v>
      </c>
      <c r="F499" s="43"/>
      <c r="G499" s="43">
        <v>37.83</v>
      </c>
      <c r="H499" s="19">
        <f t="shared" si="7"/>
        <v>9</v>
      </c>
    </row>
    <row r="500" spans="1:8" s="19" customFormat="1" ht="30" x14ac:dyDescent="0.25">
      <c r="A500" s="40" t="s">
        <v>1012</v>
      </c>
      <c r="B500" s="40"/>
      <c r="C500" s="41" t="s">
        <v>1013</v>
      </c>
      <c r="D500" s="42" t="s">
        <v>156</v>
      </c>
      <c r="E500" s="43">
        <v>50.43</v>
      </c>
      <c r="F500" s="43"/>
      <c r="G500" s="43">
        <v>50.43</v>
      </c>
      <c r="H500" s="19">
        <f t="shared" si="7"/>
        <v>9</v>
      </c>
    </row>
    <row r="501" spans="1:8" s="19" customFormat="1" ht="30" x14ac:dyDescent="0.25">
      <c r="A501" s="40" t="s">
        <v>1014</v>
      </c>
      <c r="B501" s="40"/>
      <c r="C501" s="41" t="s">
        <v>1015</v>
      </c>
      <c r="D501" s="42" t="s">
        <v>972</v>
      </c>
      <c r="E501" s="43">
        <v>2.4500000000000002</v>
      </c>
      <c r="F501" s="43"/>
      <c r="G501" s="43">
        <v>2.4500000000000002</v>
      </c>
      <c r="H501" s="19">
        <f t="shared" si="7"/>
        <v>9</v>
      </c>
    </row>
    <row r="502" spans="1:8" s="19" customFormat="1" x14ac:dyDescent="0.25">
      <c r="A502" s="40" t="s">
        <v>1016</v>
      </c>
      <c r="B502" s="40"/>
      <c r="C502" s="41" t="s">
        <v>1017</v>
      </c>
      <c r="D502" s="42"/>
      <c r="E502" s="43"/>
      <c r="F502" s="43"/>
      <c r="G502" s="43"/>
      <c r="H502" s="19">
        <f t="shared" si="7"/>
        <v>2</v>
      </c>
    </row>
    <row r="503" spans="1:8" s="19" customFormat="1" x14ac:dyDescent="0.25">
      <c r="A503" s="40" t="s">
        <v>1018</v>
      </c>
      <c r="B503" s="40"/>
      <c r="C503" s="41" t="s">
        <v>1019</v>
      </c>
      <c r="D503" s="42"/>
      <c r="E503" s="43"/>
      <c r="F503" s="43"/>
      <c r="G503" s="43"/>
      <c r="H503" s="19">
        <f t="shared" si="7"/>
        <v>5</v>
      </c>
    </row>
    <row r="504" spans="1:8" s="19" customFormat="1" x14ac:dyDescent="0.25">
      <c r="A504" s="40" t="s">
        <v>1020</v>
      </c>
      <c r="B504" s="40"/>
      <c r="C504" s="41" t="s">
        <v>1021</v>
      </c>
      <c r="D504" s="42" t="s">
        <v>156</v>
      </c>
      <c r="E504" s="43"/>
      <c r="F504" s="43">
        <v>42.18</v>
      </c>
      <c r="G504" s="43">
        <v>42.18</v>
      </c>
      <c r="H504" s="19">
        <f t="shared" si="7"/>
        <v>9</v>
      </c>
    </row>
    <row r="505" spans="1:8" s="19" customFormat="1" x14ac:dyDescent="0.25">
      <c r="A505" s="40" t="s">
        <v>1022</v>
      </c>
      <c r="B505" s="40"/>
      <c r="C505" s="41" t="s">
        <v>1023</v>
      </c>
      <c r="D505" s="42" t="s">
        <v>156</v>
      </c>
      <c r="E505" s="43"/>
      <c r="F505" s="43">
        <v>52.63</v>
      </c>
      <c r="G505" s="43">
        <v>52.63</v>
      </c>
      <c r="H505" s="19">
        <f t="shared" si="7"/>
        <v>9</v>
      </c>
    </row>
    <row r="506" spans="1:8" s="19" customFormat="1" x14ac:dyDescent="0.25">
      <c r="A506" s="40" t="s">
        <v>1024</v>
      </c>
      <c r="B506" s="40"/>
      <c r="C506" s="41" t="s">
        <v>1025</v>
      </c>
      <c r="D506" s="42"/>
      <c r="E506" s="43"/>
      <c r="F506" s="43"/>
      <c r="G506" s="43"/>
      <c r="H506" s="19">
        <f t="shared" si="7"/>
        <v>5</v>
      </c>
    </row>
    <row r="507" spans="1:8" s="19" customFormat="1" ht="30" x14ac:dyDescent="0.25">
      <c r="A507" s="40" t="s">
        <v>1026</v>
      </c>
      <c r="B507" s="40"/>
      <c r="C507" s="41" t="s">
        <v>1027</v>
      </c>
      <c r="D507" s="42" t="s">
        <v>156</v>
      </c>
      <c r="E507" s="43"/>
      <c r="F507" s="43">
        <v>50.61</v>
      </c>
      <c r="G507" s="43">
        <v>50.61</v>
      </c>
      <c r="H507" s="19">
        <f t="shared" si="7"/>
        <v>9</v>
      </c>
    </row>
    <row r="508" spans="1:8" s="19" customFormat="1" ht="30" x14ac:dyDescent="0.25">
      <c r="A508" s="40" t="s">
        <v>1028</v>
      </c>
      <c r="B508" s="40"/>
      <c r="C508" s="41" t="s">
        <v>1029</v>
      </c>
      <c r="D508" s="42" t="s">
        <v>156</v>
      </c>
      <c r="E508" s="43"/>
      <c r="F508" s="43">
        <v>65.459999999999994</v>
      </c>
      <c r="G508" s="43">
        <v>65.459999999999994</v>
      </c>
      <c r="H508" s="19">
        <f t="shared" si="7"/>
        <v>9</v>
      </c>
    </row>
    <row r="509" spans="1:8" s="19" customFormat="1" x14ac:dyDescent="0.25">
      <c r="A509" s="40" t="s">
        <v>1030</v>
      </c>
      <c r="B509" s="40"/>
      <c r="C509" s="41" t="s">
        <v>1031</v>
      </c>
      <c r="D509" s="42"/>
      <c r="E509" s="43"/>
      <c r="F509" s="43"/>
      <c r="G509" s="43"/>
      <c r="H509" s="19">
        <f t="shared" si="7"/>
        <v>5</v>
      </c>
    </row>
    <row r="510" spans="1:8" s="19" customFormat="1" x14ac:dyDescent="0.25">
      <c r="A510" s="40" t="s">
        <v>1032</v>
      </c>
      <c r="B510" s="40"/>
      <c r="C510" s="41" t="s">
        <v>1033</v>
      </c>
      <c r="D510" s="42" t="s">
        <v>156</v>
      </c>
      <c r="E510" s="43"/>
      <c r="F510" s="43">
        <v>7.25</v>
      </c>
      <c r="G510" s="43">
        <v>7.25</v>
      </c>
      <c r="H510" s="19">
        <f t="shared" si="7"/>
        <v>9</v>
      </c>
    </row>
    <row r="511" spans="1:8" s="19" customFormat="1" x14ac:dyDescent="0.25">
      <c r="A511" s="40" t="s">
        <v>1034</v>
      </c>
      <c r="B511" s="40"/>
      <c r="C511" s="41" t="s">
        <v>1035</v>
      </c>
      <c r="D511" s="42" t="s">
        <v>156</v>
      </c>
      <c r="E511" s="43"/>
      <c r="F511" s="43">
        <v>15.74</v>
      </c>
      <c r="G511" s="43">
        <v>15.74</v>
      </c>
      <c r="H511" s="19">
        <f t="shared" si="7"/>
        <v>9</v>
      </c>
    </row>
    <row r="512" spans="1:8" s="19" customFormat="1" x14ac:dyDescent="0.25">
      <c r="A512" s="40" t="s">
        <v>1036</v>
      </c>
      <c r="B512" s="40"/>
      <c r="C512" s="41" t="s">
        <v>1037</v>
      </c>
      <c r="D512" s="42" t="s">
        <v>156</v>
      </c>
      <c r="E512" s="43">
        <v>17.32</v>
      </c>
      <c r="F512" s="43">
        <v>56.68</v>
      </c>
      <c r="G512" s="43">
        <v>74</v>
      </c>
      <c r="H512" s="19">
        <f t="shared" si="7"/>
        <v>9</v>
      </c>
    </row>
    <row r="513" spans="1:8" s="19" customFormat="1" x14ac:dyDescent="0.25">
      <c r="A513" s="40" t="s">
        <v>1038</v>
      </c>
      <c r="B513" s="40"/>
      <c r="C513" s="41" t="s">
        <v>1039</v>
      </c>
      <c r="D513" s="42"/>
      <c r="E513" s="43"/>
      <c r="F513" s="43"/>
      <c r="G513" s="43"/>
      <c r="H513" s="19">
        <f t="shared" si="7"/>
        <v>5</v>
      </c>
    </row>
    <row r="514" spans="1:8" s="19" customFormat="1" x14ac:dyDescent="0.25">
      <c r="A514" s="40" t="s">
        <v>1040</v>
      </c>
      <c r="B514" s="40"/>
      <c r="C514" s="41" t="s">
        <v>1041</v>
      </c>
      <c r="D514" s="42" t="s">
        <v>156</v>
      </c>
      <c r="E514" s="43"/>
      <c r="F514" s="43">
        <v>52.11</v>
      </c>
      <c r="G514" s="43">
        <v>52.11</v>
      </c>
      <c r="H514" s="19">
        <f t="shared" si="7"/>
        <v>9</v>
      </c>
    </row>
    <row r="515" spans="1:8" s="19" customFormat="1" x14ac:dyDescent="0.25">
      <c r="A515" s="40" t="s">
        <v>1042</v>
      </c>
      <c r="B515" s="40"/>
      <c r="C515" s="41" t="s">
        <v>1043</v>
      </c>
      <c r="D515" s="42"/>
      <c r="E515" s="43"/>
      <c r="F515" s="43"/>
      <c r="G515" s="43"/>
      <c r="H515" s="19">
        <f t="shared" si="7"/>
        <v>5</v>
      </c>
    </row>
    <row r="516" spans="1:8" s="19" customFormat="1" x14ac:dyDescent="0.25">
      <c r="A516" s="40" t="s">
        <v>1044</v>
      </c>
      <c r="B516" s="40"/>
      <c r="C516" s="41" t="s">
        <v>1045</v>
      </c>
      <c r="D516" s="42" t="s">
        <v>156</v>
      </c>
      <c r="E516" s="43"/>
      <c r="F516" s="43">
        <v>10.119999999999999</v>
      </c>
      <c r="G516" s="43">
        <v>10.119999999999999</v>
      </c>
      <c r="H516" s="19">
        <f t="shared" si="7"/>
        <v>9</v>
      </c>
    </row>
    <row r="517" spans="1:8" s="19" customFormat="1" x14ac:dyDescent="0.25">
      <c r="A517" s="40" t="s">
        <v>1046</v>
      </c>
      <c r="B517" s="40"/>
      <c r="C517" s="41" t="s">
        <v>1047</v>
      </c>
      <c r="D517" s="42"/>
      <c r="E517" s="43"/>
      <c r="F517" s="43"/>
      <c r="G517" s="43"/>
      <c r="H517" s="19">
        <f t="shared" si="7"/>
        <v>2</v>
      </c>
    </row>
    <row r="518" spans="1:8" s="19" customFormat="1" ht="30" x14ac:dyDescent="0.25">
      <c r="A518" s="40" t="s">
        <v>1048</v>
      </c>
      <c r="B518" s="40"/>
      <c r="C518" s="41" t="s">
        <v>1049</v>
      </c>
      <c r="D518" s="42"/>
      <c r="E518" s="43"/>
      <c r="F518" s="43"/>
      <c r="G518" s="43"/>
      <c r="H518" s="19">
        <f t="shared" si="7"/>
        <v>5</v>
      </c>
    </row>
    <row r="519" spans="1:8" s="19" customFormat="1" x14ac:dyDescent="0.25">
      <c r="A519" s="40" t="s">
        <v>1050</v>
      </c>
      <c r="B519" s="40"/>
      <c r="C519" s="41" t="s">
        <v>1051</v>
      </c>
      <c r="D519" s="42" t="s">
        <v>156</v>
      </c>
      <c r="E519" s="43">
        <v>14.95</v>
      </c>
      <c r="F519" s="43">
        <v>0.24</v>
      </c>
      <c r="G519" s="43">
        <v>15.19</v>
      </c>
      <c r="H519" s="19">
        <f t="shared" si="7"/>
        <v>9</v>
      </c>
    </row>
    <row r="520" spans="1:8" s="19" customFormat="1" ht="30" x14ac:dyDescent="0.25">
      <c r="A520" s="40" t="s">
        <v>1052</v>
      </c>
      <c r="B520" s="40"/>
      <c r="C520" s="41" t="s">
        <v>1053</v>
      </c>
      <c r="D520" s="42" t="s">
        <v>156</v>
      </c>
      <c r="E520" s="43">
        <v>15.36</v>
      </c>
      <c r="F520" s="43">
        <v>0.24</v>
      </c>
      <c r="G520" s="43">
        <v>15.6</v>
      </c>
      <c r="H520" s="19">
        <f t="shared" si="7"/>
        <v>9</v>
      </c>
    </row>
    <row r="521" spans="1:8" s="19" customFormat="1" ht="30" x14ac:dyDescent="0.25">
      <c r="A521" s="40" t="s">
        <v>1054</v>
      </c>
      <c r="B521" s="40"/>
      <c r="C521" s="41" t="s">
        <v>1055</v>
      </c>
      <c r="D521" s="42" t="s">
        <v>156</v>
      </c>
      <c r="E521" s="43">
        <v>25.69</v>
      </c>
      <c r="F521" s="43">
        <v>0.79</v>
      </c>
      <c r="G521" s="43">
        <v>26.48</v>
      </c>
      <c r="H521" s="19">
        <f t="shared" ref="H521:H584" si="8">LEN(A521)</f>
        <v>9</v>
      </c>
    </row>
    <row r="522" spans="1:8" s="19" customFormat="1" x14ac:dyDescent="0.25">
      <c r="A522" s="40" t="s">
        <v>1056</v>
      </c>
      <c r="B522" s="40"/>
      <c r="C522" s="41" t="s">
        <v>1057</v>
      </c>
      <c r="D522" s="42" t="s">
        <v>156</v>
      </c>
      <c r="E522" s="43">
        <v>14.17</v>
      </c>
      <c r="F522" s="43"/>
      <c r="G522" s="43">
        <v>14.17</v>
      </c>
      <c r="H522" s="19">
        <f t="shared" si="8"/>
        <v>9</v>
      </c>
    </row>
    <row r="523" spans="1:8" s="19" customFormat="1" x14ac:dyDescent="0.25">
      <c r="A523" s="40" t="s">
        <v>1058</v>
      </c>
      <c r="B523" s="40"/>
      <c r="C523" s="41" t="s">
        <v>1059</v>
      </c>
      <c r="D523" s="42"/>
      <c r="E523" s="43"/>
      <c r="F523" s="43"/>
      <c r="G523" s="43"/>
      <c r="H523" s="19">
        <f t="shared" si="8"/>
        <v>5</v>
      </c>
    </row>
    <row r="524" spans="1:8" s="19" customFormat="1" ht="30" x14ac:dyDescent="0.25">
      <c r="A524" s="40" t="s">
        <v>1060</v>
      </c>
      <c r="B524" s="40"/>
      <c r="C524" s="41" t="s">
        <v>1061</v>
      </c>
      <c r="D524" s="42" t="s">
        <v>156</v>
      </c>
      <c r="E524" s="43">
        <v>9.49</v>
      </c>
      <c r="F524" s="43">
        <v>1.0900000000000001</v>
      </c>
      <c r="G524" s="43">
        <v>10.58</v>
      </c>
      <c r="H524" s="19">
        <f t="shared" si="8"/>
        <v>9</v>
      </c>
    </row>
    <row r="525" spans="1:8" s="19" customFormat="1" ht="30" x14ac:dyDescent="0.25">
      <c r="A525" s="40" t="s">
        <v>1062</v>
      </c>
      <c r="B525" s="40"/>
      <c r="C525" s="41" t="s">
        <v>1063</v>
      </c>
      <c r="D525" s="42" t="s">
        <v>156</v>
      </c>
      <c r="E525" s="43">
        <v>10.7</v>
      </c>
      <c r="F525" s="43">
        <v>1.22</v>
      </c>
      <c r="G525" s="43">
        <v>11.92</v>
      </c>
      <c r="H525" s="19">
        <f t="shared" si="8"/>
        <v>9</v>
      </c>
    </row>
    <row r="526" spans="1:8" s="19" customFormat="1" ht="30" x14ac:dyDescent="0.25">
      <c r="A526" s="40" t="s">
        <v>1064</v>
      </c>
      <c r="B526" s="40"/>
      <c r="C526" s="41" t="s">
        <v>1065</v>
      </c>
      <c r="D526" s="42" t="s">
        <v>156</v>
      </c>
      <c r="E526" s="43">
        <v>19.79</v>
      </c>
      <c r="F526" s="43">
        <v>0.7</v>
      </c>
      <c r="G526" s="43">
        <v>20.49</v>
      </c>
      <c r="H526" s="19">
        <f t="shared" si="8"/>
        <v>9</v>
      </c>
    </row>
    <row r="527" spans="1:8" s="19" customFormat="1" ht="30" x14ac:dyDescent="0.25">
      <c r="A527" s="40" t="s">
        <v>1066</v>
      </c>
      <c r="B527" s="40"/>
      <c r="C527" s="41" t="s">
        <v>1067</v>
      </c>
      <c r="D527" s="42" t="s">
        <v>156</v>
      </c>
      <c r="E527" s="43">
        <v>20.9</v>
      </c>
      <c r="F527" s="43">
        <v>0.67</v>
      </c>
      <c r="G527" s="43">
        <v>21.57</v>
      </c>
      <c r="H527" s="19">
        <f t="shared" si="8"/>
        <v>9</v>
      </c>
    </row>
    <row r="528" spans="1:8" s="19" customFormat="1" x14ac:dyDescent="0.25">
      <c r="A528" s="40" t="s">
        <v>1068</v>
      </c>
      <c r="B528" s="40"/>
      <c r="C528" s="41" t="s">
        <v>1069</v>
      </c>
      <c r="D528" s="42"/>
      <c r="E528" s="43"/>
      <c r="F528" s="43"/>
      <c r="G528" s="43"/>
      <c r="H528" s="19">
        <f t="shared" si="8"/>
        <v>5</v>
      </c>
    </row>
    <row r="529" spans="1:8" s="19" customFormat="1" x14ac:dyDescent="0.25">
      <c r="A529" s="40" t="s">
        <v>1070</v>
      </c>
      <c r="B529" s="40"/>
      <c r="C529" s="41" t="s">
        <v>1071</v>
      </c>
      <c r="D529" s="42" t="s">
        <v>156</v>
      </c>
      <c r="E529" s="43">
        <v>36.44</v>
      </c>
      <c r="F529" s="43">
        <v>1.57</v>
      </c>
      <c r="G529" s="43">
        <v>38.01</v>
      </c>
      <c r="H529" s="19">
        <f t="shared" si="8"/>
        <v>9</v>
      </c>
    </row>
    <row r="530" spans="1:8" s="19" customFormat="1" x14ac:dyDescent="0.25">
      <c r="A530" s="40" t="s">
        <v>1072</v>
      </c>
      <c r="B530" s="40"/>
      <c r="C530" s="41" t="s">
        <v>1073</v>
      </c>
      <c r="D530" s="42" t="s">
        <v>156</v>
      </c>
      <c r="E530" s="43">
        <v>31.14</v>
      </c>
      <c r="F530" s="43">
        <v>1.27</v>
      </c>
      <c r="G530" s="43">
        <v>32.409999999999997</v>
      </c>
      <c r="H530" s="19">
        <f t="shared" si="8"/>
        <v>9</v>
      </c>
    </row>
    <row r="531" spans="1:8" s="19" customFormat="1" x14ac:dyDescent="0.25">
      <c r="A531" s="40" t="s">
        <v>1074</v>
      </c>
      <c r="B531" s="40"/>
      <c r="C531" s="41" t="s">
        <v>1075</v>
      </c>
      <c r="D531" s="42"/>
      <c r="E531" s="43"/>
      <c r="F531" s="43"/>
      <c r="G531" s="43"/>
      <c r="H531" s="19">
        <f t="shared" si="8"/>
        <v>5</v>
      </c>
    </row>
    <row r="532" spans="1:8" s="19" customFormat="1" ht="30" x14ac:dyDescent="0.25">
      <c r="A532" s="40" t="s">
        <v>1076</v>
      </c>
      <c r="B532" s="40"/>
      <c r="C532" s="41" t="s">
        <v>1077</v>
      </c>
      <c r="D532" s="42" t="s">
        <v>156</v>
      </c>
      <c r="E532" s="43">
        <v>244.5</v>
      </c>
      <c r="F532" s="43"/>
      <c r="G532" s="43">
        <v>244.5</v>
      </c>
      <c r="H532" s="19">
        <f t="shared" si="8"/>
        <v>9</v>
      </c>
    </row>
    <row r="533" spans="1:8" s="19" customFormat="1" x14ac:dyDescent="0.25">
      <c r="A533" s="40" t="s">
        <v>1078</v>
      </c>
      <c r="B533" s="40"/>
      <c r="C533" s="41" t="s">
        <v>1079</v>
      </c>
      <c r="D533" s="42"/>
      <c r="E533" s="43"/>
      <c r="F533" s="43"/>
      <c r="G533" s="43"/>
      <c r="H533" s="19">
        <f t="shared" si="8"/>
        <v>5</v>
      </c>
    </row>
    <row r="534" spans="1:8" s="19" customFormat="1" x14ac:dyDescent="0.25">
      <c r="A534" s="40" t="s">
        <v>1080</v>
      </c>
      <c r="B534" s="40"/>
      <c r="C534" s="41" t="s">
        <v>1081</v>
      </c>
      <c r="D534" s="42" t="s">
        <v>156</v>
      </c>
      <c r="E534" s="43">
        <v>6.07</v>
      </c>
      <c r="F534" s="43">
        <v>0.1</v>
      </c>
      <c r="G534" s="43">
        <v>6.17</v>
      </c>
      <c r="H534" s="19">
        <f t="shared" si="8"/>
        <v>9</v>
      </c>
    </row>
    <row r="535" spans="1:8" s="19" customFormat="1" x14ac:dyDescent="0.25">
      <c r="A535" s="40" t="s">
        <v>1082</v>
      </c>
      <c r="B535" s="40"/>
      <c r="C535" s="41" t="s">
        <v>1083</v>
      </c>
      <c r="D535" s="42"/>
      <c r="E535" s="43"/>
      <c r="F535" s="43"/>
      <c r="G535" s="43"/>
      <c r="H535" s="19">
        <f t="shared" si="8"/>
        <v>5</v>
      </c>
    </row>
    <row r="536" spans="1:8" s="19" customFormat="1" x14ac:dyDescent="0.25">
      <c r="A536" s="40" t="s">
        <v>1084</v>
      </c>
      <c r="B536" s="40"/>
      <c r="C536" s="41" t="s">
        <v>1085</v>
      </c>
      <c r="D536" s="42" t="s">
        <v>156</v>
      </c>
      <c r="E536" s="43">
        <v>3.69</v>
      </c>
      <c r="F536" s="43">
        <v>2.35</v>
      </c>
      <c r="G536" s="43">
        <v>6.04</v>
      </c>
      <c r="H536" s="19">
        <f t="shared" si="8"/>
        <v>9</v>
      </c>
    </row>
    <row r="537" spans="1:8" s="19" customFormat="1" ht="30" x14ac:dyDescent="0.25">
      <c r="A537" s="40" t="s">
        <v>1086</v>
      </c>
      <c r="B537" s="40"/>
      <c r="C537" s="41" t="s">
        <v>1087</v>
      </c>
      <c r="D537" s="42" t="s">
        <v>156</v>
      </c>
      <c r="E537" s="43">
        <v>19.93</v>
      </c>
      <c r="F537" s="43">
        <v>2.16</v>
      </c>
      <c r="G537" s="43">
        <v>22.09</v>
      </c>
      <c r="H537" s="19">
        <f t="shared" si="8"/>
        <v>9</v>
      </c>
    </row>
    <row r="538" spans="1:8" s="19" customFormat="1" x14ac:dyDescent="0.25">
      <c r="A538" s="40" t="s">
        <v>1088</v>
      </c>
      <c r="B538" s="40"/>
      <c r="C538" s="41" t="s">
        <v>1089</v>
      </c>
      <c r="D538" s="42"/>
      <c r="E538" s="43"/>
      <c r="F538" s="43"/>
      <c r="G538" s="43"/>
      <c r="H538" s="19">
        <f t="shared" si="8"/>
        <v>5</v>
      </c>
    </row>
    <row r="539" spans="1:8" s="19" customFormat="1" ht="30" x14ac:dyDescent="0.25">
      <c r="A539" s="40" t="s">
        <v>1090</v>
      </c>
      <c r="B539" s="40"/>
      <c r="C539" s="41" t="s">
        <v>1091</v>
      </c>
      <c r="D539" s="42" t="s">
        <v>156</v>
      </c>
      <c r="E539" s="43">
        <v>18.100000000000001</v>
      </c>
      <c r="F539" s="43">
        <v>0.36</v>
      </c>
      <c r="G539" s="43">
        <v>18.46</v>
      </c>
      <c r="H539" s="19">
        <f t="shared" si="8"/>
        <v>9</v>
      </c>
    </row>
    <row r="540" spans="1:8" s="19" customFormat="1" ht="30" x14ac:dyDescent="0.25">
      <c r="A540" s="40" t="s">
        <v>1092</v>
      </c>
      <c r="B540" s="40"/>
      <c r="C540" s="41" t="s">
        <v>1093</v>
      </c>
      <c r="D540" s="42" t="s">
        <v>156</v>
      </c>
      <c r="E540" s="43">
        <v>12.87</v>
      </c>
      <c r="F540" s="43">
        <v>0.25</v>
      </c>
      <c r="G540" s="43">
        <v>13.12</v>
      </c>
      <c r="H540" s="19">
        <f t="shared" si="8"/>
        <v>9</v>
      </c>
    </row>
    <row r="541" spans="1:8" s="19" customFormat="1" ht="30" x14ac:dyDescent="0.25">
      <c r="A541" s="40" t="s">
        <v>1094</v>
      </c>
      <c r="B541" s="40"/>
      <c r="C541" s="41" t="s">
        <v>1095</v>
      </c>
      <c r="D541" s="42" t="s">
        <v>156</v>
      </c>
      <c r="E541" s="43">
        <v>13.06</v>
      </c>
      <c r="F541" s="43">
        <v>0.11</v>
      </c>
      <c r="G541" s="43">
        <v>13.17</v>
      </c>
      <c r="H541" s="19">
        <f t="shared" si="8"/>
        <v>9</v>
      </c>
    </row>
    <row r="542" spans="1:8" s="19" customFormat="1" ht="30" x14ac:dyDescent="0.25">
      <c r="A542" s="40" t="s">
        <v>1096</v>
      </c>
      <c r="B542" s="40"/>
      <c r="C542" s="41" t="s">
        <v>1097</v>
      </c>
      <c r="D542" s="42" t="s">
        <v>156</v>
      </c>
      <c r="E542" s="43">
        <v>19.39</v>
      </c>
      <c r="F542" s="43">
        <v>0.34</v>
      </c>
      <c r="G542" s="43">
        <v>19.73</v>
      </c>
      <c r="H542" s="19">
        <f t="shared" si="8"/>
        <v>9</v>
      </c>
    </row>
    <row r="543" spans="1:8" s="19" customFormat="1" x14ac:dyDescent="0.25">
      <c r="A543" s="40" t="s">
        <v>1098</v>
      </c>
      <c r="B543" s="40"/>
      <c r="C543" s="41" t="s">
        <v>1099</v>
      </c>
      <c r="D543" s="42"/>
      <c r="E543" s="43"/>
      <c r="F543" s="43"/>
      <c r="G543" s="43"/>
      <c r="H543" s="19">
        <f t="shared" si="8"/>
        <v>2</v>
      </c>
    </row>
    <row r="544" spans="1:8" s="19" customFormat="1" x14ac:dyDescent="0.25">
      <c r="A544" s="40" t="s">
        <v>1100</v>
      </c>
      <c r="B544" s="40"/>
      <c r="C544" s="41" t="s">
        <v>1101</v>
      </c>
      <c r="D544" s="42"/>
      <c r="E544" s="43"/>
      <c r="F544" s="43"/>
      <c r="G544" s="43"/>
      <c r="H544" s="19">
        <f t="shared" si="8"/>
        <v>5</v>
      </c>
    </row>
    <row r="545" spans="1:8" s="19" customFormat="1" x14ac:dyDescent="0.25">
      <c r="A545" s="40" t="s">
        <v>1102</v>
      </c>
      <c r="B545" s="40"/>
      <c r="C545" s="41" t="s">
        <v>1103</v>
      </c>
      <c r="D545" s="42" t="s">
        <v>73</v>
      </c>
      <c r="E545" s="43">
        <v>37.07</v>
      </c>
      <c r="F545" s="43">
        <v>49.74</v>
      </c>
      <c r="G545" s="43">
        <v>86.81</v>
      </c>
      <c r="H545" s="19">
        <f t="shared" si="8"/>
        <v>9</v>
      </c>
    </row>
    <row r="546" spans="1:8" s="19" customFormat="1" x14ac:dyDescent="0.25">
      <c r="A546" s="40" t="s">
        <v>1104</v>
      </c>
      <c r="B546" s="40"/>
      <c r="C546" s="41" t="s">
        <v>1105</v>
      </c>
      <c r="D546" s="42" t="s">
        <v>73</v>
      </c>
      <c r="E546" s="43">
        <v>19.54</v>
      </c>
      <c r="F546" s="43">
        <v>29.92</v>
      </c>
      <c r="G546" s="43">
        <v>49.46</v>
      </c>
      <c r="H546" s="19">
        <f t="shared" si="8"/>
        <v>9</v>
      </c>
    </row>
    <row r="547" spans="1:8" s="19" customFormat="1" x14ac:dyDescent="0.25">
      <c r="A547" s="40" t="s">
        <v>1106</v>
      </c>
      <c r="B547" s="40"/>
      <c r="C547" s="41" t="s">
        <v>1107</v>
      </c>
      <c r="D547" s="42" t="s">
        <v>73</v>
      </c>
      <c r="E547" s="43">
        <v>13.26</v>
      </c>
      <c r="F547" s="43">
        <v>7.24</v>
      </c>
      <c r="G547" s="43">
        <v>20.5</v>
      </c>
      <c r="H547" s="19">
        <f t="shared" si="8"/>
        <v>9</v>
      </c>
    </row>
    <row r="548" spans="1:8" s="19" customFormat="1" x14ac:dyDescent="0.25">
      <c r="A548" s="40" t="s">
        <v>1108</v>
      </c>
      <c r="B548" s="40"/>
      <c r="C548" s="41" t="s">
        <v>1109</v>
      </c>
      <c r="D548" s="42" t="s">
        <v>73</v>
      </c>
      <c r="E548" s="43">
        <v>47.49</v>
      </c>
      <c r="F548" s="43">
        <v>57.89</v>
      </c>
      <c r="G548" s="43">
        <v>105.38</v>
      </c>
      <c r="H548" s="19">
        <f t="shared" si="8"/>
        <v>9</v>
      </c>
    </row>
    <row r="549" spans="1:8" s="19" customFormat="1" x14ac:dyDescent="0.25">
      <c r="A549" s="40" t="s">
        <v>1110</v>
      </c>
      <c r="B549" s="40"/>
      <c r="C549" s="41" t="s">
        <v>1111</v>
      </c>
      <c r="D549" s="42" t="s">
        <v>73</v>
      </c>
      <c r="E549" s="43">
        <v>271.52999999999997</v>
      </c>
      <c r="F549" s="43"/>
      <c r="G549" s="43">
        <v>271.52999999999997</v>
      </c>
      <c r="H549" s="19">
        <f t="shared" si="8"/>
        <v>9</v>
      </c>
    </row>
    <row r="550" spans="1:8" s="19" customFormat="1" x14ac:dyDescent="0.25">
      <c r="A550" s="40" t="s">
        <v>1112</v>
      </c>
      <c r="B550" s="40"/>
      <c r="C550" s="41" t="s">
        <v>1113</v>
      </c>
      <c r="D550" s="42" t="s">
        <v>73</v>
      </c>
      <c r="E550" s="43">
        <v>285.99</v>
      </c>
      <c r="F550" s="43"/>
      <c r="G550" s="43">
        <v>285.99</v>
      </c>
      <c r="H550" s="19">
        <f t="shared" si="8"/>
        <v>9</v>
      </c>
    </row>
    <row r="551" spans="1:8" s="19" customFormat="1" x14ac:dyDescent="0.25">
      <c r="A551" s="40" t="s">
        <v>1114</v>
      </c>
      <c r="B551" s="40"/>
      <c r="C551" s="41" t="s">
        <v>1115</v>
      </c>
      <c r="D551" s="42" t="s">
        <v>73</v>
      </c>
      <c r="E551" s="43">
        <v>308.20999999999998</v>
      </c>
      <c r="F551" s="43"/>
      <c r="G551" s="43">
        <v>308.20999999999998</v>
      </c>
      <c r="H551" s="19">
        <f t="shared" si="8"/>
        <v>9</v>
      </c>
    </row>
    <row r="552" spans="1:8" s="19" customFormat="1" x14ac:dyDescent="0.25">
      <c r="A552" s="40" t="s">
        <v>1116</v>
      </c>
      <c r="B552" s="40"/>
      <c r="C552" s="41" t="s">
        <v>1117</v>
      </c>
      <c r="D552" s="42"/>
      <c r="E552" s="43"/>
      <c r="F552" s="43"/>
      <c r="G552" s="43"/>
      <c r="H552" s="19">
        <f t="shared" si="8"/>
        <v>5</v>
      </c>
    </row>
    <row r="553" spans="1:8" s="19" customFormat="1" x14ac:dyDescent="0.25">
      <c r="A553" s="40" t="s">
        <v>1118</v>
      </c>
      <c r="B553" s="40"/>
      <c r="C553" s="41" t="s">
        <v>1119</v>
      </c>
      <c r="D553" s="42" t="s">
        <v>156</v>
      </c>
      <c r="E553" s="43">
        <v>19.09</v>
      </c>
      <c r="F553" s="43">
        <v>27.14</v>
      </c>
      <c r="G553" s="43">
        <v>46.23</v>
      </c>
      <c r="H553" s="19">
        <f t="shared" si="8"/>
        <v>9</v>
      </c>
    </row>
    <row r="554" spans="1:8" s="19" customFormat="1" x14ac:dyDescent="0.25">
      <c r="A554" s="40" t="s">
        <v>1120</v>
      </c>
      <c r="B554" s="40"/>
      <c r="C554" s="41" t="s">
        <v>1121</v>
      </c>
      <c r="D554" s="42" t="s">
        <v>592</v>
      </c>
      <c r="E554" s="43">
        <v>9.2200000000000006</v>
      </c>
      <c r="F554" s="43">
        <v>1.87</v>
      </c>
      <c r="G554" s="43">
        <v>11.09</v>
      </c>
      <c r="H554" s="19">
        <f t="shared" si="8"/>
        <v>9</v>
      </c>
    </row>
    <row r="555" spans="1:8" s="19" customFormat="1" x14ac:dyDescent="0.25">
      <c r="A555" s="40" t="s">
        <v>1122</v>
      </c>
      <c r="B555" s="40"/>
      <c r="C555" s="41" t="s">
        <v>1123</v>
      </c>
      <c r="D555" s="42" t="s">
        <v>1124</v>
      </c>
      <c r="E555" s="43">
        <v>5.08</v>
      </c>
      <c r="F555" s="43">
        <v>1.69</v>
      </c>
      <c r="G555" s="43">
        <v>6.77</v>
      </c>
      <c r="H555" s="19">
        <f t="shared" si="8"/>
        <v>9</v>
      </c>
    </row>
    <row r="556" spans="1:8" s="19" customFormat="1" x14ac:dyDescent="0.25">
      <c r="A556" s="40" t="s">
        <v>1125</v>
      </c>
      <c r="B556" s="40"/>
      <c r="C556" s="41" t="s">
        <v>1126</v>
      </c>
      <c r="D556" s="42" t="s">
        <v>156</v>
      </c>
      <c r="E556" s="43"/>
      <c r="F556" s="43">
        <v>12.84</v>
      </c>
      <c r="G556" s="43">
        <v>12.84</v>
      </c>
      <c r="H556" s="19">
        <f t="shared" si="8"/>
        <v>9</v>
      </c>
    </row>
    <row r="557" spans="1:8" s="19" customFormat="1" x14ac:dyDescent="0.25">
      <c r="A557" s="40" t="s">
        <v>1127</v>
      </c>
      <c r="B557" s="40"/>
      <c r="C557" s="41" t="s">
        <v>1128</v>
      </c>
      <c r="D557" s="42"/>
      <c r="E557" s="43"/>
      <c r="F557" s="43"/>
      <c r="G557" s="43"/>
      <c r="H557" s="19">
        <f t="shared" si="8"/>
        <v>5</v>
      </c>
    </row>
    <row r="558" spans="1:8" s="19" customFormat="1" x14ac:dyDescent="0.25">
      <c r="A558" s="40" t="s">
        <v>1129</v>
      </c>
      <c r="B558" s="40"/>
      <c r="C558" s="41" t="s">
        <v>1130</v>
      </c>
      <c r="D558" s="42" t="s">
        <v>156</v>
      </c>
      <c r="E558" s="43"/>
      <c r="F558" s="43">
        <v>7.48</v>
      </c>
      <c r="G558" s="43">
        <v>7.48</v>
      </c>
      <c r="H558" s="19">
        <f t="shared" si="8"/>
        <v>9</v>
      </c>
    </row>
    <row r="559" spans="1:8" s="19" customFormat="1" x14ac:dyDescent="0.25">
      <c r="A559" s="40" t="s">
        <v>1131</v>
      </c>
      <c r="B559" s="40"/>
      <c r="C559" s="41" t="s">
        <v>1132</v>
      </c>
      <c r="D559" s="42"/>
      <c r="E559" s="43"/>
      <c r="F559" s="43"/>
      <c r="G559" s="43"/>
      <c r="H559" s="19">
        <f t="shared" si="8"/>
        <v>5</v>
      </c>
    </row>
    <row r="560" spans="1:8" s="19" customFormat="1" x14ac:dyDescent="0.25">
      <c r="A560" s="40" t="s">
        <v>1133</v>
      </c>
      <c r="B560" s="40"/>
      <c r="C560" s="41" t="s">
        <v>1134</v>
      </c>
      <c r="D560" s="42" t="s">
        <v>73</v>
      </c>
      <c r="E560" s="43">
        <v>33.36</v>
      </c>
      <c r="F560" s="43">
        <v>0.63</v>
      </c>
      <c r="G560" s="43">
        <v>33.99</v>
      </c>
      <c r="H560" s="19">
        <f t="shared" si="8"/>
        <v>9</v>
      </c>
    </row>
    <row r="561" spans="1:8" s="19" customFormat="1" x14ac:dyDescent="0.25">
      <c r="A561" s="40" t="s">
        <v>1135</v>
      </c>
      <c r="B561" s="40"/>
      <c r="C561" s="41" t="s">
        <v>1136</v>
      </c>
      <c r="D561" s="42" t="s">
        <v>156</v>
      </c>
      <c r="E561" s="43">
        <v>97.08</v>
      </c>
      <c r="F561" s="43">
        <v>18.71</v>
      </c>
      <c r="G561" s="43">
        <v>115.79</v>
      </c>
      <c r="H561" s="19">
        <f t="shared" si="8"/>
        <v>9</v>
      </c>
    </row>
    <row r="562" spans="1:8" s="19" customFormat="1" x14ac:dyDescent="0.25">
      <c r="A562" s="40" t="s">
        <v>1137</v>
      </c>
      <c r="B562" s="40"/>
      <c r="C562" s="41" t="s">
        <v>1138</v>
      </c>
      <c r="D562" s="42" t="s">
        <v>156</v>
      </c>
      <c r="E562" s="43">
        <v>132.77000000000001</v>
      </c>
      <c r="F562" s="43">
        <v>11.22</v>
      </c>
      <c r="G562" s="43">
        <v>143.99</v>
      </c>
      <c r="H562" s="19">
        <f t="shared" si="8"/>
        <v>9</v>
      </c>
    </row>
    <row r="563" spans="1:8" s="19" customFormat="1" ht="30" x14ac:dyDescent="0.25">
      <c r="A563" s="40" t="s">
        <v>1139</v>
      </c>
      <c r="B563" s="40"/>
      <c r="C563" s="41" t="s">
        <v>1140</v>
      </c>
      <c r="D563" s="42" t="s">
        <v>73</v>
      </c>
      <c r="E563" s="43">
        <v>5.31</v>
      </c>
      <c r="F563" s="43">
        <v>11.22</v>
      </c>
      <c r="G563" s="43">
        <v>16.53</v>
      </c>
      <c r="H563" s="19">
        <f t="shared" si="8"/>
        <v>9</v>
      </c>
    </row>
    <row r="564" spans="1:8" s="19" customFormat="1" ht="30" x14ac:dyDescent="0.25">
      <c r="A564" s="40" t="s">
        <v>1141</v>
      </c>
      <c r="B564" s="40"/>
      <c r="C564" s="41" t="s">
        <v>1142</v>
      </c>
      <c r="D564" s="42" t="s">
        <v>73</v>
      </c>
      <c r="E564" s="43">
        <v>7.94</v>
      </c>
      <c r="F564" s="43">
        <v>11.22</v>
      </c>
      <c r="G564" s="43">
        <v>19.16</v>
      </c>
      <c r="H564" s="19">
        <f t="shared" si="8"/>
        <v>9</v>
      </c>
    </row>
    <row r="565" spans="1:8" s="19" customFormat="1" ht="30" x14ac:dyDescent="0.25">
      <c r="A565" s="40" t="s">
        <v>1143</v>
      </c>
      <c r="B565" s="40"/>
      <c r="C565" s="41" t="s">
        <v>1144</v>
      </c>
      <c r="D565" s="42" t="s">
        <v>73</v>
      </c>
      <c r="E565" s="43">
        <v>15.76</v>
      </c>
      <c r="F565" s="43">
        <v>11.22</v>
      </c>
      <c r="G565" s="43">
        <v>26.98</v>
      </c>
      <c r="H565" s="19">
        <f t="shared" si="8"/>
        <v>9</v>
      </c>
    </row>
    <row r="566" spans="1:8" s="19" customFormat="1" x14ac:dyDescent="0.25">
      <c r="A566" s="40" t="s">
        <v>1145</v>
      </c>
      <c r="B566" s="40"/>
      <c r="C566" s="41" t="s">
        <v>1146</v>
      </c>
      <c r="D566" s="42"/>
      <c r="E566" s="43"/>
      <c r="F566" s="43"/>
      <c r="G566" s="43"/>
      <c r="H566" s="19">
        <f t="shared" si="8"/>
        <v>5</v>
      </c>
    </row>
    <row r="567" spans="1:8" s="19" customFormat="1" x14ac:dyDescent="0.25">
      <c r="A567" s="40" t="s">
        <v>1147</v>
      </c>
      <c r="B567" s="40"/>
      <c r="C567" s="41" t="s">
        <v>1148</v>
      </c>
      <c r="D567" s="42" t="s">
        <v>131</v>
      </c>
      <c r="E567" s="43">
        <v>13</v>
      </c>
      <c r="F567" s="43">
        <v>13.09</v>
      </c>
      <c r="G567" s="43">
        <v>26.09</v>
      </c>
      <c r="H567" s="19">
        <f t="shared" si="8"/>
        <v>9</v>
      </c>
    </row>
    <row r="568" spans="1:8" s="19" customFormat="1" x14ac:dyDescent="0.25">
      <c r="A568" s="40" t="s">
        <v>1149</v>
      </c>
      <c r="B568" s="40"/>
      <c r="C568" s="41" t="s">
        <v>1150</v>
      </c>
      <c r="D568" s="42" t="s">
        <v>131</v>
      </c>
      <c r="E568" s="43">
        <v>18.75</v>
      </c>
      <c r="F568" s="43">
        <v>14.96</v>
      </c>
      <c r="G568" s="43">
        <v>33.71</v>
      </c>
      <c r="H568" s="19">
        <f t="shared" si="8"/>
        <v>9</v>
      </c>
    </row>
    <row r="569" spans="1:8" s="19" customFormat="1" x14ac:dyDescent="0.25">
      <c r="A569" s="40" t="s">
        <v>1151</v>
      </c>
      <c r="B569" s="40"/>
      <c r="C569" s="41" t="s">
        <v>1152</v>
      </c>
      <c r="D569" s="42" t="s">
        <v>131</v>
      </c>
      <c r="E569" s="43">
        <v>18.32</v>
      </c>
      <c r="F569" s="43">
        <v>18.71</v>
      </c>
      <c r="G569" s="43">
        <v>37.03</v>
      </c>
      <c r="H569" s="19">
        <f t="shared" si="8"/>
        <v>9</v>
      </c>
    </row>
    <row r="570" spans="1:8" s="19" customFormat="1" x14ac:dyDescent="0.25">
      <c r="A570" s="40" t="s">
        <v>1153</v>
      </c>
      <c r="B570" s="40"/>
      <c r="C570" s="41" t="s">
        <v>1154</v>
      </c>
      <c r="D570" s="42"/>
      <c r="E570" s="43"/>
      <c r="F570" s="43"/>
      <c r="G570" s="43"/>
      <c r="H570" s="19">
        <f t="shared" si="8"/>
        <v>5</v>
      </c>
    </row>
    <row r="571" spans="1:8" s="19" customFormat="1" ht="30" x14ac:dyDescent="0.25">
      <c r="A571" s="40" t="s">
        <v>1155</v>
      </c>
      <c r="B571" s="40"/>
      <c r="C571" s="41" t="s">
        <v>1156</v>
      </c>
      <c r="D571" s="42" t="s">
        <v>70</v>
      </c>
      <c r="E571" s="43">
        <v>11087.34</v>
      </c>
      <c r="F571" s="43"/>
      <c r="G571" s="43">
        <v>11087.34</v>
      </c>
      <c r="H571" s="19">
        <f t="shared" si="8"/>
        <v>9</v>
      </c>
    </row>
    <row r="572" spans="1:8" s="19" customFormat="1" ht="45" x14ac:dyDescent="0.25">
      <c r="A572" s="40" t="s">
        <v>1157</v>
      </c>
      <c r="B572" s="40"/>
      <c r="C572" s="41" t="s">
        <v>1158</v>
      </c>
      <c r="D572" s="42" t="s">
        <v>1159</v>
      </c>
      <c r="E572" s="43">
        <v>689.9</v>
      </c>
      <c r="F572" s="43"/>
      <c r="G572" s="43">
        <v>689.9</v>
      </c>
      <c r="H572" s="19">
        <f t="shared" si="8"/>
        <v>9</v>
      </c>
    </row>
    <row r="573" spans="1:8" s="19" customFormat="1" x14ac:dyDescent="0.25">
      <c r="A573" s="40" t="s">
        <v>1160</v>
      </c>
      <c r="B573" s="40"/>
      <c r="C573" s="41" t="s">
        <v>1161</v>
      </c>
      <c r="D573" s="42" t="s">
        <v>21</v>
      </c>
      <c r="E573" s="43">
        <v>373.46</v>
      </c>
      <c r="F573" s="43"/>
      <c r="G573" s="43">
        <v>373.46</v>
      </c>
      <c r="H573" s="19">
        <f t="shared" si="8"/>
        <v>9</v>
      </c>
    </row>
    <row r="574" spans="1:8" s="19" customFormat="1" ht="30" x14ac:dyDescent="0.25">
      <c r="A574" s="40" t="s">
        <v>1162</v>
      </c>
      <c r="B574" s="40"/>
      <c r="C574" s="41" t="s">
        <v>1163</v>
      </c>
      <c r="D574" s="42" t="s">
        <v>1164</v>
      </c>
      <c r="E574" s="43">
        <v>2.87</v>
      </c>
      <c r="F574" s="43">
        <v>3.37</v>
      </c>
      <c r="G574" s="43">
        <v>6.24</v>
      </c>
      <c r="H574" s="19">
        <f t="shared" si="8"/>
        <v>9</v>
      </c>
    </row>
    <row r="575" spans="1:8" s="19" customFormat="1" x14ac:dyDescent="0.25">
      <c r="A575" s="40" t="s">
        <v>1165</v>
      </c>
      <c r="B575" s="40"/>
      <c r="C575" s="41" t="s">
        <v>1166</v>
      </c>
      <c r="D575" s="42"/>
      <c r="E575" s="43"/>
      <c r="F575" s="43"/>
      <c r="G575" s="43"/>
      <c r="H575" s="19">
        <f t="shared" si="8"/>
        <v>5</v>
      </c>
    </row>
    <row r="576" spans="1:8" s="19" customFormat="1" x14ac:dyDescent="0.25">
      <c r="A576" s="40" t="s">
        <v>1167</v>
      </c>
      <c r="B576" s="40"/>
      <c r="C576" s="41" t="s">
        <v>1168</v>
      </c>
      <c r="D576" s="42" t="s">
        <v>156</v>
      </c>
      <c r="E576" s="43">
        <v>112.42</v>
      </c>
      <c r="F576" s="43">
        <v>112.2</v>
      </c>
      <c r="G576" s="43">
        <v>224.62</v>
      </c>
      <c r="H576" s="19">
        <f t="shared" si="8"/>
        <v>9</v>
      </c>
    </row>
    <row r="577" spans="1:8" s="19" customFormat="1" x14ac:dyDescent="0.25">
      <c r="A577" s="40" t="s">
        <v>1169</v>
      </c>
      <c r="B577" s="40"/>
      <c r="C577" s="41" t="s">
        <v>1170</v>
      </c>
      <c r="D577" s="42" t="s">
        <v>156</v>
      </c>
      <c r="E577" s="43">
        <v>236.04</v>
      </c>
      <c r="F577" s="43">
        <v>217.08</v>
      </c>
      <c r="G577" s="43">
        <v>453.12</v>
      </c>
      <c r="H577" s="19">
        <f t="shared" si="8"/>
        <v>9</v>
      </c>
    </row>
    <row r="578" spans="1:8" s="19" customFormat="1" ht="45" x14ac:dyDescent="0.25">
      <c r="A578" s="40" t="s">
        <v>1171</v>
      </c>
      <c r="B578" s="40"/>
      <c r="C578" s="41" t="s">
        <v>1172</v>
      </c>
      <c r="D578" s="42" t="s">
        <v>156</v>
      </c>
      <c r="E578" s="43">
        <v>845.1</v>
      </c>
      <c r="F578" s="43">
        <v>100.94</v>
      </c>
      <c r="G578" s="43">
        <v>946.04</v>
      </c>
      <c r="H578" s="19">
        <f t="shared" si="8"/>
        <v>9</v>
      </c>
    </row>
    <row r="579" spans="1:8" s="19" customFormat="1" ht="45" x14ac:dyDescent="0.25">
      <c r="A579" s="40" t="s">
        <v>1173</v>
      </c>
      <c r="B579" s="40"/>
      <c r="C579" s="41" t="s">
        <v>1174</v>
      </c>
      <c r="D579" s="42" t="s">
        <v>156</v>
      </c>
      <c r="E579" s="43">
        <v>636.88</v>
      </c>
      <c r="F579" s="43">
        <v>123.97</v>
      </c>
      <c r="G579" s="43">
        <v>760.85</v>
      </c>
      <c r="H579" s="19">
        <f t="shared" si="8"/>
        <v>9</v>
      </c>
    </row>
    <row r="580" spans="1:8" s="19" customFormat="1" x14ac:dyDescent="0.25">
      <c r="A580" s="40" t="s">
        <v>1175</v>
      </c>
      <c r="B580" s="40"/>
      <c r="C580" s="41" t="s">
        <v>1176</v>
      </c>
      <c r="D580" s="42"/>
      <c r="E580" s="43"/>
      <c r="F580" s="43"/>
      <c r="G580" s="43"/>
      <c r="H580" s="19">
        <f t="shared" si="8"/>
        <v>2</v>
      </c>
    </row>
    <row r="581" spans="1:8" s="19" customFormat="1" x14ac:dyDescent="0.25">
      <c r="A581" s="40" t="s">
        <v>1177</v>
      </c>
      <c r="B581" s="40"/>
      <c r="C581" s="41" t="s">
        <v>1178</v>
      </c>
      <c r="D581" s="42"/>
      <c r="E581" s="43"/>
      <c r="F581" s="43"/>
      <c r="G581" s="43"/>
      <c r="H581" s="19">
        <f t="shared" si="8"/>
        <v>5</v>
      </c>
    </row>
    <row r="582" spans="1:8" s="19" customFormat="1" x14ac:dyDescent="0.25">
      <c r="A582" s="40" t="s">
        <v>1179</v>
      </c>
      <c r="B582" s="40"/>
      <c r="C582" s="41" t="s">
        <v>1180</v>
      </c>
      <c r="D582" s="42" t="s">
        <v>73</v>
      </c>
      <c r="E582" s="43">
        <v>40.229999999999997</v>
      </c>
      <c r="F582" s="43">
        <v>48.62</v>
      </c>
      <c r="G582" s="43">
        <v>88.85</v>
      </c>
      <c r="H582" s="19">
        <f t="shared" si="8"/>
        <v>9</v>
      </c>
    </row>
    <row r="583" spans="1:8" s="19" customFormat="1" x14ac:dyDescent="0.25">
      <c r="A583" s="40" t="s">
        <v>1181</v>
      </c>
      <c r="B583" s="40"/>
      <c r="C583" s="41" t="s">
        <v>1182</v>
      </c>
      <c r="D583" s="42" t="s">
        <v>73</v>
      </c>
      <c r="E583" s="43">
        <v>170.73</v>
      </c>
      <c r="F583" s="43">
        <v>56.11</v>
      </c>
      <c r="G583" s="43">
        <v>226.84</v>
      </c>
      <c r="H583" s="19">
        <f t="shared" si="8"/>
        <v>9</v>
      </c>
    </row>
    <row r="584" spans="1:8" s="19" customFormat="1" x14ac:dyDescent="0.25">
      <c r="A584" s="40" t="s">
        <v>1183</v>
      </c>
      <c r="B584" s="40"/>
      <c r="C584" s="41" t="s">
        <v>1184</v>
      </c>
      <c r="D584" s="42" t="s">
        <v>73</v>
      </c>
      <c r="E584" s="43">
        <v>66.790000000000006</v>
      </c>
      <c r="F584" s="43">
        <v>44.88</v>
      </c>
      <c r="G584" s="43">
        <v>111.67</v>
      </c>
      <c r="H584" s="19">
        <f t="shared" si="8"/>
        <v>9</v>
      </c>
    </row>
    <row r="585" spans="1:8" s="19" customFormat="1" ht="30" x14ac:dyDescent="0.25">
      <c r="A585" s="40" t="s">
        <v>1185</v>
      </c>
      <c r="B585" s="40"/>
      <c r="C585" s="41" t="s">
        <v>1186</v>
      </c>
      <c r="D585" s="42" t="s">
        <v>73</v>
      </c>
      <c r="E585" s="43"/>
      <c r="F585" s="43">
        <v>5.76</v>
      </c>
      <c r="G585" s="43">
        <v>5.76</v>
      </c>
      <c r="H585" s="19">
        <f t="shared" ref="H585:H648" si="9">LEN(A585)</f>
        <v>9</v>
      </c>
    </row>
    <row r="586" spans="1:8" s="19" customFormat="1" ht="30" x14ac:dyDescent="0.25">
      <c r="A586" s="40" t="s">
        <v>1187</v>
      </c>
      <c r="B586" s="40"/>
      <c r="C586" s="41" t="s">
        <v>1188</v>
      </c>
      <c r="D586" s="42" t="s">
        <v>73</v>
      </c>
      <c r="E586" s="43"/>
      <c r="F586" s="43">
        <v>6.85</v>
      </c>
      <c r="G586" s="43">
        <v>6.85</v>
      </c>
      <c r="H586" s="19">
        <f t="shared" si="9"/>
        <v>9</v>
      </c>
    </row>
    <row r="587" spans="1:8" s="19" customFormat="1" x14ac:dyDescent="0.25">
      <c r="A587" s="40" t="s">
        <v>1189</v>
      </c>
      <c r="B587" s="40"/>
      <c r="C587" s="41" t="s">
        <v>1190</v>
      </c>
      <c r="D587" s="42"/>
      <c r="E587" s="43"/>
      <c r="F587" s="43"/>
      <c r="G587" s="43"/>
      <c r="H587" s="19">
        <f t="shared" si="9"/>
        <v>5</v>
      </c>
    </row>
    <row r="588" spans="1:8" s="19" customFormat="1" x14ac:dyDescent="0.25">
      <c r="A588" s="40" t="s">
        <v>1191</v>
      </c>
      <c r="B588" s="40"/>
      <c r="C588" s="41" t="s">
        <v>1192</v>
      </c>
      <c r="D588" s="42" t="s">
        <v>73</v>
      </c>
      <c r="E588" s="43">
        <v>127.25</v>
      </c>
      <c r="F588" s="43">
        <v>52.36</v>
      </c>
      <c r="G588" s="43">
        <v>179.61</v>
      </c>
      <c r="H588" s="19">
        <f t="shared" si="9"/>
        <v>9</v>
      </c>
    </row>
    <row r="589" spans="1:8" s="19" customFormat="1" x14ac:dyDescent="0.25">
      <c r="A589" s="40" t="s">
        <v>1193</v>
      </c>
      <c r="B589" s="40"/>
      <c r="C589" s="41" t="s">
        <v>1194</v>
      </c>
      <c r="D589" s="42" t="s">
        <v>73</v>
      </c>
      <c r="E589" s="43">
        <v>138.06</v>
      </c>
      <c r="F589" s="43">
        <v>52.36</v>
      </c>
      <c r="G589" s="43">
        <v>190.42</v>
      </c>
      <c r="H589" s="19">
        <f t="shared" si="9"/>
        <v>9</v>
      </c>
    </row>
    <row r="590" spans="1:8" s="19" customFormat="1" x14ac:dyDescent="0.25">
      <c r="A590" s="40" t="s">
        <v>1195</v>
      </c>
      <c r="B590" s="40"/>
      <c r="C590" s="41" t="s">
        <v>1196</v>
      </c>
      <c r="D590" s="42" t="s">
        <v>73</v>
      </c>
      <c r="E590" s="43">
        <v>117.31</v>
      </c>
      <c r="F590" s="43">
        <v>93.51</v>
      </c>
      <c r="G590" s="43">
        <v>210.82</v>
      </c>
      <c r="H590" s="19">
        <f t="shared" si="9"/>
        <v>9</v>
      </c>
    </row>
    <row r="591" spans="1:8" s="19" customFormat="1" x14ac:dyDescent="0.25">
      <c r="A591" s="40" t="s">
        <v>1197</v>
      </c>
      <c r="B591" s="40"/>
      <c r="C591" s="41" t="s">
        <v>1198</v>
      </c>
      <c r="D591" s="42" t="s">
        <v>73</v>
      </c>
      <c r="E591" s="43">
        <v>89.39</v>
      </c>
      <c r="F591" s="43">
        <v>50.49</v>
      </c>
      <c r="G591" s="43">
        <v>139.88</v>
      </c>
      <c r="H591" s="19">
        <f t="shared" si="9"/>
        <v>9</v>
      </c>
    </row>
    <row r="592" spans="1:8" s="19" customFormat="1" x14ac:dyDescent="0.25">
      <c r="A592" s="40" t="s">
        <v>1199</v>
      </c>
      <c r="B592" s="40"/>
      <c r="C592" s="41" t="s">
        <v>1200</v>
      </c>
      <c r="D592" s="42" t="s">
        <v>73</v>
      </c>
      <c r="E592" s="43">
        <v>45.57</v>
      </c>
      <c r="F592" s="43">
        <v>41.14</v>
      </c>
      <c r="G592" s="43">
        <v>86.71</v>
      </c>
      <c r="H592" s="19">
        <f t="shared" si="9"/>
        <v>9</v>
      </c>
    </row>
    <row r="593" spans="1:8" s="19" customFormat="1" x14ac:dyDescent="0.25">
      <c r="A593" s="40" t="s">
        <v>1201</v>
      </c>
      <c r="B593" s="40"/>
      <c r="C593" s="41" t="s">
        <v>1202</v>
      </c>
      <c r="D593" s="42" t="s">
        <v>73</v>
      </c>
      <c r="E593" s="43">
        <v>114.74</v>
      </c>
      <c r="F593" s="43">
        <v>81.83</v>
      </c>
      <c r="G593" s="43">
        <v>196.57</v>
      </c>
      <c r="H593" s="19">
        <f t="shared" si="9"/>
        <v>9</v>
      </c>
    </row>
    <row r="594" spans="1:8" s="19" customFormat="1" ht="30" x14ac:dyDescent="0.25">
      <c r="A594" s="40" t="s">
        <v>1203</v>
      </c>
      <c r="B594" s="40"/>
      <c r="C594" s="41" t="s">
        <v>1204</v>
      </c>
      <c r="D594" s="42" t="s">
        <v>73</v>
      </c>
      <c r="E594" s="43">
        <v>95.29</v>
      </c>
      <c r="F594" s="43">
        <v>32.200000000000003</v>
      </c>
      <c r="G594" s="43">
        <v>127.49</v>
      </c>
      <c r="H594" s="19">
        <f t="shared" si="9"/>
        <v>9</v>
      </c>
    </row>
    <row r="595" spans="1:8" s="19" customFormat="1" ht="30" x14ac:dyDescent="0.25">
      <c r="A595" s="40" t="s">
        <v>1205</v>
      </c>
      <c r="B595" s="40"/>
      <c r="C595" s="41" t="s">
        <v>1206</v>
      </c>
      <c r="D595" s="42" t="s">
        <v>73</v>
      </c>
      <c r="E595" s="43">
        <v>95.29</v>
      </c>
      <c r="F595" s="43">
        <v>57.42</v>
      </c>
      <c r="G595" s="43">
        <v>152.71</v>
      </c>
      <c r="H595" s="19">
        <f t="shared" si="9"/>
        <v>9</v>
      </c>
    </row>
    <row r="596" spans="1:8" s="19" customFormat="1" ht="30" x14ac:dyDescent="0.25">
      <c r="A596" s="40" t="s">
        <v>1207</v>
      </c>
      <c r="B596" s="40"/>
      <c r="C596" s="41" t="s">
        <v>1208</v>
      </c>
      <c r="D596" s="42" t="s">
        <v>73</v>
      </c>
      <c r="E596" s="43">
        <v>61.99</v>
      </c>
      <c r="F596" s="43">
        <v>98.57</v>
      </c>
      <c r="G596" s="43">
        <v>160.56</v>
      </c>
      <c r="H596" s="19">
        <f t="shared" si="9"/>
        <v>9</v>
      </c>
    </row>
    <row r="597" spans="1:8" s="19" customFormat="1" x14ac:dyDescent="0.25">
      <c r="A597" s="40" t="s">
        <v>1209</v>
      </c>
      <c r="B597" s="40"/>
      <c r="C597" s="41" t="s">
        <v>1210</v>
      </c>
      <c r="D597" s="42"/>
      <c r="E597" s="43"/>
      <c r="F597" s="43"/>
      <c r="G597" s="43"/>
      <c r="H597" s="19">
        <f t="shared" si="9"/>
        <v>5</v>
      </c>
    </row>
    <row r="598" spans="1:8" s="19" customFormat="1" x14ac:dyDescent="0.25">
      <c r="A598" s="40" t="s">
        <v>1211</v>
      </c>
      <c r="B598" s="40"/>
      <c r="C598" s="41" t="s">
        <v>1212</v>
      </c>
      <c r="D598" s="42" t="s">
        <v>131</v>
      </c>
      <c r="E598" s="43">
        <v>84.41</v>
      </c>
      <c r="F598" s="43">
        <v>8.8800000000000008</v>
      </c>
      <c r="G598" s="43">
        <v>93.29</v>
      </c>
      <c r="H598" s="19">
        <f t="shared" si="9"/>
        <v>9</v>
      </c>
    </row>
    <row r="599" spans="1:8" s="19" customFormat="1" x14ac:dyDescent="0.25">
      <c r="A599" s="40" t="s">
        <v>1213</v>
      </c>
      <c r="B599" s="40"/>
      <c r="C599" s="41" t="s">
        <v>1214</v>
      </c>
      <c r="D599" s="42" t="s">
        <v>131</v>
      </c>
      <c r="E599" s="43">
        <v>120.07</v>
      </c>
      <c r="F599" s="43">
        <v>8.8800000000000008</v>
      </c>
      <c r="G599" s="43">
        <v>128.94999999999999</v>
      </c>
      <c r="H599" s="19">
        <f t="shared" si="9"/>
        <v>9</v>
      </c>
    </row>
    <row r="600" spans="1:8" s="19" customFormat="1" x14ac:dyDescent="0.25">
      <c r="A600" s="40" t="s">
        <v>1215</v>
      </c>
      <c r="B600" s="40"/>
      <c r="C600" s="41" t="s">
        <v>1216</v>
      </c>
      <c r="D600" s="42" t="s">
        <v>131</v>
      </c>
      <c r="E600" s="43">
        <v>145.69</v>
      </c>
      <c r="F600" s="43">
        <v>8.8800000000000008</v>
      </c>
      <c r="G600" s="43">
        <v>154.57</v>
      </c>
      <c r="H600" s="19">
        <f t="shared" si="9"/>
        <v>9</v>
      </c>
    </row>
    <row r="601" spans="1:8" s="19" customFormat="1" x14ac:dyDescent="0.25">
      <c r="A601" s="40" t="s">
        <v>1217</v>
      </c>
      <c r="B601" s="40"/>
      <c r="C601" s="41" t="s">
        <v>1218</v>
      </c>
      <c r="D601" s="42" t="s">
        <v>131</v>
      </c>
      <c r="E601" s="43">
        <v>166.15</v>
      </c>
      <c r="F601" s="43">
        <v>8.8800000000000008</v>
      </c>
      <c r="G601" s="43">
        <v>175.03</v>
      </c>
      <c r="H601" s="19">
        <f t="shared" si="9"/>
        <v>9</v>
      </c>
    </row>
    <row r="602" spans="1:8" s="19" customFormat="1" x14ac:dyDescent="0.25">
      <c r="A602" s="40" t="s">
        <v>1219</v>
      </c>
      <c r="B602" s="40"/>
      <c r="C602" s="41" t="s">
        <v>1220</v>
      </c>
      <c r="D602" s="42" t="s">
        <v>131</v>
      </c>
      <c r="E602" s="43">
        <v>184.08</v>
      </c>
      <c r="F602" s="43">
        <v>8.8800000000000008</v>
      </c>
      <c r="G602" s="43">
        <v>192.96</v>
      </c>
      <c r="H602" s="19">
        <f t="shared" si="9"/>
        <v>9</v>
      </c>
    </row>
    <row r="603" spans="1:8" s="19" customFormat="1" x14ac:dyDescent="0.25">
      <c r="A603" s="40" t="s">
        <v>1221</v>
      </c>
      <c r="B603" s="40"/>
      <c r="C603" s="41" t="s">
        <v>1222</v>
      </c>
      <c r="D603" s="42" t="s">
        <v>131</v>
      </c>
      <c r="E603" s="43">
        <v>166.51</v>
      </c>
      <c r="F603" s="43">
        <v>8.8800000000000008</v>
      </c>
      <c r="G603" s="43">
        <v>175.39</v>
      </c>
      <c r="H603" s="19">
        <f t="shared" si="9"/>
        <v>9</v>
      </c>
    </row>
    <row r="604" spans="1:8" s="19" customFormat="1" x14ac:dyDescent="0.25">
      <c r="A604" s="40" t="s">
        <v>1223</v>
      </c>
      <c r="B604" s="40"/>
      <c r="C604" s="41" t="s">
        <v>1224</v>
      </c>
      <c r="D604" s="42"/>
      <c r="E604" s="43"/>
      <c r="F604" s="43"/>
      <c r="G604" s="43"/>
      <c r="H604" s="19">
        <f t="shared" si="9"/>
        <v>5</v>
      </c>
    </row>
    <row r="605" spans="1:8" s="19" customFormat="1" ht="30" x14ac:dyDescent="0.25">
      <c r="A605" s="40" t="s">
        <v>1225</v>
      </c>
      <c r="B605" s="40"/>
      <c r="C605" s="41" t="s">
        <v>1226</v>
      </c>
      <c r="D605" s="42" t="s">
        <v>156</v>
      </c>
      <c r="E605" s="43">
        <v>355.61</v>
      </c>
      <c r="F605" s="43">
        <v>65.459999999999994</v>
      </c>
      <c r="G605" s="43">
        <v>421.07</v>
      </c>
      <c r="H605" s="19">
        <f t="shared" si="9"/>
        <v>9</v>
      </c>
    </row>
    <row r="606" spans="1:8" s="19" customFormat="1" x14ac:dyDescent="0.25">
      <c r="A606" s="40" t="s">
        <v>1227</v>
      </c>
      <c r="B606" s="40"/>
      <c r="C606" s="41" t="s">
        <v>1228</v>
      </c>
      <c r="D606" s="42"/>
      <c r="E606" s="43"/>
      <c r="F606" s="43"/>
      <c r="G606" s="43"/>
      <c r="H606" s="19">
        <f t="shared" si="9"/>
        <v>2</v>
      </c>
    </row>
    <row r="607" spans="1:8" s="19" customFormat="1" x14ac:dyDescent="0.25">
      <c r="A607" s="40" t="s">
        <v>1229</v>
      </c>
      <c r="B607" s="40"/>
      <c r="C607" s="41" t="s">
        <v>1230</v>
      </c>
      <c r="D607" s="42"/>
      <c r="E607" s="43"/>
      <c r="F607" s="43"/>
      <c r="G607" s="43"/>
      <c r="H607" s="19">
        <f t="shared" si="9"/>
        <v>5</v>
      </c>
    </row>
    <row r="608" spans="1:8" s="19" customFormat="1" x14ac:dyDescent="0.25">
      <c r="A608" s="40" t="s">
        <v>1231</v>
      </c>
      <c r="B608" s="40"/>
      <c r="C608" s="41" t="s">
        <v>1232</v>
      </c>
      <c r="D608" s="42" t="s">
        <v>592</v>
      </c>
      <c r="E608" s="43">
        <v>11.01</v>
      </c>
      <c r="F608" s="43">
        <v>2.17</v>
      </c>
      <c r="G608" s="43">
        <v>13.18</v>
      </c>
      <c r="H608" s="19">
        <f t="shared" si="9"/>
        <v>9</v>
      </c>
    </row>
    <row r="609" spans="1:8" s="19" customFormat="1" x14ac:dyDescent="0.25">
      <c r="A609" s="40" t="s">
        <v>1233</v>
      </c>
      <c r="B609" s="40"/>
      <c r="C609" s="41" t="s">
        <v>1234</v>
      </c>
      <c r="D609" s="42" t="s">
        <v>592</v>
      </c>
      <c r="E609" s="43">
        <v>9.08</v>
      </c>
      <c r="F609" s="43">
        <v>2.17</v>
      </c>
      <c r="G609" s="43">
        <v>11.25</v>
      </c>
      <c r="H609" s="19">
        <f t="shared" si="9"/>
        <v>9</v>
      </c>
    </row>
    <row r="610" spans="1:8" s="19" customFormat="1" x14ac:dyDescent="0.25">
      <c r="A610" s="40" t="s">
        <v>1235</v>
      </c>
      <c r="B610" s="40"/>
      <c r="C610" s="41" t="s">
        <v>1236</v>
      </c>
      <c r="D610" s="42" t="s">
        <v>592</v>
      </c>
      <c r="E610" s="43">
        <v>10.26</v>
      </c>
      <c r="F610" s="43">
        <v>2.17</v>
      </c>
      <c r="G610" s="43">
        <v>12.43</v>
      </c>
      <c r="H610" s="19">
        <f t="shared" si="9"/>
        <v>9</v>
      </c>
    </row>
    <row r="611" spans="1:8" s="19" customFormat="1" x14ac:dyDescent="0.25">
      <c r="A611" s="40" t="s">
        <v>1237</v>
      </c>
      <c r="B611" s="40"/>
      <c r="C611" s="41" t="s">
        <v>1238</v>
      </c>
      <c r="D611" s="42"/>
      <c r="E611" s="43"/>
      <c r="F611" s="43"/>
      <c r="G611" s="43"/>
      <c r="H611" s="19">
        <f t="shared" si="9"/>
        <v>5</v>
      </c>
    </row>
    <row r="612" spans="1:8" s="19" customFormat="1" x14ac:dyDescent="0.25">
      <c r="A612" s="40" t="s">
        <v>1239</v>
      </c>
      <c r="B612" s="40"/>
      <c r="C612" s="41" t="s">
        <v>1240</v>
      </c>
      <c r="D612" s="42" t="s">
        <v>592</v>
      </c>
      <c r="E612" s="43">
        <v>12.91</v>
      </c>
      <c r="F612" s="43">
        <v>1.08</v>
      </c>
      <c r="G612" s="43">
        <v>13.99</v>
      </c>
      <c r="H612" s="19">
        <f t="shared" si="9"/>
        <v>9</v>
      </c>
    </row>
    <row r="613" spans="1:8" s="19" customFormat="1" x14ac:dyDescent="0.25">
      <c r="A613" s="40" t="s">
        <v>1241</v>
      </c>
      <c r="B613" s="40"/>
      <c r="C613" s="41" t="s">
        <v>1242</v>
      </c>
      <c r="D613" s="42"/>
      <c r="E613" s="43"/>
      <c r="F613" s="43"/>
      <c r="G613" s="43"/>
      <c r="H613" s="19">
        <f t="shared" si="9"/>
        <v>2</v>
      </c>
    </row>
    <row r="614" spans="1:8" s="19" customFormat="1" x14ac:dyDescent="0.25">
      <c r="A614" s="40" t="s">
        <v>1243</v>
      </c>
      <c r="B614" s="40"/>
      <c r="C614" s="41" t="s">
        <v>1244</v>
      </c>
      <c r="D614" s="42"/>
      <c r="E614" s="43"/>
      <c r="F614" s="43"/>
      <c r="G614" s="43"/>
      <c r="H614" s="19">
        <f t="shared" si="9"/>
        <v>5</v>
      </c>
    </row>
    <row r="615" spans="1:8" s="19" customFormat="1" x14ac:dyDescent="0.25">
      <c r="A615" s="40" t="s">
        <v>1245</v>
      </c>
      <c r="B615" s="40"/>
      <c r="C615" s="41" t="s">
        <v>1246</v>
      </c>
      <c r="D615" s="42" t="s">
        <v>156</v>
      </c>
      <c r="E615" s="43">
        <v>398.63</v>
      </c>
      <c r="F615" s="43"/>
      <c r="G615" s="43">
        <v>398.63</v>
      </c>
      <c r="H615" s="19">
        <f t="shared" si="9"/>
        <v>9</v>
      </c>
    </row>
    <row r="616" spans="1:8" s="19" customFormat="1" x14ac:dyDescent="0.25">
      <c r="A616" s="40" t="s">
        <v>1247</v>
      </c>
      <c r="B616" s="40"/>
      <c r="C616" s="41" t="s">
        <v>1248</v>
      </c>
      <c r="D616" s="42" t="s">
        <v>156</v>
      </c>
      <c r="E616" s="43">
        <v>416.28</v>
      </c>
      <c r="F616" s="43"/>
      <c r="G616" s="43">
        <v>416.28</v>
      </c>
      <c r="H616" s="19">
        <f t="shared" si="9"/>
        <v>9</v>
      </c>
    </row>
    <row r="617" spans="1:8" s="19" customFormat="1" x14ac:dyDescent="0.25">
      <c r="A617" s="40" t="s">
        <v>1249</v>
      </c>
      <c r="B617" s="40"/>
      <c r="C617" s="41" t="s">
        <v>1250</v>
      </c>
      <c r="D617" s="42" t="s">
        <v>156</v>
      </c>
      <c r="E617" s="43">
        <v>434.71</v>
      </c>
      <c r="F617" s="43"/>
      <c r="G617" s="43">
        <v>434.71</v>
      </c>
      <c r="H617" s="19">
        <f t="shared" si="9"/>
        <v>9</v>
      </c>
    </row>
    <row r="618" spans="1:8" s="19" customFormat="1" x14ac:dyDescent="0.25">
      <c r="A618" s="40" t="s">
        <v>1251</v>
      </c>
      <c r="B618" s="40"/>
      <c r="C618" s="41" t="s">
        <v>1252</v>
      </c>
      <c r="D618" s="42" t="s">
        <v>156</v>
      </c>
      <c r="E618" s="43">
        <v>453.96</v>
      </c>
      <c r="F618" s="43"/>
      <c r="G618" s="43">
        <v>453.96</v>
      </c>
      <c r="H618" s="19">
        <f t="shared" si="9"/>
        <v>9</v>
      </c>
    </row>
    <row r="619" spans="1:8" s="19" customFormat="1" x14ac:dyDescent="0.25">
      <c r="A619" s="40" t="s">
        <v>1253</v>
      </c>
      <c r="B619" s="40"/>
      <c r="C619" s="41" t="s">
        <v>1254</v>
      </c>
      <c r="D619" s="42" t="s">
        <v>156</v>
      </c>
      <c r="E619" s="43">
        <v>474.06</v>
      </c>
      <c r="F619" s="43"/>
      <c r="G619" s="43">
        <v>474.06</v>
      </c>
      <c r="H619" s="19">
        <f t="shared" si="9"/>
        <v>9</v>
      </c>
    </row>
    <row r="620" spans="1:8" s="19" customFormat="1" x14ac:dyDescent="0.25">
      <c r="A620" s="40" t="s">
        <v>1255</v>
      </c>
      <c r="B620" s="40"/>
      <c r="C620" s="41" t="s">
        <v>1256</v>
      </c>
      <c r="D620" s="42" t="s">
        <v>156</v>
      </c>
      <c r="E620" s="43">
        <v>448.6</v>
      </c>
      <c r="F620" s="43"/>
      <c r="G620" s="43">
        <v>448.6</v>
      </c>
      <c r="H620" s="19">
        <f t="shared" si="9"/>
        <v>9</v>
      </c>
    </row>
    <row r="621" spans="1:8" s="19" customFormat="1" x14ac:dyDescent="0.25">
      <c r="A621" s="40" t="s">
        <v>1257</v>
      </c>
      <c r="B621" s="40"/>
      <c r="C621" s="41" t="s">
        <v>1258</v>
      </c>
      <c r="D621" s="42" t="s">
        <v>156</v>
      </c>
      <c r="E621" s="43">
        <v>465.47</v>
      </c>
      <c r="F621" s="43"/>
      <c r="G621" s="43">
        <v>465.47</v>
      </c>
      <c r="H621" s="19">
        <f t="shared" si="9"/>
        <v>9</v>
      </c>
    </row>
    <row r="622" spans="1:8" s="19" customFormat="1" x14ac:dyDescent="0.25">
      <c r="A622" s="40" t="s">
        <v>1259</v>
      </c>
      <c r="B622" s="40"/>
      <c r="C622" s="41" t="s">
        <v>1260</v>
      </c>
      <c r="D622" s="42" t="s">
        <v>156</v>
      </c>
      <c r="E622" s="43">
        <v>484.09</v>
      </c>
      <c r="F622" s="43"/>
      <c r="G622" s="43">
        <v>484.09</v>
      </c>
      <c r="H622" s="19">
        <f t="shared" si="9"/>
        <v>9</v>
      </c>
    </row>
    <row r="623" spans="1:8" s="19" customFormat="1" x14ac:dyDescent="0.25">
      <c r="A623" s="40" t="s">
        <v>1261</v>
      </c>
      <c r="B623" s="40"/>
      <c r="C623" s="41" t="s">
        <v>1262</v>
      </c>
      <c r="D623" s="42" t="s">
        <v>156</v>
      </c>
      <c r="E623" s="43">
        <v>503.53</v>
      </c>
      <c r="F623" s="43"/>
      <c r="G623" s="43">
        <v>503.53</v>
      </c>
      <c r="H623" s="19">
        <f t="shared" si="9"/>
        <v>9</v>
      </c>
    </row>
    <row r="624" spans="1:8" s="19" customFormat="1" x14ac:dyDescent="0.25">
      <c r="A624" s="40" t="s">
        <v>1263</v>
      </c>
      <c r="B624" s="40"/>
      <c r="C624" s="41" t="s">
        <v>1264</v>
      </c>
      <c r="D624" s="42" t="s">
        <v>156</v>
      </c>
      <c r="E624" s="43">
        <v>524.97</v>
      </c>
      <c r="F624" s="43"/>
      <c r="G624" s="43">
        <v>524.97</v>
      </c>
      <c r="H624" s="19">
        <f t="shared" si="9"/>
        <v>9</v>
      </c>
    </row>
    <row r="625" spans="1:8" s="19" customFormat="1" ht="30" x14ac:dyDescent="0.25">
      <c r="A625" s="40" t="s">
        <v>1265</v>
      </c>
      <c r="B625" s="40"/>
      <c r="C625" s="41" t="s">
        <v>1266</v>
      </c>
      <c r="D625" s="42" t="s">
        <v>156</v>
      </c>
      <c r="E625" s="43">
        <v>501.93</v>
      </c>
      <c r="F625" s="43"/>
      <c r="G625" s="43">
        <v>501.93</v>
      </c>
      <c r="H625" s="19">
        <f t="shared" si="9"/>
        <v>9</v>
      </c>
    </row>
    <row r="626" spans="1:8" s="19" customFormat="1" x14ac:dyDescent="0.25">
      <c r="A626" s="40" t="s">
        <v>1267</v>
      </c>
      <c r="B626" s="40"/>
      <c r="C626" s="41" t="s">
        <v>1268</v>
      </c>
      <c r="D626" s="42" t="s">
        <v>156</v>
      </c>
      <c r="E626" s="43">
        <v>485.84</v>
      </c>
      <c r="F626" s="43"/>
      <c r="G626" s="43">
        <v>485.84</v>
      </c>
      <c r="H626" s="19">
        <f t="shared" si="9"/>
        <v>9</v>
      </c>
    </row>
    <row r="627" spans="1:8" s="19" customFormat="1" x14ac:dyDescent="0.25">
      <c r="A627" s="40" t="s">
        <v>1269</v>
      </c>
      <c r="B627" s="40"/>
      <c r="C627" s="41" t="s">
        <v>1270</v>
      </c>
      <c r="D627" s="42"/>
      <c r="E627" s="43"/>
      <c r="F627" s="43"/>
      <c r="G627" s="43"/>
      <c r="H627" s="19">
        <f t="shared" si="9"/>
        <v>5</v>
      </c>
    </row>
    <row r="628" spans="1:8" s="19" customFormat="1" x14ac:dyDescent="0.25">
      <c r="A628" s="40" t="s">
        <v>1271</v>
      </c>
      <c r="B628" s="40"/>
      <c r="C628" s="41" t="s">
        <v>1272</v>
      </c>
      <c r="D628" s="42" t="s">
        <v>156</v>
      </c>
      <c r="E628" s="43">
        <v>407.4</v>
      </c>
      <c r="F628" s="43"/>
      <c r="G628" s="43">
        <v>407.4</v>
      </c>
      <c r="H628" s="19">
        <f t="shared" si="9"/>
        <v>9</v>
      </c>
    </row>
    <row r="629" spans="1:8" s="19" customFormat="1" x14ac:dyDescent="0.25">
      <c r="A629" s="40" t="s">
        <v>1273</v>
      </c>
      <c r="B629" s="40"/>
      <c r="C629" s="41" t="s">
        <v>1274</v>
      </c>
      <c r="D629" s="42" t="s">
        <v>156</v>
      </c>
      <c r="E629" s="43">
        <v>431.55</v>
      </c>
      <c r="F629" s="43"/>
      <c r="G629" s="43">
        <v>431.55</v>
      </c>
      <c r="H629" s="19">
        <f t="shared" si="9"/>
        <v>9</v>
      </c>
    </row>
    <row r="630" spans="1:8" s="19" customFormat="1" x14ac:dyDescent="0.25">
      <c r="A630" s="40" t="s">
        <v>1275</v>
      </c>
      <c r="B630" s="40"/>
      <c r="C630" s="41" t="s">
        <v>1276</v>
      </c>
      <c r="D630" s="42" t="s">
        <v>156</v>
      </c>
      <c r="E630" s="43">
        <v>416.79</v>
      </c>
      <c r="F630" s="43"/>
      <c r="G630" s="43">
        <v>416.79</v>
      </c>
      <c r="H630" s="19">
        <f t="shared" si="9"/>
        <v>9</v>
      </c>
    </row>
    <row r="631" spans="1:8" s="19" customFormat="1" ht="30" x14ac:dyDescent="0.25">
      <c r="A631" s="40" t="s">
        <v>1277</v>
      </c>
      <c r="B631" s="40"/>
      <c r="C631" s="41" t="s">
        <v>1278</v>
      </c>
      <c r="D631" s="42"/>
      <c r="E631" s="43"/>
      <c r="F631" s="43"/>
      <c r="G631" s="43"/>
      <c r="H631" s="19">
        <f t="shared" si="9"/>
        <v>5</v>
      </c>
    </row>
    <row r="632" spans="1:8" s="19" customFormat="1" x14ac:dyDescent="0.25">
      <c r="A632" s="40" t="s">
        <v>1279</v>
      </c>
      <c r="B632" s="40"/>
      <c r="C632" s="41" t="s">
        <v>1280</v>
      </c>
      <c r="D632" s="42" t="s">
        <v>156</v>
      </c>
      <c r="E632" s="43">
        <v>342.58</v>
      </c>
      <c r="F632" s="43">
        <v>101.22</v>
      </c>
      <c r="G632" s="43">
        <v>443.8</v>
      </c>
      <c r="H632" s="19">
        <f t="shared" si="9"/>
        <v>9</v>
      </c>
    </row>
    <row r="633" spans="1:8" s="19" customFormat="1" x14ac:dyDescent="0.25">
      <c r="A633" s="40" t="s">
        <v>1281</v>
      </c>
      <c r="B633" s="40"/>
      <c r="C633" s="41" t="s">
        <v>1282</v>
      </c>
      <c r="D633" s="42" t="s">
        <v>156</v>
      </c>
      <c r="E633" s="43">
        <v>392.63</v>
      </c>
      <c r="F633" s="43">
        <v>101.22</v>
      </c>
      <c r="G633" s="43">
        <v>493.85</v>
      </c>
      <c r="H633" s="19">
        <f t="shared" si="9"/>
        <v>9</v>
      </c>
    </row>
    <row r="634" spans="1:8" s="19" customFormat="1" ht="30" x14ac:dyDescent="0.25">
      <c r="A634" s="40" t="s">
        <v>1283</v>
      </c>
      <c r="B634" s="40"/>
      <c r="C634" s="41" t="s">
        <v>1284</v>
      </c>
      <c r="D634" s="42"/>
      <c r="E634" s="43"/>
      <c r="F634" s="43"/>
      <c r="G634" s="43"/>
      <c r="H634" s="19">
        <f t="shared" si="9"/>
        <v>5</v>
      </c>
    </row>
    <row r="635" spans="1:8" s="19" customFormat="1" ht="30" x14ac:dyDescent="0.25">
      <c r="A635" s="40" t="s">
        <v>1285</v>
      </c>
      <c r="B635" s="40"/>
      <c r="C635" s="41" t="s">
        <v>1286</v>
      </c>
      <c r="D635" s="42" t="s">
        <v>156</v>
      </c>
      <c r="E635" s="43">
        <v>266.14</v>
      </c>
      <c r="F635" s="43">
        <v>42.18</v>
      </c>
      <c r="G635" s="43">
        <v>308.32</v>
      </c>
      <c r="H635" s="19">
        <f t="shared" si="9"/>
        <v>9</v>
      </c>
    </row>
    <row r="636" spans="1:8" s="19" customFormat="1" ht="30" x14ac:dyDescent="0.25">
      <c r="A636" s="40" t="s">
        <v>1287</v>
      </c>
      <c r="B636" s="40"/>
      <c r="C636" s="41" t="s">
        <v>1288</v>
      </c>
      <c r="D636" s="42" t="s">
        <v>156</v>
      </c>
      <c r="E636" s="43">
        <v>296.64</v>
      </c>
      <c r="F636" s="43">
        <v>42.18</v>
      </c>
      <c r="G636" s="43">
        <v>338.82</v>
      </c>
      <c r="H636" s="19">
        <f t="shared" si="9"/>
        <v>9</v>
      </c>
    </row>
    <row r="637" spans="1:8" s="19" customFormat="1" ht="30" x14ac:dyDescent="0.25">
      <c r="A637" s="40" t="s">
        <v>1289</v>
      </c>
      <c r="B637" s="40"/>
      <c r="C637" s="41" t="s">
        <v>1290</v>
      </c>
      <c r="D637" s="42" t="s">
        <v>156</v>
      </c>
      <c r="E637" s="43">
        <v>360.73</v>
      </c>
      <c r="F637" s="43">
        <v>42.18</v>
      </c>
      <c r="G637" s="43">
        <v>402.91</v>
      </c>
      <c r="H637" s="19">
        <f t="shared" si="9"/>
        <v>9</v>
      </c>
    </row>
    <row r="638" spans="1:8" s="19" customFormat="1" x14ac:dyDescent="0.25">
      <c r="A638" s="40" t="s">
        <v>1291</v>
      </c>
      <c r="B638" s="40"/>
      <c r="C638" s="41" t="s">
        <v>1292</v>
      </c>
      <c r="D638" s="42"/>
      <c r="E638" s="43"/>
      <c r="F638" s="43"/>
      <c r="G638" s="43"/>
      <c r="H638" s="19">
        <f t="shared" si="9"/>
        <v>5</v>
      </c>
    </row>
    <row r="639" spans="1:8" s="19" customFormat="1" x14ac:dyDescent="0.25">
      <c r="A639" s="40" t="s">
        <v>1293</v>
      </c>
      <c r="B639" s="40"/>
      <c r="C639" s="41" t="s">
        <v>1294</v>
      </c>
      <c r="D639" s="42" t="s">
        <v>156</v>
      </c>
      <c r="E639" s="43">
        <v>74.650000000000006</v>
      </c>
      <c r="F639" s="43">
        <v>42.18</v>
      </c>
      <c r="G639" s="43">
        <v>116.83</v>
      </c>
      <c r="H639" s="19">
        <f t="shared" si="9"/>
        <v>9</v>
      </c>
    </row>
    <row r="640" spans="1:8" s="19" customFormat="1" x14ac:dyDescent="0.25">
      <c r="A640" s="40" t="s">
        <v>1295</v>
      </c>
      <c r="B640" s="40"/>
      <c r="C640" s="41" t="s">
        <v>1296</v>
      </c>
      <c r="D640" s="42" t="s">
        <v>156</v>
      </c>
      <c r="E640" s="43">
        <v>3811.6</v>
      </c>
      <c r="F640" s="43">
        <v>47.31</v>
      </c>
      <c r="G640" s="43">
        <v>3858.91</v>
      </c>
      <c r="H640" s="19">
        <f t="shared" si="9"/>
        <v>9</v>
      </c>
    </row>
    <row r="641" spans="1:8" s="19" customFormat="1" x14ac:dyDescent="0.25">
      <c r="A641" s="40" t="s">
        <v>1297</v>
      </c>
      <c r="B641" s="40"/>
      <c r="C641" s="41" t="s">
        <v>1298</v>
      </c>
      <c r="D641" s="42" t="s">
        <v>156</v>
      </c>
      <c r="E641" s="43">
        <v>319.45</v>
      </c>
      <c r="F641" s="43">
        <v>47.31</v>
      </c>
      <c r="G641" s="43">
        <v>366.76</v>
      </c>
      <c r="H641" s="19">
        <f t="shared" si="9"/>
        <v>9</v>
      </c>
    </row>
    <row r="642" spans="1:8" s="19" customFormat="1" ht="30" x14ac:dyDescent="0.25">
      <c r="A642" s="40" t="s">
        <v>1299</v>
      </c>
      <c r="B642" s="40"/>
      <c r="C642" s="41" t="s">
        <v>1300</v>
      </c>
      <c r="D642" s="42" t="s">
        <v>156</v>
      </c>
      <c r="E642" s="43">
        <v>308.27</v>
      </c>
      <c r="F642" s="43">
        <v>310.98</v>
      </c>
      <c r="G642" s="43">
        <v>619.25</v>
      </c>
      <c r="H642" s="19">
        <f t="shared" si="9"/>
        <v>9</v>
      </c>
    </row>
    <row r="643" spans="1:8" s="19" customFormat="1" x14ac:dyDescent="0.25">
      <c r="A643" s="40" t="s">
        <v>1301</v>
      </c>
      <c r="B643" s="40"/>
      <c r="C643" s="41" t="s">
        <v>1302</v>
      </c>
      <c r="D643" s="42" t="s">
        <v>156</v>
      </c>
      <c r="E643" s="43">
        <v>2258.52</v>
      </c>
      <c r="F643" s="43">
        <v>569.12</v>
      </c>
      <c r="G643" s="43">
        <v>2827.64</v>
      </c>
      <c r="H643" s="19">
        <f t="shared" si="9"/>
        <v>9</v>
      </c>
    </row>
    <row r="644" spans="1:8" s="19" customFormat="1" x14ac:dyDescent="0.25">
      <c r="A644" s="40" t="s">
        <v>1303</v>
      </c>
      <c r="B644" s="40"/>
      <c r="C644" s="41" t="s">
        <v>1304</v>
      </c>
      <c r="D644" s="42"/>
      <c r="E644" s="43"/>
      <c r="F644" s="43"/>
      <c r="G644" s="43"/>
      <c r="H644" s="19">
        <f t="shared" si="9"/>
        <v>5</v>
      </c>
    </row>
    <row r="645" spans="1:8" s="19" customFormat="1" ht="30" x14ac:dyDescent="0.25">
      <c r="A645" s="40" t="s">
        <v>1305</v>
      </c>
      <c r="B645" s="40"/>
      <c r="C645" s="41" t="s">
        <v>1306</v>
      </c>
      <c r="D645" s="42" t="s">
        <v>156</v>
      </c>
      <c r="E645" s="43">
        <v>480.16</v>
      </c>
      <c r="F645" s="43">
        <v>42.18</v>
      </c>
      <c r="G645" s="43">
        <v>522.34</v>
      </c>
      <c r="H645" s="19">
        <f t="shared" si="9"/>
        <v>9</v>
      </c>
    </row>
    <row r="646" spans="1:8" s="19" customFormat="1" x14ac:dyDescent="0.25">
      <c r="A646" s="40" t="s">
        <v>1307</v>
      </c>
      <c r="B646" s="40"/>
      <c r="C646" s="41" t="s">
        <v>1308</v>
      </c>
      <c r="D646" s="42"/>
      <c r="E646" s="43"/>
      <c r="F646" s="43"/>
      <c r="G646" s="43"/>
      <c r="H646" s="19">
        <f t="shared" si="9"/>
        <v>5</v>
      </c>
    </row>
    <row r="647" spans="1:8" s="19" customFormat="1" ht="30" x14ac:dyDescent="0.25">
      <c r="A647" s="40" t="s">
        <v>1309</v>
      </c>
      <c r="B647" s="40"/>
      <c r="C647" s="41" t="s">
        <v>1310</v>
      </c>
      <c r="D647" s="42" t="s">
        <v>156</v>
      </c>
      <c r="E647" s="43"/>
      <c r="F647" s="43">
        <v>71.14</v>
      </c>
      <c r="G647" s="43">
        <v>71.14</v>
      </c>
      <c r="H647" s="19">
        <f t="shared" si="9"/>
        <v>9</v>
      </c>
    </row>
    <row r="648" spans="1:8" s="19" customFormat="1" x14ac:dyDescent="0.25">
      <c r="A648" s="40" t="s">
        <v>1311</v>
      </c>
      <c r="B648" s="40"/>
      <c r="C648" s="41" t="s">
        <v>1312</v>
      </c>
      <c r="D648" s="42" t="s">
        <v>156</v>
      </c>
      <c r="E648" s="43"/>
      <c r="F648" s="43">
        <v>142.28</v>
      </c>
      <c r="G648" s="43">
        <v>142.28</v>
      </c>
      <c r="H648" s="19">
        <f t="shared" si="9"/>
        <v>9</v>
      </c>
    </row>
    <row r="649" spans="1:8" s="19" customFormat="1" x14ac:dyDescent="0.25">
      <c r="A649" s="40" t="s">
        <v>1313</v>
      </c>
      <c r="B649" s="40"/>
      <c r="C649" s="41" t="s">
        <v>1314</v>
      </c>
      <c r="D649" s="42" t="s">
        <v>156</v>
      </c>
      <c r="E649" s="43"/>
      <c r="F649" s="43">
        <v>98.28</v>
      </c>
      <c r="G649" s="43">
        <v>98.28</v>
      </c>
      <c r="H649" s="19">
        <f t="shared" ref="H649:H712" si="10">LEN(A649)</f>
        <v>9</v>
      </c>
    </row>
    <row r="650" spans="1:8" s="19" customFormat="1" ht="30" x14ac:dyDescent="0.25">
      <c r="A650" s="40" t="s">
        <v>1315</v>
      </c>
      <c r="B650" s="40"/>
      <c r="C650" s="41" t="s">
        <v>1316</v>
      </c>
      <c r="D650" s="42" t="s">
        <v>156</v>
      </c>
      <c r="E650" s="43">
        <v>43.63</v>
      </c>
      <c r="F650" s="43">
        <v>108.54</v>
      </c>
      <c r="G650" s="43">
        <v>152.16999999999999</v>
      </c>
      <c r="H650" s="19">
        <f t="shared" si="10"/>
        <v>9</v>
      </c>
    </row>
    <row r="651" spans="1:8" s="19" customFormat="1" x14ac:dyDescent="0.25">
      <c r="A651" s="40" t="s">
        <v>1317</v>
      </c>
      <c r="B651" s="40"/>
      <c r="C651" s="41" t="s">
        <v>1318</v>
      </c>
      <c r="D651" s="42" t="s">
        <v>73</v>
      </c>
      <c r="E651" s="43">
        <v>13.56</v>
      </c>
      <c r="F651" s="43"/>
      <c r="G651" s="43">
        <v>13.56</v>
      </c>
      <c r="H651" s="19">
        <f t="shared" si="10"/>
        <v>9</v>
      </c>
    </row>
    <row r="652" spans="1:8" s="19" customFormat="1" x14ac:dyDescent="0.25">
      <c r="A652" s="40" t="s">
        <v>1319</v>
      </c>
      <c r="B652" s="40"/>
      <c r="C652" s="41" t="s">
        <v>1320</v>
      </c>
      <c r="D652" s="42"/>
      <c r="E652" s="43"/>
      <c r="F652" s="43"/>
      <c r="G652" s="43"/>
      <c r="H652" s="19">
        <f t="shared" si="10"/>
        <v>5</v>
      </c>
    </row>
    <row r="653" spans="1:8" s="19" customFormat="1" x14ac:dyDescent="0.25">
      <c r="A653" s="40" t="s">
        <v>1321</v>
      </c>
      <c r="B653" s="40"/>
      <c r="C653" s="41" t="s">
        <v>1322</v>
      </c>
      <c r="D653" s="42" t="s">
        <v>156</v>
      </c>
      <c r="E653" s="43">
        <v>151.04</v>
      </c>
      <c r="F653" s="43">
        <v>59.05</v>
      </c>
      <c r="G653" s="43">
        <v>210.09</v>
      </c>
      <c r="H653" s="19">
        <f t="shared" si="10"/>
        <v>9</v>
      </c>
    </row>
    <row r="654" spans="1:8" s="19" customFormat="1" x14ac:dyDescent="0.25">
      <c r="A654" s="40" t="s">
        <v>1323</v>
      </c>
      <c r="B654" s="40"/>
      <c r="C654" s="41" t="s">
        <v>1324</v>
      </c>
      <c r="D654" s="42" t="s">
        <v>156</v>
      </c>
      <c r="E654" s="43">
        <v>116.5</v>
      </c>
      <c r="F654" s="43">
        <v>25.31</v>
      </c>
      <c r="G654" s="43">
        <v>141.81</v>
      </c>
      <c r="H654" s="19">
        <f t="shared" si="10"/>
        <v>9</v>
      </c>
    </row>
    <row r="655" spans="1:8" s="19" customFormat="1" x14ac:dyDescent="0.25">
      <c r="A655" s="40" t="s">
        <v>1325</v>
      </c>
      <c r="B655" s="40"/>
      <c r="C655" s="41" t="s">
        <v>1326</v>
      </c>
      <c r="D655" s="42" t="s">
        <v>73</v>
      </c>
      <c r="E655" s="43">
        <v>2.3199999999999998</v>
      </c>
      <c r="F655" s="43">
        <v>0.51</v>
      </c>
      <c r="G655" s="43">
        <v>2.83</v>
      </c>
      <c r="H655" s="19">
        <f t="shared" si="10"/>
        <v>9</v>
      </c>
    </row>
    <row r="656" spans="1:8" s="19" customFormat="1" ht="30" x14ac:dyDescent="0.25">
      <c r="A656" s="40" t="s">
        <v>1327</v>
      </c>
      <c r="B656" s="40"/>
      <c r="C656" s="41" t="s">
        <v>1328</v>
      </c>
      <c r="D656" s="42" t="s">
        <v>156</v>
      </c>
      <c r="E656" s="43">
        <v>610.33000000000004</v>
      </c>
      <c r="F656" s="43">
        <v>44.01</v>
      </c>
      <c r="G656" s="43">
        <v>654.34</v>
      </c>
      <c r="H656" s="19">
        <f t="shared" si="10"/>
        <v>9</v>
      </c>
    </row>
    <row r="657" spans="1:8" s="19" customFormat="1" x14ac:dyDescent="0.25">
      <c r="A657" s="40" t="s">
        <v>1329</v>
      </c>
      <c r="B657" s="40"/>
      <c r="C657" s="41" t="s">
        <v>1330</v>
      </c>
      <c r="D657" s="42" t="s">
        <v>156</v>
      </c>
      <c r="E657" s="43">
        <v>259.88</v>
      </c>
      <c r="F657" s="43">
        <v>33.74</v>
      </c>
      <c r="G657" s="43">
        <v>293.62</v>
      </c>
      <c r="H657" s="19">
        <f t="shared" si="10"/>
        <v>9</v>
      </c>
    </row>
    <row r="658" spans="1:8" s="19" customFormat="1" ht="30" x14ac:dyDescent="0.25">
      <c r="A658" s="40" t="s">
        <v>1331</v>
      </c>
      <c r="B658" s="40"/>
      <c r="C658" s="41" t="s">
        <v>1332</v>
      </c>
      <c r="D658" s="42" t="s">
        <v>156</v>
      </c>
      <c r="E658" s="43"/>
      <c r="F658" s="43">
        <v>33.74</v>
      </c>
      <c r="G658" s="43">
        <v>33.74</v>
      </c>
      <c r="H658" s="19">
        <f t="shared" si="10"/>
        <v>9</v>
      </c>
    </row>
    <row r="659" spans="1:8" s="19" customFormat="1" x14ac:dyDescent="0.25">
      <c r="A659" s="40" t="s">
        <v>1333</v>
      </c>
      <c r="B659" s="40"/>
      <c r="C659" s="41" t="s">
        <v>1334</v>
      </c>
      <c r="D659" s="42" t="s">
        <v>156</v>
      </c>
      <c r="E659" s="43">
        <v>146.96</v>
      </c>
      <c r="F659" s="43">
        <v>16.87</v>
      </c>
      <c r="G659" s="43">
        <v>163.83000000000001</v>
      </c>
      <c r="H659" s="19">
        <f t="shared" si="10"/>
        <v>9</v>
      </c>
    </row>
    <row r="660" spans="1:8" s="19" customFormat="1" x14ac:dyDescent="0.25">
      <c r="A660" s="40" t="s">
        <v>1335</v>
      </c>
      <c r="B660" s="40"/>
      <c r="C660" s="41" t="s">
        <v>1336</v>
      </c>
      <c r="D660" s="42" t="s">
        <v>156</v>
      </c>
      <c r="E660" s="43">
        <v>121.89</v>
      </c>
      <c r="F660" s="43">
        <v>50.61</v>
      </c>
      <c r="G660" s="43">
        <v>172.5</v>
      </c>
      <c r="H660" s="19">
        <f t="shared" si="10"/>
        <v>9</v>
      </c>
    </row>
    <row r="661" spans="1:8" s="19" customFormat="1" x14ac:dyDescent="0.25">
      <c r="A661" s="40" t="s">
        <v>1337</v>
      </c>
      <c r="B661" s="40"/>
      <c r="C661" s="41" t="s">
        <v>1338</v>
      </c>
      <c r="D661" s="42" t="s">
        <v>156</v>
      </c>
      <c r="E661" s="43">
        <v>151.04</v>
      </c>
      <c r="F661" s="43">
        <v>79.58</v>
      </c>
      <c r="G661" s="43">
        <v>230.62</v>
      </c>
      <c r="H661" s="19">
        <f t="shared" si="10"/>
        <v>9</v>
      </c>
    </row>
    <row r="662" spans="1:8" s="19" customFormat="1" x14ac:dyDescent="0.25">
      <c r="A662" s="40" t="s">
        <v>1339</v>
      </c>
      <c r="B662" s="40"/>
      <c r="C662" s="41" t="s">
        <v>1340</v>
      </c>
      <c r="D662" s="42" t="s">
        <v>156</v>
      </c>
      <c r="E662" s="43">
        <v>165.94</v>
      </c>
      <c r="F662" s="43">
        <v>0.17</v>
      </c>
      <c r="G662" s="43">
        <v>166.11</v>
      </c>
      <c r="H662" s="19">
        <f t="shared" si="10"/>
        <v>9</v>
      </c>
    </row>
    <row r="663" spans="1:8" s="19" customFormat="1" x14ac:dyDescent="0.25">
      <c r="A663" s="40" t="s">
        <v>1341</v>
      </c>
      <c r="B663" s="40"/>
      <c r="C663" s="41" t="s">
        <v>1342</v>
      </c>
      <c r="D663" s="42" t="s">
        <v>156</v>
      </c>
      <c r="E663" s="43">
        <v>314.64</v>
      </c>
      <c r="F663" s="43">
        <v>13.5</v>
      </c>
      <c r="G663" s="43">
        <v>328.14</v>
      </c>
      <c r="H663" s="19">
        <f t="shared" si="10"/>
        <v>9</v>
      </c>
    </row>
    <row r="664" spans="1:8" s="19" customFormat="1" x14ac:dyDescent="0.25">
      <c r="A664" s="40" t="s">
        <v>1343</v>
      </c>
      <c r="B664" s="40"/>
      <c r="C664" s="41" t="s">
        <v>1344</v>
      </c>
      <c r="D664" s="42" t="s">
        <v>156</v>
      </c>
      <c r="E664" s="43">
        <v>1107.57</v>
      </c>
      <c r="F664" s="43">
        <v>13.5</v>
      </c>
      <c r="G664" s="43">
        <v>1121.07</v>
      </c>
      <c r="H664" s="19">
        <f t="shared" si="10"/>
        <v>9</v>
      </c>
    </row>
    <row r="665" spans="1:8" s="19" customFormat="1" x14ac:dyDescent="0.25">
      <c r="A665" s="40" t="s">
        <v>1345</v>
      </c>
      <c r="B665" s="40"/>
      <c r="C665" s="41" t="s">
        <v>1346</v>
      </c>
      <c r="D665" s="42"/>
      <c r="E665" s="43"/>
      <c r="F665" s="43"/>
      <c r="G665" s="43"/>
      <c r="H665" s="19">
        <f t="shared" si="10"/>
        <v>5</v>
      </c>
    </row>
    <row r="666" spans="1:8" s="19" customFormat="1" x14ac:dyDescent="0.25">
      <c r="A666" s="40" t="s">
        <v>1347</v>
      </c>
      <c r="B666" s="40"/>
      <c r="C666" s="41" t="s">
        <v>1348</v>
      </c>
      <c r="D666" s="42" t="s">
        <v>73</v>
      </c>
      <c r="E666" s="43">
        <v>1.64</v>
      </c>
      <c r="F666" s="43">
        <v>4.22</v>
      </c>
      <c r="G666" s="43">
        <v>5.86</v>
      </c>
      <c r="H666" s="19">
        <f t="shared" si="10"/>
        <v>9</v>
      </c>
    </row>
    <row r="667" spans="1:8" s="19" customFormat="1" ht="30" x14ac:dyDescent="0.25">
      <c r="A667" s="40" t="s">
        <v>1349</v>
      </c>
      <c r="B667" s="40"/>
      <c r="C667" s="41" t="s">
        <v>1350</v>
      </c>
      <c r="D667" s="42" t="s">
        <v>131</v>
      </c>
      <c r="E667" s="43">
        <v>10.73</v>
      </c>
      <c r="F667" s="43"/>
      <c r="G667" s="43">
        <v>10.73</v>
      </c>
      <c r="H667" s="19">
        <f t="shared" si="10"/>
        <v>9</v>
      </c>
    </row>
    <row r="668" spans="1:8" s="19" customFormat="1" x14ac:dyDescent="0.25">
      <c r="A668" s="40" t="s">
        <v>1351</v>
      </c>
      <c r="B668" s="40"/>
      <c r="C668" s="41" t="s">
        <v>1352</v>
      </c>
      <c r="D668" s="42" t="s">
        <v>73</v>
      </c>
      <c r="E668" s="43">
        <v>4.21</v>
      </c>
      <c r="F668" s="43">
        <v>4.22</v>
      </c>
      <c r="G668" s="43">
        <v>8.43</v>
      </c>
      <c r="H668" s="19">
        <f t="shared" si="10"/>
        <v>9</v>
      </c>
    </row>
    <row r="669" spans="1:8" s="19" customFormat="1" ht="30" x14ac:dyDescent="0.25">
      <c r="A669" s="40" t="s">
        <v>1353</v>
      </c>
      <c r="B669" s="40"/>
      <c r="C669" s="41" t="s">
        <v>1354</v>
      </c>
      <c r="D669" s="42" t="s">
        <v>156</v>
      </c>
      <c r="E669" s="43">
        <v>8093.93</v>
      </c>
      <c r="F669" s="43">
        <v>1465.12</v>
      </c>
      <c r="G669" s="43">
        <v>9559.0499999999993</v>
      </c>
      <c r="H669" s="19">
        <f t="shared" si="10"/>
        <v>9</v>
      </c>
    </row>
    <row r="670" spans="1:8" s="19" customFormat="1" ht="30" x14ac:dyDescent="0.25">
      <c r="A670" s="40" t="s">
        <v>1355</v>
      </c>
      <c r="B670" s="40"/>
      <c r="C670" s="41" t="s">
        <v>1356</v>
      </c>
      <c r="D670" s="42" t="s">
        <v>131</v>
      </c>
      <c r="E670" s="43">
        <v>119.34</v>
      </c>
      <c r="F670" s="43">
        <v>112.2</v>
      </c>
      <c r="G670" s="43">
        <v>231.54</v>
      </c>
      <c r="H670" s="19">
        <f t="shared" si="10"/>
        <v>9</v>
      </c>
    </row>
    <row r="671" spans="1:8" s="19" customFormat="1" x14ac:dyDescent="0.25">
      <c r="A671" s="40" t="s">
        <v>1357</v>
      </c>
      <c r="B671" s="40"/>
      <c r="C671" s="41" t="s">
        <v>1358</v>
      </c>
      <c r="D671" s="42"/>
      <c r="E671" s="43"/>
      <c r="F671" s="43"/>
      <c r="G671" s="43"/>
      <c r="H671" s="19">
        <f t="shared" si="10"/>
        <v>2</v>
      </c>
    </row>
    <row r="672" spans="1:8" s="19" customFormat="1" x14ac:dyDescent="0.25">
      <c r="A672" s="40" t="s">
        <v>1359</v>
      </c>
      <c r="B672" s="40"/>
      <c r="C672" s="41" t="s">
        <v>1360</v>
      </c>
      <c r="D672" s="42"/>
      <c r="E672" s="43"/>
      <c r="F672" s="43"/>
      <c r="G672" s="43"/>
      <c r="H672" s="19">
        <f t="shared" si="10"/>
        <v>5</v>
      </c>
    </row>
    <row r="673" spans="1:8" s="19" customFormat="1" x14ac:dyDescent="0.25">
      <c r="A673" s="40" t="s">
        <v>1361</v>
      </c>
      <c r="B673" s="40"/>
      <c r="C673" s="41" t="s">
        <v>1362</v>
      </c>
      <c r="D673" s="42" t="s">
        <v>131</v>
      </c>
      <c r="E673" s="43">
        <v>16.989999999999998</v>
      </c>
      <c r="F673" s="43">
        <v>39.369999999999997</v>
      </c>
      <c r="G673" s="43">
        <v>56.36</v>
      </c>
      <c r="H673" s="19">
        <f t="shared" si="10"/>
        <v>9</v>
      </c>
    </row>
    <row r="674" spans="1:8" s="19" customFormat="1" x14ac:dyDescent="0.25">
      <c r="A674" s="40" t="s">
        <v>1363</v>
      </c>
      <c r="B674" s="40"/>
      <c r="C674" s="41" t="s">
        <v>1364</v>
      </c>
      <c r="D674" s="42" t="s">
        <v>131</v>
      </c>
      <c r="E674" s="43">
        <v>26.48</v>
      </c>
      <c r="F674" s="43">
        <v>40.94</v>
      </c>
      <c r="G674" s="43">
        <v>67.42</v>
      </c>
      <c r="H674" s="19">
        <f t="shared" si="10"/>
        <v>9</v>
      </c>
    </row>
    <row r="675" spans="1:8" s="19" customFormat="1" x14ac:dyDescent="0.25">
      <c r="A675" s="40" t="s">
        <v>1365</v>
      </c>
      <c r="B675" s="40"/>
      <c r="C675" s="41" t="s">
        <v>1366</v>
      </c>
      <c r="D675" s="42" t="s">
        <v>131</v>
      </c>
      <c r="E675" s="43">
        <v>38.28</v>
      </c>
      <c r="F675" s="43">
        <v>65.180000000000007</v>
      </c>
      <c r="G675" s="43">
        <v>103.46</v>
      </c>
      <c r="H675" s="19">
        <f t="shared" si="10"/>
        <v>9</v>
      </c>
    </row>
    <row r="676" spans="1:8" s="19" customFormat="1" x14ac:dyDescent="0.25">
      <c r="A676" s="40" t="s">
        <v>1367</v>
      </c>
      <c r="B676" s="40"/>
      <c r="C676" s="41" t="s">
        <v>1368</v>
      </c>
      <c r="D676" s="42"/>
      <c r="E676" s="43"/>
      <c r="F676" s="43"/>
      <c r="G676" s="43"/>
      <c r="H676" s="19">
        <f t="shared" si="10"/>
        <v>5</v>
      </c>
    </row>
    <row r="677" spans="1:8" s="19" customFormat="1" ht="30" x14ac:dyDescent="0.25">
      <c r="A677" s="40" t="s">
        <v>1369</v>
      </c>
      <c r="B677" s="40"/>
      <c r="C677" s="41" t="s">
        <v>1370</v>
      </c>
      <c r="D677" s="42" t="s">
        <v>70</v>
      </c>
      <c r="E677" s="43">
        <v>5700</v>
      </c>
      <c r="F677" s="43"/>
      <c r="G677" s="43">
        <v>5700</v>
      </c>
      <c r="H677" s="19">
        <f t="shared" si="10"/>
        <v>9</v>
      </c>
    </row>
    <row r="678" spans="1:8" s="19" customFormat="1" x14ac:dyDescent="0.25">
      <c r="A678" s="40" t="s">
        <v>1371</v>
      </c>
      <c r="B678" s="40"/>
      <c r="C678" s="41" t="s">
        <v>1372</v>
      </c>
      <c r="D678" s="42" t="s">
        <v>131</v>
      </c>
      <c r="E678" s="43">
        <v>87.73</v>
      </c>
      <c r="F678" s="43">
        <v>1.69</v>
      </c>
      <c r="G678" s="43">
        <v>89.42</v>
      </c>
      <c r="H678" s="19">
        <f t="shared" si="10"/>
        <v>9</v>
      </c>
    </row>
    <row r="679" spans="1:8" s="19" customFormat="1" x14ac:dyDescent="0.25">
      <c r="A679" s="40" t="s">
        <v>1373</v>
      </c>
      <c r="B679" s="40"/>
      <c r="C679" s="41" t="s">
        <v>1374</v>
      </c>
      <c r="D679" s="42" t="s">
        <v>131</v>
      </c>
      <c r="E679" s="43">
        <v>91.52</v>
      </c>
      <c r="F679" s="43">
        <v>1.69</v>
      </c>
      <c r="G679" s="43">
        <v>93.21</v>
      </c>
      <c r="H679" s="19">
        <f t="shared" si="10"/>
        <v>9</v>
      </c>
    </row>
    <row r="680" spans="1:8" s="19" customFormat="1" x14ac:dyDescent="0.25">
      <c r="A680" s="40" t="s">
        <v>1375</v>
      </c>
      <c r="B680" s="40"/>
      <c r="C680" s="41" t="s">
        <v>1376</v>
      </c>
      <c r="D680" s="42" t="s">
        <v>131</v>
      </c>
      <c r="E680" s="43">
        <v>120.86</v>
      </c>
      <c r="F680" s="43">
        <v>1.69</v>
      </c>
      <c r="G680" s="43">
        <v>122.55</v>
      </c>
      <c r="H680" s="19">
        <f t="shared" si="10"/>
        <v>9</v>
      </c>
    </row>
    <row r="681" spans="1:8" s="19" customFormat="1" x14ac:dyDescent="0.25">
      <c r="A681" s="40" t="s">
        <v>1377</v>
      </c>
      <c r="B681" s="40"/>
      <c r="C681" s="41" t="s">
        <v>1378</v>
      </c>
      <c r="D681" s="42" t="s">
        <v>131</v>
      </c>
      <c r="E681" s="43">
        <v>156.68</v>
      </c>
      <c r="F681" s="43">
        <v>1.69</v>
      </c>
      <c r="G681" s="43">
        <v>158.37</v>
      </c>
      <c r="H681" s="19">
        <f t="shared" si="10"/>
        <v>9</v>
      </c>
    </row>
    <row r="682" spans="1:8" s="19" customFormat="1" x14ac:dyDescent="0.25">
      <c r="A682" s="40" t="s">
        <v>1379</v>
      </c>
      <c r="B682" s="40"/>
      <c r="C682" s="41" t="s">
        <v>1380</v>
      </c>
      <c r="D682" s="42" t="s">
        <v>131</v>
      </c>
      <c r="E682" s="43">
        <v>178.37</v>
      </c>
      <c r="F682" s="43">
        <v>1.69</v>
      </c>
      <c r="G682" s="43">
        <v>180.06</v>
      </c>
      <c r="H682" s="19">
        <f t="shared" si="10"/>
        <v>9</v>
      </c>
    </row>
    <row r="683" spans="1:8" s="19" customFormat="1" x14ac:dyDescent="0.25">
      <c r="A683" s="40" t="s">
        <v>1381</v>
      </c>
      <c r="B683" s="40"/>
      <c r="C683" s="41" t="s">
        <v>1382</v>
      </c>
      <c r="D683" s="42" t="s">
        <v>131</v>
      </c>
      <c r="E683" s="43">
        <v>199.44</v>
      </c>
      <c r="F683" s="43">
        <v>1.69</v>
      </c>
      <c r="G683" s="43">
        <v>201.13</v>
      </c>
      <c r="H683" s="19">
        <f t="shared" si="10"/>
        <v>9</v>
      </c>
    </row>
    <row r="684" spans="1:8" s="19" customFormat="1" x14ac:dyDescent="0.25">
      <c r="A684" s="40" t="s">
        <v>1383</v>
      </c>
      <c r="B684" s="40"/>
      <c r="C684" s="41" t="s">
        <v>1384</v>
      </c>
      <c r="D684" s="42"/>
      <c r="E684" s="43"/>
      <c r="F684" s="43"/>
      <c r="G684" s="43"/>
      <c r="H684" s="19">
        <f t="shared" si="10"/>
        <v>5</v>
      </c>
    </row>
    <row r="685" spans="1:8" s="19" customFormat="1" ht="30" x14ac:dyDescent="0.25">
      <c r="A685" s="40" t="s">
        <v>1385</v>
      </c>
      <c r="B685" s="40"/>
      <c r="C685" s="41" t="s">
        <v>1386</v>
      </c>
      <c r="D685" s="42" t="s">
        <v>70</v>
      </c>
      <c r="E685" s="43">
        <v>1876.99</v>
      </c>
      <c r="F685" s="43"/>
      <c r="G685" s="43">
        <v>1876.99</v>
      </c>
      <c r="H685" s="19">
        <f t="shared" si="10"/>
        <v>9</v>
      </c>
    </row>
    <row r="686" spans="1:8" s="19" customFormat="1" x14ac:dyDescent="0.25">
      <c r="A686" s="40" t="s">
        <v>1387</v>
      </c>
      <c r="B686" s="40"/>
      <c r="C686" s="41" t="s">
        <v>1388</v>
      </c>
      <c r="D686" s="42" t="s">
        <v>131</v>
      </c>
      <c r="E686" s="43">
        <v>34.28</v>
      </c>
      <c r="F686" s="43">
        <v>12.47</v>
      </c>
      <c r="G686" s="43">
        <v>46.75</v>
      </c>
      <c r="H686" s="19">
        <f t="shared" si="10"/>
        <v>9</v>
      </c>
    </row>
    <row r="687" spans="1:8" s="19" customFormat="1" x14ac:dyDescent="0.25">
      <c r="A687" s="40" t="s">
        <v>1389</v>
      </c>
      <c r="B687" s="40"/>
      <c r="C687" s="41" t="s">
        <v>1390</v>
      </c>
      <c r="D687" s="42" t="s">
        <v>131</v>
      </c>
      <c r="E687" s="43">
        <v>48.28</v>
      </c>
      <c r="F687" s="43">
        <v>18.02</v>
      </c>
      <c r="G687" s="43">
        <v>66.3</v>
      </c>
      <c r="H687" s="19">
        <f t="shared" si="10"/>
        <v>9</v>
      </c>
    </row>
    <row r="688" spans="1:8" s="19" customFormat="1" x14ac:dyDescent="0.25">
      <c r="A688" s="40" t="s">
        <v>1391</v>
      </c>
      <c r="B688" s="40"/>
      <c r="C688" s="41" t="s">
        <v>1392</v>
      </c>
      <c r="D688" s="42" t="s">
        <v>131</v>
      </c>
      <c r="E688" s="43">
        <v>63.15</v>
      </c>
      <c r="F688" s="43">
        <v>24.68</v>
      </c>
      <c r="G688" s="43">
        <v>87.83</v>
      </c>
      <c r="H688" s="19">
        <f t="shared" si="10"/>
        <v>9</v>
      </c>
    </row>
    <row r="689" spans="1:8" s="19" customFormat="1" x14ac:dyDescent="0.25">
      <c r="A689" s="40" t="s">
        <v>1393</v>
      </c>
      <c r="B689" s="40"/>
      <c r="C689" s="41" t="s">
        <v>1394</v>
      </c>
      <c r="D689" s="42" t="s">
        <v>131</v>
      </c>
      <c r="E689" s="43">
        <v>83.3</v>
      </c>
      <c r="F689" s="43">
        <v>32.659999999999997</v>
      </c>
      <c r="G689" s="43">
        <v>115.96</v>
      </c>
      <c r="H689" s="19">
        <f t="shared" si="10"/>
        <v>9</v>
      </c>
    </row>
    <row r="690" spans="1:8" s="19" customFormat="1" x14ac:dyDescent="0.25">
      <c r="A690" s="40" t="s">
        <v>1395</v>
      </c>
      <c r="B690" s="40"/>
      <c r="C690" s="41" t="s">
        <v>1396</v>
      </c>
      <c r="D690" s="42"/>
      <c r="E690" s="43"/>
      <c r="F690" s="43"/>
      <c r="G690" s="43"/>
      <c r="H690" s="19">
        <f t="shared" si="10"/>
        <v>5</v>
      </c>
    </row>
    <row r="691" spans="1:8" s="19" customFormat="1" ht="30" x14ac:dyDescent="0.25">
      <c r="A691" s="40" t="s">
        <v>1397</v>
      </c>
      <c r="B691" s="40"/>
      <c r="C691" s="41" t="s">
        <v>1398</v>
      </c>
      <c r="D691" s="42" t="s">
        <v>70</v>
      </c>
      <c r="E691" s="43">
        <v>1997.01</v>
      </c>
      <c r="F691" s="43"/>
      <c r="G691" s="43">
        <v>1997.01</v>
      </c>
      <c r="H691" s="19">
        <f t="shared" si="10"/>
        <v>9</v>
      </c>
    </row>
    <row r="692" spans="1:8" s="19" customFormat="1" x14ac:dyDescent="0.25">
      <c r="A692" s="40" t="s">
        <v>1399</v>
      </c>
      <c r="B692" s="40"/>
      <c r="C692" s="41" t="s">
        <v>1400</v>
      </c>
      <c r="D692" s="42" t="s">
        <v>131</v>
      </c>
      <c r="E692" s="43">
        <v>55.71</v>
      </c>
      <c r="F692" s="43">
        <v>10.5</v>
      </c>
      <c r="G692" s="43">
        <v>66.209999999999994</v>
      </c>
      <c r="H692" s="19">
        <f t="shared" si="10"/>
        <v>9</v>
      </c>
    </row>
    <row r="693" spans="1:8" s="19" customFormat="1" x14ac:dyDescent="0.25">
      <c r="A693" s="40" t="s">
        <v>1401</v>
      </c>
      <c r="B693" s="40"/>
      <c r="C693" s="41" t="s">
        <v>1402</v>
      </c>
      <c r="D693" s="42" t="s">
        <v>131</v>
      </c>
      <c r="E693" s="43">
        <v>69.89</v>
      </c>
      <c r="F693" s="43">
        <v>15.16</v>
      </c>
      <c r="G693" s="43">
        <v>85.05</v>
      </c>
      <c r="H693" s="19">
        <f t="shared" si="10"/>
        <v>9</v>
      </c>
    </row>
    <row r="694" spans="1:8" s="19" customFormat="1" x14ac:dyDescent="0.25">
      <c r="A694" s="40" t="s">
        <v>1403</v>
      </c>
      <c r="B694" s="40"/>
      <c r="C694" s="41" t="s">
        <v>1404</v>
      </c>
      <c r="D694" s="42" t="s">
        <v>131</v>
      </c>
      <c r="E694" s="43">
        <v>91.62</v>
      </c>
      <c r="F694" s="43">
        <v>20.65</v>
      </c>
      <c r="G694" s="43">
        <v>112.27</v>
      </c>
      <c r="H694" s="19">
        <f t="shared" si="10"/>
        <v>9</v>
      </c>
    </row>
    <row r="695" spans="1:8" s="19" customFormat="1" x14ac:dyDescent="0.25">
      <c r="A695" s="40" t="s">
        <v>1405</v>
      </c>
      <c r="B695" s="40"/>
      <c r="C695" s="41" t="s">
        <v>1406</v>
      </c>
      <c r="D695" s="42" t="s">
        <v>131</v>
      </c>
      <c r="E695" s="43">
        <v>151.15</v>
      </c>
      <c r="F695" s="43">
        <v>26.94</v>
      </c>
      <c r="G695" s="43">
        <v>178.09</v>
      </c>
      <c r="H695" s="19">
        <f t="shared" si="10"/>
        <v>9</v>
      </c>
    </row>
    <row r="696" spans="1:8" s="19" customFormat="1" x14ac:dyDescent="0.25">
      <c r="A696" s="40" t="s">
        <v>1407</v>
      </c>
      <c r="B696" s="40"/>
      <c r="C696" s="41" t="s">
        <v>1408</v>
      </c>
      <c r="D696" s="42"/>
      <c r="E696" s="43"/>
      <c r="F696" s="43"/>
      <c r="G696" s="43"/>
      <c r="H696" s="19">
        <f t="shared" si="10"/>
        <v>5</v>
      </c>
    </row>
    <row r="697" spans="1:8" s="19" customFormat="1" ht="30" x14ac:dyDescent="0.25">
      <c r="A697" s="40" t="s">
        <v>1409</v>
      </c>
      <c r="B697" s="40"/>
      <c r="C697" s="41" t="s">
        <v>1410</v>
      </c>
      <c r="D697" s="42" t="s">
        <v>70</v>
      </c>
      <c r="E697" s="43">
        <v>17102.77</v>
      </c>
      <c r="F697" s="43"/>
      <c r="G697" s="43">
        <v>17102.77</v>
      </c>
      <c r="H697" s="19">
        <f t="shared" si="10"/>
        <v>9</v>
      </c>
    </row>
    <row r="698" spans="1:8" s="19" customFormat="1" x14ac:dyDescent="0.25">
      <c r="A698" s="40" t="s">
        <v>1411</v>
      </c>
      <c r="B698" s="40"/>
      <c r="C698" s="41" t="s">
        <v>1412</v>
      </c>
      <c r="D698" s="42" t="s">
        <v>131</v>
      </c>
      <c r="E698" s="43">
        <v>165.14</v>
      </c>
      <c r="F698" s="43">
        <v>7.64</v>
      </c>
      <c r="G698" s="43">
        <v>172.78</v>
      </c>
      <c r="H698" s="19">
        <f t="shared" si="10"/>
        <v>9</v>
      </c>
    </row>
    <row r="699" spans="1:8" s="19" customFormat="1" x14ac:dyDescent="0.25">
      <c r="A699" s="40" t="s">
        <v>1413</v>
      </c>
      <c r="B699" s="40"/>
      <c r="C699" s="41" t="s">
        <v>1414</v>
      </c>
      <c r="D699" s="42" t="s">
        <v>131</v>
      </c>
      <c r="E699" s="43">
        <v>175.74</v>
      </c>
      <c r="F699" s="43">
        <v>9.57</v>
      </c>
      <c r="G699" s="43">
        <v>185.31</v>
      </c>
      <c r="H699" s="19">
        <f t="shared" si="10"/>
        <v>9</v>
      </c>
    </row>
    <row r="700" spans="1:8" s="19" customFormat="1" x14ac:dyDescent="0.25">
      <c r="A700" s="40" t="s">
        <v>1415</v>
      </c>
      <c r="B700" s="40"/>
      <c r="C700" s="41" t="s">
        <v>1416</v>
      </c>
      <c r="D700" s="42" t="s">
        <v>131</v>
      </c>
      <c r="E700" s="43">
        <v>225.34</v>
      </c>
      <c r="F700" s="43">
        <v>14.49</v>
      </c>
      <c r="G700" s="43">
        <v>239.83</v>
      </c>
      <c r="H700" s="19">
        <f t="shared" si="10"/>
        <v>9</v>
      </c>
    </row>
    <row r="701" spans="1:8" s="19" customFormat="1" x14ac:dyDescent="0.25">
      <c r="A701" s="40" t="s">
        <v>1417</v>
      </c>
      <c r="B701" s="40"/>
      <c r="C701" s="41" t="s">
        <v>1418</v>
      </c>
      <c r="D701" s="42" t="s">
        <v>131</v>
      </c>
      <c r="E701" s="43">
        <v>257.02999999999997</v>
      </c>
      <c r="F701" s="43">
        <v>20.27</v>
      </c>
      <c r="G701" s="43">
        <v>277.3</v>
      </c>
      <c r="H701" s="19">
        <f t="shared" si="10"/>
        <v>9</v>
      </c>
    </row>
    <row r="702" spans="1:8" s="19" customFormat="1" x14ac:dyDescent="0.25">
      <c r="A702" s="40" t="s">
        <v>1419</v>
      </c>
      <c r="B702" s="40"/>
      <c r="C702" s="41" t="s">
        <v>1420</v>
      </c>
      <c r="D702" s="42" t="s">
        <v>131</v>
      </c>
      <c r="E702" s="43">
        <v>328.21</v>
      </c>
      <c r="F702" s="43">
        <v>30.98</v>
      </c>
      <c r="G702" s="43">
        <v>359.19</v>
      </c>
      <c r="H702" s="19">
        <f t="shared" si="10"/>
        <v>9</v>
      </c>
    </row>
    <row r="703" spans="1:8" s="19" customFormat="1" x14ac:dyDescent="0.25">
      <c r="A703" s="40" t="s">
        <v>1421</v>
      </c>
      <c r="B703" s="40"/>
      <c r="C703" s="41" t="s">
        <v>1422</v>
      </c>
      <c r="D703" s="42" t="s">
        <v>131</v>
      </c>
      <c r="E703" s="43">
        <v>387.62</v>
      </c>
      <c r="F703" s="43">
        <v>36.340000000000003</v>
      </c>
      <c r="G703" s="43">
        <v>423.96</v>
      </c>
      <c r="H703" s="19">
        <f t="shared" si="10"/>
        <v>9</v>
      </c>
    </row>
    <row r="704" spans="1:8" s="19" customFormat="1" x14ac:dyDescent="0.25">
      <c r="A704" s="40" t="s">
        <v>1423</v>
      </c>
      <c r="B704" s="40"/>
      <c r="C704" s="41" t="s">
        <v>1424</v>
      </c>
      <c r="D704" s="42" t="s">
        <v>131</v>
      </c>
      <c r="E704" s="43">
        <v>465.85</v>
      </c>
      <c r="F704" s="43">
        <v>42.97</v>
      </c>
      <c r="G704" s="43">
        <v>508.82</v>
      </c>
      <c r="H704" s="19">
        <f t="shared" si="10"/>
        <v>9</v>
      </c>
    </row>
    <row r="705" spans="1:8" s="19" customFormat="1" x14ac:dyDescent="0.25">
      <c r="A705" s="40" t="s">
        <v>1425</v>
      </c>
      <c r="B705" s="40"/>
      <c r="C705" s="41" t="s">
        <v>1426</v>
      </c>
      <c r="D705" s="42" t="s">
        <v>131</v>
      </c>
      <c r="E705" s="43">
        <v>545.41</v>
      </c>
      <c r="F705" s="43">
        <v>36.340000000000003</v>
      </c>
      <c r="G705" s="43">
        <v>581.75</v>
      </c>
      <c r="H705" s="19">
        <f t="shared" si="10"/>
        <v>9</v>
      </c>
    </row>
    <row r="706" spans="1:8" s="19" customFormat="1" x14ac:dyDescent="0.25">
      <c r="A706" s="40" t="s">
        <v>1427</v>
      </c>
      <c r="B706" s="40"/>
      <c r="C706" s="41" t="s">
        <v>1428</v>
      </c>
      <c r="D706" s="42" t="s">
        <v>131</v>
      </c>
      <c r="E706" s="43">
        <v>245.67</v>
      </c>
      <c r="F706" s="43"/>
      <c r="G706" s="43">
        <v>245.67</v>
      </c>
      <c r="H706" s="19">
        <f t="shared" si="10"/>
        <v>9</v>
      </c>
    </row>
    <row r="707" spans="1:8" s="19" customFormat="1" x14ac:dyDescent="0.25">
      <c r="A707" s="40" t="s">
        <v>1429</v>
      </c>
      <c r="B707" s="40"/>
      <c r="C707" s="41" t="s">
        <v>1430</v>
      </c>
      <c r="D707" s="42" t="s">
        <v>131</v>
      </c>
      <c r="E707" s="43">
        <v>408.97</v>
      </c>
      <c r="F707" s="43"/>
      <c r="G707" s="43">
        <v>408.97</v>
      </c>
      <c r="H707" s="19">
        <f t="shared" si="10"/>
        <v>9</v>
      </c>
    </row>
    <row r="708" spans="1:8" s="19" customFormat="1" ht="30" x14ac:dyDescent="0.25">
      <c r="A708" s="40" t="s">
        <v>1431</v>
      </c>
      <c r="B708" s="40"/>
      <c r="C708" s="41" t="s">
        <v>1432</v>
      </c>
      <c r="D708" s="42" t="s">
        <v>70</v>
      </c>
      <c r="E708" s="43">
        <v>17102.77</v>
      </c>
      <c r="F708" s="43"/>
      <c r="G708" s="43">
        <v>17102.77</v>
      </c>
      <c r="H708" s="19">
        <f t="shared" si="10"/>
        <v>9</v>
      </c>
    </row>
    <row r="709" spans="1:8" s="19" customFormat="1" x14ac:dyDescent="0.25">
      <c r="A709" s="40" t="s">
        <v>1433</v>
      </c>
      <c r="B709" s="40"/>
      <c r="C709" s="41" t="s">
        <v>1434</v>
      </c>
      <c r="D709" s="42" t="s">
        <v>131</v>
      </c>
      <c r="E709" s="43">
        <v>895.37</v>
      </c>
      <c r="F709" s="43"/>
      <c r="G709" s="43">
        <v>895.37</v>
      </c>
      <c r="H709" s="19">
        <f t="shared" si="10"/>
        <v>9</v>
      </c>
    </row>
    <row r="710" spans="1:8" s="19" customFormat="1" x14ac:dyDescent="0.25">
      <c r="A710" s="40" t="s">
        <v>1435</v>
      </c>
      <c r="B710" s="40"/>
      <c r="C710" s="41" t="s">
        <v>1436</v>
      </c>
      <c r="D710" s="42" t="s">
        <v>131</v>
      </c>
      <c r="E710" s="43">
        <v>1188.96</v>
      </c>
      <c r="F710" s="43"/>
      <c r="G710" s="43">
        <v>1188.96</v>
      </c>
      <c r="H710" s="19">
        <f t="shared" si="10"/>
        <v>9</v>
      </c>
    </row>
    <row r="711" spans="1:8" s="19" customFormat="1" x14ac:dyDescent="0.25">
      <c r="A711" s="40" t="s">
        <v>1437</v>
      </c>
      <c r="B711" s="40"/>
      <c r="C711" s="41" t="s">
        <v>1438</v>
      </c>
      <c r="D711" s="42" t="s">
        <v>131</v>
      </c>
      <c r="E711" s="43">
        <v>1470.04</v>
      </c>
      <c r="F711" s="43"/>
      <c r="G711" s="43">
        <v>1470.04</v>
      </c>
      <c r="H711" s="19">
        <f t="shared" si="10"/>
        <v>9</v>
      </c>
    </row>
    <row r="712" spans="1:8" s="19" customFormat="1" ht="30" x14ac:dyDescent="0.25">
      <c r="A712" s="40" t="s">
        <v>1439</v>
      </c>
      <c r="B712" s="40"/>
      <c r="C712" s="41" t="s">
        <v>1440</v>
      </c>
      <c r="D712" s="42" t="s">
        <v>131</v>
      </c>
      <c r="E712" s="43">
        <v>592</v>
      </c>
      <c r="F712" s="43"/>
      <c r="G712" s="43">
        <v>592</v>
      </c>
      <c r="H712" s="19">
        <f t="shared" si="10"/>
        <v>9</v>
      </c>
    </row>
    <row r="713" spans="1:8" s="19" customFormat="1" ht="30" x14ac:dyDescent="0.25">
      <c r="A713" s="40" t="s">
        <v>1441</v>
      </c>
      <c r="B713" s="40"/>
      <c r="C713" s="41" t="s">
        <v>1442</v>
      </c>
      <c r="D713" s="42" t="s">
        <v>131</v>
      </c>
      <c r="E713" s="43">
        <v>679.24</v>
      </c>
      <c r="F713" s="43"/>
      <c r="G713" s="43">
        <v>679.24</v>
      </c>
      <c r="H713" s="19">
        <f t="shared" ref="H713:H776" si="11">LEN(A713)</f>
        <v>9</v>
      </c>
    </row>
    <row r="714" spans="1:8" s="19" customFormat="1" ht="30" x14ac:dyDescent="0.25">
      <c r="A714" s="40" t="s">
        <v>1443</v>
      </c>
      <c r="B714" s="40"/>
      <c r="C714" s="41" t="s">
        <v>1444</v>
      </c>
      <c r="D714" s="42" t="s">
        <v>156</v>
      </c>
      <c r="E714" s="43">
        <v>370.76</v>
      </c>
      <c r="F714" s="43"/>
      <c r="G714" s="43">
        <v>370.76</v>
      </c>
      <c r="H714" s="19">
        <f t="shared" si="11"/>
        <v>9</v>
      </c>
    </row>
    <row r="715" spans="1:8" s="19" customFormat="1" x14ac:dyDescent="0.25">
      <c r="A715" s="40" t="s">
        <v>1445</v>
      </c>
      <c r="B715" s="40"/>
      <c r="C715" s="41" t="s">
        <v>1446</v>
      </c>
      <c r="D715" s="42"/>
      <c r="E715" s="43"/>
      <c r="F715" s="43"/>
      <c r="G715" s="43"/>
      <c r="H715" s="19">
        <f t="shared" si="11"/>
        <v>5</v>
      </c>
    </row>
    <row r="716" spans="1:8" s="19" customFormat="1" ht="30" x14ac:dyDescent="0.25">
      <c r="A716" s="40" t="s">
        <v>1447</v>
      </c>
      <c r="B716" s="40"/>
      <c r="C716" s="41" t="s">
        <v>1448</v>
      </c>
      <c r="D716" s="42" t="s">
        <v>70</v>
      </c>
      <c r="E716" s="43">
        <v>1703.5</v>
      </c>
      <c r="F716" s="43"/>
      <c r="G716" s="43">
        <v>1703.5</v>
      </c>
      <c r="H716" s="19">
        <f t="shared" si="11"/>
        <v>9</v>
      </c>
    </row>
    <row r="717" spans="1:8" s="19" customFormat="1" x14ac:dyDescent="0.25">
      <c r="A717" s="40" t="s">
        <v>1449</v>
      </c>
      <c r="B717" s="40"/>
      <c r="C717" s="41" t="s">
        <v>1450</v>
      </c>
      <c r="D717" s="42" t="s">
        <v>131</v>
      </c>
      <c r="E717" s="43">
        <v>28.73</v>
      </c>
      <c r="F717" s="43"/>
      <c r="G717" s="43">
        <v>28.73</v>
      </c>
      <c r="H717" s="19">
        <f t="shared" si="11"/>
        <v>9</v>
      </c>
    </row>
    <row r="718" spans="1:8" s="19" customFormat="1" x14ac:dyDescent="0.25">
      <c r="A718" s="40" t="s">
        <v>1451</v>
      </c>
      <c r="B718" s="40"/>
      <c r="C718" s="41" t="s">
        <v>1452</v>
      </c>
      <c r="D718" s="42" t="s">
        <v>131</v>
      </c>
      <c r="E718" s="43">
        <v>33.53</v>
      </c>
      <c r="F718" s="43"/>
      <c r="G718" s="43">
        <v>33.53</v>
      </c>
      <c r="H718" s="19">
        <f t="shared" si="11"/>
        <v>9</v>
      </c>
    </row>
    <row r="719" spans="1:8" s="19" customFormat="1" x14ac:dyDescent="0.25">
      <c r="A719" s="40" t="s">
        <v>1453</v>
      </c>
      <c r="B719" s="40"/>
      <c r="C719" s="41" t="s">
        <v>1454</v>
      </c>
      <c r="D719" s="42" t="s">
        <v>131</v>
      </c>
      <c r="E719" s="43">
        <v>56.27</v>
      </c>
      <c r="F719" s="43"/>
      <c r="G719" s="43">
        <v>56.27</v>
      </c>
      <c r="H719" s="19">
        <f t="shared" si="11"/>
        <v>9</v>
      </c>
    </row>
    <row r="720" spans="1:8" s="19" customFormat="1" x14ac:dyDescent="0.25">
      <c r="A720" s="40" t="s">
        <v>1455</v>
      </c>
      <c r="B720" s="40"/>
      <c r="C720" s="41" t="s">
        <v>1456</v>
      </c>
      <c r="D720" s="42" t="s">
        <v>156</v>
      </c>
      <c r="E720" s="43"/>
      <c r="F720" s="43">
        <v>414.7</v>
      </c>
      <c r="G720" s="43">
        <v>414.7</v>
      </c>
      <c r="H720" s="19">
        <f t="shared" si="11"/>
        <v>9</v>
      </c>
    </row>
    <row r="721" spans="1:8" s="19" customFormat="1" x14ac:dyDescent="0.25">
      <c r="A721" s="40" t="s">
        <v>1457</v>
      </c>
      <c r="B721" s="40"/>
      <c r="C721" s="41" t="s">
        <v>1458</v>
      </c>
      <c r="D721" s="42"/>
      <c r="E721" s="43"/>
      <c r="F721" s="43"/>
      <c r="G721" s="43"/>
      <c r="H721" s="19">
        <f t="shared" si="11"/>
        <v>5</v>
      </c>
    </row>
    <row r="722" spans="1:8" s="19" customFormat="1" ht="30" x14ac:dyDescent="0.25">
      <c r="A722" s="40" t="s">
        <v>1459</v>
      </c>
      <c r="B722" s="40"/>
      <c r="C722" s="41" t="s">
        <v>1460</v>
      </c>
      <c r="D722" s="42" t="s">
        <v>70</v>
      </c>
      <c r="E722" s="43">
        <v>26995.15</v>
      </c>
      <c r="F722" s="43"/>
      <c r="G722" s="43">
        <v>26995.15</v>
      </c>
      <c r="H722" s="19">
        <f t="shared" si="11"/>
        <v>9</v>
      </c>
    </row>
    <row r="723" spans="1:8" s="19" customFormat="1" x14ac:dyDescent="0.25">
      <c r="A723" s="40" t="s">
        <v>1461</v>
      </c>
      <c r="B723" s="40"/>
      <c r="C723" s="41" t="s">
        <v>1462</v>
      </c>
      <c r="D723" s="42" t="s">
        <v>131</v>
      </c>
      <c r="E723" s="43">
        <v>31.45</v>
      </c>
      <c r="F723" s="43">
        <v>4.5</v>
      </c>
      <c r="G723" s="43">
        <v>35.950000000000003</v>
      </c>
      <c r="H723" s="19">
        <f t="shared" si="11"/>
        <v>9</v>
      </c>
    </row>
    <row r="724" spans="1:8" s="19" customFormat="1" x14ac:dyDescent="0.25">
      <c r="A724" s="40" t="s">
        <v>1463</v>
      </c>
      <c r="B724" s="40"/>
      <c r="C724" s="41" t="s">
        <v>1464</v>
      </c>
      <c r="D724" s="42" t="s">
        <v>131</v>
      </c>
      <c r="E724" s="43">
        <v>41.16</v>
      </c>
      <c r="F724" s="43">
        <v>4.5</v>
      </c>
      <c r="G724" s="43">
        <v>45.66</v>
      </c>
      <c r="H724" s="19">
        <f t="shared" si="11"/>
        <v>9</v>
      </c>
    </row>
    <row r="725" spans="1:8" s="19" customFormat="1" x14ac:dyDescent="0.25">
      <c r="A725" s="40" t="s">
        <v>1465</v>
      </c>
      <c r="B725" s="40"/>
      <c r="C725" s="41" t="s">
        <v>1466</v>
      </c>
      <c r="D725" s="42" t="s">
        <v>131</v>
      </c>
      <c r="E725" s="43">
        <v>48.63</v>
      </c>
      <c r="F725" s="43">
        <v>4.5</v>
      </c>
      <c r="G725" s="43">
        <v>53.13</v>
      </c>
      <c r="H725" s="19">
        <f t="shared" si="11"/>
        <v>9</v>
      </c>
    </row>
    <row r="726" spans="1:8" s="19" customFormat="1" x14ac:dyDescent="0.25">
      <c r="A726" s="40" t="s">
        <v>1467</v>
      </c>
      <c r="B726" s="40"/>
      <c r="C726" s="41" t="s">
        <v>1468</v>
      </c>
      <c r="D726" s="42" t="s">
        <v>131</v>
      </c>
      <c r="E726" s="43">
        <v>55.59</v>
      </c>
      <c r="F726" s="43">
        <v>4.5</v>
      </c>
      <c r="G726" s="43">
        <v>60.09</v>
      </c>
      <c r="H726" s="19">
        <f t="shared" si="11"/>
        <v>9</v>
      </c>
    </row>
    <row r="727" spans="1:8" s="19" customFormat="1" x14ac:dyDescent="0.25">
      <c r="A727" s="40" t="s">
        <v>1469</v>
      </c>
      <c r="B727" s="40"/>
      <c r="C727" s="41" t="s">
        <v>1470</v>
      </c>
      <c r="D727" s="42" t="s">
        <v>131</v>
      </c>
      <c r="E727" s="43">
        <v>69.87</v>
      </c>
      <c r="F727" s="43">
        <v>4.5</v>
      </c>
      <c r="G727" s="43">
        <v>74.37</v>
      </c>
      <c r="H727" s="19">
        <f t="shared" si="11"/>
        <v>9</v>
      </c>
    </row>
    <row r="728" spans="1:8" s="19" customFormat="1" x14ac:dyDescent="0.25">
      <c r="A728" s="40" t="s">
        <v>1471</v>
      </c>
      <c r="B728" s="40"/>
      <c r="C728" s="41" t="s">
        <v>1472</v>
      </c>
      <c r="D728" s="42" t="s">
        <v>131</v>
      </c>
      <c r="E728" s="43">
        <v>85.96</v>
      </c>
      <c r="F728" s="43">
        <v>4.5</v>
      </c>
      <c r="G728" s="43">
        <v>90.46</v>
      </c>
      <c r="H728" s="19">
        <f t="shared" si="11"/>
        <v>9</v>
      </c>
    </row>
    <row r="729" spans="1:8" s="19" customFormat="1" x14ac:dyDescent="0.25">
      <c r="A729" s="40" t="s">
        <v>1473</v>
      </c>
      <c r="B729" s="40"/>
      <c r="C729" s="41" t="s">
        <v>1474</v>
      </c>
      <c r="D729" s="42" t="s">
        <v>131</v>
      </c>
      <c r="E729" s="43">
        <v>105.45</v>
      </c>
      <c r="F729" s="43">
        <v>4.5</v>
      </c>
      <c r="G729" s="43">
        <v>109.95</v>
      </c>
      <c r="H729" s="19">
        <f t="shared" si="11"/>
        <v>9</v>
      </c>
    </row>
    <row r="730" spans="1:8" s="19" customFormat="1" x14ac:dyDescent="0.25">
      <c r="A730" s="40" t="s">
        <v>1475</v>
      </c>
      <c r="B730" s="40"/>
      <c r="C730" s="41" t="s">
        <v>1476</v>
      </c>
      <c r="D730" s="42" t="s">
        <v>131</v>
      </c>
      <c r="E730" s="43">
        <v>128.82</v>
      </c>
      <c r="F730" s="43">
        <v>4.5</v>
      </c>
      <c r="G730" s="43">
        <v>133.32</v>
      </c>
      <c r="H730" s="19">
        <f t="shared" si="11"/>
        <v>9</v>
      </c>
    </row>
    <row r="731" spans="1:8" s="19" customFormat="1" x14ac:dyDescent="0.25">
      <c r="A731" s="40" t="s">
        <v>1477</v>
      </c>
      <c r="B731" s="40"/>
      <c r="C731" s="41" t="s">
        <v>1478</v>
      </c>
      <c r="D731" s="42"/>
      <c r="E731" s="43"/>
      <c r="F731" s="43"/>
      <c r="G731" s="43"/>
      <c r="H731" s="19">
        <f t="shared" si="11"/>
        <v>5</v>
      </c>
    </row>
    <row r="732" spans="1:8" s="19" customFormat="1" ht="30" x14ac:dyDescent="0.25">
      <c r="A732" s="40" t="s">
        <v>1479</v>
      </c>
      <c r="B732" s="40"/>
      <c r="C732" s="41" t="s">
        <v>1480</v>
      </c>
      <c r="D732" s="42" t="s">
        <v>70</v>
      </c>
      <c r="E732" s="43">
        <v>19876.97</v>
      </c>
      <c r="F732" s="43"/>
      <c r="G732" s="43">
        <v>19876.97</v>
      </c>
      <c r="H732" s="19">
        <f t="shared" si="11"/>
        <v>9</v>
      </c>
    </row>
    <row r="733" spans="1:8" s="19" customFormat="1" x14ac:dyDescent="0.25">
      <c r="A733" s="40" t="s">
        <v>1481</v>
      </c>
      <c r="B733" s="40"/>
      <c r="C733" s="41" t="s">
        <v>1482</v>
      </c>
      <c r="D733" s="42" t="s">
        <v>131</v>
      </c>
      <c r="E733" s="43">
        <v>229.22</v>
      </c>
      <c r="F733" s="43">
        <v>20.27</v>
      </c>
      <c r="G733" s="43">
        <v>249.49</v>
      </c>
      <c r="H733" s="19">
        <f t="shared" si="11"/>
        <v>9</v>
      </c>
    </row>
    <row r="734" spans="1:8" s="19" customFormat="1" x14ac:dyDescent="0.25">
      <c r="A734" s="40" t="s">
        <v>1483</v>
      </c>
      <c r="B734" s="40"/>
      <c r="C734" s="41" t="s">
        <v>1484</v>
      </c>
      <c r="D734" s="42" t="s">
        <v>131</v>
      </c>
      <c r="E734" s="43">
        <v>281.17</v>
      </c>
      <c r="F734" s="43">
        <v>30.98</v>
      </c>
      <c r="G734" s="43">
        <v>312.14999999999998</v>
      </c>
      <c r="H734" s="19">
        <f t="shared" si="11"/>
        <v>9</v>
      </c>
    </row>
    <row r="735" spans="1:8" s="19" customFormat="1" x14ac:dyDescent="0.25">
      <c r="A735" s="40" t="s">
        <v>1485</v>
      </c>
      <c r="B735" s="40"/>
      <c r="C735" s="41" t="s">
        <v>1486</v>
      </c>
      <c r="D735" s="42" t="s">
        <v>131</v>
      </c>
      <c r="E735" s="43">
        <v>336.39</v>
      </c>
      <c r="F735" s="43">
        <v>36.340000000000003</v>
      </c>
      <c r="G735" s="43">
        <v>372.73</v>
      </c>
      <c r="H735" s="19">
        <f t="shared" si="11"/>
        <v>9</v>
      </c>
    </row>
    <row r="736" spans="1:8" s="19" customFormat="1" x14ac:dyDescent="0.25">
      <c r="A736" s="40" t="s">
        <v>1487</v>
      </c>
      <c r="B736" s="40"/>
      <c r="C736" s="41" t="s">
        <v>1488</v>
      </c>
      <c r="D736" s="42"/>
      <c r="E736" s="43"/>
      <c r="F736" s="43"/>
      <c r="G736" s="43"/>
      <c r="H736" s="19">
        <f t="shared" si="11"/>
        <v>2</v>
      </c>
    </row>
    <row r="737" spans="1:8" s="19" customFormat="1" x14ac:dyDescent="0.25">
      <c r="A737" s="40" t="s">
        <v>1489</v>
      </c>
      <c r="B737" s="40"/>
      <c r="C737" s="41" t="s">
        <v>1490</v>
      </c>
      <c r="D737" s="42"/>
      <c r="E737" s="43"/>
      <c r="F737" s="43"/>
      <c r="G737" s="43"/>
      <c r="H737" s="19">
        <f t="shared" si="11"/>
        <v>5</v>
      </c>
    </row>
    <row r="738" spans="1:8" s="19" customFormat="1" ht="30" x14ac:dyDescent="0.25">
      <c r="A738" s="40" t="s">
        <v>1491</v>
      </c>
      <c r="B738" s="40"/>
      <c r="C738" s="41" t="s">
        <v>1492</v>
      </c>
      <c r="D738" s="42" t="s">
        <v>73</v>
      </c>
      <c r="E738" s="43">
        <v>118.23</v>
      </c>
      <c r="F738" s="43">
        <v>27.23</v>
      </c>
      <c r="G738" s="43">
        <v>145.46</v>
      </c>
      <c r="H738" s="19">
        <f t="shared" si="11"/>
        <v>9</v>
      </c>
    </row>
    <row r="739" spans="1:8" s="19" customFormat="1" ht="30" x14ac:dyDescent="0.25">
      <c r="A739" s="40" t="s">
        <v>1493</v>
      </c>
      <c r="B739" s="40"/>
      <c r="C739" s="41" t="s">
        <v>1494</v>
      </c>
      <c r="D739" s="42" t="s">
        <v>73</v>
      </c>
      <c r="E739" s="43">
        <v>125.47</v>
      </c>
      <c r="F739" s="43">
        <v>29.94</v>
      </c>
      <c r="G739" s="43">
        <v>155.41</v>
      </c>
      <c r="H739" s="19">
        <f t="shared" si="11"/>
        <v>9</v>
      </c>
    </row>
    <row r="740" spans="1:8" s="19" customFormat="1" ht="30" x14ac:dyDescent="0.25">
      <c r="A740" s="40" t="s">
        <v>1495</v>
      </c>
      <c r="B740" s="40"/>
      <c r="C740" s="41" t="s">
        <v>1496</v>
      </c>
      <c r="D740" s="42" t="s">
        <v>73</v>
      </c>
      <c r="E740" s="43">
        <v>152.76</v>
      </c>
      <c r="F740" s="43">
        <v>32.65</v>
      </c>
      <c r="G740" s="43">
        <v>185.41</v>
      </c>
      <c r="H740" s="19">
        <f t="shared" si="11"/>
        <v>9</v>
      </c>
    </row>
    <row r="741" spans="1:8" s="19" customFormat="1" ht="30" x14ac:dyDescent="0.25">
      <c r="A741" s="40" t="s">
        <v>1497</v>
      </c>
      <c r="B741" s="40"/>
      <c r="C741" s="41" t="s">
        <v>1498</v>
      </c>
      <c r="D741" s="42" t="s">
        <v>73</v>
      </c>
      <c r="E741" s="43">
        <v>165.39</v>
      </c>
      <c r="F741" s="43">
        <v>35.369999999999997</v>
      </c>
      <c r="G741" s="43">
        <v>200.76</v>
      </c>
      <c r="H741" s="19">
        <f t="shared" si="11"/>
        <v>9</v>
      </c>
    </row>
    <row r="742" spans="1:8" s="19" customFormat="1" ht="30" x14ac:dyDescent="0.25">
      <c r="A742" s="40" t="s">
        <v>1499</v>
      </c>
      <c r="B742" s="40"/>
      <c r="C742" s="41" t="s">
        <v>1500</v>
      </c>
      <c r="D742" s="42" t="s">
        <v>73</v>
      </c>
      <c r="E742" s="43">
        <v>211.56</v>
      </c>
      <c r="F742" s="43">
        <v>38.83</v>
      </c>
      <c r="G742" s="43">
        <v>250.39</v>
      </c>
      <c r="H742" s="19">
        <f t="shared" si="11"/>
        <v>9</v>
      </c>
    </row>
    <row r="743" spans="1:8" s="19" customFormat="1" ht="30" x14ac:dyDescent="0.25">
      <c r="A743" s="40" t="s">
        <v>1501</v>
      </c>
      <c r="B743" s="40"/>
      <c r="C743" s="41" t="s">
        <v>1502</v>
      </c>
      <c r="D743" s="42" t="s">
        <v>73</v>
      </c>
      <c r="E743" s="43">
        <v>123.19</v>
      </c>
      <c r="F743" s="43">
        <v>29.94</v>
      </c>
      <c r="G743" s="43">
        <v>153.13</v>
      </c>
      <c r="H743" s="19">
        <f t="shared" si="11"/>
        <v>9</v>
      </c>
    </row>
    <row r="744" spans="1:8" s="19" customFormat="1" ht="30" x14ac:dyDescent="0.25">
      <c r="A744" s="40" t="s">
        <v>1503</v>
      </c>
      <c r="B744" s="40"/>
      <c r="C744" s="41" t="s">
        <v>1504</v>
      </c>
      <c r="D744" s="42" t="s">
        <v>73</v>
      </c>
      <c r="E744" s="43">
        <v>144.93</v>
      </c>
      <c r="F744" s="43">
        <v>29.94</v>
      </c>
      <c r="G744" s="43">
        <v>174.87</v>
      </c>
      <c r="H744" s="19">
        <f t="shared" si="11"/>
        <v>9</v>
      </c>
    </row>
    <row r="745" spans="1:8" s="19" customFormat="1" ht="30" x14ac:dyDescent="0.25">
      <c r="A745" s="40" t="s">
        <v>1505</v>
      </c>
      <c r="B745" s="40"/>
      <c r="C745" s="41" t="s">
        <v>1506</v>
      </c>
      <c r="D745" s="42" t="s">
        <v>73</v>
      </c>
      <c r="E745" s="43">
        <v>167.67</v>
      </c>
      <c r="F745" s="43">
        <v>32.65</v>
      </c>
      <c r="G745" s="43">
        <v>200.32</v>
      </c>
      <c r="H745" s="19">
        <f t="shared" si="11"/>
        <v>9</v>
      </c>
    </row>
    <row r="746" spans="1:8" s="19" customFormat="1" ht="30" x14ac:dyDescent="0.25">
      <c r="A746" s="40" t="s">
        <v>1507</v>
      </c>
      <c r="B746" s="40"/>
      <c r="C746" s="41" t="s">
        <v>1508</v>
      </c>
      <c r="D746" s="42" t="s">
        <v>73</v>
      </c>
      <c r="E746" s="43">
        <v>184.38</v>
      </c>
      <c r="F746" s="43">
        <v>35.369999999999997</v>
      </c>
      <c r="G746" s="43">
        <v>219.75</v>
      </c>
      <c r="H746" s="19">
        <f t="shared" si="11"/>
        <v>9</v>
      </c>
    </row>
    <row r="747" spans="1:8" s="19" customFormat="1" ht="30" x14ac:dyDescent="0.25">
      <c r="A747" s="40" t="s">
        <v>1509</v>
      </c>
      <c r="B747" s="40"/>
      <c r="C747" s="41" t="s">
        <v>1510</v>
      </c>
      <c r="D747" s="42" t="s">
        <v>73</v>
      </c>
      <c r="E747" s="43">
        <v>278.83999999999997</v>
      </c>
      <c r="F747" s="43">
        <v>38.83</v>
      </c>
      <c r="G747" s="43">
        <v>317.67</v>
      </c>
      <c r="H747" s="19">
        <f t="shared" si="11"/>
        <v>9</v>
      </c>
    </row>
    <row r="748" spans="1:8" s="19" customFormat="1" x14ac:dyDescent="0.25">
      <c r="A748" s="40" t="s">
        <v>1511</v>
      </c>
      <c r="B748" s="40"/>
      <c r="C748" s="41" t="s">
        <v>1512</v>
      </c>
      <c r="D748" s="42"/>
      <c r="E748" s="43"/>
      <c r="F748" s="43"/>
      <c r="G748" s="43"/>
      <c r="H748" s="19">
        <f t="shared" si="11"/>
        <v>5</v>
      </c>
    </row>
    <row r="749" spans="1:8" s="19" customFormat="1" ht="30" x14ac:dyDescent="0.25">
      <c r="A749" s="40" t="s">
        <v>1513</v>
      </c>
      <c r="B749" s="40"/>
      <c r="C749" s="41" t="s">
        <v>1514</v>
      </c>
      <c r="D749" s="42" t="s">
        <v>73</v>
      </c>
      <c r="E749" s="43">
        <v>146</v>
      </c>
      <c r="F749" s="43">
        <v>29.94</v>
      </c>
      <c r="G749" s="43">
        <v>175.94</v>
      </c>
      <c r="H749" s="19">
        <f t="shared" si="11"/>
        <v>9</v>
      </c>
    </row>
    <row r="750" spans="1:8" s="19" customFormat="1" ht="30" x14ac:dyDescent="0.25">
      <c r="A750" s="40" t="s">
        <v>1515</v>
      </c>
      <c r="B750" s="40"/>
      <c r="C750" s="41" t="s">
        <v>1516</v>
      </c>
      <c r="D750" s="42" t="s">
        <v>73</v>
      </c>
      <c r="E750" s="43">
        <v>152.31</v>
      </c>
      <c r="F750" s="43">
        <v>32.65</v>
      </c>
      <c r="G750" s="43">
        <v>184.96</v>
      </c>
      <c r="H750" s="19">
        <f t="shared" si="11"/>
        <v>9</v>
      </c>
    </row>
    <row r="751" spans="1:8" s="19" customFormat="1" ht="30" x14ac:dyDescent="0.25">
      <c r="A751" s="40" t="s">
        <v>1517</v>
      </c>
      <c r="B751" s="40"/>
      <c r="C751" s="41" t="s">
        <v>1518</v>
      </c>
      <c r="D751" s="42" t="s">
        <v>73</v>
      </c>
      <c r="E751" s="43">
        <v>162.54</v>
      </c>
      <c r="F751" s="43">
        <v>35.369999999999997</v>
      </c>
      <c r="G751" s="43">
        <v>197.91</v>
      </c>
      <c r="H751" s="19">
        <f t="shared" si="11"/>
        <v>9</v>
      </c>
    </row>
    <row r="752" spans="1:8" s="19" customFormat="1" ht="30" x14ac:dyDescent="0.25">
      <c r="A752" s="40" t="s">
        <v>1519</v>
      </c>
      <c r="B752" s="40"/>
      <c r="C752" s="41" t="s">
        <v>1520</v>
      </c>
      <c r="D752" s="42" t="s">
        <v>73</v>
      </c>
      <c r="E752" s="43">
        <v>177.17</v>
      </c>
      <c r="F752" s="43">
        <v>38.83</v>
      </c>
      <c r="G752" s="43">
        <v>216</v>
      </c>
      <c r="H752" s="19">
        <f t="shared" si="11"/>
        <v>9</v>
      </c>
    </row>
    <row r="753" spans="1:8" s="19" customFormat="1" x14ac:dyDescent="0.25">
      <c r="A753" s="40" t="s">
        <v>1521</v>
      </c>
      <c r="B753" s="40"/>
      <c r="C753" s="41" t="s">
        <v>1522</v>
      </c>
      <c r="D753" s="42"/>
      <c r="E753" s="43"/>
      <c r="F753" s="43"/>
      <c r="G753" s="43"/>
      <c r="H753" s="19">
        <f t="shared" si="11"/>
        <v>5</v>
      </c>
    </row>
    <row r="754" spans="1:8" s="19" customFormat="1" x14ac:dyDescent="0.25">
      <c r="A754" s="40" t="s">
        <v>1523</v>
      </c>
      <c r="B754" s="40"/>
      <c r="C754" s="41" t="s">
        <v>1524</v>
      </c>
      <c r="D754" s="42" t="s">
        <v>73</v>
      </c>
      <c r="E754" s="43">
        <v>155.22999999999999</v>
      </c>
      <c r="F754" s="43">
        <v>9.1199999999999992</v>
      </c>
      <c r="G754" s="43">
        <v>164.35</v>
      </c>
      <c r="H754" s="19">
        <f t="shared" si="11"/>
        <v>9</v>
      </c>
    </row>
    <row r="755" spans="1:8" s="19" customFormat="1" x14ac:dyDescent="0.25">
      <c r="A755" s="40" t="s">
        <v>1525</v>
      </c>
      <c r="B755" s="40"/>
      <c r="C755" s="41" t="s">
        <v>1526</v>
      </c>
      <c r="D755" s="42" t="s">
        <v>73</v>
      </c>
      <c r="E755" s="43">
        <v>159.5</v>
      </c>
      <c r="F755" s="43">
        <v>9.59</v>
      </c>
      <c r="G755" s="43">
        <v>169.09</v>
      </c>
      <c r="H755" s="19">
        <f t="shared" si="11"/>
        <v>9</v>
      </c>
    </row>
    <row r="756" spans="1:8" s="19" customFormat="1" x14ac:dyDescent="0.25">
      <c r="A756" s="40" t="s">
        <v>1527</v>
      </c>
      <c r="B756" s="40"/>
      <c r="C756" s="41" t="s">
        <v>1528</v>
      </c>
      <c r="D756" s="42" t="s">
        <v>73</v>
      </c>
      <c r="E756" s="43">
        <v>173.85</v>
      </c>
      <c r="F756" s="43">
        <v>10.06</v>
      </c>
      <c r="G756" s="43">
        <v>183.91</v>
      </c>
      <c r="H756" s="19">
        <f t="shared" si="11"/>
        <v>9</v>
      </c>
    </row>
    <row r="757" spans="1:8" s="19" customFormat="1" x14ac:dyDescent="0.25">
      <c r="A757" s="40" t="s">
        <v>1529</v>
      </c>
      <c r="B757" s="40"/>
      <c r="C757" s="41" t="s">
        <v>1530</v>
      </c>
      <c r="D757" s="42" t="s">
        <v>73</v>
      </c>
      <c r="E757" s="43">
        <v>226.13</v>
      </c>
      <c r="F757" s="43">
        <v>10.25</v>
      </c>
      <c r="G757" s="43">
        <v>236.38</v>
      </c>
      <c r="H757" s="19">
        <f t="shared" si="11"/>
        <v>9</v>
      </c>
    </row>
    <row r="758" spans="1:8" s="19" customFormat="1" x14ac:dyDescent="0.25">
      <c r="A758" s="40" t="s">
        <v>1531</v>
      </c>
      <c r="B758" s="40"/>
      <c r="C758" s="41" t="s">
        <v>1532</v>
      </c>
      <c r="D758" s="42" t="s">
        <v>73</v>
      </c>
      <c r="E758" s="43">
        <v>147.27000000000001</v>
      </c>
      <c r="F758" s="43">
        <v>9.1199999999999992</v>
      </c>
      <c r="G758" s="43">
        <v>156.38999999999999</v>
      </c>
      <c r="H758" s="19">
        <f t="shared" si="11"/>
        <v>9</v>
      </c>
    </row>
    <row r="759" spans="1:8" s="19" customFormat="1" x14ac:dyDescent="0.25">
      <c r="A759" s="40" t="s">
        <v>1533</v>
      </c>
      <c r="B759" s="40"/>
      <c r="C759" s="41" t="s">
        <v>1534</v>
      </c>
      <c r="D759" s="42" t="s">
        <v>73</v>
      </c>
      <c r="E759" s="43">
        <v>160.13999999999999</v>
      </c>
      <c r="F759" s="43">
        <v>9.59</v>
      </c>
      <c r="G759" s="43">
        <v>169.73</v>
      </c>
      <c r="H759" s="19">
        <f t="shared" si="11"/>
        <v>9</v>
      </c>
    </row>
    <row r="760" spans="1:8" s="19" customFormat="1" x14ac:dyDescent="0.25">
      <c r="A760" s="40" t="s">
        <v>1535</v>
      </c>
      <c r="B760" s="40"/>
      <c r="C760" s="41" t="s">
        <v>1536</v>
      </c>
      <c r="D760" s="42"/>
      <c r="E760" s="43"/>
      <c r="F760" s="43"/>
      <c r="G760" s="43"/>
      <c r="H760" s="19">
        <f t="shared" si="11"/>
        <v>2</v>
      </c>
    </row>
    <row r="761" spans="1:8" s="19" customFormat="1" x14ac:dyDescent="0.25">
      <c r="A761" s="40" t="s">
        <v>1537</v>
      </c>
      <c r="B761" s="40"/>
      <c r="C761" s="41" t="s">
        <v>1538</v>
      </c>
      <c r="D761" s="42"/>
      <c r="E761" s="43"/>
      <c r="F761" s="43"/>
      <c r="G761" s="43"/>
      <c r="H761" s="19">
        <f t="shared" si="11"/>
        <v>5</v>
      </c>
    </row>
    <row r="762" spans="1:8" s="19" customFormat="1" x14ac:dyDescent="0.25">
      <c r="A762" s="40" t="s">
        <v>1539</v>
      </c>
      <c r="B762" s="40"/>
      <c r="C762" s="41" t="s">
        <v>1540</v>
      </c>
      <c r="D762" s="42" t="s">
        <v>156</v>
      </c>
      <c r="E762" s="43">
        <v>528.36</v>
      </c>
      <c r="F762" s="43">
        <v>309.88</v>
      </c>
      <c r="G762" s="43">
        <v>838.24</v>
      </c>
      <c r="H762" s="19">
        <f t="shared" si="11"/>
        <v>9</v>
      </c>
    </row>
    <row r="763" spans="1:8" s="19" customFormat="1" ht="30" x14ac:dyDescent="0.25">
      <c r="A763" s="40" t="s">
        <v>1541</v>
      </c>
      <c r="B763" s="40"/>
      <c r="C763" s="41" t="s">
        <v>1542</v>
      </c>
      <c r="D763" s="42" t="s">
        <v>73</v>
      </c>
      <c r="E763" s="43">
        <v>52.99</v>
      </c>
      <c r="F763" s="43">
        <v>29.74</v>
      </c>
      <c r="G763" s="43">
        <v>82.73</v>
      </c>
      <c r="H763" s="19">
        <f t="shared" si="11"/>
        <v>9</v>
      </c>
    </row>
    <row r="764" spans="1:8" s="19" customFormat="1" ht="30" x14ac:dyDescent="0.25">
      <c r="A764" s="40" t="s">
        <v>1543</v>
      </c>
      <c r="B764" s="40"/>
      <c r="C764" s="41" t="s">
        <v>1544</v>
      </c>
      <c r="D764" s="42" t="s">
        <v>73</v>
      </c>
      <c r="E764" s="43">
        <v>69.36</v>
      </c>
      <c r="F764" s="43">
        <v>30.41</v>
      </c>
      <c r="G764" s="43">
        <v>99.77</v>
      </c>
      <c r="H764" s="19">
        <f t="shared" si="11"/>
        <v>9</v>
      </c>
    </row>
    <row r="765" spans="1:8" s="19" customFormat="1" x14ac:dyDescent="0.25">
      <c r="A765" s="40" t="s">
        <v>1545</v>
      </c>
      <c r="B765" s="40"/>
      <c r="C765" s="41" t="s">
        <v>1546</v>
      </c>
      <c r="D765" s="42"/>
      <c r="E765" s="43"/>
      <c r="F765" s="43"/>
      <c r="G765" s="43"/>
      <c r="H765" s="19">
        <f t="shared" si="11"/>
        <v>5</v>
      </c>
    </row>
    <row r="766" spans="1:8" s="19" customFormat="1" x14ac:dyDescent="0.25">
      <c r="A766" s="40" t="s">
        <v>1547</v>
      </c>
      <c r="B766" s="40"/>
      <c r="C766" s="41" t="s">
        <v>1548</v>
      </c>
      <c r="D766" s="42" t="s">
        <v>73</v>
      </c>
      <c r="E766" s="43">
        <v>32.630000000000003</v>
      </c>
      <c r="F766" s="43">
        <v>38.270000000000003</v>
      </c>
      <c r="G766" s="43">
        <v>70.900000000000006</v>
      </c>
      <c r="H766" s="19">
        <f t="shared" si="11"/>
        <v>9</v>
      </c>
    </row>
    <row r="767" spans="1:8" s="19" customFormat="1" x14ac:dyDescent="0.25">
      <c r="A767" s="40" t="s">
        <v>1549</v>
      </c>
      <c r="B767" s="40"/>
      <c r="C767" s="41" t="s">
        <v>1550</v>
      </c>
      <c r="D767" s="42" t="s">
        <v>73</v>
      </c>
      <c r="E767" s="43">
        <v>44.91</v>
      </c>
      <c r="F767" s="43">
        <v>60.56</v>
      </c>
      <c r="G767" s="43">
        <v>105.47</v>
      </c>
      <c r="H767" s="19">
        <f t="shared" si="11"/>
        <v>9</v>
      </c>
    </row>
    <row r="768" spans="1:8" s="19" customFormat="1" x14ac:dyDescent="0.25">
      <c r="A768" s="40" t="s">
        <v>1551</v>
      </c>
      <c r="B768" s="40"/>
      <c r="C768" s="41" t="s">
        <v>1552</v>
      </c>
      <c r="D768" s="42" t="s">
        <v>73</v>
      </c>
      <c r="E768" s="43">
        <v>99.19</v>
      </c>
      <c r="F768" s="43">
        <v>98.27</v>
      </c>
      <c r="G768" s="43">
        <v>197.46</v>
      </c>
      <c r="H768" s="19">
        <f t="shared" si="11"/>
        <v>9</v>
      </c>
    </row>
    <row r="769" spans="1:8" s="19" customFormat="1" x14ac:dyDescent="0.25">
      <c r="A769" s="40" t="s">
        <v>1553</v>
      </c>
      <c r="B769" s="40"/>
      <c r="C769" s="41" t="s">
        <v>1554</v>
      </c>
      <c r="D769" s="42" t="s">
        <v>73</v>
      </c>
      <c r="E769" s="43">
        <v>143.38</v>
      </c>
      <c r="F769" s="43">
        <v>121.19</v>
      </c>
      <c r="G769" s="43">
        <v>264.57</v>
      </c>
      <c r="H769" s="19">
        <f t="shared" si="11"/>
        <v>9</v>
      </c>
    </row>
    <row r="770" spans="1:8" s="19" customFormat="1" x14ac:dyDescent="0.25">
      <c r="A770" s="40" t="s">
        <v>1555</v>
      </c>
      <c r="B770" s="40"/>
      <c r="C770" s="41" t="s">
        <v>1556</v>
      </c>
      <c r="D770" s="42" t="s">
        <v>73</v>
      </c>
      <c r="E770" s="43">
        <v>120.62</v>
      </c>
      <c r="F770" s="43">
        <v>60.56</v>
      </c>
      <c r="G770" s="43">
        <v>181.18</v>
      </c>
      <c r="H770" s="19">
        <f t="shared" si="11"/>
        <v>9</v>
      </c>
    </row>
    <row r="771" spans="1:8" s="19" customFormat="1" x14ac:dyDescent="0.25">
      <c r="A771" s="40" t="s">
        <v>1557</v>
      </c>
      <c r="B771" s="40"/>
      <c r="C771" s="41" t="s">
        <v>1558</v>
      </c>
      <c r="D771" s="42" t="s">
        <v>73</v>
      </c>
      <c r="E771" s="43">
        <v>273.20999999999998</v>
      </c>
      <c r="F771" s="43">
        <v>98.27</v>
      </c>
      <c r="G771" s="43">
        <v>371.48</v>
      </c>
      <c r="H771" s="19">
        <f t="shared" si="11"/>
        <v>9</v>
      </c>
    </row>
    <row r="772" spans="1:8" s="19" customFormat="1" x14ac:dyDescent="0.25">
      <c r="A772" s="40" t="s">
        <v>1559</v>
      </c>
      <c r="B772" s="40"/>
      <c r="C772" s="41" t="s">
        <v>1560</v>
      </c>
      <c r="D772" s="42"/>
      <c r="E772" s="43"/>
      <c r="F772" s="43"/>
      <c r="G772" s="43"/>
      <c r="H772" s="19">
        <f t="shared" si="11"/>
        <v>5</v>
      </c>
    </row>
    <row r="773" spans="1:8" s="19" customFormat="1" x14ac:dyDescent="0.25">
      <c r="A773" s="40" t="s">
        <v>1561</v>
      </c>
      <c r="B773" s="40"/>
      <c r="C773" s="41" t="s">
        <v>1562</v>
      </c>
      <c r="D773" s="42" t="s">
        <v>73</v>
      </c>
      <c r="E773" s="43">
        <v>120.75</v>
      </c>
      <c r="F773" s="43">
        <v>53.97</v>
      </c>
      <c r="G773" s="43">
        <v>174.72</v>
      </c>
      <c r="H773" s="19">
        <f t="shared" si="11"/>
        <v>9</v>
      </c>
    </row>
    <row r="774" spans="1:8" s="19" customFormat="1" x14ac:dyDescent="0.25">
      <c r="A774" s="40" t="s">
        <v>1563</v>
      </c>
      <c r="B774" s="40"/>
      <c r="C774" s="41" t="s">
        <v>1564</v>
      </c>
      <c r="D774" s="42" t="s">
        <v>73</v>
      </c>
      <c r="E774" s="43">
        <v>227.82</v>
      </c>
      <c r="F774" s="43">
        <v>101.8</v>
      </c>
      <c r="G774" s="43">
        <v>329.62</v>
      </c>
      <c r="H774" s="19">
        <f t="shared" si="11"/>
        <v>9</v>
      </c>
    </row>
    <row r="775" spans="1:8" s="19" customFormat="1" x14ac:dyDescent="0.25">
      <c r="A775" s="40" t="s">
        <v>1565</v>
      </c>
      <c r="B775" s="40"/>
      <c r="C775" s="41" t="s">
        <v>1566</v>
      </c>
      <c r="D775" s="42" t="s">
        <v>73</v>
      </c>
      <c r="E775" s="43">
        <v>471.22</v>
      </c>
      <c r="F775" s="43">
        <v>142.38</v>
      </c>
      <c r="G775" s="43">
        <v>613.6</v>
      </c>
      <c r="H775" s="19">
        <f t="shared" si="11"/>
        <v>9</v>
      </c>
    </row>
    <row r="776" spans="1:8" s="19" customFormat="1" x14ac:dyDescent="0.25">
      <c r="A776" s="40" t="s">
        <v>1567</v>
      </c>
      <c r="B776" s="40"/>
      <c r="C776" s="41" t="s">
        <v>1568</v>
      </c>
      <c r="D776" s="42"/>
      <c r="E776" s="43"/>
      <c r="F776" s="43"/>
      <c r="G776" s="43"/>
      <c r="H776" s="19">
        <f t="shared" si="11"/>
        <v>5</v>
      </c>
    </row>
    <row r="777" spans="1:8" s="19" customFormat="1" x14ac:dyDescent="0.25">
      <c r="A777" s="40" t="s">
        <v>1569</v>
      </c>
      <c r="B777" s="40"/>
      <c r="C777" s="41" t="s">
        <v>1570</v>
      </c>
      <c r="D777" s="42" t="s">
        <v>73</v>
      </c>
      <c r="E777" s="43">
        <v>31.32</v>
      </c>
      <c r="F777" s="43">
        <v>27.4</v>
      </c>
      <c r="G777" s="43">
        <v>58.72</v>
      </c>
      <c r="H777" s="19">
        <f t="shared" ref="H777:H840" si="12">LEN(A777)</f>
        <v>9</v>
      </c>
    </row>
    <row r="778" spans="1:8" s="19" customFormat="1" x14ac:dyDescent="0.25">
      <c r="A778" s="40" t="s">
        <v>1571</v>
      </c>
      <c r="B778" s="40"/>
      <c r="C778" s="41" t="s">
        <v>1572</v>
      </c>
      <c r="D778" s="42" t="s">
        <v>73</v>
      </c>
      <c r="E778" s="43">
        <v>42.33</v>
      </c>
      <c r="F778" s="43">
        <v>29.74</v>
      </c>
      <c r="G778" s="43">
        <v>72.069999999999993</v>
      </c>
      <c r="H778" s="19">
        <f t="shared" si="12"/>
        <v>9</v>
      </c>
    </row>
    <row r="779" spans="1:8" s="19" customFormat="1" x14ac:dyDescent="0.25">
      <c r="A779" s="40" t="s">
        <v>1573</v>
      </c>
      <c r="B779" s="40"/>
      <c r="C779" s="41" t="s">
        <v>1574</v>
      </c>
      <c r="D779" s="42" t="s">
        <v>73</v>
      </c>
      <c r="E779" s="43">
        <v>47.52</v>
      </c>
      <c r="F779" s="43">
        <v>31.91</v>
      </c>
      <c r="G779" s="43">
        <v>79.430000000000007</v>
      </c>
      <c r="H779" s="19">
        <f t="shared" si="12"/>
        <v>9</v>
      </c>
    </row>
    <row r="780" spans="1:8" s="19" customFormat="1" x14ac:dyDescent="0.25">
      <c r="A780" s="40" t="s">
        <v>1575</v>
      </c>
      <c r="B780" s="40"/>
      <c r="C780" s="41" t="s">
        <v>1576</v>
      </c>
      <c r="D780" s="42"/>
      <c r="E780" s="43"/>
      <c r="F780" s="43"/>
      <c r="G780" s="43"/>
      <c r="H780" s="19">
        <f t="shared" si="12"/>
        <v>5</v>
      </c>
    </row>
    <row r="781" spans="1:8" s="19" customFormat="1" x14ac:dyDescent="0.25">
      <c r="A781" s="40" t="s">
        <v>1577</v>
      </c>
      <c r="B781" s="40"/>
      <c r="C781" s="41" t="s">
        <v>1578</v>
      </c>
      <c r="D781" s="42" t="s">
        <v>73</v>
      </c>
      <c r="E781" s="43">
        <v>38.049999999999997</v>
      </c>
      <c r="F781" s="43">
        <v>29.74</v>
      </c>
      <c r="G781" s="43">
        <v>67.790000000000006</v>
      </c>
      <c r="H781" s="19">
        <f t="shared" si="12"/>
        <v>9</v>
      </c>
    </row>
    <row r="782" spans="1:8" s="19" customFormat="1" x14ac:dyDescent="0.25">
      <c r="A782" s="40" t="s">
        <v>1579</v>
      </c>
      <c r="B782" s="40"/>
      <c r="C782" s="41" t="s">
        <v>1580</v>
      </c>
      <c r="D782" s="42" t="s">
        <v>73</v>
      </c>
      <c r="E782" s="43">
        <v>47.24</v>
      </c>
      <c r="F782" s="43">
        <v>31.91</v>
      </c>
      <c r="G782" s="43">
        <v>79.150000000000006</v>
      </c>
      <c r="H782" s="19">
        <f t="shared" si="12"/>
        <v>9</v>
      </c>
    </row>
    <row r="783" spans="1:8" s="19" customFormat="1" x14ac:dyDescent="0.25">
      <c r="A783" s="40" t="s">
        <v>1581</v>
      </c>
      <c r="B783" s="40"/>
      <c r="C783" s="41" t="s">
        <v>1582</v>
      </c>
      <c r="D783" s="42"/>
      <c r="E783" s="43"/>
      <c r="F783" s="43"/>
      <c r="G783" s="43"/>
      <c r="H783" s="19">
        <f t="shared" si="12"/>
        <v>5</v>
      </c>
    </row>
    <row r="784" spans="1:8" s="19" customFormat="1" ht="30" x14ac:dyDescent="0.25">
      <c r="A784" s="40" t="s">
        <v>1583</v>
      </c>
      <c r="B784" s="40"/>
      <c r="C784" s="41" t="s">
        <v>1584</v>
      </c>
      <c r="D784" s="42" t="s">
        <v>73</v>
      </c>
      <c r="E784" s="43">
        <v>32.81</v>
      </c>
      <c r="F784" s="43">
        <v>27.4</v>
      </c>
      <c r="G784" s="43">
        <v>60.21</v>
      </c>
      <c r="H784" s="19">
        <f t="shared" si="12"/>
        <v>9</v>
      </c>
    </row>
    <row r="785" spans="1:8" s="19" customFormat="1" ht="30" x14ac:dyDescent="0.25">
      <c r="A785" s="40" t="s">
        <v>1585</v>
      </c>
      <c r="B785" s="40"/>
      <c r="C785" s="41" t="s">
        <v>1586</v>
      </c>
      <c r="D785" s="42" t="s">
        <v>73</v>
      </c>
      <c r="E785" s="43">
        <v>41.22</v>
      </c>
      <c r="F785" s="43">
        <v>29.74</v>
      </c>
      <c r="G785" s="43">
        <v>70.959999999999994</v>
      </c>
      <c r="H785" s="19">
        <f t="shared" si="12"/>
        <v>9</v>
      </c>
    </row>
    <row r="786" spans="1:8" s="19" customFormat="1" ht="30" x14ac:dyDescent="0.25">
      <c r="A786" s="40" t="s">
        <v>1587</v>
      </c>
      <c r="B786" s="40"/>
      <c r="C786" s="41" t="s">
        <v>1588</v>
      </c>
      <c r="D786" s="42" t="s">
        <v>73</v>
      </c>
      <c r="E786" s="43">
        <v>53.15</v>
      </c>
      <c r="F786" s="43">
        <v>30.41</v>
      </c>
      <c r="G786" s="43">
        <v>83.56</v>
      </c>
      <c r="H786" s="19">
        <f t="shared" si="12"/>
        <v>9</v>
      </c>
    </row>
    <row r="787" spans="1:8" s="19" customFormat="1" x14ac:dyDescent="0.25">
      <c r="A787" s="40" t="s">
        <v>1589</v>
      </c>
      <c r="B787" s="40"/>
      <c r="C787" s="41" t="s">
        <v>1590</v>
      </c>
      <c r="D787" s="42"/>
      <c r="E787" s="43"/>
      <c r="F787" s="43"/>
      <c r="G787" s="43"/>
      <c r="H787" s="19">
        <f t="shared" si="12"/>
        <v>5</v>
      </c>
    </row>
    <row r="788" spans="1:8" s="19" customFormat="1" x14ac:dyDescent="0.25">
      <c r="A788" s="40" t="s">
        <v>1591</v>
      </c>
      <c r="B788" s="40"/>
      <c r="C788" s="41" t="s">
        <v>1592</v>
      </c>
      <c r="D788" s="42" t="s">
        <v>73</v>
      </c>
      <c r="E788" s="43">
        <v>47.97</v>
      </c>
      <c r="F788" s="43">
        <v>33.479999999999997</v>
      </c>
      <c r="G788" s="43">
        <v>81.45</v>
      </c>
      <c r="H788" s="19">
        <f t="shared" si="12"/>
        <v>9</v>
      </c>
    </row>
    <row r="789" spans="1:8" s="19" customFormat="1" x14ac:dyDescent="0.25">
      <c r="A789" s="40" t="s">
        <v>1593</v>
      </c>
      <c r="B789" s="40"/>
      <c r="C789" s="41" t="s">
        <v>1594</v>
      </c>
      <c r="D789" s="42" t="s">
        <v>73</v>
      </c>
      <c r="E789" s="43">
        <v>64.14</v>
      </c>
      <c r="F789" s="43">
        <v>34.32</v>
      </c>
      <c r="G789" s="43">
        <v>98.46</v>
      </c>
      <c r="H789" s="19">
        <f t="shared" si="12"/>
        <v>9</v>
      </c>
    </row>
    <row r="790" spans="1:8" s="19" customFormat="1" x14ac:dyDescent="0.25">
      <c r="A790" s="40" t="s">
        <v>1595</v>
      </c>
      <c r="B790" s="40"/>
      <c r="C790" s="41" t="s">
        <v>1596</v>
      </c>
      <c r="D790" s="42" t="s">
        <v>73</v>
      </c>
      <c r="E790" s="43">
        <v>53.95</v>
      </c>
      <c r="F790" s="43">
        <v>44.32</v>
      </c>
      <c r="G790" s="43">
        <v>98.27</v>
      </c>
      <c r="H790" s="19">
        <f t="shared" si="12"/>
        <v>9</v>
      </c>
    </row>
    <row r="791" spans="1:8" s="19" customFormat="1" x14ac:dyDescent="0.25">
      <c r="A791" s="40" t="s">
        <v>1597</v>
      </c>
      <c r="B791" s="40"/>
      <c r="C791" s="41" t="s">
        <v>1598</v>
      </c>
      <c r="D791" s="42" t="s">
        <v>73</v>
      </c>
      <c r="E791" s="43">
        <v>70.77</v>
      </c>
      <c r="F791" s="43">
        <v>47.25</v>
      </c>
      <c r="G791" s="43">
        <v>118.02</v>
      </c>
      <c r="H791" s="19">
        <f t="shared" si="12"/>
        <v>9</v>
      </c>
    </row>
    <row r="792" spans="1:8" s="19" customFormat="1" x14ac:dyDescent="0.25">
      <c r="A792" s="40" t="s">
        <v>1599</v>
      </c>
      <c r="B792" s="40"/>
      <c r="C792" s="41" t="s">
        <v>1600</v>
      </c>
      <c r="D792" s="42"/>
      <c r="E792" s="43"/>
      <c r="F792" s="43"/>
      <c r="G792" s="43"/>
      <c r="H792" s="19">
        <f t="shared" si="12"/>
        <v>5</v>
      </c>
    </row>
    <row r="793" spans="1:8" s="19" customFormat="1" ht="30" x14ac:dyDescent="0.25">
      <c r="A793" s="40" t="s">
        <v>1601</v>
      </c>
      <c r="B793" s="40"/>
      <c r="C793" s="41" t="s">
        <v>1602</v>
      </c>
      <c r="D793" s="42" t="s">
        <v>73</v>
      </c>
      <c r="E793" s="43">
        <v>88.57</v>
      </c>
      <c r="F793" s="43">
        <v>12.98</v>
      </c>
      <c r="G793" s="43">
        <v>101.55</v>
      </c>
      <c r="H793" s="19">
        <f t="shared" si="12"/>
        <v>9</v>
      </c>
    </row>
    <row r="794" spans="1:8" s="19" customFormat="1" ht="30" x14ac:dyDescent="0.25">
      <c r="A794" s="40" t="s">
        <v>1603</v>
      </c>
      <c r="B794" s="40"/>
      <c r="C794" s="41" t="s">
        <v>1604</v>
      </c>
      <c r="D794" s="42" t="s">
        <v>73</v>
      </c>
      <c r="E794" s="43">
        <v>104.5</v>
      </c>
      <c r="F794" s="43">
        <v>13.32</v>
      </c>
      <c r="G794" s="43">
        <v>117.82</v>
      </c>
      <c r="H794" s="19">
        <f t="shared" si="12"/>
        <v>9</v>
      </c>
    </row>
    <row r="795" spans="1:8" s="19" customFormat="1" ht="30" x14ac:dyDescent="0.25">
      <c r="A795" s="40" t="s">
        <v>1605</v>
      </c>
      <c r="B795" s="40"/>
      <c r="C795" s="41" t="s">
        <v>1606</v>
      </c>
      <c r="D795" s="42" t="s">
        <v>73</v>
      </c>
      <c r="E795" s="43">
        <v>132.65</v>
      </c>
      <c r="F795" s="43">
        <v>13.49</v>
      </c>
      <c r="G795" s="43">
        <v>146.13999999999999</v>
      </c>
      <c r="H795" s="19">
        <f t="shared" si="12"/>
        <v>9</v>
      </c>
    </row>
    <row r="796" spans="1:8" s="19" customFormat="1" ht="30" x14ac:dyDescent="0.25">
      <c r="A796" s="40" t="s">
        <v>1607</v>
      </c>
      <c r="B796" s="40"/>
      <c r="C796" s="41" t="s">
        <v>1608</v>
      </c>
      <c r="D796" s="42" t="s">
        <v>73</v>
      </c>
      <c r="E796" s="43">
        <v>167.84</v>
      </c>
      <c r="F796" s="43">
        <v>13.99</v>
      </c>
      <c r="G796" s="43">
        <v>181.83</v>
      </c>
      <c r="H796" s="19">
        <f t="shared" si="12"/>
        <v>9</v>
      </c>
    </row>
    <row r="797" spans="1:8" s="19" customFormat="1" x14ac:dyDescent="0.25">
      <c r="A797" s="40" t="s">
        <v>1609</v>
      </c>
      <c r="B797" s="40"/>
      <c r="C797" s="41" t="s">
        <v>1610</v>
      </c>
      <c r="D797" s="42"/>
      <c r="E797" s="43"/>
      <c r="F797" s="43"/>
      <c r="G797" s="43"/>
      <c r="H797" s="19">
        <f t="shared" si="12"/>
        <v>5</v>
      </c>
    </row>
    <row r="798" spans="1:8" s="19" customFormat="1" x14ac:dyDescent="0.25">
      <c r="A798" s="40" t="s">
        <v>1611</v>
      </c>
      <c r="B798" s="40"/>
      <c r="C798" s="41" t="s">
        <v>1612</v>
      </c>
      <c r="D798" s="42" t="s">
        <v>156</v>
      </c>
      <c r="E798" s="43">
        <v>951.03</v>
      </c>
      <c r="F798" s="43">
        <v>707.26</v>
      </c>
      <c r="G798" s="43">
        <v>1658.29</v>
      </c>
      <c r="H798" s="19">
        <f t="shared" si="12"/>
        <v>9</v>
      </c>
    </row>
    <row r="799" spans="1:8" s="19" customFormat="1" x14ac:dyDescent="0.25">
      <c r="A799" s="40" t="s">
        <v>1613</v>
      </c>
      <c r="B799" s="40"/>
      <c r="C799" s="41" t="s">
        <v>1614</v>
      </c>
      <c r="D799" s="42" t="s">
        <v>131</v>
      </c>
      <c r="E799" s="43">
        <v>3.28</v>
      </c>
      <c r="F799" s="43">
        <v>6.4</v>
      </c>
      <c r="G799" s="43">
        <v>9.68</v>
      </c>
      <c r="H799" s="19">
        <f t="shared" si="12"/>
        <v>9</v>
      </c>
    </row>
    <row r="800" spans="1:8" s="19" customFormat="1" x14ac:dyDescent="0.25">
      <c r="A800" s="40" t="s">
        <v>1615</v>
      </c>
      <c r="B800" s="40"/>
      <c r="C800" s="41" t="s">
        <v>1616</v>
      </c>
      <c r="D800" s="42"/>
      <c r="E800" s="43"/>
      <c r="F800" s="43"/>
      <c r="G800" s="43"/>
      <c r="H800" s="19">
        <f t="shared" si="12"/>
        <v>5</v>
      </c>
    </row>
    <row r="801" spans="1:8" s="19" customFormat="1" x14ac:dyDescent="0.25">
      <c r="A801" s="40" t="s">
        <v>1617</v>
      </c>
      <c r="B801" s="40"/>
      <c r="C801" s="41" t="s">
        <v>1618</v>
      </c>
      <c r="D801" s="42" t="s">
        <v>73</v>
      </c>
      <c r="E801" s="43">
        <v>132.30000000000001</v>
      </c>
      <c r="F801" s="43">
        <v>67.28</v>
      </c>
      <c r="G801" s="43">
        <v>199.58</v>
      </c>
      <c r="H801" s="19">
        <f t="shared" si="12"/>
        <v>9</v>
      </c>
    </row>
    <row r="802" spans="1:8" s="19" customFormat="1" x14ac:dyDescent="0.25">
      <c r="A802" s="40" t="s">
        <v>1619</v>
      </c>
      <c r="B802" s="40"/>
      <c r="C802" s="41" t="s">
        <v>1620</v>
      </c>
      <c r="D802" s="42" t="s">
        <v>73</v>
      </c>
      <c r="E802" s="43">
        <v>119.66</v>
      </c>
      <c r="F802" s="43">
        <v>55.84</v>
      </c>
      <c r="G802" s="43">
        <v>175.5</v>
      </c>
      <c r="H802" s="19">
        <f t="shared" si="12"/>
        <v>9</v>
      </c>
    </row>
    <row r="803" spans="1:8" s="19" customFormat="1" x14ac:dyDescent="0.25">
      <c r="A803" s="40" t="s">
        <v>1621</v>
      </c>
      <c r="B803" s="40"/>
      <c r="C803" s="41" t="s">
        <v>1622</v>
      </c>
      <c r="D803" s="42" t="s">
        <v>73</v>
      </c>
      <c r="E803" s="43">
        <v>135</v>
      </c>
      <c r="F803" s="43">
        <v>55.83</v>
      </c>
      <c r="G803" s="43">
        <v>190.83</v>
      </c>
      <c r="H803" s="19">
        <f t="shared" si="12"/>
        <v>9</v>
      </c>
    </row>
    <row r="804" spans="1:8" s="19" customFormat="1" ht="30" x14ac:dyDescent="0.25">
      <c r="A804" s="40" t="s">
        <v>1623</v>
      </c>
      <c r="B804" s="40"/>
      <c r="C804" s="41" t="s">
        <v>1624</v>
      </c>
      <c r="D804" s="42" t="s">
        <v>73</v>
      </c>
      <c r="E804" s="43">
        <v>1519.12</v>
      </c>
      <c r="F804" s="43">
        <v>151.46</v>
      </c>
      <c r="G804" s="43">
        <v>1670.58</v>
      </c>
      <c r="H804" s="19">
        <f t="shared" si="12"/>
        <v>9</v>
      </c>
    </row>
    <row r="805" spans="1:8" s="19" customFormat="1" x14ac:dyDescent="0.25">
      <c r="A805" s="40" t="s">
        <v>1625</v>
      </c>
      <c r="B805" s="40"/>
      <c r="C805" s="41" t="s">
        <v>1626</v>
      </c>
      <c r="D805" s="42" t="s">
        <v>73</v>
      </c>
      <c r="E805" s="43">
        <v>1043.23</v>
      </c>
      <c r="F805" s="43">
        <v>100.57</v>
      </c>
      <c r="G805" s="43">
        <v>1143.8</v>
      </c>
      <c r="H805" s="19">
        <f t="shared" si="12"/>
        <v>9</v>
      </c>
    </row>
    <row r="806" spans="1:8" s="19" customFormat="1" x14ac:dyDescent="0.25">
      <c r="A806" s="40" t="s">
        <v>1627</v>
      </c>
      <c r="B806" s="40"/>
      <c r="C806" s="41" t="s">
        <v>1628</v>
      </c>
      <c r="D806" s="42"/>
      <c r="E806" s="43"/>
      <c r="F806" s="43"/>
      <c r="G806" s="43"/>
      <c r="H806" s="19">
        <f t="shared" si="12"/>
        <v>5</v>
      </c>
    </row>
    <row r="807" spans="1:8" s="19" customFormat="1" x14ac:dyDescent="0.25">
      <c r="A807" s="40" t="s">
        <v>1629</v>
      </c>
      <c r="B807" s="40"/>
      <c r="C807" s="41" t="s">
        <v>1630</v>
      </c>
      <c r="D807" s="42" t="s">
        <v>73</v>
      </c>
      <c r="E807" s="43">
        <v>806.72</v>
      </c>
      <c r="F807" s="43">
        <v>65.13</v>
      </c>
      <c r="G807" s="43">
        <v>871.85</v>
      </c>
      <c r="H807" s="19">
        <f t="shared" si="12"/>
        <v>9</v>
      </c>
    </row>
    <row r="808" spans="1:8" s="19" customFormat="1" x14ac:dyDescent="0.25">
      <c r="A808" s="40" t="s">
        <v>1631</v>
      </c>
      <c r="B808" s="40"/>
      <c r="C808" s="41" t="s">
        <v>1632</v>
      </c>
      <c r="D808" s="42" t="s">
        <v>73</v>
      </c>
      <c r="E808" s="43">
        <v>220.27</v>
      </c>
      <c r="F808" s="43"/>
      <c r="G808" s="43">
        <v>220.27</v>
      </c>
      <c r="H808" s="19">
        <f t="shared" si="12"/>
        <v>9</v>
      </c>
    </row>
    <row r="809" spans="1:8" s="19" customFormat="1" ht="30" x14ac:dyDescent="0.25">
      <c r="A809" s="40" t="s">
        <v>1633</v>
      </c>
      <c r="B809" s="40"/>
      <c r="C809" s="41" t="s">
        <v>1634</v>
      </c>
      <c r="D809" s="42" t="s">
        <v>73</v>
      </c>
      <c r="E809" s="43">
        <v>601.58000000000004</v>
      </c>
      <c r="F809" s="43"/>
      <c r="G809" s="43">
        <v>601.58000000000004</v>
      </c>
      <c r="H809" s="19">
        <f t="shared" si="12"/>
        <v>9</v>
      </c>
    </row>
    <row r="810" spans="1:8" s="19" customFormat="1" ht="30" x14ac:dyDescent="0.25">
      <c r="A810" s="40" t="s">
        <v>1635</v>
      </c>
      <c r="B810" s="40"/>
      <c r="C810" s="41" t="s">
        <v>1636</v>
      </c>
      <c r="D810" s="42" t="s">
        <v>73</v>
      </c>
      <c r="E810" s="43">
        <v>932.38</v>
      </c>
      <c r="F810" s="43">
        <v>65.13</v>
      </c>
      <c r="G810" s="43">
        <v>997.51</v>
      </c>
      <c r="H810" s="19">
        <f t="shared" si="12"/>
        <v>9</v>
      </c>
    </row>
    <row r="811" spans="1:8" s="19" customFormat="1" ht="30" x14ac:dyDescent="0.25">
      <c r="A811" s="40" t="s">
        <v>1637</v>
      </c>
      <c r="B811" s="40"/>
      <c r="C811" s="41" t="s">
        <v>1638</v>
      </c>
      <c r="D811" s="42" t="s">
        <v>73</v>
      </c>
      <c r="E811" s="43">
        <v>131.34</v>
      </c>
      <c r="F811" s="43"/>
      <c r="G811" s="43">
        <v>131.34</v>
      </c>
      <c r="H811" s="19">
        <f t="shared" si="12"/>
        <v>9</v>
      </c>
    </row>
    <row r="812" spans="1:8" s="19" customFormat="1" ht="30" x14ac:dyDescent="0.25">
      <c r="A812" s="40" t="s">
        <v>1639</v>
      </c>
      <c r="B812" s="40"/>
      <c r="C812" s="41" t="s">
        <v>1640</v>
      </c>
      <c r="D812" s="42" t="s">
        <v>73</v>
      </c>
      <c r="E812" s="43">
        <v>179.69</v>
      </c>
      <c r="F812" s="43"/>
      <c r="G812" s="43">
        <v>179.69</v>
      </c>
      <c r="H812" s="19">
        <f t="shared" si="12"/>
        <v>9</v>
      </c>
    </row>
    <row r="813" spans="1:8" s="19" customFormat="1" ht="30" x14ac:dyDescent="0.25">
      <c r="A813" s="40" t="s">
        <v>1641</v>
      </c>
      <c r="B813" s="40"/>
      <c r="C813" s="41" t="s">
        <v>1642</v>
      </c>
      <c r="D813" s="42" t="s">
        <v>73</v>
      </c>
      <c r="E813" s="43">
        <v>150.96</v>
      </c>
      <c r="F813" s="43"/>
      <c r="G813" s="43">
        <v>150.96</v>
      </c>
      <c r="H813" s="19">
        <f t="shared" si="12"/>
        <v>9</v>
      </c>
    </row>
    <row r="814" spans="1:8" s="19" customFormat="1" ht="30" x14ac:dyDescent="0.25">
      <c r="A814" s="40" t="s">
        <v>1643</v>
      </c>
      <c r="B814" s="40"/>
      <c r="C814" s="41" t="s">
        <v>1644</v>
      </c>
      <c r="D814" s="42" t="s">
        <v>73</v>
      </c>
      <c r="E814" s="43">
        <v>165.54</v>
      </c>
      <c r="F814" s="43"/>
      <c r="G814" s="43">
        <v>165.54</v>
      </c>
      <c r="H814" s="19">
        <f t="shared" si="12"/>
        <v>9</v>
      </c>
    </row>
    <row r="815" spans="1:8" s="19" customFormat="1" ht="30" x14ac:dyDescent="0.25">
      <c r="A815" s="40" t="s">
        <v>1645</v>
      </c>
      <c r="B815" s="40"/>
      <c r="C815" s="41" t="s">
        <v>1646</v>
      </c>
      <c r="D815" s="42" t="s">
        <v>73</v>
      </c>
      <c r="E815" s="43">
        <v>153.94999999999999</v>
      </c>
      <c r="F815" s="43"/>
      <c r="G815" s="43">
        <v>153.94999999999999</v>
      </c>
      <c r="H815" s="19">
        <f t="shared" si="12"/>
        <v>9</v>
      </c>
    </row>
    <row r="816" spans="1:8" s="19" customFormat="1" ht="30" x14ac:dyDescent="0.25">
      <c r="A816" s="40" t="s">
        <v>1647</v>
      </c>
      <c r="B816" s="40"/>
      <c r="C816" s="41" t="s">
        <v>1648</v>
      </c>
      <c r="D816" s="42" t="s">
        <v>73</v>
      </c>
      <c r="E816" s="43">
        <v>122.43</v>
      </c>
      <c r="F816" s="43"/>
      <c r="G816" s="43">
        <v>122.43</v>
      </c>
      <c r="H816" s="19">
        <f t="shared" si="12"/>
        <v>9</v>
      </c>
    </row>
    <row r="817" spans="1:8" s="19" customFormat="1" ht="30" x14ac:dyDescent="0.25">
      <c r="A817" s="40" t="s">
        <v>1649</v>
      </c>
      <c r="B817" s="40"/>
      <c r="C817" s="41" t="s">
        <v>1650</v>
      </c>
      <c r="D817" s="42" t="s">
        <v>73</v>
      </c>
      <c r="E817" s="43">
        <v>165.79</v>
      </c>
      <c r="F817" s="43"/>
      <c r="G817" s="43">
        <v>165.79</v>
      </c>
      <c r="H817" s="19">
        <f t="shared" si="12"/>
        <v>9</v>
      </c>
    </row>
    <row r="818" spans="1:8" s="19" customFormat="1" ht="30" x14ac:dyDescent="0.25">
      <c r="A818" s="40" t="s">
        <v>1651</v>
      </c>
      <c r="B818" s="40"/>
      <c r="C818" s="41" t="s">
        <v>1652</v>
      </c>
      <c r="D818" s="42" t="s">
        <v>73</v>
      </c>
      <c r="E818" s="43">
        <v>132.54</v>
      </c>
      <c r="F818" s="43"/>
      <c r="G818" s="43">
        <v>132.54</v>
      </c>
      <c r="H818" s="19">
        <f t="shared" si="12"/>
        <v>9</v>
      </c>
    </row>
    <row r="819" spans="1:8" s="19" customFormat="1" ht="30" x14ac:dyDescent="0.25">
      <c r="A819" s="40" t="s">
        <v>1653</v>
      </c>
      <c r="B819" s="40"/>
      <c r="C819" s="41" t="s">
        <v>1654</v>
      </c>
      <c r="D819" s="42" t="s">
        <v>73</v>
      </c>
      <c r="E819" s="43">
        <v>204.02</v>
      </c>
      <c r="F819" s="43"/>
      <c r="G819" s="43">
        <v>204.02</v>
      </c>
      <c r="H819" s="19">
        <f t="shared" si="12"/>
        <v>9</v>
      </c>
    </row>
    <row r="820" spans="1:8" s="19" customFormat="1" ht="30" x14ac:dyDescent="0.25">
      <c r="A820" s="40" t="s">
        <v>1655</v>
      </c>
      <c r="B820" s="40"/>
      <c r="C820" s="41" t="s">
        <v>1656</v>
      </c>
      <c r="D820" s="42" t="s">
        <v>73</v>
      </c>
      <c r="E820" s="43">
        <v>191.6</v>
      </c>
      <c r="F820" s="43"/>
      <c r="G820" s="43">
        <v>191.6</v>
      </c>
      <c r="H820" s="19">
        <f t="shared" si="12"/>
        <v>9</v>
      </c>
    </row>
    <row r="821" spans="1:8" s="19" customFormat="1" ht="30" x14ac:dyDescent="0.25">
      <c r="A821" s="40" t="s">
        <v>1657</v>
      </c>
      <c r="B821" s="40"/>
      <c r="C821" s="41" t="s">
        <v>1658</v>
      </c>
      <c r="D821" s="42" t="s">
        <v>73</v>
      </c>
      <c r="E821" s="43">
        <v>815.08</v>
      </c>
      <c r="F821" s="43"/>
      <c r="G821" s="43">
        <v>815.08</v>
      </c>
      <c r="H821" s="19">
        <f t="shared" si="12"/>
        <v>9</v>
      </c>
    </row>
    <row r="822" spans="1:8" s="19" customFormat="1" ht="30" x14ac:dyDescent="0.25">
      <c r="A822" s="40" t="s">
        <v>1659</v>
      </c>
      <c r="B822" s="40"/>
      <c r="C822" s="41" t="s">
        <v>1660</v>
      </c>
      <c r="D822" s="42" t="s">
        <v>73</v>
      </c>
      <c r="E822" s="43">
        <v>745.5</v>
      </c>
      <c r="F822" s="43"/>
      <c r="G822" s="43">
        <v>745.5</v>
      </c>
      <c r="H822" s="19">
        <f t="shared" si="12"/>
        <v>9</v>
      </c>
    </row>
    <row r="823" spans="1:8" s="19" customFormat="1" ht="30" x14ac:dyDescent="0.25">
      <c r="A823" s="40" t="s">
        <v>1661</v>
      </c>
      <c r="B823" s="40"/>
      <c r="C823" s="41" t="s">
        <v>1662</v>
      </c>
      <c r="D823" s="42" t="s">
        <v>73</v>
      </c>
      <c r="E823" s="43">
        <v>1330.01</v>
      </c>
      <c r="F823" s="43"/>
      <c r="G823" s="43">
        <v>1330.01</v>
      </c>
      <c r="H823" s="19">
        <f t="shared" si="12"/>
        <v>9</v>
      </c>
    </row>
    <row r="824" spans="1:8" s="19" customFormat="1" x14ac:dyDescent="0.25">
      <c r="A824" s="40" t="s">
        <v>1663</v>
      </c>
      <c r="B824" s="40"/>
      <c r="C824" s="41" t="s">
        <v>1664</v>
      </c>
      <c r="D824" s="42" t="s">
        <v>73</v>
      </c>
      <c r="E824" s="43">
        <v>290.57</v>
      </c>
      <c r="F824" s="43">
        <v>60.43</v>
      </c>
      <c r="G824" s="43">
        <v>351</v>
      </c>
      <c r="H824" s="19">
        <f t="shared" si="12"/>
        <v>9</v>
      </c>
    </row>
    <row r="825" spans="1:8" s="19" customFormat="1" ht="30" x14ac:dyDescent="0.25">
      <c r="A825" s="40" t="s">
        <v>1665</v>
      </c>
      <c r="B825" s="40"/>
      <c r="C825" s="41" t="s">
        <v>1666</v>
      </c>
      <c r="D825" s="42" t="s">
        <v>73</v>
      </c>
      <c r="E825" s="43">
        <v>251.36</v>
      </c>
      <c r="F825" s="43"/>
      <c r="G825" s="43">
        <v>251.36</v>
      </c>
      <c r="H825" s="19">
        <f t="shared" si="12"/>
        <v>9</v>
      </c>
    </row>
    <row r="826" spans="1:8" s="19" customFormat="1" ht="30" x14ac:dyDescent="0.25">
      <c r="A826" s="40" t="s">
        <v>1667</v>
      </c>
      <c r="B826" s="40"/>
      <c r="C826" s="41" t="s">
        <v>1668</v>
      </c>
      <c r="D826" s="42" t="s">
        <v>73</v>
      </c>
      <c r="E826" s="43">
        <v>247.88</v>
      </c>
      <c r="F826" s="43"/>
      <c r="G826" s="43">
        <v>247.88</v>
      </c>
      <c r="H826" s="19">
        <f t="shared" si="12"/>
        <v>9</v>
      </c>
    </row>
    <row r="827" spans="1:8" s="19" customFormat="1" ht="30" x14ac:dyDescent="0.25">
      <c r="A827" s="40" t="s">
        <v>1669</v>
      </c>
      <c r="B827" s="40"/>
      <c r="C827" s="41" t="s">
        <v>1670</v>
      </c>
      <c r="D827" s="42" t="s">
        <v>73</v>
      </c>
      <c r="E827" s="43">
        <v>247.31</v>
      </c>
      <c r="F827" s="43"/>
      <c r="G827" s="43">
        <v>247.31</v>
      </c>
      <c r="H827" s="19">
        <f t="shared" si="12"/>
        <v>9</v>
      </c>
    </row>
    <row r="828" spans="1:8" s="19" customFormat="1" ht="30" x14ac:dyDescent="0.25">
      <c r="A828" s="40" t="s">
        <v>1671</v>
      </c>
      <c r="B828" s="40"/>
      <c r="C828" s="41" t="s">
        <v>1672</v>
      </c>
      <c r="D828" s="42" t="s">
        <v>73</v>
      </c>
      <c r="E828" s="43">
        <v>212.59</v>
      </c>
      <c r="F828" s="43"/>
      <c r="G828" s="43">
        <v>212.59</v>
      </c>
      <c r="H828" s="19">
        <f t="shared" si="12"/>
        <v>9</v>
      </c>
    </row>
    <row r="829" spans="1:8" s="19" customFormat="1" ht="30" x14ac:dyDescent="0.25">
      <c r="A829" s="40" t="s">
        <v>1673</v>
      </c>
      <c r="B829" s="40"/>
      <c r="C829" s="41" t="s">
        <v>1674</v>
      </c>
      <c r="D829" s="42" t="s">
        <v>73</v>
      </c>
      <c r="E829" s="43">
        <v>219.12</v>
      </c>
      <c r="F829" s="43"/>
      <c r="G829" s="43">
        <v>219.12</v>
      </c>
      <c r="H829" s="19">
        <f t="shared" si="12"/>
        <v>9</v>
      </c>
    </row>
    <row r="830" spans="1:8" s="19" customFormat="1" ht="30" x14ac:dyDescent="0.25">
      <c r="A830" s="40" t="s">
        <v>1675</v>
      </c>
      <c r="B830" s="40"/>
      <c r="C830" s="41" t="s">
        <v>1676</v>
      </c>
      <c r="D830" s="42" t="s">
        <v>73</v>
      </c>
      <c r="E830" s="43">
        <v>218.75</v>
      </c>
      <c r="F830" s="43"/>
      <c r="G830" s="43">
        <v>218.75</v>
      </c>
      <c r="H830" s="19">
        <f t="shared" si="12"/>
        <v>9</v>
      </c>
    </row>
    <row r="831" spans="1:8" s="19" customFormat="1" x14ac:dyDescent="0.25">
      <c r="A831" s="40" t="s">
        <v>1677</v>
      </c>
      <c r="B831" s="40"/>
      <c r="C831" s="41" t="s">
        <v>1678</v>
      </c>
      <c r="D831" s="42"/>
      <c r="E831" s="43"/>
      <c r="F831" s="43"/>
      <c r="G831" s="43"/>
      <c r="H831" s="19">
        <f t="shared" si="12"/>
        <v>5</v>
      </c>
    </row>
    <row r="832" spans="1:8" s="19" customFormat="1" x14ac:dyDescent="0.25">
      <c r="A832" s="40" t="s">
        <v>1679</v>
      </c>
      <c r="B832" s="40"/>
      <c r="C832" s="41" t="s">
        <v>1680</v>
      </c>
      <c r="D832" s="42" t="s">
        <v>73</v>
      </c>
      <c r="E832" s="43">
        <v>101</v>
      </c>
      <c r="F832" s="43">
        <v>108.23</v>
      </c>
      <c r="G832" s="43">
        <v>209.23</v>
      </c>
      <c r="H832" s="19">
        <f t="shared" si="12"/>
        <v>9</v>
      </c>
    </row>
    <row r="833" spans="1:8" s="19" customFormat="1" x14ac:dyDescent="0.25">
      <c r="A833" s="40" t="s">
        <v>1681</v>
      </c>
      <c r="B833" s="40"/>
      <c r="C833" s="41" t="s">
        <v>1682</v>
      </c>
      <c r="D833" s="42"/>
      <c r="E833" s="43"/>
      <c r="F833" s="43"/>
      <c r="G833" s="43"/>
      <c r="H833" s="19">
        <f t="shared" si="12"/>
        <v>5</v>
      </c>
    </row>
    <row r="834" spans="1:8" s="19" customFormat="1" x14ac:dyDescent="0.25">
      <c r="A834" s="40" t="s">
        <v>1683</v>
      </c>
      <c r="B834" s="40"/>
      <c r="C834" s="41" t="s">
        <v>1684</v>
      </c>
      <c r="D834" s="42" t="s">
        <v>73</v>
      </c>
      <c r="E834" s="43"/>
      <c r="F834" s="43">
        <v>37.4</v>
      </c>
      <c r="G834" s="43">
        <v>37.4</v>
      </c>
      <c r="H834" s="19">
        <f t="shared" si="12"/>
        <v>9</v>
      </c>
    </row>
    <row r="835" spans="1:8" s="19" customFormat="1" x14ac:dyDescent="0.25">
      <c r="A835" s="40" t="s">
        <v>1685</v>
      </c>
      <c r="B835" s="40"/>
      <c r="C835" s="41" t="s">
        <v>1686</v>
      </c>
      <c r="D835" s="42" t="s">
        <v>21</v>
      </c>
      <c r="E835" s="43">
        <v>2.4900000000000002</v>
      </c>
      <c r="F835" s="43">
        <v>5.13</v>
      </c>
      <c r="G835" s="43">
        <v>7.62</v>
      </c>
      <c r="H835" s="19">
        <f t="shared" si="12"/>
        <v>9</v>
      </c>
    </row>
    <row r="836" spans="1:8" s="19" customFormat="1" ht="30" x14ac:dyDescent="0.25">
      <c r="A836" s="40" t="s">
        <v>1687</v>
      </c>
      <c r="B836" s="40"/>
      <c r="C836" s="41" t="s">
        <v>1688</v>
      </c>
      <c r="D836" s="42" t="s">
        <v>21</v>
      </c>
      <c r="E836" s="43">
        <v>2.96</v>
      </c>
      <c r="F836" s="43">
        <v>5.13</v>
      </c>
      <c r="G836" s="43">
        <v>8.09</v>
      </c>
      <c r="H836" s="19">
        <f t="shared" si="12"/>
        <v>9</v>
      </c>
    </row>
    <row r="837" spans="1:8" s="19" customFormat="1" ht="30" x14ac:dyDescent="0.25">
      <c r="A837" s="40" t="s">
        <v>1689</v>
      </c>
      <c r="B837" s="40"/>
      <c r="C837" s="41" t="s">
        <v>1690</v>
      </c>
      <c r="D837" s="42" t="s">
        <v>21</v>
      </c>
      <c r="E837" s="43">
        <v>3.6</v>
      </c>
      <c r="F837" s="43">
        <v>5.13</v>
      </c>
      <c r="G837" s="43">
        <v>8.73</v>
      </c>
      <c r="H837" s="19">
        <f t="shared" si="12"/>
        <v>9</v>
      </c>
    </row>
    <row r="838" spans="1:8" s="19" customFormat="1" ht="30" x14ac:dyDescent="0.25">
      <c r="A838" s="40" t="s">
        <v>1691</v>
      </c>
      <c r="B838" s="40"/>
      <c r="C838" s="41" t="s">
        <v>1692</v>
      </c>
      <c r="D838" s="42" t="s">
        <v>21</v>
      </c>
      <c r="E838" s="43">
        <v>3.82</v>
      </c>
      <c r="F838" s="43">
        <v>5.13</v>
      </c>
      <c r="G838" s="43">
        <v>8.9499999999999993</v>
      </c>
      <c r="H838" s="19">
        <f t="shared" si="12"/>
        <v>9</v>
      </c>
    </row>
    <row r="839" spans="1:8" s="19" customFormat="1" ht="30" x14ac:dyDescent="0.25">
      <c r="A839" s="40" t="s">
        <v>1693</v>
      </c>
      <c r="B839" s="40"/>
      <c r="C839" s="41" t="s">
        <v>1694</v>
      </c>
      <c r="D839" s="42" t="s">
        <v>21</v>
      </c>
      <c r="E839" s="43">
        <v>5.05</v>
      </c>
      <c r="F839" s="43">
        <v>5.13</v>
      </c>
      <c r="G839" s="43">
        <v>10.18</v>
      </c>
      <c r="H839" s="19">
        <f t="shared" si="12"/>
        <v>9</v>
      </c>
    </row>
    <row r="840" spans="1:8" s="19" customFormat="1" x14ac:dyDescent="0.25">
      <c r="A840" s="40" t="s">
        <v>1695</v>
      </c>
      <c r="B840" s="40"/>
      <c r="C840" s="41" t="s">
        <v>1696</v>
      </c>
      <c r="D840" s="42"/>
      <c r="E840" s="43"/>
      <c r="F840" s="43"/>
      <c r="G840" s="43"/>
      <c r="H840" s="19">
        <f t="shared" si="12"/>
        <v>2</v>
      </c>
    </row>
    <row r="841" spans="1:8" s="19" customFormat="1" x14ac:dyDescent="0.25">
      <c r="A841" s="40" t="s">
        <v>1697</v>
      </c>
      <c r="B841" s="40"/>
      <c r="C841" s="41" t="s">
        <v>1698</v>
      </c>
      <c r="D841" s="42"/>
      <c r="E841" s="43"/>
      <c r="F841" s="43"/>
      <c r="G841" s="43"/>
      <c r="H841" s="19">
        <f t="shared" ref="H841:H904" si="13">LEN(A841)</f>
        <v>5</v>
      </c>
    </row>
    <row r="842" spans="1:8" s="19" customFormat="1" x14ac:dyDescent="0.25">
      <c r="A842" s="40" t="s">
        <v>1699</v>
      </c>
      <c r="B842" s="40"/>
      <c r="C842" s="41" t="s">
        <v>1700</v>
      </c>
      <c r="D842" s="42" t="s">
        <v>73</v>
      </c>
      <c r="E842" s="43">
        <v>97.88</v>
      </c>
      <c r="F842" s="43">
        <v>46.75</v>
      </c>
      <c r="G842" s="43">
        <v>144.63</v>
      </c>
      <c r="H842" s="19">
        <f t="shared" si="13"/>
        <v>9</v>
      </c>
    </row>
    <row r="843" spans="1:8" s="19" customFormat="1" ht="30" x14ac:dyDescent="0.25">
      <c r="A843" s="40" t="s">
        <v>1701</v>
      </c>
      <c r="B843" s="40"/>
      <c r="C843" s="41" t="s">
        <v>1702</v>
      </c>
      <c r="D843" s="42" t="s">
        <v>73</v>
      </c>
      <c r="E843" s="43">
        <v>105.04</v>
      </c>
      <c r="F843" s="43">
        <v>48.62</v>
      </c>
      <c r="G843" s="43">
        <v>153.66</v>
      </c>
      <c r="H843" s="19">
        <f t="shared" si="13"/>
        <v>9</v>
      </c>
    </row>
    <row r="844" spans="1:8" s="19" customFormat="1" ht="30" x14ac:dyDescent="0.25">
      <c r="A844" s="40" t="s">
        <v>1703</v>
      </c>
      <c r="B844" s="40"/>
      <c r="C844" s="41" t="s">
        <v>1704</v>
      </c>
      <c r="D844" s="42" t="s">
        <v>73</v>
      </c>
      <c r="E844" s="43">
        <v>112.21</v>
      </c>
      <c r="F844" s="43">
        <v>50.49</v>
      </c>
      <c r="G844" s="43">
        <v>162.69999999999999</v>
      </c>
      <c r="H844" s="19">
        <f t="shared" si="13"/>
        <v>9</v>
      </c>
    </row>
    <row r="845" spans="1:8" s="19" customFormat="1" ht="30" x14ac:dyDescent="0.25">
      <c r="A845" s="40" t="s">
        <v>1705</v>
      </c>
      <c r="B845" s="40"/>
      <c r="C845" s="41" t="s">
        <v>1706</v>
      </c>
      <c r="D845" s="42" t="s">
        <v>73</v>
      </c>
      <c r="E845" s="43">
        <v>123.13</v>
      </c>
      <c r="F845" s="43">
        <v>54.23</v>
      </c>
      <c r="G845" s="43">
        <v>177.36</v>
      </c>
      <c r="H845" s="19">
        <f t="shared" si="13"/>
        <v>9</v>
      </c>
    </row>
    <row r="846" spans="1:8" s="19" customFormat="1" ht="30" x14ac:dyDescent="0.25">
      <c r="A846" s="40" t="s">
        <v>1707</v>
      </c>
      <c r="B846" s="40"/>
      <c r="C846" s="41" t="s">
        <v>1708</v>
      </c>
      <c r="D846" s="42" t="s">
        <v>73</v>
      </c>
      <c r="E846" s="43">
        <v>66.88</v>
      </c>
      <c r="F846" s="43">
        <v>35.53</v>
      </c>
      <c r="G846" s="43">
        <v>102.41</v>
      </c>
      <c r="H846" s="19">
        <f t="shared" si="13"/>
        <v>9</v>
      </c>
    </row>
    <row r="847" spans="1:8" s="19" customFormat="1" ht="30" x14ac:dyDescent="0.25">
      <c r="A847" s="40" t="s">
        <v>1709</v>
      </c>
      <c r="B847" s="40"/>
      <c r="C847" s="41" t="s">
        <v>1710</v>
      </c>
      <c r="D847" s="42" t="s">
        <v>73</v>
      </c>
      <c r="E847" s="43">
        <v>74.05</v>
      </c>
      <c r="F847" s="43">
        <v>37.4</v>
      </c>
      <c r="G847" s="43">
        <v>111.45</v>
      </c>
      <c r="H847" s="19">
        <f t="shared" si="13"/>
        <v>9</v>
      </c>
    </row>
    <row r="848" spans="1:8" s="19" customFormat="1" ht="30" x14ac:dyDescent="0.25">
      <c r="A848" s="40" t="s">
        <v>1711</v>
      </c>
      <c r="B848" s="40"/>
      <c r="C848" s="41" t="s">
        <v>1712</v>
      </c>
      <c r="D848" s="42" t="s">
        <v>73</v>
      </c>
      <c r="E848" s="43">
        <v>81.209999999999994</v>
      </c>
      <c r="F848" s="43">
        <v>39.270000000000003</v>
      </c>
      <c r="G848" s="43">
        <v>120.48</v>
      </c>
      <c r="H848" s="19">
        <f t="shared" si="13"/>
        <v>9</v>
      </c>
    </row>
    <row r="849" spans="1:8" s="19" customFormat="1" ht="30" x14ac:dyDescent="0.25">
      <c r="A849" s="40" t="s">
        <v>1713</v>
      </c>
      <c r="B849" s="40"/>
      <c r="C849" s="41" t="s">
        <v>1714</v>
      </c>
      <c r="D849" s="42" t="s">
        <v>73</v>
      </c>
      <c r="E849" s="43">
        <v>88.73</v>
      </c>
      <c r="F849" s="43">
        <v>43.01</v>
      </c>
      <c r="G849" s="43">
        <v>131.74</v>
      </c>
      <c r="H849" s="19">
        <f t="shared" si="13"/>
        <v>9</v>
      </c>
    </row>
    <row r="850" spans="1:8" s="19" customFormat="1" x14ac:dyDescent="0.25">
      <c r="A850" s="40" t="s">
        <v>1715</v>
      </c>
      <c r="B850" s="40"/>
      <c r="C850" s="41" t="s">
        <v>1716</v>
      </c>
      <c r="D850" s="42" t="s">
        <v>73</v>
      </c>
      <c r="E850" s="43">
        <v>75.53</v>
      </c>
      <c r="F850" s="43">
        <v>44.88</v>
      </c>
      <c r="G850" s="43">
        <v>120.41</v>
      </c>
      <c r="H850" s="19">
        <f t="shared" si="13"/>
        <v>9</v>
      </c>
    </row>
    <row r="851" spans="1:8" s="19" customFormat="1" x14ac:dyDescent="0.25">
      <c r="A851" s="40" t="s">
        <v>1717</v>
      </c>
      <c r="B851" s="40"/>
      <c r="C851" s="41" t="s">
        <v>1718</v>
      </c>
      <c r="D851" s="42" t="s">
        <v>73</v>
      </c>
      <c r="E851" s="43">
        <v>56.5</v>
      </c>
      <c r="F851" s="43">
        <v>33.659999999999997</v>
      </c>
      <c r="G851" s="43">
        <v>90.16</v>
      </c>
      <c r="H851" s="19">
        <f t="shared" si="13"/>
        <v>9</v>
      </c>
    </row>
    <row r="852" spans="1:8" s="19" customFormat="1" x14ac:dyDescent="0.25">
      <c r="A852" s="40" t="s">
        <v>1719</v>
      </c>
      <c r="B852" s="40"/>
      <c r="C852" s="41" t="s">
        <v>1720</v>
      </c>
      <c r="D852" s="42" t="s">
        <v>73</v>
      </c>
      <c r="E852" s="43">
        <v>69.14</v>
      </c>
      <c r="F852" s="43">
        <v>24.31</v>
      </c>
      <c r="G852" s="43">
        <v>93.45</v>
      </c>
      <c r="H852" s="19">
        <f t="shared" si="13"/>
        <v>9</v>
      </c>
    </row>
    <row r="853" spans="1:8" s="19" customFormat="1" ht="30" x14ac:dyDescent="0.25">
      <c r="A853" s="40" t="s">
        <v>1721</v>
      </c>
      <c r="B853" s="40"/>
      <c r="C853" s="41" t="s">
        <v>1722</v>
      </c>
      <c r="D853" s="42" t="s">
        <v>73</v>
      </c>
      <c r="E853" s="43">
        <v>21.27</v>
      </c>
      <c r="F853" s="43">
        <v>4.7699999999999996</v>
      </c>
      <c r="G853" s="43">
        <v>26.04</v>
      </c>
      <c r="H853" s="19">
        <f t="shared" si="13"/>
        <v>9</v>
      </c>
    </row>
    <row r="854" spans="1:8" s="19" customFormat="1" x14ac:dyDescent="0.25">
      <c r="A854" s="40" t="s">
        <v>1723</v>
      </c>
      <c r="B854" s="40"/>
      <c r="C854" s="41" t="s">
        <v>1724</v>
      </c>
      <c r="D854" s="42" t="s">
        <v>73</v>
      </c>
      <c r="E854" s="43">
        <v>13.44</v>
      </c>
      <c r="F854" s="43">
        <v>4.7699999999999996</v>
      </c>
      <c r="G854" s="43">
        <v>18.21</v>
      </c>
      <c r="H854" s="19">
        <f t="shared" si="13"/>
        <v>9</v>
      </c>
    </row>
    <row r="855" spans="1:8" s="19" customFormat="1" x14ac:dyDescent="0.25">
      <c r="A855" s="40" t="s">
        <v>1725</v>
      </c>
      <c r="B855" s="40"/>
      <c r="C855" s="41" t="s">
        <v>1726</v>
      </c>
      <c r="D855" s="42"/>
      <c r="E855" s="43"/>
      <c r="F855" s="43"/>
      <c r="G855" s="43"/>
      <c r="H855" s="19">
        <f t="shared" si="13"/>
        <v>5</v>
      </c>
    </row>
    <row r="856" spans="1:8" s="19" customFormat="1" ht="30" x14ac:dyDescent="0.25">
      <c r="A856" s="40" t="s">
        <v>1727</v>
      </c>
      <c r="B856" s="40"/>
      <c r="C856" s="41" t="s">
        <v>1728</v>
      </c>
      <c r="D856" s="42" t="s">
        <v>592</v>
      </c>
      <c r="E856" s="43">
        <v>18.47</v>
      </c>
      <c r="F856" s="43"/>
      <c r="G856" s="43">
        <v>18.47</v>
      </c>
      <c r="H856" s="19">
        <f t="shared" si="13"/>
        <v>9</v>
      </c>
    </row>
    <row r="857" spans="1:8" s="19" customFormat="1" x14ac:dyDescent="0.25">
      <c r="A857" s="40" t="s">
        <v>1729</v>
      </c>
      <c r="B857" s="40"/>
      <c r="C857" s="41" t="s">
        <v>1730</v>
      </c>
      <c r="D857" s="42" t="s">
        <v>592</v>
      </c>
      <c r="E857" s="43"/>
      <c r="F857" s="43">
        <v>4.83</v>
      </c>
      <c r="G857" s="43">
        <v>4.83</v>
      </c>
      <c r="H857" s="19">
        <f t="shared" si="13"/>
        <v>9</v>
      </c>
    </row>
    <row r="858" spans="1:8" s="19" customFormat="1" ht="30" x14ac:dyDescent="0.25">
      <c r="A858" s="40" t="s">
        <v>1731</v>
      </c>
      <c r="B858" s="40"/>
      <c r="C858" s="41" t="s">
        <v>1732</v>
      </c>
      <c r="D858" s="42" t="s">
        <v>592</v>
      </c>
      <c r="E858" s="43">
        <v>20.97</v>
      </c>
      <c r="F858" s="43"/>
      <c r="G858" s="43">
        <v>20.97</v>
      </c>
      <c r="H858" s="19">
        <f t="shared" si="13"/>
        <v>9</v>
      </c>
    </row>
    <row r="859" spans="1:8" s="19" customFormat="1" ht="30" x14ac:dyDescent="0.25">
      <c r="A859" s="40" t="s">
        <v>1733</v>
      </c>
      <c r="B859" s="40"/>
      <c r="C859" s="41" t="s">
        <v>1734</v>
      </c>
      <c r="D859" s="42" t="s">
        <v>592</v>
      </c>
      <c r="E859" s="43">
        <v>17</v>
      </c>
      <c r="F859" s="43"/>
      <c r="G859" s="43">
        <v>17</v>
      </c>
      <c r="H859" s="19">
        <f t="shared" si="13"/>
        <v>9</v>
      </c>
    </row>
    <row r="860" spans="1:8" s="19" customFormat="1" ht="30" x14ac:dyDescent="0.25">
      <c r="A860" s="40" t="s">
        <v>1735</v>
      </c>
      <c r="B860" s="40"/>
      <c r="C860" s="41" t="s">
        <v>1736</v>
      </c>
      <c r="D860" s="42" t="s">
        <v>592</v>
      </c>
      <c r="E860" s="43">
        <v>18.350000000000001</v>
      </c>
      <c r="F860" s="43"/>
      <c r="G860" s="43">
        <v>18.350000000000001</v>
      </c>
      <c r="H860" s="19">
        <f t="shared" si="13"/>
        <v>9</v>
      </c>
    </row>
    <row r="861" spans="1:8" s="19" customFormat="1" ht="30" x14ac:dyDescent="0.25">
      <c r="A861" s="40" t="s">
        <v>1737</v>
      </c>
      <c r="B861" s="40"/>
      <c r="C861" s="41" t="s">
        <v>1738</v>
      </c>
      <c r="D861" s="42" t="s">
        <v>592</v>
      </c>
      <c r="E861" s="43">
        <v>14.45</v>
      </c>
      <c r="F861" s="43">
        <v>4.83</v>
      </c>
      <c r="G861" s="43">
        <v>19.28</v>
      </c>
      <c r="H861" s="19">
        <f t="shared" si="13"/>
        <v>9</v>
      </c>
    </row>
    <row r="862" spans="1:8" s="19" customFormat="1" x14ac:dyDescent="0.25">
      <c r="A862" s="40" t="s">
        <v>1739</v>
      </c>
      <c r="B862" s="40"/>
      <c r="C862" s="41" t="s">
        <v>1740</v>
      </c>
      <c r="D862" s="42"/>
      <c r="E862" s="43"/>
      <c r="F862" s="43"/>
      <c r="G862" s="43"/>
      <c r="H862" s="19">
        <f t="shared" si="13"/>
        <v>5</v>
      </c>
    </row>
    <row r="863" spans="1:8" s="19" customFormat="1" ht="30" x14ac:dyDescent="0.25">
      <c r="A863" s="40" t="s">
        <v>1741</v>
      </c>
      <c r="B863" s="40"/>
      <c r="C863" s="41" t="s">
        <v>1742</v>
      </c>
      <c r="D863" s="42" t="s">
        <v>156</v>
      </c>
      <c r="E863" s="43">
        <v>2853.3</v>
      </c>
      <c r="F863" s="43">
        <v>720.36</v>
      </c>
      <c r="G863" s="43">
        <v>3573.66</v>
      </c>
      <c r="H863" s="19">
        <f t="shared" si="13"/>
        <v>9</v>
      </c>
    </row>
    <row r="864" spans="1:8" s="19" customFormat="1" x14ac:dyDescent="0.25">
      <c r="A864" s="40" t="s">
        <v>1743</v>
      </c>
      <c r="B864" s="40"/>
      <c r="C864" s="41" t="s">
        <v>1744</v>
      </c>
      <c r="D864" s="42" t="s">
        <v>156</v>
      </c>
      <c r="E864" s="43">
        <v>2765.93</v>
      </c>
      <c r="F864" s="43">
        <v>794.71</v>
      </c>
      <c r="G864" s="43">
        <v>3560.64</v>
      </c>
      <c r="H864" s="19">
        <f t="shared" si="13"/>
        <v>9</v>
      </c>
    </row>
    <row r="865" spans="1:8" s="19" customFormat="1" ht="30" x14ac:dyDescent="0.25">
      <c r="A865" s="40" t="s">
        <v>1745</v>
      </c>
      <c r="B865" s="40"/>
      <c r="C865" s="41" t="s">
        <v>1746</v>
      </c>
      <c r="D865" s="42" t="s">
        <v>156</v>
      </c>
      <c r="E865" s="43">
        <v>2449.39</v>
      </c>
      <c r="F865" s="43">
        <v>684.89</v>
      </c>
      <c r="G865" s="43">
        <v>3134.28</v>
      </c>
      <c r="H865" s="19">
        <f t="shared" si="13"/>
        <v>9</v>
      </c>
    </row>
    <row r="866" spans="1:8" s="19" customFormat="1" ht="30" x14ac:dyDescent="0.25">
      <c r="A866" s="40" t="s">
        <v>1747</v>
      </c>
      <c r="B866" s="40"/>
      <c r="C866" s="41" t="s">
        <v>1748</v>
      </c>
      <c r="D866" s="42" t="s">
        <v>156</v>
      </c>
      <c r="E866" s="43">
        <v>2215.1799999999998</v>
      </c>
      <c r="F866" s="43">
        <v>677.98</v>
      </c>
      <c r="G866" s="43">
        <v>2893.16</v>
      </c>
      <c r="H866" s="19">
        <f t="shared" si="13"/>
        <v>9</v>
      </c>
    </row>
    <row r="867" spans="1:8" s="19" customFormat="1" x14ac:dyDescent="0.25">
      <c r="A867" s="40" t="s">
        <v>1749</v>
      </c>
      <c r="B867" s="40"/>
      <c r="C867" s="41" t="s">
        <v>1750</v>
      </c>
      <c r="D867" s="42" t="s">
        <v>156</v>
      </c>
      <c r="E867" s="43">
        <v>2426.6</v>
      </c>
      <c r="F867" s="43">
        <v>726.4</v>
      </c>
      <c r="G867" s="43">
        <v>3153</v>
      </c>
      <c r="H867" s="19">
        <f t="shared" si="13"/>
        <v>9</v>
      </c>
    </row>
    <row r="868" spans="1:8" s="19" customFormat="1" x14ac:dyDescent="0.25">
      <c r="A868" s="40" t="s">
        <v>1751</v>
      </c>
      <c r="B868" s="40"/>
      <c r="C868" s="41" t="s">
        <v>1752</v>
      </c>
      <c r="D868" s="42"/>
      <c r="E868" s="43"/>
      <c r="F868" s="43"/>
      <c r="G868" s="43"/>
      <c r="H868" s="19">
        <f t="shared" si="13"/>
        <v>5</v>
      </c>
    </row>
    <row r="869" spans="1:8" s="19" customFormat="1" x14ac:dyDescent="0.25">
      <c r="A869" s="40" t="s">
        <v>1753</v>
      </c>
      <c r="B869" s="40"/>
      <c r="C869" s="41" t="s">
        <v>1754</v>
      </c>
      <c r="D869" s="42" t="s">
        <v>156</v>
      </c>
      <c r="E869" s="43">
        <v>3456.84</v>
      </c>
      <c r="F869" s="43">
        <v>1122</v>
      </c>
      <c r="G869" s="43">
        <v>4578.84</v>
      </c>
      <c r="H869" s="19">
        <f t="shared" si="13"/>
        <v>9</v>
      </c>
    </row>
    <row r="870" spans="1:8" s="19" customFormat="1" x14ac:dyDescent="0.25">
      <c r="A870" s="40" t="s">
        <v>1755</v>
      </c>
      <c r="B870" s="40"/>
      <c r="C870" s="41" t="s">
        <v>1756</v>
      </c>
      <c r="D870" s="42" t="s">
        <v>131</v>
      </c>
      <c r="E870" s="43">
        <v>0.17</v>
      </c>
      <c r="F870" s="43">
        <v>5.23</v>
      </c>
      <c r="G870" s="43">
        <v>5.4</v>
      </c>
      <c r="H870" s="19">
        <f t="shared" si="13"/>
        <v>9</v>
      </c>
    </row>
    <row r="871" spans="1:8" s="19" customFormat="1" ht="30" x14ac:dyDescent="0.25">
      <c r="A871" s="40" t="s">
        <v>1757</v>
      </c>
      <c r="B871" s="40"/>
      <c r="C871" s="41" t="s">
        <v>1758</v>
      </c>
      <c r="D871" s="42" t="s">
        <v>131</v>
      </c>
      <c r="E871" s="43">
        <v>0.42</v>
      </c>
      <c r="F871" s="43">
        <v>13.84</v>
      </c>
      <c r="G871" s="43">
        <v>14.26</v>
      </c>
      <c r="H871" s="19">
        <f t="shared" si="13"/>
        <v>9</v>
      </c>
    </row>
    <row r="872" spans="1:8" s="19" customFormat="1" x14ac:dyDescent="0.25">
      <c r="A872" s="40" t="s">
        <v>1759</v>
      </c>
      <c r="B872" s="40"/>
      <c r="C872" s="41" t="s">
        <v>1760</v>
      </c>
      <c r="D872" s="42"/>
      <c r="E872" s="43"/>
      <c r="F872" s="43"/>
      <c r="G872" s="43"/>
      <c r="H872" s="19">
        <f t="shared" si="13"/>
        <v>2</v>
      </c>
    </row>
    <row r="873" spans="1:8" s="19" customFormat="1" x14ac:dyDescent="0.25">
      <c r="A873" s="40" t="s">
        <v>1761</v>
      </c>
      <c r="B873" s="40"/>
      <c r="C873" s="41" t="s">
        <v>1762</v>
      </c>
      <c r="D873" s="42"/>
      <c r="E873" s="43"/>
      <c r="F873" s="43"/>
      <c r="G873" s="43"/>
      <c r="H873" s="19">
        <f t="shared" si="13"/>
        <v>5</v>
      </c>
    </row>
    <row r="874" spans="1:8" s="19" customFormat="1" x14ac:dyDescent="0.25">
      <c r="A874" s="40" t="s">
        <v>1763</v>
      </c>
      <c r="B874" s="40"/>
      <c r="C874" s="41" t="s">
        <v>1764</v>
      </c>
      <c r="D874" s="42" t="s">
        <v>73</v>
      </c>
      <c r="E874" s="43">
        <v>23.04</v>
      </c>
      <c r="F874" s="43">
        <v>27.14</v>
      </c>
      <c r="G874" s="43">
        <v>50.18</v>
      </c>
      <c r="H874" s="19">
        <f t="shared" si="13"/>
        <v>9</v>
      </c>
    </row>
    <row r="875" spans="1:8" s="19" customFormat="1" x14ac:dyDescent="0.25">
      <c r="A875" s="40" t="s">
        <v>1765</v>
      </c>
      <c r="B875" s="40"/>
      <c r="C875" s="41" t="s">
        <v>1766</v>
      </c>
      <c r="D875" s="42" t="s">
        <v>73</v>
      </c>
      <c r="E875" s="43">
        <v>50.08</v>
      </c>
      <c r="F875" s="43">
        <v>27.14</v>
      </c>
      <c r="G875" s="43">
        <v>77.22</v>
      </c>
      <c r="H875" s="19">
        <f t="shared" si="13"/>
        <v>9</v>
      </c>
    </row>
    <row r="876" spans="1:8" s="19" customFormat="1" x14ac:dyDescent="0.25">
      <c r="A876" s="40" t="s">
        <v>1767</v>
      </c>
      <c r="B876" s="40"/>
      <c r="C876" s="41" t="s">
        <v>1768</v>
      </c>
      <c r="D876" s="42" t="s">
        <v>73</v>
      </c>
      <c r="E876" s="43">
        <v>28.48</v>
      </c>
      <c r="F876" s="43">
        <v>27.14</v>
      </c>
      <c r="G876" s="43">
        <v>55.62</v>
      </c>
      <c r="H876" s="19">
        <f t="shared" si="13"/>
        <v>9</v>
      </c>
    </row>
    <row r="877" spans="1:8" s="19" customFormat="1" x14ac:dyDescent="0.25">
      <c r="A877" s="40" t="s">
        <v>1769</v>
      </c>
      <c r="B877" s="40"/>
      <c r="C877" s="41" t="s">
        <v>1770</v>
      </c>
      <c r="D877" s="42" t="s">
        <v>73</v>
      </c>
      <c r="E877" s="43">
        <v>73.709999999999994</v>
      </c>
      <c r="F877" s="43">
        <v>40.71</v>
      </c>
      <c r="G877" s="43">
        <v>114.42</v>
      </c>
      <c r="H877" s="19">
        <f t="shared" si="13"/>
        <v>9</v>
      </c>
    </row>
    <row r="878" spans="1:8" s="19" customFormat="1" x14ac:dyDescent="0.25">
      <c r="A878" s="40" t="s">
        <v>1771</v>
      </c>
      <c r="B878" s="40"/>
      <c r="C878" s="41" t="s">
        <v>1772</v>
      </c>
      <c r="D878" s="42" t="s">
        <v>73</v>
      </c>
      <c r="E878" s="43">
        <v>82.62</v>
      </c>
      <c r="F878" s="43">
        <v>40.71</v>
      </c>
      <c r="G878" s="43">
        <v>123.33</v>
      </c>
      <c r="H878" s="19">
        <f t="shared" si="13"/>
        <v>9</v>
      </c>
    </row>
    <row r="879" spans="1:8" s="19" customFormat="1" x14ac:dyDescent="0.25">
      <c r="A879" s="40" t="s">
        <v>1773</v>
      </c>
      <c r="B879" s="40"/>
      <c r="C879" s="41" t="s">
        <v>1774</v>
      </c>
      <c r="D879" s="42" t="s">
        <v>131</v>
      </c>
      <c r="E879" s="43">
        <v>0.81</v>
      </c>
      <c r="F879" s="43">
        <v>11.97</v>
      </c>
      <c r="G879" s="43">
        <v>12.78</v>
      </c>
      <c r="H879" s="19">
        <f t="shared" si="13"/>
        <v>9</v>
      </c>
    </row>
    <row r="880" spans="1:8" s="19" customFormat="1" ht="30" x14ac:dyDescent="0.25">
      <c r="A880" s="40" t="s">
        <v>1775</v>
      </c>
      <c r="B880" s="40"/>
      <c r="C880" s="41" t="s">
        <v>1776</v>
      </c>
      <c r="D880" s="42" t="s">
        <v>131</v>
      </c>
      <c r="E880" s="43">
        <v>11.43</v>
      </c>
      <c r="F880" s="43">
        <v>14.96</v>
      </c>
      <c r="G880" s="43">
        <v>26.39</v>
      </c>
      <c r="H880" s="19">
        <f t="shared" si="13"/>
        <v>9</v>
      </c>
    </row>
    <row r="881" spans="1:8" s="19" customFormat="1" x14ac:dyDescent="0.25">
      <c r="A881" s="40" t="s">
        <v>1777</v>
      </c>
      <c r="B881" s="40"/>
      <c r="C881" s="41" t="s">
        <v>1778</v>
      </c>
      <c r="D881" s="42" t="s">
        <v>131</v>
      </c>
      <c r="E881" s="43">
        <v>17.2</v>
      </c>
      <c r="F881" s="43">
        <v>14.96</v>
      </c>
      <c r="G881" s="43">
        <v>32.159999999999997</v>
      </c>
      <c r="H881" s="19">
        <f t="shared" si="13"/>
        <v>9</v>
      </c>
    </row>
    <row r="882" spans="1:8" s="19" customFormat="1" x14ac:dyDescent="0.25">
      <c r="A882" s="40" t="s">
        <v>1779</v>
      </c>
      <c r="B882" s="40"/>
      <c r="C882" s="41" t="s">
        <v>1780</v>
      </c>
      <c r="D882" s="42"/>
      <c r="E882" s="43"/>
      <c r="F882" s="43"/>
      <c r="G882" s="43"/>
      <c r="H882" s="19">
        <f t="shared" si="13"/>
        <v>5</v>
      </c>
    </row>
    <row r="883" spans="1:8" s="19" customFormat="1" ht="30" x14ac:dyDescent="0.25">
      <c r="A883" s="40" t="s">
        <v>1781</v>
      </c>
      <c r="B883" s="40"/>
      <c r="C883" s="41" t="s">
        <v>1782</v>
      </c>
      <c r="D883" s="42" t="s">
        <v>73</v>
      </c>
      <c r="E883" s="43">
        <v>43.04</v>
      </c>
      <c r="F883" s="43">
        <v>14.96</v>
      </c>
      <c r="G883" s="43">
        <v>58</v>
      </c>
      <c r="H883" s="19">
        <f t="shared" si="13"/>
        <v>9</v>
      </c>
    </row>
    <row r="884" spans="1:8" s="19" customFormat="1" ht="30" x14ac:dyDescent="0.25">
      <c r="A884" s="40" t="s">
        <v>1783</v>
      </c>
      <c r="B884" s="40"/>
      <c r="C884" s="41" t="s">
        <v>1784</v>
      </c>
      <c r="D884" s="42" t="s">
        <v>73</v>
      </c>
      <c r="E884" s="43">
        <v>63.07</v>
      </c>
      <c r="F884" s="43">
        <v>14.96</v>
      </c>
      <c r="G884" s="43">
        <v>78.03</v>
      </c>
      <c r="H884" s="19">
        <f t="shared" si="13"/>
        <v>9</v>
      </c>
    </row>
    <row r="885" spans="1:8" s="19" customFormat="1" ht="30" x14ac:dyDescent="0.25">
      <c r="A885" s="40" t="s">
        <v>1785</v>
      </c>
      <c r="B885" s="40"/>
      <c r="C885" s="41" t="s">
        <v>1786</v>
      </c>
      <c r="D885" s="42" t="s">
        <v>73</v>
      </c>
      <c r="E885" s="43">
        <v>132.61000000000001</v>
      </c>
      <c r="F885" s="43">
        <v>14.96</v>
      </c>
      <c r="G885" s="43">
        <v>147.57</v>
      </c>
      <c r="H885" s="19">
        <f t="shared" si="13"/>
        <v>9</v>
      </c>
    </row>
    <row r="886" spans="1:8" s="19" customFormat="1" ht="30" x14ac:dyDescent="0.25">
      <c r="A886" s="40" t="s">
        <v>1787</v>
      </c>
      <c r="B886" s="40"/>
      <c r="C886" s="41" t="s">
        <v>1788</v>
      </c>
      <c r="D886" s="42" t="s">
        <v>73</v>
      </c>
      <c r="E886" s="43">
        <v>146.59</v>
      </c>
      <c r="F886" s="43">
        <v>14.96</v>
      </c>
      <c r="G886" s="43">
        <v>161.55000000000001</v>
      </c>
      <c r="H886" s="19">
        <f t="shared" si="13"/>
        <v>9</v>
      </c>
    </row>
    <row r="887" spans="1:8" s="19" customFormat="1" ht="30" x14ac:dyDescent="0.25">
      <c r="A887" s="40" t="s">
        <v>1789</v>
      </c>
      <c r="B887" s="40"/>
      <c r="C887" s="41" t="s">
        <v>1790</v>
      </c>
      <c r="D887" s="42" t="s">
        <v>131</v>
      </c>
      <c r="E887" s="43">
        <v>77.5</v>
      </c>
      <c r="F887" s="43">
        <v>7.48</v>
      </c>
      <c r="G887" s="43">
        <v>84.98</v>
      </c>
      <c r="H887" s="19">
        <f t="shared" si="13"/>
        <v>9</v>
      </c>
    </row>
    <row r="888" spans="1:8" s="19" customFormat="1" ht="30" x14ac:dyDescent="0.25">
      <c r="A888" s="40" t="s">
        <v>1791</v>
      </c>
      <c r="B888" s="40"/>
      <c r="C888" s="41" t="s">
        <v>1792</v>
      </c>
      <c r="D888" s="42" t="s">
        <v>131</v>
      </c>
      <c r="E888" s="43">
        <v>68.17</v>
      </c>
      <c r="F888" s="43">
        <v>7.48</v>
      </c>
      <c r="G888" s="43">
        <v>75.650000000000006</v>
      </c>
      <c r="H888" s="19">
        <f t="shared" si="13"/>
        <v>9</v>
      </c>
    </row>
    <row r="889" spans="1:8" s="19" customFormat="1" ht="30" x14ac:dyDescent="0.25">
      <c r="A889" s="40" t="s">
        <v>1793</v>
      </c>
      <c r="B889" s="40"/>
      <c r="C889" s="41" t="s">
        <v>1794</v>
      </c>
      <c r="D889" s="42" t="s">
        <v>131</v>
      </c>
      <c r="E889" s="43">
        <v>108.58</v>
      </c>
      <c r="F889" s="43">
        <v>7.48</v>
      </c>
      <c r="G889" s="43">
        <v>116.06</v>
      </c>
      <c r="H889" s="19">
        <f t="shared" si="13"/>
        <v>9</v>
      </c>
    </row>
    <row r="890" spans="1:8" s="19" customFormat="1" ht="30" x14ac:dyDescent="0.25">
      <c r="A890" s="40" t="s">
        <v>1795</v>
      </c>
      <c r="B890" s="40"/>
      <c r="C890" s="41" t="s">
        <v>1796</v>
      </c>
      <c r="D890" s="42" t="s">
        <v>131</v>
      </c>
      <c r="E890" s="43">
        <v>153.52000000000001</v>
      </c>
      <c r="F890" s="43">
        <v>7.48</v>
      </c>
      <c r="G890" s="43">
        <v>161</v>
      </c>
      <c r="H890" s="19">
        <f t="shared" si="13"/>
        <v>9</v>
      </c>
    </row>
    <row r="891" spans="1:8" s="19" customFormat="1" ht="30" x14ac:dyDescent="0.25">
      <c r="A891" s="40" t="s">
        <v>1797</v>
      </c>
      <c r="B891" s="40"/>
      <c r="C891" s="41" t="s">
        <v>1798</v>
      </c>
      <c r="D891" s="42" t="s">
        <v>131</v>
      </c>
      <c r="E891" s="43">
        <v>47.88</v>
      </c>
      <c r="F891" s="43">
        <v>7.48</v>
      </c>
      <c r="G891" s="43">
        <v>55.36</v>
      </c>
      <c r="H891" s="19">
        <f t="shared" si="13"/>
        <v>9</v>
      </c>
    </row>
    <row r="892" spans="1:8" s="19" customFormat="1" ht="30" x14ac:dyDescent="0.25">
      <c r="A892" s="40" t="s">
        <v>1799</v>
      </c>
      <c r="B892" s="40"/>
      <c r="C892" s="41" t="s">
        <v>1800</v>
      </c>
      <c r="D892" s="42" t="s">
        <v>131</v>
      </c>
      <c r="E892" s="43">
        <v>78.069999999999993</v>
      </c>
      <c r="F892" s="43">
        <v>7.48</v>
      </c>
      <c r="G892" s="43">
        <v>85.55</v>
      </c>
      <c r="H892" s="19">
        <f t="shared" si="13"/>
        <v>9</v>
      </c>
    </row>
    <row r="893" spans="1:8" s="19" customFormat="1" x14ac:dyDescent="0.25">
      <c r="A893" s="40" t="s">
        <v>1801</v>
      </c>
      <c r="B893" s="40"/>
      <c r="C893" s="41" t="s">
        <v>1802</v>
      </c>
      <c r="D893" s="42" t="s">
        <v>131</v>
      </c>
      <c r="E893" s="43">
        <v>66.41</v>
      </c>
      <c r="F893" s="43">
        <v>7.48</v>
      </c>
      <c r="G893" s="43">
        <v>73.89</v>
      </c>
      <c r="H893" s="19">
        <f t="shared" si="13"/>
        <v>9</v>
      </c>
    </row>
    <row r="894" spans="1:8" s="19" customFormat="1" x14ac:dyDescent="0.25">
      <c r="A894" s="40" t="s">
        <v>1803</v>
      </c>
      <c r="B894" s="40"/>
      <c r="C894" s="41" t="s">
        <v>1804</v>
      </c>
      <c r="D894" s="42"/>
      <c r="E894" s="43"/>
      <c r="F894" s="43"/>
      <c r="G894" s="43"/>
      <c r="H894" s="19">
        <f t="shared" si="13"/>
        <v>5</v>
      </c>
    </row>
    <row r="895" spans="1:8" s="19" customFormat="1" x14ac:dyDescent="0.25">
      <c r="A895" s="40" t="s">
        <v>1805</v>
      </c>
      <c r="B895" s="40"/>
      <c r="C895" s="41" t="s">
        <v>1806</v>
      </c>
      <c r="D895" s="42" t="s">
        <v>73</v>
      </c>
      <c r="E895" s="43">
        <v>74.72</v>
      </c>
      <c r="F895" s="43">
        <v>24.31</v>
      </c>
      <c r="G895" s="43">
        <v>99.03</v>
      </c>
      <c r="H895" s="19">
        <f t="shared" si="13"/>
        <v>9</v>
      </c>
    </row>
    <row r="896" spans="1:8" s="19" customFormat="1" x14ac:dyDescent="0.25">
      <c r="A896" s="40" t="s">
        <v>1807</v>
      </c>
      <c r="B896" s="40"/>
      <c r="C896" s="41" t="s">
        <v>1808</v>
      </c>
      <c r="D896" s="42" t="s">
        <v>131</v>
      </c>
      <c r="E896" s="43">
        <v>109.09</v>
      </c>
      <c r="F896" s="43">
        <v>8.23</v>
      </c>
      <c r="G896" s="43">
        <v>117.32</v>
      </c>
      <c r="H896" s="19">
        <f t="shared" si="13"/>
        <v>9</v>
      </c>
    </row>
    <row r="897" spans="1:8" s="19" customFormat="1" x14ac:dyDescent="0.25">
      <c r="A897" s="40" t="s">
        <v>1809</v>
      </c>
      <c r="B897" s="40"/>
      <c r="C897" s="41" t="s">
        <v>1810</v>
      </c>
      <c r="D897" s="42"/>
      <c r="E897" s="43"/>
      <c r="F897" s="43"/>
      <c r="G897" s="43"/>
      <c r="H897" s="19">
        <f t="shared" si="13"/>
        <v>5</v>
      </c>
    </row>
    <row r="898" spans="1:8" s="19" customFormat="1" ht="30" x14ac:dyDescent="0.25">
      <c r="A898" s="40" t="s">
        <v>1811</v>
      </c>
      <c r="B898" s="40"/>
      <c r="C898" s="41" t="s">
        <v>1812</v>
      </c>
      <c r="D898" s="42" t="s">
        <v>73</v>
      </c>
      <c r="E898" s="43">
        <v>129.24</v>
      </c>
      <c r="F898" s="43">
        <v>14.96</v>
      </c>
      <c r="G898" s="43">
        <v>144.19999999999999</v>
      </c>
      <c r="H898" s="19">
        <f t="shared" si="13"/>
        <v>9</v>
      </c>
    </row>
    <row r="899" spans="1:8" s="19" customFormat="1" ht="30" x14ac:dyDescent="0.25">
      <c r="A899" s="40" t="s">
        <v>1813</v>
      </c>
      <c r="B899" s="40"/>
      <c r="C899" s="41" t="s">
        <v>1814</v>
      </c>
      <c r="D899" s="42" t="s">
        <v>73</v>
      </c>
      <c r="E899" s="43">
        <v>230.33</v>
      </c>
      <c r="F899" s="43">
        <v>14.96</v>
      </c>
      <c r="G899" s="43">
        <v>245.29</v>
      </c>
      <c r="H899" s="19">
        <f t="shared" si="13"/>
        <v>9</v>
      </c>
    </row>
    <row r="900" spans="1:8" s="19" customFormat="1" ht="30" x14ac:dyDescent="0.25">
      <c r="A900" s="40" t="s">
        <v>1815</v>
      </c>
      <c r="B900" s="40"/>
      <c r="C900" s="41" t="s">
        <v>1816</v>
      </c>
      <c r="D900" s="42" t="s">
        <v>73</v>
      </c>
      <c r="E900" s="43">
        <v>178.47</v>
      </c>
      <c r="F900" s="43">
        <v>14.96</v>
      </c>
      <c r="G900" s="43">
        <v>193.43</v>
      </c>
      <c r="H900" s="19">
        <f t="shared" si="13"/>
        <v>9</v>
      </c>
    </row>
    <row r="901" spans="1:8" s="19" customFormat="1" ht="30" x14ac:dyDescent="0.25">
      <c r="A901" s="40" t="s">
        <v>1817</v>
      </c>
      <c r="B901" s="40"/>
      <c r="C901" s="41" t="s">
        <v>1818</v>
      </c>
      <c r="D901" s="42" t="s">
        <v>73</v>
      </c>
      <c r="E901" s="43">
        <v>122.24</v>
      </c>
      <c r="F901" s="43">
        <v>14.96</v>
      </c>
      <c r="G901" s="43">
        <v>137.19999999999999</v>
      </c>
      <c r="H901" s="19">
        <f t="shared" si="13"/>
        <v>9</v>
      </c>
    </row>
    <row r="902" spans="1:8" s="19" customFormat="1" ht="30" x14ac:dyDescent="0.25">
      <c r="A902" s="40" t="s">
        <v>1819</v>
      </c>
      <c r="B902" s="40"/>
      <c r="C902" s="41" t="s">
        <v>1820</v>
      </c>
      <c r="D902" s="42" t="s">
        <v>131</v>
      </c>
      <c r="E902" s="43">
        <v>101.36</v>
      </c>
      <c r="F902" s="43">
        <v>7.48</v>
      </c>
      <c r="G902" s="43">
        <v>108.84</v>
      </c>
      <c r="H902" s="19">
        <f t="shared" si="13"/>
        <v>9</v>
      </c>
    </row>
    <row r="903" spans="1:8" s="19" customFormat="1" ht="30" x14ac:dyDescent="0.25">
      <c r="A903" s="40" t="s">
        <v>1821</v>
      </c>
      <c r="B903" s="40"/>
      <c r="C903" s="41" t="s">
        <v>1822</v>
      </c>
      <c r="D903" s="42" t="s">
        <v>131</v>
      </c>
      <c r="E903" s="43">
        <v>111.22</v>
      </c>
      <c r="F903" s="43">
        <v>7.48</v>
      </c>
      <c r="G903" s="43">
        <v>118.7</v>
      </c>
      <c r="H903" s="19">
        <f t="shared" si="13"/>
        <v>9</v>
      </c>
    </row>
    <row r="904" spans="1:8" s="19" customFormat="1" x14ac:dyDescent="0.25">
      <c r="A904" s="40" t="s">
        <v>1823</v>
      </c>
      <c r="B904" s="40"/>
      <c r="C904" s="41" t="s">
        <v>1824</v>
      </c>
      <c r="D904" s="42"/>
      <c r="E904" s="43"/>
      <c r="F904" s="43"/>
      <c r="G904" s="43"/>
      <c r="H904" s="19">
        <f t="shared" si="13"/>
        <v>5</v>
      </c>
    </row>
    <row r="905" spans="1:8" s="19" customFormat="1" ht="30" x14ac:dyDescent="0.25">
      <c r="A905" s="40" t="s">
        <v>1825</v>
      </c>
      <c r="B905" s="40"/>
      <c r="C905" s="41" t="s">
        <v>1826</v>
      </c>
      <c r="D905" s="42" t="s">
        <v>73</v>
      </c>
      <c r="E905" s="43">
        <v>252.03</v>
      </c>
      <c r="F905" s="43">
        <v>37.630000000000003</v>
      </c>
      <c r="G905" s="43">
        <v>289.66000000000003</v>
      </c>
      <c r="H905" s="19">
        <f t="shared" ref="H905:H968" si="14">LEN(A905)</f>
        <v>9</v>
      </c>
    </row>
    <row r="906" spans="1:8" s="19" customFormat="1" ht="30" x14ac:dyDescent="0.25">
      <c r="A906" s="40" t="s">
        <v>1827</v>
      </c>
      <c r="B906" s="40"/>
      <c r="C906" s="41" t="s">
        <v>1828</v>
      </c>
      <c r="D906" s="42" t="s">
        <v>73</v>
      </c>
      <c r="E906" s="43">
        <v>245.03</v>
      </c>
      <c r="F906" s="43">
        <v>16.28</v>
      </c>
      <c r="G906" s="43">
        <v>261.31</v>
      </c>
      <c r="H906" s="19">
        <f t="shared" si="14"/>
        <v>9</v>
      </c>
    </row>
    <row r="907" spans="1:8" s="19" customFormat="1" ht="30" x14ac:dyDescent="0.25">
      <c r="A907" s="40" t="s">
        <v>1829</v>
      </c>
      <c r="B907" s="40"/>
      <c r="C907" s="41" t="s">
        <v>1830</v>
      </c>
      <c r="D907" s="42" t="s">
        <v>73</v>
      </c>
      <c r="E907" s="43">
        <v>164.87</v>
      </c>
      <c r="F907" s="43">
        <v>16.28</v>
      </c>
      <c r="G907" s="43">
        <v>181.15</v>
      </c>
      <c r="H907" s="19">
        <f t="shared" si="14"/>
        <v>9</v>
      </c>
    </row>
    <row r="908" spans="1:8" s="19" customFormat="1" ht="30" x14ac:dyDescent="0.25">
      <c r="A908" s="40" t="s">
        <v>1831</v>
      </c>
      <c r="B908" s="40"/>
      <c r="C908" s="41" t="s">
        <v>1832</v>
      </c>
      <c r="D908" s="42" t="s">
        <v>73</v>
      </c>
      <c r="E908" s="43">
        <v>160.18</v>
      </c>
      <c r="F908" s="43">
        <v>14.96</v>
      </c>
      <c r="G908" s="43">
        <v>175.14</v>
      </c>
      <c r="H908" s="19">
        <f t="shared" si="14"/>
        <v>9</v>
      </c>
    </row>
    <row r="909" spans="1:8" s="19" customFormat="1" x14ac:dyDescent="0.25">
      <c r="A909" s="40" t="s">
        <v>1833</v>
      </c>
      <c r="B909" s="40"/>
      <c r="C909" s="41" t="s">
        <v>1834</v>
      </c>
      <c r="D909" s="42"/>
      <c r="E909" s="43"/>
      <c r="F909" s="43"/>
      <c r="G909" s="43"/>
      <c r="H909" s="19">
        <f t="shared" si="14"/>
        <v>5</v>
      </c>
    </row>
    <row r="910" spans="1:8" s="19" customFormat="1" x14ac:dyDescent="0.25">
      <c r="A910" s="40" t="s">
        <v>1835</v>
      </c>
      <c r="B910" s="40"/>
      <c r="C910" s="41" t="s">
        <v>1836</v>
      </c>
      <c r="D910" s="42" t="s">
        <v>73</v>
      </c>
      <c r="E910" s="43">
        <v>75.8</v>
      </c>
      <c r="F910" s="43">
        <v>14.96</v>
      </c>
      <c r="G910" s="43">
        <v>90.76</v>
      </c>
      <c r="H910" s="19">
        <f t="shared" si="14"/>
        <v>9</v>
      </c>
    </row>
    <row r="911" spans="1:8" s="19" customFormat="1" ht="30" x14ac:dyDescent="0.25">
      <c r="A911" s="40" t="s">
        <v>1837</v>
      </c>
      <c r="B911" s="40"/>
      <c r="C911" s="41" t="s">
        <v>1838</v>
      </c>
      <c r="D911" s="42" t="s">
        <v>73</v>
      </c>
      <c r="E911" s="43">
        <v>111.19</v>
      </c>
      <c r="F911" s="43">
        <v>14.96</v>
      </c>
      <c r="G911" s="43">
        <v>126.15</v>
      </c>
      <c r="H911" s="19">
        <f t="shared" si="14"/>
        <v>9</v>
      </c>
    </row>
    <row r="912" spans="1:8" s="19" customFormat="1" x14ac:dyDescent="0.25">
      <c r="A912" s="40" t="s">
        <v>1839</v>
      </c>
      <c r="B912" s="40"/>
      <c r="C912" s="41" t="s">
        <v>1840</v>
      </c>
      <c r="D912" s="42" t="s">
        <v>131</v>
      </c>
      <c r="E912" s="43">
        <v>156.01</v>
      </c>
      <c r="F912" s="43">
        <v>7.48</v>
      </c>
      <c r="G912" s="43">
        <v>163.49</v>
      </c>
      <c r="H912" s="19">
        <f t="shared" si="14"/>
        <v>9</v>
      </c>
    </row>
    <row r="913" spans="1:8" s="19" customFormat="1" x14ac:dyDescent="0.25">
      <c r="A913" s="40" t="s">
        <v>1841</v>
      </c>
      <c r="B913" s="40"/>
      <c r="C913" s="41" t="s">
        <v>1842</v>
      </c>
      <c r="D913" s="42"/>
      <c r="E913" s="43"/>
      <c r="F913" s="43"/>
      <c r="G913" s="43"/>
      <c r="H913" s="19">
        <f t="shared" si="14"/>
        <v>5</v>
      </c>
    </row>
    <row r="914" spans="1:8" s="19" customFormat="1" x14ac:dyDescent="0.25">
      <c r="A914" s="40" t="s">
        <v>1843</v>
      </c>
      <c r="B914" s="40"/>
      <c r="C914" s="41" t="s">
        <v>1844</v>
      </c>
      <c r="D914" s="42" t="s">
        <v>21</v>
      </c>
      <c r="E914" s="43">
        <v>71.819999999999993</v>
      </c>
      <c r="F914" s="43">
        <v>3.74</v>
      </c>
      <c r="G914" s="43">
        <v>75.56</v>
      </c>
      <c r="H914" s="19">
        <f t="shared" si="14"/>
        <v>9</v>
      </c>
    </row>
    <row r="915" spans="1:8" s="19" customFormat="1" x14ac:dyDescent="0.25">
      <c r="A915" s="40" t="s">
        <v>1845</v>
      </c>
      <c r="B915" s="40"/>
      <c r="C915" s="41" t="s">
        <v>1846</v>
      </c>
      <c r="D915" s="42" t="s">
        <v>21</v>
      </c>
      <c r="E915" s="43">
        <v>71.819999999999993</v>
      </c>
      <c r="F915" s="43">
        <v>3.74</v>
      </c>
      <c r="G915" s="43">
        <v>75.56</v>
      </c>
      <c r="H915" s="19">
        <f t="shared" si="14"/>
        <v>9</v>
      </c>
    </row>
    <row r="916" spans="1:8" s="19" customFormat="1" x14ac:dyDescent="0.25">
      <c r="A916" s="40" t="s">
        <v>1847</v>
      </c>
      <c r="B916" s="40"/>
      <c r="C916" s="41" t="s">
        <v>1848</v>
      </c>
      <c r="D916" s="42"/>
      <c r="E916" s="43"/>
      <c r="F916" s="43"/>
      <c r="G916" s="43"/>
      <c r="H916" s="19">
        <f t="shared" si="14"/>
        <v>5</v>
      </c>
    </row>
    <row r="917" spans="1:8" s="19" customFormat="1" x14ac:dyDescent="0.25">
      <c r="A917" s="40" t="s">
        <v>1849</v>
      </c>
      <c r="B917" s="40"/>
      <c r="C917" s="41" t="s">
        <v>1850</v>
      </c>
      <c r="D917" s="42" t="s">
        <v>73</v>
      </c>
      <c r="E917" s="43">
        <v>716.07</v>
      </c>
      <c r="F917" s="43"/>
      <c r="G917" s="43">
        <v>716.07</v>
      </c>
      <c r="H917" s="19">
        <f t="shared" si="14"/>
        <v>9</v>
      </c>
    </row>
    <row r="918" spans="1:8" s="19" customFormat="1" x14ac:dyDescent="0.25">
      <c r="A918" s="40" t="s">
        <v>1851</v>
      </c>
      <c r="B918" s="40"/>
      <c r="C918" s="41" t="s">
        <v>1852</v>
      </c>
      <c r="D918" s="42"/>
      <c r="E918" s="43"/>
      <c r="F918" s="43"/>
      <c r="G918" s="43"/>
      <c r="H918" s="19">
        <f t="shared" si="14"/>
        <v>5</v>
      </c>
    </row>
    <row r="919" spans="1:8" s="19" customFormat="1" ht="30" x14ac:dyDescent="0.25">
      <c r="A919" s="40" t="s">
        <v>1853</v>
      </c>
      <c r="B919" s="40"/>
      <c r="C919" s="41" t="s">
        <v>1854</v>
      </c>
      <c r="D919" s="42" t="s">
        <v>73</v>
      </c>
      <c r="E919" s="43">
        <v>146.57</v>
      </c>
      <c r="F919" s="43">
        <v>76.569999999999993</v>
      </c>
      <c r="G919" s="43">
        <v>223.14</v>
      </c>
      <c r="H919" s="19">
        <f t="shared" si="14"/>
        <v>9</v>
      </c>
    </row>
    <row r="920" spans="1:8" s="19" customFormat="1" x14ac:dyDescent="0.25">
      <c r="A920" s="40" t="s">
        <v>1855</v>
      </c>
      <c r="B920" s="40"/>
      <c r="C920" s="41" t="s">
        <v>1856</v>
      </c>
      <c r="D920" s="42" t="s">
        <v>73</v>
      </c>
      <c r="E920" s="43">
        <v>225.16</v>
      </c>
      <c r="F920" s="43">
        <v>68.91</v>
      </c>
      <c r="G920" s="43">
        <v>294.07</v>
      </c>
      <c r="H920" s="19">
        <f t="shared" si="14"/>
        <v>9</v>
      </c>
    </row>
    <row r="921" spans="1:8" s="19" customFormat="1" ht="30" x14ac:dyDescent="0.25">
      <c r="A921" s="40" t="s">
        <v>1857</v>
      </c>
      <c r="B921" s="40"/>
      <c r="C921" s="41" t="s">
        <v>1858</v>
      </c>
      <c r="D921" s="42" t="s">
        <v>73</v>
      </c>
      <c r="E921" s="43">
        <v>227.86</v>
      </c>
      <c r="F921" s="43">
        <v>76.569999999999993</v>
      </c>
      <c r="G921" s="43">
        <v>304.43</v>
      </c>
      <c r="H921" s="19">
        <f t="shared" si="14"/>
        <v>9</v>
      </c>
    </row>
    <row r="922" spans="1:8" s="19" customFormat="1" x14ac:dyDescent="0.25">
      <c r="A922" s="40" t="s">
        <v>1859</v>
      </c>
      <c r="B922" s="40"/>
      <c r="C922" s="41" t="s">
        <v>1860</v>
      </c>
      <c r="D922" s="42"/>
      <c r="E922" s="43"/>
      <c r="F922" s="43"/>
      <c r="G922" s="43"/>
      <c r="H922" s="19">
        <f t="shared" si="14"/>
        <v>5</v>
      </c>
    </row>
    <row r="923" spans="1:8" s="19" customFormat="1" x14ac:dyDescent="0.25">
      <c r="A923" s="40" t="s">
        <v>1861</v>
      </c>
      <c r="B923" s="40"/>
      <c r="C923" s="41" t="s">
        <v>1862</v>
      </c>
      <c r="D923" s="42" t="s">
        <v>131</v>
      </c>
      <c r="E923" s="43">
        <v>54.03</v>
      </c>
      <c r="F923" s="43">
        <v>45.62</v>
      </c>
      <c r="G923" s="43">
        <v>99.65</v>
      </c>
      <c r="H923" s="19">
        <f t="shared" si="14"/>
        <v>9</v>
      </c>
    </row>
    <row r="924" spans="1:8" s="19" customFormat="1" x14ac:dyDescent="0.25">
      <c r="A924" s="40" t="s">
        <v>1863</v>
      </c>
      <c r="B924" s="40"/>
      <c r="C924" s="41" t="s">
        <v>1864</v>
      </c>
      <c r="D924" s="42" t="s">
        <v>131</v>
      </c>
      <c r="E924" s="43">
        <v>83.2</v>
      </c>
      <c r="F924" s="43">
        <v>53.91</v>
      </c>
      <c r="G924" s="43">
        <v>137.11000000000001</v>
      </c>
      <c r="H924" s="19">
        <f t="shared" si="14"/>
        <v>9</v>
      </c>
    </row>
    <row r="925" spans="1:8" s="19" customFormat="1" x14ac:dyDescent="0.25">
      <c r="A925" s="40" t="s">
        <v>1865</v>
      </c>
      <c r="B925" s="40"/>
      <c r="C925" s="41" t="s">
        <v>1866</v>
      </c>
      <c r="D925" s="42" t="s">
        <v>131</v>
      </c>
      <c r="E925" s="43">
        <v>166.78</v>
      </c>
      <c r="F925" s="43">
        <v>58.06</v>
      </c>
      <c r="G925" s="43">
        <v>224.84</v>
      </c>
      <c r="H925" s="19">
        <f t="shared" si="14"/>
        <v>9</v>
      </c>
    </row>
    <row r="926" spans="1:8" s="19" customFormat="1" x14ac:dyDescent="0.25">
      <c r="A926" s="40" t="s">
        <v>1867</v>
      </c>
      <c r="B926" s="40"/>
      <c r="C926" s="41" t="s">
        <v>1868</v>
      </c>
      <c r="D926" s="42" t="s">
        <v>131</v>
      </c>
      <c r="E926" s="43">
        <v>42.88</v>
      </c>
      <c r="F926" s="43">
        <v>45.62</v>
      </c>
      <c r="G926" s="43">
        <v>88.5</v>
      </c>
      <c r="H926" s="19">
        <f t="shared" si="14"/>
        <v>9</v>
      </c>
    </row>
    <row r="927" spans="1:8" s="19" customFormat="1" x14ac:dyDescent="0.25">
      <c r="A927" s="40" t="s">
        <v>1869</v>
      </c>
      <c r="B927" s="40"/>
      <c r="C927" s="41" t="s">
        <v>1870</v>
      </c>
      <c r="D927" s="42" t="s">
        <v>131</v>
      </c>
      <c r="E927" s="43">
        <v>63.28</v>
      </c>
      <c r="F927" s="43">
        <v>53.91</v>
      </c>
      <c r="G927" s="43">
        <v>117.19</v>
      </c>
      <c r="H927" s="19">
        <f t="shared" si="14"/>
        <v>9</v>
      </c>
    </row>
    <row r="928" spans="1:8" s="19" customFormat="1" x14ac:dyDescent="0.25">
      <c r="A928" s="40" t="s">
        <v>1871</v>
      </c>
      <c r="B928" s="40"/>
      <c r="C928" s="41" t="s">
        <v>1872</v>
      </c>
      <c r="D928" s="42" t="s">
        <v>131</v>
      </c>
      <c r="E928" s="43">
        <v>94.77</v>
      </c>
      <c r="F928" s="43">
        <v>39.4</v>
      </c>
      <c r="G928" s="43">
        <v>134.16999999999999</v>
      </c>
      <c r="H928" s="19">
        <f t="shared" si="14"/>
        <v>9</v>
      </c>
    </row>
    <row r="929" spans="1:8" s="19" customFormat="1" x14ac:dyDescent="0.25">
      <c r="A929" s="40" t="s">
        <v>1873</v>
      </c>
      <c r="B929" s="40"/>
      <c r="C929" s="41" t="s">
        <v>1874</v>
      </c>
      <c r="D929" s="42" t="s">
        <v>21</v>
      </c>
      <c r="E929" s="43">
        <v>14.48</v>
      </c>
      <c r="F929" s="43">
        <v>1.18</v>
      </c>
      <c r="G929" s="43">
        <v>15.66</v>
      </c>
      <c r="H929" s="19">
        <f t="shared" si="14"/>
        <v>9</v>
      </c>
    </row>
    <row r="930" spans="1:8" s="19" customFormat="1" x14ac:dyDescent="0.25">
      <c r="A930" s="40" t="s">
        <v>1875</v>
      </c>
      <c r="B930" s="40"/>
      <c r="C930" s="41" t="s">
        <v>1876</v>
      </c>
      <c r="D930" s="42" t="s">
        <v>21</v>
      </c>
      <c r="E930" s="43">
        <v>16.89</v>
      </c>
      <c r="F930" s="43">
        <v>1.69</v>
      </c>
      <c r="G930" s="43">
        <v>18.579999999999998</v>
      </c>
      <c r="H930" s="19">
        <f t="shared" si="14"/>
        <v>9</v>
      </c>
    </row>
    <row r="931" spans="1:8" s="19" customFormat="1" x14ac:dyDescent="0.25">
      <c r="A931" s="40" t="s">
        <v>1877</v>
      </c>
      <c r="B931" s="40"/>
      <c r="C931" s="41" t="s">
        <v>1878</v>
      </c>
      <c r="D931" s="42" t="s">
        <v>21</v>
      </c>
      <c r="E931" s="43">
        <v>16.309999999999999</v>
      </c>
      <c r="F931" s="43">
        <v>2.36</v>
      </c>
      <c r="G931" s="43">
        <v>18.670000000000002</v>
      </c>
      <c r="H931" s="19">
        <f t="shared" si="14"/>
        <v>9</v>
      </c>
    </row>
    <row r="932" spans="1:8" s="19" customFormat="1" x14ac:dyDescent="0.25">
      <c r="A932" s="40" t="s">
        <v>1879</v>
      </c>
      <c r="B932" s="40"/>
      <c r="C932" s="41" t="s">
        <v>1880</v>
      </c>
      <c r="D932" s="42"/>
      <c r="E932" s="43"/>
      <c r="F932" s="43"/>
      <c r="G932" s="43"/>
      <c r="H932" s="19">
        <f t="shared" si="14"/>
        <v>5</v>
      </c>
    </row>
    <row r="933" spans="1:8" s="19" customFormat="1" x14ac:dyDescent="0.25">
      <c r="A933" s="40" t="s">
        <v>1881</v>
      </c>
      <c r="B933" s="40"/>
      <c r="C933" s="41" t="s">
        <v>1882</v>
      </c>
      <c r="D933" s="42" t="s">
        <v>131</v>
      </c>
      <c r="E933" s="43">
        <v>2.1</v>
      </c>
      <c r="F933" s="43">
        <v>14.96</v>
      </c>
      <c r="G933" s="43">
        <v>17.059999999999999</v>
      </c>
      <c r="H933" s="19">
        <f t="shared" si="14"/>
        <v>9</v>
      </c>
    </row>
    <row r="934" spans="1:8" s="19" customFormat="1" x14ac:dyDescent="0.25">
      <c r="A934" s="40" t="s">
        <v>1883</v>
      </c>
      <c r="B934" s="40"/>
      <c r="C934" s="41" t="s">
        <v>1884</v>
      </c>
      <c r="D934" s="42" t="s">
        <v>73</v>
      </c>
      <c r="E934" s="43"/>
      <c r="F934" s="43">
        <v>40.71</v>
      </c>
      <c r="G934" s="43">
        <v>40.71</v>
      </c>
      <c r="H934" s="19">
        <f t="shared" si="14"/>
        <v>9</v>
      </c>
    </row>
    <row r="935" spans="1:8" s="19" customFormat="1" x14ac:dyDescent="0.25">
      <c r="A935" s="40" t="s">
        <v>1885</v>
      </c>
      <c r="B935" s="40"/>
      <c r="C935" s="41" t="s">
        <v>1886</v>
      </c>
      <c r="D935" s="42" t="s">
        <v>73</v>
      </c>
      <c r="E935" s="43"/>
      <c r="F935" s="43">
        <v>40.71</v>
      </c>
      <c r="G935" s="43">
        <v>40.71</v>
      </c>
      <c r="H935" s="19">
        <f t="shared" si="14"/>
        <v>9</v>
      </c>
    </row>
    <row r="936" spans="1:8" s="19" customFormat="1" ht="30" x14ac:dyDescent="0.25">
      <c r="A936" s="40" t="s">
        <v>1887</v>
      </c>
      <c r="B936" s="40"/>
      <c r="C936" s="41" t="s">
        <v>1888</v>
      </c>
      <c r="D936" s="42" t="s">
        <v>73</v>
      </c>
      <c r="E936" s="43"/>
      <c r="F936" s="43">
        <v>18.71</v>
      </c>
      <c r="G936" s="43">
        <v>18.71</v>
      </c>
      <c r="H936" s="19">
        <f t="shared" si="14"/>
        <v>9</v>
      </c>
    </row>
    <row r="937" spans="1:8" s="19" customFormat="1" x14ac:dyDescent="0.25">
      <c r="A937" s="40" t="s">
        <v>1889</v>
      </c>
      <c r="B937" s="40"/>
      <c r="C937" s="41" t="s">
        <v>1890</v>
      </c>
      <c r="D937" s="42" t="s">
        <v>73</v>
      </c>
      <c r="E937" s="43"/>
      <c r="F937" s="43">
        <v>27.14</v>
      </c>
      <c r="G937" s="43">
        <v>27.14</v>
      </c>
      <c r="H937" s="19">
        <f t="shared" si="14"/>
        <v>9</v>
      </c>
    </row>
    <row r="938" spans="1:8" s="19" customFormat="1" x14ac:dyDescent="0.25">
      <c r="A938" s="40" t="s">
        <v>1891</v>
      </c>
      <c r="B938" s="40"/>
      <c r="C938" s="41" t="s">
        <v>1892</v>
      </c>
      <c r="D938" s="42" t="s">
        <v>73</v>
      </c>
      <c r="E938" s="43">
        <v>3.84</v>
      </c>
      <c r="F938" s="43">
        <v>14.96</v>
      </c>
      <c r="G938" s="43">
        <v>18.8</v>
      </c>
      <c r="H938" s="19">
        <f t="shared" si="14"/>
        <v>9</v>
      </c>
    </row>
    <row r="939" spans="1:8" s="19" customFormat="1" ht="30" x14ac:dyDescent="0.25">
      <c r="A939" s="40" t="s">
        <v>1893</v>
      </c>
      <c r="B939" s="40"/>
      <c r="C939" s="41" t="s">
        <v>1894</v>
      </c>
      <c r="D939" s="42" t="s">
        <v>73</v>
      </c>
      <c r="E939" s="43">
        <v>11.52</v>
      </c>
      <c r="F939" s="43">
        <v>14.96</v>
      </c>
      <c r="G939" s="43">
        <v>26.48</v>
      </c>
      <c r="H939" s="19">
        <f t="shared" si="14"/>
        <v>9</v>
      </c>
    </row>
    <row r="940" spans="1:8" s="19" customFormat="1" x14ac:dyDescent="0.25">
      <c r="A940" s="40" t="s">
        <v>1895</v>
      </c>
      <c r="B940" s="40"/>
      <c r="C940" s="41" t="s">
        <v>1896</v>
      </c>
      <c r="D940" s="42"/>
      <c r="E940" s="43"/>
      <c r="F940" s="43"/>
      <c r="G940" s="43"/>
      <c r="H940" s="19">
        <f t="shared" si="14"/>
        <v>2</v>
      </c>
    </row>
    <row r="941" spans="1:8" s="19" customFormat="1" x14ac:dyDescent="0.25">
      <c r="A941" s="40" t="s">
        <v>1897</v>
      </c>
      <c r="B941" s="40"/>
      <c r="C941" s="41" t="s">
        <v>1898</v>
      </c>
      <c r="D941" s="42"/>
      <c r="E941" s="43"/>
      <c r="F941" s="43"/>
      <c r="G941" s="43"/>
      <c r="H941" s="19">
        <f t="shared" si="14"/>
        <v>5</v>
      </c>
    </row>
    <row r="942" spans="1:8" s="19" customFormat="1" x14ac:dyDescent="0.25">
      <c r="A942" s="40" t="s">
        <v>1899</v>
      </c>
      <c r="B942" s="40"/>
      <c r="C942" s="41" t="s">
        <v>1900</v>
      </c>
      <c r="D942" s="42" t="s">
        <v>156</v>
      </c>
      <c r="E942" s="43">
        <v>817.42</v>
      </c>
      <c r="F942" s="43">
        <v>266.58</v>
      </c>
      <c r="G942" s="43">
        <v>1084</v>
      </c>
      <c r="H942" s="19">
        <f t="shared" si="14"/>
        <v>9</v>
      </c>
    </row>
    <row r="943" spans="1:8" s="19" customFormat="1" x14ac:dyDescent="0.25">
      <c r="A943" s="40" t="s">
        <v>1901</v>
      </c>
      <c r="B943" s="40"/>
      <c r="C943" s="41" t="s">
        <v>1902</v>
      </c>
      <c r="D943" s="42" t="s">
        <v>156</v>
      </c>
      <c r="E943" s="43">
        <v>424.18</v>
      </c>
      <c r="F943" s="43">
        <v>266.58</v>
      </c>
      <c r="G943" s="43">
        <v>690.76</v>
      </c>
      <c r="H943" s="19">
        <f t="shared" si="14"/>
        <v>9</v>
      </c>
    </row>
    <row r="944" spans="1:8" s="19" customFormat="1" x14ac:dyDescent="0.25">
      <c r="A944" s="40" t="s">
        <v>1903</v>
      </c>
      <c r="B944" s="40"/>
      <c r="C944" s="41" t="s">
        <v>1904</v>
      </c>
      <c r="D944" s="42" t="s">
        <v>156</v>
      </c>
      <c r="E944" s="43">
        <v>347.2</v>
      </c>
      <c r="F944" s="43">
        <v>266.58</v>
      </c>
      <c r="G944" s="43">
        <v>613.78</v>
      </c>
      <c r="H944" s="19">
        <f t="shared" si="14"/>
        <v>9</v>
      </c>
    </row>
    <row r="945" spans="1:8" s="19" customFormat="1" x14ac:dyDescent="0.25">
      <c r="A945" s="40" t="s">
        <v>1905</v>
      </c>
      <c r="B945" s="40"/>
      <c r="C945" s="41" t="s">
        <v>1906</v>
      </c>
      <c r="D945" s="42" t="s">
        <v>73</v>
      </c>
      <c r="E945" s="43">
        <v>3.48</v>
      </c>
      <c r="F945" s="43">
        <v>20.76</v>
      </c>
      <c r="G945" s="43">
        <v>24.24</v>
      </c>
      <c r="H945" s="19">
        <f t="shared" si="14"/>
        <v>9</v>
      </c>
    </row>
    <row r="946" spans="1:8" s="19" customFormat="1" x14ac:dyDescent="0.25">
      <c r="A946" s="40" t="s">
        <v>1907</v>
      </c>
      <c r="B946" s="40"/>
      <c r="C946" s="41" t="s">
        <v>1908</v>
      </c>
      <c r="D946" s="42" t="s">
        <v>73</v>
      </c>
      <c r="E946" s="43">
        <v>8.09</v>
      </c>
      <c r="F946" s="43">
        <v>20.39</v>
      </c>
      <c r="G946" s="43">
        <v>28.48</v>
      </c>
      <c r="H946" s="19">
        <f t="shared" si="14"/>
        <v>9</v>
      </c>
    </row>
    <row r="947" spans="1:8" s="19" customFormat="1" x14ac:dyDescent="0.25">
      <c r="A947" s="40" t="s">
        <v>1909</v>
      </c>
      <c r="B947" s="40"/>
      <c r="C947" s="41" t="s">
        <v>1910</v>
      </c>
      <c r="D947" s="42" t="s">
        <v>156</v>
      </c>
      <c r="E947" s="43">
        <v>1002.72</v>
      </c>
      <c r="F947" s="43">
        <v>266.58</v>
      </c>
      <c r="G947" s="43">
        <v>1269.3</v>
      </c>
      <c r="H947" s="19">
        <f t="shared" si="14"/>
        <v>9</v>
      </c>
    </row>
    <row r="948" spans="1:8" s="19" customFormat="1" x14ac:dyDescent="0.25">
      <c r="A948" s="40" t="s">
        <v>1911</v>
      </c>
      <c r="B948" s="40"/>
      <c r="C948" s="41" t="s">
        <v>1912</v>
      </c>
      <c r="D948" s="42"/>
      <c r="E948" s="43"/>
      <c r="F948" s="43"/>
      <c r="G948" s="43"/>
      <c r="H948" s="19">
        <f t="shared" si="14"/>
        <v>5</v>
      </c>
    </row>
    <row r="949" spans="1:8" s="19" customFormat="1" x14ac:dyDescent="0.25">
      <c r="A949" s="40" t="s">
        <v>1913</v>
      </c>
      <c r="B949" s="40"/>
      <c r="C949" s="41" t="s">
        <v>1914</v>
      </c>
      <c r="D949" s="42" t="s">
        <v>73</v>
      </c>
      <c r="E949" s="43">
        <v>2.11</v>
      </c>
      <c r="F949" s="43">
        <v>3.95</v>
      </c>
      <c r="G949" s="43">
        <v>6.06</v>
      </c>
      <c r="H949" s="19">
        <f t="shared" si="14"/>
        <v>9</v>
      </c>
    </row>
    <row r="950" spans="1:8" s="19" customFormat="1" x14ac:dyDescent="0.25">
      <c r="A950" s="40" t="s">
        <v>1915</v>
      </c>
      <c r="B950" s="40"/>
      <c r="C950" s="41" t="s">
        <v>1916</v>
      </c>
      <c r="D950" s="42" t="s">
        <v>73</v>
      </c>
      <c r="E950" s="43">
        <v>1.31</v>
      </c>
      <c r="F950" s="43">
        <v>3.95</v>
      </c>
      <c r="G950" s="43">
        <v>5.26</v>
      </c>
      <c r="H950" s="19">
        <f t="shared" si="14"/>
        <v>9</v>
      </c>
    </row>
    <row r="951" spans="1:8" s="19" customFormat="1" x14ac:dyDescent="0.25">
      <c r="A951" s="40" t="s">
        <v>1917</v>
      </c>
      <c r="B951" s="40"/>
      <c r="C951" s="41" t="s">
        <v>1918</v>
      </c>
      <c r="D951" s="42" t="s">
        <v>73</v>
      </c>
      <c r="E951" s="43">
        <v>6.48</v>
      </c>
      <c r="F951" s="43">
        <v>3.95</v>
      </c>
      <c r="G951" s="43">
        <v>10.43</v>
      </c>
      <c r="H951" s="19">
        <f t="shared" si="14"/>
        <v>9</v>
      </c>
    </row>
    <row r="952" spans="1:8" s="19" customFormat="1" x14ac:dyDescent="0.25">
      <c r="A952" s="40" t="s">
        <v>1919</v>
      </c>
      <c r="B952" s="40"/>
      <c r="C952" s="41" t="s">
        <v>1920</v>
      </c>
      <c r="D952" s="42" t="s">
        <v>73</v>
      </c>
      <c r="E952" s="43">
        <v>2.15</v>
      </c>
      <c r="F952" s="43">
        <v>5.76</v>
      </c>
      <c r="G952" s="43">
        <v>7.91</v>
      </c>
      <c r="H952" s="19">
        <f t="shared" si="14"/>
        <v>9</v>
      </c>
    </row>
    <row r="953" spans="1:8" s="19" customFormat="1" x14ac:dyDescent="0.25">
      <c r="A953" s="40" t="s">
        <v>1921</v>
      </c>
      <c r="B953" s="40"/>
      <c r="C953" s="41" t="s">
        <v>1922</v>
      </c>
      <c r="D953" s="42" t="s">
        <v>73</v>
      </c>
      <c r="E953" s="43">
        <v>3.54</v>
      </c>
      <c r="F953" s="43">
        <v>6.12</v>
      </c>
      <c r="G953" s="43">
        <v>9.66</v>
      </c>
      <c r="H953" s="19">
        <f t="shared" si="14"/>
        <v>9</v>
      </c>
    </row>
    <row r="954" spans="1:8" s="19" customFormat="1" x14ac:dyDescent="0.25">
      <c r="A954" s="40" t="s">
        <v>1923</v>
      </c>
      <c r="B954" s="40"/>
      <c r="C954" s="41" t="s">
        <v>1924</v>
      </c>
      <c r="D954" s="42" t="s">
        <v>73</v>
      </c>
      <c r="E954" s="43">
        <v>8.2200000000000006</v>
      </c>
      <c r="F954" s="43">
        <v>10.86</v>
      </c>
      <c r="G954" s="43">
        <v>19.079999999999998</v>
      </c>
      <c r="H954" s="19">
        <f t="shared" si="14"/>
        <v>9</v>
      </c>
    </row>
    <row r="955" spans="1:8" s="19" customFormat="1" x14ac:dyDescent="0.25">
      <c r="A955" s="40" t="s">
        <v>1925</v>
      </c>
      <c r="B955" s="40"/>
      <c r="C955" s="41" t="s">
        <v>1926</v>
      </c>
      <c r="D955" s="42" t="s">
        <v>73</v>
      </c>
      <c r="E955" s="43">
        <v>8.2200000000000006</v>
      </c>
      <c r="F955" s="43">
        <v>14.96</v>
      </c>
      <c r="G955" s="43">
        <v>23.18</v>
      </c>
      <c r="H955" s="19">
        <f t="shared" si="14"/>
        <v>9</v>
      </c>
    </row>
    <row r="956" spans="1:8" s="19" customFormat="1" x14ac:dyDescent="0.25">
      <c r="A956" s="40" t="s">
        <v>1927</v>
      </c>
      <c r="B956" s="40"/>
      <c r="C956" s="41" t="s">
        <v>1928</v>
      </c>
      <c r="D956" s="42" t="s">
        <v>73</v>
      </c>
      <c r="E956" s="43">
        <v>34.85</v>
      </c>
      <c r="F956" s="43">
        <v>9.35</v>
      </c>
      <c r="G956" s="43">
        <v>44.2</v>
      </c>
      <c r="H956" s="19">
        <f t="shared" si="14"/>
        <v>9</v>
      </c>
    </row>
    <row r="957" spans="1:8" s="19" customFormat="1" x14ac:dyDescent="0.25">
      <c r="A957" s="40" t="s">
        <v>1929</v>
      </c>
      <c r="B957" s="40"/>
      <c r="C957" s="41" t="s">
        <v>1930</v>
      </c>
      <c r="D957" s="42" t="s">
        <v>73</v>
      </c>
      <c r="E957" s="43">
        <v>1.7</v>
      </c>
      <c r="F957" s="43">
        <v>9.35</v>
      </c>
      <c r="G957" s="43">
        <v>11.05</v>
      </c>
      <c r="H957" s="19">
        <f t="shared" si="14"/>
        <v>9</v>
      </c>
    </row>
    <row r="958" spans="1:8" s="19" customFormat="1" x14ac:dyDescent="0.25">
      <c r="A958" s="40" t="s">
        <v>1931</v>
      </c>
      <c r="B958" s="40"/>
      <c r="C958" s="41" t="s">
        <v>1932</v>
      </c>
      <c r="D958" s="42" t="s">
        <v>73</v>
      </c>
      <c r="E958" s="43">
        <v>8.7100000000000009</v>
      </c>
      <c r="F958" s="43">
        <v>24.31</v>
      </c>
      <c r="G958" s="43">
        <v>33.020000000000003</v>
      </c>
      <c r="H958" s="19">
        <f t="shared" si="14"/>
        <v>9</v>
      </c>
    </row>
    <row r="959" spans="1:8" s="19" customFormat="1" x14ac:dyDescent="0.25">
      <c r="A959" s="40" t="s">
        <v>1933</v>
      </c>
      <c r="B959" s="40"/>
      <c r="C959" s="41" t="s">
        <v>1934</v>
      </c>
      <c r="D959" s="42"/>
      <c r="E959" s="43"/>
      <c r="F959" s="43"/>
      <c r="G959" s="43"/>
      <c r="H959" s="19">
        <f t="shared" si="14"/>
        <v>5</v>
      </c>
    </row>
    <row r="960" spans="1:8" s="19" customFormat="1" x14ac:dyDescent="0.25">
      <c r="A960" s="40" t="s">
        <v>1935</v>
      </c>
      <c r="B960" s="40"/>
      <c r="C960" s="41" t="s">
        <v>1936</v>
      </c>
      <c r="D960" s="42" t="s">
        <v>73</v>
      </c>
      <c r="E960" s="43">
        <v>8.49</v>
      </c>
      <c r="F960" s="43">
        <v>20.57</v>
      </c>
      <c r="G960" s="43">
        <v>29.06</v>
      </c>
      <c r="H960" s="19">
        <f t="shared" si="14"/>
        <v>9</v>
      </c>
    </row>
    <row r="961" spans="1:8" s="19" customFormat="1" x14ac:dyDescent="0.25">
      <c r="A961" s="40" t="s">
        <v>1937</v>
      </c>
      <c r="B961" s="40"/>
      <c r="C961" s="41" t="s">
        <v>1938</v>
      </c>
      <c r="D961" s="42" t="s">
        <v>73</v>
      </c>
      <c r="E961" s="43">
        <v>9.1</v>
      </c>
      <c r="F961" s="43">
        <v>24.31</v>
      </c>
      <c r="G961" s="43">
        <v>33.409999999999997</v>
      </c>
      <c r="H961" s="19">
        <f t="shared" si="14"/>
        <v>9</v>
      </c>
    </row>
    <row r="962" spans="1:8" s="19" customFormat="1" x14ac:dyDescent="0.25">
      <c r="A962" s="40" t="s">
        <v>1939</v>
      </c>
      <c r="B962" s="40"/>
      <c r="C962" s="41" t="s">
        <v>1940</v>
      </c>
      <c r="D962" s="42" t="s">
        <v>73</v>
      </c>
      <c r="E962" s="43">
        <v>28.58</v>
      </c>
      <c r="F962" s="43">
        <v>24.31</v>
      </c>
      <c r="G962" s="43">
        <v>52.89</v>
      </c>
      <c r="H962" s="19">
        <f t="shared" si="14"/>
        <v>9</v>
      </c>
    </row>
    <row r="963" spans="1:8" s="19" customFormat="1" x14ac:dyDescent="0.25">
      <c r="A963" s="40" t="s">
        <v>1941</v>
      </c>
      <c r="B963" s="40"/>
      <c r="C963" s="41" t="s">
        <v>1942</v>
      </c>
      <c r="D963" s="42" t="s">
        <v>73</v>
      </c>
      <c r="E963" s="43">
        <v>8.49</v>
      </c>
      <c r="F963" s="43">
        <v>14.96</v>
      </c>
      <c r="G963" s="43">
        <v>23.45</v>
      </c>
      <c r="H963" s="19">
        <f t="shared" si="14"/>
        <v>9</v>
      </c>
    </row>
    <row r="964" spans="1:8" s="19" customFormat="1" x14ac:dyDescent="0.25">
      <c r="A964" s="40" t="s">
        <v>1943</v>
      </c>
      <c r="B964" s="40"/>
      <c r="C964" s="41" t="s">
        <v>1944</v>
      </c>
      <c r="D964" s="42" t="s">
        <v>73</v>
      </c>
      <c r="E964" s="43">
        <v>8.49</v>
      </c>
      <c r="F964" s="43">
        <v>26.18</v>
      </c>
      <c r="G964" s="43">
        <v>34.67</v>
      </c>
      <c r="H964" s="19">
        <f t="shared" si="14"/>
        <v>9</v>
      </c>
    </row>
    <row r="965" spans="1:8" s="19" customFormat="1" x14ac:dyDescent="0.25">
      <c r="A965" s="40" t="s">
        <v>1945</v>
      </c>
      <c r="B965" s="40"/>
      <c r="C965" s="41" t="s">
        <v>1946</v>
      </c>
      <c r="D965" s="42" t="s">
        <v>131</v>
      </c>
      <c r="E965" s="43">
        <v>6.1</v>
      </c>
      <c r="F965" s="43">
        <v>42.35</v>
      </c>
      <c r="G965" s="43">
        <v>48.45</v>
      </c>
      <c r="H965" s="19">
        <f t="shared" si="14"/>
        <v>9</v>
      </c>
    </row>
    <row r="966" spans="1:8" s="19" customFormat="1" x14ac:dyDescent="0.25">
      <c r="A966" s="40" t="s">
        <v>1947</v>
      </c>
      <c r="B966" s="40"/>
      <c r="C966" s="41" t="s">
        <v>1948</v>
      </c>
      <c r="D966" s="42" t="s">
        <v>131</v>
      </c>
      <c r="E966" s="43">
        <v>1.44</v>
      </c>
      <c r="F966" s="43">
        <v>19.72</v>
      </c>
      <c r="G966" s="43">
        <v>21.16</v>
      </c>
      <c r="H966" s="19">
        <f t="shared" si="14"/>
        <v>9</v>
      </c>
    </row>
    <row r="967" spans="1:8" s="19" customFormat="1" x14ac:dyDescent="0.25">
      <c r="A967" s="40" t="s">
        <v>1949</v>
      </c>
      <c r="B967" s="40"/>
      <c r="C967" s="41" t="s">
        <v>1950</v>
      </c>
      <c r="D967" s="42" t="s">
        <v>131</v>
      </c>
      <c r="E967" s="43">
        <v>1.61</v>
      </c>
      <c r="F967" s="43">
        <v>19.72</v>
      </c>
      <c r="G967" s="43">
        <v>21.33</v>
      </c>
      <c r="H967" s="19">
        <f t="shared" si="14"/>
        <v>9</v>
      </c>
    </row>
    <row r="968" spans="1:8" s="19" customFormat="1" x14ac:dyDescent="0.25">
      <c r="A968" s="40" t="s">
        <v>1951</v>
      </c>
      <c r="B968" s="40"/>
      <c r="C968" s="41" t="s">
        <v>1952</v>
      </c>
      <c r="D968" s="42" t="s">
        <v>131</v>
      </c>
      <c r="E968" s="43">
        <v>1.84</v>
      </c>
      <c r="F968" s="43">
        <v>19.72</v>
      </c>
      <c r="G968" s="43">
        <v>21.56</v>
      </c>
      <c r="H968" s="19">
        <f t="shared" si="14"/>
        <v>9</v>
      </c>
    </row>
    <row r="969" spans="1:8" s="19" customFormat="1" x14ac:dyDescent="0.25">
      <c r="A969" s="40" t="s">
        <v>1953</v>
      </c>
      <c r="B969" s="40"/>
      <c r="C969" s="41" t="s">
        <v>1954</v>
      </c>
      <c r="D969" s="42" t="s">
        <v>131</v>
      </c>
      <c r="E969" s="43">
        <v>2.25</v>
      </c>
      <c r="F969" s="43">
        <v>19.72</v>
      </c>
      <c r="G969" s="43">
        <v>21.97</v>
      </c>
      <c r="H969" s="19">
        <f t="shared" ref="H969:H1032" si="15">LEN(A969)</f>
        <v>9</v>
      </c>
    </row>
    <row r="970" spans="1:8" s="19" customFormat="1" x14ac:dyDescent="0.25">
      <c r="A970" s="40" t="s">
        <v>1955</v>
      </c>
      <c r="B970" s="40"/>
      <c r="C970" s="41" t="s">
        <v>1956</v>
      </c>
      <c r="D970" s="42"/>
      <c r="E970" s="43"/>
      <c r="F970" s="43"/>
      <c r="G970" s="43"/>
      <c r="H970" s="19">
        <f t="shared" si="15"/>
        <v>5</v>
      </c>
    </row>
    <row r="971" spans="1:8" s="19" customFormat="1" x14ac:dyDescent="0.25">
      <c r="A971" s="40" t="s">
        <v>1957</v>
      </c>
      <c r="B971" s="40"/>
      <c r="C971" s="41" t="s">
        <v>1958</v>
      </c>
      <c r="D971" s="42" t="s">
        <v>73</v>
      </c>
      <c r="E971" s="43">
        <v>5</v>
      </c>
      <c r="F971" s="43">
        <v>12.43</v>
      </c>
      <c r="G971" s="43">
        <v>17.43</v>
      </c>
      <c r="H971" s="19">
        <f t="shared" si="15"/>
        <v>9</v>
      </c>
    </row>
    <row r="972" spans="1:8" s="19" customFormat="1" x14ac:dyDescent="0.25">
      <c r="A972" s="40" t="s">
        <v>1959</v>
      </c>
      <c r="B972" s="40"/>
      <c r="C972" s="41" t="s">
        <v>1960</v>
      </c>
      <c r="D972" s="42" t="s">
        <v>73</v>
      </c>
      <c r="E972" s="43">
        <v>7</v>
      </c>
      <c r="F972" s="43">
        <v>12.43</v>
      </c>
      <c r="G972" s="43">
        <v>19.43</v>
      </c>
      <c r="H972" s="19">
        <f t="shared" si="15"/>
        <v>9</v>
      </c>
    </row>
    <row r="973" spans="1:8" s="19" customFormat="1" x14ac:dyDescent="0.25">
      <c r="A973" s="40" t="s">
        <v>1961</v>
      </c>
      <c r="B973" s="40"/>
      <c r="C973" s="41" t="s">
        <v>1962</v>
      </c>
      <c r="D973" s="42"/>
      <c r="E973" s="43"/>
      <c r="F973" s="43"/>
      <c r="G973" s="43"/>
      <c r="H973" s="19">
        <f t="shared" si="15"/>
        <v>5</v>
      </c>
    </row>
    <row r="974" spans="1:8" s="19" customFormat="1" x14ac:dyDescent="0.25">
      <c r="A974" s="40" t="s">
        <v>1963</v>
      </c>
      <c r="B974" s="40"/>
      <c r="C974" s="41" t="s">
        <v>1964</v>
      </c>
      <c r="D974" s="42" t="s">
        <v>156</v>
      </c>
      <c r="E974" s="43">
        <v>407.88</v>
      </c>
      <c r="F974" s="43">
        <v>358.97</v>
      </c>
      <c r="G974" s="43">
        <v>766.85</v>
      </c>
      <c r="H974" s="19">
        <f t="shared" si="15"/>
        <v>9</v>
      </c>
    </row>
    <row r="975" spans="1:8" s="19" customFormat="1" ht="30" x14ac:dyDescent="0.25">
      <c r="A975" s="40" t="s">
        <v>1965</v>
      </c>
      <c r="B975" s="40"/>
      <c r="C975" s="41" t="s">
        <v>1966</v>
      </c>
      <c r="D975" s="42" t="s">
        <v>156</v>
      </c>
      <c r="E975" s="43">
        <v>477.2</v>
      </c>
      <c r="F975" s="43">
        <v>358.97</v>
      </c>
      <c r="G975" s="43">
        <v>836.17</v>
      </c>
      <c r="H975" s="19">
        <f t="shared" si="15"/>
        <v>9</v>
      </c>
    </row>
    <row r="976" spans="1:8" s="19" customFormat="1" ht="30" x14ac:dyDescent="0.25">
      <c r="A976" s="40" t="s">
        <v>1967</v>
      </c>
      <c r="B976" s="40"/>
      <c r="C976" s="41" t="s">
        <v>1968</v>
      </c>
      <c r="D976" s="42" t="s">
        <v>156</v>
      </c>
      <c r="E976" s="43">
        <v>508.07</v>
      </c>
      <c r="F976" s="43">
        <v>358.97</v>
      </c>
      <c r="G976" s="43">
        <v>867.04</v>
      </c>
      <c r="H976" s="19">
        <f t="shared" si="15"/>
        <v>9</v>
      </c>
    </row>
    <row r="977" spans="1:8" s="19" customFormat="1" x14ac:dyDescent="0.25">
      <c r="A977" s="40" t="s">
        <v>1969</v>
      </c>
      <c r="B977" s="40"/>
      <c r="C977" s="41" t="s">
        <v>1970</v>
      </c>
      <c r="D977" s="42" t="s">
        <v>131</v>
      </c>
      <c r="E977" s="43">
        <v>28.19</v>
      </c>
      <c r="F977" s="43">
        <v>41.71</v>
      </c>
      <c r="G977" s="43">
        <v>69.900000000000006</v>
      </c>
      <c r="H977" s="19">
        <f t="shared" si="15"/>
        <v>9</v>
      </c>
    </row>
    <row r="978" spans="1:8" s="19" customFormat="1" x14ac:dyDescent="0.25">
      <c r="A978" s="40" t="s">
        <v>1971</v>
      </c>
      <c r="B978" s="40"/>
      <c r="C978" s="41" t="s">
        <v>1972</v>
      </c>
      <c r="D978" s="42" t="s">
        <v>131</v>
      </c>
      <c r="E978" s="43">
        <v>13.68</v>
      </c>
      <c r="F978" s="43">
        <v>56.78</v>
      </c>
      <c r="G978" s="43">
        <v>70.459999999999994</v>
      </c>
      <c r="H978" s="19">
        <f t="shared" si="15"/>
        <v>9</v>
      </c>
    </row>
    <row r="979" spans="1:8" s="19" customFormat="1" x14ac:dyDescent="0.25">
      <c r="A979" s="40" t="s">
        <v>1973</v>
      </c>
      <c r="B979" s="40"/>
      <c r="C979" s="41" t="s">
        <v>1974</v>
      </c>
      <c r="D979" s="42"/>
      <c r="E979" s="43"/>
      <c r="F979" s="43"/>
      <c r="G979" s="43"/>
      <c r="H979" s="19">
        <f t="shared" si="15"/>
        <v>5</v>
      </c>
    </row>
    <row r="980" spans="1:8" s="19" customFormat="1" x14ac:dyDescent="0.25">
      <c r="A980" s="40" t="s">
        <v>1975</v>
      </c>
      <c r="B980" s="40"/>
      <c r="C980" s="41" t="s">
        <v>1976</v>
      </c>
      <c r="D980" s="42" t="s">
        <v>73</v>
      </c>
      <c r="E980" s="43">
        <v>78.42</v>
      </c>
      <c r="F980" s="43">
        <v>6.75</v>
      </c>
      <c r="G980" s="43">
        <v>85.17</v>
      </c>
      <c r="H980" s="19">
        <f t="shared" si="15"/>
        <v>9</v>
      </c>
    </row>
    <row r="981" spans="1:8" s="19" customFormat="1" x14ac:dyDescent="0.25">
      <c r="A981" s="40" t="s">
        <v>1977</v>
      </c>
      <c r="B981" s="40"/>
      <c r="C981" s="41" t="s">
        <v>1978</v>
      </c>
      <c r="D981" s="42" t="s">
        <v>131</v>
      </c>
      <c r="E981" s="43">
        <v>43.17</v>
      </c>
      <c r="F981" s="43">
        <v>1.69</v>
      </c>
      <c r="G981" s="43">
        <v>44.86</v>
      </c>
      <c r="H981" s="19">
        <f t="shared" si="15"/>
        <v>9</v>
      </c>
    </row>
    <row r="982" spans="1:8" s="19" customFormat="1" x14ac:dyDescent="0.25">
      <c r="A982" s="40" t="s">
        <v>1979</v>
      </c>
      <c r="B982" s="40"/>
      <c r="C982" s="41" t="s">
        <v>1980</v>
      </c>
      <c r="D982" s="42" t="s">
        <v>131</v>
      </c>
      <c r="E982" s="43">
        <v>76.34</v>
      </c>
      <c r="F982" s="43">
        <v>2.02</v>
      </c>
      <c r="G982" s="43">
        <v>78.36</v>
      </c>
      <c r="H982" s="19">
        <f t="shared" si="15"/>
        <v>9</v>
      </c>
    </row>
    <row r="983" spans="1:8" s="19" customFormat="1" x14ac:dyDescent="0.25">
      <c r="A983" s="40" t="s">
        <v>1981</v>
      </c>
      <c r="B983" s="40"/>
      <c r="C983" s="41" t="s">
        <v>1982</v>
      </c>
      <c r="D983" s="42" t="s">
        <v>131</v>
      </c>
      <c r="E983" s="43">
        <v>40.130000000000003</v>
      </c>
      <c r="F983" s="43">
        <v>3.37</v>
      </c>
      <c r="G983" s="43">
        <v>43.5</v>
      </c>
      <c r="H983" s="19">
        <f t="shared" si="15"/>
        <v>9</v>
      </c>
    </row>
    <row r="984" spans="1:8" s="19" customFormat="1" ht="30" x14ac:dyDescent="0.25">
      <c r="A984" s="40" t="s">
        <v>1983</v>
      </c>
      <c r="B984" s="40"/>
      <c r="C984" s="41" t="s">
        <v>1984</v>
      </c>
      <c r="D984" s="42" t="s">
        <v>131</v>
      </c>
      <c r="E984" s="43">
        <v>88</v>
      </c>
      <c r="F984" s="43">
        <v>0.4</v>
      </c>
      <c r="G984" s="43">
        <v>88.4</v>
      </c>
      <c r="H984" s="19">
        <f t="shared" si="15"/>
        <v>9</v>
      </c>
    </row>
    <row r="985" spans="1:8" s="19" customFormat="1" x14ac:dyDescent="0.25">
      <c r="A985" s="40" t="s">
        <v>1985</v>
      </c>
      <c r="B985" s="40"/>
      <c r="C985" s="41" t="s">
        <v>1986</v>
      </c>
      <c r="D985" s="42" t="s">
        <v>73</v>
      </c>
      <c r="E985" s="43">
        <v>186.14</v>
      </c>
      <c r="F985" s="43">
        <v>4.05</v>
      </c>
      <c r="G985" s="43">
        <v>190.19</v>
      </c>
      <c r="H985" s="19">
        <f t="shared" si="15"/>
        <v>9</v>
      </c>
    </row>
    <row r="986" spans="1:8" s="19" customFormat="1" x14ac:dyDescent="0.25">
      <c r="A986" s="40" t="s">
        <v>1987</v>
      </c>
      <c r="B986" s="40"/>
      <c r="C986" s="41" t="s">
        <v>1988</v>
      </c>
      <c r="D986" s="42"/>
      <c r="E986" s="43"/>
      <c r="F986" s="43"/>
      <c r="G986" s="43"/>
      <c r="H986" s="19">
        <f t="shared" si="15"/>
        <v>5</v>
      </c>
    </row>
    <row r="987" spans="1:8" s="19" customFormat="1" x14ac:dyDescent="0.25">
      <c r="A987" s="40" t="s">
        <v>1989</v>
      </c>
      <c r="B987" s="40"/>
      <c r="C987" s="41" t="s">
        <v>1990</v>
      </c>
      <c r="D987" s="42" t="s">
        <v>73</v>
      </c>
      <c r="E987" s="43">
        <v>79.58</v>
      </c>
      <c r="F987" s="43">
        <v>6.75</v>
      </c>
      <c r="G987" s="43">
        <v>86.33</v>
      </c>
      <c r="H987" s="19">
        <f t="shared" si="15"/>
        <v>9</v>
      </c>
    </row>
    <row r="988" spans="1:8" s="19" customFormat="1" x14ac:dyDescent="0.25">
      <c r="A988" s="40" t="s">
        <v>1991</v>
      </c>
      <c r="B988" s="40"/>
      <c r="C988" s="41" t="s">
        <v>1992</v>
      </c>
      <c r="D988" s="42" t="s">
        <v>131</v>
      </c>
      <c r="E988" s="43">
        <v>37.35</v>
      </c>
      <c r="F988" s="43">
        <v>1.69</v>
      </c>
      <c r="G988" s="43">
        <v>39.04</v>
      </c>
      <c r="H988" s="19">
        <f t="shared" si="15"/>
        <v>9</v>
      </c>
    </row>
    <row r="989" spans="1:8" s="19" customFormat="1" x14ac:dyDescent="0.25">
      <c r="A989" s="40" t="s">
        <v>1993</v>
      </c>
      <c r="B989" s="40"/>
      <c r="C989" s="41" t="s">
        <v>1994</v>
      </c>
      <c r="D989" s="42" t="s">
        <v>131</v>
      </c>
      <c r="E989" s="43">
        <v>68.900000000000006</v>
      </c>
      <c r="F989" s="43">
        <v>2.02</v>
      </c>
      <c r="G989" s="43">
        <v>70.92</v>
      </c>
      <c r="H989" s="19">
        <f t="shared" si="15"/>
        <v>9</v>
      </c>
    </row>
    <row r="990" spans="1:8" s="19" customFormat="1" x14ac:dyDescent="0.25">
      <c r="A990" s="40" t="s">
        <v>1995</v>
      </c>
      <c r="B990" s="40"/>
      <c r="C990" s="41" t="s">
        <v>1996</v>
      </c>
      <c r="D990" s="42" t="s">
        <v>131</v>
      </c>
      <c r="E990" s="43">
        <v>77.47</v>
      </c>
      <c r="F990" s="43">
        <v>2.02</v>
      </c>
      <c r="G990" s="43">
        <v>79.489999999999995</v>
      </c>
      <c r="H990" s="19">
        <f t="shared" si="15"/>
        <v>9</v>
      </c>
    </row>
    <row r="991" spans="1:8" s="19" customFormat="1" x14ac:dyDescent="0.25">
      <c r="A991" s="40" t="s">
        <v>1997</v>
      </c>
      <c r="B991" s="40"/>
      <c r="C991" s="41" t="s">
        <v>1998</v>
      </c>
      <c r="D991" s="42" t="s">
        <v>131</v>
      </c>
      <c r="E991" s="43">
        <v>39.340000000000003</v>
      </c>
      <c r="F991" s="43">
        <v>3.37</v>
      </c>
      <c r="G991" s="43">
        <v>42.71</v>
      </c>
      <c r="H991" s="19">
        <f t="shared" si="15"/>
        <v>9</v>
      </c>
    </row>
    <row r="992" spans="1:8" s="19" customFormat="1" x14ac:dyDescent="0.25">
      <c r="A992" s="40" t="s">
        <v>1999</v>
      </c>
      <c r="B992" s="40"/>
      <c r="C992" s="41" t="s">
        <v>2000</v>
      </c>
      <c r="D992" s="42" t="s">
        <v>131</v>
      </c>
      <c r="E992" s="43">
        <v>60</v>
      </c>
      <c r="F992" s="43"/>
      <c r="G992" s="43">
        <v>60</v>
      </c>
      <c r="H992" s="19">
        <f t="shared" si="15"/>
        <v>9</v>
      </c>
    </row>
    <row r="993" spans="1:8" s="19" customFormat="1" x14ac:dyDescent="0.25">
      <c r="A993" s="40" t="s">
        <v>2001</v>
      </c>
      <c r="B993" s="40"/>
      <c r="C993" s="41" t="s">
        <v>2002</v>
      </c>
      <c r="D993" s="42" t="s">
        <v>73</v>
      </c>
      <c r="E993" s="43">
        <v>142.9</v>
      </c>
      <c r="F993" s="43"/>
      <c r="G993" s="43">
        <v>142.9</v>
      </c>
      <c r="H993" s="19">
        <f t="shared" si="15"/>
        <v>9</v>
      </c>
    </row>
    <row r="994" spans="1:8" s="19" customFormat="1" ht="30" x14ac:dyDescent="0.25">
      <c r="A994" s="40" t="s">
        <v>2003</v>
      </c>
      <c r="B994" s="40"/>
      <c r="C994" s="41" t="s">
        <v>2004</v>
      </c>
      <c r="D994" s="42" t="s">
        <v>70</v>
      </c>
      <c r="E994" s="43">
        <v>2523.33</v>
      </c>
      <c r="F994" s="43"/>
      <c r="G994" s="43">
        <v>2523.33</v>
      </c>
      <c r="H994" s="19">
        <f t="shared" si="15"/>
        <v>9</v>
      </c>
    </row>
    <row r="995" spans="1:8" s="19" customFormat="1" x14ac:dyDescent="0.25">
      <c r="A995" s="40" t="s">
        <v>2005</v>
      </c>
      <c r="B995" s="40"/>
      <c r="C995" s="41" t="s">
        <v>2006</v>
      </c>
      <c r="D995" s="42"/>
      <c r="E995" s="43"/>
      <c r="F995" s="43"/>
      <c r="G995" s="43"/>
      <c r="H995" s="19">
        <f t="shared" si="15"/>
        <v>5</v>
      </c>
    </row>
    <row r="996" spans="1:8" s="19" customFormat="1" x14ac:dyDescent="0.25">
      <c r="A996" s="40" t="s">
        <v>2007</v>
      </c>
      <c r="B996" s="40"/>
      <c r="C996" s="41" t="s">
        <v>2008</v>
      </c>
      <c r="D996" s="42" t="s">
        <v>73</v>
      </c>
      <c r="E996" s="43">
        <v>28.84</v>
      </c>
      <c r="F996" s="43">
        <v>47.41</v>
      </c>
      <c r="G996" s="43">
        <v>76.25</v>
      </c>
      <c r="H996" s="19">
        <f t="shared" si="15"/>
        <v>9</v>
      </c>
    </row>
    <row r="997" spans="1:8" s="19" customFormat="1" ht="30" x14ac:dyDescent="0.25">
      <c r="A997" s="40" t="s">
        <v>2009</v>
      </c>
      <c r="B997" s="40"/>
      <c r="C997" s="41" t="s">
        <v>2010</v>
      </c>
      <c r="D997" s="42" t="s">
        <v>131</v>
      </c>
      <c r="E997" s="43">
        <v>74.39</v>
      </c>
      <c r="F997" s="43">
        <v>16.87</v>
      </c>
      <c r="G997" s="43">
        <v>91.26</v>
      </c>
      <c r="H997" s="19">
        <f t="shared" si="15"/>
        <v>9</v>
      </c>
    </row>
    <row r="998" spans="1:8" s="19" customFormat="1" ht="30" x14ac:dyDescent="0.25">
      <c r="A998" s="40" t="s">
        <v>2011</v>
      </c>
      <c r="B998" s="40"/>
      <c r="C998" s="41" t="s">
        <v>2012</v>
      </c>
      <c r="D998" s="42" t="s">
        <v>131</v>
      </c>
      <c r="E998" s="43">
        <v>10.1</v>
      </c>
      <c r="F998" s="43"/>
      <c r="G998" s="43">
        <v>10.1</v>
      </c>
      <c r="H998" s="19">
        <f t="shared" si="15"/>
        <v>9</v>
      </c>
    </row>
    <row r="999" spans="1:8" s="19" customFormat="1" x14ac:dyDescent="0.25">
      <c r="A999" s="40" t="s">
        <v>2013</v>
      </c>
      <c r="B999" s="40"/>
      <c r="C999" s="41" t="s">
        <v>2014</v>
      </c>
      <c r="D999" s="42" t="s">
        <v>73</v>
      </c>
      <c r="E999" s="43">
        <v>129.59</v>
      </c>
      <c r="F999" s="43">
        <v>16.87</v>
      </c>
      <c r="G999" s="43">
        <v>146.46</v>
      </c>
      <c r="H999" s="19">
        <f t="shared" si="15"/>
        <v>9</v>
      </c>
    </row>
    <row r="1000" spans="1:8" s="19" customFormat="1" x14ac:dyDescent="0.25">
      <c r="A1000" s="40" t="s">
        <v>2015</v>
      </c>
      <c r="B1000" s="40"/>
      <c r="C1000" s="41" t="s">
        <v>2016</v>
      </c>
      <c r="D1000" s="42" t="s">
        <v>73</v>
      </c>
      <c r="E1000" s="43">
        <v>10.94</v>
      </c>
      <c r="F1000" s="43">
        <v>18.59</v>
      </c>
      <c r="G1000" s="43">
        <v>29.53</v>
      </c>
      <c r="H1000" s="19">
        <f t="shared" si="15"/>
        <v>9</v>
      </c>
    </row>
    <row r="1001" spans="1:8" s="19" customFormat="1" x14ac:dyDescent="0.25">
      <c r="A1001" s="40" t="s">
        <v>2017</v>
      </c>
      <c r="B1001" s="40"/>
      <c r="C1001" s="41" t="s">
        <v>2018</v>
      </c>
      <c r="D1001" s="42"/>
      <c r="E1001" s="43"/>
      <c r="F1001" s="43"/>
      <c r="G1001" s="43"/>
      <c r="H1001" s="19">
        <f t="shared" si="15"/>
        <v>5</v>
      </c>
    </row>
    <row r="1002" spans="1:8" s="19" customFormat="1" x14ac:dyDescent="0.25">
      <c r="A1002" s="40" t="s">
        <v>2019</v>
      </c>
      <c r="B1002" s="40"/>
      <c r="C1002" s="41" t="s">
        <v>2020</v>
      </c>
      <c r="D1002" s="42" t="s">
        <v>73</v>
      </c>
      <c r="E1002" s="43">
        <v>41.24</v>
      </c>
      <c r="F1002" s="43"/>
      <c r="G1002" s="43">
        <v>41.24</v>
      </c>
      <c r="H1002" s="19">
        <f t="shared" si="15"/>
        <v>9</v>
      </c>
    </row>
    <row r="1003" spans="1:8" s="19" customFormat="1" ht="30" x14ac:dyDescent="0.25">
      <c r="A1003" s="40" t="s">
        <v>2021</v>
      </c>
      <c r="B1003" s="40"/>
      <c r="C1003" s="41" t="s">
        <v>2022</v>
      </c>
      <c r="D1003" s="42" t="s">
        <v>73</v>
      </c>
      <c r="E1003" s="43">
        <v>37.18</v>
      </c>
      <c r="F1003" s="43"/>
      <c r="G1003" s="43">
        <v>37.18</v>
      </c>
      <c r="H1003" s="19">
        <f t="shared" si="15"/>
        <v>9</v>
      </c>
    </row>
    <row r="1004" spans="1:8" s="19" customFormat="1" ht="30" x14ac:dyDescent="0.25">
      <c r="A1004" s="40" t="s">
        <v>2023</v>
      </c>
      <c r="B1004" s="40"/>
      <c r="C1004" s="41" t="s">
        <v>2024</v>
      </c>
      <c r="D1004" s="42" t="s">
        <v>131</v>
      </c>
      <c r="E1004" s="43">
        <v>38.67</v>
      </c>
      <c r="F1004" s="43"/>
      <c r="G1004" s="43">
        <v>38.67</v>
      </c>
      <c r="H1004" s="19">
        <f t="shared" si="15"/>
        <v>9</v>
      </c>
    </row>
    <row r="1005" spans="1:8" s="19" customFormat="1" x14ac:dyDescent="0.25">
      <c r="A1005" s="40" t="s">
        <v>2025</v>
      </c>
      <c r="B1005" s="40"/>
      <c r="C1005" s="41" t="s">
        <v>2026</v>
      </c>
      <c r="D1005" s="42" t="s">
        <v>131</v>
      </c>
      <c r="E1005" s="43">
        <v>26.2</v>
      </c>
      <c r="F1005" s="43"/>
      <c r="G1005" s="43">
        <v>26.2</v>
      </c>
      <c r="H1005" s="19">
        <f t="shared" si="15"/>
        <v>9</v>
      </c>
    </row>
    <row r="1006" spans="1:8" s="19" customFormat="1" ht="30" x14ac:dyDescent="0.25">
      <c r="A1006" s="40" t="s">
        <v>2027</v>
      </c>
      <c r="B1006" s="40"/>
      <c r="C1006" s="41" t="s">
        <v>2028</v>
      </c>
      <c r="D1006" s="42" t="s">
        <v>131</v>
      </c>
      <c r="E1006" s="43"/>
      <c r="F1006" s="43">
        <v>37.4</v>
      </c>
      <c r="G1006" s="43">
        <v>37.4</v>
      </c>
      <c r="H1006" s="19">
        <f t="shared" si="15"/>
        <v>9</v>
      </c>
    </row>
    <row r="1007" spans="1:8" s="19" customFormat="1" x14ac:dyDescent="0.25">
      <c r="A1007" s="40" t="s">
        <v>2029</v>
      </c>
      <c r="B1007" s="40"/>
      <c r="C1007" s="41" t="s">
        <v>2030</v>
      </c>
      <c r="D1007" s="42" t="s">
        <v>73</v>
      </c>
      <c r="E1007" s="43">
        <v>8.8800000000000008</v>
      </c>
      <c r="F1007" s="43">
        <v>19.05</v>
      </c>
      <c r="G1007" s="43">
        <v>27.93</v>
      </c>
      <c r="H1007" s="19">
        <f t="shared" si="15"/>
        <v>9</v>
      </c>
    </row>
    <row r="1008" spans="1:8" s="19" customFormat="1" x14ac:dyDescent="0.25">
      <c r="A1008" s="40" t="s">
        <v>2031</v>
      </c>
      <c r="B1008" s="40"/>
      <c r="C1008" s="41" t="s">
        <v>2032</v>
      </c>
      <c r="D1008" s="42" t="s">
        <v>73</v>
      </c>
      <c r="E1008" s="43">
        <v>17.28</v>
      </c>
      <c r="F1008" s="43">
        <v>19.05</v>
      </c>
      <c r="G1008" s="43">
        <v>36.33</v>
      </c>
      <c r="H1008" s="19">
        <f t="shared" si="15"/>
        <v>9</v>
      </c>
    </row>
    <row r="1009" spans="1:8" s="19" customFormat="1" x14ac:dyDescent="0.25">
      <c r="A1009" s="40" t="s">
        <v>2033</v>
      </c>
      <c r="B1009" s="40"/>
      <c r="C1009" s="41" t="s">
        <v>2034</v>
      </c>
      <c r="D1009" s="42" t="s">
        <v>131</v>
      </c>
      <c r="E1009" s="43">
        <v>4.74</v>
      </c>
      <c r="F1009" s="43">
        <v>9.94</v>
      </c>
      <c r="G1009" s="43">
        <v>14.68</v>
      </c>
      <c r="H1009" s="19">
        <f t="shared" si="15"/>
        <v>9</v>
      </c>
    </row>
    <row r="1010" spans="1:8" s="19" customFormat="1" x14ac:dyDescent="0.25">
      <c r="A1010" s="40" t="s">
        <v>2035</v>
      </c>
      <c r="B1010" s="40"/>
      <c r="C1010" s="41" t="s">
        <v>2036</v>
      </c>
      <c r="D1010" s="42" t="s">
        <v>131</v>
      </c>
      <c r="E1010" s="43">
        <v>9.2100000000000009</v>
      </c>
      <c r="F1010" s="43">
        <v>9.94</v>
      </c>
      <c r="G1010" s="43">
        <v>19.149999999999999</v>
      </c>
      <c r="H1010" s="19">
        <f t="shared" si="15"/>
        <v>9</v>
      </c>
    </row>
    <row r="1011" spans="1:8" s="19" customFormat="1" x14ac:dyDescent="0.25">
      <c r="A1011" s="40" t="s">
        <v>2037</v>
      </c>
      <c r="B1011" s="40"/>
      <c r="C1011" s="41" t="s">
        <v>2038</v>
      </c>
      <c r="D1011" s="42"/>
      <c r="E1011" s="43"/>
      <c r="F1011" s="43"/>
      <c r="G1011" s="43"/>
      <c r="H1011" s="19">
        <f t="shared" si="15"/>
        <v>2</v>
      </c>
    </row>
    <row r="1012" spans="1:8" s="19" customFormat="1" x14ac:dyDescent="0.25">
      <c r="A1012" s="40" t="s">
        <v>2039</v>
      </c>
      <c r="B1012" s="40"/>
      <c r="C1012" s="41" t="s">
        <v>2040</v>
      </c>
      <c r="D1012" s="42"/>
      <c r="E1012" s="43"/>
      <c r="F1012" s="43"/>
      <c r="G1012" s="43"/>
      <c r="H1012" s="19">
        <f t="shared" si="15"/>
        <v>5</v>
      </c>
    </row>
    <row r="1013" spans="1:8" s="19" customFormat="1" ht="30" x14ac:dyDescent="0.25">
      <c r="A1013" s="40" t="s">
        <v>2041</v>
      </c>
      <c r="B1013" s="40"/>
      <c r="C1013" s="41" t="s">
        <v>2042</v>
      </c>
      <c r="D1013" s="42" t="s">
        <v>73</v>
      </c>
      <c r="E1013" s="43">
        <v>60.21</v>
      </c>
      <c r="F1013" s="43">
        <v>10.76</v>
      </c>
      <c r="G1013" s="43">
        <v>70.97</v>
      </c>
      <c r="H1013" s="19">
        <f t="shared" si="15"/>
        <v>9</v>
      </c>
    </row>
    <row r="1014" spans="1:8" s="19" customFormat="1" x14ac:dyDescent="0.25">
      <c r="A1014" s="40" t="s">
        <v>2043</v>
      </c>
      <c r="B1014" s="40"/>
      <c r="C1014" s="41" t="s">
        <v>2044</v>
      </c>
      <c r="D1014" s="42"/>
      <c r="E1014" s="43"/>
      <c r="F1014" s="43"/>
      <c r="G1014" s="43"/>
      <c r="H1014" s="19">
        <f t="shared" si="15"/>
        <v>5</v>
      </c>
    </row>
    <row r="1015" spans="1:8" s="19" customFormat="1" ht="45" x14ac:dyDescent="0.25">
      <c r="A1015" s="40" t="s">
        <v>2045</v>
      </c>
      <c r="B1015" s="40"/>
      <c r="C1015" s="41" t="s">
        <v>2046</v>
      </c>
      <c r="D1015" s="42" t="s">
        <v>73</v>
      </c>
      <c r="E1015" s="43">
        <v>29.61</v>
      </c>
      <c r="F1015" s="43">
        <v>12.74</v>
      </c>
      <c r="G1015" s="43">
        <v>42.35</v>
      </c>
      <c r="H1015" s="19">
        <f t="shared" si="15"/>
        <v>9</v>
      </c>
    </row>
    <row r="1016" spans="1:8" s="19" customFormat="1" ht="45" x14ac:dyDescent="0.25">
      <c r="A1016" s="40" t="s">
        <v>2047</v>
      </c>
      <c r="B1016" s="40"/>
      <c r="C1016" s="41" t="s">
        <v>2048</v>
      </c>
      <c r="D1016" s="42" t="s">
        <v>131</v>
      </c>
      <c r="E1016" s="43">
        <v>4.87</v>
      </c>
      <c r="F1016" s="43">
        <v>1.02</v>
      </c>
      <c r="G1016" s="43">
        <v>5.89</v>
      </c>
      <c r="H1016" s="19">
        <f t="shared" si="15"/>
        <v>9</v>
      </c>
    </row>
    <row r="1017" spans="1:8" s="19" customFormat="1" ht="45" x14ac:dyDescent="0.25">
      <c r="A1017" s="40" t="s">
        <v>2049</v>
      </c>
      <c r="B1017" s="40"/>
      <c r="C1017" s="41" t="s">
        <v>2050</v>
      </c>
      <c r="D1017" s="42" t="s">
        <v>73</v>
      </c>
      <c r="E1017" s="43">
        <v>145.13999999999999</v>
      </c>
      <c r="F1017" s="43">
        <v>12.74</v>
      </c>
      <c r="G1017" s="43">
        <v>157.88</v>
      </c>
      <c r="H1017" s="19">
        <f t="shared" si="15"/>
        <v>9</v>
      </c>
    </row>
    <row r="1018" spans="1:8" s="19" customFormat="1" ht="60" x14ac:dyDescent="0.25">
      <c r="A1018" s="40" t="s">
        <v>2051</v>
      </c>
      <c r="B1018" s="40"/>
      <c r="C1018" s="41" t="s">
        <v>2052</v>
      </c>
      <c r="D1018" s="42" t="s">
        <v>131</v>
      </c>
      <c r="E1018" s="43">
        <v>24.44</v>
      </c>
      <c r="F1018" s="43">
        <v>1.02</v>
      </c>
      <c r="G1018" s="43">
        <v>25.46</v>
      </c>
      <c r="H1018" s="19">
        <f t="shared" si="15"/>
        <v>9</v>
      </c>
    </row>
    <row r="1019" spans="1:8" s="19" customFormat="1" ht="45" x14ac:dyDescent="0.25">
      <c r="A1019" s="40" t="s">
        <v>2053</v>
      </c>
      <c r="B1019" s="40"/>
      <c r="C1019" s="41" t="s">
        <v>2054</v>
      </c>
      <c r="D1019" s="42" t="s">
        <v>73</v>
      </c>
      <c r="E1019" s="43">
        <v>44.44</v>
      </c>
      <c r="F1019" s="43">
        <v>12.74</v>
      </c>
      <c r="G1019" s="43">
        <v>57.18</v>
      </c>
      <c r="H1019" s="19">
        <f t="shared" si="15"/>
        <v>9</v>
      </c>
    </row>
    <row r="1020" spans="1:8" s="19" customFormat="1" ht="45" x14ac:dyDescent="0.25">
      <c r="A1020" s="40" t="s">
        <v>2055</v>
      </c>
      <c r="B1020" s="40"/>
      <c r="C1020" s="41" t="s">
        <v>2056</v>
      </c>
      <c r="D1020" s="42" t="s">
        <v>131</v>
      </c>
      <c r="E1020" s="43">
        <v>7.23</v>
      </c>
      <c r="F1020" s="43">
        <v>1.02</v>
      </c>
      <c r="G1020" s="43">
        <v>8.25</v>
      </c>
      <c r="H1020" s="19">
        <f t="shared" si="15"/>
        <v>9</v>
      </c>
    </row>
    <row r="1021" spans="1:8" s="19" customFormat="1" ht="45" x14ac:dyDescent="0.25">
      <c r="A1021" s="40" t="s">
        <v>2057</v>
      </c>
      <c r="B1021" s="40"/>
      <c r="C1021" s="41" t="s">
        <v>2058</v>
      </c>
      <c r="D1021" s="42" t="s">
        <v>73</v>
      </c>
      <c r="E1021" s="43">
        <v>30.78</v>
      </c>
      <c r="F1021" s="43">
        <v>12.74</v>
      </c>
      <c r="G1021" s="43">
        <v>43.52</v>
      </c>
      <c r="H1021" s="19">
        <f t="shared" si="15"/>
        <v>9</v>
      </c>
    </row>
    <row r="1022" spans="1:8" s="19" customFormat="1" ht="45" x14ac:dyDescent="0.25">
      <c r="A1022" s="40" t="s">
        <v>2059</v>
      </c>
      <c r="B1022" s="40"/>
      <c r="C1022" s="41" t="s">
        <v>2060</v>
      </c>
      <c r="D1022" s="42" t="s">
        <v>131</v>
      </c>
      <c r="E1022" s="43">
        <v>4.8899999999999997</v>
      </c>
      <c r="F1022" s="43">
        <v>1.02</v>
      </c>
      <c r="G1022" s="43">
        <v>5.91</v>
      </c>
      <c r="H1022" s="19">
        <f t="shared" si="15"/>
        <v>9</v>
      </c>
    </row>
    <row r="1023" spans="1:8" s="19" customFormat="1" ht="30" x14ac:dyDescent="0.25">
      <c r="A1023" s="40" t="s">
        <v>2061</v>
      </c>
      <c r="B1023" s="40"/>
      <c r="C1023" s="41" t="s">
        <v>2062</v>
      </c>
      <c r="D1023" s="42" t="s">
        <v>73</v>
      </c>
      <c r="E1023" s="43">
        <v>10.56</v>
      </c>
      <c r="F1023" s="43">
        <v>53.57</v>
      </c>
      <c r="G1023" s="43">
        <v>64.13</v>
      </c>
      <c r="H1023" s="19">
        <f t="shared" si="15"/>
        <v>9</v>
      </c>
    </row>
    <row r="1024" spans="1:8" s="19" customFormat="1" ht="30" x14ac:dyDescent="0.25">
      <c r="A1024" s="40" t="s">
        <v>2063</v>
      </c>
      <c r="B1024" s="40"/>
      <c r="C1024" s="41" t="s">
        <v>2064</v>
      </c>
      <c r="D1024" s="42" t="s">
        <v>73</v>
      </c>
      <c r="E1024" s="43">
        <v>1.19</v>
      </c>
      <c r="F1024" s="43">
        <v>8.5</v>
      </c>
      <c r="G1024" s="43">
        <v>9.69</v>
      </c>
      <c r="H1024" s="19">
        <f t="shared" si="15"/>
        <v>9</v>
      </c>
    </row>
    <row r="1025" spans="1:8" s="19" customFormat="1" ht="30" x14ac:dyDescent="0.25">
      <c r="A1025" s="40" t="s">
        <v>2065</v>
      </c>
      <c r="B1025" s="40"/>
      <c r="C1025" s="41" t="s">
        <v>2066</v>
      </c>
      <c r="D1025" s="42" t="s">
        <v>73</v>
      </c>
      <c r="E1025" s="43">
        <v>2.4</v>
      </c>
      <c r="F1025" s="43">
        <v>8.5</v>
      </c>
      <c r="G1025" s="43">
        <v>10.9</v>
      </c>
      <c r="H1025" s="19">
        <f t="shared" si="15"/>
        <v>9</v>
      </c>
    </row>
    <row r="1026" spans="1:8" s="19" customFormat="1" ht="30" x14ac:dyDescent="0.25">
      <c r="A1026" s="40" t="s">
        <v>2067</v>
      </c>
      <c r="B1026" s="40"/>
      <c r="C1026" s="41" t="s">
        <v>2068</v>
      </c>
      <c r="D1026" s="42" t="s">
        <v>73</v>
      </c>
      <c r="E1026" s="43">
        <v>2.39</v>
      </c>
      <c r="F1026" s="43">
        <v>8.5</v>
      </c>
      <c r="G1026" s="43">
        <v>10.89</v>
      </c>
      <c r="H1026" s="19">
        <f t="shared" si="15"/>
        <v>9</v>
      </c>
    </row>
    <row r="1027" spans="1:8" s="19" customFormat="1" ht="30" x14ac:dyDescent="0.25">
      <c r="A1027" s="40" t="s">
        <v>2069</v>
      </c>
      <c r="B1027" s="40"/>
      <c r="C1027" s="41" t="s">
        <v>2070</v>
      </c>
      <c r="D1027" s="42" t="s">
        <v>73</v>
      </c>
      <c r="E1027" s="43">
        <v>6</v>
      </c>
      <c r="F1027" s="43">
        <v>8.5</v>
      </c>
      <c r="G1027" s="43">
        <v>14.5</v>
      </c>
      <c r="H1027" s="19">
        <f t="shared" si="15"/>
        <v>9</v>
      </c>
    </row>
    <row r="1028" spans="1:8" s="19" customFormat="1" ht="30" x14ac:dyDescent="0.25">
      <c r="A1028" s="40" t="s">
        <v>2071</v>
      </c>
      <c r="B1028" s="40"/>
      <c r="C1028" s="41" t="s">
        <v>2072</v>
      </c>
      <c r="D1028" s="42" t="s">
        <v>131</v>
      </c>
      <c r="E1028" s="43">
        <v>0.12</v>
      </c>
      <c r="F1028" s="43">
        <v>0.96</v>
      </c>
      <c r="G1028" s="43">
        <v>1.08</v>
      </c>
      <c r="H1028" s="19">
        <f t="shared" si="15"/>
        <v>9</v>
      </c>
    </row>
    <row r="1029" spans="1:8" s="19" customFormat="1" ht="45" x14ac:dyDescent="0.25">
      <c r="A1029" s="40" t="s">
        <v>2073</v>
      </c>
      <c r="B1029" s="40"/>
      <c r="C1029" s="41" t="s">
        <v>2074</v>
      </c>
      <c r="D1029" s="42" t="s">
        <v>131</v>
      </c>
      <c r="E1029" s="43">
        <v>0.24</v>
      </c>
      <c r="F1029" s="43">
        <v>0.96</v>
      </c>
      <c r="G1029" s="43">
        <v>1.2</v>
      </c>
      <c r="H1029" s="19">
        <f t="shared" si="15"/>
        <v>9</v>
      </c>
    </row>
    <row r="1030" spans="1:8" s="19" customFormat="1" ht="30" x14ac:dyDescent="0.25">
      <c r="A1030" s="40" t="s">
        <v>2075</v>
      </c>
      <c r="B1030" s="40"/>
      <c r="C1030" s="41" t="s">
        <v>2076</v>
      </c>
      <c r="D1030" s="42" t="s">
        <v>131</v>
      </c>
      <c r="E1030" s="43">
        <v>0.24</v>
      </c>
      <c r="F1030" s="43">
        <v>0.96</v>
      </c>
      <c r="G1030" s="43">
        <v>1.2</v>
      </c>
      <c r="H1030" s="19">
        <f t="shared" si="15"/>
        <v>9</v>
      </c>
    </row>
    <row r="1031" spans="1:8" s="19" customFormat="1" ht="45" x14ac:dyDescent="0.25">
      <c r="A1031" s="40" t="s">
        <v>2077</v>
      </c>
      <c r="B1031" s="40"/>
      <c r="C1031" s="41" t="s">
        <v>2078</v>
      </c>
      <c r="D1031" s="42" t="s">
        <v>131</v>
      </c>
      <c r="E1031" s="43">
        <v>0.6</v>
      </c>
      <c r="F1031" s="43">
        <v>0.96</v>
      </c>
      <c r="G1031" s="43">
        <v>1.56</v>
      </c>
      <c r="H1031" s="19">
        <f t="shared" si="15"/>
        <v>9</v>
      </c>
    </row>
    <row r="1032" spans="1:8" s="19" customFormat="1" x14ac:dyDescent="0.25">
      <c r="A1032" s="40" t="s">
        <v>2079</v>
      </c>
      <c r="B1032" s="40"/>
      <c r="C1032" s="41" t="s">
        <v>2080</v>
      </c>
      <c r="D1032" s="42"/>
      <c r="E1032" s="43"/>
      <c r="F1032" s="43"/>
      <c r="G1032" s="43"/>
      <c r="H1032" s="19">
        <f t="shared" si="15"/>
        <v>5</v>
      </c>
    </row>
    <row r="1033" spans="1:8" s="19" customFormat="1" ht="45" x14ac:dyDescent="0.25">
      <c r="A1033" s="40" t="s">
        <v>2081</v>
      </c>
      <c r="B1033" s="40"/>
      <c r="C1033" s="41" t="s">
        <v>2082</v>
      </c>
      <c r="D1033" s="42" t="s">
        <v>73</v>
      </c>
      <c r="E1033" s="43">
        <v>126.3</v>
      </c>
      <c r="F1033" s="43">
        <v>12.74</v>
      </c>
      <c r="G1033" s="43">
        <v>139.04</v>
      </c>
      <c r="H1033" s="19">
        <f t="shared" ref="H1033:H1096" si="16">LEN(A1033)</f>
        <v>9</v>
      </c>
    </row>
    <row r="1034" spans="1:8" s="19" customFormat="1" ht="45" x14ac:dyDescent="0.25">
      <c r="A1034" s="40" t="s">
        <v>2083</v>
      </c>
      <c r="B1034" s="40"/>
      <c r="C1034" s="41" t="s">
        <v>2084</v>
      </c>
      <c r="D1034" s="42" t="s">
        <v>73</v>
      </c>
      <c r="E1034" s="43">
        <v>163.79</v>
      </c>
      <c r="F1034" s="43">
        <v>12.74</v>
      </c>
      <c r="G1034" s="43">
        <v>176.53</v>
      </c>
      <c r="H1034" s="19">
        <f t="shared" si="16"/>
        <v>9</v>
      </c>
    </row>
    <row r="1035" spans="1:8" s="19" customFormat="1" ht="45" x14ac:dyDescent="0.25">
      <c r="A1035" s="40" t="s">
        <v>2085</v>
      </c>
      <c r="B1035" s="40"/>
      <c r="C1035" s="41" t="s">
        <v>2086</v>
      </c>
      <c r="D1035" s="42" t="s">
        <v>73</v>
      </c>
      <c r="E1035" s="43">
        <v>202.42</v>
      </c>
      <c r="F1035" s="43">
        <v>12.74</v>
      </c>
      <c r="G1035" s="43">
        <v>215.16</v>
      </c>
      <c r="H1035" s="19">
        <f t="shared" si="16"/>
        <v>9</v>
      </c>
    </row>
    <row r="1036" spans="1:8" s="19" customFormat="1" ht="45" x14ac:dyDescent="0.25">
      <c r="A1036" s="40" t="s">
        <v>2087</v>
      </c>
      <c r="B1036" s="40"/>
      <c r="C1036" s="41" t="s">
        <v>2088</v>
      </c>
      <c r="D1036" s="42" t="s">
        <v>131</v>
      </c>
      <c r="E1036" s="43">
        <v>41.76</v>
      </c>
      <c r="F1036" s="43">
        <v>1.27</v>
      </c>
      <c r="G1036" s="43">
        <v>43.03</v>
      </c>
      <c r="H1036" s="19">
        <f t="shared" si="16"/>
        <v>9</v>
      </c>
    </row>
    <row r="1037" spans="1:8" s="19" customFormat="1" ht="60" x14ac:dyDescent="0.25">
      <c r="A1037" s="40" t="s">
        <v>2089</v>
      </c>
      <c r="B1037" s="40"/>
      <c r="C1037" s="41" t="s">
        <v>2090</v>
      </c>
      <c r="D1037" s="42" t="s">
        <v>73</v>
      </c>
      <c r="E1037" s="43">
        <v>273.35000000000002</v>
      </c>
      <c r="F1037" s="43">
        <v>12.74</v>
      </c>
      <c r="G1037" s="43">
        <v>286.08999999999997</v>
      </c>
      <c r="H1037" s="19">
        <f t="shared" si="16"/>
        <v>9</v>
      </c>
    </row>
    <row r="1038" spans="1:8" s="19" customFormat="1" ht="60" x14ac:dyDescent="0.25">
      <c r="A1038" s="40" t="s">
        <v>2091</v>
      </c>
      <c r="B1038" s="40"/>
      <c r="C1038" s="41" t="s">
        <v>2092</v>
      </c>
      <c r="D1038" s="42" t="s">
        <v>131</v>
      </c>
      <c r="E1038" s="43">
        <v>50.78</v>
      </c>
      <c r="F1038" s="43">
        <v>1.27</v>
      </c>
      <c r="G1038" s="43">
        <v>52.05</v>
      </c>
      <c r="H1038" s="19">
        <f t="shared" si="16"/>
        <v>9</v>
      </c>
    </row>
    <row r="1039" spans="1:8" s="19" customFormat="1" ht="45" x14ac:dyDescent="0.25">
      <c r="A1039" s="40" t="s">
        <v>2093</v>
      </c>
      <c r="B1039" s="40"/>
      <c r="C1039" s="41" t="s">
        <v>2094</v>
      </c>
      <c r="D1039" s="42" t="s">
        <v>73</v>
      </c>
      <c r="E1039" s="43">
        <v>37.729999999999997</v>
      </c>
      <c r="F1039" s="43">
        <v>8.5</v>
      </c>
      <c r="G1039" s="43">
        <v>46.23</v>
      </c>
      <c r="H1039" s="19">
        <f t="shared" si="16"/>
        <v>9</v>
      </c>
    </row>
    <row r="1040" spans="1:8" s="19" customFormat="1" ht="45" x14ac:dyDescent="0.25">
      <c r="A1040" s="40" t="s">
        <v>2095</v>
      </c>
      <c r="B1040" s="40"/>
      <c r="C1040" s="41" t="s">
        <v>2096</v>
      </c>
      <c r="D1040" s="42" t="s">
        <v>73</v>
      </c>
      <c r="E1040" s="43">
        <v>28.48</v>
      </c>
      <c r="F1040" s="43">
        <v>8.5</v>
      </c>
      <c r="G1040" s="43">
        <v>36.979999999999997</v>
      </c>
      <c r="H1040" s="19">
        <f t="shared" si="16"/>
        <v>9</v>
      </c>
    </row>
    <row r="1041" spans="1:8" s="19" customFormat="1" ht="45" x14ac:dyDescent="0.25">
      <c r="A1041" s="40" t="s">
        <v>2097</v>
      </c>
      <c r="B1041" s="40"/>
      <c r="C1041" s="41" t="s">
        <v>2098</v>
      </c>
      <c r="D1041" s="42" t="s">
        <v>73</v>
      </c>
      <c r="E1041" s="43">
        <v>62.88</v>
      </c>
      <c r="F1041" s="43">
        <v>8.5</v>
      </c>
      <c r="G1041" s="43">
        <v>71.38</v>
      </c>
      <c r="H1041" s="19">
        <f t="shared" si="16"/>
        <v>9</v>
      </c>
    </row>
    <row r="1042" spans="1:8" s="19" customFormat="1" ht="45" x14ac:dyDescent="0.25">
      <c r="A1042" s="40" t="s">
        <v>2099</v>
      </c>
      <c r="B1042" s="40"/>
      <c r="C1042" s="41" t="s">
        <v>2100</v>
      </c>
      <c r="D1042" s="42" t="s">
        <v>73</v>
      </c>
      <c r="E1042" s="43">
        <v>47.46</v>
      </c>
      <c r="F1042" s="43">
        <v>8.5</v>
      </c>
      <c r="G1042" s="43">
        <v>55.96</v>
      </c>
      <c r="H1042" s="19">
        <f t="shared" si="16"/>
        <v>9</v>
      </c>
    </row>
    <row r="1043" spans="1:8" s="19" customFormat="1" ht="45" x14ac:dyDescent="0.25">
      <c r="A1043" s="40" t="s">
        <v>2101</v>
      </c>
      <c r="B1043" s="40"/>
      <c r="C1043" s="41" t="s">
        <v>2102</v>
      </c>
      <c r="D1043" s="42" t="s">
        <v>73</v>
      </c>
      <c r="E1043" s="43">
        <v>50</v>
      </c>
      <c r="F1043" s="43">
        <v>8.5</v>
      </c>
      <c r="G1043" s="43">
        <v>58.5</v>
      </c>
      <c r="H1043" s="19">
        <f t="shared" si="16"/>
        <v>9</v>
      </c>
    </row>
    <row r="1044" spans="1:8" s="19" customFormat="1" ht="45" x14ac:dyDescent="0.25">
      <c r="A1044" s="40" t="s">
        <v>2103</v>
      </c>
      <c r="B1044" s="40"/>
      <c r="C1044" s="41" t="s">
        <v>2104</v>
      </c>
      <c r="D1044" s="42" t="s">
        <v>131</v>
      </c>
      <c r="E1044" s="43">
        <v>3.77</v>
      </c>
      <c r="F1044" s="43">
        <v>0.85</v>
      </c>
      <c r="G1044" s="43">
        <v>4.62</v>
      </c>
      <c r="H1044" s="19">
        <f t="shared" si="16"/>
        <v>9</v>
      </c>
    </row>
    <row r="1045" spans="1:8" s="19" customFormat="1" ht="45" x14ac:dyDescent="0.25">
      <c r="A1045" s="40" t="s">
        <v>2105</v>
      </c>
      <c r="B1045" s="40"/>
      <c r="C1045" s="41" t="s">
        <v>2106</v>
      </c>
      <c r="D1045" s="42" t="s">
        <v>131</v>
      </c>
      <c r="E1045" s="43">
        <v>2.85</v>
      </c>
      <c r="F1045" s="43">
        <v>0.85</v>
      </c>
      <c r="G1045" s="43">
        <v>3.7</v>
      </c>
      <c r="H1045" s="19">
        <f t="shared" si="16"/>
        <v>9</v>
      </c>
    </row>
    <row r="1046" spans="1:8" s="19" customFormat="1" x14ac:dyDescent="0.25">
      <c r="A1046" s="40" t="s">
        <v>2107</v>
      </c>
      <c r="B1046" s="40"/>
      <c r="C1046" s="41" t="s">
        <v>2108</v>
      </c>
      <c r="D1046" s="42"/>
      <c r="E1046" s="43"/>
      <c r="F1046" s="43"/>
      <c r="G1046" s="43"/>
      <c r="H1046" s="19">
        <f t="shared" si="16"/>
        <v>5</v>
      </c>
    </row>
    <row r="1047" spans="1:8" s="19" customFormat="1" ht="45" x14ac:dyDescent="0.25">
      <c r="A1047" s="40" t="s">
        <v>2109</v>
      </c>
      <c r="B1047" s="40"/>
      <c r="C1047" s="41" t="s">
        <v>2110</v>
      </c>
      <c r="D1047" s="42" t="s">
        <v>73</v>
      </c>
      <c r="E1047" s="43">
        <v>99.71</v>
      </c>
      <c r="F1047" s="43">
        <v>33.659999999999997</v>
      </c>
      <c r="G1047" s="43">
        <v>133.37</v>
      </c>
      <c r="H1047" s="19">
        <f t="shared" si="16"/>
        <v>9</v>
      </c>
    </row>
    <row r="1048" spans="1:8" s="19" customFormat="1" ht="45" x14ac:dyDescent="0.25">
      <c r="A1048" s="40" t="s">
        <v>2111</v>
      </c>
      <c r="B1048" s="40"/>
      <c r="C1048" s="41" t="s">
        <v>2112</v>
      </c>
      <c r="D1048" s="42" t="s">
        <v>131</v>
      </c>
      <c r="E1048" s="43">
        <v>17.75</v>
      </c>
      <c r="F1048" s="43">
        <v>9.35</v>
      </c>
      <c r="G1048" s="43">
        <v>27.1</v>
      </c>
      <c r="H1048" s="19">
        <f t="shared" si="16"/>
        <v>9</v>
      </c>
    </row>
    <row r="1049" spans="1:8" s="19" customFormat="1" ht="45" x14ac:dyDescent="0.25">
      <c r="A1049" s="40" t="s">
        <v>2113</v>
      </c>
      <c r="B1049" s="40"/>
      <c r="C1049" s="41" t="s">
        <v>2114</v>
      </c>
      <c r="D1049" s="42" t="s">
        <v>73</v>
      </c>
      <c r="E1049" s="43">
        <v>153.06</v>
      </c>
      <c r="F1049" s="43">
        <v>33.659999999999997</v>
      </c>
      <c r="G1049" s="43">
        <v>186.72</v>
      </c>
      <c r="H1049" s="19">
        <f t="shared" si="16"/>
        <v>9</v>
      </c>
    </row>
    <row r="1050" spans="1:8" s="19" customFormat="1" ht="45" x14ac:dyDescent="0.25">
      <c r="A1050" s="40" t="s">
        <v>2115</v>
      </c>
      <c r="B1050" s="40"/>
      <c r="C1050" s="41" t="s">
        <v>2116</v>
      </c>
      <c r="D1050" s="42" t="s">
        <v>131</v>
      </c>
      <c r="E1050" s="43">
        <v>27.04</v>
      </c>
      <c r="F1050" s="43">
        <v>9.35</v>
      </c>
      <c r="G1050" s="43">
        <v>36.39</v>
      </c>
      <c r="H1050" s="19">
        <f t="shared" si="16"/>
        <v>9</v>
      </c>
    </row>
    <row r="1051" spans="1:8" s="19" customFormat="1" ht="60" x14ac:dyDescent="0.25">
      <c r="A1051" s="40" t="s">
        <v>2117</v>
      </c>
      <c r="B1051" s="40"/>
      <c r="C1051" s="41" t="s">
        <v>2118</v>
      </c>
      <c r="D1051" s="42" t="s">
        <v>73</v>
      </c>
      <c r="E1051" s="43">
        <v>87.06</v>
      </c>
      <c r="F1051" s="43">
        <v>33.659999999999997</v>
      </c>
      <c r="G1051" s="43">
        <v>120.72</v>
      </c>
      <c r="H1051" s="19">
        <f t="shared" si="16"/>
        <v>9</v>
      </c>
    </row>
    <row r="1052" spans="1:8" s="19" customFormat="1" ht="60" x14ac:dyDescent="0.25">
      <c r="A1052" s="40" t="s">
        <v>2119</v>
      </c>
      <c r="B1052" s="40"/>
      <c r="C1052" s="41" t="s">
        <v>2120</v>
      </c>
      <c r="D1052" s="42" t="s">
        <v>131</v>
      </c>
      <c r="E1052" s="43">
        <v>15.55</v>
      </c>
      <c r="F1052" s="43">
        <v>9.35</v>
      </c>
      <c r="G1052" s="43">
        <v>24.9</v>
      </c>
      <c r="H1052" s="19">
        <f t="shared" si="16"/>
        <v>9</v>
      </c>
    </row>
    <row r="1053" spans="1:8" s="19" customFormat="1" ht="45" x14ac:dyDescent="0.25">
      <c r="A1053" s="40" t="s">
        <v>2121</v>
      </c>
      <c r="B1053" s="40"/>
      <c r="C1053" s="41" t="s">
        <v>2122</v>
      </c>
      <c r="D1053" s="42" t="s">
        <v>73</v>
      </c>
      <c r="E1053" s="43">
        <v>176.71</v>
      </c>
      <c r="F1053" s="43">
        <v>33.659999999999997</v>
      </c>
      <c r="G1053" s="43">
        <v>210.37</v>
      </c>
      <c r="H1053" s="19">
        <f t="shared" si="16"/>
        <v>9</v>
      </c>
    </row>
    <row r="1054" spans="1:8" s="19" customFormat="1" ht="45" x14ac:dyDescent="0.25">
      <c r="A1054" s="40" t="s">
        <v>2123</v>
      </c>
      <c r="B1054" s="40"/>
      <c r="C1054" s="41" t="s">
        <v>2124</v>
      </c>
      <c r="D1054" s="42" t="s">
        <v>131</v>
      </c>
      <c r="E1054" s="43">
        <v>31.36</v>
      </c>
      <c r="F1054" s="43">
        <v>9.35</v>
      </c>
      <c r="G1054" s="43">
        <v>40.71</v>
      </c>
      <c r="H1054" s="19">
        <f t="shared" si="16"/>
        <v>9</v>
      </c>
    </row>
    <row r="1055" spans="1:8" s="19" customFormat="1" ht="45" x14ac:dyDescent="0.25">
      <c r="A1055" s="40" t="s">
        <v>2125</v>
      </c>
      <c r="B1055" s="40"/>
      <c r="C1055" s="41" t="s">
        <v>2126</v>
      </c>
      <c r="D1055" s="42" t="s">
        <v>73</v>
      </c>
      <c r="E1055" s="43">
        <v>109.22</v>
      </c>
      <c r="F1055" s="43">
        <v>33.659999999999997</v>
      </c>
      <c r="G1055" s="43">
        <v>142.88</v>
      </c>
      <c r="H1055" s="19">
        <f t="shared" si="16"/>
        <v>9</v>
      </c>
    </row>
    <row r="1056" spans="1:8" s="19" customFormat="1" ht="45" x14ac:dyDescent="0.25">
      <c r="A1056" s="40" t="s">
        <v>2127</v>
      </c>
      <c r="B1056" s="40"/>
      <c r="C1056" s="41" t="s">
        <v>2128</v>
      </c>
      <c r="D1056" s="42" t="s">
        <v>131</v>
      </c>
      <c r="E1056" s="43">
        <v>19.61</v>
      </c>
      <c r="F1056" s="43">
        <v>9.35</v>
      </c>
      <c r="G1056" s="43">
        <v>28.96</v>
      </c>
      <c r="H1056" s="19">
        <f t="shared" si="16"/>
        <v>9</v>
      </c>
    </row>
    <row r="1057" spans="1:8" s="19" customFormat="1" ht="45" x14ac:dyDescent="0.25">
      <c r="A1057" s="40" t="s">
        <v>2129</v>
      </c>
      <c r="B1057" s="40"/>
      <c r="C1057" s="41" t="s">
        <v>2130</v>
      </c>
      <c r="D1057" s="42" t="s">
        <v>73</v>
      </c>
      <c r="E1057" s="43">
        <v>170.64</v>
      </c>
      <c r="F1057" s="43">
        <v>33.659999999999997</v>
      </c>
      <c r="G1057" s="43">
        <v>204.3</v>
      </c>
      <c r="H1057" s="19">
        <f t="shared" si="16"/>
        <v>9</v>
      </c>
    </row>
    <row r="1058" spans="1:8" s="19" customFormat="1" ht="45" x14ac:dyDescent="0.25">
      <c r="A1058" s="40" t="s">
        <v>2131</v>
      </c>
      <c r="B1058" s="40"/>
      <c r="C1058" s="41" t="s">
        <v>2132</v>
      </c>
      <c r="D1058" s="42" t="s">
        <v>131</v>
      </c>
      <c r="E1058" s="43">
        <v>30.3</v>
      </c>
      <c r="F1058" s="43">
        <v>9.35</v>
      </c>
      <c r="G1058" s="43">
        <v>39.65</v>
      </c>
      <c r="H1058" s="19">
        <f t="shared" si="16"/>
        <v>9</v>
      </c>
    </row>
    <row r="1059" spans="1:8" s="19" customFormat="1" x14ac:dyDescent="0.25">
      <c r="A1059" s="40" t="s">
        <v>2133</v>
      </c>
      <c r="B1059" s="40"/>
      <c r="C1059" s="41" t="s">
        <v>2134</v>
      </c>
      <c r="D1059" s="42"/>
      <c r="E1059" s="43"/>
      <c r="F1059" s="43"/>
      <c r="G1059" s="43"/>
      <c r="H1059" s="19">
        <f t="shared" si="16"/>
        <v>5</v>
      </c>
    </row>
    <row r="1060" spans="1:8" s="19" customFormat="1" ht="30" x14ac:dyDescent="0.25">
      <c r="A1060" s="40" t="s">
        <v>2135</v>
      </c>
      <c r="B1060" s="40"/>
      <c r="C1060" s="41" t="s">
        <v>2136</v>
      </c>
      <c r="D1060" s="42" t="s">
        <v>73</v>
      </c>
      <c r="E1060" s="43">
        <v>117</v>
      </c>
      <c r="F1060" s="43">
        <v>19.07</v>
      </c>
      <c r="G1060" s="43">
        <v>136.07</v>
      </c>
      <c r="H1060" s="19">
        <f t="shared" si="16"/>
        <v>9</v>
      </c>
    </row>
    <row r="1061" spans="1:8" s="19" customFormat="1" ht="30" x14ac:dyDescent="0.25">
      <c r="A1061" s="40" t="s">
        <v>2137</v>
      </c>
      <c r="B1061" s="40"/>
      <c r="C1061" s="41" t="s">
        <v>2138</v>
      </c>
      <c r="D1061" s="42" t="s">
        <v>73</v>
      </c>
      <c r="E1061" s="43">
        <v>65.23</v>
      </c>
      <c r="F1061" s="43">
        <v>19.07</v>
      </c>
      <c r="G1061" s="43">
        <v>84.3</v>
      </c>
      <c r="H1061" s="19">
        <f t="shared" si="16"/>
        <v>9</v>
      </c>
    </row>
    <row r="1062" spans="1:8" s="19" customFormat="1" ht="30" x14ac:dyDescent="0.25">
      <c r="A1062" s="40" t="s">
        <v>2139</v>
      </c>
      <c r="B1062" s="40"/>
      <c r="C1062" s="41" t="s">
        <v>2140</v>
      </c>
      <c r="D1062" s="42" t="s">
        <v>73</v>
      </c>
      <c r="E1062" s="43">
        <v>65.22</v>
      </c>
      <c r="F1062" s="43">
        <v>19.07</v>
      </c>
      <c r="G1062" s="43">
        <v>84.29</v>
      </c>
      <c r="H1062" s="19">
        <f t="shared" si="16"/>
        <v>9</v>
      </c>
    </row>
    <row r="1063" spans="1:8" s="19" customFormat="1" ht="30" x14ac:dyDescent="0.25">
      <c r="A1063" s="40" t="s">
        <v>2141</v>
      </c>
      <c r="B1063" s="40"/>
      <c r="C1063" s="41" t="s">
        <v>2142</v>
      </c>
      <c r="D1063" s="42" t="s">
        <v>73</v>
      </c>
      <c r="E1063" s="43">
        <v>50.21</v>
      </c>
      <c r="F1063" s="43">
        <v>19.07</v>
      </c>
      <c r="G1063" s="43">
        <v>69.28</v>
      </c>
      <c r="H1063" s="19">
        <f t="shared" si="16"/>
        <v>9</v>
      </c>
    </row>
    <row r="1064" spans="1:8" s="19" customFormat="1" ht="30" x14ac:dyDescent="0.25">
      <c r="A1064" s="40" t="s">
        <v>2143</v>
      </c>
      <c r="B1064" s="40"/>
      <c r="C1064" s="41" t="s">
        <v>2144</v>
      </c>
      <c r="D1064" s="42" t="s">
        <v>73</v>
      </c>
      <c r="E1064" s="43">
        <v>53.47</v>
      </c>
      <c r="F1064" s="43">
        <v>19.07</v>
      </c>
      <c r="G1064" s="43">
        <v>72.540000000000006</v>
      </c>
      <c r="H1064" s="19">
        <f t="shared" si="16"/>
        <v>9</v>
      </c>
    </row>
    <row r="1065" spans="1:8" s="19" customFormat="1" x14ac:dyDescent="0.25">
      <c r="A1065" s="40" t="s">
        <v>2145</v>
      </c>
      <c r="B1065" s="40"/>
      <c r="C1065" s="41" t="s">
        <v>2146</v>
      </c>
      <c r="D1065" s="42"/>
      <c r="E1065" s="43"/>
      <c r="F1065" s="43"/>
      <c r="G1065" s="43"/>
      <c r="H1065" s="19">
        <f t="shared" si="16"/>
        <v>5</v>
      </c>
    </row>
    <row r="1066" spans="1:8" s="19" customFormat="1" ht="30" x14ac:dyDescent="0.25">
      <c r="A1066" s="40" t="s">
        <v>2147</v>
      </c>
      <c r="B1066" s="40"/>
      <c r="C1066" s="41" t="s">
        <v>2148</v>
      </c>
      <c r="D1066" s="42" t="s">
        <v>73</v>
      </c>
      <c r="E1066" s="43">
        <v>164.57</v>
      </c>
      <c r="F1066" s="43">
        <v>24.13</v>
      </c>
      <c r="G1066" s="43">
        <v>188.7</v>
      </c>
      <c r="H1066" s="19">
        <f t="shared" si="16"/>
        <v>9</v>
      </c>
    </row>
    <row r="1067" spans="1:8" s="19" customFormat="1" ht="45" x14ac:dyDescent="0.25">
      <c r="A1067" s="40" t="s">
        <v>2149</v>
      </c>
      <c r="B1067" s="40"/>
      <c r="C1067" s="41" t="s">
        <v>2150</v>
      </c>
      <c r="D1067" s="42" t="s">
        <v>73</v>
      </c>
      <c r="E1067" s="43">
        <v>346.54</v>
      </c>
      <c r="F1067" s="43">
        <v>24.13</v>
      </c>
      <c r="G1067" s="43">
        <v>370.67</v>
      </c>
      <c r="H1067" s="19">
        <f t="shared" si="16"/>
        <v>9</v>
      </c>
    </row>
    <row r="1068" spans="1:8" s="19" customFormat="1" ht="45" x14ac:dyDescent="0.25">
      <c r="A1068" s="40" t="s">
        <v>2151</v>
      </c>
      <c r="B1068" s="40"/>
      <c r="C1068" s="41" t="s">
        <v>2152</v>
      </c>
      <c r="D1068" s="42" t="s">
        <v>73</v>
      </c>
      <c r="E1068" s="43">
        <v>364.66</v>
      </c>
      <c r="F1068" s="43">
        <v>24.13</v>
      </c>
      <c r="G1068" s="43">
        <v>388.79</v>
      </c>
      <c r="H1068" s="19">
        <f t="shared" si="16"/>
        <v>9</v>
      </c>
    </row>
    <row r="1069" spans="1:8" s="19" customFormat="1" x14ac:dyDescent="0.25">
      <c r="A1069" s="40" t="s">
        <v>2153</v>
      </c>
      <c r="B1069" s="40"/>
      <c r="C1069" s="41" t="s">
        <v>2154</v>
      </c>
      <c r="D1069" s="42"/>
      <c r="E1069" s="43"/>
      <c r="F1069" s="43"/>
      <c r="G1069" s="43"/>
      <c r="H1069" s="19">
        <f t="shared" si="16"/>
        <v>5</v>
      </c>
    </row>
    <row r="1070" spans="1:8" s="19" customFormat="1" ht="45" x14ac:dyDescent="0.25">
      <c r="A1070" s="40" t="s">
        <v>2155</v>
      </c>
      <c r="B1070" s="40"/>
      <c r="C1070" s="41" t="s">
        <v>2156</v>
      </c>
      <c r="D1070" s="42" t="s">
        <v>73</v>
      </c>
      <c r="E1070" s="43">
        <v>116.65</v>
      </c>
      <c r="F1070" s="43">
        <v>15.43</v>
      </c>
      <c r="G1070" s="43">
        <v>132.08000000000001</v>
      </c>
      <c r="H1070" s="19">
        <f t="shared" si="16"/>
        <v>9</v>
      </c>
    </row>
    <row r="1071" spans="1:8" s="19" customFormat="1" ht="45" x14ac:dyDescent="0.25">
      <c r="A1071" s="40" t="s">
        <v>2157</v>
      </c>
      <c r="B1071" s="40"/>
      <c r="C1071" s="41" t="s">
        <v>2158</v>
      </c>
      <c r="D1071" s="42" t="s">
        <v>73</v>
      </c>
      <c r="E1071" s="43">
        <v>117.4</v>
      </c>
      <c r="F1071" s="43">
        <v>15.43</v>
      </c>
      <c r="G1071" s="43">
        <v>132.83000000000001</v>
      </c>
      <c r="H1071" s="19">
        <f t="shared" si="16"/>
        <v>9</v>
      </c>
    </row>
    <row r="1072" spans="1:8" s="19" customFormat="1" ht="45" x14ac:dyDescent="0.25">
      <c r="A1072" s="40" t="s">
        <v>2159</v>
      </c>
      <c r="B1072" s="40"/>
      <c r="C1072" s="41" t="s">
        <v>2160</v>
      </c>
      <c r="D1072" s="42" t="s">
        <v>73</v>
      </c>
      <c r="E1072" s="43">
        <v>41.53</v>
      </c>
      <c r="F1072" s="43">
        <v>8.5</v>
      </c>
      <c r="G1072" s="43">
        <v>50.03</v>
      </c>
      <c r="H1072" s="19">
        <f t="shared" si="16"/>
        <v>9</v>
      </c>
    </row>
    <row r="1073" spans="1:8" s="19" customFormat="1" x14ac:dyDescent="0.25">
      <c r="A1073" s="40" t="s">
        <v>2161</v>
      </c>
      <c r="B1073" s="40"/>
      <c r="C1073" s="41" t="s">
        <v>2162</v>
      </c>
      <c r="D1073" s="42"/>
      <c r="E1073" s="43"/>
      <c r="F1073" s="43"/>
      <c r="G1073" s="43"/>
      <c r="H1073" s="19">
        <f t="shared" si="16"/>
        <v>2</v>
      </c>
    </row>
    <row r="1074" spans="1:8" s="19" customFormat="1" x14ac:dyDescent="0.25">
      <c r="A1074" s="40" t="s">
        <v>2163</v>
      </c>
      <c r="B1074" s="40"/>
      <c r="C1074" s="41" t="s">
        <v>2164</v>
      </c>
      <c r="D1074" s="42"/>
      <c r="E1074" s="43"/>
      <c r="F1074" s="43"/>
      <c r="G1074" s="43"/>
      <c r="H1074" s="19">
        <f t="shared" si="16"/>
        <v>5</v>
      </c>
    </row>
    <row r="1075" spans="1:8" s="19" customFormat="1" x14ac:dyDescent="0.25">
      <c r="A1075" s="40" t="s">
        <v>2165</v>
      </c>
      <c r="B1075" s="40"/>
      <c r="C1075" s="41" t="s">
        <v>2166</v>
      </c>
      <c r="D1075" s="42" t="s">
        <v>73</v>
      </c>
      <c r="E1075" s="43">
        <v>388.65</v>
      </c>
      <c r="F1075" s="43">
        <v>39.24</v>
      </c>
      <c r="G1075" s="43">
        <v>427.89</v>
      </c>
      <c r="H1075" s="19">
        <f t="shared" si="16"/>
        <v>9</v>
      </c>
    </row>
    <row r="1076" spans="1:8" s="19" customFormat="1" ht="30" x14ac:dyDescent="0.25">
      <c r="A1076" s="40" t="s">
        <v>2167</v>
      </c>
      <c r="B1076" s="40"/>
      <c r="C1076" s="41" t="s">
        <v>2168</v>
      </c>
      <c r="D1076" s="42" t="s">
        <v>131</v>
      </c>
      <c r="E1076" s="43">
        <v>124.84</v>
      </c>
      <c r="F1076" s="43">
        <v>18.07</v>
      </c>
      <c r="G1076" s="43">
        <v>142.91</v>
      </c>
      <c r="H1076" s="19">
        <f t="shared" si="16"/>
        <v>9</v>
      </c>
    </row>
    <row r="1077" spans="1:8" s="19" customFormat="1" ht="30" x14ac:dyDescent="0.25">
      <c r="A1077" s="40" t="s">
        <v>2169</v>
      </c>
      <c r="B1077" s="40"/>
      <c r="C1077" s="41" t="s">
        <v>2170</v>
      </c>
      <c r="D1077" s="42" t="s">
        <v>131</v>
      </c>
      <c r="E1077" s="43">
        <v>148.6</v>
      </c>
      <c r="F1077" s="43">
        <v>22.58</v>
      </c>
      <c r="G1077" s="43">
        <v>171.18</v>
      </c>
      <c r="H1077" s="19">
        <f t="shared" si="16"/>
        <v>9</v>
      </c>
    </row>
    <row r="1078" spans="1:8" s="19" customFormat="1" x14ac:dyDescent="0.25">
      <c r="A1078" s="40" t="s">
        <v>2171</v>
      </c>
      <c r="B1078" s="40"/>
      <c r="C1078" s="41" t="s">
        <v>2172</v>
      </c>
      <c r="D1078" s="42" t="s">
        <v>131</v>
      </c>
      <c r="E1078" s="43">
        <v>332.27</v>
      </c>
      <c r="F1078" s="43">
        <v>45.15</v>
      </c>
      <c r="G1078" s="43">
        <v>377.42</v>
      </c>
      <c r="H1078" s="19">
        <f t="shared" si="16"/>
        <v>9</v>
      </c>
    </row>
    <row r="1079" spans="1:8" s="19" customFormat="1" ht="30" x14ac:dyDescent="0.25">
      <c r="A1079" s="40" t="s">
        <v>2173</v>
      </c>
      <c r="B1079" s="40"/>
      <c r="C1079" s="41" t="s">
        <v>2174</v>
      </c>
      <c r="D1079" s="42" t="s">
        <v>131</v>
      </c>
      <c r="E1079" s="43">
        <v>74.64</v>
      </c>
      <c r="F1079" s="43">
        <v>9.89</v>
      </c>
      <c r="G1079" s="43">
        <v>84.53</v>
      </c>
      <c r="H1079" s="19">
        <f t="shared" si="16"/>
        <v>9</v>
      </c>
    </row>
    <row r="1080" spans="1:8" s="19" customFormat="1" ht="30" x14ac:dyDescent="0.25">
      <c r="A1080" s="40" t="s">
        <v>2175</v>
      </c>
      <c r="B1080" s="40"/>
      <c r="C1080" s="41" t="s">
        <v>2176</v>
      </c>
      <c r="D1080" s="42" t="s">
        <v>131</v>
      </c>
      <c r="E1080" s="43">
        <v>80.8</v>
      </c>
      <c r="F1080" s="43">
        <v>9.89</v>
      </c>
      <c r="G1080" s="43">
        <v>90.69</v>
      </c>
      <c r="H1080" s="19">
        <f t="shared" si="16"/>
        <v>9</v>
      </c>
    </row>
    <row r="1081" spans="1:8" s="19" customFormat="1" x14ac:dyDescent="0.25">
      <c r="A1081" s="40" t="s">
        <v>2177</v>
      </c>
      <c r="B1081" s="40"/>
      <c r="C1081" s="41" t="s">
        <v>2178</v>
      </c>
      <c r="D1081" s="42"/>
      <c r="E1081" s="43"/>
      <c r="F1081" s="43"/>
      <c r="G1081" s="43"/>
      <c r="H1081" s="19">
        <f t="shared" si="16"/>
        <v>5</v>
      </c>
    </row>
    <row r="1082" spans="1:8" s="19" customFormat="1" ht="30" x14ac:dyDescent="0.25">
      <c r="A1082" s="40" t="s">
        <v>2179</v>
      </c>
      <c r="B1082" s="40"/>
      <c r="C1082" s="41" t="s">
        <v>2180</v>
      </c>
      <c r="D1082" s="42" t="s">
        <v>73</v>
      </c>
      <c r="E1082" s="43">
        <v>556.11</v>
      </c>
      <c r="F1082" s="43">
        <v>10.119999999999999</v>
      </c>
      <c r="G1082" s="43">
        <v>566.23</v>
      </c>
      <c r="H1082" s="19">
        <f t="shared" si="16"/>
        <v>9</v>
      </c>
    </row>
    <row r="1083" spans="1:8" s="19" customFormat="1" ht="30" x14ac:dyDescent="0.25">
      <c r="A1083" s="40" t="s">
        <v>2181</v>
      </c>
      <c r="B1083" s="40"/>
      <c r="C1083" s="41" t="s">
        <v>2182</v>
      </c>
      <c r="D1083" s="42" t="s">
        <v>73</v>
      </c>
      <c r="E1083" s="43">
        <v>632.22</v>
      </c>
      <c r="F1083" s="43">
        <v>10.119999999999999</v>
      </c>
      <c r="G1083" s="43">
        <v>642.34</v>
      </c>
      <c r="H1083" s="19">
        <f t="shared" si="16"/>
        <v>9</v>
      </c>
    </row>
    <row r="1084" spans="1:8" s="19" customFormat="1" ht="30" x14ac:dyDescent="0.25">
      <c r="A1084" s="40" t="s">
        <v>2183</v>
      </c>
      <c r="B1084" s="40"/>
      <c r="C1084" s="41" t="s">
        <v>2184</v>
      </c>
      <c r="D1084" s="42" t="s">
        <v>73</v>
      </c>
      <c r="E1084" s="43">
        <v>742.55</v>
      </c>
      <c r="F1084" s="43">
        <v>11.81</v>
      </c>
      <c r="G1084" s="43">
        <v>754.36</v>
      </c>
      <c r="H1084" s="19">
        <f t="shared" si="16"/>
        <v>9</v>
      </c>
    </row>
    <row r="1085" spans="1:8" s="19" customFormat="1" ht="30" x14ac:dyDescent="0.25">
      <c r="A1085" s="40" t="s">
        <v>2185</v>
      </c>
      <c r="B1085" s="40"/>
      <c r="C1085" s="41" t="s">
        <v>2186</v>
      </c>
      <c r="D1085" s="42" t="s">
        <v>73</v>
      </c>
      <c r="E1085" s="43">
        <v>798.45</v>
      </c>
      <c r="F1085" s="43">
        <v>11.81</v>
      </c>
      <c r="G1085" s="43">
        <v>810.26</v>
      </c>
      <c r="H1085" s="19">
        <f t="shared" si="16"/>
        <v>9</v>
      </c>
    </row>
    <row r="1086" spans="1:8" s="19" customFormat="1" x14ac:dyDescent="0.25">
      <c r="A1086" s="40" t="s">
        <v>2187</v>
      </c>
      <c r="B1086" s="40"/>
      <c r="C1086" s="41" t="s">
        <v>2188</v>
      </c>
      <c r="D1086" s="42" t="s">
        <v>131</v>
      </c>
      <c r="E1086" s="43">
        <v>315.86</v>
      </c>
      <c r="F1086" s="43">
        <v>5.9</v>
      </c>
      <c r="G1086" s="43">
        <v>321.76</v>
      </c>
      <c r="H1086" s="19">
        <f t="shared" si="16"/>
        <v>9</v>
      </c>
    </row>
    <row r="1087" spans="1:8" s="19" customFormat="1" ht="30" x14ac:dyDescent="0.25">
      <c r="A1087" s="40" t="s">
        <v>2189</v>
      </c>
      <c r="B1087" s="40"/>
      <c r="C1087" s="41" t="s">
        <v>2190</v>
      </c>
      <c r="D1087" s="42" t="s">
        <v>131</v>
      </c>
      <c r="E1087" s="43">
        <v>313.52999999999997</v>
      </c>
      <c r="F1087" s="43">
        <v>5.9</v>
      </c>
      <c r="G1087" s="43">
        <v>319.43</v>
      </c>
      <c r="H1087" s="19">
        <f t="shared" si="16"/>
        <v>9</v>
      </c>
    </row>
    <row r="1088" spans="1:8" s="19" customFormat="1" x14ac:dyDescent="0.25">
      <c r="A1088" s="40" t="s">
        <v>2191</v>
      </c>
      <c r="B1088" s="40"/>
      <c r="C1088" s="41" t="s">
        <v>2192</v>
      </c>
      <c r="D1088" s="42" t="s">
        <v>131</v>
      </c>
      <c r="E1088" s="43">
        <v>56.4</v>
      </c>
      <c r="F1088" s="43">
        <v>1.69</v>
      </c>
      <c r="G1088" s="43">
        <v>58.09</v>
      </c>
      <c r="H1088" s="19">
        <f t="shared" si="16"/>
        <v>9</v>
      </c>
    </row>
    <row r="1089" spans="1:8" s="19" customFormat="1" x14ac:dyDescent="0.25">
      <c r="A1089" s="40" t="s">
        <v>2193</v>
      </c>
      <c r="B1089" s="40"/>
      <c r="C1089" s="41" t="s">
        <v>2194</v>
      </c>
      <c r="D1089" s="42"/>
      <c r="E1089" s="43"/>
      <c r="F1089" s="43"/>
      <c r="G1089" s="43"/>
      <c r="H1089" s="19">
        <f t="shared" si="16"/>
        <v>5</v>
      </c>
    </row>
    <row r="1090" spans="1:8" s="19" customFormat="1" x14ac:dyDescent="0.25">
      <c r="A1090" s="40" t="s">
        <v>2195</v>
      </c>
      <c r="B1090" s="40"/>
      <c r="C1090" s="41" t="s">
        <v>2196</v>
      </c>
      <c r="D1090" s="42" t="s">
        <v>73</v>
      </c>
      <c r="E1090" s="43">
        <v>229.17</v>
      </c>
      <c r="F1090" s="43">
        <v>26.99</v>
      </c>
      <c r="G1090" s="43">
        <v>256.16000000000003</v>
      </c>
      <c r="H1090" s="19">
        <f t="shared" si="16"/>
        <v>9</v>
      </c>
    </row>
    <row r="1091" spans="1:8" s="19" customFormat="1" x14ac:dyDescent="0.25">
      <c r="A1091" s="40" t="s">
        <v>2197</v>
      </c>
      <c r="B1091" s="40"/>
      <c r="C1091" s="41" t="s">
        <v>2198</v>
      </c>
      <c r="D1091" s="42" t="s">
        <v>73</v>
      </c>
      <c r="E1091" s="43">
        <v>317.38</v>
      </c>
      <c r="F1091" s="43">
        <v>26.99</v>
      </c>
      <c r="G1091" s="43">
        <v>344.37</v>
      </c>
      <c r="H1091" s="19">
        <f t="shared" si="16"/>
        <v>9</v>
      </c>
    </row>
    <row r="1092" spans="1:8" s="19" customFormat="1" x14ac:dyDescent="0.25">
      <c r="A1092" s="40" t="s">
        <v>2199</v>
      </c>
      <c r="B1092" s="40"/>
      <c r="C1092" s="41" t="s">
        <v>2200</v>
      </c>
      <c r="D1092" s="42" t="s">
        <v>73</v>
      </c>
      <c r="E1092" s="43">
        <v>89.51</v>
      </c>
      <c r="F1092" s="43">
        <v>21.18</v>
      </c>
      <c r="G1092" s="43">
        <v>110.69</v>
      </c>
      <c r="H1092" s="19">
        <f t="shared" si="16"/>
        <v>9</v>
      </c>
    </row>
    <row r="1093" spans="1:8" s="19" customFormat="1" x14ac:dyDescent="0.25">
      <c r="A1093" s="40" t="s">
        <v>2201</v>
      </c>
      <c r="B1093" s="40"/>
      <c r="C1093" s="41" t="s">
        <v>2202</v>
      </c>
      <c r="D1093" s="42" t="s">
        <v>131</v>
      </c>
      <c r="E1093" s="43">
        <v>2.84</v>
      </c>
      <c r="F1093" s="43">
        <v>22.81</v>
      </c>
      <c r="G1093" s="43">
        <v>25.65</v>
      </c>
      <c r="H1093" s="19">
        <f t="shared" si="16"/>
        <v>9</v>
      </c>
    </row>
    <row r="1094" spans="1:8" s="19" customFormat="1" x14ac:dyDescent="0.25">
      <c r="A1094" s="40" t="s">
        <v>2203</v>
      </c>
      <c r="B1094" s="40"/>
      <c r="C1094" s="41" t="s">
        <v>2204</v>
      </c>
      <c r="D1094" s="42" t="s">
        <v>131</v>
      </c>
      <c r="E1094" s="43">
        <v>5.76</v>
      </c>
      <c r="F1094" s="43">
        <v>34.03</v>
      </c>
      <c r="G1094" s="43">
        <v>39.79</v>
      </c>
      <c r="H1094" s="19">
        <f t="shared" si="16"/>
        <v>9</v>
      </c>
    </row>
    <row r="1095" spans="1:8" s="19" customFormat="1" x14ac:dyDescent="0.25">
      <c r="A1095" s="40" t="s">
        <v>2205</v>
      </c>
      <c r="B1095" s="40"/>
      <c r="C1095" s="41" t="s">
        <v>2206</v>
      </c>
      <c r="D1095" s="42" t="s">
        <v>131</v>
      </c>
      <c r="E1095" s="43">
        <v>76.66</v>
      </c>
      <c r="F1095" s="43">
        <v>1.69</v>
      </c>
      <c r="G1095" s="43">
        <v>78.349999999999994</v>
      </c>
      <c r="H1095" s="19">
        <f t="shared" si="16"/>
        <v>9</v>
      </c>
    </row>
    <row r="1096" spans="1:8" s="19" customFormat="1" x14ac:dyDescent="0.25">
      <c r="A1096" s="40" t="s">
        <v>2207</v>
      </c>
      <c r="B1096" s="40"/>
      <c r="C1096" s="41" t="s">
        <v>2208</v>
      </c>
      <c r="D1096" s="42" t="s">
        <v>73</v>
      </c>
      <c r="E1096" s="43">
        <v>125.18</v>
      </c>
      <c r="F1096" s="43">
        <v>21.71</v>
      </c>
      <c r="G1096" s="43">
        <v>146.88999999999999</v>
      </c>
      <c r="H1096" s="19">
        <f t="shared" si="16"/>
        <v>9</v>
      </c>
    </row>
    <row r="1097" spans="1:8" s="19" customFormat="1" x14ac:dyDescent="0.25">
      <c r="A1097" s="40" t="s">
        <v>2209</v>
      </c>
      <c r="B1097" s="40"/>
      <c r="C1097" s="41" t="s">
        <v>2210</v>
      </c>
      <c r="D1097" s="42" t="s">
        <v>131</v>
      </c>
      <c r="E1097" s="43">
        <v>24.35</v>
      </c>
      <c r="F1097" s="43">
        <v>5.8</v>
      </c>
      <c r="G1097" s="43">
        <v>30.15</v>
      </c>
      <c r="H1097" s="19">
        <f t="shared" ref="H1097:H1160" si="17">LEN(A1097)</f>
        <v>9</v>
      </c>
    </row>
    <row r="1098" spans="1:8" s="19" customFormat="1" ht="30" x14ac:dyDescent="0.25">
      <c r="A1098" s="40" t="s">
        <v>2211</v>
      </c>
      <c r="B1098" s="40"/>
      <c r="C1098" s="41" t="s">
        <v>2212</v>
      </c>
      <c r="D1098" s="42" t="s">
        <v>131</v>
      </c>
      <c r="E1098" s="43">
        <v>119.68</v>
      </c>
      <c r="F1098" s="43">
        <v>3.37</v>
      </c>
      <c r="G1098" s="43">
        <v>123.05</v>
      </c>
      <c r="H1098" s="19">
        <f t="shared" si="17"/>
        <v>9</v>
      </c>
    </row>
    <row r="1099" spans="1:8" s="19" customFormat="1" x14ac:dyDescent="0.25">
      <c r="A1099" s="40" t="s">
        <v>2213</v>
      </c>
      <c r="B1099" s="40"/>
      <c r="C1099" s="41" t="s">
        <v>2214</v>
      </c>
      <c r="D1099" s="42"/>
      <c r="E1099" s="43"/>
      <c r="F1099" s="43"/>
      <c r="G1099" s="43"/>
      <c r="H1099" s="19">
        <f t="shared" si="17"/>
        <v>5</v>
      </c>
    </row>
    <row r="1100" spans="1:8" s="19" customFormat="1" x14ac:dyDescent="0.25">
      <c r="A1100" s="40" t="s">
        <v>2215</v>
      </c>
      <c r="B1100" s="40"/>
      <c r="C1100" s="41" t="s">
        <v>2216</v>
      </c>
      <c r="D1100" s="42" t="s">
        <v>73</v>
      </c>
      <c r="E1100" s="43">
        <v>10.57</v>
      </c>
      <c r="F1100" s="43">
        <v>43.41</v>
      </c>
      <c r="G1100" s="43">
        <v>53.98</v>
      </c>
      <c r="H1100" s="19">
        <f t="shared" si="17"/>
        <v>9</v>
      </c>
    </row>
    <row r="1101" spans="1:8" s="19" customFormat="1" x14ac:dyDescent="0.25">
      <c r="A1101" s="40" t="s">
        <v>2217</v>
      </c>
      <c r="B1101" s="40"/>
      <c r="C1101" s="41" t="s">
        <v>2218</v>
      </c>
      <c r="D1101" s="42"/>
      <c r="E1101" s="43"/>
      <c r="F1101" s="43"/>
      <c r="G1101" s="43"/>
      <c r="H1101" s="19">
        <f t="shared" si="17"/>
        <v>2</v>
      </c>
    </row>
    <row r="1102" spans="1:8" s="19" customFormat="1" x14ac:dyDescent="0.25">
      <c r="A1102" s="40" t="s">
        <v>2219</v>
      </c>
      <c r="B1102" s="40"/>
      <c r="C1102" s="41" t="s">
        <v>2220</v>
      </c>
      <c r="D1102" s="42"/>
      <c r="E1102" s="43"/>
      <c r="F1102" s="43"/>
      <c r="G1102" s="43"/>
      <c r="H1102" s="19">
        <f t="shared" si="17"/>
        <v>5</v>
      </c>
    </row>
    <row r="1103" spans="1:8" s="19" customFormat="1" x14ac:dyDescent="0.25">
      <c r="A1103" s="40" t="s">
        <v>2221</v>
      </c>
      <c r="B1103" s="40"/>
      <c r="C1103" s="41" t="s">
        <v>2222</v>
      </c>
      <c r="D1103" s="42" t="s">
        <v>73</v>
      </c>
      <c r="E1103" s="43">
        <v>108.37</v>
      </c>
      <c r="F1103" s="43">
        <v>57.79</v>
      </c>
      <c r="G1103" s="43">
        <v>166.16</v>
      </c>
      <c r="H1103" s="19">
        <f t="shared" si="17"/>
        <v>9</v>
      </c>
    </row>
    <row r="1104" spans="1:8" s="19" customFormat="1" x14ac:dyDescent="0.25">
      <c r="A1104" s="40" t="s">
        <v>2223</v>
      </c>
      <c r="B1104" s="40"/>
      <c r="C1104" s="41" t="s">
        <v>2224</v>
      </c>
      <c r="D1104" s="42"/>
      <c r="E1104" s="43"/>
      <c r="F1104" s="43"/>
      <c r="G1104" s="43"/>
      <c r="H1104" s="19">
        <f t="shared" si="17"/>
        <v>5</v>
      </c>
    </row>
    <row r="1105" spans="1:8" s="19" customFormat="1" x14ac:dyDescent="0.25">
      <c r="A1105" s="40" t="s">
        <v>2225</v>
      </c>
      <c r="B1105" s="40"/>
      <c r="C1105" s="41" t="s">
        <v>2226</v>
      </c>
      <c r="D1105" s="42" t="s">
        <v>73</v>
      </c>
      <c r="E1105" s="43">
        <v>566.36</v>
      </c>
      <c r="F1105" s="43"/>
      <c r="G1105" s="43">
        <v>566.36</v>
      </c>
      <c r="H1105" s="19">
        <f t="shared" si="17"/>
        <v>9</v>
      </c>
    </row>
    <row r="1106" spans="1:8" s="19" customFormat="1" x14ac:dyDescent="0.25">
      <c r="A1106" s="40" t="s">
        <v>2227</v>
      </c>
      <c r="B1106" s="40"/>
      <c r="C1106" s="41" t="s">
        <v>2228</v>
      </c>
      <c r="D1106" s="42"/>
      <c r="E1106" s="43"/>
      <c r="F1106" s="43"/>
      <c r="G1106" s="43"/>
      <c r="H1106" s="19">
        <f t="shared" si="17"/>
        <v>5</v>
      </c>
    </row>
    <row r="1107" spans="1:8" s="19" customFormat="1" x14ac:dyDescent="0.25">
      <c r="A1107" s="40" t="s">
        <v>2229</v>
      </c>
      <c r="B1107" s="40"/>
      <c r="C1107" s="41" t="s">
        <v>2230</v>
      </c>
      <c r="D1107" s="42" t="s">
        <v>73</v>
      </c>
      <c r="E1107" s="43">
        <v>274.14999999999998</v>
      </c>
      <c r="F1107" s="43">
        <v>19</v>
      </c>
      <c r="G1107" s="43">
        <v>293.14999999999998</v>
      </c>
      <c r="H1107" s="19">
        <f t="shared" si="17"/>
        <v>9</v>
      </c>
    </row>
    <row r="1108" spans="1:8" s="19" customFormat="1" x14ac:dyDescent="0.25">
      <c r="A1108" s="40" t="s">
        <v>2231</v>
      </c>
      <c r="B1108" s="40"/>
      <c r="C1108" s="41" t="s">
        <v>2232</v>
      </c>
      <c r="D1108" s="42"/>
      <c r="E1108" s="43"/>
      <c r="F1108" s="43"/>
      <c r="G1108" s="43"/>
      <c r="H1108" s="19">
        <f t="shared" si="17"/>
        <v>5</v>
      </c>
    </row>
    <row r="1109" spans="1:8" s="19" customFormat="1" x14ac:dyDescent="0.25">
      <c r="A1109" s="40" t="s">
        <v>2233</v>
      </c>
      <c r="B1109" s="40"/>
      <c r="C1109" s="41" t="s">
        <v>2234</v>
      </c>
      <c r="D1109" s="42" t="s">
        <v>131</v>
      </c>
      <c r="E1109" s="43">
        <v>21.35</v>
      </c>
      <c r="F1109" s="43">
        <v>12.61</v>
      </c>
      <c r="G1109" s="43">
        <v>33.96</v>
      </c>
      <c r="H1109" s="19">
        <f t="shared" si="17"/>
        <v>9</v>
      </c>
    </row>
    <row r="1110" spans="1:8" s="19" customFormat="1" x14ac:dyDescent="0.25">
      <c r="A1110" s="40" t="s">
        <v>2235</v>
      </c>
      <c r="B1110" s="40"/>
      <c r="C1110" s="41" t="s">
        <v>2236</v>
      </c>
      <c r="D1110" s="42" t="s">
        <v>131</v>
      </c>
      <c r="E1110" s="43">
        <v>6.07</v>
      </c>
      <c r="F1110" s="43">
        <v>3.08</v>
      </c>
      <c r="G1110" s="43">
        <v>9.15</v>
      </c>
      <c r="H1110" s="19">
        <f t="shared" si="17"/>
        <v>9</v>
      </c>
    </row>
    <row r="1111" spans="1:8" s="19" customFormat="1" x14ac:dyDescent="0.25">
      <c r="A1111" s="40" t="s">
        <v>2237</v>
      </c>
      <c r="B1111" s="40"/>
      <c r="C1111" s="41" t="s">
        <v>2238</v>
      </c>
      <c r="D1111" s="42"/>
      <c r="E1111" s="43"/>
      <c r="F1111" s="43"/>
      <c r="G1111" s="43"/>
      <c r="H1111" s="19">
        <f t="shared" si="17"/>
        <v>5</v>
      </c>
    </row>
    <row r="1112" spans="1:8" s="19" customFormat="1" x14ac:dyDescent="0.25">
      <c r="A1112" s="40" t="s">
        <v>2239</v>
      </c>
      <c r="B1112" s="40"/>
      <c r="C1112" s="41" t="s">
        <v>2240</v>
      </c>
      <c r="D1112" s="42" t="s">
        <v>73</v>
      </c>
      <c r="E1112" s="43">
        <v>0.66</v>
      </c>
      <c r="F1112" s="43">
        <v>7.48</v>
      </c>
      <c r="G1112" s="43">
        <v>8.14</v>
      </c>
      <c r="H1112" s="19">
        <f t="shared" si="17"/>
        <v>9</v>
      </c>
    </row>
    <row r="1113" spans="1:8" s="19" customFormat="1" x14ac:dyDescent="0.25">
      <c r="A1113" s="40" t="s">
        <v>2241</v>
      </c>
      <c r="B1113" s="40"/>
      <c r="C1113" s="41" t="s">
        <v>2242</v>
      </c>
      <c r="D1113" s="42" t="s">
        <v>73</v>
      </c>
      <c r="E1113" s="43">
        <v>23.72</v>
      </c>
      <c r="F1113" s="43">
        <v>19</v>
      </c>
      <c r="G1113" s="43">
        <v>42.72</v>
      </c>
      <c r="H1113" s="19">
        <f t="shared" si="17"/>
        <v>9</v>
      </c>
    </row>
    <row r="1114" spans="1:8" s="19" customFormat="1" x14ac:dyDescent="0.25">
      <c r="A1114" s="40" t="s">
        <v>2243</v>
      </c>
      <c r="B1114" s="40"/>
      <c r="C1114" s="41" t="s">
        <v>2244</v>
      </c>
      <c r="D1114" s="42" t="s">
        <v>131</v>
      </c>
      <c r="E1114" s="43">
        <v>0.66</v>
      </c>
      <c r="F1114" s="43">
        <v>9.5299999999999994</v>
      </c>
      <c r="G1114" s="43">
        <v>10.19</v>
      </c>
      <c r="H1114" s="19">
        <f t="shared" si="17"/>
        <v>9</v>
      </c>
    </row>
    <row r="1115" spans="1:8" s="19" customFormat="1" x14ac:dyDescent="0.25">
      <c r="A1115" s="40" t="s">
        <v>2245</v>
      </c>
      <c r="B1115" s="40"/>
      <c r="C1115" s="41" t="s">
        <v>2246</v>
      </c>
      <c r="D1115" s="42" t="s">
        <v>73</v>
      </c>
      <c r="E1115" s="43">
        <v>122.63</v>
      </c>
      <c r="F1115" s="43"/>
      <c r="G1115" s="43">
        <v>122.63</v>
      </c>
      <c r="H1115" s="19">
        <f t="shared" si="17"/>
        <v>9</v>
      </c>
    </row>
    <row r="1116" spans="1:8" s="19" customFormat="1" x14ac:dyDescent="0.25">
      <c r="A1116" s="40" t="s">
        <v>2247</v>
      </c>
      <c r="B1116" s="40"/>
      <c r="C1116" s="41" t="s">
        <v>2248</v>
      </c>
      <c r="D1116" s="42" t="s">
        <v>73</v>
      </c>
      <c r="E1116" s="43">
        <v>58.81</v>
      </c>
      <c r="F1116" s="43"/>
      <c r="G1116" s="43">
        <v>58.81</v>
      </c>
      <c r="H1116" s="19">
        <f t="shared" si="17"/>
        <v>9</v>
      </c>
    </row>
    <row r="1117" spans="1:8" s="19" customFormat="1" x14ac:dyDescent="0.25">
      <c r="A1117" s="40" t="s">
        <v>2249</v>
      </c>
      <c r="B1117" s="40"/>
      <c r="C1117" s="41" t="s">
        <v>2250</v>
      </c>
      <c r="D1117" s="42"/>
      <c r="E1117" s="43"/>
      <c r="F1117" s="43"/>
      <c r="G1117" s="43"/>
      <c r="H1117" s="19">
        <f t="shared" si="17"/>
        <v>2</v>
      </c>
    </row>
    <row r="1118" spans="1:8" s="19" customFormat="1" x14ac:dyDescent="0.25">
      <c r="A1118" s="40" t="s">
        <v>2251</v>
      </c>
      <c r="B1118" s="40"/>
      <c r="C1118" s="41" t="s">
        <v>2252</v>
      </c>
      <c r="D1118" s="42"/>
      <c r="E1118" s="43"/>
      <c r="F1118" s="43"/>
      <c r="G1118" s="43"/>
      <c r="H1118" s="19">
        <f t="shared" si="17"/>
        <v>5</v>
      </c>
    </row>
    <row r="1119" spans="1:8" s="19" customFormat="1" ht="30" x14ac:dyDescent="0.25">
      <c r="A1119" s="40" t="s">
        <v>2253</v>
      </c>
      <c r="B1119" s="40"/>
      <c r="C1119" s="41" t="s">
        <v>2254</v>
      </c>
      <c r="D1119" s="42" t="s">
        <v>73</v>
      </c>
      <c r="E1119" s="43">
        <v>80.13</v>
      </c>
      <c r="F1119" s="43">
        <v>8.6</v>
      </c>
      <c r="G1119" s="43">
        <v>88.73</v>
      </c>
      <c r="H1119" s="19">
        <f t="shared" si="17"/>
        <v>9</v>
      </c>
    </row>
    <row r="1120" spans="1:8" s="19" customFormat="1" x14ac:dyDescent="0.25">
      <c r="A1120" s="40" t="s">
        <v>2255</v>
      </c>
      <c r="B1120" s="40"/>
      <c r="C1120" s="41" t="s">
        <v>2256</v>
      </c>
      <c r="D1120" s="42" t="s">
        <v>73</v>
      </c>
      <c r="E1120" s="43">
        <v>61.51</v>
      </c>
      <c r="F1120" s="43"/>
      <c r="G1120" s="43">
        <v>61.51</v>
      </c>
      <c r="H1120" s="19">
        <f t="shared" si="17"/>
        <v>9</v>
      </c>
    </row>
    <row r="1121" spans="1:8" s="19" customFormat="1" x14ac:dyDescent="0.25">
      <c r="A1121" s="40" t="s">
        <v>2257</v>
      </c>
      <c r="B1121" s="40"/>
      <c r="C1121" s="41" t="s">
        <v>2258</v>
      </c>
      <c r="D1121" s="42"/>
      <c r="E1121" s="43"/>
      <c r="F1121" s="43"/>
      <c r="G1121" s="43"/>
      <c r="H1121" s="19">
        <f t="shared" si="17"/>
        <v>5</v>
      </c>
    </row>
    <row r="1122" spans="1:8" s="19" customFormat="1" ht="30" x14ac:dyDescent="0.25">
      <c r="A1122" s="40" t="s">
        <v>2259</v>
      </c>
      <c r="B1122" s="40"/>
      <c r="C1122" s="41" t="s">
        <v>2260</v>
      </c>
      <c r="D1122" s="42" t="s">
        <v>73</v>
      </c>
      <c r="E1122" s="43">
        <v>128.16999999999999</v>
      </c>
      <c r="F1122" s="43">
        <v>19.09</v>
      </c>
      <c r="G1122" s="43">
        <v>147.26</v>
      </c>
      <c r="H1122" s="19">
        <f t="shared" si="17"/>
        <v>9</v>
      </c>
    </row>
    <row r="1123" spans="1:8" s="19" customFormat="1" ht="30" x14ac:dyDescent="0.25">
      <c r="A1123" s="40" t="s">
        <v>2261</v>
      </c>
      <c r="B1123" s="40"/>
      <c r="C1123" s="41" t="s">
        <v>2262</v>
      </c>
      <c r="D1123" s="42" t="s">
        <v>73</v>
      </c>
      <c r="E1123" s="43">
        <v>197.47</v>
      </c>
      <c r="F1123" s="43">
        <v>19.09</v>
      </c>
      <c r="G1123" s="43">
        <v>216.56</v>
      </c>
      <c r="H1123" s="19">
        <f t="shared" si="17"/>
        <v>9</v>
      </c>
    </row>
    <row r="1124" spans="1:8" s="19" customFormat="1" ht="30" x14ac:dyDescent="0.25">
      <c r="A1124" s="40" t="s">
        <v>2263</v>
      </c>
      <c r="B1124" s="40"/>
      <c r="C1124" s="41" t="s">
        <v>2264</v>
      </c>
      <c r="D1124" s="42" t="s">
        <v>73</v>
      </c>
      <c r="E1124" s="43">
        <v>240.28</v>
      </c>
      <c r="F1124" s="43"/>
      <c r="G1124" s="43">
        <v>240.28</v>
      </c>
      <c r="H1124" s="19">
        <f t="shared" si="17"/>
        <v>9</v>
      </c>
    </row>
    <row r="1125" spans="1:8" s="19" customFormat="1" ht="30" x14ac:dyDescent="0.25">
      <c r="A1125" s="40" t="s">
        <v>2265</v>
      </c>
      <c r="B1125" s="40"/>
      <c r="C1125" s="41" t="s">
        <v>2266</v>
      </c>
      <c r="D1125" s="42" t="s">
        <v>73</v>
      </c>
      <c r="E1125" s="43">
        <v>186.46</v>
      </c>
      <c r="F1125" s="43">
        <v>19.09</v>
      </c>
      <c r="G1125" s="43">
        <v>205.55</v>
      </c>
      <c r="H1125" s="19">
        <f t="shared" si="17"/>
        <v>9</v>
      </c>
    </row>
    <row r="1126" spans="1:8" s="19" customFormat="1" ht="30" x14ac:dyDescent="0.25">
      <c r="A1126" s="40" t="s">
        <v>2267</v>
      </c>
      <c r="B1126" s="40"/>
      <c r="C1126" s="41" t="s">
        <v>2268</v>
      </c>
      <c r="D1126" s="42" t="s">
        <v>73</v>
      </c>
      <c r="E1126" s="43">
        <v>334.78</v>
      </c>
      <c r="F1126" s="43">
        <v>19.09</v>
      </c>
      <c r="G1126" s="43">
        <v>353.87</v>
      </c>
      <c r="H1126" s="19">
        <f t="shared" si="17"/>
        <v>9</v>
      </c>
    </row>
    <row r="1127" spans="1:8" s="19" customFormat="1" ht="30" x14ac:dyDescent="0.25">
      <c r="A1127" s="40" t="s">
        <v>2269</v>
      </c>
      <c r="B1127" s="40"/>
      <c r="C1127" s="41" t="s">
        <v>2270</v>
      </c>
      <c r="D1127" s="42" t="s">
        <v>73</v>
      </c>
      <c r="E1127" s="43">
        <v>211.92</v>
      </c>
      <c r="F1127" s="43">
        <v>19.09</v>
      </c>
      <c r="G1127" s="43">
        <v>231.01</v>
      </c>
      <c r="H1127" s="19">
        <f t="shared" si="17"/>
        <v>9</v>
      </c>
    </row>
    <row r="1128" spans="1:8" s="19" customFormat="1" ht="30" x14ac:dyDescent="0.25">
      <c r="A1128" s="40" t="s">
        <v>2271</v>
      </c>
      <c r="B1128" s="40"/>
      <c r="C1128" s="41" t="s">
        <v>2272</v>
      </c>
      <c r="D1128" s="42" t="s">
        <v>73</v>
      </c>
      <c r="E1128" s="43">
        <v>519.58000000000004</v>
      </c>
      <c r="F1128" s="43">
        <v>19.09</v>
      </c>
      <c r="G1128" s="43">
        <v>538.66999999999996</v>
      </c>
      <c r="H1128" s="19">
        <f t="shared" si="17"/>
        <v>9</v>
      </c>
    </row>
    <row r="1129" spans="1:8" s="19" customFormat="1" ht="30" x14ac:dyDescent="0.25">
      <c r="A1129" s="40" t="s">
        <v>2273</v>
      </c>
      <c r="B1129" s="40"/>
      <c r="C1129" s="41" t="s">
        <v>2274</v>
      </c>
      <c r="D1129" s="42" t="s">
        <v>73</v>
      </c>
      <c r="E1129" s="43">
        <v>409.02</v>
      </c>
      <c r="F1129" s="43">
        <v>19.09</v>
      </c>
      <c r="G1129" s="43">
        <v>428.11</v>
      </c>
      <c r="H1129" s="19">
        <f t="shared" si="17"/>
        <v>9</v>
      </c>
    </row>
    <row r="1130" spans="1:8" s="19" customFormat="1" ht="30" x14ac:dyDescent="0.25">
      <c r="A1130" s="40" t="s">
        <v>2275</v>
      </c>
      <c r="B1130" s="40"/>
      <c r="C1130" s="41" t="s">
        <v>2276</v>
      </c>
      <c r="D1130" s="42" t="s">
        <v>73</v>
      </c>
      <c r="E1130" s="43">
        <v>328.61</v>
      </c>
      <c r="F1130" s="43">
        <v>38.770000000000003</v>
      </c>
      <c r="G1130" s="43">
        <v>367.38</v>
      </c>
      <c r="H1130" s="19">
        <f t="shared" si="17"/>
        <v>9</v>
      </c>
    </row>
    <row r="1131" spans="1:8" s="19" customFormat="1" x14ac:dyDescent="0.25">
      <c r="A1131" s="40" t="s">
        <v>2277</v>
      </c>
      <c r="B1131" s="40"/>
      <c r="C1131" s="41" t="s">
        <v>2278</v>
      </c>
      <c r="D1131" s="42"/>
      <c r="E1131" s="43"/>
      <c r="F1131" s="43"/>
      <c r="G1131" s="43"/>
      <c r="H1131" s="19">
        <f t="shared" si="17"/>
        <v>5</v>
      </c>
    </row>
    <row r="1132" spans="1:8" s="19" customFormat="1" ht="30" x14ac:dyDescent="0.25">
      <c r="A1132" s="40" t="s">
        <v>2279</v>
      </c>
      <c r="B1132" s="40"/>
      <c r="C1132" s="41" t="s">
        <v>2280</v>
      </c>
      <c r="D1132" s="42" t="s">
        <v>73</v>
      </c>
      <c r="E1132" s="43">
        <v>1126.08</v>
      </c>
      <c r="F1132" s="43"/>
      <c r="G1132" s="43">
        <v>1126.08</v>
      </c>
      <c r="H1132" s="19">
        <f t="shared" si="17"/>
        <v>9</v>
      </c>
    </row>
    <row r="1133" spans="1:8" s="19" customFormat="1" x14ac:dyDescent="0.25">
      <c r="A1133" s="40" t="s">
        <v>2281</v>
      </c>
      <c r="B1133" s="40"/>
      <c r="C1133" s="41" t="s">
        <v>2282</v>
      </c>
      <c r="D1133" s="42" t="s">
        <v>73</v>
      </c>
      <c r="E1133" s="43">
        <v>289.18</v>
      </c>
      <c r="F1133" s="43"/>
      <c r="G1133" s="43">
        <v>289.18</v>
      </c>
      <c r="H1133" s="19">
        <f t="shared" si="17"/>
        <v>9</v>
      </c>
    </row>
    <row r="1134" spans="1:8" s="19" customFormat="1" ht="30" x14ac:dyDescent="0.25">
      <c r="A1134" s="40" t="s">
        <v>2283</v>
      </c>
      <c r="B1134" s="40"/>
      <c r="C1134" s="41" t="s">
        <v>2284</v>
      </c>
      <c r="D1134" s="42" t="s">
        <v>73</v>
      </c>
      <c r="E1134" s="43">
        <v>730.72</v>
      </c>
      <c r="F1134" s="43"/>
      <c r="G1134" s="43">
        <v>730.72</v>
      </c>
      <c r="H1134" s="19">
        <f t="shared" si="17"/>
        <v>9</v>
      </c>
    </row>
    <row r="1135" spans="1:8" s="19" customFormat="1" ht="30" x14ac:dyDescent="0.25">
      <c r="A1135" s="40" t="s">
        <v>2285</v>
      </c>
      <c r="B1135" s="40"/>
      <c r="C1135" s="41" t="s">
        <v>2286</v>
      </c>
      <c r="D1135" s="42" t="s">
        <v>73</v>
      </c>
      <c r="E1135" s="43">
        <v>447.77</v>
      </c>
      <c r="F1135" s="43"/>
      <c r="G1135" s="43">
        <v>447.77</v>
      </c>
      <c r="H1135" s="19">
        <f t="shared" si="17"/>
        <v>9</v>
      </c>
    </row>
    <row r="1136" spans="1:8" s="19" customFormat="1" x14ac:dyDescent="0.25">
      <c r="A1136" s="40" t="s">
        <v>2287</v>
      </c>
      <c r="B1136" s="40"/>
      <c r="C1136" s="41" t="s">
        <v>2288</v>
      </c>
      <c r="D1136" s="42"/>
      <c r="E1136" s="43"/>
      <c r="F1136" s="43"/>
      <c r="G1136" s="43"/>
      <c r="H1136" s="19">
        <f t="shared" si="17"/>
        <v>5</v>
      </c>
    </row>
    <row r="1137" spans="1:8" s="19" customFormat="1" ht="30" x14ac:dyDescent="0.25">
      <c r="A1137" s="40" t="s">
        <v>2289</v>
      </c>
      <c r="B1137" s="40"/>
      <c r="C1137" s="41" t="s">
        <v>2290</v>
      </c>
      <c r="D1137" s="42" t="s">
        <v>73</v>
      </c>
      <c r="E1137" s="43">
        <v>131.69999999999999</v>
      </c>
      <c r="F1137" s="43"/>
      <c r="G1137" s="43">
        <v>131.69999999999999</v>
      </c>
      <c r="H1137" s="19">
        <f t="shared" si="17"/>
        <v>9</v>
      </c>
    </row>
    <row r="1138" spans="1:8" s="19" customFormat="1" ht="30" x14ac:dyDescent="0.25">
      <c r="A1138" s="40" t="s">
        <v>2291</v>
      </c>
      <c r="B1138" s="40"/>
      <c r="C1138" s="41" t="s">
        <v>2292</v>
      </c>
      <c r="D1138" s="42" t="s">
        <v>73</v>
      </c>
      <c r="E1138" s="43">
        <v>155.86000000000001</v>
      </c>
      <c r="F1138" s="43"/>
      <c r="G1138" s="43">
        <v>155.86000000000001</v>
      </c>
      <c r="H1138" s="19">
        <f t="shared" si="17"/>
        <v>9</v>
      </c>
    </row>
    <row r="1139" spans="1:8" s="19" customFormat="1" x14ac:dyDescent="0.25">
      <c r="A1139" s="40" t="s">
        <v>2293</v>
      </c>
      <c r="B1139" s="40"/>
      <c r="C1139" s="41" t="s">
        <v>2294</v>
      </c>
      <c r="D1139" s="42"/>
      <c r="E1139" s="43"/>
      <c r="F1139" s="43"/>
      <c r="G1139" s="43"/>
      <c r="H1139" s="19">
        <f t="shared" si="17"/>
        <v>5</v>
      </c>
    </row>
    <row r="1140" spans="1:8" s="19" customFormat="1" ht="30" x14ac:dyDescent="0.25">
      <c r="A1140" s="40" t="s">
        <v>2295</v>
      </c>
      <c r="B1140" s="40"/>
      <c r="C1140" s="41" t="s">
        <v>2296</v>
      </c>
      <c r="D1140" s="42" t="s">
        <v>73</v>
      </c>
      <c r="E1140" s="43">
        <v>175.29</v>
      </c>
      <c r="F1140" s="43">
        <v>81.41</v>
      </c>
      <c r="G1140" s="43">
        <v>256.7</v>
      </c>
      <c r="H1140" s="19">
        <f t="shared" si="17"/>
        <v>9</v>
      </c>
    </row>
    <row r="1141" spans="1:8" s="19" customFormat="1" ht="30" x14ac:dyDescent="0.25">
      <c r="A1141" s="40" t="s">
        <v>2297</v>
      </c>
      <c r="B1141" s="40"/>
      <c r="C1141" s="41" t="s">
        <v>2298</v>
      </c>
      <c r="D1141" s="42" t="s">
        <v>73</v>
      </c>
      <c r="E1141" s="43">
        <v>301.88</v>
      </c>
      <c r="F1141" s="43"/>
      <c r="G1141" s="43">
        <v>301.88</v>
      </c>
      <c r="H1141" s="19">
        <f t="shared" si="17"/>
        <v>9</v>
      </c>
    </row>
    <row r="1142" spans="1:8" s="19" customFormat="1" x14ac:dyDescent="0.25">
      <c r="A1142" s="40" t="s">
        <v>2299</v>
      </c>
      <c r="B1142" s="40"/>
      <c r="C1142" s="41" t="s">
        <v>2300</v>
      </c>
      <c r="D1142" s="42"/>
      <c r="E1142" s="43"/>
      <c r="F1142" s="43"/>
      <c r="G1142" s="43"/>
      <c r="H1142" s="19">
        <f t="shared" si="17"/>
        <v>5</v>
      </c>
    </row>
    <row r="1143" spans="1:8" s="19" customFormat="1" x14ac:dyDescent="0.25">
      <c r="A1143" s="40" t="s">
        <v>2301</v>
      </c>
      <c r="B1143" s="40"/>
      <c r="C1143" s="41" t="s">
        <v>2302</v>
      </c>
      <c r="D1143" s="42" t="s">
        <v>73</v>
      </c>
      <c r="E1143" s="43">
        <v>473.66</v>
      </c>
      <c r="F1143" s="43"/>
      <c r="G1143" s="43">
        <v>473.66</v>
      </c>
      <c r="H1143" s="19">
        <f t="shared" si="17"/>
        <v>9</v>
      </c>
    </row>
    <row r="1144" spans="1:8" s="19" customFormat="1" x14ac:dyDescent="0.25">
      <c r="A1144" s="40" t="s">
        <v>2303</v>
      </c>
      <c r="B1144" s="40"/>
      <c r="C1144" s="41" t="s">
        <v>2304</v>
      </c>
      <c r="D1144" s="42"/>
      <c r="E1144" s="43"/>
      <c r="F1144" s="43"/>
      <c r="G1144" s="43"/>
      <c r="H1144" s="19">
        <f t="shared" si="17"/>
        <v>5</v>
      </c>
    </row>
    <row r="1145" spans="1:8" s="19" customFormat="1" x14ac:dyDescent="0.25">
      <c r="A1145" s="40" t="s">
        <v>2305</v>
      </c>
      <c r="B1145" s="40"/>
      <c r="C1145" s="41" t="s">
        <v>2306</v>
      </c>
      <c r="D1145" s="42" t="s">
        <v>131</v>
      </c>
      <c r="E1145" s="43">
        <v>39</v>
      </c>
      <c r="F1145" s="43">
        <v>6.6</v>
      </c>
      <c r="G1145" s="43">
        <v>45.6</v>
      </c>
      <c r="H1145" s="19">
        <f t="shared" si="17"/>
        <v>9</v>
      </c>
    </row>
    <row r="1146" spans="1:8" s="19" customFormat="1" x14ac:dyDescent="0.25">
      <c r="A1146" s="40" t="s">
        <v>2307</v>
      </c>
      <c r="B1146" s="40"/>
      <c r="C1146" s="41" t="s">
        <v>2308</v>
      </c>
      <c r="D1146" s="42" t="s">
        <v>131</v>
      </c>
      <c r="E1146" s="43">
        <v>51.9</v>
      </c>
      <c r="F1146" s="43">
        <v>6.6</v>
      </c>
      <c r="G1146" s="43">
        <v>58.5</v>
      </c>
      <c r="H1146" s="19">
        <f t="shared" si="17"/>
        <v>9</v>
      </c>
    </row>
    <row r="1147" spans="1:8" s="19" customFormat="1" ht="30" x14ac:dyDescent="0.25">
      <c r="A1147" s="40" t="s">
        <v>2309</v>
      </c>
      <c r="B1147" s="40"/>
      <c r="C1147" s="41" t="s">
        <v>2310</v>
      </c>
      <c r="D1147" s="42" t="s">
        <v>131</v>
      </c>
      <c r="E1147" s="43">
        <v>25.09</v>
      </c>
      <c r="F1147" s="43">
        <v>8.6300000000000008</v>
      </c>
      <c r="G1147" s="43">
        <v>33.72</v>
      </c>
      <c r="H1147" s="19">
        <f t="shared" si="17"/>
        <v>9</v>
      </c>
    </row>
    <row r="1148" spans="1:8" s="19" customFormat="1" ht="30" x14ac:dyDescent="0.25">
      <c r="A1148" s="40" t="s">
        <v>2311</v>
      </c>
      <c r="B1148" s="40"/>
      <c r="C1148" s="41" t="s">
        <v>2312</v>
      </c>
      <c r="D1148" s="42" t="s">
        <v>131</v>
      </c>
      <c r="E1148" s="43">
        <v>31.05</v>
      </c>
      <c r="F1148" s="43">
        <v>8.6300000000000008</v>
      </c>
      <c r="G1148" s="43">
        <v>39.68</v>
      </c>
      <c r="H1148" s="19">
        <f t="shared" si="17"/>
        <v>9</v>
      </c>
    </row>
    <row r="1149" spans="1:8" s="19" customFormat="1" ht="30" x14ac:dyDescent="0.25">
      <c r="A1149" s="40" t="s">
        <v>2313</v>
      </c>
      <c r="B1149" s="40"/>
      <c r="C1149" s="41" t="s">
        <v>2314</v>
      </c>
      <c r="D1149" s="42" t="s">
        <v>131</v>
      </c>
      <c r="E1149" s="43">
        <v>43.33</v>
      </c>
      <c r="F1149" s="43">
        <v>6.6</v>
      </c>
      <c r="G1149" s="43">
        <v>49.93</v>
      </c>
      <c r="H1149" s="19">
        <f t="shared" si="17"/>
        <v>9</v>
      </c>
    </row>
    <row r="1150" spans="1:8" s="19" customFormat="1" x14ac:dyDescent="0.25">
      <c r="A1150" s="40" t="s">
        <v>2315</v>
      </c>
      <c r="B1150" s="40"/>
      <c r="C1150" s="41" t="s">
        <v>2316</v>
      </c>
      <c r="D1150" s="42" t="s">
        <v>131</v>
      </c>
      <c r="E1150" s="43">
        <v>16.489999999999998</v>
      </c>
      <c r="F1150" s="43">
        <v>2.62</v>
      </c>
      <c r="G1150" s="43">
        <v>19.11</v>
      </c>
      <c r="H1150" s="19">
        <f t="shared" si="17"/>
        <v>9</v>
      </c>
    </row>
    <row r="1151" spans="1:8" s="19" customFormat="1" x14ac:dyDescent="0.25">
      <c r="A1151" s="40" t="s">
        <v>2317</v>
      </c>
      <c r="B1151" s="40"/>
      <c r="C1151" s="41" t="s">
        <v>2318</v>
      </c>
      <c r="D1151" s="42" t="s">
        <v>131</v>
      </c>
      <c r="E1151" s="43">
        <v>7.69</v>
      </c>
      <c r="F1151" s="43"/>
      <c r="G1151" s="43">
        <v>7.69</v>
      </c>
      <c r="H1151" s="19">
        <f t="shared" si="17"/>
        <v>9</v>
      </c>
    </row>
    <row r="1152" spans="1:8" s="19" customFormat="1" ht="30" x14ac:dyDescent="0.25">
      <c r="A1152" s="40" t="s">
        <v>2319</v>
      </c>
      <c r="B1152" s="40"/>
      <c r="C1152" s="41" t="s">
        <v>2320</v>
      </c>
      <c r="D1152" s="42" t="s">
        <v>131</v>
      </c>
      <c r="E1152" s="43">
        <v>49.62</v>
      </c>
      <c r="F1152" s="43"/>
      <c r="G1152" s="43">
        <v>49.62</v>
      </c>
      <c r="H1152" s="19">
        <f t="shared" si="17"/>
        <v>9</v>
      </c>
    </row>
    <row r="1153" spans="1:8" s="19" customFormat="1" x14ac:dyDescent="0.25">
      <c r="A1153" s="40" t="s">
        <v>2321</v>
      </c>
      <c r="B1153" s="40"/>
      <c r="C1153" s="41" t="s">
        <v>2322</v>
      </c>
      <c r="D1153" s="42"/>
      <c r="E1153" s="43"/>
      <c r="F1153" s="43"/>
      <c r="G1153" s="43"/>
      <c r="H1153" s="19">
        <f t="shared" si="17"/>
        <v>5</v>
      </c>
    </row>
    <row r="1154" spans="1:8" s="19" customFormat="1" ht="30" x14ac:dyDescent="0.25">
      <c r="A1154" s="40" t="s">
        <v>2323</v>
      </c>
      <c r="B1154" s="40"/>
      <c r="C1154" s="41" t="s">
        <v>2324</v>
      </c>
      <c r="D1154" s="42" t="s">
        <v>131</v>
      </c>
      <c r="E1154" s="43">
        <v>115.64</v>
      </c>
      <c r="F1154" s="43">
        <v>7.11</v>
      </c>
      <c r="G1154" s="43">
        <v>122.75</v>
      </c>
      <c r="H1154" s="19">
        <f t="shared" si="17"/>
        <v>9</v>
      </c>
    </row>
    <row r="1155" spans="1:8" s="19" customFormat="1" ht="30" x14ac:dyDescent="0.25">
      <c r="A1155" s="40" t="s">
        <v>2325</v>
      </c>
      <c r="B1155" s="40"/>
      <c r="C1155" s="41" t="s">
        <v>2326</v>
      </c>
      <c r="D1155" s="42" t="s">
        <v>131</v>
      </c>
      <c r="E1155" s="43">
        <v>39.06</v>
      </c>
      <c r="F1155" s="43">
        <v>6.6</v>
      </c>
      <c r="G1155" s="43">
        <v>45.66</v>
      </c>
      <c r="H1155" s="19">
        <f t="shared" si="17"/>
        <v>9</v>
      </c>
    </row>
    <row r="1156" spans="1:8" s="19" customFormat="1" x14ac:dyDescent="0.25">
      <c r="A1156" s="40" t="s">
        <v>2327</v>
      </c>
      <c r="B1156" s="40"/>
      <c r="C1156" s="41" t="s">
        <v>2328</v>
      </c>
      <c r="D1156" s="42"/>
      <c r="E1156" s="43"/>
      <c r="F1156" s="43"/>
      <c r="G1156" s="43"/>
      <c r="H1156" s="19">
        <f t="shared" si="17"/>
        <v>5</v>
      </c>
    </row>
    <row r="1157" spans="1:8" s="19" customFormat="1" x14ac:dyDescent="0.25">
      <c r="A1157" s="40" t="s">
        <v>2329</v>
      </c>
      <c r="B1157" s="40"/>
      <c r="C1157" s="41" t="s">
        <v>2330</v>
      </c>
      <c r="D1157" s="42" t="s">
        <v>73</v>
      </c>
      <c r="E1157" s="43">
        <v>9.7100000000000009</v>
      </c>
      <c r="F1157" s="43">
        <v>7.48</v>
      </c>
      <c r="G1157" s="43">
        <v>17.190000000000001</v>
      </c>
      <c r="H1157" s="19">
        <f t="shared" si="17"/>
        <v>9</v>
      </c>
    </row>
    <row r="1158" spans="1:8" s="19" customFormat="1" x14ac:dyDescent="0.25">
      <c r="A1158" s="40" t="s">
        <v>2331</v>
      </c>
      <c r="B1158" s="40"/>
      <c r="C1158" s="41" t="s">
        <v>2332</v>
      </c>
      <c r="D1158" s="42" t="s">
        <v>73</v>
      </c>
      <c r="E1158" s="43">
        <v>3.83</v>
      </c>
      <c r="F1158" s="43">
        <v>26.18</v>
      </c>
      <c r="G1158" s="43">
        <v>30.01</v>
      </c>
      <c r="H1158" s="19">
        <f t="shared" si="17"/>
        <v>9</v>
      </c>
    </row>
    <row r="1159" spans="1:8" s="19" customFormat="1" ht="30" x14ac:dyDescent="0.25">
      <c r="A1159" s="40" t="s">
        <v>2333</v>
      </c>
      <c r="B1159" s="40"/>
      <c r="C1159" s="41" t="s">
        <v>2334</v>
      </c>
      <c r="D1159" s="42" t="s">
        <v>73</v>
      </c>
      <c r="E1159" s="43"/>
      <c r="F1159" s="43">
        <v>57.34</v>
      </c>
      <c r="G1159" s="43">
        <v>57.34</v>
      </c>
      <c r="H1159" s="19">
        <f t="shared" si="17"/>
        <v>9</v>
      </c>
    </row>
    <row r="1160" spans="1:8" s="19" customFormat="1" x14ac:dyDescent="0.25">
      <c r="A1160" s="40" t="s">
        <v>2335</v>
      </c>
      <c r="B1160" s="40"/>
      <c r="C1160" s="41" t="s">
        <v>2336</v>
      </c>
      <c r="D1160" s="42" t="s">
        <v>21</v>
      </c>
      <c r="E1160" s="43">
        <v>65.37</v>
      </c>
      <c r="F1160" s="43"/>
      <c r="G1160" s="43">
        <v>65.37</v>
      </c>
      <c r="H1160" s="19">
        <f t="shared" si="17"/>
        <v>9</v>
      </c>
    </row>
    <row r="1161" spans="1:8" s="19" customFormat="1" x14ac:dyDescent="0.25">
      <c r="A1161" s="40" t="s">
        <v>2337</v>
      </c>
      <c r="B1161" s="40"/>
      <c r="C1161" s="41" t="s">
        <v>2338</v>
      </c>
      <c r="D1161" s="42" t="s">
        <v>131</v>
      </c>
      <c r="E1161" s="43"/>
      <c r="F1161" s="43">
        <v>9.5299999999999994</v>
      </c>
      <c r="G1161" s="43">
        <v>9.5299999999999994</v>
      </c>
      <c r="H1161" s="19">
        <f t="shared" ref="H1161:H1224" si="18">LEN(A1161)</f>
        <v>9</v>
      </c>
    </row>
    <row r="1162" spans="1:8" s="19" customFormat="1" x14ac:dyDescent="0.25">
      <c r="A1162" s="40" t="s">
        <v>2339</v>
      </c>
      <c r="B1162" s="40"/>
      <c r="C1162" s="41" t="s">
        <v>2340</v>
      </c>
      <c r="D1162" s="42" t="s">
        <v>131</v>
      </c>
      <c r="E1162" s="43">
        <v>12.62</v>
      </c>
      <c r="F1162" s="43">
        <v>10.27</v>
      </c>
      <c r="G1162" s="43">
        <v>22.89</v>
      </c>
      <c r="H1162" s="19">
        <f t="shared" si="18"/>
        <v>9</v>
      </c>
    </row>
    <row r="1163" spans="1:8" s="19" customFormat="1" ht="30" x14ac:dyDescent="0.25">
      <c r="A1163" s="40" t="s">
        <v>2341</v>
      </c>
      <c r="B1163" s="40"/>
      <c r="C1163" s="41" t="s">
        <v>2342</v>
      </c>
      <c r="D1163" s="42" t="s">
        <v>131</v>
      </c>
      <c r="E1163" s="43">
        <v>13.45</v>
      </c>
      <c r="F1163" s="43">
        <v>10.27</v>
      </c>
      <c r="G1163" s="43">
        <v>23.72</v>
      </c>
      <c r="H1163" s="19">
        <f t="shared" si="18"/>
        <v>9</v>
      </c>
    </row>
    <row r="1164" spans="1:8" s="19" customFormat="1" x14ac:dyDescent="0.25">
      <c r="A1164" s="40" t="s">
        <v>2343</v>
      </c>
      <c r="B1164" s="40"/>
      <c r="C1164" s="41" t="s">
        <v>2344</v>
      </c>
      <c r="D1164" s="42" t="s">
        <v>21</v>
      </c>
      <c r="E1164" s="43">
        <v>55.03</v>
      </c>
      <c r="F1164" s="43">
        <v>2.62</v>
      </c>
      <c r="G1164" s="43">
        <v>57.65</v>
      </c>
      <c r="H1164" s="19">
        <f t="shared" si="18"/>
        <v>9</v>
      </c>
    </row>
    <row r="1165" spans="1:8" s="19" customFormat="1" x14ac:dyDescent="0.25">
      <c r="A1165" s="40" t="s">
        <v>2345</v>
      </c>
      <c r="B1165" s="40"/>
      <c r="C1165" s="41" t="s">
        <v>2346</v>
      </c>
      <c r="D1165" s="42" t="s">
        <v>131</v>
      </c>
      <c r="E1165" s="43">
        <v>13.37</v>
      </c>
      <c r="F1165" s="43">
        <v>1.31</v>
      </c>
      <c r="G1165" s="43">
        <v>14.68</v>
      </c>
      <c r="H1165" s="19">
        <f t="shared" si="18"/>
        <v>9</v>
      </c>
    </row>
    <row r="1166" spans="1:8" s="19" customFormat="1" x14ac:dyDescent="0.25">
      <c r="A1166" s="40" t="s">
        <v>2347</v>
      </c>
      <c r="B1166" s="40"/>
      <c r="C1166" s="41" t="s">
        <v>2348</v>
      </c>
      <c r="D1166" s="42" t="s">
        <v>131</v>
      </c>
      <c r="E1166" s="43">
        <v>32.01</v>
      </c>
      <c r="F1166" s="43">
        <v>5.61</v>
      </c>
      <c r="G1166" s="43">
        <v>37.619999999999997</v>
      </c>
      <c r="H1166" s="19">
        <f t="shared" si="18"/>
        <v>9</v>
      </c>
    </row>
    <row r="1167" spans="1:8" s="19" customFormat="1" x14ac:dyDescent="0.25">
      <c r="A1167" s="40" t="s">
        <v>2349</v>
      </c>
      <c r="B1167" s="40"/>
      <c r="C1167" s="41" t="s">
        <v>2350</v>
      </c>
      <c r="D1167" s="42"/>
      <c r="E1167" s="43"/>
      <c r="F1167" s="43"/>
      <c r="G1167" s="43"/>
      <c r="H1167" s="19">
        <f t="shared" si="18"/>
        <v>2</v>
      </c>
    </row>
    <row r="1168" spans="1:8" s="19" customFormat="1" x14ac:dyDescent="0.25">
      <c r="A1168" s="40" t="s">
        <v>2351</v>
      </c>
      <c r="B1168" s="40"/>
      <c r="C1168" s="41" t="s">
        <v>2352</v>
      </c>
      <c r="D1168" s="42"/>
      <c r="E1168" s="43"/>
      <c r="F1168" s="43"/>
      <c r="G1168" s="43"/>
      <c r="H1168" s="19">
        <f t="shared" si="18"/>
        <v>5</v>
      </c>
    </row>
    <row r="1169" spans="1:8" s="19" customFormat="1" x14ac:dyDescent="0.25">
      <c r="A1169" s="40" t="s">
        <v>2353</v>
      </c>
      <c r="B1169" s="40"/>
      <c r="C1169" s="41" t="s">
        <v>2354</v>
      </c>
      <c r="D1169" s="42" t="s">
        <v>73</v>
      </c>
      <c r="E1169" s="43">
        <v>46.38</v>
      </c>
      <c r="F1169" s="43">
        <v>22.44</v>
      </c>
      <c r="G1169" s="43">
        <v>68.819999999999993</v>
      </c>
      <c r="H1169" s="19">
        <f t="shared" si="18"/>
        <v>9</v>
      </c>
    </row>
    <row r="1170" spans="1:8" s="19" customFormat="1" x14ac:dyDescent="0.25">
      <c r="A1170" s="40" t="s">
        <v>2355</v>
      </c>
      <c r="B1170" s="40"/>
      <c r="C1170" s="41" t="s">
        <v>2356</v>
      </c>
      <c r="D1170" s="42" t="s">
        <v>73</v>
      </c>
      <c r="E1170" s="43">
        <v>83.35</v>
      </c>
      <c r="F1170" s="43">
        <v>44.88</v>
      </c>
      <c r="G1170" s="43">
        <v>128.22999999999999</v>
      </c>
      <c r="H1170" s="19">
        <f t="shared" si="18"/>
        <v>9</v>
      </c>
    </row>
    <row r="1171" spans="1:8" s="19" customFormat="1" ht="30" x14ac:dyDescent="0.25">
      <c r="A1171" s="40" t="s">
        <v>2357</v>
      </c>
      <c r="B1171" s="40"/>
      <c r="C1171" s="41" t="s">
        <v>2358</v>
      </c>
      <c r="D1171" s="42" t="s">
        <v>73</v>
      </c>
      <c r="E1171" s="43">
        <v>117.94</v>
      </c>
      <c r="F1171" s="43">
        <v>48.62</v>
      </c>
      <c r="G1171" s="43">
        <v>166.56</v>
      </c>
      <c r="H1171" s="19">
        <f t="shared" si="18"/>
        <v>9</v>
      </c>
    </row>
    <row r="1172" spans="1:8" s="19" customFormat="1" x14ac:dyDescent="0.25">
      <c r="A1172" s="40" t="s">
        <v>2359</v>
      </c>
      <c r="B1172" s="40"/>
      <c r="C1172" s="41" t="s">
        <v>2360</v>
      </c>
      <c r="D1172" s="42" t="s">
        <v>131</v>
      </c>
      <c r="E1172" s="43">
        <v>18.559999999999999</v>
      </c>
      <c r="F1172" s="43">
        <v>14.96</v>
      </c>
      <c r="G1172" s="43">
        <v>33.520000000000003</v>
      </c>
      <c r="H1172" s="19">
        <f t="shared" si="18"/>
        <v>9</v>
      </c>
    </row>
    <row r="1173" spans="1:8" s="19" customFormat="1" ht="30" x14ac:dyDescent="0.25">
      <c r="A1173" s="40" t="s">
        <v>2361</v>
      </c>
      <c r="B1173" s="40"/>
      <c r="C1173" s="41" t="s">
        <v>2362</v>
      </c>
      <c r="D1173" s="42" t="s">
        <v>73</v>
      </c>
      <c r="E1173" s="43">
        <v>152.79</v>
      </c>
      <c r="F1173" s="43">
        <v>44.88</v>
      </c>
      <c r="G1173" s="43">
        <v>197.67</v>
      </c>
      <c r="H1173" s="19">
        <f t="shared" si="18"/>
        <v>9</v>
      </c>
    </row>
    <row r="1174" spans="1:8" s="19" customFormat="1" ht="30" x14ac:dyDescent="0.25">
      <c r="A1174" s="40" t="s">
        <v>2363</v>
      </c>
      <c r="B1174" s="40"/>
      <c r="C1174" s="41" t="s">
        <v>2364</v>
      </c>
      <c r="D1174" s="42" t="s">
        <v>73</v>
      </c>
      <c r="E1174" s="43">
        <v>117.63</v>
      </c>
      <c r="F1174" s="43">
        <v>22.44</v>
      </c>
      <c r="G1174" s="43">
        <v>140.07</v>
      </c>
      <c r="H1174" s="19">
        <f t="shared" si="18"/>
        <v>9</v>
      </c>
    </row>
    <row r="1175" spans="1:8" s="19" customFormat="1" x14ac:dyDescent="0.25">
      <c r="A1175" s="40" t="s">
        <v>2365</v>
      </c>
      <c r="B1175" s="40"/>
      <c r="C1175" s="41" t="s">
        <v>2366</v>
      </c>
      <c r="D1175" s="42"/>
      <c r="E1175" s="43"/>
      <c r="F1175" s="43"/>
      <c r="G1175" s="43"/>
      <c r="H1175" s="19">
        <f t="shared" si="18"/>
        <v>5</v>
      </c>
    </row>
    <row r="1176" spans="1:8" s="19" customFormat="1" x14ac:dyDescent="0.25">
      <c r="A1176" s="40" t="s">
        <v>2367</v>
      </c>
      <c r="B1176" s="40"/>
      <c r="C1176" s="41" t="s">
        <v>2368</v>
      </c>
      <c r="D1176" s="42" t="s">
        <v>73</v>
      </c>
      <c r="E1176" s="43">
        <v>70.05</v>
      </c>
      <c r="F1176" s="43"/>
      <c r="G1176" s="43">
        <v>70.05</v>
      </c>
      <c r="H1176" s="19">
        <f t="shared" si="18"/>
        <v>9</v>
      </c>
    </row>
    <row r="1177" spans="1:8" s="19" customFormat="1" x14ac:dyDescent="0.25">
      <c r="A1177" s="40" t="s">
        <v>2369</v>
      </c>
      <c r="B1177" s="40"/>
      <c r="C1177" s="41" t="s">
        <v>2370</v>
      </c>
      <c r="D1177" s="42" t="s">
        <v>73</v>
      </c>
      <c r="E1177" s="43">
        <v>84.54</v>
      </c>
      <c r="F1177" s="43"/>
      <c r="G1177" s="43">
        <v>84.54</v>
      </c>
      <c r="H1177" s="19">
        <f t="shared" si="18"/>
        <v>9</v>
      </c>
    </row>
    <row r="1178" spans="1:8" s="19" customFormat="1" ht="30" x14ac:dyDescent="0.25">
      <c r="A1178" s="40" t="s">
        <v>2371</v>
      </c>
      <c r="B1178" s="40"/>
      <c r="C1178" s="41" t="s">
        <v>2372</v>
      </c>
      <c r="D1178" s="42" t="s">
        <v>73</v>
      </c>
      <c r="E1178" s="43">
        <v>101.2</v>
      </c>
      <c r="F1178" s="43"/>
      <c r="G1178" s="43">
        <v>101.2</v>
      </c>
      <c r="H1178" s="19">
        <f t="shared" si="18"/>
        <v>9</v>
      </c>
    </row>
    <row r="1179" spans="1:8" s="19" customFormat="1" ht="30" x14ac:dyDescent="0.25">
      <c r="A1179" s="40" t="s">
        <v>2373</v>
      </c>
      <c r="B1179" s="40"/>
      <c r="C1179" s="41" t="s">
        <v>2374</v>
      </c>
      <c r="D1179" s="42" t="s">
        <v>73</v>
      </c>
      <c r="E1179" s="43">
        <v>87.53</v>
      </c>
      <c r="F1179" s="43"/>
      <c r="G1179" s="43">
        <v>87.53</v>
      </c>
      <c r="H1179" s="19">
        <f t="shared" si="18"/>
        <v>9</v>
      </c>
    </row>
    <row r="1180" spans="1:8" s="19" customFormat="1" x14ac:dyDescent="0.25">
      <c r="A1180" s="40" t="s">
        <v>2375</v>
      </c>
      <c r="B1180" s="40"/>
      <c r="C1180" s="41" t="s">
        <v>2376</v>
      </c>
      <c r="D1180" s="42"/>
      <c r="E1180" s="43"/>
      <c r="F1180" s="43"/>
      <c r="G1180" s="43"/>
      <c r="H1180" s="19">
        <f t="shared" si="18"/>
        <v>5</v>
      </c>
    </row>
    <row r="1181" spans="1:8" s="19" customFormat="1" x14ac:dyDescent="0.25">
      <c r="A1181" s="40" t="s">
        <v>2377</v>
      </c>
      <c r="B1181" s="40"/>
      <c r="C1181" s="41" t="s">
        <v>2378</v>
      </c>
      <c r="D1181" s="42" t="s">
        <v>73</v>
      </c>
      <c r="E1181" s="43">
        <v>94.91</v>
      </c>
      <c r="F1181" s="43"/>
      <c r="G1181" s="43">
        <v>94.91</v>
      </c>
      <c r="H1181" s="19">
        <f t="shared" si="18"/>
        <v>9</v>
      </c>
    </row>
    <row r="1182" spans="1:8" s="19" customFormat="1" x14ac:dyDescent="0.25">
      <c r="A1182" s="40" t="s">
        <v>2379</v>
      </c>
      <c r="B1182" s="40"/>
      <c r="C1182" s="41" t="s">
        <v>2380</v>
      </c>
      <c r="D1182" s="42" t="s">
        <v>73</v>
      </c>
      <c r="E1182" s="43">
        <v>125.33</v>
      </c>
      <c r="F1182" s="43"/>
      <c r="G1182" s="43">
        <v>125.33</v>
      </c>
      <c r="H1182" s="19">
        <f t="shared" si="18"/>
        <v>9</v>
      </c>
    </row>
    <row r="1183" spans="1:8" s="19" customFormat="1" x14ac:dyDescent="0.25">
      <c r="A1183" s="40" t="s">
        <v>2381</v>
      </c>
      <c r="B1183" s="40"/>
      <c r="C1183" s="41" t="s">
        <v>2382</v>
      </c>
      <c r="D1183" s="42" t="s">
        <v>73</v>
      </c>
      <c r="E1183" s="43">
        <v>97.52</v>
      </c>
      <c r="F1183" s="43"/>
      <c r="G1183" s="43">
        <v>97.52</v>
      </c>
      <c r="H1183" s="19">
        <f t="shared" si="18"/>
        <v>9</v>
      </c>
    </row>
    <row r="1184" spans="1:8" s="19" customFormat="1" x14ac:dyDescent="0.25">
      <c r="A1184" s="40" t="s">
        <v>2383</v>
      </c>
      <c r="B1184" s="40"/>
      <c r="C1184" s="41" t="s">
        <v>2384</v>
      </c>
      <c r="D1184" s="42" t="s">
        <v>73</v>
      </c>
      <c r="E1184" s="43">
        <v>106.43</v>
      </c>
      <c r="F1184" s="43"/>
      <c r="G1184" s="43">
        <v>106.43</v>
      </c>
      <c r="H1184" s="19">
        <f t="shared" si="18"/>
        <v>9</v>
      </c>
    </row>
    <row r="1185" spans="1:8" s="19" customFormat="1" x14ac:dyDescent="0.25">
      <c r="A1185" s="40" t="s">
        <v>2385</v>
      </c>
      <c r="B1185" s="40"/>
      <c r="C1185" s="41" t="s">
        <v>2386</v>
      </c>
      <c r="D1185" s="42" t="s">
        <v>73</v>
      </c>
      <c r="E1185" s="43">
        <v>75.62</v>
      </c>
      <c r="F1185" s="43"/>
      <c r="G1185" s="43">
        <v>75.62</v>
      </c>
      <c r="H1185" s="19">
        <f t="shared" si="18"/>
        <v>9</v>
      </c>
    </row>
    <row r="1186" spans="1:8" s="19" customFormat="1" ht="30" x14ac:dyDescent="0.25">
      <c r="A1186" s="40" t="s">
        <v>2387</v>
      </c>
      <c r="B1186" s="40"/>
      <c r="C1186" s="41" t="s">
        <v>2388</v>
      </c>
      <c r="D1186" s="42" t="s">
        <v>73</v>
      </c>
      <c r="E1186" s="43">
        <v>215.57</v>
      </c>
      <c r="F1186" s="43"/>
      <c r="G1186" s="43">
        <v>215.57</v>
      </c>
      <c r="H1186" s="19">
        <f t="shared" si="18"/>
        <v>9</v>
      </c>
    </row>
    <row r="1187" spans="1:8" s="19" customFormat="1" ht="30" x14ac:dyDescent="0.25">
      <c r="A1187" s="40" t="s">
        <v>2389</v>
      </c>
      <c r="B1187" s="40"/>
      <c r="C1187" s="41" t="s">
        <v>2390</v>
      </c>
      <c r="D1187" s="42" t="s">
        <v>73</v>
      </c>
      <c r="E1187" s="43">
        <v>141.79</v>
      </c>
      <c r="F1187" s="43"/>
      <c r="G1187" s="43">
        <v>141.79</v>
      </c>
      <c r="H1187" s="19">
        <f t="shared" si="18"/>
        <v>9</v>
      </c>
    </row>
    <row r="1188" spans="1:8" s="19" customFormat="1" x14ac:dyDescent="0.25">
      <c r="A1188" s="40" t="s">
        <v>2391</v>
      </c>
      <c r="B1188" s="40"/>
      <c r="C1188" s="41" t="s">
        <v>2392</v>
      </c>
      <c r="D1188" s="42" t="s">
        <v>73</v>
      </c>
      <c r="E1188" s="43">
        <v>163.02000000000001</v>
      </c>
      <c r="F1188" s="43"/>
      <c r="G1188" s="43">
        <v>163.02000000000001</v>
      </c>
      <c r="H1188" s="19">
        <f t="shared" si="18"/>
        <v>9</v>
      </c>
    </row>
    <row r="1189" spans="1:8" s="19" customFormat="1" x14ac:dyDescent="0.25">
      <c r="A1189" s="40" t="s">
        <v>2393</v>
      </c>
      <c r="B1189" s="40"/>
      <c r="C1189" s="41" t="s">
        <v>2394</v>
      </c>
      <c r="D1189" s="42"/>
      <c r="E1189" s="43"/>
      <c r="F1189" s="43"/>
      <c r="G1189" s="43"/>
      <c r="H1189" s="19">
        <f t="shared" si="18"/>
        <v>5</v>
      </c>
    </row>
    <row r="1190" spans="1:8" s="19" customFormat="1" ht="30" x14ac:dyDescent="0.25">
      <c r="A1190" s="40" t="s">
        <v>2395</v>
      </c>
      <c r="B1190" s="40"/>
      <c r="C1190" s="41" t="s">
        <v>2396</v>
      </c>
      <c r="D1190" s="42" t="s">
        <v>73</v>
      </c>
      <c r="E1190" s="43">
        <v>841.92</v>
      </c>
      <c r="F1190" s="43"/>
      <c r="G1190" s="43">
        <v>841.92</v>
      </c>
      <c r="H1190" s="19">
        <f t="shared" si="18"/>
        <v>9</v>
      </c>
    </row>
    <row r="1191" spans="1:8" s="19" customFormat="1" ht="30" x14ac:dyDescent="0.25">
      <c r="A1191" s="40" t="s">
        <v>2397</v>
      </c>
      <c r="B1191" s="40"/>
      <c r="C1191" s="41" t="s">
        <v>2398</v>
      </c>
      <c r="D1191" s="42" t="s">
        <v>73</v>
      </c>
      <c r="E1191" s="43">
        <v>339.87</v>
      </c>
      <c r="F1191" s="43"/>
      <c r="G1191" s="43">
        <v>339.87</v>
      </c>
      <c r="H1191" s="19">
        <f t="shared" si="18"/>
        <v>9</v>
      </c>
    </row>
    <row r="1192" spans="1:8" s="19" customFormat="1" x14ac:dyDescent="0.25">
      <c r="A1192" s="40" t="s">
        <v>2399</v>
      </c>
      <c r="B1192" s="40"/>
      <c r="C1192" s="41" t="s">
        <v>2400</v>
      </c>
      <c r="D1192" s="42"/>
      <c r="E1192" s="43"/>
      <c r="F1192" s="43"/>
      <c r="G1192" s="43"/>
      <c r="H1192" s="19">
        <f t="shared" si="18"/>
        <v>5</v>
      </c>
    </row>
    <row r="1193" spans="1:8" s="19" customFormat="1" x14ac:dyDescent="0.25">
      <c r="A1193" s="40" t="s">
        <v>2401</v>
      </c>
      <c r="B1193" s="40"/>
      <c r="C1193" s="41" t="s">
        <v>2402</v>
      </c>
      <c r="D1193" s="42" t="s">
        <v>73</v>
      </c>
      <c r="E1193" s="43">
        <v>331.96</v>
      </c>
      <c r="F1193" s="43">
        <v>108.23</v>
      </c>
      <c r="G1193" s="43">
        <v>440.19</v>
      </c>
      <c r="H1193" s="19">
        <f t="shared" si="18"/>
        <v>9</v>
      </c>
    </row>
    <row r="1194" spans="1:8" s="19" customFormat="1" ht="30" x14ac:dyDescent="0.25">
      <c r="A1194" s="40" t="s">
        <v>2403</v>
      </c>
      <c r="B1194" s="40"/>
      <c r="C1194" s="41" t="s">
        <v>2404</v>
      </c>
      <c r="D1194" s="42" t="s">
        <v>73</v>
      </c>
      <c r="E1194" s="43">
        <v>763.59</v>
      </c>
      <c r="F1194" s="43"/>
      <c r="G1194" s="43">
        <v>763.59</v>
      </c>
      <c r="H1194" s="19">
        <f t="shared" si="18"/>
        <v>9</v>
      </c>
    </row>
    <row r="1195" spans="1:8" s="19" customFormat="1" ht="30" x14ac:dyDescent="0.25">
      <c r="A1195" s="40" t="s">
        <v>2405</v>
      </c>
      <c r="B1195" s="40"/>
      <c r="C1195" s="41" t="s">
        <v>2406</v>
      </c>
      <c r="D1195" s="42" t="s">
        <v>73</v>
      </c>
      <c r="E1195" s="43">
        <v>1307.18</v>
      </c>
      <c r="F1195" s="43"/>
      <c r="G1195" s="43">
        <v>1307.18</v>
      </c>
      <c r="H1195" s="19">
        <f t="shared" si="18"/>
        <v>9</v>
      </c>
    </row>
    <row r="1196" spans="1:8" s="19" customFormat="1" ht="30" x14ac:dyDescent="0.25">
      <c r="A1196" s="40" t="s">
        <v>2407</v>
      </c>
      <c r="B1196" s="40"/>
      <c r="C1196" s="41" t="s">
        <v>2408</v>
      </c>
      <c r="D1196" s="42" t="s">
        <v>73</v>
      </c>
      <c r="E1196" s="43">
        <v>562.23</v>
      </c>
      <c r="F1196" s="43"/>
      <c r="G1196" s="43">
        <v>562.23</v>
      </c>
      <c r="H1196" s="19">
        <f t="shared" si="18"/>
        <v>9</v>
      </c>
    </row>
    <row r="1197" spans="1:8" s="19" customFormat="1" ht="30" x14ac:dyDescent="0.25">
      <c r="A1197" s="40" t="s">
        <v>2409</v>
      </c>
      <c r="B1197" s="40"/>
      <c r="C1197" s="41" t="s">
        <v>2410</v>
      </c>
      <c r="D1197" s="42" t="s">
        <v>73</v>
      </c>
      <c r="E1197" s="43">
        <v>808.5</v>
      </c>
      <c r="F1197" s="43"/>
      <c r="G1197" s="43">
        <v>808.5</v>
      </c>
      <c r="H1197" s="19">
        <f t="shared" si="18"/>
        <v>9</v>
      </c>
    </row>
    <row r="1198" spans="1:8" s="19" customFormat="1" ht="30" x14ac:dyDescent="0.25">
      <c r="A1198" s="40" t="s">
        <v>2411</v>
      </c>
      <c r="B1198" s="40"/>
      <c r="C1198" s="41" t="s">
        <v>2412</v>
      </c>
      <c r="D1198" s="42" t="s">
        <v>73</v>
      </c>
      <c r="E1198" s="43">
        <v>694.55</v>
      </c>
      <c r="F1198" s="43"/>
      <c r="G1198" s="43">
        <v>694.55</v>
      </c>
      <c r="H1198" s="19">
        <f t="shared" si="18"/>
        <v>9</v>
      </c>
    </row>
    <row r="1199" spans="1:8" s="19" customFormat="1" x14ac:dyDescent="0.25">
      <c r="A1199" s="40" t="s">
        <v>2413</v>
      </c>
      <c r="B1199" s="40"/>
      <c r="C1199" s="41" t="s">
        <v>2414</v>
      </c>
      <c r="D1199" s="42"/>
      <c r="E1199" s="43"/>
      <c r="F1199" s="43"/>
      <c r="G1199" s="43"/>
      <c r="H1199" s="19">
        <f t="shared" si="18"/>
        <v>5</v>
      </c>
    </row>
    <row r="1200" spans="1:8" s="19" customFormat="1" x14ac:dyDescent="0.25">
      <c r="A1200" s="40" t="s">
        <v>2415</v>
      </c>
      <c r="B1200" s="40"/>
      <c r="C1200" s="41" t="s">
        <v>2416</v>
      </c>
      <c r="D1200" s="42" t="s">
        <v>73</v>
      </c>
      <c r="E1200" s="43">
        <v>56.76</v>
      </c>
      <c r="F1200" s="43"/>
      <c r="G1200" s="43">
        <v>56.76</v>
      </c>
      <c r="H1200" s="19">
        <f t="shared" si="18"/>
        <v>9</v>
      </c>
    </row>
    <row r="1201" spans="1:8" s="19" customFormat="1" x14ac:dyDescent="0.25">
      <c r="A1201" s="40" t="s">
        <v>2417</v>
      </c>
      <c r="B1201" s="40"/>
      <c r="C1201" s="41" t="s">
        <v>2418</v>
      </c>
      <c r="D1201" s="42" t="s">
        <v>73</v>
      </c>
      <c r="E1201" s="43">
        <v>1.33</v>
      </c>
      <c r="F1201" s="43">
        <v>11.22</v>
      </c>
      <c r="G1201" s="43">
        <v>12.55</v>
      </c>
      <c r="H1201" s="19">
        <f t="shared" si="18"/>
        <v>9</v>
      </c>
    </row>
    <row r="1202" spans="1:8" s="19" customFormat="1" x14ac:dyDescent="0.25">
      <c r="A1202" s="40" t="s">
        <v>2419</v>
      </c>
      <c r="B1202" s="40"/>
      <c r="C1202" s="41" t="s">
        <v>2420</v>
      </c>
      <c r="D1202" s="42" t="s">
        <v>73</v>
      </c>
      <c r="E1202" s="43"/>
      <c r="F1202" s="43">
        <v>5.61</v>
      </c>
      <c r="G1202" s="43">
        <v>5.61</v>
      </c>
      <c r="H1202" s="19">
        <f t="shared" si="18"/>
        <v>9</v>
      </c>
    </row>
    <row r="1203" spans="1:8" s="19" customFormat="1" x14ac:dyDescent="0.25">
      <c r="A1203" s="40" t="s">
        <v>2421</v>
      </c>
      <c r="B1203" s="40"/>
      <c r="C1203" s="41" t="s">
        <v>2422</v>
      </c>
      <c r="D1203" s="42" t="s">
        <v>131</v>
      </c>
      <c r="E1203" s="43">
        <v>15.16</v>
      </c>
      <c r="F1203" s="43"/>
      <c r="G1203" s="43">
        <v>15.16</v>
      </c>
      <c r="H1203" s="19">
        <f t="shared" si="18"/>
        <v>9</v>
      </c>
    </row>
    <row r="1204" spans="1:8" s="19" customFormat="1" x14ac:dyDescent="0.25">
      <c r="A1204" s="40" t="s">
        <v>2423</v>
      </c>
      <c r="B1204" s="40"/>
      <c r="C1204" s="41" t="s">
        <v>2424</v>
      </c>
      <c r="D1204" s="42" t="s">
        <v>21</v>
      </c>
      <c r="E1204" s="43">
        <v>19.13</v>
      </c>
      <c r="F1204" s="43"/>
      <c r="G1204" s="43">
        <v>19.13</v>
      </c>
      <c r="H1204" s="19">
        <f t="shared" si="18"/>
        <v>9</v>
      </c>
    </row>
    <row r="1205" spans="1:8" s="19" customFormat="1" x14ac:dyDescent="0.25">
      <c r="A1205" s="40" t="s">
        <v>2425</v>
      </c>
      <c r="B1205" s="40"/>
      <c r="C1205" s="41" t="s">
        <v>2426</v>
      </c>
      <c r="D1205" s="42"/>
      <c r="E1205" s="43"/>
      <c r="F1205" s="43"/>
      <c r="G1205" s="43"/>
      <c r="H1205" s="19">
        <f t="shared" si="18"/>
        <v>2</v>
      </c>
    </row>
    <row r="1206" spans="1:8" s="19" customFormat="1" x14ac:dyDescent="0.25">
      <c r="A1206" s="40" t="s">
        <v>2427</v>
      </c>
      <c r="B1206" s="40"/>
      <c r="C1206" s="41" t="s">
        <v>2428</v>
      </c>
      <c r="D1206" s="42"/>
      <c r="E1206" s="43"/>
      <c r="F1206" s="43"/>
      <c r="G1206" s="43"/>
      <c r="H1206" s="19">
        <f t="shared" si="18"/>
        <v>5</v>
      </c>
    </row>
    <row r="1207" spans="1:8" s="19" customFormat="1" x14ac:dyDescent="0.25">
      <c r="A1207" s="40" t="s">
        <v>2429</v>
      </c>
      <c r="B1207" s="40"/>
      <c r="C1207" s="41" t="s">
        <v>2430</v>
      </c>
      <c r="D1207" s="42" t="s">
        <v>73</v>
      </c>
      <c r="E1207" s="43">
        <v>1024.9100000000001</v>
      </c>
      <c r="F1207" s="43">
        <v>48.99</v>
      </c>
      <c r="G1207" s="43">
        <v>1073.9000000000001</v>
      </c>
      <c r="H1207" s="19">
        <f t="shared" si="18"/>
        <v>9</v>
      </c>
    </row>
    <row r="1208" spans="1:8" s="19" customFormat="1" x14ac:dyDescent="0.25">
      <c r="A1208" s="40" t="s">
        <v>2431</v>
      </c>
      <c r="B1208" s="40"/>
      <c r="C1208" s="41" t="s">
        <v>2432</v>
      </c>
      <c r="D1208" s="42" t="s">
        <v>73</v>
      </c>
      <c r="E1208" s="43">
        <v>875.39</v>
      </c>
      <c r="F1208" s="43">
        <v>48.99</v>
      </c>
      <c r="G1208" s="43">
        <v>924.38</v>
      </c>
      <c r="H1208" s="19">
        <f t="shared" si="18"/>
        <v>9</v>
      </c>
    </row>
    <row r="1209" spans="1:8" s="19" customFormat="1" x14ac:dyDescent="0.25">
      <c r="A1209" s="40" t="s">
        <v>2433</v>
      </c>
      <c r="B1209" s="40"/>
      <c r="C1209" s="41" t="s">
        <v>2434</v>
      </c>
      <c r="D1209" s="42"/>
      <c r="E1209" s="43"/>
      <c r="F1209" s="43"/>
      <c r="G1209" s="43"/>
      <c r="H1209" s="19">
        <f t="shared" si="18"/>
        <v>5</v>
      </c>
    </row>
    <row r="1210" spans="1:8" s="19" customFormat="1" ht="30" x14ac:dyDescent="0.25">
      <c r="A1210" s="40" t="s">
        <v>2435</v>
      </c>
      <c r="B1210" s="40"/>
      <c r="C1210" s="41" t="s">
        <v>2436</v>
      </c>
      <c r="D1210" s="42" t="s">
        <v>73</v>
      </c>
      <c r="E1210" s="43">
        <v>707.31</v>
      </c>
      <c r="F1210" s="43">
        <v>51.61</v>
      </c>
      <c r="G1210" s="43">
        <v>758.92</v>
      </c>
      <c r="H1210" s="19">
        <f t="shared" si="18"/>
        <v>9</v>
      </c>
    </row>
    <row r="1211" spans="1:8" s="19" customFormat="1" x14ac:dyDescent="0.25">
      <c r="A1211" s="40" t="s">
        <v>2437</v>
      </c>
      <c r="B1211" s="40"/>
      <c r="C1211" s="41" t="s">
        <v>2438</v>
      </c>
      <c r="D1211" s="42" t="s">
        <v>21</v>
      </c>
      <c r="E1211" s="43">
        <v>1208.5999999999999</v>
      </c>
      <c r="F1211" s="43">
        <v>104.73</v>
      </c>
      <c r="G1211" s="43">
        <v>1313.33</v>
      </c>
      <c r="H1211" s="19">
        <f t="shared" si="18"/>
        <v>9</v>
      </c>
    </row>
    <row r="1212" spans="1:8" s="19" customFormat="1" x14ac:dyDescent="0.25">
      <c r="A1212" s="40" t="s">
        <v>2439</v>
      </c>
      <c r="B1212" s="40"/>
      <c r="C1212" s="41" t="s">
        <v>2440</v>
      </c>
      <c r="D1212" s="42" t="s">
        <v>21</v>
      </c>
      <c r="E1212" s="43">
        <v>1340.86</v>
      </c>
      <c r="F1212" s="43">
        <v>104.73</v>
      </c>
      <c r="G1212" s="43">
        <v>1445.59</v>
      </c>
      <c r="H1212" s="19">
        <f t="shared" si="18"/>
        <v>9</v>
      </c>
    </row>
    <row r="1213" spans="1:8" s="19" customFormat="1" x14ac:dyDescent="0.25">
      <c r="A1213" s="40" t="s">
        <v>2441</v>
      </c>
      <c r="B1213" s="40"/>
      <c r="C1213" s="41" t="s">
        <v>2442</v>
      </c>
      <c r="D1213" s="42" t="s">
        <v>21</v>
      </c>
      <c r="E1213" s="43">
        <v>1468.43</v>
      </c>
      <c r="F1213" s="43">
        <v>104.73</v>
      </c>
      <c r="G1213" s="43">
        <v>1573.16</v>
      </c>
      <c r="H1213" s="19">
        <f t="shared" si="18"/>
        <v>9</v>
      </c>
    </row>
    <row r="1214" spans="1:8" s="19" customFormat="1" x14ac:dyDescent="0.25">
      <c r="A1214" s="40" t="s">
        <v>2443</v>
      </c>
      <c r="B1214" s="40"/>
      <c r="C1214" s="41" t="s">
        <v>2444</v>
      </c>
      <c r="D1214" s="42" t="s">
        <v>21</v>
      </c>
      <c r="E1214" s="43">
        <v>2106.52</v>
      </c>
      <c r="F1214" s="43">
        <v>130.91</v>
      </c>
      <c r="G1214" s="43">
        <v>2237.4299999999998</v>
      </c>
      <c r="H1214" s="19">
        <f t="shared" si="18"/>
        <v>9</v>
      </c>
    </row>
    <row r="1215" spans="1:8" s="19" customFormat="1" x14ac:dyDescent="0.25">
      <c r="A1215" s="40" t="s">
        <v>2445</v>
      </c>
      <c r="B1215" s="40"/>
      <c r="C1215" s="41" t="s">
        <v>2446</v>
      </c>
      <c r="D1215" s="42"/>
      <c r="E1215" s="43"/>
      <c r="F1215" s="43"/>
      <c r="G1215" s="43"/>
      <c r="H1215" s="19">
        <f t="shared" si="18"/>
        <v>5</v>
      </c>
    </row>
    <row r="1216" spans="1:8" s="19" customFormat="1" ht="30" x14ac:dyDescent="0.25">
      <c r="A1216" s="40" t="s">
        <v>2447</v>
      </c>
      <c r="B1216" s="40"/>
      <c r="C1216" s="41" t="s">
        <v>2448</v>
      </c>
      <c r="D1216" s="42" t="s">
        <v>21</v>
      </c>
      <c r="E1216" s="43">
        <v>1170.52</v>
      </c>
      <c r="F1216" s="43">
        <v>52.36</v>
      </c>
      <c r="G1216" s="43">
        <v>1222.8800000000001</v>
      </c>
      <c r="H1216" s="19">
        <f t="shared" si="18"/>
        <v>9</v>
      </c>
    </row>
    <row r="1217" spans="1:8" s="19" customFormat="1" ht="30" x14ac:dyDescent="0.25">
      <c r="A1217" s="40" t="s">
        <v>2449</v>
      </c>
      <c r="B1217" s="40"/>
      <c r="C1217" s="41" t="s">
        <v>2450</v>
      </c>
      <c r="D1217" s="42" t="s">
        <v>21</v>
      </c>
      <c r="E1217" s="43">
        <v>1022.63</v>
      </c>
      <c r="F1217" s="43">
        <v>52.36</v>
      </c>
      <c r="G1217" s="43">
        <v>1074.99</v>
      </c>
      <c r="H1217" s="19">
        <f t="shared" si="18"/>
        <v>9</v>
      </c>
    </row>
    <row r="1218" spans="1:8" s="19" customFormat="1" ht="30" x14ac:dyDescent="0.25">
      <c r="A1218" s="40" t="s">
        <v>2451</v>
      </c>
      <c r="B1218" s="40"/>
      <c r="C1218" s="41" t="s">
        <v>2452</v>
      </c>
      <c r="D1218" s="42" t="s">
        <v>21</v>
      </c>
      <c r="E1218" s="43">
        <v>1187.92</v>
      </c>
      <c r="F1218" s="43">
        <v>104.73</v>
      </c>
      <c r="G1218" s="43">
        <v>1292.6500000000001</v>
      </c>
      <c r="H1218" s="19">
        <f t="shared" si="18"/>
        <v>9</v>
      </c>
    </row>
    <row r="1219" spans="1:8" s="19" customFormat="1" ht="30" x14ac:dyDescent="0.25">
      <c r="A1219" s="40" t="s">
        <v>2453</v>
      </c>
      <c r="B1219" s="40"/>
      <c r="C1219" s="41" t="s">
        <v>2454</v>
      </c>
      <c r="D1219" s="42" t="s">
        <v>21</v>
      </c>
      <c r="E1219" s="43">
        <v>1294.3699999999999</v>
      </c>
      <c r="F1219" s="43">
        <v>104.73</v>
      </c>
      <c r="G1219" s="43">
        <v>1399.1</v>
      </c>
      <c r="H1219" s="19">
        <f t="shared" si="18"/>
        <v>9</v>
      </c>
    </row>
    <row r="1220" spans="1:8" s="19" customFormat="1" ht="30" x14ac:dyDescent="0.25">
      <c r="A1220" s="40" t="s">
        <v>2455</v>
      </c>
      <c r="B1220" s="40"/>
      <c r="C1220" s="41" t="s">
        <v>2456</v>
      </c>
      <c r="D1220" s="42" t="s">
        <v>21</v>
      </c>
      <c r="E1220" s="43">
        <v>1320.1</v>
      </c>
      <c r="F1220" s="43">
        <v>104.73</v>
      </c>
      <c r="G1220" s="43">
        <v>1424.83</v>
      </c>
      <c r="H1220" s="19">
        <f t="shared" si="18"/>
        <v>9</v>
      </c>
    </row>
    <row r="1221" spans="1:8" s="19" customFormat="1" ht="30" x14ac:dyDescent="0.25">
      <c r="A1221" s="40" t="s">
        <v>2457</v>
      </c>
      <c r="B1221" s="40"/>
      <c r="C1221" s="41" t="s">
        <v>2458</v>
      </c>
      <c r="D1221" s="42" t="s">
        <v>21</v>
      </c>
      <c r="E1221" s="43">
        <v>2071.88</v>
      </c>
      <c r="F1221" s="43">
        <v>130.91</v>
      </c>
      <c r="G1221" s="43">
        <v>2202.79</v>
      </c>
      <c r="H1221" s="19">
        <f t="shared" si="18"/>
        <v>9</v>
      </c>
    </row>
    <row r="1222" spans="1:8" s="19" customFormat="1" ht="30" x14ac:dyDescent="0.25">
      <c r="A1222" s="40" t="s">
        <v>2459</v>
      </c>
      <c r="B1222" s="40"/>
      <c r="C1222" s="41" t="s">
        <v>2460</v>
      </c>
      <c r="D1222" s="42" t="s">
        <v>21</v>
      </c>
      <c r="E1222" s="43">
        <v>2218.64</v>
      </c>
      <c r="F1222" s="43">
        <v>130.91</v>
      </c>
      <c r="G1222" s="43">
        <v>2349.5500000000002</v>
      </c>
      <c r="H1222" s="19">
        <f t="shared" si="18"/>
        <v>9</v>
      </c>
    </row>
    <row r="1223" spans="1:8" s="19" customFormat="1" ht="30" x14ac:dyDescent="0.25">
      <c r="A1223" s="40" t="s">
        <v>2461</v>
      </c>
      <c r="B1223" s="40"/>
      <c r="C1223" s="41" t="s">
        <v>2462</v>
      </c>
      <c r="D1223" s="42" t="s">
        <v>21</v>
      </c>
      <c r="E1223" s="43">
        <v>4037.94</v>
      </c>
      <c r="F1223" s="43">
        <v>149.62</v>
      </c>
      <c r="G1223" s="43">
        <v>4187.5600000000004</v>
      </c>
      <c r="H1223" s="19">
        <f t="shared" si="18"/>
        <v>9</v>
      </c>
    </row>
    <row r="1224" spans="1:8" s="19" customFormat="1" ht="30" x14ac:dyDescent="0.25">
      <c r="A1224" s="40" t="s">
        <v>2463</v>
      </c>
      <c r="B1224" s="40"/>
      <c r="C1224" s="41" t="s">
        <v>2464</v>
      </c>
      <c r="D1224" s="42" t="s">
        <v>21</v>
      </c>
      <c r="E1224" s="43">
        <v>948.93</v>
      </c>
      <c r="F1224" s="43">
        <v>13.09</v>
      </c>
      <c r="G1224" s="43">
        <v>962.02</v>
      </c>
      <c r="H1224" s="19">
        <f t="shared" si="18"/>
        <v>9</v>
      </c>
    </row>
    <row r="1225" spans="1:8" s="19" customFormat="1" ht="30" x14ac:dyDescent="0.25">
      <c r="A1225" s="40" t="s">
        <v>2465</v>
      </c>
      <c r="B1225" s="40"/>
      <c r="C1225" s="41" t="s">
        <v>2466</v>
      </c>
      <c r="D1225" s="42" t="s">
        <v>21</v>
      </c>
      <c r="E1225" s="43">
        <v>1430.29</v>
      </c>
      <c r="F1225" s="43">
        <v>100.98</v>
      </c>
      <c r="G1225" s="43">
        <v>1531.27</v>
      </c>
      <c r="H1225" s="19">
        <f t="shared" ref="H1225:H1288" si="19">LEN(A1225)</f>
        <v>9</v>
      </c>
    </row>
    <row r="1226" spans="1:8" s="19" customFormat="1" ht="30" x14ac:dyDescent="0.25">
      <c r="A1226" s="40" t="s">
        <v>2467</v>
      </c>
      <c r="B1226" s="40"/>
      <c r="C1226" s="41" t="s">
        <v>2468</v>
      </c>
      <c r="D1226" s="42" t="s">
        <v>21</v>
      </c>
      <c r="E1226" s="43">
        <v>1489.22</v>
      </c>
      <c r="F1226" s="43">
        <v>97.24</v>
      </c>
      <c r="G1226" s="43">
        <v>1586.46</v>
      </c>
      <c r="H1226" s="19">
        <f t="shared" si="19"/>
        <v>9</v>
      </c>
    </row>
    <row r="1227" spans="1:8" s="19" customFormat="1" ht="30" x14ac:dyDescent="0.25">
      <c r="A1227" s="40" t="s">
        <v>2469</v>
      </c>
      <c r="B1227" s="40"/>
      <c r="C1227" s="41" t="s">
        <v>2470</v>
      </c>
      <c r="D1227" s="42" t="s">
        <v>21</v>
      </c>
      <c r="E1227" s="43">
        <v>1619.58</v>
      </c>
      <c r="F1227" s="43">
        <v>97.24</v>
      </c>
      <c r="G1227" s="43">
        <v>1716.82</v>
      </c>
      <c r="H1227" s="19">
        <f t="shared" si="19"/>
        <v>9</v>
      </c>
    </row>
    <row r="1228" spans="1:8" s="19" customFormat="1" ht="30" x14ac:dyDescent="0.25">
      <c r="A1228" s="40" t="s">
        <v>2471</v>
      </c>
      <c r="B1228" s="40"/>
      <c r="C1228" s="41" t="s">
        <v>2472</v>
      </c>
      <c r="D1228" s="42" t="s">
        <v>21</v>
      </c>
      <c r="E1228" s="43">
        <v>1645.31</v>
      </c>
      <c r="F1228" s="43">
        <v>97.24</v>
      </c>
      <c r="G1228" s="43">
        <v>1742.55</v>
      </c>
      <c r="H1228" s="19">
        <f t="shared" si="19"/>
        <v>9</v>
      </c>
    </row>
    <row r="1229" spans="1:8" s="19" customFormat="1" ht="30" x14ac:dyDescent="0.25">
      <c r="A1229" s="40" t="s">
        <v>2473</v>
      </c>
      <c r="B1229" s="40"/>
      <c r="C1229" s="41" t="s">
        <v>2474</v>
      </c>
      <c r="D1229" s="42" t="s">
        <v>21</v>
      </c>
      <c r="E1229" s="43">
        <v>2341.79</v>
      </c>
      <c r="F1229" s="43">
        <v>127.16</v>
      </c>
      <c r="G1229" s="43">
        <v>2468.9499999999998</v>
      </c>
      <c r="H1229" s="19">
        <f t="shared" si="19"/>
        <v>9</v>
      </c>
    </row>
    <row r="1230" spans="1:8" s="19" customFormat="1" x14ac:dyDescent="0.25">
      <c r="A1230" s="40" t="s">
        <v>2475</v>
      </c>
      <c r="B1230" s="40"/>
      <c r="C1230" s="41" t="s">
        <v>2476</v>
      </c>
      <c r="D1230" s="42"/>
      <c r="E1230" s="43"/>
      <c r="F1230" s="43"/>
      <c r="G1230" s="43"/>
      <c r="H1230" s="19">
        <f t="shared" si="19"/>
        <v>5</v>
      </c>
    </row>
    <row r="1231" spans="1:8" s="19" customFormat="1" x14ac:dyDescent="0.25">
      <c r="A1231" s="40" t="s">
        <v>2477</v>
      </c>
      <c r="B1231" s="40"/>
      <c r="C1231" s="41" t="s">
        <v>2478</v>
      </c>
      <c r="D1231" s="42" t="s">
        <v>73</v>
      </c>
      <c r="E1231" s="43">
        <v>115.49</v>
      </c>
      <c r="F1231" s="43">
        <v>37.4</v>
      </c>
      <c r="G1231" s="43">
        <v>152.88999999999999</v>
      </c>
      <c r="H1231" s="19">
        <f t="shared" si="19"/>
        <v>9</v>
      </c>
    </row>
    <row r="1232" spans="1:8" s="19" customFormat="1" ht="30" x14ac:dyDescent="0.25">
      <c r="A1232" s="40" t="s">
        <v>2479</v>
      </c>
      <c r="B1232" s="40"/>
      <c r="C1232" s="41" t="s">
        <v>2480</v>
      </c>
      <c r="D1232" s="42" t="s">
        <v>131</v>
      </c>
      <c r="E1232" s="43">
        <v>9.43</v>
      </c>
      <c r="F1232" s="43">
        <v>7.48</v>
      </c>
      <c r="G1232" s="43">
        <v>16.91</v>
      </c>
      <c r="H1232" s="19">
        <f t="shared" si="19"/>
        <v>9</v>
      </c>
    </row>
    <row r="1233" spans="1:8" s="19" customFormat="1" ht="30" x14ac:dyDescent="0.25">
      <c r="A1233" s="40" t="s">
        <v>2481</v>
      </c>
      <c r="B1233" s="40"/>
      <c r="C1233" s="41" t="s">
        <v>2482</v>
      </c>
      <c r="D1233" s="42" t="s">
        <v>131</v>
      </c>
      <c r="E1233" s="43">
        <v>95.45</v>
      </c>
      <c r="F1233" s="43">
        <v>74.8</v>
      </c>
      <c r="G1233" s="43">
        <v>170.25</v>
      </c>
      <c r="H1233" s="19">
        <f t="shared" si="19"/>
        <v>9</v>
      </c>
    </row>
    <row r="1234" spans="1:8" s="19" customFormat="1" ht="30" x14ac:dyDescent="0.25">
      <c r="A1234" s="40" t="s">
        <v>2483</v>
      </c>
      <c r="B1234" s="40"/>
      <c r="C1234" s="41" t="s">
        <v>2484</v>
      </c>
      <c r="D1234" s="42" t="s">
        <v>73</v>
      </c>
      <c r="E1234" s="43">
        <v>2023.04</v>
      </c>
      <c r="F1234" s="43"/>
      <c r="G1234" s="43">
        <v>2023.04</v>
      </c>
      <c r="H1234" s="19">
        <f t="shared" si="19"/>
        <v>9</v>
      </c>
    </row>
    <row r="1235" spans="1:8" s="19" customFormat="1" ht="30" x14ac:dyDescent="0.25">
      <c r="A1235" s="40" t="s">
        <v>2485</v>
      </c>
      <c r="B1235" s="40"/>
      <c r="C1235" s="41" t="s">
        <v>2486</v>
      </c>
      <c r="D1235" s="42" t="s">
        <v>73</v>
      </c>
      <c r="E1235" s="43">
        <v>782.14</v>
      </c>
      <c r="F1235" s="43"/>
      <c r="G1235" s="43">
        <v>782.14</v>
      </c>
      <c r="H1235" s="19">
        <f t="shared" si="19"/>
        <v>9</v>
      </c>
    </row>
    <row r="1236" spans="1:8" s="19" customFormat="1" ht="30" x14ac:dyDescent="0.25">
      <c r="A1236" s="40" t="s">
        <v>2487</v>
      </c>
      <c r="B1236" s="40"/>
      <c r="C1236" s="41" t="s">
        <v>2488</v>
      </c>
      <c r="D1236" s="42" t="s">
        <v>73</v>
      </c>
      <c r="E1236" s="43">
        <v>606</v>
      </c>
      <c r="F1236" s="43">
        <v>14.96</v>
      </c>
      <c r="G1236" s="43">
        <v>620.96</v>
      </c>
      <c r="H1236" s="19">
        <f t="shared" si="19"/>
        <v>9</v>
      </c>
    </row>
    <row r="1237" spans="1:8" s="19" customFormat="1" ht="30" x14ac:dyDescent="0.25">
      <c r="A1237" s="40" t="s">
        <v>2489</v>
      </c>
      <c r="B1237" s="40"/>
      <c r="C1237" s="41" t="s">
        <v>2490</v>
      </c>
      <c r="D1237" s="42" t="s">
        <v>73</v>
      </c>
      <c r="E1237" s="43">
        <v>1517</v>
      </c>
      <c r="F1237" s="43"/>
      <c r="G1237" s="43">
        <v>1517</v>
      </c>
      <c r="H1237" s="19">
        <f t="shared" si="19"/>
        <v>9</v>
      </c>
    </row>
    <row r="1238" spans="1:8" s="19" customFormat="1" x14ac:dyDescent="0.25">
      <c r="A1238" s="40" t="s">
        <v>2491</v>
      </c>
      <c r="B1238" s="40"/>
      <c r="C1238" s="41" t="s">
        <v>2492</v>
      </c>
      <c r="D1238" s="42" t="s">
        <v>73</v>
      </c>
      <c r="E1238" s="43">
        <v>200.41</v>
      </c>
      <c r="F1238" s="43">
        <v>37.4</v>
      </c>
      <c r="G1238" s="43">
        <v>237.81</v>
      </c>
      <c r="H1238" s="19">
        <f t="shared" si="19"/>
        <v>9</v>
      </c>
    </row>
    <row r="1239" spans="1:8" s="19" customFormat="1" x14ac:dyDescent="0.25">
      <c r="A1239" s="40" t="s">
        <v>2493</v>
      </c>
      <c r="B1239" s="40"/>
      <c r="C1239" s="41" t="s">
        <v>2494</v>
      </c>
      <c r="D1239" s="42" t="s">
        <v>334</v>
      </c>
      <c r="E1239" s="43">
        <v>1040.0899999999999</v>
      </c>
      <c r="F1239" s="43">
        <v>160.82</v>
      </c>
      <c r="G1239" s="43">
        <v>1200.9100000000001</v>
      </c>
      <c r="H1239" s="19">
        <f t="shared" si="19"/>
        <v>9</v>
      </c>
    </row>
    <row r="1240" spans="1:8" s="19" customFormat="1" x14ac:dyDescent="0.25">
      <c r="A1240" s="40" t="s">
        <v>2495</v>
      </c>
      <c r="B1240" s="40"/>
      <c r="C1240" s="41" t="s">
        <v>2496</v>
      </c>
      <c r="D1240" s="42" t="s">
        <v>73</v>
      </c>
      <c r="E1240" s="43">
        <v>228.67</v>
      </c>
      <c r="F1240" s="43">
        <v>7.33</v>
      </c>
      <c r="G1240" s="43">
        <v>236</v>
      </c>
      <c r="H1240" s="19">
        <f t="shared" si="19"/>
        <v>9</v>
      </c>
    </row>
    <row r="1241" spans="1:8" s="19" customFormat="1" ht="30" x14ac:dyDescent="0.25">
      <c r="A1241" s="40" t="s">
        <v>2497</v>
      </c>
      <c r="B1241" s="40"/>
      <c r="C1241" s="41" t="s">
        <v>2498</v>
      </c>
      <c r="D1241" s="42" t="s">
        <v>73</v>
      </c>
      <c r="E1241" s="43">
        <v>1967.46</v>
      </c>
      <c r="F1241" s="43"/>
      <c r="G1241" s="43">
        <v>1967.46</v>
      </c>
      <c r="H1241" s="19">
        <f t="shared" si="19"/>
        <v>9</v>
      </c>
    </row>
    <row r="1242" spans="1:8" s="19" customFormat="1" ht="30" x14ac:dyDescent="0.25">
      <c r="A1242" s="40" t="s">
        <v>2499</v>
      </c>
      <c r="B1242" s="40"/>
      <c r="C1242" s="41" t="s">
        <v>2500</v>
      </c>
      <c r="D1242" s="42" t="s">
        <v>73</v>
      </c>
      <c r="E1242" s="43">
        <v>1689.21</v>
      </c>
      <c r="F1242" s="43"/>
      <c r="G1242" s="43">
        <v>1689.21</v>
      </c>
      <c r="H1242" s="19">
        <f t="shared" si="19"/>
        <v>9</v>
      </c>
    </row>
    <row r="1243" spans="1:8" s="19" customFormat="1" x14ac:dyDescent="0.25">
      <c r="A1243" s="40" t="s">
        <v>2501</v>
      </c>
      <c r="B1243" s="40"/>
      <c r="C1243" s="41" t="s">
        <v>2502</v>
      </c>
      <c r="D1243" s="42" t="s">
        <v>73</v>
      </c>
      <c r="E1243" s="43">
        <v>458.5</v>
      </c>
      <c r="F1243" s="43">
        <v>30.8</v>
      </c>
      <c r="G1243" s="43">
        <v>489.3</v>
      </c>
      <c r="H1243" s="19">
        <f t="shared" si="19"/>
        <v>9</v>
      </c>
    </row>
    <row r="1244" spans="1:8" s="19" customFormat="1" ht="30" x14ac:dyDescent="0.25">
      <c r="A1244" s="40" t="s">
        <v>2503</v>
      </c>
      <c r="B1244" s="40"/>
      <c r="C1244" s="41" t="s">
        <v>2504</v>
      </c>
      <c r="D1244" s="42" t="s">
        <v>73</v>
      </c>
      <c r="E1244" s="43">
        <v>683.56</v>
      </c>
      <c r="F1244" s="43">
        <v>149.6</v>
      </c>
      <c r="G1244" s="43">
        <v>833.16</v>
      </c>
      <c r="H1244" s="19">
        <f t="shared" si="19"/>
        <v>9</v>
      </c>
    </row>
    <row r="1245" spans="1:8" s="19" customFormat="1" x14ac:dyDescent="0.25">
      <c r="A1245" s="40" t="s">
        <v>2505</v>
      </c>
      <c r="B1245" s="40"/>
      <c r="C1245" s="41" t="s">
        <v>2506</v>
      </c>
      <c r="D1245" s="42" t="s">
        <v>73</v>
      </c>
      <c r="E1245" s="43">
        <v>441.75</v>
      </c>
      <c r="F1245" s="43">
        <v>74.790000000000006</v>
      </c>
      <c r="G1245" s="43">
        <v>516.54</v>
      </c>
      <c r="H1245" s="19">
        <f t="shared" si="19"/>
        <v>9</v>
      </c>
    </row>
    <row r="1246" spans="1:8" s="19" customFormat="1" ht="30" x14ac:dyDescent="0.25">
      <c r="A1246" s="40" t="s">
        <v>2507</v>
      </c>
      <c r="B1246" s="40"/>
      <c r="C1246" s="41" t="s">
        <v>2508</v>
      </c>
      <c r="D1246" s="42" t="s">
        <v>131</v>
      </c>
      <c r="E1246" s="43">
        <v>152.38999999999999</v>
      </c>
      <c r="F1246" s="43">
        <v>7.48</v>
      </c>
      <c r="G1246" s="43">
        <v>159.87</v>
      </c>
      <c r="H1246" s="19">
        <f t="shared" si="19"/>
        <v>9</v>
      </c>
    </row>
    <row r="1247" spans="1:8" s="19" customFormat="1" x14ac:dyDescent="0.25">
      <c r="A1247" s="40" t="s">
        <v>2509</v>
      </c>
      <c r="B1247" s="40"/>
      <c r="C1247" s="41" t="s">
        <v>2510</v>
      </c>
      <c r="D1247" s="42"/>
      <c r="E1247" s="43"/>
      <c r="F1247" s="43"/>
      <c r="G1247" s="43"/>
      <c r="H1247" s="19">
        <f t="shared" si="19"/>
        <v>5</v>
      </c>
    </row>
    <row r="1248" spans="1:8" s="19" customFormat="1" x14ac:dyDescent="0.25">
      <c r="A1248" s="40" t="s">
        <v>2511</v>
      </c>
      <c r="B1248" s="40"/>
      <c r="C1248" s="41" t="s">
        <v>2512</v>
      </c>
      <c r="D1248" s="42" t="s">
        <v>73</v>
      </c>
      <c r="E1248" s="43">
        <v>264.75</v>
      </c>
      <c r="F1248" s="43">
        <v>51.61</v>
      </c>
      <c r="G1248" s="43">
        <v>316.36</v>
      </c>
      <c r="H1248" s="19">
        <f t="shared" si="19"/>
        <v>9</v>
      </c>
    </row>
    <row r="1249" spans="1:8" s="19" customFormat="1" x14ac:dyDescent="0.25">
      <c r="A1249" s="40" t="s">
        <v>2513</v>
      </c>
      <c r="B1249" s="40"/>
      <c r="C1249" s="41" t="s">
        <v>2514</v>
      </c>
      <c r="D1249" s="42" t="s">
        <v>21</v>
      </c>
      <c r="E1249" s="43">
        <v>536.73</v>
      </c>
      <c r="F1249" s="43">
        <v>104.73</v>
      </c>
      <c r="G1249" s="43">
        <v>641.46</v>
      </c>
      <c r="H1249" s="19">
        <f t="shared" si="19"/>
        <v>9</v>
      </c>
    </row>
    <row r="1250" spans="1:8" s="19" customFormat="1" x14ac:dyDescent="0.25">
      <c r="A1250" s="40" t="s">
        <v>2515</v>
      </c>
      <c r="B1250" s="40"/>
      <c r="C1250" s="41" t="s">
        <v>2516</v>
      </c>
      <c r="D1250" s="42" t="s">
        <v>21</v>
      </c>
      <c r="E1250" s="43">
        <v>526.95000000000005</v>
      </c>
      <c r="F1250" s="43">
        <v>104.73</v>
      </c>
      <c r="G1250" s="43">
        <v>631.67999999999995</v>
      </c>
      <c r="H1250" s="19">
        <f t="shared" si="19"/>
        <v>9</v>
      </c>
    </row>
    <row r="1251" spans="1:8" s="19" customFormat="1" x14ac:dyDescent="0.25">
      <c r="A1251" s="40" t="s">
        <v>2517</v>
      </c>
      <c r="B1251" s="40"/>
      <c r="C1251" s="41" t="s">
        <v>2518</v>
      </c>
      <c r="D1251" s="42" t="s">
        <v>21</v>
      </c>
      <c r="E1251" s="43">
        <v>536.92999999999995</v>
      </c>
      <c r="F1251" s="43">
        <v>104.73</v>
      </c>
      <c r="G1251" s="43">
        <v>641.66</v>
      </c>
      <c r="H1251" s="19">
        <f t="shared" si="19"/>
        <v>9</v>
      </c>
    </row>
    <row r="1252" spans="1:8" s="19" customFormat="1" x14ac:dyDescent="0.25">
      <c r="A1252" s="40" t="s">
        <v>2519</v>
      </c>
      <c r="B1252" s="40"/>
      <c r="C1252" s="41" t="s">
        <v>2520</v>
      </c>
      <c r="D1252" s="42" t="s">
        <v>21</v>
      </c>
      <c r="E1252" s="43">
        <v>565.70000000000005</v>
      </c>
      <c r="F1252" s="43">
        <v>104.73</v>
      </c>
      <c r="G1252" s="43">
        <v>670.43</v>
      </c>
      <c r="H1252" s="19">
        <f t="shared" si="19"/>
        <v>9</v>
      </c>
    </row>
    <row r="1253" spans="1:8" s="19" customFormat="1" x14ac:dyDescent="0.25">
      <c r="A1253" s="40" t="s">
        <v>2521</v>
      </c>
      <c r="B1253" s="40"/>
      <c r="C1253" s="41" t="s">
        <v>2522</v>
      </c>
      <c r="D1253" s="42" t="s">
        <v>21</v>
      </c>
      <c r="E1253" s="43">
        <v>668.62</v>
      </c>
      <c r="F1253" s="43">
        <v>104.73</v>
      </c>
      <c r="G1253" s="43">
        <v>773.35</v>
      </c>
      <c r="H1253" s="19">
        <f t="shared" si="19"/>
        <v>9</v>
      </c>
    </row>
    <row r="1254" spans="1:8" s="19" customFormat="1" x14ac:dyDescent="0.25">
      <c r="A1254" s="40" t="s">
        <v>2523</v>
      </c>
      <c r="B1254" s="40"/>
      <c r="C1254" s="41" t="s">
        <v>2524</v>
      </c>
      <c r="D1254" s="42" t="s">
        <v>21</v>
      </c>
      <c r="E1254" s="43">
        <v>865.7</v>
      </c>
      <c r="F1254" s="43">
        <v>130.91</v>
      </c>
      <c r="G1254" s="43">
        <v>996.61</v>
      </c>
      <c r="H1254" s="19">
        <f t="shared" si="19"/>
        <v>9</v>
      </c>
    </row>
    <row r="1255" spans="1:8" s="19" customFormat="1" x14ac:dyDescent="0.25">
      <c r="A1255" s="40" t="s">
        <v>2525</v>
      </c>
      <c r="B1255" s="40"/>
      <c r="C1255" s="41" t="s">
        <v>2526</v>
      </c>
      <c r="D1255" s="42" t="s">
        <v>21</v>
      </c>
      <c r="E1255" s="43">
        <v>945.36</v>
      </c>
      <c r="F1255" s="43">
        <v>151.47</v>
      </c>
      <c r="G1255" s="43">
        <v>1096.83</v>
      </c>
      <c r="H1255" s="19">
        <f t="shared" si="19"/>
        <v>9</v>
      </c>
    </row>
    <row r="1256" spans="1:8" s="19" customFormat="1" ht="30" x14ac:dyDescent="0.25">
      <c r="A1256" s="40" t="s">
        <v>2527</v>
      </c>
      <c r="B1256" s="40"/>
      <c r="C1256" s="41" t="s">
        <v>2528</v>
      </c>
      <c r="D1256" s="42" t="s">
        <v>21</v>
      </c>
      <c r="E1256" s="43">
        <v>338.7</v>
      </c>
      <c r="F1256" s="43">
        <v>52.36</v>
      </c>
      <c r="G1256" s="43">
        <v>391.06</v>
      </c>
      <c r="H1256" s="19">
        <f t="shared" si="19"/>
        <v>9</v>
      </c>
    </row>
    <row r="1257" spans="1:8" s="19" customFormat="1" ht="30" x14ac:dyDescent="0.25">
      <c r="A1257" s="40" t="s">
        <v>2529</v>
      </c>
      <c r="B1257" s="40"/>
      <c r="C1257" s="41" t="s">
        <v>2530</v>
      </c>
      <c r="D1257" s="42" t="s">
        <v>21</v>
      </c>
      <c r="E1257" s="43">
        <v>338.9</v>
      </c>
      <c r="F1257" s="43">
        <v>52.36</v>
      </c>
      <c r="G1257" s="43">
        <v>391.26</v>
      </c>
      <c r="H1257" s="19">
        <f t="shared" si="19"/>
        <v>9</v>
      </c>
    </row>
    <row r="1258" spans="1:8" s="19" customFormat="1" ht="30" x14ac:dyDescent="0.25">
      <c r="A1258" s="40" t="s">
        <v>2531</v>
      </c>
      <c r="B1258" s="40"/>
      <c r="C1258" s="41" t="s">
        <v>2532</v>
      </c>
      <c r="D1258" s="42" t="s">
        <v>21</v>
      </c>
      <c r="E1258" s="43">
        <v>367.67</v>
      </c>
      <c r="F1258" s="43">
        <v>52.36</v>
      </c>
      <c r="G1258" s="43">
        <v>420.03</v>
      </c>
      <c r="H1258" s="19">
        <f t="shared" si="19"/>
        <v>9</v>
      </c>
    </row>
    <row r="1259" spans="1:8" s="19" customFormat="1" x14ac:dyDescent="0.25">
      <c r="A1259" s="40" t="s">
        <v>2533</v>
      </c>
      <c r="B1259" s="40"/>
      <c r="C1259" s="41" t="s">
        <v>2534</v>
      </c>
      <c r="D1259" s="42" t="s">
        <v>21</v>
      </c>
      <c r="E1259" s="43">
        <v>623.05999999999995</v>
      </c>
      <c r="F1259" s="43">
        <v>52.36</v>
      </c>
      <c r="G1259" s="43">
        <v>675.42</v>
      </c>
      <c r="H1259" s="19">
        <f t="shared" si="19"/>
        <v>9</v>
      </c>
    </row>
    <row r="1260" spans="1:8" s="19" customFormat="1" x14ac:dyDescent="0.25">
      <c r="A1260" s="40" t="s">
        <v>2535</v>
      </c>
      <c r="B1260" s="40"/>
      <c r="C1260" s="41" t="s">
        <v>2536</v>
      </c>
      <c r="D1260" s="42" t="s">
        <v>21</v>
      </c>
      <c r="E1260" s="43">
        <v>623.26</v>
      </c>
      <c r="F1260" s="43">
        <v>52.36</v>
      </c>
      <c r="G1260" s="43">
        <v>675.62</v>
      </c>
      <c r="H1260" s="19">
        <f t="shared" si="19"/>
        <v>9</v>
      </c>
    </row>
    <row r="1261" spans="1:8" s="19" customFormat="1" x14ac:dyDescent="0.25">
      <c r="A1261" s="40" t="s">
        <v>2537</v>
      </c>
      <c r="B1261" s="40"/>
      <c r="C1261" s="41" t="s">
        <v>2538</v>
      </c>
      <c r="D1261" s="42" t="s">
        <v>21</v>
      </c>
      <c r="E1261" s="43">
        <v>828.25</v>
      </c>
      <c r="F1261" s="43">
        <v>97.24</v>
      </c>
      <c r="G1261" s="43">
        <v>925.49</v>
      </c>
      <c r="H1261" s="19">
        <f t="shared" si="19"/>
        <v>9</v>
      </c>
    </row>
    <row r="1262" spans="1:8" s="19" customFormat="1" x14ac:dyDescent="0.25">
      <c r="A1262" s="40" t="s">
        <v>2539</v>
      </c>
      <c r="B1262" s="40"/>
      <c r="C1262" s="41" t="s">
        <v>2540</v>
      </c>
      <c r="D1262" s="42" t="s">
        <v>21</v>
      </c>
      <c r="E1262" s="43">
        <v>850.19</v>
      </c>
      <c r="F1262" s="43">
        <v>97.24</v>
      </c>
      <c r="G1262" s="43">
        <v>947.43</v>
      </c>
      <c r="H1262" s="19">
        <f t="shared" si="19"/>
        <v>9</v>
      </c>
    </row>
    <row r="1263" spans="1:8" s="19" customFormat="1" x14ac:dyDescent="0.25">
      <c r="A1263" s="40" t="s">
        <v>2541</v>
      </c>
      <c r="B1263" s="40"/>
      <c r="C1263" s="41" t="s">
        <v>2542</v>
      </c>
      <c r="D1263" s="42" t="s">
        <v>21</v>
      </c>
      <c r="E1263" s="43">
        <v>890.91</v>
      </c>
      <c r="F1263" s="43">
        <v>97.24</v>
      </c>
      <c r="G1263" s="43">
        <v>988.15</v>
      </c>
      <c r="H1263" s="19">
        <f t="shared" si="19"/>
        <v>9</v>
      </c>
    </row>
    <row r="1264" spans="1:8" s="19" customFormat="1" x14ac:dyDescent="0.25">
      <c r="A1264" s="40" t="s">
        <v>2543</v>
      </c>
      <c r="B1264" s="40"/>
      <c r="C1264" s="41" t="s">
        <v>2544</v>
      </c>
      <c r="D1264" s="42" t="s">
        <v>21</v>
      </c>
      <c r="E1264" s="43">
        <v>1135.6099999999999</v>
      </c>
      <c r="F1264" s="43">
        <v>127.16</v>
      </c>
      <c r="G1264" s="43">
        <v>1262.77</v>
      </c>
      <c r="H1264" s="19">
        <f t="shared" si="19"/>
        <v>9</v>
      </c>
    </row>
    <row r="1265" spans="1:8" s="19" customFormat="1" x14ac:dyDescent="0.25">
      <c r="A1265" s="40" t="s">
        <v>2545</v>
      </c>
      <c r="B1265" s="40"/>
      <c r="C1265" s="41" t="s">
        <v>2546</v>
      </c>
      <c r="D1265" s="42" t="s">
        <v>21</v>
      </c>
      <c r="E1265" s="43">
        <v>1183.83</v>
      </c>
      <c r="F1265" s="43">
        <v>127.16</v>
      </c>
      <c r="G1265" s="43">
        <v>1310.99</v>
      </c>
      <c r="H1265" s="19">
        <f t="shared" si="19"/>
        <v>9</v>
      </c>
    </row>
    <row r="1266" spans="1:8" s="19" customFormat="1" x14ac:dyDescent="0.25">
      <c r="A1266" s="40" t="s">
        <v>2547</v>
      </c>
      <c r="B1266" s="40"/>
      <c r="C1266" s="41" t="s">
        <v>2548</v>
      </c>
      <c r="D1266" s="42" t="s">
        <v>21</v>
      </c>
      <c r="E1266" s="43">
        <v>719.6</v>
      </c>
      <c r="F1266" s="43">
        <v>52.36</v>
      </c>
      <c r="G1266" s="43">
        <v>771.96</v>
      </c>
      <c r="H1266" s="19">
        <f t="shared" si="19"/>
        <v>9</v>
      </c>
    </row>
    <row r="1267" spans="1:8" s="19" customFormat="1" x14ac:dyDescent="0.25">
      <c r="A1267" s="40" t="s">
        <v>2549</v>
      </c>
      <c r="B1267" s="40"/>
      <c r="C1267" s="41" t="s">
        <v>2550</v>
      </c>
      <c r="D1267" s="42" t="s">
        <v>21</v>
      </c>
      <c r="E1267" s="43">
        <v>826.08</v>
      </c>
      <c r="F1267" s="43">
        <v>52.36</v>
      </c>
      <c r="G1267" s="43">
        <v>878.44</v>
      </c>
      <c r="H1267" s="19">
        <f t="shared" si="19"/>
        <v>9</v>
      </c>
    </row>
    <row r="1268" spans="1:8" s="19" customFormat="1" x14ac:dyDescent="0.25">
      <c r="A1268" s="40" t="s">
        <v>2551</v>
      </c>
      <c r="B1268" s="40"/>
      <c r="C1268" s="41" t="s">
        <v>2552</v>
      </c>
      <c r="D1268" s="42" t="s">
        <v>21</v>
      </c>
      <c r="E1268" s="43">
        <v>1099.43</v>
      </c>
      <c r="F1268" s="43">
        <v>130.91</v>
      </c>
      <c r="G1268" s="43">
        <v>1230.3399999999999</v>
      </c>
      <c r="H1268" s="19">
        <f t="shared" si="19"/>
        <v>9</v>
      </c>
    </row>
    <row r="1269" spans="1:8" s="19" customFormat="1" x14ac:dyDescent="0.25">
      <c r="A1269" s="40" t="s">
        <v>2553</v>
      </c>
      <c r="B1269" s="40"/>
      <c r="C1269" s="41" t="s">
        <v>2554</v>
      </c>
      <c r="D1269" s="42"/>
      <c r="E1269" s="43"/>
      <c r="F1269" s="43"/>
      <c r="G1269" s="43"/>
      <c r="H1269" s="19">
        <f t="shared" si="19"/>
        <v>5</v>
      </c>
    </row>
    <row r="1270" spans="1:8" s="19" customFormat="1" ht="30" x14ac:dyDescent="0.25">
      <c r="A1270" s="40" t="s">
        <v>2555</v>
      </c>
      <c r="B1270" s="40"/>
      <c r="C1270" s="41" t="s">
        <v>2556</v>
      </c>
      <c r="D1270" s="42" t="s">
        <v>73</v>
      </c>
      <c r="E1270" s="43">
        <v>271.48</v>
      </c>
      <c r="F1270" s="43">
        <v>51.61</v>
      </c>
      <c r="G1270" s="43">
        <v>323.08999999999997</v>
      </c>
      <c r="H1270" s="19">
        <f t="shared" si="19"/>
        <v>9</v>
      </c>
    </row>
    <row r="1271" spans="1:8" s="19" customFormat="1" ht="30" x14ac:dyDescent="0.25">
      <c r="A1271" s="40" t="s">
        <v>2557</v>
      </c>
      <c r="B1271" s="40"/>
      <c r="C1271" s="41" t="s">
        <v>2558</v>
      </c>
      <c r="D1271" s="42" t="s">
        <v>21</v>
      </c>
      <c r="E1271" s="43">
        <v>543.01</v>
      </c>
      <c r="F1271" s="43">
        <v>104.73</v>
      </c>
      <c r="G1271" s="43">
        <v>647.74</v>
      </c>
      <c r="H1271" s="19">
        <f t="shared" si="19"/>
        <v>9</v>
      </c>
    </row>
    <row r="1272" spans="1:8" s="19" customFormat="1" ht="30" x14ac:dyDescent="0.25">
      <c r="A1272" s="40" t="s">
        <v>2559</v>
      </c>
      <c r="B1272" s="40"/>
      <c r="C1272" s="41" t="s">
        <v>2560</v>
      </c>
      <c r="D1272" s="42" t="s">
        <v>21</v>
      </c>
      <c r="E1272" s="43">
        <v>544.14</v>
      </c>
      <c r="F1272" s="43">
        <v>104.73</v>
      </c>
      <c r="G1272" s="43">
        <v>648.87</v>
      </c>
      <c r="H1272" s="19">
        <f t="shared" si="19"/>
        <v>9</v>
      </c>
    </row>
    <row r="1273" spans="1:8" s="19" customFormat="1" ht="30" x14ac:dyDescent="0.25">
      <c r="A1273" s="40" t="s">
        <v>2561</v>
      </c>
      <c r="B1273" s="40"/>
      <c r="C1273" s="41" t="s">
        <v>2562</v>
      </c>
      <c r="D1273" s="42" t="s">
        <v>21</v>
      </c>
      <c r="E1273" s="43">
        <v>577.01</v>
      </c>
      <c r="F1273" s="43">
        <v>104.73</v>
      </c>
      <c r="G1273" s="43">
        <v>681.74</v>
      </c>
      <c r="H1273" s="19">
        <f t="shared" si="19"/>
        <v>9</v>
      </c>
    </row>
    <row r="1274" spans="1:8" s="19" customFormat="1" x14ac:dyDescent="0.25">
      <c r="A1274" s="40" t="s">
        <v>2563</v>
      </c>
      <c r="B1274" s="40"/>
      <c r="C1274" s="41" t="s">
        <v>2564</v>
      </c>
      <c r="D1274" s="42"/>
      <c r="E1274" s="43"/>
      <c r="F1274" s="43"/>
      <c r="G1274" s="43"/>
      <c r="H1274" s="19">
        <f t="shared" si="19"/>
        <v>5</v>
      </c>
    </row>
    <row r="1275" spans="1:8" s="19" customFormat="1" ht="30" x14ac:dyDescent="0.25">
      <c r="A1275" s="40" t="s">
        <v>2565</v>
      </c>
      <c r="B1275" s="40"/>
      <c r="C1275" s="41" t="s">
        <v>2566</v>
      </c>
      <c r="D1275" s="42" t="s">
        <v>21</v>
      </c>
      <c r="E1275" s="43">
        <v>652.17999999999995</v>
      </c>
      <c r="F1275" s="43"/>
      <c r="G1275" s="43">
        <v>652.17999999999995</v>
      </c>
      <c r="H1275" s="19">
        <f t="shared" si="19"/>
        <v>9</v>
      </c>
    </row>
    <row r="1276" spans="1:8" s="19" customFormat="1" ht="30" x14ac:dyDescent="0.25">
      <c r="A1276" s="40" t="s">
        <v>2567</v>
      </c>
      <c r="B1276" s="40"/>
      <c r="C1276" s="41" t="s">
        <v>2568</v>
      </c>
      <c r="D1276" s="42"/>
      <c r="E1276" s="43"/>
      <c r="F1276" s="43"/>
      <c r="G1276" s="43"/>
      <c r="H1276" s="19">
        <f t="shared" si="19"/>
        <v>5</v>
      </c>
    </row>
    <row r="1277" spans="1:8" s="19" customFormat="1" ht="45" x14ac:dyDescent="0.25">
      <c r="A1277" s="40" t="s">
        <v>2569</v>
      </c>
      <c r="B1277" s="40"/>
      <c r="C1277" s="41" t="s">
        <v>2570</v>
      </c>
      <c r="D1277" s="42" t="s">
        <v>21</v>
      </c>
      <c r="E1277" s="43">
        <v>652.17999999999995</v>
      </c>
      <c r="F1277" s="43"/>
      <c r="G1277" s="43">
        <v>652.17999999999995</v>
      </c>
      <c r="H1277" s="19">
        <f t="shared" si="19"/>
        <v>9</v>
      </c>
    </row>
    <row r="1278" spans="1:8" s="19" customFormat="1" ht="45" x14ac:dyDescent="0.25">
      <c r="A1278" s="40" t="s">
        <v>2571</v>
      </c>
      <c r="B1278" s="40"/>
      <c r="C1278" s="41" t="s">
        <v>2572</v>
      </c>
      <c r="D1278" s="42" t="s">
        <v>21</v>
      </c>
      <c r="E1278" s="43">
        <v>673.04</v>
      </c>
      <c r="F1278" s="43"/>
      <c r="G1278" s="43">
        <v>673.04</v>
      </c>
      <c r="H1278" s="19">
        <f t="shared" si="19"/>
        <v>9</v>
      </c>
    </row>
    <row r="1279" spans="1:8" s="19" customFormat="1" ht="45" x14ac:dyDescent="0.25">
      <c r="A1279" s="40" t="s">
        <v>2573</v>
      </c>
      <c r="B1279" s="40"/>
      <c r="C1279" s="41" t="s">
        <v>2574</v>
      </c>
      <c r="D1279" s="42" t="s">
        <v>21</v>
      </c>
      <c r="E1279" s="43">
        <v>618.71</v>
      </c>
      <c r="F1279" s="43"/>
      <c r="G1279" s="43">
        <v>618.71</v>
      </c>
      <c r="H1279" s="19">
        <f t="shared" si="19"/>
        <v>9</v>
      </c>
    </row>
    <row r="1280" spans="1:8" s="19" customFormat="1" ht="60" x14ac:dyDescent="0.25">
      <c r="A1280" s="40" t="s">
        <v>2575</v>
      </c>
      <c r="B1280" s="40"/>
      <c r="C1280" s="41" t="s">
        <v>2576</v>
      </c>
      <c r="D1280" s="42" t="s">
        <v>21</v>
      </c>
      <c r="E1280" s="43">
        <v>669.57</v>
      </c>
      <c r="F1280" s="43"/>
      <c r="G1280" s="43">
        <v>669.57</v>
      </c>
      <c r="H1280" s="19">
        <f t="shared" si="19"/>
        <v>9</v>
      </c>
    </row>
    <row r="1281" spans="1:8" s="19" customFormat="1" ht="45" x14ac:dyDescent="0.25">
      <c r="A1281" s="40" t="s">
        <v>2577</v>
      </c>
      <c r="B1281" s="40"/>
      <c r="C1281" s="41" t="s">
        <v>2578</v>
      </c>
      <c r="D1281" s="42" t="s">
        <v>21</v>
      </c>
      <c r="E1281" s="43">
        <v>811.44</v>
      </c>
      <c r="F1281" s="43"/>
      <c r="G1281" s="43">
        <v>811.44</v>
      </c>
      <c r="H1281" s="19">
        <f t="shared" si="19"/>
        <v>9</v>
      </c>
    </row>
    <row r="1282" spans="1:8" s="19" customFormat="1" ht="60" x14ac:dyDescent="0.25">
      <c r="A1282" s="40" t="s">
        <v>2579</v>
      </c>
      <c r="B1282" s="40"/>
      <c r="C1282" s="41" t="s">
        <v>2580</v>
      </c>
      <c r="D1282" s="42" t="s">
        <v>21</v>
      </c>
      <c r="E1282" s="43">
        <v>831.52</v>
      </c>
      <c r="F1282" s="43"/>
      <c r="G1282" s="43">
        <v>831.52</v>
      </c>
      <c r="H1282" s="19">
        <f t="shared" si="19"/>
        <v>9</v>
      </c>
    </row>
    <row r="1283" spans="1:8" s="19" customFormat="1" x14ac:dyDescent="0.25">
      <c r="A1283" s="40" t="s">
        <v>2581</v>
      </c>
      <c r="B1283" s="40"/>
      <c r="C1283" s="41" t="s">
        <v>2582</v>
      </c>
      <c r="D1283" s="42"/>
      <c r="E1283" s="43"/>
      <c r="F1283" s="43"/>
      <c r="G1283" s="43"/>
      <c r="H1283" s="19">
        <f t="shared" si="19"/>
        <v>5</v>
      </c>
    </row>
    <row r="1284" spans="1:8" s="19" customFormat="1" x14ac:dyDescent="0.25">
      <c r="A1284" s="40" t="s">
        <v>2583</v>
      </c>
      <c r="B1284" s="40"/>
      <c r="C1284" s="41" t="s">
        <v>2584</v>
      </c>
      <c r="D1284" s="42" t="s">
        <v>21</v>
      </c>
      <c r="E1284" s="43"/>
      <c r="F1284" s="43">
        <v>48.62</v>
      </c>
      <c r="G1284" s="43">
        <v>48.62</v>
      </c>
      <c r="H1284" s="19">
        <f t="shared" si="19"/>
        <v>9</v>
      </c>
    </row>
    <row r="1285" spans="1:8" s="19" customFormat="1" x14ac:dyDescent="0.25">
      <c r="A1285" s="40" t="s">
        <v>2585</v>
      </c>
      <c r="B1285" s="40"/>
      <c r="C1285" s="41" t="s">
        <v>2586</v>
      </c>
      <c r="D1285" s="42" t="s">
        <v>21</v>
      </c>
      <c r="E1285" s="43"/>
      <c r="F1285" s="43">
        <v>59.84</v>
      </c>
      <c r="G1285" s="43">
        <v>59.84</v>
      </c>
      <c r="H1285" s="19">
        <f t="shared" si="19"/>
        <v>9</v>
      </c>
    </row>
    <row r="1286" spans="1:8" s="19" customFormat="1" x14ac:dyDescent="0.25">
      <c r="A1286" s="40" t="s">
        <v>2587</v>
      </c>
      <c r="B1286" s="40"/>
      <c r="C1286" s="41" t="s">
        <v>2588</v>
      </c>
      <c r="D1286" s="42" t="s">
        <v>131</v>
      </c>
      <c r="E1286" s="43"/>
      <c r="F1286" s="43">
        <v>1.87</v>
      </c>
      <c r="G1286" s="43">
        <v>1.87</v>
      </c>
      <c r="H1286" s="19">
        <f t="shared" si="19"/>
        <v>9</v>
      </c>
    </row>
    <row r="1287" spans="1:8" s="19" customFormat="1" x14ac:dyDescent="0.25">
      <c r="A1287" s="40" t="s">
        <v>2589</v>
      </c>
      <c r="B1287" s="40"/>
      <c r="C1287" s="41" t="s">
        <v>2590</v>
      </c>
      <c r="D1287" s="42" t="s">
        <v>131</v>
      </c>
      <c r="E1287" s="43">
        <v>46.57</v>
      </c>
      <c r="F1287" s="43">
        <v>11.22</v>
      </c>
      <c r="G1287" s="43">
        <v>57.79</v>
      </c>
      <c r="H1287" s="19">
        <f t="shared" si="19"/>
        <v>9</v>
      </c>
    </row>
    <row r="1288" spans="1:8" s="19" customFormat="1" x14ac:dyDescent="0.25">
      <c r="A1288" s="40" t="s">
        <v>2591</v>
      </c>
      <c r="B1288" s="40"/>
      <c r="C1288" s="41" t="s">
        <v>2592</v>
      </c>
      <c r="D1288" s="42" t="s">
        <v>73</v>
      </c>
      <c r="E1288" s="43">
        <v>1335.09</v>
      </c>
      <c r="F1288" s="43">
        <v>149.6</v>
      </c>
      <c r="G1288" s="43">
        <v>1484.69</v>
      </c>
      <c r="H1288" s="19">
        <f t="shared" si="19"/>
        <v>9</v>
      </c>
    </row>
    <row r="1289" spans="1:8" s="19" customFormat="1" x14ac:dyDescent="0.25">
      <c r="A1289" s="40" t="s">
        <v>2593</v>
      </c>
      <c r="B1289" s="40"/>
      <c r="C1289" s="41" t="s">
        <v>2594</v>
      </c>
      <c r="D1289" s="42" t="s">
        <v>131</v>
      </c>
      <c r="E1289" s="43">
        <v>7.49</v>
      </c>
      <c r="F1289" s="43">
        <v>1.87</v>
      </c>
      <c r="G1289" s="43">
        <v>9.36</v>
      </c>
      <c r="H1289" s="19">
        <f t="shared" ref="H1289:H1352" si="20">LEN(A1289)</f>
        <v>9</v>
      </c>
    </row>
    <row r="1290" spans="1:8" s="19" customFormat="1" x14ac:dyDescent="0.25">
      <c r="A1290" s="40" t="s">
        <v>2595</v>
      </c>
      <c r="B1290" s="40"/>
      <c r="C1290" s="41" t="s">
        <v>2596</v>
      </c>
      <c r="D1290" s="42" t="s">
        <v>21</v>
      </c>
      <c r="E1290" s="43">
        <v>279.17</v>
      </c>
      <c r="F1290" s="43"/>
      <c r="G1290" s="43">
        <v>279.17</v>
      </c>
      <c r="H1290" s="19">
        <f t="shared" si="20"/>
        <v>9</v>
      </c>
    </row>
    <row r="1291" spans="1:8" s="19" customFormat="1" x14ac:dyDescent="0.25">
      <c r="A1291" s="40" t="s">
        <v>2597</v>
      </c>
      <c r="B1291" s="40"/>
      <c r="C1291" s="41" t="s">
        <v>2598</v>
      </c>
      <c r="D1291" s="42" t="s">
        <v>73</v>
      </c>
      <c r="E1291" s="43">
        <v>1183.3800000000001</v>
      </c>
      <c r="F1291" s="43">
        <v>18.71</v>
      </c>
      <c r="G1291" s="43">
        <v>1202.0899999999999</v>
      </c>
      <c r="H1291" s="19">
        <f t="shared" si="20"/>
        <v>9</v>
      </c>
    </row>
    <row r="1292" spans="1:8" s="19" customFormat="1" x14ac:dyDescent="0.25">
      <c r="A1292" s="40" t="s">
        <v>2599</v>
      </c>
      <c r="B1292" s="40"/>
      <c r="C1292" s="41" t="s">
        <v>2600</v>
      </c>
      <c r="D1292" s="42" t="s">
        <v>73</v>
      </c>
      <c r="E1292" s="43">
        <v>224.07</v>
      </c>
      <c r="F1292" s="43">
        <v>18.71</v>
      </c>
      <c r="G1292" s="43">
        <v>242.78</v>
      </c>
      <c r="H1292" s="19">
        <f t="shared" si="20"/>
        <v>9</v>
      </c>
    </row>
    <row r="1293" spans="1:8" s="19" customFormat="1" x14ac:dyDescent="0.25">
      <c r="A1293" s="40" t="s">
        <v>2601</v>
      </c>
      <c r="B1293" s="40"/>
      <c r="C1293" s="41" t="s">
        <v>2602</v>
      </c>
      <c r="D1293" s="42" t="s">
        <v>73</v>
      </c>
      <c r="E1293" s="43">
        <v>455.73</v>
      </c>
      <c r="F1293" s="43">
        <v>18.71</v>
      </c>
      <c r="G1293" s="43">
        <v>474.44</v>
      </c>
      <c r="H1293" s="19">
        <f t="shared" si="20"/>
        <v>9</v>
      </c>
    </row>
    <row r="1294" spans="1:8" s="19" customFormat="1" x14ac:dyDescent="0.25">
      <c r="A1294" s="40" t="s">
        <v>2603</v>
      </c>
      <c r="B1294" s="40"/>
      <c r="C1294" s="41" t="s">
        <v>2604</v>
      </c>
      <c r="D1294" s="42" t="s">
        <v>21</v>
      </c>
      <c r="E1294" s="43">
        <v>237.8</v>
      </c>
      <c r="F1294" s="43">
        <v>56.11</v>
      </c>
      <c r="G1294" s="43">
        <v>293.91000000000003</v>
      </c>
      <c r="H1294" s="19">
        <f t="shared" si="20"/>
        <v>9</v>
      </c>
    </row>
    <row r="1295" spans="1:8" s="19" customFormat="1" x14ac:dyDescent="0.25">
      <c r="A1295" s="40" t="s">
        <v>2605</v>
      </c>
      <c r="B1295" s="40"/>
      <c r="C1295" s="41" t="s">
        <v>2606</v>
      </c>
      <c r="D1295" s="42" t="s">
        <v>21</v>
      </c>
      <c r="E1295" s="43">
        <v>228.02</v>
      </c>
      <c r="F1295" s="43">
        <v>56.11</v>
      </c>
      <c r="G1295" s="43">
        <v>284.13</v>
      </c>
      <c r="H1295" s="19">
        <f t="shared" si="20"/>
        <v>9</v>
      </c>
    </row>
    <row r="1296" spans="1:8" s="19" customFormat="1" x14ac:dyDescent="0.25">
      <c r="A1296" s="40" t="s">
        <v>2607</v>
      </c>
      <c r="B1296" s="40"/>
      <c r="C1296" s="41" t="s">
        <v>2608</v>
      </c>
      <c r="D1296" s="42" t="s">
        <v>21</v>
      </c>
      <c r="E1296" s="43">
        <v>238</v>
      </c>
      <c r="F1296" s="43">
        <v>56.11</v>
      </c>
      <c r="G1296" s="43">
        <v>294.11</v>
      </c>
      <c r="H1296" s="19">
        <f t="shared" si="20"/>
        <v>9</v>
      </c>
    </row>
    <row r="1297" spans="1:8" s="19" customFormat="1" x14ac:dyDescent="0.25">
      <c r="A1297" s="40" t="s">
        <v>2609</v>
      </c>
      <c r="B1297" s="40"/>
      <c r="C1297" s="41" t="s">
        <v>2610</v>
      </c>
      <c r="D1297" s="42" t="s">
        <v>21</v>
      </c>
      <c r="E1297" s="43">
        <v>266.77</v>
      </c>
      <c r="F1297" s="43">
        <v>56.11</v>
      </c>
      <c r="G1297" s="43">
        <v>322.88</v>
      </c>
      <c r="H1297" s="19">
        <f t="shared" si="20"/>
        <v>9</v>
      </c>
    </row>
    <row r="1298" spans="1:8" s="19" customFormat="1" ht="30" x14ac:dyDescent="0.25">
      <c r="A1298" s="40" t="s">
        <v>2611</v>
      </c>
      <c r="B1298" s="40"/>
      <c r="C1298" s="41" t="s">
        <v>2612</v>
      </c>
      <c r="D1298" s="42" t="s">
        <v>21</v>
      </c>
      <c r="E1298" s="43">
        <v>888.99</v>
      </c>
      <c r="F1298" s="43">
        <v>56.11</v>
      </c>
      <c r="G1298" s="43">
        <v>945.1</v>
      </c>
      <c r="H1298" s="19">
        <f t="shared" si="20"/>
        <v>9</v>
      </c>
    </row>
    <row r="1299" spans="1:8" s="19" customFormat="1" ht="30" x14ac:dyDescent="0.25">
      <c r="A1299" s="40" t="s">
        <v>2613</v>
      </c>
      <c r="B1299" s="40"/>
      <c r="C1299" s="41" t="s">
        <v>2614</v>
      </c>
      <c r="D1299" s="42" t="s">
        <v>21</v>
      </c>
      <c r="E1299" s="43">
        <v>1021.17</v>
      </c>
      <c r="F1299" s="43">
        <v>56.11</v>
      </c>
      <c r="G1299" s="43">
        <v>1077.28</v>
      </c>
      <c r="H1299" s="19">
        <f t="shared" si="20"/>
        <v>9</v>
      </c>
    </row>
    <row r="1300" spans="1:8" s="19" customFormat="1" ht="30" x14ac:dyDescent="0.25">
      <c r="A1300" s="40" t="s">
        <v>2615</v>
      </c>
      <c r="B1300" s="40"/>
      <c r="C1300" s="41" t="s">
        <v>2616</v>
      </c>
      <c r="D1300" s="42" t="s">
        <v>21</v>
      </c>
      <c r="E1300" s="43">
        <v>995.44</v>
      </c>
      <c r="F1300" s="43">
        <v>56.11</v>
      </c>
      <c r="G1300" s="43">
        <v>1051.55</v>
      </c>
      <c r="H1300" s="19">
        <f t="shared" si="20"/>
        <v>9</v>
      </c>
    </row>
    <row r="1301" spans="1:8" s="19" customFormat="1" x14ac:dyDescent="0.25">
      <c r="A1301" s="40" t="s">
        <v>2617</v>
      </c>
      <c r="B1301" s="40"/>
      <c r="C1301" s="41" t="s">
        <v>2618</v>
      </c>
      <c r="D1301" s="42" t="s">
        <v>73</v>
      </c>
      <c r="E1301" s="43">
        <v>1274.94</v>
      </c>
      <c r="F1301" s="43">
        <v>56.11</v>
      </c>
      <c r="G1301" s="43">
        <v>1331.05</v>
      </c>
      <c r="H1301" s="19">
        <f t="shared" si="20"/>
        <v>9</v>
      </c>
    </row>
    <row r="1302" spans="1:8" s="19" customFormat="1" x14ac:dyDescent="0.25">
      <c r="A1302" s="40" t="s">
        <v>2619</v>
      </c>
      <c r="B1302" s="40"/>
      <c r="C1302" s="41" t="s">
        <v>2620</v>
      </c>
      <c r="D1302" s="42"/>
      <c r="E1302" s="43"/>
      <c r="F1302" s="43"/>
      <c r="G1302" s="43"/>
      <c r="H1302" s="19">
        <f t="shared" si="20"/>
        <v>2</v>
      </c>
    </row>
    <row r="1303" spans="1:8" s="19" customFormat="1" x14ac:dyDescent="0.25">
      <c r="A1303" s="40" t="s">
        <v>2621</v>
      </c>
      <c r="B1303" s="40"/>
      <c r="C1303" s="41" t="s">
        <v>2622</v>
      </c>
      <c r="D1303" s="42"/>
      <c r="E1303" s="43"/>
      <c r="F1303" s="43"/>
      <c r="G1303" s="43"/>
      <c r="H1303" s="19">
        <f t="shared" si="20"/>
        <v>5</v>
      </c>
    </row>
    <row r="1304" spans="1:8" s="19" customFormat="1" x14ac:dyDescent="0.25">
      <c r="A1304" s="40" t="s">
        <v>2623</v>
      </c>
      <c r="B1304" s="40"/>
      <c r="C1304" s="41" t="s">
        <v>2624</v>
      </c>
      <c r="D1304" s="42" t="s">
        <v>73</v>
      </c>
      <c r="E1304" s="43">
        <v>728.51</v>
      </c>
      <c r="F1304" s="43">
        <v>23.74</v>
      </c>
      <c r="G1304" s="43">
        <v>752.25</v>
      </c>
      <c r="H1304" s="19">
        <f t="shared" si="20"/>
        <v>9</v>
      </c>
    </row>
    <row r="1305" spans="1:8" s="19" customFormat="1" x14ac:dyDescent="0.25">
      <c r="A1305" s="40" t="s">
        <v>2625</v>
      </c>
      <c r="B1305" s="40"/>
      <c r="C1305" s="41" t="s">
        <v>2626</v>
      </c>
      <c r="D1305" s="42" t="s">
        <v>73</v>
      </c>
      <c r="E1305" s="43">
        <v>1038.6500000000001</v>
      </c>
      <c r="F1305" s="43">
        <v>23.74</v>
      </c>
      <c r="G1305" s="43">
        <v>1062.3900000000001</v>
      </c>
      <c r="H1305" s="19">
        <f t="shared" si="20"/>
        <v>9</v>
      </c>
    </row>
    <row r="1306" spans="1:8" s="19" customFormat="1" x14ac:dyDescent="0.25">
      <c r="A1306" s="40" t="s">
        <v>2627</v>
      </c>
      <c r="B1306" s="40"/>
      <c r="C1306" s="41" t="s">
        <v>2628</v>
      </c>
      <c r="D1306" s="42" t="s">
        <v>73</v>
      </c>
      <c r="E1306" s="43">
        <v>909.11</v>
      </c>
      <c r="F1306" s="43">
        <v>23.74</v>
      </c>
      <c r="G1306" s="43">
        <v>932.85</v>
      </c>
      <c r="H1306" s="19">
        <f t="shared" si="20"/>
        <v>9</v>
      </c>
    </row>
    <row r="1307" spans="1:8" s="19" customFormat="1" x14ac:dyDescent="0.25">
      <c r="A1307" s="40" t="s">
        <v>2629</v>
      </c>
      <c r="B1307" s="40"/>
      <c r="C1307" s="41" t="s">
        <v>2630</v>
      </c>
      <c r="D1307" s="42" t="s">
        <v>73</v>
      </c>
      <c r="E1307" s="43">
        <v>813.28</v>
      </c>
      <c r="F1307" s="43">
        <v>23.74</v>
      </c>
      <c r="G1307" s="43">
        <v>837.02</v>
      </c>
      <c r="H1307" s="19">
        <f t="shared" si="20"/>
        <v>9</v>
      </c>
    </row>
    <row r="1308" spans="1:8" s="19" customFormat="1" x14ac:dyDescent="0.25">
      <c r="A1308" s="40" t="s">
        <v>2631</v>
      </c>
      <c r="B1308" s="40"/>
      <c r="C1308" s="41" t="s">
        <v>2632</v>
      </c>
      <c r="D1308" s="42" t="s">
        <v>73</v>
      </c>
      <c r="E1308" s="43">
        <v>584.35</v>
      </c>
      <c r="F1308" s="43">
        <v>23.74</v>
      </c>
      <c r="G1308" s="43">
        <v>608.09</v>
      </c>
      <c r="H1308" s="19">
        <f t="shared" si="20"/>
        <v>9</v>
      </c>
    </row>
    <row r="1309" spans="1:8" s="19" customFormat="1" x14ac:dyDescent="0.25">
      <c r="A1309" s="40" t="s">
        <v>2633</v>
      </c>
      <c r="B1309" s="40"/>
      <c r="C1309" s="41" t="s">
        <v>2634</v>
      </c>
      <c r="D1309" s="42" t="s">
        <v>73</v>
      </c>
      <c r="E1309" s="43">
        <v>878.17</v>
      </c>
      <c r="F1309" s="43">
        <v>23.74</v>
      </c>
      <c r="G1309" s="43">
        <v>901.91</v>
      </c>
      <c r="H1309" s="19">
        <f t="shared" si="20"/>
        <v>9</v>
      </c>
    </row>
    <row r="1310" spans="1:8" s="19" customFormat="1" ht="30" x14ac:dyDescent="0.25">
      <c r="A1310" s="40" t="s">
        <v>2635</v>
      </c>
      <c r="B1310" s="40"/>
      <c r="C1310" s="41" t="s">
        <v>2636</v>
      </c>
      <c r="D1310" s="42" t="s">
        <v>73</v>
      </c>
      <c r="E1310" s="43">
        <v>270.32</v>
      </c>
      <c r="F1310" s="43"/>
      <c r="G1310" s="43">
        <v>270.32</v>
      </c>
      <c r="H1310" s="19">
        <f t="shared" si="20"/>
        <v>9</v>
      </c>
    </row>
    <row r="1311" spans="1:8" s="19" customFormat="1" ht="45" x14ac:dyDescent="0.25">
      <c r="A1311" s="40" t="s">
        <v>2637</v>
      </c>
      <c r="B1311" s="40"/>
      <c r="C1311" s="41" t="s">
        <v>2638</v>
      </c>
      <c r="D1311" s="42" t="s">
        <v>73</v>
      </c>
      <c r="E1311" s="43">
        <v>662.69</v>
      </c>
      <c r="F1311" s="43">
        <v>22.85</v>
      </c>
      <c r="G1311" s="43">
        <v>685.54</v>
      </c>
      <c r="H1311" s="19">
        <f t="shared" si="20"/>
        <v>9</v>
      </c>
    </row>
    <row r="1312" spans="1:8" s="19" customFormat="1" ht="45" x14ac:dyDescent="0.25">
      <c r="A1312" s="40" t="s">
        <v>2639</v>
      </c>
      <c r="B1312" s="40"/>
      <c r="C1312" s="41" t="s">
        <v>2640</v>
      </c>
      <c r="D1312" s="42" t="s">
        <v>73</v>
      </c>
      <c r="E1312" s="43">
        <v>328.62</v>
      </c>
      <c r="F1312" s="43">
        <v>22.85</v>
      </c>
      <c r="G1312" s="43">
        <v>351.47</v>
      </c>
      <c r="H1312" s="19">
        <f t="shared" si="20"/>
        <v>9</v>
      </c>
    </row>
    <row r="1313" spans="1:8" s="19" customFormat="1" ht="30" x14ac:dyDescent="0.25">
      <c r="A1313" s="40" t="s">
        <v>2641</v>
      </c>
      <c r="B1313" s="40"/>
      <c r="C1313" s="41" t="s">
        <v>2642</v>
      </c>
      <c r="D1313" s="42" t="s">
        <v>73</v>
      </c>
      <c r="E1313" s="43">
        <v>1476.03</v>
      </c>
      <c r="F1313" s="43">
        <v>60.49</v>
      </c>
      <c r="G1313" s="43">
        <v>1536.52</v>
      </c>
      <c r="H1313" s="19">
        <f t="shared" si="20"/>
        <v>9</v>
      </c>
    </row>
    <row r="1314" spans="1:8" s="19" customFormat="1" x14ac:dyDescent="0.25">
      <c r="A1314" s="40" t="s">
        <v>2643</v>
      </c>
      <c r="B1314" s="40"/>
      <c r="C1314" s="41" t="s">
        <v>2644</v>
      </c>
      <c r="D1314" s="42" t="s">
        <v>73</v>
      </c>
      <c r="E1314" s="43">
        <v>1201.58</v>
      </c>
      <c r="F1314" s="43">
        <v>78.459999999999994</v>
      </c>
      <c r="G1314" s="43">
        <v>1280.04</v>
      </c>
      <c r="H1314" s="19">
        <f t="shared" si="20"/>
        <v>9</v>
      </c>
    </row>
    <row r="1315" spans="1:8" s="19" customFormat="1" x14ac:dyDescent="0.25">
      <c r="A1315" s="40" t="s">
        <v>2645</v>
      </c>
      <c r="B1315" s="40"/>
      <c r="C1315" s="41" t="s">
        <v>2646</v>
      </c>
      <c r="D1315" s="42"/>
      <c r="E1315" s="43"/>
      <c r="F1315" s="43"/>
      <c r="G1315" s="43"/>
      <c r="H1315" s="19">
        <f t="shared" si="20"/>
        <v>5</v>
      </c>
    </row>
    <row r="1316" spans="1:8" s="19" customFormat="1" x14ac:dyDescent="0.25">
      <c r="A1316" s="40" t="s">
        <v>2647</v>
      </c>
      <c r="B1316" s="40"/>
      <c r="C1316" s="41" t="s">
        <v>2648</v>
      </c>
      <c r="D1316" s="42" t="s">
        <v>73</v>
      </c>
      <c r="E1316" s="43">
        <v>969.78</v>
      </c>
      <c r="F1316" s="43">
        <v>71.14</v>
      </c>
      <c r="G1316" s="43">
        <v>1040.92</v>
      </c>
      <c r="H1316" s="19">
        <f t="shared" si="20"/>
        <v>9</v>
      </c>
    </row>
    <row r="1317" spans="1:8" s="19" customFormat="1" x14ac:dyDescent="0.25">
      <c r="A1317" s="40" t="s">
        <v>2649</v>
      </c>
      <c r="B1317" s="40"/>
      <c r="C1317" s="41" t="s">
        <v>2650</v>
      </c>
      <c r="D1317" s="42" t="s">
        <v>73</v>
      </c>
      <c r="E1317" s="43">
        <v>1049.56</v>
      </c>
      <c r="F1317" s="43">
        <v>71.14</v>
      </c>
      <c r="G1317" s="43">
        <v>1120.7</v>
      </c>
      <c r="H1317" s="19">
        <f t="shared" si="20"/>
        <v>9</v>
      </c>
    </row>
    <row r="1318" spans="1:8" s="19" customFormat="1" ht="30" x14ac:dyDescent="0.25">
      <c r="A1318" s="40" t="s">
        <v>2651</v>
      </c>
      <c r="B1318" s="40"/>
      <c r="C1318" s="41" t="s">
        <v>2652</v>
      </c>
      <c r="D1318" s="42" t="s">
        <v>21</v>
      </c>
      <c r="E1318" s="43">
        <v>1421.45</v>
      </c>
      <c r="F1318" s="43">
        <v>125.41</v>
      </c>
      <c r="G1318" s="43">
        <v>1546.86</v>
      </c>
      <c r="H1318" s="19">
        <f t="shared" si="20"/>
        <v>9</v>
      </c>
    </row>
    <row r="1319" spans="1:8" s="19" customFormat="1" ht="30" x14ac:dyDescent="0.25">
      <c r="A1319" s="40" t="s">
        <v>2653</v>
      </c>
      <c r="B1319" s="40"/>
      <c r="C1319" s="41" t="s">
        <v>2654</v>
      </c>
      <c r="D1319" s="42" t="s">
        <v>21</v>
      </c>
      <c r="E1319" s="43">
        <v>1340.82</v>
      </c>
      <c r="F1319" s="43">
        <v>125.41</v>
      </c>
      <c r="G1319" s="43">
        <v>1466.23</v>
      </c>
      <c r="H1319" s="19">
        <f t="shared" si="20"/>
        <v>9</v>
      </c>
    </row>
    <row r="1320" spans="1:8" s="19" customFormat="1" ht="30" x14ac:dyDescent="0.25">
      <c r="A1320" s="40" t="s">
        <v>2655</v>
      </c>
      <c r="B1320" s="40"/>
      <c r="C1320" s="41" t="s">
        <v>2656</v>
      </c>
      <c r="D1320" s="42" t="s">
        <v>73</v>
      </c>
      <c r="E1320" s="43">
        <v>1316.89</v>
      </c>
      <c r="F1320" s="43">
        <v>125.41</v>
      </c>
      <c r="G1320" s="43">
        <v>1442.3</v>
      </c>
      <c r="H1320" s="19">
        <f t="shared" si="20"/>
        <v>9</v>
      </c>
    </row>
    <row r="1321" spans="1:8" s="19" customFormat="1" ht="30" x14ac:dyDescent="0.25">
      <c r="A1321" s="40" t="s">
        <v>2657</v>
      </c>
      <c r="B1321" s="40"/>
      <c r="C1321" s="41" t="s">
        <v>2658</v>
      </c>
      <c r="D1321" s="42" t="s">
        <v>21</v>
      </c>
      <c r="E1321" s="43">
        <v>1439.33</v>
      </c>
      <c r="F1321" s="43">
        <v>136.38999999999999</v>
      </c>
      <c r="G1321" s="43">
        <v>1575.72</v>
      </c>
      <c r="H1321" s="19">
        <f t="shared" si="20"/>
        <v>9</v>
      </c>
    </row>
    <row r="1322" spans="1:8" s="19" customFormat="1" ht="30" x14ac:dyDescent="0.25">
      <c r="A1322" s="40" t="s">
        <v>2659</v>
      </c>
      <c r="B1322" s="40"/>
      <c r="C1322" s="41" t="s">
        <v>2660</v>
      </c>
      <c r="D1322" s="42" t="s">
        <v>21</v>
      </c>
      <c r="E1322" s="43">
        <v>1293.42</v>
      </c>
      <c r="F1322" s="43">
        <v>136.38999999999999</v>
      </c>
      <c r="G1322" s="43">
        <v>1429.81</v>
      </c>
      <c r="H1322" s="19">
        <f t="shared" si="20"/>
        <v>9</v>
      </c>
    </row>
    <row r="1323" spans="1:8" s="19" customFormat="1" x14ac:dyDescent="0.25">
      <c r="A1323" s="40" t="s">
        <v>2661</v>
      </c>
      <c r="B1323" s="40"/>
      <c r="C1323" s="41" t="s">
        <v>2662</v>
      </c>
      <c r="D1323" s="42" t="s">
        <v>73</v>
      </c>
      <c r="E1323" s="43">
        <v>1027.19</v>
      </c>
      <c r="F1323" s="43">
        <v>71.14</v>
      </c>
      <c r="G1323" s="43">
        <v>1098.33</v>
      </c>
      <c r="H1323" s="19">
        <f t="shared" si="20"/>
        <v>9</v>
      </c>
    </row>
    <row r="1324" spans="1:8" s="19" customFormat="1" x14ac:dyDescent="0.25">
      <c r="A1324" s="40" t="s">
        <v>2663</v>
      </c>
      <c r="B1324" s="40"/>
      <c r="C1324" s="41" t="s">
        <v>2664</v>
      </c>
      <c r="D1324" s="42" t="s">
        <v>73</v>
      </c>
      <c r="E1324" s="43">
        <v>354.65</v>
      </c>
      <c r="F1324" s="43">
        <v>71.14</v>
      </c>
      <c r="G1324" s="43">
        <v>425.79</v>
      </c>
      <c r="H1324" s="19">
        <f t="shared" si="20"/>
        <v>9</v>
      </c>
    </row>
    <row r="1325" spans="1:8" s="19" customFormat="1" x14ac:dyDescent="0.25">
      <c r="A1325" s="40" t="s">
        <v>2665</v>
      </c>
      <c r="B1325" s="40"/>
      <c r="C1325" s="41" t="s">
        <v>2666</v>
      </c>
      <c r="D1325" s="42" t="s">
        <v>73</v>
      </c>
      <c r="E1325" s="43">
        <v>1694.72</v>
      </c>
      <c r="F1325" s="43">
        <v>71.14</v>
      </c>
      <c r="G1325" s="43">
        <v>1765.86</v>
      </c>
      <c r="H1325" s="19">
        <f t="shared" si="20"/>
        <v>9</v>
      </c>
    </row>
    <row r="1326" spans="1:8" s="19" customFormat="1" ht="30" x14ac:dyDescent="0.25">
      <c r="A1326" s="40" t="s">
        <v>2667</v>
      </c>
      <c r="B1326" s="40"/>
      <c r="C1326" s="41" t="s">
        <v>2668</v>
      </c>
      <c r="D1326" s="42" t="s">
        <v>73</v>
      </c>
      <c r="E1326" s="43">
        <v>638.57000000000005</v>
      </c>
      <c r="F1326" s="43">
        <v>54.27</v>
      </c>
      <c r="G1326" s="43">
        <v>692.84</v>
      </c>
      <c r="H1326" s="19">
        <f t="shared" si="20"/>
        <v>9</v>
      </c>
    </row>
    <row r="1327" spans="1:8" s="19" customFormat="1" ht="30" x14ac:dyDescent="0.25">
      <c r="A1327" s="40" t="s">
        <v>2669</v>
      </c>
      <c r="B1327" s="40"/>
      <c r="C1327" s="41" t="s">
        <v>2670</v>
      </c>
      <c r="D1327" s="42" t="s">
        <v>73</v>
      </c>
      <c r="E1327" s="43">
        <v>533.07000000000005</v>
      </c>
      <c r="F1327" s="43">
        <v>71.14</v>
      </c>
      <c r="G1327" s="43">
        <v>604.21</v>
      </c>
      <c r="H1327" s="19">
        <f t="shared" si="20"/>
        <v>9</v>
      </c>
    </row>
    <row r="1328" spans="1:8" s="19" customFormat="1" ht="30" x14ac:dyDescent="0.25">
      <c r="A1328" s="40" t="s">
        <v>2671</v>
      </c>
      <c r="B1328" s="40"/>
      <c r="C1328" s="41" t="s">
        <v>2672</v>
      </c>
      <c r="D1328" s="42" t="s">
        <v>73</v>
      </c>
      <c r="E1328" s="43">
        <v>535.77</v>
      </c>
      <c r="F1328" s="43">
        <v>71.14</v>
      </c>
      <c r="G1328" s="43">
        <v>606.91</v>
      </c>
      <c r="H1328" s="19">
        <f t="shared" si="20"/>
        <v>9</v>
      </c>
    </row>
    <row r="1329" spans="1:8" s="19" customFormat="1" x14ac:dyDescent="0.25">
      <c r="A1329" s="40" t="s">
        <v>2673</v>
      </c>
      <c r="B1329" s="40"/>
      <c r="C1329" s="41" t="s">
        <v>2674</v>
      </c>
      <c r="D1329" s="42" t="s">
        <v>73</v>
      </c>
      <c r="E1329" s="43">
        <v>1430.08</v>
      </c>
      <c r="F1329" s="43">
        <v>71.14</v>
      </c>
      <c r="G1329" s="43">
        <v>1501.22</v>
      </c>
      <c r="H1329" s="19">
        <f t="shared" si="20"/>
        <v>9</v>
      </c>
    </row>
    <row r="1330" spans="1:8" s="19" customFormat="1" x14ac:dyDescent="0.25">
      <c r="A1330" s="40" t="s">
        <v>2675</v>
      </c>
      <c r="B1330" s="40"/>
      <c r="C1330" s="41" t="s">
        <v>2676</v>
      </c>
      <c r="D1330" s="42" t="s">
        <v>73</v>
      </c>
      <c r="E1330" s="43">
        <v>1655.63</v>
      </c>
      <c r="F1330" s="43">
        <v>71.14</v>
      </c>
      <c r="G1330" s="43">
        <v>1726.77</v>
      </c>
      <c r="H1330" s="19">
        <f t="shared" si="20"/>
        <v>9</v>
      </c>
    </row>
    <row r="1331" spans="1:8" s="19" customFormat="1" ht="30" x14ac:dyDescent="0.25">
      <c r="A1331" s="40" t="s">
        <v>2677</v>
      </c>
      <c r="B1331" s="40"/>
      <c r="C1331" s="41" t="s">
        <v>2678</v>
      </c>
      <c r="D1331" s="42" t="s">
        <v>73</v>
      </c>
      <c r="E1331" s="43">
        <v>1422.04</v>
      </c>
      <c r="F1331" s="43">
        <v>71.14</v>
      </c>
      <c r="G1331" s="43">
        <v>1493.18</v>
      </c>
      <c r="H1331" s="19">
        <f t="shared" si="20"/>
        <v>9</v>
      </c>
    </row>
    <row r="1332" spans="1:8" s="19" customFormat="1" x14ac:dyDescent="0.25">
      <c r="A1332" s="40" t="s">
        <v>2679</v>
      </c>
      <c r="B1332" s="40"/>
      <c r="C1332" s="41" t="s">
        <v>2680</v>
      </c>
      <c r="D1332" s="42" t="s">
        <v>73</v>
      </c>
      <c r="E1332" s="43">
        <v>996.25</v>
      </c>
      <c r="F1332" s="43">
        <v>47.28</v>
      </c>
      <c r="G1332" s="43">
        <v>1043.53</v>
      </c>
      <c r="H1332" s="19">
        <f t="shared" si="20"/>
        <v>9</v>
      </c>
    </row>
    <row r="1333" spans="1:8" s="19" customFormat="1" x14ac:dyDescent="0.25">
      <c r="A1333" s="40" t="s">
        <v>2681</v>
      </c>
      <c r="B1333" s="40"/>
      <c r="C1333" s="41" t="s">
        <v>2682</v>
      </c>
      <c r="D1333" s="42" t="s">
        <v>73</v>
      </c>
      <c r="E1333" s="43">
        <v>743.74</v>
      </c>
      <c r="F1333" s="43">
        <v>57.93</v>
      </c>
      <c r="G1333" s="43">
        <v>801.67</v>
      </c>
      <c r="H1333" s="19">
        <f t="shared" si="20"/>
        <v>9</v>
      </c>
    </row>
    <row r="1334" spans="1:8" s="19" customFormat="1" ht="30" x14ac:dyDescent="0.25">
      <c r="A1334" s="40" t="s">
        <v>2683</v>
      </c>
      <c r="B1334" s="40"/>
      <c r="C1334" s="41" t="s">
        <v>2684</v>
      </c>
      <c r="D1334" s="42" t="s">
        <v>73</v>
      </c>
      <c r="E1334" s="43">
        <v>1663.65</v>
      </c>
      <c r="F1334" s="43">
        <v>47.28</v>
      </c>
      <c r="G1334" s="43">
        <v>1710.93</v>
      </c>
      <c r="H1334" s="19">
        <f t="shared" si="20"/>
        <v>9</v>
      </c>
    </row>
    <row r="1335" spans="1:8" s="19" customFormat="1" ht="30" x14ac:dyDescent="0.25">
      <c r="A1335" s="40" t="s">
        <v>2685</v>
      </c>
      <c r="B1335" s="40"/>
      <c r="C1335" s="41" t="s">
        <v>2686</v>
      </c>
      <c r="D1335" s="42" t="s">
        <v>73</v>
      </c>
      <c r="E1335" s="43">
        <v>1289.71</v>
      </c>
      <c r="F1335" s="43">
        <v>47.28</v>
      </c>
      <c r="G1335" s="43">
        <v>1336.99</v>
      </c>
      <c r="H1335" s="19">
        <f t="shared" si="20"/>
        <v>9</v>
      </c>
    </row>
    <row r="1336" spans="1:8" s="19" customFormat="1" x14ac:dyDescent="0.25">
      <c r="A1336" s="40" t="s">
        <v>2687</v>
      </c>
      <c r="B1336" s="40"/>
      <c r="C1336" s="41" t="s">
        <v>2688</v>
      </c>
      <c r="D1336" s="42" t="s">
        <v>73</v>
      </c>
      <c r="E1336" s="43">
        <v>1609.77</v>
      </c>
      <c r="F1336" s="43">
        <v>23.74</v>
      </c>
      <c r="G1336" s="43">
        <v>1633.51</v>
      </c>
      <c r="H1336" s="19">
        <f t="shared" si="20"/>
        <v>9</v>
      </c>
    </row>
    <row r="1337" spans="1:8" s="19" customFormat="1" x14ac:dyDescent="0.25">
      <c r="A1337" s="40" t="s">
        <v>2689</v>
      </c>
      <c r="B1337" s="40"/>
      <c r="C1337" s="41" t="s">
        <v>2690</v>
      </c>
      <c r="D1337" s="42" t="s">
        <v>73</v>
      </c>
      <c r="E1337" s="43">
        <v>300.67</v>
      </c>
      <c r="F1337" s="43">
        <v>37.4</v>
      </c>
      <c r="G1337" s="43">
        <v>338.07</v>
      </c>
      <c r="H1337" s="19">
        <f t="shared" si="20"/>
        <v>9</v>
      </c>
    </row>
    <row r="1338" spans="1:8" s="19" customFormat="1" ht="30" x14ac:dyDescent="0.25">
      <c r="A1338" s="40" t="s">
        <v>2691</v>
      </c>
      <c r="B1338" s="40"/>
      <c r="C1338" s="41" t="s">
        <v>2692</v>
      </c>
      <c r="D1338" s="42" t="s">
        <v>73</v>
      </c>
      <c r="E1338" s="43">
        <v>636.79999999999995</v>
      </c>
      <c r="F1338" s="43">
        <v>71.14</v>
      </c>
      <c r="G1338" s="43">
        <v>707.94</v>
      </c>
      <c r="H1338" s="19">
        <f t="shared" si="20"/>
        <v>9</v>
      </c>
    </row>
    <row r="1339" spans="1:8" s="19" customFormat="1" ht="30" x14ac:dyDescent="0.25">
      <c r="A1339" s="40" t="s">
        <v>2693</v>
      </c>
      <c r="B1339" s="40"/>
      <c r="C1339" s="41" t="s">
        <v>2694</v>
      </c>
      <c r="D1339" s="42" t="s">
        <v>73</v>
      </c>
      <c r="E1339" s="43">
        <v>1328.74</v>
      </c>
      <c r="F1339" s="43">
        <v>112.9</v>
      </c>
      <c r="G1339" s="43">
        <v>1441.64</v>
      </c>
      <c r="H1339" s="19">
        <f t="shared" si="20"/>
        <v>9</v>
      </c>
    </row>
    <row r="1340" spans="1:8" s="19" customFormat="1" ht="30" x14ac:dyDescent="0.25">
      <c r="A1340" s="40" t="s">
        <v>2695</v>
      </c>
      <c r="B1340" s="40"/>
      <c r="C1340" s="41" t="s">
        <v>2696</v>
      </c>
      <c r="D1340" s="42" t="s">
        <v>73</v>
      </c>
      <c r="E1340" s="43">
        <v>5538.34</v>
      </c>
      <c r="F1340" s="43">
        <v>139.34</v>
      </c>
      <c r="G1340" s="43">
        <v>5677.68</v>
      </c>
      <c r="H1340" s="19">
        <f t="shared" si="20"/>
        <v>9</v>
      </c>
    </row>
    <row r="1341" spans="1:8" s="19" customFormat="1" ht="30" x14ac:dyDescent="0.25">
      <c r="A1341" s="40" t="s">
        <v>2697</v>
      </c>
      <c r="B1341" s="40"/>
      <c r="C1341" s="41" t="s">
        <v>2698</v>
      </c>
      <c r="D1341" s="42" t="s">
        <v>73</v>
      </c>
      <c r="E1341" s="43">
        <v>915.6</v>
      </c>
      <c r="F1341" s="43">
        <v>50.71</v>
      </c>
      <c r="G1341" s="43">
        <v>966.31</v>
      </c>
      <c r="H1341" s="19">
        <f t="shared" si="20"/>
        <v>9</v>
      </c>
    </row>
    <row r="1342" spans="1:8" s="19" customFormat="1" ht="30" x14ac:dyDescent="0.25">
      <c r="A1342" s="40" t="s">
        <v>2699</v>
      </c>
      <c r="B1342" s="40"/>
      <c r="C1342" s="41" t="s">
        <v>2700</v>
      </c>
      <c r="D1342" s="42" t="s">
        <v>73</v>
      </c>
      <c r="E1342" s="43">
        <v>1821.31</v>
      </c>
      <c r="F1342" s="43">
        <v>54.03</v>
      </c>
      <c r="G1342" s="43">
        <v>1875.34</v>
      </c>
      <c r="H1342" s="19">
        <f t="shared" si="20"/>
        <v>9</v>
      </c>
    </row>
    <row r="1343" spans="1:8" s="19" customFormat="1" ht="30" x14ac:dyDescent="0.25">
      <c r="A1343" s="40" t="s">
        <v>2701</v>
      </c>
      <c r="B1343" s="40"/>
      <c r="C1343" s="41" t="s">
        <v>2702</v>
      </c>
      <c r="D1343" s="42" t="s">
        <v>73</v>
      </c>
      <c r="E1343" s="43">
        <v>663.27</v>
      </c>
      <c r="F1343" s="43">
        <v>71.14</v>
      </c>
      <c r="G1343" s="43">
        <v>734.41</v>
      </c>
      <c r="H1343" s="19">
        <f t="shared" si="20"/>
        <v>9</v>
      </c>
    </row>
    <row r="1344" spans="1:8" s="19" customFormat="1" x14ac:dyDescent="0.25">
      <c r="A1344" s="40" t="s">
        <v>2703</v>
      </c>
      <c r="B1344" s="40"/>
      <c r="C1344" s="41" t="s">
        <v>2704</v>
      </c>
      <c r="D1344" s="42"/>
      <c r="E1344" s="43"/>
      <c r="F1344" s="43"/>
      <c r="G1344" s="43"/>
      <c r="H1344" s="19">
        <f t="shared" si="20"/>
        <v>5</v>
      </c>
    </row>
    <row r="1345" spans="1:8" s="19" customFormat="1" ht="30" x14ac:dyDescent="0.25">
      <c r="A1345" s="40" t="s">
        <v>2705</v>
      </c>
      <c r="B1345" s="40"/>
      <c r="C1345" s="41" t="s">
        <v>2706</v>
      </c>
      <c r="D1345" s="42" t="s">
        <v>131</v>
      </c>
      <c r="E1345" s="43">
        <v>846.03</v>
      </c>
      <c r="F1345" s="43">
        <v>37.4</v>
      </c>
      <c r="G1345" s="43">
        <v>883.43</v>
      </c>
      <c r="H1345" s="19">
        <f t="shared" si="20"/>
        <v>9</v>
      </c>
    </row>
    <row r="1346" spans="1:8" s="19" customFormat="1" x14ac:dyDescent="0.25">
      <c r="A1346" s="40" t="s">
        <v>2707</v>
      </c>
      <c r="B1346" s="40"/>
      <c r="C1346" s="41" t="s">
        <v>2708</v>
      </c>
      <c r="D1346" s="42" t="s">
        <v>131</v>
      </c>
      <c r="E1346" s="43">
        <v>745.56</v>
      </c>
      <c r="F1346" s="43">
        <v>14.96</v>
      </c>
      <c r="G1346" s="43">
        <v>760.52</v>
      </c>
      <c r="H1346" s="19">
        <f t="shared" si="20"/>
        <v>9</v>
      </c>
    </row>
    <row r="1347" spans="1:8" s="19" customFormat="1" x14ac:dyDescent="0.25">
      <c r="A1347" s="40" t="s">
        <v>2709</v>
      </c>
      <c r="B1347" s="40"/>
      <c r="C1347" s="41" t="s">
        <v>2710</v>
      </c>
      <c r="D1347" s="42" t="s">
        <v>131</v>
      </c>
      <c r="E1347" s="43">
        <v>1197.67</v>
      </c>
      <c r="F1347" s="43">
        <v>37.4</v>
      </c>
      <c r="G1347" s="43">
        <v>1235.07</v>
      </c>
      <c r="H1347" s="19">
        <f t="shared" si="20"/>
        <v>9</v>
      </c>
    </row>
    <row r="1348" spans="1:8" s="19" customFormat="1" x14ac:dyDescent="0.25">
      <c r="A1348" s="40" t="s">
        <v>2711</v>
      </c>
      <c r="B1348" s="40"/>
      <c r="C1348" s="41" t="s">
        <v>2712</v>
      </c>
      <c r="D1348" s="42" t="s">
        <v>73</v>
      </c>
      <c r="E1348" s="43">
        <v>1348.31</v>
      </c>
      <c r="F1348" s="43">
        <v>74.8</v>
      </c>
      <c r="G1348" s="43">
        <v>1423.11</v>
      </c>
      <c r="H1348" s="19">
        <f t="shared" si="20"/>
        <v>9</v>
      </c>
    </row>
    <row r="1349" spans="1:8" s="19" customFormat="1" ht="30" x14ac:dyDescent="0.25">
      <c r="A1349" s="40" t="s">
        <v>2713</v>
      </c>
      <c r="B1349" s="40"/>
      <c r="C1349" s="41" t="s">
        <v>2714</v>
      </c>
      <c r="D1349" s="42" t="s">
        <v>73</v>
      </c>
      <c r="E1349" s="43">
        <v>1029.7</v>
      </c>
      <c r="F1349" s="43">
        <v>12.34</v>
      </c>
      <c r="G1349" s="43">
        <v>1042.04</v>
      </c>
      <c r="H1349" s="19">
        <f t="shared" si="20"/>
        <v>9</v>
      </c>
    </row>
    <row r="1350" spans="1:8" s="19" customFormat="1" ht="30" x14ac:dyDescent="0.25">
      <c r="A1350" s="40" t="s">
        <v>2715</v>
      </c>
      <c r="B1350" s="40"/>
      <c r="C1350" s="41" t="s">
        <v>2716</v>
      </c>
      <c r="D1350" s="42" t="s">
        <v>73</v>
      </c>
      <c r="E1350" s="43">
        <v>820.09</v>
      </c>
      <c r="F1350" s="43">
        <v>37.4</v>
      </c>
      <c r="G1350" s="43">
        <v>857.49</v>
      </c>
      <c r="H1350" s="19">
        <f t="shared" si="20"/>
        <v>9</v>
      </c>
    </row>
    <row r="1351" spans="1:8" s="19" customFormat="1" ht="30" x14ac:dyDescent="0.25">
      <c r="A1351" s="40" t="s">
        <v>2717</v>
      </c>
      <c r="B1351" s="40"/>
      <c r="C1351" s="41" t="s">
        <v>2718</v>
      </c>
      <c r="D1351" s="42" t="s">
        <v>73</v>
      </c>
      <c r="E1351" s="43">
        <v>1235.6500000000001</v>
      </c>
      <c r="F1351" s="43">
        <v>23.74</v>
      </c>
      <c r="G1351" s="43">
        <v>1259.3900000000001</v>
      </c>
      <c r="H1351" s="19">
        <f t="shared" si="20"/>
        <v>9</v>
      </c>
    </row>
    <row r="1352" spans="1:8" s="19" customFormat="1" ht="30" x14ac:dyDescent="0.25">
      <c r="A1352" s="40" t="s">
        <v>2719</v>
      </c>
      <c r="B1352" s="40"/>
      <c r="C1352" s="41" t="s">
        <v>2720</v>
      </c>
      <c r="D1352" s="42" t="s">
        <v>73</v>
      </c>
      <c r="E1352" s="43">
        <v>615.13</v>
      </c>
      <c r="F1352" s="43">
        <v>47.28</v>
      </c>
      <c r="G1352" s="43">
        <v>662.41</v>
      </c>
      <c r="H1352" s="19">
        <f t="shared" si="20"/>
        <v>9</v>
      </c>
    </row>
    <row r="1353" spans="1:8" s="19" customFormat="1" x14ac:dyDescent="0.25">
      <c r="A1353" s="40" t="s">
        <v>2721</v>
      </c>
      <c r="B1353" s="40"/>
      <c r="C1353" s="41" t="s">
        <v>2722</v>
      </c>
      <c r="D1353" s="42" t="s">
        <v>131</v>
      </c>
      <c r="E1353" s="43">
        <v>186.53</v>
      </c>
      <c r="F1353" s="43">
        <v>18.71</v>
      </c>
      <c r="G1353" s="43">
        <v>205.24</v>
      </c>
      <c r="H1353" s="19">
        <f t="shared" ref="H1353:H1416" si="21">LEN(A1353)</f>
        <v>9</v>
      </c>
    </row>
    <row r="1354" spans="1:8" s="19" customFormat="1" x14ac:dyDescent="0.25">
      <c r="A1354" s="40" t="s">
        <v>2723</v>
      </c>
      <c r="B1354" s="40"/>
      <c r="C1354" s="41" t="s">
        <v>2724</v>
      </c>
      <c r="D1354" s="42" t="s">
        <v>131</v>
      </c>
      <c r="E1354" s="43">
        <v>231.91</v>
      </c>
      <c r="F1354" s="43">
        <v>18.71</v>
      </c>
      <c r="G1354" s="43">
        <v>250.62</v>
      </c>
      <c r="H1354" s="19">
        <f t="shared" si="21"/>
        <v>9</v>
      </c>
    </row>
    <row r="1355" spans="1:8" s="19" customFormat="1" ht="30" x14ac:dyDescent="0.25">
      <c r="A1355" s="40" t="s">
        <v>2725</v>
      </c>
      <c r="B1355" s="40"/>
      <c r="C1355" s="41" t="s">
        <v>2726</v>
      </c>
      <c r="D1355" s="42" t="s">
        <v>73</v>
      </c>
      <c r="E1355" s="43">
        <v>1295.6300000000001</v>
      </c>
      <c r="F1355" s="43">
        <v>54.27</v>
      </c>
      <c r="G1355" s="43">
        <v>1349.9</v>
      </c>
      <c r="H1355" s="19">
        <f t="shared" si="21"/>
        <v>9</v>
      </c>
    </row>
    <row r="1356" spans="1:8" s="19" customFormat="1" ht="30" x14ac:dyDescent="0.25">
      <c r="A1356" s="40" t="s">
        <v>2727</v>
      </c>
      <c r="B1356" s="40"/>
      <c r="C1356" s="41" t="s">
        <v>2728</v>
      </c>
      <c r="D1356" s="42" t="s">
        <v>73</v>
      </c>
      <c r="E1356" s="43">
        <v>1226.1400000000001</v>
      </c>
      <c r="F1356" s="43">
        <v>23.74</v>
      </c>
      <c r="G1356" s="43">
        <v>1249.8800000000001</v>
      </c>
      <c r="H1356" s="19">
        <f t="shared" si="21"/>
        <v>9</v>
      </c>
    </row>
    <row r="1357" spans="1:8" s="19" customFormat="1" ht="30" x14ac:dyDescent="0.25">
      <c r="A1357" s="40" t="s">
        <v>2729</v>
      </c>
      <c r="B1357" s="40"/>
      <c r="C1357" s="41" t="s">
        <v>2730</v>
      </c>
      <c r="D1357" s="42" t="s">
        <v>73</v>
      </c>
      <c r="E1357" s="43">
        <v>992.62</v>
      </c>
      <c r="F1357" s="43">
        <v>47.28</v>
      </c>
      <c r="G1357" s="43">
        <v>1039.9000000000001</v>
      </c>
      <c r="H1357" s="19">
        <f t="shared" si="21"/>
        <v>9</v>
      </c>
    </row>
    <row r="1358" spans="1:8" s="19" customFormat="1" ht="30" x14ac:dyDescent="0.25">
      <c r="A1358" s="40" t="s">
        <v>2731</v>
      </c>
      <c r="B1358" s="40"/>
      <c r="C1358" s="41" t="s">
        <v>2732</v>
      </c>
      <c r="D1358" s="42" t="s">
        <v>73</v>
      </c>
      <c r="E1358" s="43">
        <v>792</v>
      </c>
      <c r="F1358" s="43">
        <v>14.96</v>
      </c>
      <c r="G1358" s="43">
        <v>806.96</v>
      </c>
      <c r="H1358" s="19">
        <f t="shared" si="21"/>
        <v>9</v>
      </c>
    </row>
    <row r="1359" spans="1:8" s="19" customFormat="1" ht="30" x14ac:dyDescent="0.25">
      <c r="A1359" s="40" t="s">
        <v>2733</v>
      </c>
      <c r="B1359" s="40"/>
      <c r="C1359" s="41" t="s">
        <v>2734</v>
      </c>
      <c r="D1359" s="42" t="s">
        <v>73</v>
      </c>
      <c r="E1359" s="43">
        <v>575.54</v>
      </c>
      <c r="F1359" s="43"/>
      <c r="G1359" s="43">
        <v>575.54</v>
      </c>
      <c r="H1359" s="19">
        <f t="shared" si="21"/>
        <v>9</v>
      </c>
    </row>
    <row r="1360" spans="1:8" s="19" customFormat="1" x14ac:dyDescent="0.25">
      <c r="A1360" s="40" t="s">
        <v>2735</v>
      </c>
      <c r="B1360" s="40"/>
      <c r="C1360" s="41" t="s">
        <v>2736</v>
      </c>
      <c r="D1360" s="42"/>
      <c r="E1360" s="43"/>
      <c r="F1360" s="43"/>
      <c r="G1360" s="43"/>
      <c r="H1360" s="19">
        <f t="shared" si="21"/>
        <v>5</v>
      </c>
    </row>
    <row r="1361" spans="1:8" s="19" customFormat="1" ht="30" x14ac:dyDescent="0.25">
      <c r="A1361" s="40" t="s">
        <v>2737</v>
      </c>
      <c r="B1361" s="40"/>
      <c r="C1361" s="41" t="s">
        <v>2738</v>
      </c>
      <c r="D1361" s="42" t="s">
        <v>73</v>
      </c>
      <c r="E1361" s="43">
        <v>2870.4</v>
      </c>
      <c r="F1361" s="43">
        <v>52.69</v>
      </c>
      <c r="G1361" s="43">
        <v>2923.09</v>
      </c>
      <c r="H1361" s="19">
        <f t="shared" si="21"/>
        <v>9</v>
      </c>
    </row>
    <row r="1362" spans="1:8" s="19" customFormat="1" ht="30" x14ac:dyDescent="0.25">
      <c r="A1362" s="40" t="s">
        <v>2739</v>
      </c>
      <c r="B1362" s="40"/>
      <c r="C1362" s="41" t="s">
        <v>2740</v>
      </c>
      <c r="D1362" s="42" t="s">
        <v>73</v>
      </c>
      <c r="E1362" s="43">
        <v>1732.36</v>
      </c>
      <c r="F1362" s="43">
        <v>52.69</v>
      </c>
      <c r="G1362" s="43">
        <v>1785.05</v>
      </c>
      <c r="H1362" s="19">
        <f t="shared" si="21"/>
        <v>9</v>
      </c>
    </row>
    <row r="1363" spans="1:8" s="19" customFormat="1" ht="30" x14ac:dyDescent="0.25">
      <c r="A1363" s="40" t="s">
        <v>2741</v>
      </c>
      <c r="B1363" s="40"/>
      <c r="C1363" s="41" t="s">
        <v>2742</v>
      </c>
      <c r="D1363" s="42" t="s">
        <v>73</v>
      </c>
      <c r="E1363" s="43">
        <v>1870.39</v>
      </c>
      <c r="F1363" s="43">
        <v>52.69</v>
      </c>
      <c r="G1363" s="43">
        <v>1923.08</v>
      </c>
      <c r="H1363" s="19">
        <f t="shared" si="21"/>
        <v>9</v>
      </c>
    </row>
    <row r="1364" spans="1:8" s="19" customFormat="1" ht="30" x14ac:dyDescent="0.25">
      <c r="A1364" s="40" t="s">
        <v>2743</v>
      </c>
      <c r="B1364" s="40"/>
      <c r="C1364" s="41" t="s">
        <v>2744</v>
      </c>
      <c r="D1364" s="42" t="s">
        <v>73</v>
      </c>
      <c r="E1364" s="43">
        <v>2823.06</v>
      </c>
      <c r="F1364" s="43">
        <v>52.69</v>
      </c>
      <c r="G1364" s="43">
        <v>2875.75</v>
      </c>
      <c r="H1364" s="19">
        <f t="shared" si="21"/>
        <v>9</v>
      </c>
    </row>
    <row r="1365" spans="1:8" s="19" customFormat="1" ht="30" x14ac:dyDescent="0.25">
      <c r="A1365" s="40" t="s">
        <v>2745</v>
      </c>
      <c r="B1365" s="40"/>
      <c r="C1365" s="41" t="s">
        <v>2746</v>
      </c>
      <c r="D1365" s="42" t="s">
        <v>73</v>
      </c>
      <c r="E1365" s="43">
        <v>2249.23</v>
      </c>
      <c r="F1365" s="43">
        <v>96.54</v>
      </c>
      <c r="G1365" s="43">
        <v>2345.77</v>
      </c>
      <c r="H1365" s="19">
        <f t="shared" si="21"/>
        <v>9</v>
      </c>
    </row>
    <row r="1366" spans="1:8" s="19" customFormat="1" ht="30" x14ac:dyDescent="0.25">
      <c r="A1366" s="40" t="s">
        <v>2747</v>
      </c>
      <c r="B1366" s="40"/>
      <c r="C1366" s="41" t="s">
        <v>2748</v>
      </c>
      <c r="D1366" s="42" t="s">
        <v>73</v>
      </c>
      <c r="E1366" s="43">
        <v>3380.02</v>
      </c>
      <c r="F1366" s="43">
        <v>96.54</v>
      </c>
      <c r="G1366" s="43">
        <v>3476.56</v>
      </c>
      <c r="H1366" s="19">
        <f t="shared" si="21"/>
        <v>9</v>
      </c>
    </row>
    <row r="1367" spans="1:8" s="19" customFormat="1" ht="45" x14ac:dyDescent="0.25">
      <c r="A1367" s="40" t="s">
        <v>2749</v>
      </c>
      <c r="B1367" s="40"/>
      <c r="C1367" s="41" t="s">
        <v>2750</v>
      </c>
      <c r="D1367" s="42" t="s">
        <v>73</v>
      </c>
      <c r="E1367" s="43">
        <v>2754.64</v>
      </c>
      <c r="F1367" s="43">
        <v>96.54</v>
      </c>
      <c r="G1367" s="43">
        <v>2851.18</v>
      </c>
      <c r="H1367" s="19">
        <f t="shared" si="21"/>
        <v>9</v>
      </c>
    </row>
    <row r="1368" spans="1:8" s="19" customFormat="1" ht="30" x14ac:dyDescent="0.25">
      <c r="A1368" s="40" t="s">
        <v>2751</v>
      </c>
      <c r="B1368" s="40"/>
      <c r="C1368" s="41" t="s">
        <v>2752</v>
      </c>
      <c r="D1368" s="42" t="s">
        <v>73</v>
      </c>
      <c r="E1368" s="43">
        <v>3433.44</v>
      </c>
      <c r="F1368" s="43">
        <v>96.54</v>
      </c>
      <c r="G1368" s="43">
        <v>3529.98</v>
      </c>
      <c r="H1368" s="19">
        <f t="shared" si="21"/>
        <v>9</v>
      </c>
    </row>
    <row r="1369" spans="1:8" s="19" customFormat="1" ht="30" x14ac:dyDescent="0.25">
      <c r="A1369" s="40" t="s">
        <v>2753</v>
      </c>
      <c r="B1369" s="40"/>
      <c r="C1369" s="41" t="s">
        <v>2754</v>
      </c>
      <c r="D1369" s="42" t="s">
        <v>73</v>
      </c>
      <c r="E1369" s="43">
        <v>2146.66</v>
      </c>
      <c r="F1369" s="43">
        <v>52.69</v>
      </c>
      <c r="G1369" s="43">
        <v>2199.35</v>
      </c>
      <c r="H1369" s="19">
        <f t="shared" si="21"/>
        <v>9</v>
      </c>
    </row>
    <row r="1370" spans="1:8" s="19" customFormat="1" ht="30" x14ac:dyDescent="0.25">
      <c r="A1370" s="40" t="s">
        <v>2755</v>
      </c>
      <c r="B1370" s="40"/>
      <c r="C1370" s="41" t="s">
        <v>2756</v>
      </c>
      <c r="D1370" s="42" t="s">
        <v>73</v>
      </c>
      <c r="E1370" s="43">
        <v>2117.61</v>
      </c>
      <c r="F1370" s="43">
        <v>52.69</v>
      </c>
      <c r="G1370" s="43">
        <v>2170.3000000000002</v>
      </c>
      <c r="H1370" s="19">
        <f t="shared" si="21"/>
        <v>9</v>
      </c>
    </row>
    <row r="1371" spans="1:8" s="19" customFormat="1" ht="30" x14ac:dyDescent="0.25">
      <c r="A1371" s="40" t="s">
        <v>2757</v>
      </c>
      <c r="B1371" s="40"/>
      <c r="C1371" s="41" t="s">
        <v>2758</v>
      </c>
      <c r="D1371" s="42" t="s">
        <v>73</v>
      </c>
      <c r="E1371" s="43">
        <v>3250.36</v>
      </c>
      <c r="F1371" s="43">
        <v>52.69</v>
      </c>
      <c r="G1371" s="43">
        <v>3303.05</v>
      </c>
      <c r="H1371" s="19">
        <f t="shared" si="21"/>
        <v>9</v>
      </c>
    </row>
    <row r="1372" spans="1:8" s="19" customFormat="1" ht="30" x14ac:dyDescent="0.25">
      <c r="A1372" s="40" t="s">
        <v>2759</v>
      </c>
      <c r="B1372" s="40"/>
      <c r="C1372" s="41" t="s">
        <v>2760</v>
      </c>
      <c r="D1372" s="42" t="s">
        <v>73</v>
      </c>
      <c r="E1372" s="43">
        <v>2699.64</v>
      </c>
      <c r="F1372" s="43">
        <v>96.54</v>
      </c>
      <c r="G1372" s="43">
        <v>2796.18</v>
      </c>
      <c r="H1372" s="19">
        <f t="shared" si="21"/>
        <v>9</v>
      </c>
    </row>
    <row r="1373" spans="1:8" s="19" customFormat="1" ht="30" x14ac:dyDescent="0.25">
      <c r="A1373" s="40" t="s">
        <v>2761</v>
      </c>
      <c r="B1373" s="40"/>
      <c r="C1373" s="41" t="s">
        <v>2762</v>
      </c>
      <c r="D1373" s="42" t="s">
        <v>73</v>
      </c>
      <c r="E1373" s="43">
        <v>3831.49</v>
      </c>
      <c r="F1373" s="43">
        <v>96.54</v>
      </c>
      <c r="G1373" s="43">
        <v>3928.03</v>
      </c>
      <c r="H1373" s="19">
        <f t="shared" si="21"/>
        <v>9</v>
      </c>
    </row>
    <row r="1374" spans="1:8" s="19" customFormat="1" ht="45" x14ac:dyDescent="0.25">
      <c r="A1374" s="40" t="s">
        <v>2763</v>
      </c>
      <c r="B1374" s="40"/>
      <c r="C1374" s="41" t="s">
        <v>2764</v>
      </c>
      <c r="D1374" s="42" t="s">
        <v>73</v>
      </c>
      <c r="E1374" s="43">
        <v>2947.7</v>
      </c>
      <c r="F1374" s="43">
        <v>96.54</v>
      </c>
      <c r="G1374" s="43">
        <v>3044.24</v>
      </c>
      <c r="H1374" s="19">
        <f t="shared" si="21"/>
        <v>9</v>
      </c>
    </row>
    <row r="1375" spans="1:8" s="19" customFormat="1" ht="45" x14ac:dyDescent="0.25">
      <c r="A1375" s="40" t="s">
        <v>2765</v>
      </c>
      <c r="B1375" s="40"/>
      <c r="C1375" s="41" t="s">
        <v>2766</v>
      </c>
      <c r="D1375" s="42" t="s">
        <v>73</v>
      </c>
      <c r="E1375" s="43">
        <v>3873.01</v>
      </c>
      <c r="F1375" s="43">
        <v>96.54</v>
      </c>
      <c r="G1375" s="43">
        <v>3969.55</v>
      </c>
      <c r="H1375" s="19">
        <f t="shared" si="21"/>
        <v>9</v>
      </c>
    </row>
    <row r="1376" spans="1:8" s="19" customFormat="1" ht="30" x14ac:dyDescent="0.25">
      <c r="A1376" s="40" t="s">
        <v>2767</v>
      </c>
      <c r="B1376" s="40"/>
      <c r="C1376" s="41" t="s">
        <v>2768</v>
      </c>
      <c r="D1376" s="42" t="s">
        <v>73</v>
      </c>
      <c r="E1376" s="43">
        <v>3924.25</v>
      </c>
      <c r="F1376" s="43">
        <v>96.54</v>
      </c>
      <c r="G1376" s="43">
        <v>4020.79</v>
      </c>
      <c r="H1376" s="19">
        <f t="shared" si="21"/>
        <v>9</v>
      </c>
    </row>
    <row r="1377" spans="1:8" s="19" customFormat="1" ht="30" x14ac:dyDescent="0.25">
      <c r="A1377" s="40" t="s">
        <v>2769</v>
      </c>
      <c r="B1377" s="40"/>
      <c r="C1377" s="41" t="s">
        <v>2770</v>
      </c>
      <c r="D1377" s="42" t="s">
        <v>73</v>
      </c>
      <c r="E1377" s="43">
        <v>3818.4</v>
      </c>
      <c r="F1377" s="43">
        <v>52.69</v>
      </c>
      <c r="G1377" s="43">
        <v>3871.09</v>
      </c>
      <c r="H1377" s="19">
        <f t="shared" si="21"/>
        <v>9</v>
      </c>
    </row>
    <row r="1378" spans="1:8" s="19" customFormat="1" ht="30" x14ac:dyDescent="0.25">
      <c r="A1378" s="40" t="s">
        <v>2771</v>
      </c>
      <c r="B1378" s="40"/>
      <c r="C1378" s="41" t="s">
        <v>2772</v>
      </c>
      <c r="D1378" s="42" t="s">
        <v>73</v>
      </c>
      <c r="E1378" s="43">
        <v>3188.09</v>
      </c>
      <c r="F1378" s="43">
        <v>52.69</v>
      </c>
      <c r="G1378" s="43">
        <v>3240.78</v>
      </c>
      <c r="H1378" s="19">
        <f t="shared" si="21"/>
        <v>9</v>
      </c>
    </row>
    <row r="1379" spans="1:8" s="19" customFormat="1" ht="30" x14ac:dyDescent="0.25">
      <c r="A1379" s="40" t="s">
        <v>2773</v>
      </c>
      <c r="B1379" s="40"/>
      <c r="C1379" s="41" t="s">
        <v>2774</v>
      </c>
      <c r="D1379" s="42" t="s">
        <v>73</v>
      </c>
      <c r="E1379" s="43">
        <v>4021.22</v>
      </c>
      <c r="F1379" s="43">
        <v>52.69</v>
      </c>
      <c r="G1379" s="43">
        <v>4073.91</v>
      </c>
      <c r="H1379" s="19">
        <f t="shared" si="21"/>
        <v>9</v>
      </c>
    </row>
    <row r="1380" spans="1:8" s="19" customFormat="1" ht="30" x14ac:dyDescent="0.25">
      <c r="A1380" s="40" t="s">
        <v>2775</v>
      </c>
      <c r="B1380" s="40"/>
      <c r="C1380" s="41" t="s">
        <v>2776</v>
      </c>
      <c r="D1380" s="42" t="s">
        <v>73</v>
      </c>
      <c r="E1380" s="43">
        <v>2930.71</v>
      </c>
      <c r="F1380" s="43">
        <v>211.46</v>
      </c>
      <c r="G1380" s="43">
        <v>3142.17</v>
      </c>
      <c r="H1380" s="19">
        <f t="shared" si="21"/>
        <v>9</v>
      </c>
    </row>
    <row r="1381" spans="1:8" s="19" customFormat="1" ht="30" x14ac:dyDescent="0.25">
      <c r="A1381" s="40" t="s">
        <v>2777</v>
      </c>
      <c r="B1381" s="40"/>
      <c r="C1381" s="41" t="s">
        <v>2778</v>
      </c>
      <c r="D1381" s="42" t="s">
        <v>73</v>
      </c>
      <c r="E1381" s="43">
        <v>2427.1799999999998</v>
      </c>
      <c r="F1381" s="43">
        <v>52.69</v>
      </c>
      <c r="G1381" s="43">
        <v>2479.87</v>
      </c>
      <c r="H1381" s="19">
        <f t="shared" si="21"/>
        <v>9</v>
      </c>
    </row>
    <row r="1382" spans="1:8" s="19" customFormat="1" ht="30" x14ac:dyDescent="0.25">
      <c r="A1382" s="40" t="s">
        <v>2779</v>
      </c>
      <c r="B1382" s="40"/>
      <c r="C1382" s="41" t="s">
        <v>2780</v>
      </c>
      <c r="D1382" s="42" t="s">
        <v>73</v>
      </c>
      <c r="E1382" s="43">
        <v>1509.08</v>
      </c>
      <c r="F1382" s="43">
        <v>52.69</v>
      </c>
      <c r="G1382" s="43">
        <v>1561.77</v>
      </c>
      <c r="H1382" s="19">
        <f t="shared" si="21"/>
        <v>9</v>
      </c>
    </row>
    <row r="1383" spans="1:8" s="19" customFormat="1" ht="30" x14ac:dyDescent="0.25">
      <c r="A1383" s="40" t="s">
        <v>2781</v>
      </c>
      <c r="B1383" s="40"/>
      <c r="C1383" s="41" t="s">
        <v>2782</v>
      </c>
      <c r="D1383" s="42" t="s">
        <v>73</v>
      </c>
      <c r="E1383" s="43">
        <v>2483.5700000000002</v>
      </c>
      <c r="F1383" s="43">
        <v>52.69</v>
      </c>
      <c r="G1383" s="43">
        <v>2536.2600000000002</v>
      </c>
      <c r="H1383" s="19">
        <f t="shared" si="21"/>
        <v>9</v>
      </c>
    </row>
    <row r="1384" spans="1:8" s="19" customFormat="1" ht="30" x14ac:dyDescent="0.25">
      <c r="A1384" s="40" t="s">
        <v>2783</v>
      </c>
      <c r="B1384" s="40"/>
      <c r="C1384" s="41" t="s">
        <v>2784</v>
      </c>
      <c r="D1384" s="42" t="s">
        <v>73</v>
      </c>
      <c r="E1384" s="43">
        <v>2092.44</v>
      </c>
      <c r="F1384" s="43">
        <v>52.69</v>
      </c>
      <c r="G1384" s="43">
        <v>2145.13</v>
      </c>
      <c r="H1384" s="19">
        <f t="shared" si="21"/>
        <v>9</v>
      </c>
    </row>
    <row r="1385" spans="1:8" s="19" customFormat="1" x14ac:dyDescent="0.25">
      <c r="A1385" s="40" t="s">
        <v>2785</v>
      </c>
      <c r="B1385" s="40"/>
      <c r="C1385" s="41" t="s">
        <v>2786</v>
      </c>
      <c r="D1385" s="42"/>
      <c r="E1385" s="43"/>
      <c r="F1385" s="43"/>
      <c r="G1385" s="43"/>
      <c r="H1385" s="19">
        <f t="shared" si="21"/>
        <v>5</v>
      </c>
    </row>
    <row r="1386" spans="1:8" s="19" customFormat="1" ht="30" x14ac:dyDescent="0.25">
      <c r="A1386" s="40" t="s">
        <v>2787</v>
      </c>
      <c r="B1386" s="40"/>
      <c r="C1386" s="41" t="s">
        <v>2788</v>
      </c>
      <c r="D1386" s="42" t="s">
        <v>131</v>
      </c>
      <c r="E1386" s="43">
        <v>1333.1</v>
      </c>
      <c r="F1386" s="43">
        <v>43.85</v>
      </c>
      <c r="G1386" s="43">
        <v>1376.95</v>
      </c>
      <c r="H1386" s="19">
        <f t="shared" si="21"/>
        <v>9</v>
      </c>
    </row>
    <row r="1387" spans="1:8" s="19" customFormat="1" x14ac:dyDescent="0.25">
      <c r="A1387" s="40" t="s">
        <v>2789</v>
      </c>
      <c r="B1387" s="40"/>
      <c r="C1387" s="41" t="s">
        <v>2790</v>
      </c>
      <c r="D1387" s="42"/>
      <c r="E1387" s="43"/>
      <c r="F1387" s="43"/>
      <c r="G1387" s="43"/>
      <c r="H1387" s="19">
        <f t="shared" si="21"/>
        <v>5</v>
      </c>
    </row>
    <row r="1388" spans="1:8" s="19" customFormat="1" ht="30" x14ac:dyDescent="0.25">
      <c r="A1388" s="40" t="s">
        <v>2791</v>
      </c>
      <c r="B1388" s="40"/>
      <c r="C1388" s="41" t="s">
        <v>2792</v>
      </c>
      <c r="D1388" s="42" t="s">
        <v>73</v>
      </c>
      <c r="E1388" s="43">
        <v>767.34</v>
      </c>
      <c r="F1388" s="43">
        <v>37.4</v>
      </c>
      <c r="G1388" s="43">
        <v>804.74</v>
      </c>
      <c r="H1388" s="19">
        <f t="shared" si="21"/>
        <v>9</v>
      </c>
    </row>
    <row r="1389" spans="1:8" s="19" customFormat="1" ht="30" x14ac:dyDescent="0.25">
      <c r="A1389" s="40" t="s">
        <v>2793</v>
      </c>
      <c r="B1389" s="40"/>
      <c r="C1389" s="41" t="s">
        <v>2794</v>
      </c>
      <c r="D1389" s="42" t="s">
        <v>73</v>
      </c>
      <c r="E1389" s="43">
        <v>1050.2</v>
      </c>
      <c r="F1389" s="43">
        <v>105.04</v>
      </c>
      <c r="G1389" s="43">
        <v>1155.24</v>
      </c>
      <c r="H1389" s="19">
        <f t="shared" si="21"/>
        <v>9</v>
      </c>
    </row>
    <row r="1390" spans="1:8" s="19" customFormat="1" x14ac:dyDescent="0.25">
      <c r="A1390" s="40" t="s">
        <v>2795</v>
      </c>
      <c r="B1390" s="40"/>
      <c r="C1390" s="41" t="s">
        <v>2796</v>
      </c>
      <c r="D1390" s="42"/>
      <c r="E1390" s="43"/>
      <c r="F1390" s="43"/>
      <c r="G1390" s="43"/>
      <c r="H1390" s="19">
        <f t="shared" si="21"/>
        <v>5</v>
      </c>
    </row>
    <row r="1391" spans="1:8" s="19" customFormat="1" ht="30" x14ac:dyDescent="0.25">
      <c r="A1391" s="40" t="s">
        <v>2797</v>
      </c>
      <c r="B1391" s="40"/>
      <c r="C1391" s="41" t="s">
        <v>2798</v>
      </c>
      <c r="D1391" s="42" t="s">
        <v>131</v>
      </c>
      <c r="E1391" s="43">
        <v>913.23</v>
      </c>
      <c r="F1391" s="43">
        <v>44.88</v>
      </c>
      <c r="G1391" s="43">
        <v>958.11</v>
      </c>
      <c r="H1391" s="19">
        <f t="shared" si="21"/>
        <v>9</v>
      </c>
    </row>
    <row r="1392" spans="1:8" s="19" customFormat="1" x14ac:dyDescent="0.25">
      <c r="A1392" s="40" t="s">
        <v>2799</v>
      </c>
      <c r="B1392" s="40"/>
      <c r="C1392" s="41" t="s">
        <v>2800</v>
      </c>
      <c r="D1392" s="42" t="s">
        <v>131</v>
      </c>
      <c r="E1392" s="43">
        <v>515.02</v>
      </c>
      <c r="F1392" s="43">
        <v>18.71</v>
      </c>
      <c r="G1392" s="43">
        <v>533.73</v>
      </c>
      <c r="H1392" s="19">
        <f t="shared" si="21"/>
        <v>9</v>
      </c>
    </row>
    <row r="1393" spans="1:8" s="19" customFormat="1" ht="30" x14ac:dyDescent="0.25">
      <c r="A1393" s="40" t="s">
        <v>2801</v>
      </c>
      <c r="B1393" s="40"/>
      <c r="C1393" s="41" t="s">
        <v>2802</v>
      </c>
      <c r="D1393" s="42" t="s">
        <v>131</v>
      </c>
      <c r="E1393" s="43">
        <v>707.84</v>
      </c>
      <c r="F1393" s="43">
        <v>37.4</v>
      </c>
      <c r="G1393" s="43">
        <v>745.24</v>
      </c>
      <c r="H1393" s="19">
        <f t="shared" si="21"/>
        <v>9</v>
      </c>
    </row>
    <row r="1394" spans="1:8" s="19" customFormat="1" x14ac:dyDescent="0.25">
      <c r="A1394" s="40" t="s">
        <v>2803</v>
      </c>
      <c r="B1394" s="40"/>
      <c r="C1394" s="41" t="s">
        <v>2804</v>
      </c>
      <c r="D1394" s="42"/>
      <c r="E1394" s="43"/>
      <c r="F1394" s="43"/>
      <c r="G1394" s="43"/>
      <c r="H1394" s="19">
        <f t="shared" si="21"/>
        <v>5</v>
      </c>
    </row>
    <row r="1395" spans="1:8" s="19" customFormat="1" x14ac:dyDescent="0.25">
      <c r="A1395" s="40" t="s">
        <v>2805</v>
      </c>
      <c r="B1395" s="40"/>
      <c r="C1395" s="41" t="s">
        <v>2806</v>
      </c>
      <c r="D1395" s="42" t="s">
        <v>73</v>
      </c>
      <c r="E1395" s="43"/>
      <c r="F1395" s="43">
        <v>37.4</v>
      </c>
      <c r="G1395" s="43">
        <v>37.4</v>
      </c>
      <c r="H1395" s="19">
        <f t="shared" si="21"/>
        <v>9</v>
      </c>
    </row>
    <row r="1396" spans="1:8" s="19" customFormat="1" x14ac:dyDescent="0.25">
      <c r="A1396" s="40" t="s">
        <v>2807</v>
      </c>
      <c r="B1396" s="40"/>
      <c r="C1396" s="41" t="s">
        <v>2808</v>
      </c>
      <c r="D1396" s="42" t="s">
        <v>131</v>
      </c>
      <c r="E1396" s="43">
        <v>1.64</v>
      </c>
      <c r="F1396" s="43">
        <v>9.73</v>
      </c>
      <c r="G1396" s="43">
        <v>11.37</v>
      </c>
      <c r="H1396" s="19">
        <f t="shared" si="21"/>
        <v>9</v>
      </c>
    </row>
    <row r="1397" spans="1:8" s="19" customFormat="1" x14ac:dyDescent="0.25">
      <c r="A1397" s="40" t="s">
        <v>2809</v>
      </c>
      <c r="B1397" s="40"/>
      <c r="C1397" s="41" t="s">
        <v>2810</v>
      </c>
      <c r="D1397" s="42" t="s">
        <v>131</v>
      </c>
      <c r="E1397" s="43"/>
      <c r="F1397" s="43">
        <v>22.44</v>
      </c>
      <c r="G1397" s="43">
        <v>22.44</v>
      </c>
      <c r="H1397" s="19">
        <f t="shared" si="21"/>
        <v>9</v>
      </c>
    </row>
    <row r="1398" spans="1:8" s="19" customFormat="1" x14ac:dyDescent="0.25">
      <c r="A1398" s="40" t="s">
        <v>2811</v>
      </c>
      <c r="B1398" s="40"/>
      <c r="C1398" s="41" t="s">
        <v>2812</v>
      </c>
      <c r="D1398" s="42" t="s">
        <v>131</v>
      </c>
      <c r="E1398" s="43">
        <v>29.6</v>
      </c>
      <c r="F1398" s="43">
        <v>23.37</v>
      </c>
      <c r="G1398" s="43">
        <v>52.97</v>
      </c>
      <c r="H1398" s="19">
        <f t="shared" si="21"/>
        <v>9</v>
      </c>
    </row>
    <row r="1399" spans="1:8" s="19" customFormat="1" x14ac:dyDescent="0.25">
      <c r="A1399" s="40" t="s">
        <v>2813</v>
      </c>
      <c r="B1399" s="40"/>
      <c r="C1399" s="41" t="s">
        <v>2814</v>
      </c>
      <c r="D1399" s="42" t="s">
        <v>334</v>
      </c>
      <c r="E1399" s="43">
        <v>3562.63</v>
      </c>
      <c r="F1399" s="43">
        <v>87.7</v>
      </c>
      <c r="G1399" s="43">
        <v>3650.33</v>
      </c>
      <c r="H1399" s="19">
        <f t="shared" si="21"/>
        <v>9</v>
      </c>
    </row>
    <row r="1400" spans="1:8" s="19" customFormat="1" x14ac:dyDescent="0.25">
      <c r="A1400" s="40" t="s">
        <v>2815</v>
      </c>
      <c r="B1400" s="40"/>
      <c r="C1400" s="41" t="s">
        <v>2816</v>
      </c>
      <c r="D1400" s="42" t="s">
        <v>131</v>
      </c>
      <c r="E1400" s="43">
        <v>122.06</v>
      </c>
      <c r="F1400" s="43">
        <v>9.73</v>
      </c>
      <c r="G1400" s="43">
        <v>131.79</v>
      </c>
      <c r="H1400" s="19">
        <f t="shared" si="21"/>
        <v>9</v>
      </c>
    </row>
    <row r="1401" spans="1:8" s="19" customFormat="1" ht="30" x14ac:dyDescent="0.25">
      <c r="A1401" s="40" t="s">
        <v>2817</v>
      </c>
      <c r="B1401" s="40"/>
      <c r="C1401" s="41" t="s">
        <v>2818</v>
      </c>
      <c r="D1401" s="42" t="s">
        <v>131</v>
      </c>
      <c r="E1401" s="43">
        <v>405.16</v>
      </c>
      <c r="F1401" s="43">
        <v>9.73</v>
      </c>
      <c r="G1401" s="43">
        <v>414.89</v>
      </c>
      <c r="H1401" s="19">
        <f t="shared" si="21"/>
        <v>9</v>
      </c>
    </row>
    <row r="1402" spans="1:8" s="19" customFormat="1" x14ac:dyDescent="0.25">
      <c r="A1402" s="40" t="s">
        <v>2819</v>
      </c>
      <c r="B1402" s="40"/>
      <c r="C1402" s="41" t="s">
        <v>2820</v>
      </c>
      <c r="D1402" s="42" t="s">
        <v>73</v>
      </c>
      <c r="E1402" s="43">
        <v>280.79000000000002</v>
      </c>
      <c r="F1402" s="43">
        <v>44.88</v>
      </c>
      <c r="G1402" s="43">
        <v>325.67</v>
      </c>
      <c r="H1402" s="19">
        <f t="shared" si="21"/>
        <v>9</v>
      </c>
    </row>
    <row r="1403" spans="1:8" s="19" customFormat="1" x14ac:dyDescent="0.25">
      <c r="A1403" s="40" t="s">
        <v>2821</v>
      </c>
      <c r="B1403" s="40"/>
      <c r="C1403" s="41" t="s">
        <v>2822</v>
      </c>
      <c r="D1403" s="42" t="s">
        <v>73</v>
      </c>
      <c r="E1403" s="43">
        <v>127.5</v>
      </c>
      <c r="F1403" s="43">
        <v>8.14</v>
      </c>
      <c r="G1403" s="43">
        <v>135.63999999999999</v>
      </c>
      <c r="H1403" s="19">
        <f t="shared" si="21"/>
        <v>9</v>
      </c>
    </row>
    <row r="1404" spans="1:8" s="19" customFormat="1" x14ac:dyDescent="0.25">
      <c r="A1404" s="40" t="s">
        <v>2823</v>
      </c>
      <c r="B1404" s="40"/>
      <c r="C1404" s="41" t="s">
        <v>2824</v>
      </c>
      <c r="D1404" s="42" t="s">
        <v>73</v>
      </c>
      <c r="E1404" s="43">
        <v>45.47</v>
      </c>
      <c r="F1404" s="43">
        <v>8.14</v>
      </c>
      <c r="G1404" s="43">
        <v>53.61</v>
      </c>
      <c r="H1404" s="19">
        <f t="shared" si="21"/>
        <v>9</v>
      </c>
    </row>
    <row r="1405" spans="1:8" s="19" customFormat="1" ht="30" x14ac:dyDescent="0.25">
      <c r="A1405" s="40" t="s">
        <v>2825</v>
      </c>
      <c r="B1405" s="40"/>
      <c r="C1405" s="41" t="s">
        <v>2826</v>
      </c>
      <c r="D1405" s="42" t="s">
        <v>73</v>
      </c>
      <c r="E1405" s="43">
        <v>693.57</v>
      </c>
      <c r="F1405" s="43">
        <v>80.11</v>
      </c>
      <c r="G1405" s="43">
        <v>773.68</v>
      </c>
      <c r="H1405" s="19">
        <f t="shared" si="21"/>
        <v>9</v>
      </c>
    </row>
    <row r="1406" spans="1:8" s="19" customFormat="1" ht="30" x14ac:dyDescent="0.25">
      <c r="A1406" s="40" t="s">
        <v>2827</v>
      </c>
      <c r="B1406" s="40"/>
      <c r="C1406" s="41" t="s">
        <v>2828</v>
      </c>
      <c r="D1406" s="42" t="s">
        <v>73</v>
      </c>
      <c r="E1406" s="43">
        <v>1281.27</v>
      </c>
      <c r="F1406" s="43">
        <v>80.11</v>
      </c>
      <c r="G1406" s="43">
        <v>1361.38</v>
      </c>
      <c r="H1406" s="19">
        <f t="shared" si="21"/>
        <v>9</v>
      </c>
    </row>
    <row r="1407" spans="1:8" s="19" customFormat="1" x14ac:dyDescent="0.25">
      <c r="A1407" s="40" t="s">
        <v>2829</v>
      </c>
      <c r="B1407" s="40"/>
      <c r="C1407" s="41" t="s">
        <v>2830</v>
      </c>
      <c r="D1407" s="42"/>
      <c r="E1407" s="43"/>
      <c r="F1407" s="43"/>
      <c r="G1407" s="43"/>
      <c r="H1407" s="19">
        <f t="shared" si="21"/>
        <v>2</v>
      </c>
    </row>
    <row r="1408" spans="1:8" s="19" customFormat="1" x14ac:dyDescent="0.25">
      <c r="A1408" s="40" t="s">
        <v>2831</v>
      </c>
      <c r="B1408" s="40"/>
      <c r="C1408" s="41" t="s">
        <v>2832</v>
      </c>
      <c r="D1408" s="42"/>
      <c r="E1408" s="43"/>
      <c r="F1408" s="43"/>
      <c r="G1408" s="43"/>
      <c r="H1408" s="19">
        <f t="shared" si="21"/>
        <v>5</v>
      </c>
    </row>
    <row r="1409" spans="1:8" s="19" customFormat="1" x14ac:dyDescent="0.25">
      <c r="A1409" s="40" t="s">
        <v>2833</v>
      </c>
      <c r="B1409" s="40"/>
      <c r="C1409" s="41" t="s">
        <v>2834</v>
      </c>
      <c r="D1409" s="42" t="s">
        <v>73</v>
      </c>
      <c r="E1409" s="43">
        <v>789.51</v>
      </c>
      <c r="F1409" s="43">
        <v>56.11</v>
      </c>
      <c r="G1409" s="43">
        <v>845.62</v>
      </c>
      <c r="H1409" s="19">
        <f t="shared" si="21"/>
        <v>9</v>
      </c>
    </row>
    <row r="1410" spans="1:8" s="19" customFormat="1" x14ac:dyDescent="0.25">
      <c r="A1410" s="40" t="s">
        <v>2835</v>
      </c>
      <c r="B1410" s="40"/>
      <c r="C1410" s="41" t="s">
        <v>2836</v>
      </c>
      <c r="D1410" s="42" t="s">
        <v>73</v>
      </c>
      <c r="E1410" s="43">
        <v>379.46</v>
      </c>
      <c r="F1410" s="43">
        <v>56.11</v>
      </c>
      <c r="G1410" s="43">
        <v>435.57</v>
      </c>
      <c r="H1410" s="19">
        <f t="shared" si="21"/>
        <v>9</v>
      </c>
    </row>
    <row r="1411" spans="1:8" s="19" customFormat="1" x14ac:dyDescent="0.25">
      <c r="A1411" s="40" t="s">
        <v>2837</v>
      </c>
      <c r="B1411" s="40"/>
      <c r="C1411" s="41" t="s">
        <v>2838</v>
      </c>
      <c r="D1411" s="42" t="s">
        <v>73</v>
      </c>
      <c r="E1411" s="43">
        <v>1080.9000000000001</v>
      </c>
      <c r="F1411" s="43">
        <v>56.11</v>
      </c>
      <c r="G1411" s="43">
        <v>1137.01</v>
      </c>
      <c r="H1411" s="19">
        <f t="shared" si="21"/>
        <v>9</v>
      </c>
    </row>
    <row r="1412" spans="1:8" s="19" customFormat="1" x14ac:dyDescent="0.25">
      <c r="A1412" s="40" t="s">
        <v>2839</v>
      </c>
      <c r="B1412" s="40"/>
      <c r="C1412" s="41" t="s">
        <v>2840</v>
      </c>
      <c r="D1412" s="42" t="s">
        <v>73</v>
      </c>
      <c r="E1412" s="43">
        <v>792.98</v>
      </c>
      <c r="F1412" s="43">
        <v>56.11</v>
      </c>
      <c r="G1412" s="43">
        <v>849.09</v>
      </c>
      <c r="H1412" s="19">
        <f t="shared" si="21"/>
        <v>9</v>
      </c>
    </row>
    <row r="1413" spans="1:8" s="19" customFormat="1" x14ac:dyDescent="0.25">
      <c r="A1413" s="40" t="s">
        <v>2841</v>
      </c>
      <c r="B1413" s="40"/>
      <c r="C1413" s="41" t="s">
        <v>2842</v>
      </c>
      <c r="D1413" s="42" t="s">
        <v>73</v>
      </c>
      <c r="E1413" s="43">
        <v>808.95</v>
      </c>
      <c r="F1413" s="43">
        <v>56.11</v>
      </c>
      <c r="G1413" s="43">
        <v>865.06</v>
      </c>
      <c r="H1413" s="19">
        <f t="shared" si="21"/>
        <v>9</v>
      </c>
    </row>
    <row r="1414" spans="1:8" s="19" customFormat="1" x14ac:dyDescent="0.25">
      <c r="A1414" s="40" t="s">
        <v>2843</v>
      </c>
      <c r="B1414" s="40"/>
      <c r="C1414" s="41" t="s">
        <v>2844</v>
      </c>
      <c r="D1414" s="42" t="s">
        <v>73</v>
      </c>
      <c r="E1414" s="43">
        <v>413.51</v>
      </c>
      <c r="F1414" s="43">
        <v>56.11</v>
      </c>
      <c r="G1414" s="43">
        <v>469.62</v>
      </c>
      <c r="H1414" s="19">
        <f t="shared" si="21"/>
        <v>9</v>
      </c>
    </row>
    <row r="1415" spans="1:8" s="19" customFormat="1" x14ac:dyDescent="0.25">
      <c r="A1415" s="40" t="s">
        <v>2845</v>
      </c>
      <c r="B1415" s="40"/>
      <c r="C1415" s="41" t="s">
        <v>2846</v>
      </c>
      <c r="D1415" s="42" t="s">
        <v>73</v>
      </c>
      <c r="E1415" s="43">
        <v>930.63</v>
      </c>
      <c r="F1415" s="43">
        <v>56.11</v>
      </c>
      <c r="G1415" s="43">
        <v>986.74</v>
      </c>
      <c r="H1415" s="19">
        <f t="shared" si="21"/>
        <v>9</v>
      </c>
    </row>
    <row r="1416" spans="1:8" s="19" customFormat="1" x14ac:dyDescent="0.25">
      <c r="A1416" s="40" t="s">
        <v>2847</v>
      </c>
      <c r="B1416" s="40"/>
      <c r="C1416" s="41" t="s">
        <v>2848</v>
      </c>
      <c r="D1416" s="42" t="s">
        <v>73</v>
      </c>
      <c r="E1416" s="43">
        <v>650</v>
      </c>
      <c r="F1416" s="43">
        <v>56.11</v>
      </c>
      <c r="G1416" s="43">
        <v>706.11</v>
      </c>
      <c r="H1416" s="19">
        <f t="shared" si="21"/>
        <v>9</v>
      </c>
    </row>
    <row r="1417" spans="1:8" s="19" customFormat="1" x14ac:dyDescent="0.25">
      <c r="A1417" s="40" t="s">
        <v>2849</v>
      </c>
      <c r="B1417" s="40"/>
      <c r="C1417" s="41" t="s">
        <v>2850</v>
      </c>
      <c r="D1417" s="42" t="s">
        <v>73</v>
      </c>
      <c r="E1417" s="43">
        <v>1068.3399999999999</v>
      </c>
      <c r="F1417" s="43">
        <v>56.11</v>
      </c>
      <c r="G1417" s="43">
        <v>1124.45</v>
      </c>
      <c r="H1417" s="19">
        <f t="shared" ref="H1417:H1480" si="22">LEN(A1417)</f>
        <v>9</v>
      </c>
    </row>
    <row r="1418" spans="1:8" s="19" customFormat="1" x14ac:dyDescent="0.25">
      <c r="A1418" s="40" t="s">
        <v>2851</v>
      </c>
      <c r="B1418" s="40"/>
      <c r="C1418" s="41" t="s">
        <v>2852</v>
      </c>
      <c r="D1418" s="42" t="s">
        <v>73</v>
      </c>
      <c r="E1418" s="43">
        <v>1086.43</v>
      </c>
      <c r="F1418" s="43">
        <v>56.11</v>
      </c>
      <c r="G1418" s="43">
        <v>1142.54</v>
      </c>
      <c r="H1418" s="19">
        <f t="shared" si="22"/>
        <v>9</v>
      </c>
    </row>
    <row r="1419" spans="1:8" s="19" customFormat="1" ht="30" x14ac:dyDescent="0.25">
      <c r="A1419" s="40" t="s">
        <v>2853</v>
      </c>
      <c r="B1419" s="40"/>
      <c r="C1419" s="41" t="s">
        <v>2854</v>
      </c>
      <c r="D1419" s="42" t="s">
        <v>73</v>
      </c>
      <c r="E1419" s="43">
        <v>431.26</v>
      </c>
      <c r="F1419" s="43"/>
      <c r="G1419" s="43">
        <v>431.26</v>
      </c>
      <c r="H1419" s="19">
        <f t="shared" si="22"/>
        <v>9</v>
      </c>
    </row>
    <row r="1420" spans="1:8" s="19" customFormat="1" x14ac:dyDescent="0.25">
      <c r="A1420" s="40" t="s">
        <v>2855</v>
      </c>
      <c r="B1420" s="40"/>
      <c r="C1420" s="41" t="s">
        <v>2856</v>
      </c>
      <c r="D1420" s="42" t="s">
        <v>73</v>
      </c>
      <c r="E1420" s="43">
        <v>1010.37</v>
      </c>
      <c r="F1420" s="43">
        <v>43.12</v>
      </c>
      <c r="G1420" s="43">
        <v>1053.49</v>
      </c>
      <c r="H1420" s="19">
        <f t="shared" si="22"/>
        <v>9</v>
      </c>
    </row>
    <row r="1421" spans="1:8" s="19" customFormat="1" x14ac:dyDescent="0.25">
      <c r="A1421" s="40" t="s">
        <v>2857</v>
      </c>
      <c r="B1421" s="40"/>
      <c r="C1421" s="41" t="s">
        <v>2858</v>
      </c>
      <c r="D1421" s="42" t="s">
        <v>73</v>
      </c>
      <c r="E1421" s="43">
        <v>1862.45</v>
      </c>
      <c r="F1421" s="43">
        <v>56.11</v>
      </c>
      <c r="G1421" s="43">
        <v>1918.56</v>
      </c>
      <c r="H1421" s="19">
        <f t="shared" si="22"/>
        <v>9</v>
      </c>
    </row>
    <row r="1422" spans="1:8" s="19" customFormat="1" x14ac:dyDescent="0.25">
      <c r="A1422" s="40" t="s">
        <v>2859</v>
      </c>
      <c r="B1422" s="40"/>
      <c r="C1422" s="41" t="s">
        <v>2860</v>
      </c>
      <c r="D1422" s="42" t="s">
        <v>73</v>
      </c>
      <c r="E1422" s="43">
        <v>1511.47</v>
      </c>
      <c r="F1422" s="43">
        <v>56.11</v>
      </c>
      <c r="G1422" s="43">
        <v>1567.58</v>
      </c>
      <c r="H1422" s="19">
        <f t="shared" si="22"/>
        <v>9</v>
      </c>
    </row>
    <row r="1423" spans="1:8" s="19" customFormat="1" x14ac:dyDescent="0.25">
      <c r="A1423" s="40" t="s">
        <v>2861</v>
      </c>
      <c r="B1423" s="40"/>
      <c r="C1423" s="41" t="s">
        <v>2862</v>
      </c>
      <c r="D1423" s="42" t="s">
        <v>73</v>
      </c>
      <c r="E1423" s="43">
        <v>878.38</v>
      </c>
      <c r="F1423" s="43">
        <v>56.11</v>
      </c>
      <c r="G1423" s="43">
        <v>934.49</v>
      </c>
      <c r="H1423" s="19">
        <f t="shared" si="22"/>
        <v>9</v>
      </c>
    </row>
    <row r="1424" spans="1:8" s="19" customFormat="1" x14ac:dyDescent="0.25">
      <c r="A1424" s="40" t="s">
        <v>2863</v>
      </c>
      <c r="B1424" s="40"/>
      <c r="C1424" s="41" t="s">
        <v>2864</v>
      </c>
      <c r="D1424" s="42" t="s">
        <v>73</v>
      </c>
      <c r="E1424" s="43">
        <v>717.16</v>
      </c>
      <c r="F1424" s="43">
        <v>43.12</v>
      </c>
      <c r="G1424" s="43">
        <v>760.28</v>
      </c>
      <c r="H1424" s="19">
        <f t="shared" si="22"/>
        <v>9</v>
      </c>
    </row>
    <row r="1425" spans="1:8" s="19" customFormat="1" x14ac:dyDescent="0.25">
      <c r="A1425" s="40" t="s">
        <v>2865</v>
      </c>
      <c r="B1425" s="40"/>
      <c r="C1425" s="41" t="s">
        <v>2866</v>
      </c>
      <c r="D1425" s="42" t="s">
        <v>73</v>
      </c>
      <c r="E1425" s="43">
        <v>985.38</v>
      </c>
      <c r="F1425" s="43">
        <v>43.12</v>
      </c>
      <c r="G1425" s="43">
        <v>1028.5</v>
      </c>
      <c r="H1425" s="19">
        <f t="shared" si="22"/>
        <v>9</v>
      </c>
    </row>
    <row r="1426" spans="1:8" s="19" customFormat="1" x14ac:dyDescent="0.25">
      <c r="A1426" s="40" t="s">
        <v>2867</v>
      </c>
      <c r="B1426" s="40"/>
      <c r="C1426" s="41" t="s">
        <v>2868</v>
      </c>
      <c r="D1426" s="42" t="s">
        <v>73</v>
      </c>
      <c r="E1426" s="43">
        <v>763.07</v>
      </c>
      <c r="F1426" s="43">
        <v>32.340000000000003</v>
      </c>
      <c r="G1426" s="43">
        <v>795.41</v>
      </c>
      <c r="H1426" s="19">
        <f t="shared" si="22"/>
        <v>9</v>
      </c>
    </row>
    <row r="1427" spans="1:8" s="19" customFormat="1" x14ac:dyDescent="0.25">
      <c r="A1427" s="40" t="s">
        <v>2869</v>
      </c>
      <c r="B1427" s="40"/>
      <c r="C1427" s="41" t="s">
        <v>2870</v>
      </c>
      <c r="D1427" s="42" t="s">
        <v>73</v>
      </c>
      <c r="E1427" s="43">
        <v>864.02</v>
      </c>
      <c r="F1427" s="43">
        <v>32.340000000000003</v>
      </c>
      <c r="G1427" s="43">
        <v>896.36</v>
      </c>
      <c r="H1427" s="19">
        <f t="shared" si="22"/>
        <v>9</v>
      </c>
    </row>
    <row r="1428" spans="1:8" s="19" customFormat="1" x14ac:dyDescent="0.25">
      <c r="A1428" s="40" t="s">
        <v>2871</v>
      </c>
      <c r="B1428" s="40"/>
      <c r="C1428" s="41" t="s">
        <v>2872</v>
      </c>
      <c r="D1428" s="42" t="s">
        <v>73</v>
      </c>
      <c r="E1428" s="43">
        <v>520.19000000000005</v>
      </c>
      <c r="F1428" s="43">
        <v>32.340000000000003</v>
      </c>
      <c r="G1428" s="43">
        <v>552.53</v>
      </c>
      <c r="H1428" s="19">
        <f t="shared" si="22"/>
        <v>9</v>
      </c>
    </row>
    <row r="1429" spans="1:8" s="19" customFormat="1" x14ac:dyDescent="0.25">
      <c r="A1429" s="40" t="s">
        <v>2873</v>
      </c>
      <c r="B1429" s="40"/>
      <c r="C1429" s="41" t="s">
        <v>2874</v>
      </c>
      <c r="D1429" s="42" t="s">
        <v>73</v>
      </c>
      <c r="E1429" s="43">
        <v>849.54</v>
      </c>
      <c r="F1429" s="43"/>
      <c r="G1429" s="43">
        <v>849.54</v>
      </c>
      <c r="H1429" s="19">
        <f t="shared" si="22"/>
        <v>9</v>
      </c>
    </row>
    <row r="1430" spans="1:8" s="19" customFormat="1" ht="30" x14ac:dyDescent="0.25">
      <c r="A1430" s="40" t="s">
        <v>2875</v>
      </c>
      <c r="B1430" s="40"/>
      <c r="C1430" s="41" t="s">
        <v>2876</v>
      </c>
      <c r="D1430" s="42" t="s">
        <v>73</v>
      </c>
      <c r="E1430" s="43">
        <v>1399.39</v>
      </c>
      <c r="F1430" s="43"/>
      <c r="G1430" s="43">
        <v>1399.39</v>
      </c>
      <c r="H1430" s="19">
        <f t="shared" si="22"/>
        <v>9</v>
      </c>
    </row>
    <row r="1431" spans="1:8" s="19" customFormat="1" ht="30" x14ac:dyDescent="0.25">
      <c r="A1431" s="40" t="s">
        <v>2877</v>
      </c>
      <c r="B1431" s="40"/>
      <c r="C1431" s="41" t="s">
        <v>2878</v>
      </c>
      <c r="D1431" s="42" t="s">
        <v>73</v>
      </c>
      <c r="E1431" s="43">
        <v>901.95</v>
      </c>
      <c r="F1431" s="43"/>
      <c r="G1431" s="43">
        <v>901.95</v>
      </c>
      <c r="H1431" s="19">
        <f t="shared" si="22"/>
        <v>9</v>
      </c>
    </row>
    <row r="1432" spans="1:8" s="19" customFormat="1" ht="30" x14ac:dyDescent="0.25">
      <c r="A1432" s="40" t="s">
        <v>2879</v>
      </c>
      <c r="B1432" s="40"/>
      <c r="C1432" s="41" t="s">
        <v>2880</v>
      </c>
      <c r="D1432" s="42" t="s">
        <v>73</v>
      </c>
      <c r="E1432" s="43">
        <v>887.84</v>
      </c>
      <c r="F1432" s="43"/>
      <c r="G1432" s="43">
        <v>887.84</v>
      </c>
      <c r="H1432" s="19">
        <f t="shared" si="22"/>
        <v>9</v>
      </c>
    </row>
    <row r="1433" spans="1:8" s="19" customFormat="1" x14ac:dyDescent="0.25">
      <c r="A1433" s="40" t="s">
        <v>2881</v>
      </c>
      <c r="B1433" s="40"/>
      <c r="C1433" s="41" t="s">
        <v>2882</v>
      </c>
      <c r="D1433" s="42" t="s">
        <v>73</v>
      </c>
      <c r="E1433" s="43">
        <v>925.38</v>
      </c>
      <c r="F1433" s="43">
        <v>56.11</v>
      </c>
      <c r="G1433" s="43">
        <v>981.49</v>
      </c>
      <c r="H1433" s="19">
        <f t="shared" si="22"/>
        <v>9</v>
      </c>
    </row>
    <row r="1434" spans="1:8" s="19" customFormat="1" ht="30" x14ac:dyDescent="0.25">
      <c r="A1434" s="40" t="s">
        <v>2883</v>
      </c>
      <c r="B1434" s="40"/>
      <c r="C1434" s="41" t="s">
        <v>2884</v>
      </c>
      <c r="D1434" s="42" t="s">
        <v>73</v>
      </c>
      <c r="E1434" s="43">
        <v>1181.74</v>
      </c>
      <c r="F1434" s="43">
        <v>56.11</v>
      </c>
      <c r="G1434" s="43">
        <v>1237.8499999999999</v>
      </c>
      <c r="H1434" s="19">
        <f t="shared" si="22"/>
        <v>9</v>
      </c>
    </row>
    <row r="1435" spans="1:8" s="19" customFormat="1" ht="30" x14ac:dyDescent="0.25">
      <c r="A1435" s="40" t="s">
        <v>2885</v>
      </c>
      <c r="B1435" s="40"/>
      <c r="C1435" s="41" t="s">
        <v>2886</v>
      </c>
      <c r="D1435" s="42" t="s">
        <v>73</v>
      </c>
      <c r="E1435" s="43">
        <v>1004.6</v>
      </c>
      <c r="F1435" s="43">
        <v>56.11</v>
      </c>
      <c r="G1435" s="43">
        <v>1060.71</v>
      </c>
      <c r="H1435" s="19">
        <f t="shared" si="22"/>
        <v>9</v>
      </c>
    </row>
    <row r="1436" spans="1:8" s="19" customFormat="1" ht="30" x14ac:dyDescent="0.25">
      <c r="A1436" s="40" t="s">
        <v>2887</v>
      </c>
      <c r="B1436" s="40"/>
      <c r="C1436" s="41" t="s">
        <v>2888</v>
      </c>
      <c r="D1436" s="42" t="s">
        <v>73</v>
      </c>
      <c r="E1436" s="43">
        <v>1004.27</v>
      </c>
      <c r="F1436" s="43">
        <v>56.11</v>
      </c>
      <c r="G1436" s="43">
        <v>1060.3800000000001</v>
      </c>
      <c r="H1436" s="19">
        <f t="shared" si="22"/>
        <v>9</v>
      </c>
    </row>
    <row r="1437" spans="1:8" s="19" customFormat="1" x14ac:dyDescent="0.25">
      <c r="A1437" s="40" t="s">
        <v>2889</v>
      </c>
      <c r="B1437" s="40"/>
      <c r="C1437" s="41" t="s">
        <v>2890</v>
      </c>
      <c r="D1437" s="42"/>
      <c r="E1437" s="43"/>
      <c r="F1437" s="43"/>
      <c r="G1437" s="43"/>
      <c r="H1437" s="19">
        <f t="shared" si="22"/>
        <v>5</v>
      </c>
    </row>
    <row r="1438" spans="1:8" s="19" customFormat="1" x14ac:dyDescent="0.25">
      <c r="A1438" s="40" t="s">
        <v>2891</v>
      </c>
      <c r="B1438" s="40"/>
      <c r="C1438" s="41" t="s">
        <v>2892</v>
      </c>
      <c r="D1438" s="42" t="s">
        <v>73</v>
      </c>
      <c r="E1438" s="43">
        <v>450.84</v>
      </c>
      <c r="F1438" s="43">
        <v>112.2</v>
      </c>
      <c r="G1438" s="43">
        <v>563.04</v>
      </c>
      <c r="H1438" s="19">
        <f t="shared" si="22"/>
        <v>9</v>
      </c>
    </row>
    <row r="1439" spans="1:8" s="19" customFormat="1" x14ac:dyDescent="0.25">
      <c r="A1439" s="40" t="s">
        <v>2893</v>
      </c>
      <c r="B1439" s="40"/>
      <c r="C1439" s="41" t="s">
        <v>2894</v>
      </c>
      <c r="D1439" s="42" t="s">
        <v>73</v>
      </c>
      <c r="E1439" s="43">
        <v>1003.45</v>
      </c>
      <c r="F1439" s="43">
        <v>112.2</v>
      </c>
      <c r="G1439" s="43">
        <v>1115.6500000000001</v>
      </c>
      <c r="H1439" s="19">
        <f t="shared" si="22"/>
        <v>9</v>
      </c>
    </row>
    <row r="1440" spans="1:8" s="19" customFormat="1" x14ac:dyDescent="0.25">
      <c r="A1440" s="40" t="s">
        <v>2895</v>
      </c>
      <c r="B1440" s="40"/>
      <c r="C1440" s="41" t="s">
        <v>2896</v>
      </c>
      <c r="D1440" s="42" t="s">
        <v>73</v>
      </c>
      <c r="E1440" s="43">
        <v>1118.8399999999999</v>
      </c>
      <c r="F1440" s="43">
        <v>112.2</v>
      </c>
      <c r="G1440" s="43">
        <v>1231.04</v>
      </c>
      <c r="H1440" s="19">
        <f t="shared" si="22"/>
        <v>9</v>
      </c>
    </row>
    <row r="1441" spans="1:8" s="19" customFormat="1" x14ac:dyDescent="0.25">
      <c r="A1441" s="40" t="s">
        <v>2897</v>
      </c>
      <c r="B1441" s="40"/>
      <c r="C1441" s="41" t="s">
        <v>2898</v>
      </c>
      <c r="D1441" s="42" t="s">
        <v>73</v>
      </c>
      <c r="E1441" s="43">
        <v>765.42</v>
      </c>
      <c r="F1441" s="43">
        <v>56.11</v>
      </c>
      <c r="G1441" s="43">
        <v>821.53</v>
      </c>
      <c r="H1441" s="19">
        <f t="shared" si="22"/>
        <v>9</v>
      </c>
    </row>
    <row r="1442" spans="1:8" s="19" customFormat="1" x14ac:dyDescent="0.25">
      <c r="A1442" s="40" t="s">
        <v>2899</v>
      </c>
      <c r="B1442" s="40"/>
      <c r="C1442" s="41" t="s">
        <v>2900</v>
      </c>
      <c r="D1442" s="42" t="s">
        <v>73</v>
      </c>
      <c r="E1442" s="43">
        <v>528.26</v>
      </c>
      <c r="F1442" s="43">
        <v>112.2</v>
      </c>
      <c r="G1442" s="43">
        <v>640.46</v>
      </c>
      <c r="H1442" s="19">
        <f t="shared" si="22"/>
        <v>9</v>
      </c>
    </row>
    <row r="1443" spans="1:8" s="19" customFormat="1" x14ac:dyDescent="0.25">
      <c r="A1443" s="40" t="s">
        <v>2901</v>
      </c>
      <c r="B1443" s="40"/>
      <c r="C1443" s="41" t="s">
        <v>2902</v>
      </c>
      <c r="D1443" s="42" t="s">
        <v>73</v>
      </c>
      <c r="E1443" s="43">
        <v>827.51</v>
      </c>
      <c r="F1443" s="43">
        <v>112.2</v>
      </c>
      <c r="G1443" s="43">
        <v>939.71</v>
      </c>
      <c r="H1443" s="19">
        <f t="shared" si="22"/>
        <v>9</v>
      </c>
    </row>
    <row r="1444" spans="1:8" s="19" customFormat="1" x14ac:dyDescent="0.25">
      <c r="A1444" s="40" t="s">
        <v>2903</v>
      </c>
      <c r="B1444" s="40"/>
      <c r="C1444" s="41" t="s">
        <v>2904</v>
      </c>
      <c r="D1444" s="42" t="s">
        <v>73</v>
      </c>
      <c r="E1444" s="43">
        <v>557.52</v>
      </c>
      <c r="F1444" s="43">
        <v>112.2</v>
      </c>
      <c r="G1444" s="43">
        <v>669.72</v>
      </c>
      <c r="H1444" s="19">
        <f t="shared" si="22"/>
        <v>9</v>
      </c>
    </row>
    <row r="1445" spans="1:8" s="19" customFormat="1" x14ac:dyDescent="0.25">
      <c r="A1445" s="40" t="s">
        <v>2905</v>
      </c>
      <c r="B1445" s="40"/>
      <c r="C1445" s="41" t="s">
        <v>2906</v>
      </c>
      <c r="D1445" s="42" t="s">
        <v>73</v>
      </c>
      <c r="E1445" s="43">
        <v>997.51</v>
      </c>
      <c r="F1445" s="43">
        <v>112.2</v>
      </c>
      <c r="G1445" s="43">
        <v>1109.71</v>
      </c>
      <c r="H1445" s="19">
        <f t="shared" si="22"/>
        <v>9</v>
      </c>
    </row>
    <row r="1446" spans="1:8" s="19" customFormat="1" x14ac:dyDescent="0.25">
      <c r="A1446" s="40" t="s">
        <v>2907</v>
      </c>
      <c r="B1446" s="40"/>
      <c r="C1446" s="41" t="s">
        <v>2908</v>
      </c>
      <c r="D1446" s="42" t="s">
        <v>73</v>
      </c>
      <c r="E1446" s="43">
        <v>501.47</v>
      </c>
      <c r="F1446" s="43">
        <v>112.2</v>
      </c>
      <c r="G1446" s="43">
        <v>613.66999999999996</v>
      </c>
      <c r="H1446" s="19">
        <f t="shared" si="22"/>
        <v>9</v>
      </c>
    </row>
    <row r="1447" spans="1:8" s="19" customFormat="1" x14ac:dyDescent="0.25">
      <c r="A1447" s="40" t="s">
        <v>2909</v>
      </c>
      <c r="B1447" s="40"/>
      <c r="C1447" s="41" t="s">
        <v>2910</v>
      </c>
      <c r="D1447" s="42" t="s">
        <v>73</v>
      </c>
      <c r="E1447" s="43">
        <v>941.59</v>
      </c>
      <c r="F1447" s="43">
        <v>112.2</v>
      </c>
      <c r="G1447" s="43">
        <v>1053.79</v>
      </c>
      <c r="H1447" s="19">
        <f t="shared" si="22"/>
        <v>9</v>
      </c>
    </row>
    <row r="1448" spans="1:8" s="19" customFormat="1" x14ac:dyDescent="0.25">
      <c r="A1448" s="40" t="s">
        <v>2911</v>
      </c>
      <c r="B1448" s="40"/>
      <c r="C1448" s="41" t="s">
        <v>2912</v>
      </c>
      <c r="D1448" s="42" t="s">
        <v>73</v>
      </c>
      <c r="E1448" s="43">
        <v>1152.9000000000001</v>
      </c>
      <c r="F1448" s="43">
        <v>56.11</v>
      </c>
      <c r="G1448" s="43">
        <v>1209.01</v>
      </c>
      <c r="H1448" s="19">
        <f t="shared" si="22"/>
        <v>9</v>
      </c>
    </row>
    <row r="1449" spans="1:8" s="19" customFormat="1" x14ac:dyDescent="0.25">
      <c r="A1449" s="40" t="s">
        <v>2913</v>
      </c>
      <c r="B1449" s="40"/>
      <c r="C1449" s="41" t="s">
        <v>2914</v>
      </c>
      <c r="D1449" s="42" t="s">
        <v>73</v>
      </c>
      <c r="E1449" s="43">
        <v>955.35</v>
      </c>
      <c r="F1449" s="43">
        <v>56.11</v>
      </c>
      <c r="G1449" s="43">
        <v>1011.46</v>
      </c>
      <c r="H1449" s="19">
        <f t="shared" si="22"/>
        <v>9</v>
      </c>
    </row>
    <row r="1450" spans="1:8" s="19" customFormat="1" ht="30" x14ac:dyDescent="0.25">
      <c r="A1450" s="40" t="s">
        <v>2915</v>
      </c>
      <c r="B1450" s="40"/>
      <c r="C1450" s="41" t="s">
        <v>2916</v>
      </c>
      <c r="D1450" s="42" t="s">
        <v>73</v>
      </c>
      <c r="E1450" s="43">
        <v>1110.72</v>
      </c>
      <c r="F1450" s="43">
        <v>56.11</v>
      </c>
      <c r="G1450" s="43">
        <v>1166.83</v>
      </c>
      <c r="H1450" s="19">
        <f t="shared" si="22"/>
        <v>9</v>
      </c>
    </row>
    <row r="1451" spans="1:8" s="19" customFormat="1" ht="30" x14ac:dyDescent="0.25">
      <c r="A1451" s="40" t="s">
        <v>2917</v>
      </c>
      <c r="B1451" s="40"/>
      <c r="C1451" s="41" t="s">
        <v>2918</v>
      </c>
      <c r="D1451" s="42" t="s">
        <v>73</v>
      </c>
      <c r="E1451" s="43">
        <v>1244.5999999999999</v>
      </c>
      <c r="F1451" s="43">
        <v>56.11</v>
      </c>
      <c r="G1451" s="43">
        <v>1300.71</v>
      </c>
      <c r="H1451" s="19">
        <f t="shared" si="22"/>
        <v>9</v>
      </c>
    </row>
    <row r="1452" spans="1:8" s="19" customFormat="1" ht="30" x14ac:dyDescent="0.25">
      <c r="A1452" s="40" t="s">
        <v>2919</v>
      </c>
      <c r="B1452" s="40"/>
      <c r="C1452" s="41" t="s">
        <v>2920</v>
      </c>
      <c r="D1452" s="42" t="s">
        <v>73</v>
      </c>
      <c r="E1452" s="43">
        <v>1062.8</v>
      </c>
      <c r="F1452" s="43">
        <v>112.2</v>
      </c>
      <c r="G1452" s="43">
        <v>1175</v>
      </c>
      <c r="H1452" s="19">
        <f t="shared" si="22"/>
        <v>9</v>
      </c>
    </row>
    <row r="1453" spans="1:8" s="19" customFormat="1" x14ac:dyDescent="0.25">
      <c r="A1453" s="40" t="s">
        <v>2921</v>
      </c>
      <c r="B1453" s="40"/>
      <c r="C1453" s="41" t="s">
        <v>2922</v>
      </c>
      <c r="D1453" s="42" t="s">
        <v>73</v>
      </c>
      <c r="E1453" s="43">
        <v>1178.46</v>
      </c>
      <c r="F1453" s="43">
        <v>112.2</v>
      </c>
      <c r="G1453" s="43">
        <v>1290.6600000000001</v>
      </c>
      <c r="H1453" s="19">
        <f t="shared" si="22"/>
        <v>9</v>
      </c>
    </row>
    <row r="1454" spans="1:8" s="19" customFormat="1" x14ac:dyDescent="0.25">
      <c r="A1454" s="40" t="s">
        <v>2923</v>
      </c>
      <c r="B1454" s="40"/>
      <c r="C1454" s="41" t="s">
        <v>2924</v>
      </c>
      <c r="D1454" s="42"/>
      <c r="E1454" s="43"/>
      <c r="F1454" s="43"/>
      <c r="G1454" s="43"/>
      <c r="H1454" s="19">
        <f t="shared" si="22"/>
        <v>5</v>
      </c>
    </row>
    <row r="1455" spans="1:8" s="19" customFormat="1" ht="30" x14ac:dyDescent="0.25">
      <c r="A1455" s="40" t="s">
        <v>2925</v>
      </c>
      <c r="B1455" s="40"/>
      <c r="C1455" s="41" t="s">
        <v>2926</v>
      </c>
      <c r="D1455" s="42" t="s">
        <v>73</v>
      </c>
      <c r="E1455" s="43">
        <v>149.4</v>
      </c>
      <c r="F1455" s="43"/>
      <c r="G1455" s="43">
        <v>149.4</v>
      </c>
      <c r="H1455" s="19">
        <f t="shared" si="22"/>
        <v>9</v>
      </c>
    </row>
    <row r="1456" spans="1:8" s="19" customFormat="1" x14ac:dyDescent="0.25">
      <c r="A1456" s="40" t="s">
        <v>2927</v>
      </c>
      <c r="B1456" s="40"/>
      <c r="C1456" s="41" t="s">
        <v>2928</v>
      </c>
      <c r="D1456" s="42"/>
      <c r="E1456" s="43"/>
      <c r="F1456" s="43"/>
      <c r="G1456" s="43"/>
      <c r="H1456" s="19">
        <f t="shared" si="22"/>
        <v>2</v>
      </c>
    </row>
    <row r="1457" spans="1:8" s="19" customFormat="1" x14ac:dyDescent="0.25">
      <c r="A1457" s="40" t="s">
        <v>2929</v>
      </c>
      <c r="B1457" s="40"/>
      <c r="C1457" s="41" t="s">
        <v>2930</v>
      </c>
      <c r="D1457" s="42"/>
      <c r="E1457" s="43"/>
      <c r="F1457" s="43"/>
      <c r="G1457" s="43"/>
      <c r="H1457" s="19">
        <f t="shared" si="22"/>
        <v>5</v>
      </c>
    </row>
    <row r="1458" spans="1:8" s="19" customFormat="1" x14ac:dyDescent="0.25">
      <c r="A1458" s="40" t="s">
        <v>2931</v>
      </c>
      <c r="B1458" s="40"/>
      <c r="C1458" s="41" t="s">
        <v>2932</v>
      </c>
      <c r="D1458" s="42" t="s">
        <v>73</v>
      </c>
      <c r="E1458" s="43">
        <v>78.63</v>
      </c>
      <c r="F1458" s="43">
        <v>24.6</v>
      </c>
      <c r="G1458" s="43">
        <v>103.23</v>
      </c>
      <c r="H1458" s="19">
        <f t="shared" si="22"/>
        <v>9</v>
      </c>
    </row>
    <row r="1459" spans="1:8" s="19" customFormat="1" x14ac:dyDescent="0.25">
      <c r="A1459" s="40" t="s">
        <v>2933</v>
      </c>
      <c r="B1459" s="40"/>
      <c r="C1459" s="41" t="s">
        <v>2934</v>
      </c>
      <c r="D1459" s="42" t="s">
        <v>73</v>
      </c>
      <c r="E1459" s="43">
        <v>111.06</v>
      </c>
      <c r="F1459" s="43">
        <v>24.6</v>
      </c>
      <c r="G1459" s="43">
        <v>135.66</v>
      </c>
      <c r="H1459" s="19">
        <f t="shared" si="22"/>
        <v>9</v>
      </c>
    </row>
    <row r="1460" spans="1:8" s="19" customFormat="1" x14ac:dyDescent="0.25">
      <c r="A1460" s="40" t="s">
        <v>2935</v>
      </c>
      <c r="B1460" s="40"/>
      <c r="C1460" s="41" t="s">
        <v>2936</v>
      </c>
      <c r="D1460" s="42" t="s">
        <v>73</v>
      </c>
      <c r="E1460" s="43">
        <v>134.79</v>
      </c>
      <c r="F1460" s="43">
        <v>24.6</v>
      </c>
      <c r="G1460" s="43">
        <v>159.38999999999999</v>
      </c>
      <c r="H1460" s="19">
        <f t="shared" si="22"/>
        <v>9</v>
      </c>
    </row>
    <row r="1461" spans="1:8" s="19" customFormat="1" x14ac:dyDescent="0.25">
      <c r="A1461" s="40" t="s">
        <v>2937</v>
      </c>
      <c r="B1461" s="40"/>
      <c r="C1461" s="41" t="s">
        <v>2938</v>
      </c>
      <c r="D1461" s="42" t="s">
        <v>73</v>
      </c>
      <c r="E1461" s="43">
        <v>148.49</v>
      </c>
      <c r="F1461" s="43">
        <v>24.6</v>
      </c>
      <c r="G1461" s="43">
        <v>173.09</v>
      </c>
      <c r="H1461" s="19">
        <f t="shared" si="22"/>
        <v>9</v>
      </c>
    </row>
    <row r="1462" spans="1:8" s="19" customFormat="1" x14ac:dyDescent="0.25">
      <c r="A1462" s="40" t="s">
        <v>2939</v>
      </c>
      <c r="B1462" s="40"/>
      <c r="C1462" s="41" t="s">
        <v>2940</v>
      </c>
      <c r="D1462" s="42" t="s">
        <v>73</v>
      </c>
      <c r="E1462" s="43">
        <v>389.89</v>
      </c>
      <c r="F1462" s="43">
        <v>24.6</v>
      </c>
      <c r="G1462" s="43">
        <v>414.49</v>
      </c>
      <c r="H1462" s="19">
        <f t="shared" si="22"/>
        <v>9</v>
      </c>
    </row>
    <row r="1463" spans="1:8" s="19" customFormat="1" x14ac:dyDescent="0.25">
      <c r="A1463" s="40" t="s">
        <v>2941</v>
      </c>
      <c r="B1463" s="40"/>
      <c r="C1463" s="41" t="s">
        <v>2942</v>
      </c>
      <c r="D1463" s="42" t="s">
        <v>73</v>
      </c>
      <c r="E1463" s="43">
        <v>525.54999999999995</v>
      </c>
      <c r="F1463" s="43">
        <v>24.6</v>
      </c>
      <c r="G1463" s="43">
        <v>550.15</v>
      </c>
      <c r="H1463" s="19">
        <f t="shared" si="22"/>
        <v>9</v>
      </c>
    </row>
    <row r="1464" spans="1:8" s="19" customFormat="1" x14ac:dyDescent="0.25">
      <c r="A1464" s="40" t="s">
        <v>2943</v>
      </c>
      <c r="B1464" s="40"/>
      <c r="C1464" s="41" t="s">
        <v>2944</v>
      </c>
      <c r="D1464" s="42" t="s">
        <v>73</v>
      </c>
      <c r="E1464" s="43">
        <v>605.94000000000005</v>
      </c>
      <c r="F1464" s="43">
        <v>24.6</v>
      </c>
      <c r="G1464" s="43">
        <v>630.54</v>
      </c>
      <c r="H1464" s="19">
        <f t="shared" si="22"/>
        <v>9</v>
      </c>
    </row>
    <row r="1465" spans="1:8" s="19" customFormat="1" x14ac:dyDescent="0.25">
      <c r="A1465" s="40" t="s">
        <v>2945</v>
      </c>
      <c r="B1465" s="40"/>
      <c r="C1465" s="41" t="s">
        <v>2946</v>
      </c>
      <c r="D1465" s="42" t="s">
        <v>73</v>
      </c>
      <c r="E1465" s="43">
        <v>451.57</v>
      </c>
      <c r="F1465" s="43">
        <v>24.6</v>
      </c>
      <c r="G1465" s="43">
        <v>476.17</v>
      </c>
      <c r="H1465" s="19">
        <f t="shared" si="22"/>
        <v>9</v>
      </c>
    </row>
    <row r="1466" spans="1:8" s="19" customFormat="1" x14ac:dyDescent="0.25">
      <c r="A1466" s="40" t="s">
        <v>2947</v>
      </c>
      <c r="B1466" s="40"/>
      <c r="C1466" s="41" t="s">
        <v>2948</v>
      </c>
      <c r="D1466" s="42" t="s">
        <v>73</v>
      </c>
      <c r="E1466" s="43">
        <v>258.58999999999997</v>
      </c>
      <c r="F1466" s="43">
        <v>24.6</v>
      </c>
      <c r="G1466" s="43">
        <v>283.19</v>
      </c>
      <c r="H1466" s="19">
        <f t="shared" si="22"/>
        <v>9</v>
      </c>
    </row>
    <row r="1467" spans="1:8" s="19" customFormat="1" x14ac:dyDescent="0.25">
      <c r="A1467" s="40" t="s">
        <v>2949</v>
      </c>
      <c r="B1467" s="40"/>
      <c r="C1467" s="41" t="s">
        <v>2950</v>
      </c>
      <c r="D1467" s="42" t="s">
        <v>73</v>
      </c>
      <c r="E1467" s="43">
        <v>316.26</v>
      </c>
      <c r="F1467" s="43">
        <v>24.6</v>
      </c>
      <c r="G1467" s="43">
        <v>340.86</v>
      </c>
      <c r="H1467" s="19">
        <f t="shared" si="22"/>
        <v>9</v>
      </c>
    </row>
    <row r="1468" spans="1:8" s="19" customFormat="1" x14ac:dyDescent="0.25">
      <c r="A1468" s="40" t="s">
        <v>2951</v>
      </c>
      <c r="B1468" s="40"/>
      <c r="C1468" s="41" t="s">
        <v>2952</v>
      </c>
      <c r="D1468" s="42" t="s">
        <v>73</v>
      </c>
      <c r="E1468" s="43">
        <v>422.9</v>
      </c>
      <c r="F1468" s="43">
        <v>24.6</v>
      </c>
      <c r="G1468" s="43">
        <v>447.5</v>
      </c>
      <c r="H1468" s="19">
        <f t="shared" si="22"/>
        <v>9</v>
      </c>
    </row>
    <row r="1469" spans="1:8" s="19" customFormat="1" x14ac:dyDescent="0.25">
      <c r="A1469" s="40" t="s">
        <v>2953</v>
      </c>
      <c r="B1469" s="40"/>
      <c r="C1469" s="41" t="s">
        <v>2954</v>
      </c>
      <c r="D1469" s="42" t="s">
        <v>73</v>
      </c>
      <c r="E1469" s="43">
        <v>516.13</v>
      </c>
      <c r="F1469" s="43">
        <v>24.6</v>
      </c>
      <c r="G1469" s="43">
        <v>540.73</v>
      </c>
      <c r="H1469" s="19">
        <f t="shared" si="22"/>
        <v>9</v>
      </c>
    </row>
    <row r="1470" spans="1:8" s="19" customFormat="1" x14ac:dyDescent="0.25">
      <c r="A1470" s="40" t="s">
        <v>2955</v>
      </c>
      <c r="B1470" s="40"/>
      <c r="C1470" s="41" t="s">
        <v>2956</v>
      </c>
      <c r="D1470" s="42" t="s">
        <v>73</v>
      </c>
      <c r="E1470" s="43">
        <v>118.98</v>
      </c>
      <c r="F1470" s="43">
        <v>24.6</v>
      </c>
      <c r="G1470" s="43">
        <v>143.58000000000001</v>
      </c>
      <c r="H1470" s="19">
        <f t="shared" si="22"/>
        <v>9</v>
      </c>
    </row>
    <row r="1471" spans="1:8" s="19" customFormat="1" x14ac:dyDescent="0.25">
      <c r="A1471" s="40" t="s">
        <v>2957</v>
      </c>
      <c r="B1471" s="40"/>
      <c r="C1471" s="41" t="s">
        <v>2958</v>
      </c>
      <c r="D1471" s="42" t="s">
        <v>73</v>
      </c>
      <c r="E1471" s="43">
        <v>3712.39</v>
      </c>
      <c r="F1471" s="43"/>
      <c r="G1471" s="43">
        <v>3712.39</v>
      </c>
      <c r="H1471" s="19">
        <f t="shared" si="22"/>
        <v>9</v>
      </c>
    </row>
    <row r="1472" spans="1:8" s="19" customFormat="1" ht="30" x14ac:dyDescent="0.25">
      <c r="A1472" s="40" t="s">
        <v>2959</v>
      </c>
      <c r="B1472" s="40"/>
      <c r="C1472" s="41" t="s">
        <v>2960</v>
      </c>
      <c r="D1472" s="42" t="s">
        <v>73</v>
      </c>
      <c r="E1472" s="43">
        <v>5944.58</v>
      </c>
      <c r="F1472" s="43"/>
      <c r="G1472" s="43">
        <v>5944.58</v>
      </c>
      <c r="H1472" s="19">
        <f t="shared" si="22"/>
        <v>9</v>
      </c>
    </row>
    <row r="1473" spans="1:8" s="19" customFormat="1" x14ac:dyDescent="0.25">
      <c r="A1473" s="40" t="s">
        <v>2961</v>
      </c>
      <c r="B1473" s="40"/>
      <c r="C1473" s="41" t="s">
        <v>2962</v>
      </c>
      <c r="D1473" s="42" t="s">
        <v>73</v>
      </c>
      <c r="E1473" s="43">
        <v>186.29</v>
      </c>
      <c r="F1473" s="43">
        <v>24.6</v>
      </c>
      <c r="G1473" s="43">
        <v>210.89</v>
      </c>
      <c r="H1473" s="19">
        <f t="shared" si="22"/>
        <v>9</v>
      </c>
    </row>
    <row r="1474" spans="1:8" s="19" customFormat="1" x14ac:dyDescent="0.25">
      <c r="A1474" s="40" t="s">
        <v>2963</v>
      </c>
      <c r="B1474" s="40"/>
      <c r="C1474" s="41" t="s">
        <v>2964</v>
      </c>
      <c r="D1474" s="42"/>
      <c r="E1474" s="43"/>
      <c r="F1474" s="43"/>
      <c r="G1474" s="43"/>
      <c r="H1474" s="19">
        <f t="shared" si="22"/>
        <v>5</v>
      </c>
    </row>
    <row r="1475" spans="1:8" s="19" customFormat="1" x14ac:dyDescent="0.25">
      <c r="A1475" s="40" t="s">
        <v>2965</v>
      </c>
      <c r="B1475" s="40"/>
      <c r="C1475" s="41" t="s">
        <v>2966</v>
      </c>
      <c r="D1475" s="42" t="s">
        <v>73</v>
      </c>
      <c r="E1475" s="43">
        <v>215.27</v>
      </c>
      <c r="F1475" s="43"/>
      <c r="G1475" s="43">
        <v>215.27</v>
      </c>
      <c r="H1475" s="19">
        <f t="shared" si="22"/>
        <v>9</v>
      </c>
    </row>
    <row r="1476" spans="1:8" s="19" customFormat="1" x14ac:dyDescent="0.25">
      <c r="A1476" s="40" t="s">
        <v>2967</v>
      </c>
      <c r="B1476" s="40"/>
      <c r="C1476" s="41" t="s">
        <v>2968</v>
      </c>
      <c r="D1476" s="42" t="s">
        <v>73</v>
      </c>
      <c r="E1476" s="43">
        <v>259.91000000000003</v>
      </c>
      <c r="F1476" s="43"/>
      <c r="G1476" s="43">
        <v>259.91000000000003</v>
      </c>
      <c r="H1476" s="19">
        <f t="shared" si="22"/>
        <v>9</v>
      </c>
    </row>
    <row r="1477" spans="1:8" s="19" customFormat="1" x14ac:dyDescent="0.25">
      <c r="A1477" s="40" t="s">
        <v>2969</v>
      </c>
      <c r="B1477" s="40"/>
      <c r="C1477" s="41" t="s">
        <v>2970</v>
      </c>
      <c r="D1477" s="42" t="s">
        <v>73</v>
      </c>
      <c r="E1477" s="43">
        <v>329.06</v>
      </c>
      <c r="F1477" s="43"/>
      <c r="G1477" s="43">
        <v>329.06</v>
      </c>
      <c r="H1477" s="19">
        <f t="shared" si="22"/>
        <v>9</v>
      </c>
    </row>
    <row r="1478" spans="1:8" s="19" customFormat="1" x14ac:dyDescent="0.25">
      <c r="A1478" s="40" t="s">
        <v>2971</v>
      </c>
      <c r="B1478" s="40"/>
      <c r="C1478" s="41" t="s">
        <v>2972</v>
      </c>
      <c r="D1478" s="42" t="s">
        <v>73</v>
      </c>
      <c r="E1478" s="43">
        <v>302.27</v>
      </c>
      <c r="F1478" s="43"/>
      <c r="G1478" s="43">
        <v>302.27</v>
      </c>
      <c r="H1478" s="19">
        <f t="shared" si="22"/>
        <v>9</v>
      </c>
    </row>
    <row r="1479" spans="1:8" s="19" customFormat="1" x14ac:dyDescent="0.25">
      <c r="A1479" s="40" t="s">
        <v>2973</v>
      </c>
      <c r="B1479" s="40"/>
      <c r="C1479" s="41" t="s">
        <v>2974</v>
      </c>
      <c r="D1479" s="42" t="s">
        <v>73</v>
      </c>
      <c r="E1479" s="43">
        <v>378.6</v>
      </c>
      <c r="F1479" s="43"/>
      <c r="G1479" s="43">
        <v>378.6</v>
      </c>
      <c r="H1479" s="19">
        <f t="shared" si="22"/>
        <v>9</v>
      </c>
    </row>
    <row r="1480" spans="1:8" s="19" customFormat="1" x14ac:dyDescent="0.25">
      <c r="A1480" s="40" t="s">
        <v>2975</v>
      </c>
      <c r="B1480" s="40"/>
      <c r="C1480" s="41" t="s">
        <v>2976</v>
      </c>
      <c r="D1480" s="42" t="s">
        <v>73</v>
      </c>
      <c r="E1480" s="43">
        <v>486.53</v>
      </c>
      <c r="F1480" s="43"/>
      <c r="G1480" s="43">
        <v>486.53</v>
      </c>
      <c r="H1480" s="19">
        <f t="shared" si="22"/>
        <v>9</v>
      </c>
    </row>
    <row r="1481" spans="1:8" s="19" customFormat="1" x14ac:dyDescent="0.25">
      <c r="A1481" s="40" t="s">
        <v>2977</v>
      </c>
      <c r="B1481" s="40"/>
      <c r="C1481" s="41" t="s">
        <v>2978</v>
      </c>
      <c r="D1481" s="42" t="s">
        <v>73</v>
      </c>
      <c r="E1481" s="43">
        <v>648.65</v>
      </c>
      <c r="F1481" s="43"/>
      <c r="G1481" s="43">
        <v>648.65</v>
      </c>
      <c r="H1481" s="19">
        <f t="shared" ref="H1481:H1544" si="23">LEN(A1481)</f>
        <v>9</v>
      </c>
    </row>
    <row r="1482" spans="1:8" s="19" customFormat="1" x14ac:dyDescent="0.25">
      <c r="A1482" s="40" t="s">
        <v>2979</v>
      </c>
      <c r="B1482" s="40"/>
      <c r="C1482" s="41" t="s">
        <v>2980</v>
      </c>
      <c r="D1482" s="42" t="s">
        <v>73</v>
      </c>
      <c r="E1482" s="43">
        <v>538.61</v>
      </c>
      <c r="F1482" s="43"/>
      <c r="G1482" s="43">
        <v>538.61</v>
      </c>
      <c r="H1482" s="19">
        <f t="shared" si="23"/>
        <v>9</v>
      </c>
    </row>
    <row r="1483" spans="1:8" s="19" customFormat="1" x14ac:dyDescent="0.25">
      <c r="A1483" s="40" t="s">
        <v>2981</v>
      </c>
      <c r="B1483" s="40"/>
      <c r="C1483" s="41" t="s">
        <v>2982</v>
      </c>
      <c r="D1483" s="42"/>
      <c r="E1483" s="43"/>
      <c r="F1483" s="43"/>
      <c r="G1483" s="43"/>
      <c r="H1483" s="19">
        <f t="shared" si="23"/>
        <v>5</v>
      </c>
    </row>
    <row r="1484" spans="1:8" s="19" customFormat="1" x14ac:dyDescent="0.25">
      <c r="A1484" s="40" t="s">
        <v>2983</v>
      </c>
      <c r="B1484" s="40"/>
      <c r="C1484" s="41" t="s">
        <v>2984</v>
      </c>
      <c r="D1484" s="42" t="s">
        <v>73</v>
      </c>
      <c r="E1484" s="43">
        <v>568.5</v>
      </c>
      <c r="F1484" s="43"/>
      <c r="G1484" s="43">
        <v>568.5</v>
      </c>
      <c r="H1484" s="19">
        <f t="shared" si="23"/>
        <v>9</v>
      </c>
    </row>
    <row r="1485" spans="1:8" s="19" customFormat="1" x14ac:dyDescent="0.25">
      <c r="A1485" s="40" t="s">
        <v>2985</v>
      </c>
      <c r="B1485" s="40"/>
      <c r="C1485" s="41" t="s">
        <v>2986</v>
      </c>
      <c r="D1485" s="42" t="s">
        <v>73</v>
      </c>
      <c r="E1485" s="43">
        <v>1318.61</v>
      </c>
      <c r="F1485" s="43"/>
      <c r="G1485" s="43">
        <v>1318.61</v>
      </c>
      <c r="H1485" s="19">
        <f t="shared" si="23"/>
        <v>9</v>
      </c>
    </row>
    <row r="1486" spans="1:8" s="19" customFormat="1" x14ac:dyDescent="0.25">
      <c r="A1486" s="40" t="s">
        <v>2987</v>
      </c>
      <c r="B1486" s="40"/>
      <c r="C1486" s="41" t="s">
        <v>2988</v>
      </c>
      <c r="D1486" s="42" t="s">
        <v>73</v>
      </c>
      <c r="E1486" s="43">
        <v>610.73</v>
      </c>
      <c r="F1486" s="43"/>
      <c r="G1486" s="43">
        <v>610.73</v>
      </c>
      <c r="H1486" s="19">
        <f t="shared" si="23"/>
        <v>9</v>
      </c>
    </row>
    <row r="1487" spans="1:8" s="19" customFormat="1" x14ac:dyDescent="0.25">
      <c r="A1487" s="40" t="s">
        <v>2989</v>
      </c>
      <c r="B1487" s="40"/>
      <c r="C1487" s="41" t="s">
        <v>2990</v>
      </c>
      <c r="D1487" s="42" t="s">
        <v>73</v>
      </c>
      <c r="E1487" s="43">
        <v>1697.4</v>
      </c>
      <c r="F1487" s="43"/>
      <c r="G1487" s="43">
        <v>1697.4</v>
      </c>
      <c r="H1487" s="19">
        <f t="shared" si="23"/>
        <v>9</v>
      </c>
    </row>
    <row r="1488" spans="1:8" s="19" customFormat="1" x14ac:dyDescent="0.25">
      <c r="A1488" s="40" t="s">
        <v>2991</v>
      </c>
      <c r="B1488" s="40"/>
      <c r="C1488" s="41" t="s">
        <v>2992</v>
      </c>
      <c r="D1488" s="42"/>
      <c r="E1488" s="43"/>
      <c r="F1488" s="43"/>
      <c r="G1488" s="43"/>
      <c r="H1488" s="19">
        <f t="shared" si="23"/>
        <v>5</v>
      </c>
    </row>
    <row r="1489" spans="1:8" s="19" customFormat="1" x14ac:dyDescent="0.25">
      <c r="A1489" s="40" t="s">
        <v>2993</v>
      </c>
      <c r="B1489" s="40"/>
      <c r="C1489" s="41" t="s">
        <v>2994</v>
      </c>
      <c r="D1489" s="42" t="s">
        <v>73</v>
      </c>
      <c r="E1489" s="43">
        <v>497.22</v>
      </c>
      <c r="F1489" s="43"/>
      <c r="G1489" s="43">
        <v>497.22</v>
      </c>
      <c r="H1489" s="19">
        <f t="shared" si="23"/>
        <v>9</v>
      </c>
    </row>
    <row r="1490" spans="1:8" s="19" customFormat="1" x14ac:dyDescent="0.25">
      <c r="A1490" s="40" t="s">
        <v>2995</v>
      </c>
      <c r="B1490" s="40"/>
      <c r="C1490" s="41" t="s">
        <v>2996</v>
      </c>
      <c r="D1490" s="42" t="s">
        <v>73</v>
      </c>
      <c r="E1490" s="43">
        <v>685.34</v>
      </c>
      <c r="F1490" s="43">
        <v>18.71</v>
      </c>
      <c r="G1490" s="43">
        <v>704.05</v>
      </c>
      <c r="H1490" s="19">
        <f t="shared" si="23"/>
        <v>9</v>
      </c>
    </row>
    <row r="1491" spans="1:8" s="19" customFormat="1" x14ac:dyDescent="0.25">
      <c r="A1491" s="40" t="s">
        <v>2997</v>
      </c>
      <c r="B1491" s="40"/>
      <c r="C1491" s="41" t="s">
        <v>2998</v>
      </c>
      <c r="D1491" s="42"/>
      <c r="E1491" s="43"/>
      <c r="F1491" s="43"/>
      <c r="G1491" s="43"/>
      <c r="H1491" s="19">
        <f t="shared" si="23"/>
        <v>5</v>
      </c>
    </row>
    <row r="1492" spans="1:8" s="19" customFormat="1" x14ac:dyDescent="0.25">
      <c r="A1492" s="40" t="s">
        <v>2999</v>
      </c>
      <c r="B1492" s="40"/>
      <c r="C1492" s="41" t="s">
        <v>3000</v>
      </c>
      <c r="D1492" s="42" t="s">
        <v>131</v>
      </c>
      <c r="E1492" s="43">
        <v>1.38</v>
      </c>
      <c r="F1492" s="43">
        <v>3.69</v>
      </c>
      <c r="G1492" s="43">
        <v>5.07</v>
      </c>
      <c r="H1492" s="19">
        <f t="shared" si="23"/>
        <v>9</v>
      </c>
    </row>
    <row r="1493" spans="1:8" s="19" customFormat="1" ht="30" x14ac:dyDescent="0.25">
      <c r="A1493" s="40" t="s">
        <v>3001</v>
      </c>
      <c r="B1493" s="40"/>
      <c r="C1493" s="41" t="s">
        <v>3002</v>
      </c>
      <c r="D1493" s="42" t="s">
        <v>73</v>
      </c>
      <c r="E1493" s="43">
        <v>6.88</v>
      </c>
      <c r="F1493" s="43">
        <v>49.2</v>
      </c>
      <c r="G1493" s="43">
        <v>56.08</v>
      </c>
      <c r="H1493" s="19">
        <f t="shared" si="23"/>
        <v>9</v>
      </c>
    </row>
    <row r="1494" spans="1:8" s="19" customFormat="1" x14ac:dyDescent="0.25">
      <c r="A1494" s="40" t="s">
        <v>3003</v>
      </c>
      <c r="B1494" s="40"/>
      <c r="C1494" s="41" t="s">
        <v>3004</v>
      </c>
      <c r="D1494" s="42"/>
      <c r="E1494" s="43"/>
      <c r="F1494" s="43"/>
      <c r="G1494" s="43"/>
      <c r="H1494" s="19">
        <f t="shared" si="23"/>
        <v>2</v>
      </c>
    </row>
    <row r="1495" spans="1:8" s="19" customFormat="1" x14ac:dyDescent="0.25">
      <c r="A1495" s="40" t="s">
        <v>3005</v>
      </c>
      <c r="B1495" s="40"/>
      <c r="C1495" s="41" t="s">
        <v>3006</v>
      </c>
      <c r="D1495" s="42"/>
      <c r="E1495" s="43"/>
      <c r="F1495" s="43"/>
      <c r="G1495" s="43"/>
      <c r="H1495" s="19">
        <f t="shared" si="23"/>
        <v>5</v>
      </c>
    </row>
    <row r="1496" spans="1:8" s="19" customFormat="1" x14ac:dyDescent="0.25">
      <c r="A1496" s="40" t="s">
        <v>3007</v>
      </c>
      <c r="B1496" s="40"/>
      <c r="C1496" s="41" t="s">
        <v>3008</v>
      </c>
      <c r="D1496" s="42" t="s">
        <v>73</v>
      </c>
      <c r="E1496" s="43">
        <v>578.58000000000004</v>
      </c>
      <c r="F1496" s="43">
        <v>86.38</v>
      </c>
      <c r="G1496" s="43">
        <v>664.96</v>
      </c>
      <c r="H1496" s="19">
        <f t="shared" si="23"/>
        <v>9</v>
      </c>
    </row>
    <row r="1497" spans="1:8" s="19" customFormat="1" x14ac:dyDescent="0.25">
      <c r="A1497" s="40" t="s">
        <v>3009</v>
      </c>
      <c r="B1497" s="40"/>
      <c r="C1497" s="41" t="s">
        <v>3010</v>
      </c>
      <c r="D1497" s="42" t="s">
        <v>73</v>
      </c>
      <c r="E1497" s="43">
        <v>480.44</v>
      </c>
      <c r="F1497" s="43">
        <v>86.38</v>
      </c>
      <c r="G1497" s="43">
        <v>566.82000000000005</v>
      </c>
      <c r="H1497" s="19">
        <f t="shared" si="23"/>
        <v>9</v>
      </c>
    </row>
    <row r="1498" spans="1:8" s="19" customFormat="1" x14ac:dyDescent="0.25">
      <c r="A1498" s="40" t="s">
        <v>3011</v>
      </c>
      <c r="B1498" s="40"/>
      <c r="C1498" s="41" t="s">
        <v>3012</v>
      </c>
      <c r="D1498" s="42" t="s">
        <v>73</v>
      </c>
      <c r="E1498" s="43">
        <v>761.28</v>
      </c>
      <c r="F1498" s="43">
        <v>86.38</v>
      </c>
      <c r="G1498" s="43">
        <v>847.66</v>
      </c>
      <c r="H1498" s="19">
        <f t="shared" si="23"/>
        <v>9</v>
      </c>
    </row>
    <row r="1499" spans="1:8" s="19" customFormat="1" x14ac:dyDescent="0.25">
      <c r="A1499" s="40" t="s">
        <v>3013</v>
      </c>
      <c r="B1499" s="40"/>
      <c r="C1499" s="41" t="s">
        <v>3014</v>
      </c>
      <c r="D1499" s="42" t="s">
        <v>73</v>
      </c>
      <c r="E1499" s="43">
        <v>81.2</v>
      </c>
      <c r="F1499" s="43">
        <v>86.38</v>
      </c>
      <c r="G1499" s="43">
        <v>167.58</v>
      </c>
      <c r="H1499" s="19">
        <f t="shared" si="23"/>
        <v>9</v>
      </c>
    </row>
    <row r="1500" spans="1:8" s="19" customFormat="1" x14ac:dyDescent="0.25">
      <c r="A1500" s="40" t="s">
        <v>3015</v>
      </c>
      <c r="B1500" s="40"/>
      <c r="C1500" s="41" t="s">
        <v>3016</v>
      </c>
      <c r="D1500" s="42"/>
      <c r="E1500" s="43"/>
      <c r="F1500" s="43"/>
      <c r="G1500" s="43"/>
      <c r="H1500" s="19">
        <f t="shared" si="23"/>
        <v>5</v>
      </c>
    </row>
    <row r="1501" spans="1:8" s="19" customFormat="1" x14ac:dyDescent="0.25">
      <c r="A1501" s="40" t="s">
        <v>3017</v>
      </c>
      <c r="B1501" s="40"/>
      <c r="C1501" s="41" t="s">
        <v>3018</v>
      </c>
      <c r="D1501" s="42" t="s">
        <v>73</v>
      </c>
      <c r="E1501" s="43">
        <v>177.64</v>
      </c>
      <c r="F1501" s="43">
        <v>49.2</v>
      </c>
      <c r="G1501" s="43">
        <v>226.84</v>
      </c>
      <c r="H1501" s="19">
        <f t="shared" si="23"/>
        <v>9</v>
      </c>
    </row>
    <row r="1502" spans="1:8" s="19" customFormat="1" x14ac:dyDescent="0.25">
      <c r="A1502" s="40" t="s">
        <v>3019</v>
      </c>
      <c r="B1502" s="40"/>
      <c r="C1502" s="41" t="s">
        <v>3020</v>
      </c>
      <c r="D1502" s="42"/>
      <c r="E1502" s="43"/>
      <c r="F1502" s="43"/>
      <c r="G1502" s="43"/>
      <c r="H1502" s="19">
        <f t="shared" si="23"/>
        <v>5</v>
      </c>
    </row>
    <row r="1503" spans="1:8" s="19" customFormat="1" x14ac:dyDescent="0.25">
      <c r="A1503" s="40" t="s">
        <v>3021</v>
      </c>
      <c r="B1503" s="40"/>
      <c r="C1503" s="41" t="s">
        <v>3022</v>
      </c>
      <c r="D1503" s="42" t="s">
        <v>73</v>
      </c>
      <c r="E1503" s="43">
        <v>2570.73</v>
      </c>
      <c r="F1503" s="43">
        <v>85.34</v>
      </c>
      <c r="G1503" s="43">
        <v>2656.07</v>
      </c>
      <c r="H1503" s="19">
        <f t="shared" si="23"/>
        <v>9</v>
      </c>
    </row>
    <row r="1504" spans="1:8" s="19" customFormat="1" ht="30" x14ac:dyDescent="0.25">
      <c r="A1504" s="40" t="s">
        <v>3023</v>
      </c>
      <c r="B1504" s="40"/>
      <c r="C1504" s="41" t="s">
        <v>3024</v>
      </c>
      <c r="D1504" s="42" t="s">
        <v>131</v>
      </c>
      <c r="E1504" s="43">
        <v>369.15</v>
      </c>
      <c r="F1504" s="43">
        <v>69</v>
      </c>
      <c r="G1504" s="43">
        <v>438.15</v>
      </c>
      <c r="H1504" s="19">
        <f t="shared" si="23"/>
        <v>9</v>
      </c>
    </row>
    <row r="1505" spans="1:8" s="19" customFormat="1" ht="30" x14ac:dyDescent="0.25">
      <c r="A1505" s="40" t="s">
        <v>3025</v>
      </c>
      <c r="B1505" s="40"/>
      <c r="C1505" s="41" t="s">
        <v>3026</v>
      </c>
      <c r="D1505" s="42" t="s">
        <v>131</v>
      </c>
      <c r="E1505" s="43">
        <v>78.709999999999994</v>
      </c>
      <c r="F1505" s="43">
        <v>22.44</v>
      </c>
      <c r="G1505" s="43">
        <v>101.15</v>
      </c>
      <c r="H1505" s="19">
        <f t="shared" si="23"/>
        <v>9</v>
      </c>
    </row>
    <row r="1506" spans="1:8" s="19" customFormat="1" ht="30" x14ac:dyDescent="0.25">
      <c r="A1506" s="40" t="s">
        <v>3027</v>
      </c>
      <c r="B1506" s="40"/>
      <c r="C1506" s="41" t="s">
        <v>3028</v>
      </c>
      <c r="D1506" s="42" t="s">
        <v>131</v>
      </c>
      <c r="E1506" s="43">
        <v>105.11</v>
      </c>
      <c r="F1506" s="43">
        <v>10.27</v>
      </c>
      <c r="G1506" s="43">
        <v>115.38</v>
      </c>
      <c r="H1506" s="19">
        <f t="shared" si="23"/>
        <v>9</v>
      </c>
    </row>
    <row r="1507" spans="1:8" s="19" customFormat="1" x14ac:dyDescent="0.25">
      <c r="A1507" s="40" t="s">
        <v>3029</v>
      </c>
      <c r="B1507" s="40"/>
      <c r="C1507" s="41" t="s">
        <v>3030</v>
      </c>
      <c r="D1507" s="42" t="s">
        <v>131</v>
      </c>
      <c r="E1507" s="43">
        <v>70.739999999999995</v>
      </c>
      <c r="F1507" s="43">
        <v>5.61</v>
      </c>
      <c r="G1507" s="43">
        <v>76.349999999999994</v>
      </c>
      <c r="H1507" s="19">
        <f t="shared" si="23"/>
        <v>9</v>
      </c>
    </row>
    <row r="1508" spans="1:8" s="19" customFormat="1" ht="30" x14ac:dyDescent="0.25">
      <c r="A1508" s="40" t="s">
        <v>3031</v>
      </c>
      <c r="B1508" s="40"/>
      <c r="C1508" s="41" t="s">
        <v>3032</v>
      </c>
      <c r="D1508" s="42" t="s">
        <v>131</v>
      </c>
      <c r="E1508" s="43">
        <v>165.47</v>
      </c>
      <c r="F1508" s="43">
        <v>61.17</v>
      </c>
      <c r="G1508" s="43">
        <v>226.64</v>
      </c>
      <c r="H1508" s="19">
        <f t="shared" si="23"/>
        <v>9</v>
      </c>
    </row>
    <row r="1509" spans="1:8" s="19" customFormat="1" ht="30" x14ac:dyDescent="0.25">
      <c r="A1509" s="40" t="s">
        <v>3033</v>
      </c>
      <c r="B1509" s="40"/>
      <c r="C1509" s="41" t="s">
        <v>3034</v>
      </c>
      <c r="D1509" s="42" t="s">
        <v>131</v>
      </c>
      <c r="E1509" s="43">
        <v>129.83000000000001</v>
      </c>
      <c r="F1509" s="43">
        <v>31.24</v>
      </c>
      <c r="G1509" s="43">
        <v>161.07</v>
      </c>
      <c r="H1509" s="19">
        <f t="shared" si="23"/>
        <v>9</v>
      </c>
    </row>
    <row r="1510" spans="1:8" s="19" customFormat="1" x14ac:dyDescent="0.25">
      <c r="A1510" s="40" t="s">
        <v>3035</v>
      </c>
      <c r="B1510" s="40"/>
      <c r="C1510" s="41" t="s">
        <v>3036</v>
      </c>
      <c r="D1510" s="42"/>
      <c r="E1510" s="43"/>
      <c r="F1510" s="43"/>
      <c r="G1510" s="43"/>
      <c r="H1510" s="19">
        <f t="shared" si="23"/>
        <v>2</v>
      </c>
    </row>
    <row r="1511" spans="1:8" s="19" customFormat="1" x14ac:dyDescent="0.25">
      <c r="A1511" s="40" t="s">
        <v>3037</v>
      </c>
      <c r="B1511" s="40"/>
      <c r="C1511" s="41" t="s">
        <v>3038</v>
      </c>
      <c r="D1511" s="42"/>
      <c r="E1511" s="43"/>
      <c r="F1511" s="43"/>
      <c r="G1511" s="43"/>
      <c r="H1511" s="19">
        <f t="shared" si="23"/>
        <v>5</v>
      </c>
    </row>
    <row r="1512" spans="1:8" s="19" customFormat="1" ht="30" x14ac:dyDescent="0.25">
      <c r="A1512" s="40" t="s">
        <v>3039</v>
      </c>
      <c r="B1512" s="40"/>
      <c r="C1512" s="41" t="s">
        <v>3040</v>
      </c>
      <c r="D1512" s="42" t="s">
        <v>334</v>
      </c>
      <c r="E1512" s="43">
        <v>331.98</v>
      </c>
      <c r="F1512" s="43">
        <v>56.11</v>
      </c>
      <c r="G1512" s="43">
        <v>388.09</v>
      </c>
      <c r="H1512" s="19">
        <f t="shared" si="23"/>
        <v>9</v>
      </c>
    </row>
    <row r="1513" spans="1:8" s="19" customFormat="1" ht="30" x14ac:dyDescent="0.25">
      <c r="A1513" s="40" t="s">
        <v>3041</v>
      </c>
      <c r="B1513" s="40"/>
      <c r="C1513" s="41" t="s">
        <v>3042</v>
      </c>
      <c r="D1513" s="42" t="s">
        <v>334</v>
      </c>
      <c r="E1513" s="43">
        <v>615.91</v>
      </c>
      <c r="F1513" s="43">
        <v>74.8</v>
      </c>
      <c r="G1513" s="43">
        <v>690.71</v>
      </c>
      <c r="H1513" s="19">
        <f t="shared" si="23"/>
        <v>9</v>
      </c>
    </row>
    <row r="1514" spans="1:8" s="19" customFormat="1" ht="30" x14ac:dyDescent="0.25">
      <c r="A1514" s="40" t="s">
        <v>3043</v>
      </c>
      <c r="B1514" s="40"/>
      <c r="C1514" s="41" t="s">
        <v>3044</v>
      </c>
      <c r="D1514" s="42" t="s">
        <v>334</v>
      </c>
      <c r="E1514" s="43">
        <v>246.46</v>
      </c>
      <c r="F1514" s="43">
        <v>56.11</v>
      </c>
      <c r="G1514" s="43">
        <v>302.57</v>
      </c>
      <c r="H1514" s="19">
        <f t="shared" si="23"/>
        <v>9</v>
      </c>
    </row>
    <row r="1515" spans="1:8" s="19" customFormat="1" ht="30" x14ac:dyDescent="0.25">
      <c r="A1515" s="40" t="s">
        <v>3045</v>
      </c>
      <c r="B1515" s="40"/>
      <c r="C1515" s="41" t="s">
        <v>3046</v>
      </c>
      <c r="D1515" s="42" t="s">
        <v>334</v>
      </c>
      <c r="E1515" s="43">
        <v>497.24</v>
      </c>
      <c r="F1515" s="43">
        <v>74.8</v>
      </c>
      <c r="G1515" s="43">
        <v>572.04</v>
      </c>
      <c r="H1515" s="19">
        <f t="shared" si="23"/>
        <v>9</v>
      </c>
    </row>
    <row r="1516" spans="1:8" s="19" customFormat="1" x14ac:dyDescent="0.25">
      <c r="A1516" s="40" t="s">
        <v>3047</v>
      </c>
      <c r="B1516" s="40"/>
      <c r="C1516" s="41" t="s">
        <v>3048</v>
      </c>
      <c r="D1516" s="42" t="s">
        <v>334</v>
      </c>
      <c r="E1516" s="43">
        <v>196.4</v>
      </c>
      <c r="F1516" s="43">
        <v>56.11</v>
      </c>
      <c r="G1516" s="43">
        <v>252.51</v>
      </c>
      <c r="H1516" s="19">
        <f t="shared" si="23"/>
        <v>9</v>
      </c>
    </row>
    <row r="1517" spans="1:8" s="19" customFormat="1" x14ac:dyDescent="0.25">
      <c r="A1517" s="40" t="s">
        <v>3049</v>
      </c>
      <c r="B1517" s="40"/>
      <c r="C1517" s="41" t="s">
        <v>3050</v>
      </c>
      <c r="D1517" s="42" t="s">
        <v>334</v>
      </c>
      <c r="E1517" s="43">
        <v>258.67</v>
      </c>
      <c r="F1517" s="43"/>
      <c r="G1517" s="43">
        <v>258.67</v>
      </c>
      <c r="H1517" s="19">
        <f t="shared" si="23"/>
        <v>9</v>
      </c>
    </row>
    <row r="1518" spans="1:8" s="19" customFormat="1" x14ac:dyDescent="0.25">
      <c r="A1518" s="40" t="s">
        <v>3051</v>
      </c>
      <c r="B1518" s="40"/>
      <c r="C1518" s="41" t="s">
        <v>3052</v>
      </c>
      <c r="D1518" s="42" t="s">
        <v>334</v>
      </c>
      <c r="E1518" s="43">
        <v>391.83</v>
      </c>
      <c r="F1518" s="43"/>
      <c r="G1518" s="43">
        <v>391.83</v>
      </c>
      <c r="H1518" s="19">
        <f t="shared" si="23"/>
        <v>9</v>
      </c>
    </row>
    <row r="1519" spans="1:8" s="19" customFormat="1" x14ac:dyDescent="0.25">
      <c r="A1519" s="40" t="s">
        <v>3053</v>
      </c>
      <c r="B1519" s="40"/>
      <c r="C1519" s="41" t="s">
        <v>3054</v>
      </c>
      <c r="D1519" s="42" t="s">
        <v>21</v>
      </c>
      <c r="E1519" s="43">
        <v>364.4</v>
      </c>
      <c r="F1519" s="43">
        <v>62.21</v>
      </c>
      <c r="G1519" s="43">
        <v>426.61</v>
      </c>
      <c r="H1519" s="19">
        <f t="shared" si="23"/>
        <v>9</v>
      </c>
    </row>
    <row r="1520" spans="1:8" s="19" customFormat="1" ht="30" x14ac:dyDescent="0.25">
      <c r="A1520" s="40" t="s">
        <v>3055</v>
      </c>
      <c r="B1520" s="40"/>
      <c r="C1520" s="41" t="s">
        <v>3056</v>
      </c>
      <c r="D1520" s="42" t="s">
        <v>334</v>
      </c>
      <c r="E1520" s="43">
        <v>480.57</v>
      </c>
      <c r="F1520" s="43">
        <v>62.21</v>
      </c>
      <c r="G1520" s="43">
        <v>542.78</v>
      </c>
      <c r="H1520" s="19">
        <f t="shared" si="23"/>
        <v>9</v>
      </c>
    </row>
    <row r="1521" spans="1:8" s="19" customFormat="1" x14ac:dyDescent="0.25">
      <c r="A1521" s="40" t="s">
        <v>3057</v>
      </c>
      <c r="B1521" s="40"/>
      <c r="C1521" s="41" t="s">
        <v>3058</v>
      </c>
      <c r="D1521" s="42" t="s">
        <v>21</v>
      </c>
      <c r="E1521" s="43">
        <v>317.27</v>
      </c>
      <c r="F1521" s="43">
        <v>17.54</v>
      </c>
      <c r="G1521" s="43">
        <v>334.81</v>
      </c>
      <c r="H1521" s="19">
        <f t="shared" si="23"/>
        <v>9</v>
      </c>
    </row>
    <row r="1522" spans="1:8" s="19" customFormat="1" x14ac:dyDescent="0.25">
      <c r="A1522" s="40" t="s">
        <v>3059</v>
      </c>
      <c r="B1522" s="40"/>
      <c r="C1522" s="41" t="s">
        <v>3060</v>
      </c>
      <c r="D1522" s="42" t="s">
        <v>21</v>
      </c>
      <c r="E1522" s="43">
        <v>316.60000000000002</v>
      </c>
      <c r="F1522" s="43">
        <v>17.54</v>
      </c>
      <c r="G1522" s="43">
        <v>334.14</v>
      </c>
      <c r="H1522" s="19">
        <f t="shared" si="23"/>
        <v>9</v>
      </c>
    </row>
    <row r="1523" spans="1:8" s="19" customFormat="1" x14ac:dyDescent="0.25">
      <c r="A1523" s="40" t="s">
        <v>3061</v>
      </c>
      <c r="B1523" s="40"/>
      <c r="C1523" s="41" t="s">
        <v>3062</v>
      </c>
      <c r="D1523" s="42" t="s">
        <v>21</v>
      </c>
      <c r="E1523" s="43">
        <v>2614.83</v>
      </c>
      <c r="F1523" s="43">
        <v>43.85</v>
      </c>
      <c r="G1523" s="43">
        <v>2658.68</v>
      </c>
      <c r="H1523" s="19">
        <f t="shared" si="23"/>
        <v>9</v>
      </c>
    </row>
    <row r="1524" spans="1:8" s="19" customFormat="1" x14ac:dyDescent="0.25">
      <c r="A1524" s="40" t="s">
        <v>3063</v>
      </c>
      <c r="B1524" s="40"/>
      <c r="C1524" s="41" t="s">
        <v>3064</v>
      </c>
      <c r="D1524" s="42" t="s">
        <v>21</v>
      </c>
      <c r="E1524" s="43">
        <v>444.28</v>
      </c>
      <c r="F1524" s="43">
        <v>32.89</v>
      </c>
      <c r="G1524" s="43">
        <v>477.17</v>
      </c>
      <c r="H1524" s="19">
        <f t="shared" si="23"/>
        <v>9</v>
      </c>
    </row>
    <row r="1525" spans="1:8" s="19" customFormat="1" x14ac:dyDescent="0.25">
      <c r="A1525" s="40" t="s">
        <v>3065</v>
      </c>
      <c r="B1525" s="40"/>
      <c r="C1525" s="41" t="s">
        <v>3066</v>
      </c>
      <c r="D1525" s="42" t="s">
        <v>21</v>
      </c>
      <c r="E1525" s="43">
        <v>30.98</v>
      </c>
      <c r="F1525" s="43">
        <v>11.22</v>
      </c>
      <c r="G1525" s="43">
        <v>42.2</v>
      </c>
      <c r="H1525" s="19">
        <f t="shared" si="23"/>
        <v>9</v>
      </c>
    </row>
    <row r="1526" spans="1:8" s="19" customFormat="1" ht="30" x14ac:dyDescent="0.25">
      <c r="A1526" s="40" t="s">
        <v>3067</v>
      </c>
      <c r="B1526" s="40"/>
      <c r="C1526" s="41" t="s">
        <v>3068</v>
      </c>
      <c r="D1526" s="42" t="s">
        <v>21</v>
      </c>
      <c r="E1526" s="43">
        <v>1093.94</v>
      </c>
      <c r="F1526" s="43">
        <v>43.85</v>
      </c>
      <c r="G1526" s="43">
        <v>1137.79</v>
      </c>
      <c r="H1526" s="19">
        <f t="shared" si="23"/>
        <v>9</v>
      </c>
    </row>
    <row r="1527" spans="1:8" s="19" customFormat="1" ht="30" x14ac:dyDescent="0.25">
      <c r="A1527" s="40" t="s">
        <v>3069</v>
      </c>
      <c r="B1527" s="40"/>
      <c r="C1527" s="41" t="s">
        <v>3070</v>
      </c>
      <c r="D1527" s="42" t="s">
        <v>21</v>
      </c>
      <c r="E1527" s="43">
        <v>921.87</v>
      </c>
      <c r="F1527" s="43">
        <v>87.7</v>
      </c>
      <c r="G1527" s="43">
        <v>1009.57</v>
      </c>
      <c r="H1527" s="19">
        <f t="shared" si="23"/>
        <v>9</v>
      </c>
    </row>
    <row r="1528" spans="1:8" s="19" customFormat="1" ht="30" x14ac:dyDescent="0.25">
      <c r="A1528" s="40" t="s">
        <v>3071</v>
      </c>
      <c r="B1528" s="40"/>
      <c r="C1528" s="41" t="s">
        <v>3072</v>
      </c>
      <c r="D1528" s="42" t="s">
        <v>21</v>
      </c>
      <c r="E1528" s="43">
        <v>344.2</v>
      </c>
      <c r="F1528" s="43">
        <v>56.11</v>
      </c>
      <c r="G1528" s="43">
        <v>400.31</v>
      </c>
      <c r="H1528" s="19">
        <f t="shared" si="23"/>
        <v>9</v>
      </c>
    </row>
    <row r="1529" spans="1:8" s="19" customFormat="1" x14ac:dyDescent="0.25">
      <c r="A1529" s="40" t="s">
        <v>3073</v>
      </c>
      <c r="B1529" s="40"/>
      <c r="C1529" s="41" t="s">
        <v>3074</v>
      </c>
      <c r="D1529" s="42"/>
      <c r="E1529" s="43"/>
      <c r="F1529" s="43"/>
      <c r="G1529" s="43"/>
      <c r="H1529" s="19">
        <f t="shared" si="23"/>
        <v>5</v>
      </c>
    </row>
    <row r="1530" spans="1:8" s="19" customFormat="1" x14ac:dyDescent="0.25">
      <c r="A1530" s="40" t="s">
        <v>3075</v>
      </c>
      <c r="B1530" s="40"/>
      <c r="C1530" s="41" t="s">
        <v>3076</v>
      </c>
      <c r="D1530" s="42" t="s">
        <v>21</v>
      </c>
      <c r="E1530" s="43">
        <v>21.65</v>
      </c>
      <c r="F1530" s="43"/>
      <c r="G1530" s="43">
        <v>21.65</v>
      </c>
      <c r="H1530" s="19">
        <f t="shared" si="23"/>
        <v>9</v>
      </c>
    </row>
    <row r="1531" spans="1:8" s="19" customFormat="1" x14ac:dyDescent="0.25">
      <c r="A1531" s="40" t="s">
        <v>3077</v>
      </c>
      <c r="B1531" s="40"/>
      <c r="C1531" s="41" t="s">
        <v>3078</v>
      </c>
      <c r="D1531" s="42" t="s">
        <v>21</v>
      </c>
      <c r="E1531" s="43">
        <v>30.47</v>
      </c>
      <c r="F1531" s="43"/>
      <c r="G1531" s="43">
        <v>30.47</v>
      </c>
      <c r="H1531" s="19">
        <f t="shared" si="23"/>
        <v>9</v>
      </c>
    </row>
    <row r="1532" spans="1:8" s="19" customFormat="1" x14ac:dyDescent="0.25">
      <c r="A1532" s="40" t="s">
        <v>3079</v>
      </c>
      <c r="B1532" s="40"/>
      <c r="C1532" s="41" t="s">
        <v>3080</v>
      </c>
      <c r="D1532" s="42" t="s">
        <v>21</v>
      </c>
      <c r="E1532" s="43">
        <v>53.77</v>
      </c>
      <c r="F1532" s="43"/>
      <c r="G1532" s="43">
        <v>53.77</v>
      </c>
      <c r="H1532" s="19">
        <f t="shared" si="23"/>
        <v>9</v>
      </c>
    </row>
    <row r="1533" spans="1:8" s="19" customFormat="1" ht="30" x14ac:dyDescent="0.25">
      <c r="A1533" s="40" t="s">
        <v>3081</v>
      </c>
      <c r="B1533" s="40"/>
      <c r="C1533" s="41" t="s">
        <v>3082</v>
      </c>
      <c r="D1533" s="42" t="s">
        <v>21</v>
      </c>
      <c r="E1533" s="43">
        <v>186.15</v>
      </c>
      <c r="F1533" s="43"/>
      <c r="G1533" s="43">
        <v>186.15</v>
      </c>
      <c r="H1533" s="19">
        <f t="shared" si="23"/>
        <v>9</v>
      </c>
    </row>
    <row r="1534" spans="1:8" s="19" customFormat="1" x14ac:dyDescent="0.25">
      <c r="A1534" s="40" t="s">
        <v>3083</v>
      </c>
      <c r="B1534" s="40"/>
      <c r="C1534" s="41" t="s">
        <v>3084</v>
      </c>
      <c r="D1534" s="42" t="s">
        <v>21</v>
      </c>
      <c r="E1534" s="43">
        <v>81.87</v>
      </c>
      <c r="F1534" s="43"/>
      <c r="G1534" s="43">
        <v>81.87</v>
      </c>
      <c r="H1534" s="19">
        <f t="shared" si="23"/>
        <v>9</v>
      </c>
    </row>
    <row r="1535" spans="1:8" s="19" customFormat="1" x14ac:dyDescent="0.25">
      <c r="A1535" s="40" t="s">
        <v>3085</v>
      </c>
      <c r="B1535" s="40"/>
      <c r="C1535" s="41" t="s">
        <v>3086</v>
      </c>
      <c r="D1535" s="42"/>
      <c r="E1535" s="43"/>
      <c r="F1535" s="43"/>
      <c r="G1535" s="43"/>
      <c r="H1535" s="19">
        <f t="shared" si="23"/>
        <v>5</v>
      </c>
    </row>
    <row r="1536" spans="1:8" s="19" customFormat="1" x14ac:dyDescent="0.25">
      <c r="A1536" s="40" t="s">
        <v>3087</v>
      </c>
      <c r="B1536" s="40"/>
      <c r="C1536" s="41" t="s">
        <v>3088</v>
      </c>
      <c r="D1536" s="42" t="s">
        <v>21</v>
      </c>
      <c r="E1536" s="43"/>
      <c r="F1536" s="43">
        <v>56.11</v>
      </c>
      <c r="G1536" s="43">
        <v>56.11</v>
      </c>
      <c r="H1536" s="19">
        <f t="shared" si="23"/>
        <v>9</v>
      </c>
    </row>
    <row r="1537" spans="1:8" s="19" customFormat="1" x14ac:dyDescent="0.25">
      <c r="A1537" s="40" t="s">
        <v>3089</v>
      </c>
      <c r="B1537" s="40"/>
      <c r="C1537" s="41" t="s">
        <v>3090</v>
      </c>
      <c r="D1537" s="42" t="s">
        <v>21</v>
      </c>
      <c r="E1537" s="43">
        <v>875.83</v>
      </c>
      <c r="F1537" s="43">
        <v>43.85</v>
      </c>
      <c r="G1537" s="43">
        <v>919.68</v>
      </c>
      <c r="H1537" s="19">
        <f t="shared" si="23"/>
        <v>9</v>
      </c>
    </row>
    <row r="1538" spans="1:8" s="19" customFormat="1" x14ac:dyDescent="0.25">
      <c r="A1538" s="40" t="s">
        <v>3091</v>
      </c>
      <c r="B1538" s="40"/>
      <c r="C1538" s="41" t="s">
        <v>3092</v>
      </c>
      <c r="D1538" s="42" t="s">
        <v>21</v>
      </c>
      <c r="E1538" s="43"/>
      <c r="F1538" s="43">
        <v>48.24</v>
      </c>
      <c r="G1538" s="43">
        <v>48.24</v>
      </c>
      <c r="H1538" s="19">
        <f t="shared" si="23"/>
        <v>9</v>
      </c>
    </row>
    <row r="1539" spans="1:8" s="19" customFormat="1" x14ac:dyDescent="0.25">
      <c r="A1539" s="40" t="s">
        <v>3093</v>
      </c>
      <c r="B1539" s="40"/>
      <c r="C1539" s="41" t="s">
        <v>3094</v>
      </c>
      <c r="D1539" s="42" t="s">
        <v>334</v>
      </c>
      <c r="E1539" s="43">
        <v>1275.3900000000001</v>
      </c>
      <c r="F1539" s="43">
        <v>57</v>
      </c>
      <c r="G1539" s="43">
        <v>1332.39</v>
      </c>
      <c r="H1539" s="19">
        <f t="shared" si="23"/>
        <v>9</v>
      </c>
    </row>
    <row r="1540" spans="1:8" s="19" customFormat="1" x14ac:dyDescent="0.25">
      <c r="A1540" s="40" t="s">
        <v>3095</v>
      </c>
      <c r="B1540" s="40"/>
      <c r="C1540" s="41" t="s">
        <v>3096</v>
      </c>
      <c r="D1540" s="42" t="s">
        <v>21</v>
      </c>
      <c r="E1540" s="43"/>
      <c r="F1540" s="43">
        <v>6.36</v>
      </c>
      <c r="G1540" s="43">
        <v>6.36</v>
      </c>
      <c r="H1540" s="19">
        <f t="shared" si="23"/>
        <v>9</v>
      </c>
    </row>
    <row r="1541" spans="1:8" s="19" customFormat="1" x14ac:dyDescent="0.25">
      <c r="A1541" s="40" t="s">
        <v>3097</v>
      </c>
      <c r="B1541" s="40"/>
      <c r="C1541" s="41" t="s">
        <v>3098</v>
      </c>
      <c r="D1541" s="42" t="s">
        <v>334</v>
      </c>
      <c r="E1541" s="43">
        <v>449</v>
      </c>
      <c r="F1541" s="43">
        <v>112.2</v>
      </c>
      <c r="G1541" s="43">
        <v>561.20000000000005</v>
      </c>
      <c r="H1541" s="19">
        <f t="shared" si="23"/>
        <v>9</v>
      </c>
    </row>
    <row r="1542" spans="1:8" s="19" customFormat="1" x14ac:dyDescent="0.25">
      <c r="A1542" s="40" t="s">
        <v>3099</v>
      </c>
      <c r="B1542" s="40"/>
      <c r="C1542" s="41" t="s">
        <v>3100</v>
      </c>
      <c r="D1542" s="42" t="s">
        <v>21</v>
      </c>
      <c r="E1542" s="43">
        <v>153.51</v>
      </c>
      <c r="F1542" s="43">
        <v>21.25</v>
      </c>
      <c r="G1542" s="43">
        <v>174.76</v>
      </c>
      <c r="H1542" s="19">
        <f t="shared" si="23"/>
        <v>9</v>
      </c>
    </row>
    <row r="1543" spans="1:8" s="19" customFormat="1" x14ac:dyDescent="0.25">
      <c r="A1543" s="40" t="s">
        <v>3101</v>
      </c>
      <c r="B1543" s="40"/>
      <c r="C1543" s="41" t="s">
        <v>3102</v>
      </c>
      <c r="D1543" s="42" t="s">
        <v>334</v>
      </c>
      <c r="E1543" s="43">
        <v>3846.13</v>
      </c>
      <c r="F1543" s="43">
        <v>131.55000000000001</v>
      </c>
      <c r="G1543" s="43">
        <v>3977.68</v>
      </c>
      <c r="H1543" s="19">
        <f t="shared" si="23"/>
        <v>9</v>
      </c>
    </row>
    <row r="1544" spans="1:8" s="19" customFormat="1" x14ac:dyDescent="0.25">
      <c r="A1544" s="40" t="s">
        <v>3103</v>
      </c>
      <c r="B1544" s="40"/>
      <c r="C1544" s="41" t="s">
        <v>3104</v>
      </c>
      <c r="D1544" s="42" t="s">
        <v>21</v>
      </c>
      <c r="E1544" s="43">
        <v>384.74</v>
      </c>
      <c r="F1544" s="43">
        <v>43.85</v>
      </c>
      <c r="G1544" s="43">
        <v>428.59</v>
      </c>
      <c r="H1544" s="19">
        <f t="shared" si="23"/>
        <v>9</v>
      </c>
    </row>
    <row r="1545" spans="1:8" s="19" customFormat="1" ht="30" x14ac:dyDescent="0.25">
      <c r="A1545" s="40" t="s">
        <v>3105</v>
      </c>
      <c r="B1545" s="40"/>
      <c r="C1545" s="41" t="s">
        <v>3106</v>
      </c>
      <c r="D1545" s="42" t="s">
        <v>21</v>
      </c>
      <c r="E1545" s="43">
        <v>210.24</v>
      </c>
      <c r="F1545" s="43">
        <v>32.89</v>
      </c>
      <c r="G1545" s="43">
        <v>243.13</v>
      </c>
      <c r="H1545" s="19">
        <f t="shared" ref="H1545:H1608" si="24">LEN(A1545)</f>
        <v>9</v>
      </c>
    </row>
    <row r="1546" spans="1:8" s="19" customFormat="1" x14ac:dyDescent="0.25">
      <c r="A1546" s="40" t="s">
        <v>3107</v>
      </c>
      <c r="B1546" s="40"/>
      <c r="C1546" s="41" t="s">
        <v>3108</v>
      </c>
      <c r="D1546" s="42" t="s">
        <v>21</v>
      </c>
      <c r="E1546" s="43">
        <v>105.08</v>
      </c>
      <c r="F1546" s="43">
        <v>7.46</v>
      </c>
      <c r="G1546" s="43">
        <v>112.54</v>
      </c>
      <c r="H1546" s="19">
        <f t="shared" si="24"/>
        <v>9</v>
      </c>
    </row>
    <row r="1547" spans="1:8" s="19" customFormat="1" x14ac:dyDescent="0.25">
      <c r="A1547" s="40" t="s">
        <v>3109</v>
      </c>
      <c r="B1547" s="40"/>
      <c r="C1547" s="41" t="s">
        <v>3110</v>
      </c>
      <c r="D1547" s="42" t="s">
        <v>21</v>
      </c>
      <c r="E1547" s="43">
        <v>69.900000000000006</v>
      </c>
      <c r="F1547" s="43">
        <v>7.46</v>
      </c>
      <c r="G1547" s="43">
        <v>77.36</v>
      </c>
      <c r="H1547" s="19">
        <f t="shared" si="24"/>
        <v>9</v>
      </c>
    </row>
    <row r="1548" spans="1:8" s="19" customFormat="1" x14ac:dyDescent="0.25">
      <c r="A1548" s="40" t="s">
        <v>3111</v>
      </c>
      <c r="B1548" s="40"/>
      <c r="C1548" s="41" t="s">
        <v>3112</v>
      </c>
      <c r="D1548" s="42" t="s">
        <v>21</v>
      </c>
      <c r="E1548" s="43">
        <v>174.52</v>
      </c>
      <c r="F1548" s="43">
        <v>7.46</v>
      </c>
      <c r="G1548" s="43">
        <v>181.98</v>
      </c>
      <c r="H1548" s="19">
        <f t="shared" si="24"/>
        <v>9</v>
      </c>
    </row>
    <row r="1549" spans="1:8" s="19" customFormat="1" x14ac:dyDescent="0.25">
      <c r="A1549" s="40" t="s">
        <v>3113</v>
      </c>
      <c r="B1549" s="40"/>
      <c r="C1549" s="41" t="s">
        <v>3114</v>
      </c>
      <c r="D1549" s="42" t="s">
        <v>334</v>
      </c>
      <c r="E1549" s="43">
        <v>28.93</v>
      </c>
      <c r="F1549" s="43">
        <v>6.36</v>
      </c>
      <c r="G1549" s="43">
        <v>35.29</v>
      </c>
      <c r="H1549" s="19">
        <f t="shared" si="24"/>
        <v>9</v>
      </c>
    </row>
    <row r="1550" spans="1:8" s="19" customFormat="1" x14ac:dyDescent="0.25">
      <c r="A1550" s="40" t="s">
        <v>3115</v>
      </c>
      <c r="B1550" s="40"/>
      <c r="C1550" s="41" t="s">
        <v>3116</v>
      </c>
      <c r="D1550" s="42" t="s">
        <v>21</v>
      </c>
      <c r="E1550" s="43">
        <v>42.35</v>
      </c>
      <c r="F1550" s="43">
        <v>6.36</v>
      </c>
      <c r="G1550" s="43">
        <v>48.71</v>
      </c>
      <c r="H1550" s="19">
        <f t="shared" si="24"/>
        <v>9</v>
      </c>
    </row>
    <row r="1551" spans="1:8" s="19" customFormat="1" ht="30" x14ac:dyDescent="0.25">
      <c r="A1551" s="40" t="s">
        <v>3117</v>
      </c>
      <c r="B1551" s="40"/>
      <c r="C1551" s="41" t="s">
        <v>3118</v>
      </c>
      <c r="D1551" s="42" t="s">
        <v>21</v>
      </c>
      <c r="E1551" s="43">
        <v>59.81</v>
      </c>
      <c r="F1551" s="43">
        <v>6.36</v>
      </c>
      <c r="G1551" s="43">
        <v>66.17</v>
      </c>
      <c r="H1551" s="19">
        <f t="shared" si="24"/>
        <v>9</v>
      </c>
    </row>
    <row r="1552" spans="1:8" s="19" customFormat="1" x14ac:dyDescent="0.25">
      <c r="A1552" s="40" t="s">
        <v>3119</v>
      </c>
      <c r="B1552" s="40"/>
      <c r="C1552" s="41" t="s">
        <v>3120</v>
      </c>
      <c r="D1552" s="42" t="s">
        <v>334</v>
      </c>
      <c r="E1552" s="43">
        <v>204.67</v>
      </c>
      <c r="F1552" s="43">
        <v>13.46</v>
      </c>
      <c r="G1552" s="43">
        <v>218.13</v>
      </c>
      <c r="H1552" s="19">
        <f t="shared" si="24"/>
        <v>9</v>
      </c>
    </row>
    <row r="1553" spans="1:8" s="19" customFormat="1" x14ac:dyDescent="0.25">
      <c r="A1553" s="40" t="s">
        <v>3121</v>
      </c>
      <c r="B1553" s="40"/>
      <c r="C1553" s="41" t="s">
        <v>3122</v>
      </c>
      <c r="D1553" s="42" t="s">
        <v>21</v>
      </c>
      <c r="E1553" s="43">
        <v>72.69</v>
      </c>
      <c r="F1553" s="43">
        <v>7.46</v>
      </c>
      <c r="G1553" s="43">
        <v>80.150000000000006</v>
      </c>
      <c r="H1553" s="19">
        <f t="shared" si="24"/>
        <v>9</v>
      </c>
    </row>
    <row r="1554" spans="1:8" s="19" customFormat="1" x14ac:dyDescent="0.25">
      <c r="A1554" s="40" t="s">
        <v>3123</v>
      </c>
      <c r="B1554" s="40"/>
      <c r="C1554" s="41" t="s">
        <v>3124</v>
      </c>
      <c r="D1554" s="42" t="s">
        <v>21</v>
      </c>
      <c r="E1554" s="43">
        <v>89.42</v>
      </c>
      <c r="F1554" s="43">
        <v>7.46</v>
      </c>
      <c r="G1554" s="43">
        <v>96.88</v>
      </c>
      <c r="H1554" s="19">
        <f t="shared" si="24"/>
        <v>9</v>
      </c>
    </row>
    <row r="1555" spans="1:8" s="19" customFormat="1" x14ac:dyDescent="0.25">
      <c r="A1555" s="40" t="s">
        <v>3125</v>
      </c>
      <c r="B1555" s="40"/>
      <c r="C1555" s="41" t="s">
        <v>3126</v>
      </c>
      <c r="D1555" s="42" t="s">
        <v>21</v>
      </c>
      <c r="E1555" s="43">
        <v>190.87</v>
      </c>
      <c r="F1555" s="43">
        <v>5.4</v>
      </c>
      <c r="G1555" s="43">
        <v>196.27</v>
      </c>
      <c r="H1555" s="19">
        <f t="shared" si="24"/>
        <v>9</v>
      </c>
    </row>
    <row r="1556" spans="1:8" s="19" customFormat="1" x14ac:dyDescent="0.25">
      <c r="A1556" s="40" t="s">
        <v>3127</v>
      </c>
      <c r="B1556" s="40"/>
      <c r="C1556" s="41" t="s">
        <v>3128</v>
      </c>
      <c r="D1556" s="42" t="s">
        <v>21</v>
      </c>
      <c r="E1556" s="43">
        <v>217.04</v>
      </c>
      <c r="F1556" s="43">
        <v>7.46</v>
      </c>
      <c r="G1556" s="43">
        <v>224.5</v>
      </c>
      <c r="H1556" s="19">
        <f t="shared" si="24"/>
        <v>9</v>
      </c>
    </row>
    <row r="1557" spans="1:8" s="19" customFormat="1" ht="30" x14ac:dyDescent="0.25">
      <c r="A1557" s="40" t="s">
        <v>3129</v>
      </c>
      <c r="B1557" s="40"/>
      <c r="C1557" s="41" t="s">
        <v>3130</v>
      </c>
      <c r="D1557" s="42" t="s">
        <v>21</v>
      </c>
      <c r="E1557" s="43">
        <v>555.03</v>
      </c>
      <c r="F1557" s="43">
        <v>65.78</v>
      </c>
      <c r="G1557" s="43">
        <v>620.80999999999995</v>
      </c>
      <c r="H1557" s="19">
        <f t="shared" si="24"/>
        <v>9</v>
      </c>
    </row>
    <row r="1558" spans="1:8" s="19" customFormat="1" x14ac:dyDescent="0.25">
      <c r="A1558" s="40" t="s">
        <v>3131</v>
      </c>
      <c r="B1558" s="40"/>
      <c r="C1558" s="41" t="s">
        <v>3132</v>
      </c>
      <c r="D1558" s="42" t="s">
        <v>21</v>
      </c>
      <c r="E1558" s="43">
        <v>126.24</v>
      </c>
      <c r="F1558" s="43">
        <v>65.78</v>
      </c>
      <c r="G1558" s="43">
        <v>192.02</v>
      </c>
      <c r="H1558" s="19">
        <f t="shared" si="24"/>
        <v>9</v>
      </c>
    </row>
    <row r="1559" spans="1:8" s="19" customFormat="1" x14ac:dyDescent="0.25">
      <c r="A1559" s="40" t="s">
        <v>3133</v>
      </c>
      <c r="B1559" s="40"/>
      <c r="C1559" s="41" t="s">
        <v>3134</v>
      </c>
      <c r="D1559" s="42" t="s">
        <v>21</v>
      </c>
      <c r="E1559" s="43">
        <v>26.26</v>
      </c>
      <c r="F1559" s="43">
        <v>42.51</v>
      </c>
      <c r="G1559" s="43">
        <v>68.77</v>
      </c>
      <c r="H1559" s="19">
        <f t="shared" si="24"/>
        <v>9</v>
      </c>
    </row>
    <row r="1560" spans="1:8" s="19" customFormat="1" x14ac:dyDescent="0.25">
      <c r="A1560" s="40" t="s">
        <v>3135</v>
      </c>
      <c r="B1560" s="40"/>
      <c r="C1560" s="41" t="s">
        <v>3136</v>
      </c>
      <c r="D1560" s="42" t="s">
        <v>21</v>
      </c>
      <c r="E1560" s="43">
        <v>177.99</v>
      </c>
      <c r="F1560" s="43">
        <v>7.46</v>
      </c>
      <c r="G1560" s="43">
        <v>185.45</v>
      </c>
      <c r="H1560" s="19">
        <f t="shared" si="24"/>
        <v>9</v>
      </c>
    </row>
    <row r="1561" spans="1:8" s="19" customFormat="1" x14ac:dyDescent="0.25">
      <c r="A1561" s="40" t="s">
        <v>3137</v>
      </c>
      <c r="B1561" s="40"/>
      <c r="C1561" s="41" t="s">
        <v>3138</v>
      </c>
      <c r="D1561" s="42" t="s">
        <v>21</v>
      </c>
      <c r="E1561" s="43">
        <v>10417.879999999999</v>
      </c>
      <c r="F1561" s="43"/>
      <c r="G1561" s="43">
        <v>10417.879999999999</v>
      </c>
      <c r="H1561" s="19">
        <f t="shared" si="24"/>
        <v>9</v>
      </c>
    </row>
    <row r="1562" spans="1:8" s="19" customFormat="1" ht="30" x14ac:dyDescent="0.25">
      <c r="A1562" s="40" t="s">
        <v>3139</v>
      </c>
      <c r="B1562" s="40"/>
      <c r="C1562" s="41" t="s">
        <v>3140</v>
      </c>
      <c r="D1562" s="42" t="s">
        <v>21</v>
      </c>
      <c r="E1562" s="43">
        <v>13684.4</v>
      </c>
      <c r="F1562" s="43"/>
      <c r="G1562" s="43">
        <v>13684.4</v>
      </c>
      <c r="H1562" s="19">
        <f t="shared" si="24"/>
        <v>9</v>
      </c>
    </row>
    <row r="1563" spans="1:8" s="19" customFormat="1" ht="30" x14ac:dyDescent="0.25">
      <c r="A1563" s="40" t="s">
        <v>3141</v>
      </c>
      <c r="B1563" s="40"/>
      <c r="C1563" s="41" t="s">
        <v>3142</v>
      </c>
      <c r="D1563" s="42" t="s">
        <v>334</v>
      </c>
      <c r="E1563" s="43">
        <v>782.13</v>
      </c>
      <c r="F1563" s="43">
        <v>87.7</v>
      </c>
      <c r="G1563" s="43">
        <v>869.83</v>
      </c>
      <c r="H1563" s="19">
        <f t="shared" si="24"/>
        <v>9</v>
      </c>
    </row>
    <row r="1564" spans="1:8" s="19" customFormat="1" ht="30" x14ac:dyDescent="0.25">
      <c r="A1564" s="40" t="s">
        <v>3143</v>
      </c>
      <c r="B1564" s="40"/>
      <c r="C1564" s="41" t="s">
        <v>3144</v>
      </c>
      <c r="D1564" s="42" t="s">
        <v>334</v>
      </c>
      <c r="E1564" s="43">
        <v>1594.92</v>
      </c>
      <c r="F1564" s="43">
        <v>175.4</v>
      </c>
      <c r="G1564" s="43">
        <v>1770.32</v>
      </c>
      <c r="H1564" s="19">
        <f t="shared" si="24"/>
        <v>9</v>
      </c>
    </row>
    <row r="1565" spans="1:8" s="19" customFormat="1" ht="45" x14ac:dyDescent="0.25">
      <c r="A1565" s="40" t="s">
        <v>3145</v>
      </c>
      <c r="B1565" s="40"/>
      <c r="C1565" s="41" t="s">
        <v>3146</v>
      </c>
      <c r="D1565" s="42" t="s">
        <v>334</v>
      </c>
      <c r="E1565" s="43">
        <v>1038.1500000000001</v>
      </c>
      <c r="F1565" s="43">
        <v>175.4</v>
      </c>
      <c r="G1565" s="43">
        <v>1213.55</v>
      </c>
      <c r="H1565" s="19">
        <f t="shared" si="24"/>
        <v>9</v>
      </c>
    </row>
    <row r="1566" spans="1:8" s="19" customFormat="1" ht="45" x14ac:dyDescent="0.25">
      <c r="A1566" s="40" t="s">
        <v>3147</v>
      </c>
      <c r="B1566" s="40"/>
      <c r="C1566" s="41" t="s">
        <v>3148</v>
      </c>
      <c r="D1566" s="42" t="s">
        <v>334</v>
      </c>
      <c r="E1566" s="43">
        <v>1135.8499999999999</v>
      </c>
      <c r="F1566" s="43">
        <v>175.4</v>
      </c>
      <c r="G1566" s="43">
        <v>1311.25</v>
      </c>
      <c r="H1566" s="19">
        <f t="shared" si="24"/>
        <v>9</v>
      </c>
    </row>
    <row r="1567" spans="1:8" s="19" customFormat="1" x14ac:dyDescent="0.25">
      <c r="A1567" s="40" t="s">
        <v>3149</v>
      </c>
      <c r="B1567" s="40"/>
      <c r="C1567" s="41" t="s">
        <v>3150</v>
      </c>
      <c r="D1567" s="42" t="s">
        <v>131</v>
      </c>
      <c r="E1567" s="43">
        <v>44.68</v>
      </c>
      <c r="F1567" s="43">
        <v>10.27</v>
      </c>
      <c r="G1567" s="43">
        <v>54.95</v>
      </c>
      <c r="H1567" s="19">
        <f t="shared" si="24"/>
        <v>9</v>
      </c>
    </row>
    <row r="1568" spans="1:8" s="19" customFormat="1" x14ac:dyDescent="0.25">
      <c r="A1568" s="40" t="s">
        <v>3151</v>
      </c>
      <c r="B1568" s="40"/>
      <c r="C1568" s="41" t="s">
        <v>3152</v>
      </c>
      <c r="D1568" s="42"/>
      <c r="E1568" s="43"/>
      <c r="F1568" s="43"/>
      <c r="G1568" s="43"/>
      <c r="H1568" s="19">
        <f t="shared" si="24"/>
        <v>2</v>
      </c>
    </row>
    <row r="1569" spans="1:8" s="19" customFormat="1" x14ac:dyDescent="0.25">
      <c r="A1569" s="40" t="s">
        <v>3153</v>
      </c>
      <c r="B1569" s="40"/>
      <c r="C1569" s="41" t="s">
        <v>3154</v>
      </c>
      <c r="D1569" s="42"/>
      <c r="E1569" s="43"/>
      <c r="F1569" s="43"/>
      <c r="G1569" s="43"/>
      <c r="H1569" s="19">
        <f t="shared" si="24"/>
        <v>5</v>
      </c>
    </row>
    <row r="1570" spans="1:8" s="19" customFormat="1" x14ac:dyDescent="0.25">
      <c r="A1570" s="40" t="s">
        <v>3155</v>
      </c>
      <c r="B1570" s="40"/>
      <c r="C1570" s="41" t="s">
        <v>3156</v>
      </c>
      <c r="D1570" s="42" t="s">
        <v>131</v>
      </c>
      <c r="E1570" s="43">
        <v>6.06</v>
      </c>
      <c r="F1570" s="43">
        <v>13.27</v>
      </c>
      <c r="G1570" s="43">
        <v>19.329999999999998</v>
      </c>
      <c r="H1570" s="19">
        <f t="shared" si="24"/>
        <v>9</v>
      </c>
    </row>
    <row r="1571" spans="1:8" s="19" customFormat="1" x14ac:dyDescent="0.25">
      <c r="A1571" s="40" t="s">
        <v>3157</v>
      </c>
      <c r="B1571" s="40"/>
      <c r="C1571" s="41" t="s">
        <v>3158</v>
      </c>
      <c r="D1571" s="42" t="s">
        <v>592</v>
      </c>
      <c r="E1571" s="43">
        <v>39.42</v>
      </c>
      <c r="F1571" s="43">
        <v>59.37</v>
      </c>
      <c r="G1571" s="43">
        <v>98.79</v>
      </c>
      <c r="H1571" s="19">
        <f t="shared" si="24"/>
        <v>9</v>
      </c>
    </row>
    <row r="1572" spans="1:8" s="19" customFormat="1" x14ac:dyDescent="0.25">
      <c r="A1572" s="40" t="s">
        <v>3159</v>
      </c>
      <c r="B1572" s="40"/>
      <c r="C1572" s="41" t="s">
        <v>3160</v>
      </c>
      <c r="D1572" s="42" t="s">
        <v>131</v>
      </c>
      <c r="E1572" s="43">
        <v>7.33</v>
      </c>
      <c r="F1572" s="43">
        <v>13.27</v>
      </c>
      <c r="G1572" s="43">
        <v>20.6</v>
      </c>
      <c r="H1572" s="19">
        <f t="shared" si="24"/>
        <v>9</v>
      </c>
    </row>
    <row r="1573" spans="1:8" s="19" customFormat="1" x14ac:dyDescent="0.25">
      <c r="A1573" s="40" t="s">
        <v>3161</v>
      </c>
      <c r="B1573" s="40"/>
      <c r="C1573" s="41" t="s">
        <v>3162</v>
      </c>
      <c r="D1573" s="42" t="s">
        <v>592</v>
      </c>
      <c r="E1573" s="43">
        <v>17.72</v>
      </c>
      <c r="F1573" s="43">
        <v>13.27</v>
      </c>
      <c r="G1573" s="43">
        <v>30.99</v>
      </c>
      <c r="H1573" s="19">
        <f t="shared" si="24"/>
        <v>9</v>
      </c>
    </row>
    <row r="1574" spans="1:8" s="19" customFormat="1" x14ac:dyDescent="0.25">
      <c r="A1574" s="40" t="s">
        <v>3163</v>
      </c>
      <c r="B1574" s="40"/>
      <c r="C1574" s="41" t="s">
        <v>3164</v>
      </c>
      <c r="D1574" s="42" t="s">
        <v>592</v>
      </c>
      <c r="E1574" s="43">
        <v>12.77</v>
      </c>
      <c r="F1574" s="43">
        <v>13.27</v>
      </c>
      <c r="G1574" s="43">
        <v>26.04</v>
      </c>
      <c r="H1574" s="19">
        <f t="shared" si="24"/>
        <v>9</v>
      </c>
    </row>
    <row r="1575" spans="1:8" s="19" customFormat="1" x14ac:dyDescent="0.25">
      <c r="A1575" s="40" t="s">
        <v>3165</v>
      </c>
      <c r="B1575" s="40"/>
      <c r="C1575" s="41" t="s">
        <v>3166</v>
      </c>
      <c r="D1575" s="42"/>
      <c r="E1575" s="43"/>
      <c r="F1575" s="43"/>
      <c r="G1575" s="43"/>
      <c r="H1575" s="19">
        <f t="shared" si="24"/>
        <v>5</v>
      </c>
    </row>
    <row r="1576" spans="1:8" s="19" customFormat="1" ht="30" x14ac:dyDescent="0.25">
      <c r="A1576" s="40" t="s">
        <v>3167</v>
      </c>
      <c r="B1576" s="40"/>
      <c r="C1576" s="41" t="s">
        <v>3168</v>
      </c>
      <c r="D1576" s="42" t="s">
        <v>131</v>
      </c>
      <c r="E1576" s="43">
        <v>8.4499999999999993</v>
      </c>
      <c r="F1576" s="43">
        <v>11.22</v>
      </c>
      <c r="G1576" s="43">
        <v>19.670000000000002</v>
      </c>
      <c r="H1576" s="19">
        <f t="shared" si="24"/>
        <v>9</v>
      </c>
    </row>
    <row r="1577" spans="1:8" s="19" customFormat="1" ht="30" x14ac:dyDescent="0.25">
      <c r="A1577" s="40" t="s">
        <v>3169</v>
      </c>
      <c r="B1577" s="40"/>
      <c r="C1577" s="41" t="s">
        <v>3170</v>
      </c>
      <c r="D1577" s="42" t="s">
        <v>131</v>
      </c>
      <c r="E1577" s="43">
        <v>14.36</v>
      </c>
      <c r="F1577" s="43">
        <v>11.22</v>
      </c>
      <c r="G1577" s="43">
        <v>25.58</v>
      </c>
      <c r="H1577" s="19">
        <f t="shared" si="24"/>
        <v>9</v>
      </c>
    </row>
    <row r="1578" spans="1:8" s="19" customFormat="1" x14ac:dyDescent="0.25">
      <c r="A1578" s="40" t="s">
        <v>3171</v>
      </c>
      <c r="B1578" s="40"/>
      <c r="C1578" s="41" t="s">
        <v>3172</v>
      </c>
      <c r="D1578" s="42" t="s">
        <v>131</v>
      </c>
      <c r="E1578" s="43">
        <v>9.48</v>
      </c>
      <c r="F1578" s="43">
        <v>11.22</v>
      </c>
      <c r="G1578" s="43">
        <v>20.7</v>
      </c>
      <c r="H1578" s="19">
        <f t="shared" si="24"/>
        <v>9</v>
      </c>
    </row>
    <row r="1579" spans="1:8" s="19" customFormat="1" ht="30" x14ac:dyDescent="0.25">
      <c r="A1579" s="40" t="s">
        <v>3173</v>
      </c>
      <c r="B1579" s="40"/>
      <c r="C1579" s="41" t="s">
        <v>3174</v>
      </c>
      <c r="D1579" s="42" t="s">
        <v>131</v>
      </c>
      <c r="E1579" s="43">
        <v>19.579999999999998</v>
      </c>
      <c r="F1579" s="43">
        <v>11.22</v>
      </c>
      <c r="G1579" s="43">
        <v>30.8</v>
      </c>
      <c r="H1579" s="19">
        <f t="shared" si="24"/>
        <v>9</v>
      </c>
    </row>
    <row r="1580" spans="1:8" s="19" customFormat="1" x14ac:dyDescent="0.25">
      <c r="A1580" s="40" t="s">
        <v>3175</v>
      </c>
      <c r="B1580" s="40"/>
      <c r="C1580" s="41" t="s">
        <v>3176</v>
      </c>
      <c r="D1580" s="42"/>
      <c r="E1580" s="43"/>
      <c r="F1580" s="43"/>
      <c r="G1580" s="43"/>
      <c r="H1580" s="19">
        <f t="shared" si="24"/>
        <v>5</v>
      </c>
    </row>
    <row r="1581" spans="1:8" s="19" customFormat="1" x14ac:dyDescent="0.25">
      <c r="A1581" s="40" t="s">
        <v>3177</v>
      </c>
      <c r="B1581" s="40"/>
      <c r="C1581" s="41" t="s">
        <v>3178</v>
      </c>
      <c r="D1581" s="42" t="s">
        <v>592</v>
      </c>
      <c r="E1581" s="43">
        <v>50.59</v>
      </c>
      <c r="F1581" s="43">
        <v>13.66</v>
      </c>
      <c r="G1581" s="43">
        <v>64.25</v>
      </c>
      <c r="H1581" s="19">
        <f t="shared" si="24"/>
        <v>9</v>
      </c>
    </row>
    <row r="1582" spans="1:8" s="19" customFormat="1" x14ac:dyDescent="0.25">
      <c r="A1582" s="40" t="s">
        <v>3179</v>
      </c>
      <c r="B1582" s="40"/>
      <c r="C1582" s="41" t="s">
        <v>3180</v>
      </c>
      <c r="D1582" s="42"/>
      <c r="E1582" s="43"/>
      <c r="F1582" s="43"/>
      <c r="G1582" s="43"/>
      <c r="H1582" s="19">
        <f t="shared" si="24"/>
        <v>2</v>
      </c>
    </row>
    <row r="1583" spans="1:8" s="19" customFormat="1" x14ac:dyDescent="0.25">
      <c r="A1583" s="40" t="s">
        <v>3181</v>
      </c>
      <c r="B1583" s="40"/>
      <c r="C1583" s="41" t="s">
        <v>3182</v>
      </c>
      <c r="D1583" s="42"/>
      <c r="E1583" s="43"/>
      <c r="F1583" s="43"/>
      <c r="G1583" s="43"/>
      <c r="H1583" s="19">
        <f t="shared" si="24"/>
        <v>5</v>
      </c>
    </row>
    <row r="1584" spans="1:8" s="19" customFormat="1" ht="30" x14ac:dyDescent="0.25">
      <c r="A1584" s="40" t="s">
        <v>3183</v>
      </c>
      <c r="B1584" s="40"/>
      <c r="C1584" s="41" t="s">
        <v>3184</v>
      </c>
      <c r="D1584" s="42" t="s">
        <v>131</v>
      </c>
      <c r="E1584" s="43">
        <v>187.02</v>
      </c>
      <c r="F1584" s="43">
        <v>11.22</v>
      </c>
      <c r="G1584" s="43">
        <v>198.24</v>
      </c>
      <c r="H1584" s="19">
        <f t="shared" si="24"/>
        <v>9</v>
      </c>
    </row>
    <row r="1585" spans="1:8" s="19" customFormat="1" ht="30" x14ac:dyDescent="0.25">
      <c r="A1585" s="40" t="s">
        <v>3185</v>
      </c>
      <c r="B1585" s="40"/>
      <c r="C1585" s="41" t="s">
        <v>3186</v>
      </c>
      <c r="D1585" s="42" t="s">
        <v>21</v>
      </c>
      <c r="E1585" s="43">
        <v>115.6</v>
      </c>
      <c r="F1585" s="43">
        <v>11.22</v>
      </c>
      <c r="G1585" s="43">
        <v>126.82</v>
      </c>
      <c r="H1585" s="19">
        <f t="shared" si="24"/>
        <v>9</v>
      </c>
    </row>
    <row r="1586" spans="1:8" s="19" customFormat="1" ht="30" x14ac:dyDescent="0.25">
      <c r="A1586" s="40" t="s">
        <v>3187</v>
      </c>
      <c r="B1586" s="40"/>
      <c r="C1586" s="41" t="s">
        <v>3188</v>
      </c>
      <c r="D1586" s="42" t="s">
        <v>21</v>
      </c>
      <c r="E1586" s="43">
        <v>155.85</v>
      </c>
      <c r="F1586" s="43">
        <v>11.22</v>
      </c>
      <c r="G1586" s="43">
        <v>167.07</v>
      </c>
      <c r="H1586" s="19">
        <f t="shared" si="24"/>
        <v>9</v>
      </c>
    </row>
    <row r="1587" spans="1:8" s="19" customFormat="1" ht="30" x14ac:dyDescent="0.25">
      <c r="A1587" s="40" t="s">
        <v>3189</v>
      </c>
      <c r="B1587" s="40"/>
      <c r="C1587" s="41" t="s">
        <v>3190</v>
      </c>
      <c r="D1587" s="42" t="s">
        <v>21</v>
      </c>
      <c r="E1587" s="43">
        <v>336.72</v>
      </c>
      <c r="F1587" s="43">
        <v>11.22</v>
      </c>
      <c r="G1587" s="43">
        <v>347.94</v>
      </c>
      <c r="H1587" s="19">
        <f t="shared" si="24"/>
        <v>9</v>
      </c>
    </row>
    <row r="1588" spans="1:8" s="19" customFormat="1" ht="45" x14ac:dyDescent="0.25">
      <c r="A1588" s="40" t="s">
        <v>3191</v>
      </c>
      <c r="B1588" s="40"/>
      <c r="C1588" s="41" t="s">
        <v>3192</v>
      </c>
      <c r="D1588" s="42" t="s">
        <v>21</v>
      </c>
      <c r="E1588" s="43">
        <v>220.51</v>
      </c>
      <c r="F1588" s="43">
        <v>11.22</v>
      </c>
      <c r="G1588" s="43">
        <v>231.73</v>
      </c>
      <c r="H1588" s="19">
        <f t="shared" si="24"/>
        <v>9</v>
      </c>
    </row>
    <row r="1589" spans="1:8" s="19" customFormat="1" ht="45" x14ac:dyDescent="0.25">
      <c r="A1589" s="40" t="s">
        <v>3193</v>
      </c>
      <c r="B1589" s="40"/>
      <c r="C1589" s="41" t="s">
        <v>3194</v>
      </c>
      <c r="D1589" s="42" t="s">
        <v>21</v>
      </c>
      <c r="E1589" s="43">
        <v>170.61</v>
      </c>
      <c r="F1589" s="43">
        <v>11.22</v>
      </c>
      <c r="G1589" s="43">
        <v>181.83</v>
      </c>
      <c r="H1589" s="19">
        <f t="shared" si="24"/>
        <v>9</v>
      </c>
    </row>
    <row r="1590" spans="1:8" s="19" customFormat="1" ht="45" x14ac:dyDescent="0.25">
      <c r="A1590" s="40" t="s">
        <v>3195</v>
      </c>
      <c r="B1590" s="40"/>
      <c r="C1590" s="41" t="s">
        <v>3196</v>
      </c>
      <c r="D1590" s="42" t="s">
        <v>21</v>
      </c>
      <c r="E1590" s="43">
        <v>380.72</v>
      </c>
      <c r="F1590" s="43">
        <v>11.22</v>
      </c>
      <c r="G1590" s="43">
        <v>391.94</v>
      </c>
      <c r="H1590" s="19">
        <f t="shared" si="24"/>
        <v>9</v>
      </c>
    </row>
    <row r="1591" spans="1:8" s="19" customFormat="1" ht="30" x14ac:dyDescent="0.25">
      <c r="A1591" s="40" t="s">
        <v>3197</v>
      </c>
      <c r="B1591" s="40"/>
      <c r="C1591" s="41" t="s">
        <v>3198</v>
      </c>
      <c r="D1591" s="42" t="s">
        <v>21</v>
      </c>
      <c r="E1591" s="43">
        <v>318.51</v>
      </c>
      <c r="F1591" s="43">
        <v>11.22</v>
      </c>
      <c r="G1591" s="43">
        <v>329.73</v>
      </c>
      <c r="H1591" s="19">
        <f t="shared" si="24"/>
        <v>9</v>
      </c>
    </row>
    <row r="1592" spans="1:8" s="19" customFormat="1" ht="30" x14ac:dyDescent="0.25">
      <c r="A1592" s="40" t="s">
        <v>3199</v>
      </c>
      <c r="B1592" s="40"/>
      <c r="C1592" s="41" t="s">
        <v>3200</v>
      </c>
      <c r="D1592" s="42" t="s">
        <v>21</v>
      </c>
      <c r="E1592" s="43">
        <v>147.32</v>
      </c>
      <c r="F1592" s="43">
        <v>11.22</v>
      </c>
      <c r="G1592" s="43">
        <v>158.54</v>
      </c>
      <c r="H1592" s="19">
        <f t="shared" si="24"/>
        <v>9</v>
      </c>
    </row>
    <row r="1593" spans="1:8" s="19" customFormat="1" ht="30" x14ac:dyDescent="0.25">
      <c r="A1593" s="40" t="s">
        <v>3201</v>
      </c>
      <c r="B1593" s="40"/>
      <c r="C1593" s="41" t="s">
        <v>3202</v>
      </c>
      <c r="D1593" s="42" t="s">
        <v>21</v>
      </c>
      <c r="E1593" s="43">
        <v>497.11</v>
      </c>
      <c r="F1593" s="43">
        <v>18.71</v>
      </c>
      <c r="G1593" s="43">
        <v>515.82000000000005</v>
      </c>
      <c r="H1593" s="19">
        <f t="shared" si="24"/>
        <v>9</v>
      </c>
    </row>
    <row r="1594" spans="1:8" s="19" customFormat="1" x14ac:dyDescent="0.25">
      <c r="A1594" s="40" t="s">
        <v>3203</v>
      </c>
      <c r="B1594" s="40"/>
      <c r="C1594" s="41" t="s">
        <v>3204</v>
      </c>
      <c r="D1594" s="42"/>
      <c r="E1594" s="43"/>
      <c r="F1594" s="43"/>
      <c r="G1594" s="43"/>
      <c r="H1594" s="19">
        <f t="shared" si="24"/>
        <v>5</v>
      </c>
    </row>
    <row r="1595" spans="1:8" s="19" customFormat="1" ht="30" x14ac:dyDescent="0.25">
      <c r="A1595" s="40" t="s">
        <v>3205</v>
      </c>
      <c r="B1595" s="40"/>
      <c r="C1595" s="41" t="s">
        <v>3206</v>
      </c>
      <c r="D1595" s="42" t="s">
        <v>21</v>
      </c>
      <c r="E1595" s="43">
        <v>2544.9299999999998</v>
      </c>
      <c r="F1595" s="43">
        <v>58.34</v>
      </c>
      <c r="G1595" s="43">
        <v>2603.27</v>
      </c>
      <c r="H1595" s="19">
        <f t="shared" si="24"/>
        <v>9</v>
      </c>
    </row>
    <row r="1596" spans="1:8" s="19" customFormat="1" ht="30" x14ac:dyDescent="0.25">
      <c r="A1596" s="40" t="s">
        <v>3207</v>
      </c>
      <c r="B1596" s="40"/>
      <c r="C1596" s="41" t="s">
        <v>3208</v>
      </c>
      <c r="D1596" s="42" t="s">
        <v>21</v>
      </c>
      <c r="E1596" s="43">
        <v>3205.88</v>
      </c>
      <c r="F1596" s="43">
        <v>58.34</v>
      </c>
      <c r="G1596" s="43">
        <v>3264.22</v>
      </c>
      <c r="H1596" s="19">
        <f t="shared" si="24"/>
        <v>9</v>
      </c>
    </row>
    <row r="1597" spans="1:8" s="19" customFormat="1" x14ac:dyDescent="0.25">
      <c r="A1597" s="40" t="s">
        <v>3209</v>
      </c>
      <c r="B1597" s="40"/>
      <c r="C1597" s="41" t="s">
        <v>3210</v>
      </c>
      <c r="D1597" s="42"/>
      <c r="E1597" s="43"/>
      <c r="F1597" s="43"/>
      <c r="G1597" s="43"/>
      <c r="H1597" s="19">
        <f t="shared" si="24"/>
        <v>5</v>
      </c>
    </row>
    <row r="1598" spans="1:8" s="19" customFormat="1" ht="30" x14ac:dyDescent="0.25">
      <c r="A1598" s="40" t="s">
        <v>3211</v>
      </c>
      <c r="B1598" s="40"/>
      <c r="C1598" s="41" t="s">
        <v>3212</v>
      </c>
      <c r="D1598" s="42" t="s">
        <v>73</v>
      </c>
      <c r="E1598" s="43">
        <v>313.07</v>
      </c>
      <c r="F1598" s="43">
        <v>20.56</v>
      </c>
      <c r="G1598" s="43">
        <v>333.63</v>
      </c>
      <c r="H1598" s="19">
        <f t="shared" si="24"/>
        <v>9</v>
      </c>
    </row>
    <row r="1599" spans="1:8" s="19" customFormat="1" ht="30" x14ac:dyDescent="0.25">
      <c r="A1599" s="40" t="s">
        <v>3213</v>
      </c>
      <c r="B1599" s="40"/>
      <c r="C1599" s="41" t="s">
        <v>3214</v>
      </c>
      <c r="D1599" s="42" t="s">
        <v>73</v>
      </c>
      <c r="E1599" s="43">
        <v>182.25</v>
      </c>
      <c r="F1599" s="43">
        <v>8.6</v>
      </c>
      <c r="G1599" s="43">
        <v>190.85</v>
      </c>
      <c r="H1599" s="19">
        <f t="shared" si="24"/>
        <v>9</v>
      </c>
    </row>
    <row r="1600" spans="1:8" s="19" customFormat="1" ht="30" x14ac:dyDescent="0.25">
      <c r="A1600" s="40" t="s">
        <v>3215</v>
      </c>
      <c r="B1600" s="40"/>
      <c r="C1600" s="41" t="s">
        <v>3216</v>
      </c>
      <c r="D1600" s="42" t="s">
        <v>73</v>
      </c>
      <c r="E1600" s="43">
        <v>106.84</v>
      </c>
      <c r="F1600" s="43">
        <v>24.13</v>
      </c>
      <c r="G1600" s="43">
        <v>130.97</v>
      </c>
      <c r="H1600" s="19">
        <f t="shared" si="24"/>
        <v>9</v>
      </c>
    </row>
    <row r="1601" spans="1:8" s="19" customFormat="1" ht="30" x14ac:dyDescent="0.25">
      <c r="A1601" s="40" t="s">
        <v>3217</v>
      </c>
      <c r="B1601" s="40"/>
      <c r="C1601" s="41" t="s">
        <v>3218</v>
      </c>
      <c r="D1601" s="42" t="s">
        <v>73</v>
      </c>
      <c r="E1601" s="43">
        <v>100.07</v>
      </c>
      <c r="F1601" s="43">
        <v>24.13</v>
      </c>
      <c r="G1601" s="43">
        <v>124.2</v>
      </c>
      <c r="H1601" s="19">
        <f t="shared" si="24"/>
        <v>9</v>
      </c>
    </row>
    <row r="1602" spans="1:8" s="19" customFormat="1" ht="30" x14ac:dyDescent="0.25">
      <c r="A1602" s="40" t="s">
        <v>3219</v>
      </c>
      <c r="B1602" s="40"/>
      <c r="C1602" s="41" t="s">
        <v>3220</v>
      </c>
      <c r="D1602" s="42" t="s">
        <v>21</v>
      </c>
      <c r="E1602" s="43">
        <v>4.3899999999999997</v>
      </c>
      <c r="F1602" s="43">
        <v>1.31</v>
      </c>
      <c r="G1602" s="43">
        <v>5.7</v>
      </c>
      <c r="H1602" s="19">
        <f t="shared" si="24"/>
        <v>9</v>
      </c>
    </row>
    <row r="1603" spans="1:8" s="19" customFormat="1" ht="30" x14ac:dyDescent="0.25">
      <c r="A1603" s="40" t="s">
        <v>3221</v>
      </c>
      <c r="B1603" s="40"/>
      <c r="C1603" s="41" t="s">
        <v>3222</v>
      </c>
      <c r="D1603" s="42" t="s">
        <v>131</v>
      </c>
      <c r="E1603" s="43">
        <v>450.43</v>
      </c>
      <c r="F1603" s="43"/>
      <c r="G1603" s="43">
        <v>450.43</v>
      </c>
      <c r="H1603" s="19">
        <f t="shared" si="24"/>
        <v>9</v>
      </c>
    </row>
    <row r="1604" spans="1:8" s="19" customFormat="1" ht="30" x14ac:dyDescent="0.25">
      <c r="A1604" s="40" t="s">
        <v>3223</v>
      </c>
      <c r="B1604" s="40"/>
      <c r="C1604" s="41" t="s">
        <v>3224</v>
      </c>
      <c r="D1604" s="42" t="s">
        <v>73</v>
      </c>
      <c r="E1604" s="43">
        <v>5.25</v>
      </c>
      <c r="F1604" s="43">
        <v>8.5</v>
      </c>
      <c r="G1604" s="43">
        <v>13.75</v>
      </c>
      <c r="H1604" s="19">
        <f t="shared" si="24"/>
        <v>9</v>
      </c>
    </row>
    <row r="1605" spans="1:8" s="19" customFormat="1" ht="30" x14ac:dyDescent="0.25">
      <c r="A1605" s="40" t="s">
        <v>3225</v>
      </c>
      <c r="B1605" s="40"/>
      <c r="C1605" s="41" t="s">
        <v>3226</v>
      </c>
      <c r="D1605" s="42" t="s">
        <v>21</v>
      </c>
      <c r="E1605" s="43">
        <v>0.49</v>
      </c>
      <c r="F1605" s="43">
        <v>13.69</v>
      </c>
      <c r="G1605" s="43">
        <v>14.18</v>
      </c>
      <c r="H1605" s="19">
        <f t="shared" si="24"/>
        <v>9</v>
      </c>
    </row>
    <row r="1606" spans="1:8" s="19" customFormat="1" ht="30" x14ac:dyDescent="0.25">
      <c r="A1606" s="40" t="s">
        <v>3227</v>
      </c>
      <c r="B1606" s="40"/>
      <c r="C1606" s="41" t="s">
        <v>3228</v>
      </c>
      <c r="D1606" s="42" t="s">
        <v>73</v>
      </c>
      <c r="E1606" s="43">
        <v>82.07</v>
      </c>
      <c r="F1606" s="43">
        <v>13.32</v>
      </c>
      <c r="G1606" s="43">
        <v>95.39</v>
      </c>
      <c r="H1606" s="19">
        <f t="shared" si="24"/>
        <v>9</v>
      </c>
    </row>
    <row r="1607" spans="1:8" s="19" customFormat="1" x14ac:dyDescent="0.25">
      <c r="A1607" s="40" t="s">
        <v>3229</v>
      </c>
      <c r="B1607" s="40"/>
      <c r="C1607" s="41" t="s">
        <v>3230</v>
      </c>
      <c r="D1607" s="42"/>
      <c r="E1607" s="43"/>
      <c r="F1607" s="43"/>
      <c r="G1607" s="43"/>
      <c r="H1607" s="19">
        <f t="shared" si="24"/>
        <v>5</v>
      </c>
    </row>
    <row r="1608" spans="1:8" s="19" customFormat="1" x14ac:dyDescent="0.25">
      <c r="A1608" s="40" t="s">
        <v>3231</v>
      </c>
      <c r="B1608" s="40"/>
      <c r="C1608" s="41" t="s">
        <v>3232</v>
      </c>
      <c r="D1608" s="42" t="s">
        <v>21</v>
      </c>
      <c r="E1608" s="43">
        <v>11.27</v>
      </c>
      <c r="F1608" s="43">
        <v>1.31</v>
      </c>
      <c r="G1608" s="43">
        <v>12.58</v>
      </c>
      <c r="H1608" s="19">
        <f t="shared" si="24"/>
        <v>9</v>
      </c>
    </row>
    <row r="1609" spans="1:8" s="19" customFormat="1" x14ac:dyDescent="0.25">
      <c r="A1609" s="40" t="s">
        <v>3233</v>
      </c>
      <c r="B1609" s="40"/>
      <c r="C1609" s="41" t="s">
        <v>3234</v>
      </c>
      <c r="D1609" s="42" t="s">
        <v>21</v>
      </c>
      <c r="E1609" s="43">
        <v>10.97</v>
      </c>
      <c r="F1609" s="43">
        <v>1.31</v>
      </c>
      <c r="G1609" s="43">
        <v>12.28</v>
      </c>
      <c r="H1609" s="19">
        <f t="shared" ref="H1609:H1672" si="25">LEN(A1609)</f>
        <v>9</v>
      </c>
    </row>
    <row r="1610" spans="1:8" s="19" customFormat="1" ht="30" x14ac:dyDescent="0.25">
      <c r="A1610" s="40" t="s">
        <v>3235</v>
      </c>
      <c r="B1610" s="40"/>
      <c r="C1610" s="41" t="s">
        <v>3236</v>
      </c>
      <c r="D1610" s="42" t="s">
        <v>21</v>
      </c>
      <c r="E1610" s="43">
        <v>23.83</v>
      </c>
      <c r="F1610" s="43">
        <v>1.31</v>
      </c>
      <c r="G1610" s="43">
        <v>25.14</v>
      </c>
      <c r="H1610" s="19">
        <f t="shared" si="25"/>
        <v>9</v>
      </c>
    </row>
    <row r="1611" spans="1:8" s="19" customFormat="1" ht="30" x14ac:dyDescent="0.25">
      <c r="A1611" s="40" t="s">
        <v>3237</v>
      </c>
      <c r="B1611" s="40"/>
      <c r="C1611" s="41" t="s">
        <v>3238</v>
      </c>
      <c r="D1611" s="42" t="s">
        <v>131</v>
      </c>
      <c r="E1611" s="43">
        <v>32.369999999999997</v>
      </c>
      <c r="F1611" s="43">
        <v>20.74</v>
      </c>
      <c r="G1611" s="43">
        <v>53.11</v>
      </c>
      <c r="H1611" s="19">
        <f t="shared" si="25"/>
        <v>9</v>
      </c>
    </row>
    <row r="1612" spans="1:8" s="19" customFormat="1" ht="30" x14ac:dyDescent="0.25">
      <c r="A1612" s="40" t="s">
        <v>3239</v>
      </c>
      <c r="B1612" s="40"/>
      <c r="C1612" s="41" t="s">
        <v>3240</v>
      </c>
      <c r="D1612" s="42" t="s">
        <v>334</v>
      </c>
      <c r="E1612" s="43">
        <v>236.4</v>
      </c>
      <c r="F1612" s="43">
        <v>20.74</v>
      </c>
      <c r="G1612" s="43">
        <v>257.14</v>
      </c>
      <c r="H1612" s="19">
        <f t="shared" si="25"/>
        <v>9</v>
      </c>
    </row>
    <row r="1613" spans="1:8" s="19" customFormat="1" ht="30" x14ac:dyDescent="0.25">
      <c r="A1613" s="40" t="s">
        <v>3241</v>
      </c>
      <c r="B1613" s="40"/>
      <c r="C1613" s="41" t="s">
        <v>3242</v>
      </c>
      <c r="D1613" s="42" t="s">
        <v>334</v>
      </c>
      <c r="E1613" s="43">
        <v>694.18</v>
      </c>
      <c r="F1613" s="43">
        <v>20.74</v>
      </c>
      <c r="G1613" s="43">
        <v>714.92</v>
      </c>
      <c r="H1613" s="19">
        <f t="shared" si="25"/>
        <v>9</v>
      </c>
    </row>
    <row r="1614" spans="1:8" s="19" customFormat="1" ht="30" x14ac:dyDescent="0.25">
      <c r="A1614" s="40" t="s">
        <v>3243</v>
      </c>
      <c r="B1614" s="40"/>
      <c r="C1614" s="41" t="s">
        <v>3244</v>
      </c>
      <c r="D1614" s="42" t="s">
        <v>21</v>
      </c>
      <c r="E1614" s="43">
        <v>27.01</v>
      </c>
      <c r="F1614" s="43">
        <v>3.37</v>
      </c>
      <c r="G1614" s="43">
        <v>30.38</v>
      </c>
      <c r="H1614" s="19">
        <f t="shared" si="25"/>
        <v>9</v>
      </c>
    </row>
    <row r="1615" spans="1:8" s="19" customFormat="1" ht="30" x14ac:dyDescent="0.25">
      <c r="A1615" s="40" t="s">
        <v>3245</v>
      </c>
      <c r="B1615" s="40"/>
      <c r="C1615" s="41" t="s">
        <v>3246</v>
      </c>
      <c r="D1615" s="42" t="s">
        <v>21</v>
      </c>
      <c r="E1615" s="43">
        <v>685.28</v>
      </c>
      <c r="F1615" s="43">
        <v>4.22</v>
      </c>
      <c r="G1615" s="43">
        <v>689.5</v>
      </c>
      <c r="H1615" s="19">
        <f t="shared" si="25"/>
        <v>9</v>
      </c>
    </row>
    <row r="1616" spans="1:8" s="19" customFormat="1" x14ac:dyDescent="0.25">
      <c r="A1616" s="40" t="s">
        <v>3247</v>
      </c>
      <c r="B1616" s="40"/>
      <c r="C1616" s="41" t="s">
        <v>3248</v>
      </c>
      <c r="D1616" s="42" t="s">
        <v>21</v>
      </c>
      <c r="E1616" s="43">
        <v>149.46</v>
      </c>
      <c r="F1616" s="43">
        <v>72.569999999999993</v>
      </c>
      <c r="G1616" s="43">
        <v>222.03</v>
      </c>
      <c r="H1616" s="19">
        <f t="shared" si="25"/>
        <v>9</v>
      </c>
    </row>
    <row r="1617" spans="1:8" s="19" customFormat="1" ht="30" x14ac:dyDescent="0.25">
      <c r="A1617" s="40" t="s">
        <v>3249</v>
      </c>
      <c r="B1617" s="40"/>
      <c r="C1617" s="41" t="s">
        <v>3250</v>
      </c>
      <c r="D1617" s="42" t="s">
        <v>21</v>
      </c>
      <c r="E1617" s="43">
        <v>289.51</v>
      </c>
      <c r="F1617" s="43">
        <v>165.88</v>
      </c>
      <c r="G1617" s="43">
        <v>455.39</v>
      </c>
      <c r="H1617" s="19">
        <f t="shared" si="25"/>
        <v>9</v>
      </c>
    </row>
    <row r="1618" spans="1:8" s="19" customFormat="1" ht="30" x14ac:dyDescent="0.25">
      <c r="A1618" s="40" t="s">
        <v>3251</v>
      </c>
      <c r="B1618" s="40"/>
      <c r="C1618" s="41" t="s">
        <v>3252</v>
      </c>
      <c r="D1618" s="42" t="s">
        <v>21</v>
      </c>
      <c r="E1618" s="43">
        <v>214.24</v>
      </c>
      <c r="F1618" s="43">
        <v>18.71</v>
      </c>
      <c r="G1618" s="43">
        <v>232.95</v>
      </c>
      <c r="H1618" s="19">
        <f t="shared" si="25"/>
        <v>9</v>
      </c>
    </row>
    <row r="1619" spans="1:8" s="19" customFormat="1" ht="30" x14ac:dyDescent="0.25">
      <c r="A1619" s="40" t="s">
        <v>3253</v>
      </c>
      <c r="B1619" s="40"/>
      <c r="C1619" s="41" t="s">
        <v>3254</v>
      </c>
      <c r="D1619" s="42" t="s">
        <v>21</v>
      </c>
      <c r="E1619" s="43">
        <v>22.08</v>
      </c>
      <c r="F1619" s="43">
        <v>3.37</v>
      </c>
      <c r="G1619" s="43">
        <v>25.45</v>
      </c>
      <c r="H1619" s="19">
        <f t="shared" si="25"/>
        <v>9</v>
      </c>
    </row>
    <row r="1620" spans="1:8" s="19" customFormat="1" x14ac:dyDescent="0.25">
      <c r="A1620" s="40" t="s">
        <v>3255</v>
      </c>
      <c r="B1620" s="40"/>
      <c r="C1620" s="41" t="s">
        <v>3256</v>
      </c>
      <c r="D1620" s="42"/>
      <c r="E1620" s="43"/>
      <c r="F1620" s="43"/>
      <c r="G1620" s="43"/>
      <c r="H1620" s="19">
        <f t="shared" si="25"/>
        <v>5</v>
      </c>
    </row>
    <row r="1621" spans="1:8" s="19" customFormat="1" ht="30" x14ac:dyDescent="0.25">
      <c r="A1621" s="40" t="s">
        <v>3257</v>
      </c>
      <c r="B1621" s="40"/>
      <c r="C1621" s="41" t="s">
        <v>3258</v>
      </c>
      <c r="D1621" s="42" t="s">
        <v>21</v>
      </c>
      <c r="E1621" s="43">
        <v>787.81</v>
      </c>
      <c r="F1621" s="43">
        <v>4.22</v>
      </c>
      <c r="G1621" s="43">
        <v>792.03</v>
      </c>
      <c r="H1621" s="19">
        <f t="shared" si="25"/>
        <v>9</v>
      </c>
    </row>
    <row r="1622" spans="1:8" s="19" customFormat="1" ht="30" x14ac:dyDescent="0.25">
      <c r="A1622" s="40" t="s">
        <v>3259</v>
      </c>
      <c r="B1622" s="40"/>
      <c r="C1622" s="41" t="s">
        <v>3260</v>
      </c>
      <c r="D1622" s="42" t="s">
        <v>21</v>
      </c>
      <c r="E1622" s="43">
        <v>1427.15</v>
      </c>
      <c r="F1622" s="43">
        <v>58.34</v>
      </c>
      <c r="G1622" s="43">
        <v>1485.49</v>
      </c>
      <c r="H1622" s="19">
        <f t="shared" si="25"/>
        <v>9</v>
      </c>
    </row>
    <row r="1623" spans="1:8" s="19" customFormat="1" ht="30" x14ac:dyDescent="0.25">
      <c r="A1623" s="40" t="s">
        <v>3261</v>
      </c>
      <c r="B1623" s="40"/>
      <c r="C1623" s="41" t="s">
        <v>3262</v>
      </c>
      <c r="D1623" s="42" t="s">
        <v>21</v>
      </c>
      <c r="E1623" s="43">
        <v>3205.3</v>
      </c>
      <c r="F1623" s="43">
        <v>304.20999999999998</v>
      </c>
      <c r="G1623" s="43">
        <v>3509.51</v>
      </c>
      <c r="H1623" s="19">
        <f t="shared" si="25"/>
        <v>9</v>
      </c>
    </row>
    <row r="1624" spans="1:8" s="19" customFormat="1" ht="30" x14ac:dyDescent="0.25">
      <c r="A1624" s="40" t="s">
        <v>3263</v>
      </c>
      <c r="B1624" s="40"/>
      <c r="C1624" s="41" t="s">
        <v>3264</v>
      </c>
      <c r="D1624" s="42" t="s">
        <v>21</v>
      </c>
      <c r="E1624" s="43">
        <v>993.46</v>
      </c>
      <c r="F1624" s="43">
        <v>49.91</v>
      </c>
      <c r="G1624" s="43">
        <v>1043.3699999999999</v>
      </c>
      <c r="H1624" s="19">
        <f t="shared" si="25"/>
        <v>9</v>
      </c>
    </row>
    <row r="1625" spans="1:8" s="19" customFormat="1" x14ac:dyDescent="0.25">
      <c r="A1625" s="40" t="s">
        <v>3265</v>
      </c>
      <c r="B1625" s="40"/>
      <c r="C1625" s="41" t="s">
        <v>3266</v>
      </c>
      <c r="D1625" s="42"/>
      <c r="E1625" s="43"/>
      <c r="F1625" s="43"/>
      <c r="G1625" s="43"/>
      <c r="H1625" s="19">
        <f t="shared" si="25"/>
        <v>5</v>
      </c>
    </row>
    <row r="1626" spans="1:8" s="19" customFormat="1" ht="30" x14ac:dyDescent="0.25">
      <c r="A1626" s="40" t="s">
        <v>3267</v>
      </c>
      <c r="B1626" s="40"/>
      <c r="C1626" s="41" t="s">
        <v>3268</v>
      </c>
      <c r="D1626" s="42" t="s">
        <v>334</v>
      </c>
      <c r="E1626" s="43">
        <v>122810.81</v>
      </c>
      <c r="F1626" s="43"/>
      <c r="G1626" s="43">
        <v>122810.81</v>
      </c>
      <c r="H1626" s="19">
        <f t="shared" si="25"/>
        <v>9</v>
      </c>
    </row>
    <row r="1627" spans="1:8" s="19" customFormat="1" ht="30" x14ac:dyDescent="0.25">
      <c r="A1627" s="40" t="s">
        <v>3269</v>
      </c>
      <c r="B1627" s="40"/>
      <c r="C1627" s="41" t="s">
        <v>3270</v>
      </c>
      <c r="D1627" s="42" t="s">
        <v>334</v>
      </c>
      <c r="E1627" s="43">
        <v>136220.28</v>
      </c>
      <c r="F1627" s="43"/>
      <c r="G1627" s="43">
        <v>136220.28</v>
      </c>
      <c r="H1627" s="19">
        <f t="shared" si="25"/>
        <v>9</v>
      </c>
    </row>
    <row r="1628" spans="1:8" s="19" customFormat="1" ht="30" x14ac:dyDescent="0.25">
      <c r="A1628" s="40" t="s">
        <v>3271</v>
      </c>
      <c r="B1628" s="40"/>
      <c r="C1628" s="41" t="s">
        <v>3272</v>
      </c>
      <c r="D1628" s="42" t="s">
        <v>334</v>
      </c>
      <c r="E1628" s="43">
        <v>48288.19</v>
      </c>
      <c r="F1628" s="43"/>
      <c r="G1628" s="43">
        <v>48288.19</v>
      </c>
      <c r="H1628" s="19">
        <f t="shared" si="25"/>
        <v>9</v>
      </c>
    </row>
    <row r="1629" spans="1:8" s="19" customFormat="1" ht="30" x14ac:dyDescent="0.25">
      <c r="A1629" s="40" t="s">
        <v>3273</v>
      </c>
      <c r="B1629" s="40"/>
      <c r="C1629" s="41" t="s">
        <v>3274</v>
      </c>
      <c r="D1629" s="42" t="s">
        <v>334</v>
      </c>
      <c r="E1629" s="43">
        <v>44877.120000000003</v>
      </c>
      <c r="F1629" s="43"/>
      <c r="G1629" s="43">
        <v>44877.120000000003</v>
      </c>
      <c r="H1629" s="19">
        <f t="shared" si="25"/>
        <v>9</v>
      </c>
    </row>
    <row r="1630" spans="1:8" s="19" customFormat="1" x14ac:dyDescent="0.25">
      <c r="A1630" s="40" t="s">
        <v>3275</v>
      </c>
      <c r="B1630" s="40"/>
      <c r="C1630" s="41" t="s">
        <v>3276</v>
      </c>
      <c r="D1630" s="42"/>
      <c r="E1630" s="43"/>
      <c r="F1630" s="43"/>
      <c r="G1630" s="43"/>
      <c r="H1630" s="19">
        <f t="shared" si="25"/>
        <v>2</v>
      </c>
    </row>
    <row r="1631" spans="1:8" s="19" customFormat="1" x14ac:dyDescent="0.25">
      <c r="A1631" s="40" t="s">
        <v>3277</v>
      </c>
      <c r="B1631" s="40"/>
      <c r="C1631" s="41" t="s">
        <v>3278</v>
      </c>
      <c r="D1631" s="42"/>
      <c r="E1631" s="43"/>
      <c r="F1631" s="43"/>
      <c r="G1631" s="43"/>
      <c r="H1631" s="19">
        <f t="shared" si="25"/>
        <v>5</v>
      </c>
    </row>
    <row r="1632" spans="1:8" s="19" customFormat="1" x14ac:dyDescent="0.25">
      <c r="A1632" s="40" t="s">
        <v>3279</v>
      </c>
      <c r="B1632" s="40"/>
      <c r="C1632" s="41" t="s">
        <v>3280</v>
      </c>
      <c r="D1632" s="42" t="s">
        <v>73</v>
      </c>
      <c r="E1632" s="43">
        <v>20.76</v>
      </c>
      <c r="F1632" s="43">
        <v>3.37</v>
      </c>
      <c r="G1632" s="43">
        <v>24.13</v>
      </c>
      <c r="H1632" s="19">
        <f t="shared" si="25"/>
        <v>9</v>
      </c>
    </row>
    <row r="1633" spans="1:8" s="19" customFormat="1" x14ac:dyDescent="0.25">
      <c r="A1633" s="40" t="s">
        <v>3281</v>
      </c>
      <c r="B1633" s="40"/>
      <c r="C1633" s="41" t="s">
        <v>3282</v>
      </c>
      <c r="D1633" s="42" t="s">
        <v>73</v>
      </c>
      <c r="E1633" s="43">
        <v>26.23</v>
      </c>
      <c r="F1633" s="43">
        <v>3.37</v>
      </c>
      <c r="G1633" s="43">
        <v>29.6</v>
      </c>
      <c r="H1633" s="19">
        <f t="shared" si="25"/>
        <v>9</v>
      </c>
    </row>
    <row r="1634" spans="1:8" s="19" customFormat="1" x14ac:dyDescent="0.25">
      <c r="A1634" s="40" t="s">
        <v>3283</v>
      </c>
      <c r="B1634" s="40"/>
      <c r="C1634" s="41" t="s">
        <v>3284</v>
      </c>
      <c r="D1634" s="42" t="s">
        <v>156</v>
      </c>
      <c r="E1634" s="43">
        <v>483</v>
      </c>
      <c r="F1634" s="43">
        <v>47.24</v>
      </c>
      <c r="G1634" s="43">
        <v>530.24</v>
      </c>
      <c r="H1634" s="19">
        <f t="shared" si="25"/>
        <v>9</v>
      </c>
    </row>
    <row r="1635" spans="1:8" s="19" customFormat="1" ht="30" x14ac:dyDescent="0.25">
      <c r="A1635" s="40" t="s">
        <v>3285</v>
      </c>
      <c r="B1635" s="40"/>
      <c r="C1635" s="41" t="s">
        <v>3286</v>
      </c>
      <c r="D1635" s="42" t="s">
        <v>73</v>
      </c>
      <c r="E1635" s="43">
        <v>126.2</v>
      </c>
      <c r="F1635" s="43">
        <v>6.21</v>
      </c>
      <c r="G1635" s="43">
        <v>132.41</v>
      </c>
      <c r="H1635" s="19">
        <f t="shared" si="25"/>
        <v>9</v>
      </c>
    </row>
    <row r="1636" spans="1:8" s="19" customFormat="1" ht="30" x14ac:dyDescent="0.25">
      <c r="A1636" s="40" t="s">
        <v>3287</v>
      </c>
      <c r="B1636" s="40"/>
      <c r="C1636" s="41" t="s">
        <v>3288</v>
      </c>
      <c r="D1636" s="42" t="s">
        <v>73</v>
      </c>
      <c r="E1636" s="43">
        <v>19.34</v>
      </c>
      <c r="F1636" s="43">
        <v>9.17</v>
      </c>
      <c r="G1636" s="43">
        <v>28.51</v>
      </c>
      <c r="H1636" s="19">
        <f t="shared" si="25"/>
        <v>9</v>
      </c>
    </row>
    <row r="1637" spans="1:8" s="19" customFormat="1" ht="30" x14ac:dyDescent="0.25">
      <c r="A1637" s="40" t="s">
        <v>3289</v>
      </c>
      <c r="B1637" s="40"/>
      <c r="C1637" s="41" t="s">
        <v>3290</v>
      </c>
      <c r="D1637" s="42" t="s">
        <v>73</v>
      </c>
      <c r="E1637" s="43">
        <v>85.9</v>
      </c>
      <c r="F1637" s="43"/>
      <c r="G1637" s="43">
        <v>85.9</v>
      </c>
      <c r="H1637" s="19">
        <f t="shared" si="25"/>
        <v>9</v>
      </c>
    </row>
    <row r="1638" spans="1:8" s="19" customFormat="1" ht="30" x14ac:dyDescent="0.25">
      <c r="A1638" s="40" t="s">
        <v>3291</v>
      </c>
      <c r="B1638" s="40"/>
      <c r="C1638" s="41" t="s">
        <v>3292</v>
      </c>
      <c r="D1638" s="42" t="s">
        <v>73</v>
      </c>
      <c r="E1638" s="43">
        <v>871.39</v>
      </c>
      <c r="F1638" s="43"/>
      <c r="G1638" s="43">
        <v>871.39</v>
      </c>
      <c r="H1638" s="19">
        <f t="shared" si="25"/>
        <v>9</v>
      </c>
    </row>
    <row r="1639" spans="1:8" s="19" customFormat="1" ht="30" x14ac:dyDescent="0.25">
      <c r="A1639" s="40" t="s">
        <v>3293</v>
      </c>
      <c r="B1639" s="40"/>
      <c r="C1639" s="41" t="s">
        <v>3294</v>
      </c>
      <c r="D1639" s="42" t="s">
        <v>73</v>
      </c>
      <c r="E1639" s="43">
        <v>75.36</v>
      </c>
      <c r="F1639" s="43">
        <v>24.88</v>
      </c>
      <c r="G1639" s="43">
        <v>100.24</v>
      </c>
      <c r="H1639" s="19">
        <f t="shared" si="25"/>
        <v>9</v>
      </c>
    </row>
    <row r="1640" spans="1:8" s="19" customFormat="1" ht="45" x14ac:dyDescent="0.25">
      <c r="A1640" s="40" t="s">
        <v>3295</v>
      </c>
      <c r="B1640" s="40"/>
      <c r="C1640" s="41" t="s">
        <v>3296</v>
      </c>
      <c r="D1640" s="42" t="s">
        <v>73</v>
      </c>
      <c r="E1640" s="43">
        <v>392.84</v>
      </c>
      <c r="F1640" s="43"/>
      <c r="G1640" s="43">
        <v>392.84</v>
      </c>
      <c r="H1640" s="19">
        <f t="shared" si="25"/>
        <v>9</v>
      </c>
    </row>
    <row r="1641" spans="1:8" s="19" customFormat="1" x14ac:dyDescent="0.25">
      <c r="A1641" s="40" t="s">
        <v>3297</v>
      </c>
      <c r="B1641" s="40"/>
      <c r="C1641" s="41" t="s">
        <v>3298</v>
      </c>
      <c r="D1641" s="42"/>
      <c r="E1641" s="43"/>
      <c r="F1641" s="43"/>
      <c r="G1641" s="43"/>
      <c r="H1641" s="19">
        <f t="shared" si="25"/>
        <v>5</v>
      </c>
    </row>
    <row r="1642" spans="1:8" s="19" customFormat="1" x14ac:dyDescent="0.25">
      <c r="A1642" s="40" t="s">
        <v>3299</v>
      </c>
      <c r="B1642" s="40"/>
      <c r="C1642" s="41" t="s">
        <v>3300</v>
      </c>
      <c r="D1642" s="42" t="s">
        <v>131</v>
      </c>
      <c r="E1642" s="43">
        <v>1.58</v>
      </c>
      <c r="F1642" s="43">
        <v>6.15</v>
      </c>
      <c r="G1642" s="43">
        <v>7.73</v>
      </c>
      <c r="H1642" s="19">
        <f t="shared" si="25"/>
        <v>9</v>
      </c>
    </row>
    <row r="1643" spans="1:8" s="19" customFormat="1" x14ac:dyDescent="0.25">
      <c r="A1643" s="40" t="s">
        <v>3301</v>
      </c>
      <c r="B1643" s="40"/>
      <c r="C1643" s="41" t="s">
        <v>3302</v>
      </c>
      <c r="D1643" s="42" t="s">
        <v>131</v>
      </c>
      <c r="E1643" s="43">
        <v>79.44</v>
      </c>
      <c r="F1643" s="43">
        <v>6.15</v>
      </c>
      <c r="G1643" s="43">
        <v>85.59</v>
      </c>
      <c r="H1643" s="19">
        <f t="shared" si="25"/>
        <v>9</v>
      </c>
    </row>
    <row r="1644" spans="1:8" s="19" customFormat="1" ht="30" x14ac:dyDescent="0.25">
      <c r="A1644" s="40" t="s">
        <v>3303</v>
      </c>
      <c r="B1644" s="40"/>
      <c r="C1644" s="41" t="s">
        <v>3304</v>
      </c>
      <c r="D1644" s="42" t="s">
        <v>131</v>
      </c>
      <c r="E1644" s="43">
        <v>5.9</v>
      </c>
      <c r="F1644" s="43">
        <v>2.57</v>
      </c>
      <c r="G1644" s="43">
        <v>8.4700000000000006</v>
      </c>
      <c r="H1644" s="19">
        <f t="shared" si="25"/>
        <v>9</v>
      </c>
    </row>
    <row r="1645" spans="1:8" s="19" customFormat="1" x14ac:dyDescent="0.25">
      <c r="A1645" s="40" t="s">
        <v>3305</v>
      </c>
      <c r="B1645" s="40"/>
      <c r="C1645" s="41" t="s">
        <v>3306</v>
      </c>
      <c r="D1645" s="42" t="s">
        <v>3307</v>
      </c>
      <c r="E1645" s="43">
        <v>0.16</v>
      </c>
      <c r="F1645" s="43">
        <v>0.05</v>
      </c>
      <c r="G1645" s="43">
        <v>0.21</v>
      </c>
      <c r="H1645" s="19">
        <f t="shared" si="25"/>
        <v>9</v>
      </c>
    </row>
    <row r="1646" spans="1:8" s="19" customFormat="1" x14ac:dyDescent="0.25">
      <c r="A1646" s="40" t="s">
        <v>3308</v>
      </c>
      <c r="B1646" s="40"/>
      <c r="C1646" s="41" t="s">
        <v>3309</v>
      </c>
      <c r="D1646" s="42" t="s">
        <v>131</v>
      </c>
      <c r="E1646" s="43">
        <v>6.31</v>
      </c>
      <c r="F1646" s="43">
        <v>4.1100000000000003</v>
      </c>
      <c r="G1646" s="43">
        <v>10.42</v>
      </c>
      <c r="H1646" s="19">
        <f t="shared" si="25"/>
        <v>9</v>
      </c>
    </row>
    <row r="1647" spans="1:8" s="19" customFormat="1" x14ac:dyDescent="0.25">
      <c r="A1647" s="40" t="s">
        <v>3310</v>
      </c>
      <c r="B1647" s="40"/>
      <c r="C1647" s="41" t="s">
        <v>3311</v>
      </c>
      <c r="D1647" s="42" t="s">
        <v>3307</v>
      </c>
      <c r="E1647" s="43">
        <v>0.18</v>
      </c>
      <c r="F1647" s="43">
        <v>0.1</v>
      </c>
      <c r="G1647" s="43">
        <v>0.28000000000000003</v>
      </c>
      <c r="H1647" s="19">
        <f t="shared" si="25"/>
        <v>9</v>
      </c>
    </row>
    <row r="1648" spans="1:8" s="19" customFormat="1" ht="30" x14ac:dyDescent="0.25">
      <c r="A1648" s="40" t="s">
        <v>3312</v>
      </c>
      <c r="B1648" s="40"/>
      <c r="C1648" s="41" t="s">
        <v>3313</v>
      </c>
      <c r="D1648" s="42" t="s">
        <v>131</v>
      </c>
      <c r="E1648" s="43">
        <v>259.89999999999998</v>
      </c>
      <c r="F1648" s="43">
        <v>3.74</v>
      </c>
      <c r="G1648" s="43">
        <v>263.64</v>
      </c>
      <c r="H1648" s="19">
        <f t="shared" si="25"/>
        <v>9</v>
      </c>
    </row>
    <row r="1649" spans="1:8" s="19" customFormat="1" ht="30" x14ac:dyDescent="0.25">
      <c r="A1649" s="40" t="s">
        <v>3314</v>
      </c>
      <c r="B1649" s="40"/>
      <c r="C1649" s="41" t="s">
        <v>3315</v>
      </c>
      <c r="D1649" s="42" t="s">
        <v>131</v>
      </c>
      <c r="E1649" s="43">
        <v>297.92</v>
      </c>
      <c r="F1649" s="43">
        <v>3.74</v>
      </c>
      <c r="G1649" s="43">
        <v>301.66000000000003</v>
      </c>
      <c r="H1649" s="19">
        <f t="shared" si="25"/>
        <v>9</v>
      </c>
    </row>
    <row r="1650" spans="1:8" s="19" customFormat="1" ht="45" x14ac:dyDescent="0.25">
      <c r="A1650" s="40" t="s">
        <v>3316</v>
      </c>
      <c r="B1650" s="40"/>
      <c r="C1650" s="41" t="s">
        <v>3317</v>
      </c>
      <c r="D1650" s="42" t="s">
        <v>131</v>
      </c>
      <c r="E1650" s="43">
        <v>158.84</v>
      </c>
      <c r="F1650" s="43">
        <v>3.74</v>
      </c>
      <c r="G1650" s="43">
        <v>162.58000000000001</v>
      </c>
      <c r="H1650" s="19">
        <f t="shared" si="25"/>
        <v>9</v>
      </c>
    </row>
    <row r="1651" spans="1:8" s="19" customFormat="1" ht="45" x14ac:dyDescent="0.25">
      <c r="A1651" s="40" t="s">
        <v>3318</v>
      </c>
      <c r="B1651" s="40"/>
      <c r="C1651" s="41" t="s">
        <v>3319</v>
      </c>
      <c r="D1651" s="42" t="s">
        <v>131</v>
      </c>
      <c r="E1651" s="43">
        <v>134.30000000000001</v>
      </c>
      <c r="F1651" s="43">
        <v>3.74</v>
      </c>
      <c r="G1651" s="43">
        <v>138.04</v>
      </c>
      <c r="H1651" s="19">
        <f t="shared" si="25"/>
        <v>9</v>
      </c>
    </row>
    <row r="1652" spans="1:8" s="19" customFormat="1" x14ac:dyDescent="0.25">
      <c r="A1652" s="40" t="s">
        <v>3320</v>
      </c>
      <c r="B1652" s="40"/>
      <c r="C1652" s="41" t="s">
        <v>3321</v>
      </c>
      <c r="D1652" s="42"/>
      <c r="E1652" s="43"/>
      <c r="F1652" s="43"/>
      <c r="G1652" s="43"/>
      <c r="H1652" s="19">
        <f t="shared" si="25"/>
        <v>5</v>
      </c>
    </row>
    <row r="1653" spans="1:8" s="19" customFormat="1" ht="30" x14ac:dyDescent="0.25">
      <c r="A1653" s="40" t="s">
        <v>3322</v>
      </c>
      <c r="B1653" s="40"/>
      <c r="C1653" s="41" t="s">
        <v>3323</v>
      </c>
      <c r="D1653" s="42" t="s">
        <v>73</v>
      </c>
      <c r="E1653" s="43">
        <v>10.16</v>
      </c>
      <c r="F1653" s="43">
        <v>2.5299999999999998</v>
      </c>
      <c r="G1653" s="43">
        <v>12.69</v>
      </c>
      <c r="H1653" s="19">
        <f t="shared" si="25"/>
        <v>9</v>
      </c>
    </row>
    <row r="1654" spans="1:8" s="19" customFormat="1" ht="30" x14ac:dyDescent="0.25">
      <c r="A1654" s="40" t="s">
        <v>3324</v>
      </c>
      <c r="B1654" s="40"/>
      <c r="C1654" s="41" t="s">
        <v>3325</v>
      </c>
      <c r="D1654" s="42" t="s">
        <v>73</v>
      </c>
      <c r="E1654" s="43">
        <v>16.12</v>
      </c>
      <c r="F1654" s="43">
        <v>2.5299999999999998</v>
      </c>
      <c r="G1654" s="43">
        <v>18.649999999999999</v>
      </c>
      <c r="H1654" s="19">
        <f t="shared" si="25"/>
        <v>9</v>
      </c>
    </row>
    <row r="1655" spans="1:8" s="19" customFormat="1" x14ac:dyDescent="0.25">
      <c r="A1655" s="40" t="s">
        <v>3326</v>
      </c>
      <c r="B1655" s="40"/>
      <c r="C1655" s="41" t="s">
        <v>3327</v>
      </c>
      <c r="D1655" s="42" t="s">
        <v>131</v>
      </c>
      <c r="E1655" s="43">
        <v>52.5</v>
      </c>
      <c r="F1655" s="43">
        <v>17.38</v>
      </c>
      <c r="G1655" s="43">
        <v>69.88</v>
      </c>
      <c r="H1655" s="19">
        <f t="shared" si="25"/>
        <v>9</v>
      </c>
    </row>
    <row r="1656" spans="1:8" s="19" customFormat="1" x14ac:dyDescent="0.25">
      <c r="A1656" s="40" t="s">
        <v>3328</v>
      </c>
      <c r="B1656" s="40"/>
      <c r="C1656" s="41" t="s">
        <v>3329</v>
      </c>
      <c r="D1656" s="42" t="s">
        <v>131</v>
      </c>
      <c r="E1656" s="43">
        <v>107.52</v>
      </c>
      <c r="F1656" s="43">
        <v>17.38</v>
      </c>
      <c r="G1656" s="43">
        <v>124.9</v>
      </c>
      <c r="H1656" s="19">
        <f t="shared" si="25"/>
        <v>9</v>
      </c>
    </row>
    <row r="1657" spans="1:8" s="19" customFormat="1" ht="30" x14ac:dyDescent="0.25">
      <c r="A1657" s="40" t="s">
        <v>3330</v>
      </c>
      <c r="B1657" s="40"/>
      <c r="C1657" s="41" t="s">
        <v>3331</v>
      </c>
      <c r="D1657" s="42" t="s">
        <v>131</v>
      </c>
      <c r="E1657" s="43">
        <v>166.52</v>
      </c>
      <c r="F1657" s="43"/>
      <c r="G1657" s="43">
        <v>166.52</v>
      </c>
      <c r="H1657" s="19">
        <f t="shared" si="25"/>
        <v>9</v>
      </c>
    </row>
    <row r="1658" spans="1:8" s="19" customFormat="1" ht="30" x14ac:dyDescent="0.25">
      <c r="A1658" s="40" t="s">
        <v>3332</v>
      </c>
      <c r="B1658" s="40"/>
      <c r="C1658" s="41" t="s">
        <v>3333</v>
      </c>
      <c r="D1658" s="42" t="s">
        <v>131</v>
      </c>
      <c r="E1658" s="43">
        <v>351.48</v>
      </c>
      <c r="F1658" s="43"/>
      <c r="G1658" s="43">
        <v>351.48</v>
      </c>
      <c r="H1658" s="19">
        <f t="shared" si="25"/>
        <v>9</v>
      </c>
    </row>
    <row r="1659" spans="1:8" s="19" customFormat="1" ht="30" x14ac:dyDescent="0.25">
      <c r="A1659" s="40" t="s">
        <v>3334</v>
      </c>
      <c r="B1659" s="40"/>
      <c r="C1659" s="41" t="s">
        <v>3335</v>
      </c>
      <c r="D1659" s="42" t="s">
        <v>131</v>
      </c>
      <c r="E1659" s="43">
        <v>744.51</v>
      </c>
      <c r="F1659" s="43">
        <v>8.44</v>
      </c>
      <c r="G1659" s="43">
        <v>752.95</v>
      </c>
      <c r="H1659" s="19">
        <f t="shared" si="25"/>
        <v>9</v>
      </c>
    </row>
    <row r="1660" spans="1:8" s="19" customFormat="1" ht="30" x14ac:dyDescent="0.25">
      <c r="A1660" s="40" t="s">
        <v>3336</v>
      </c>
      <c r="B1660" s="40"/>
      <c r="C1660" s="41" t="s">
        <v>3337</v>
      </c>
      <c r="D1660" s="42" t="s">
        <v>131</v>
      </c>
      <c r="E1660" s="43">
        <v>1104.1500000000001</v>
      </c>
      <c r="F1660" s="43">
        <v>8.44</v>
      </c>
      <c r="G1660" s="43">
        <v>1112.5899999999999</v>
      </c>
      <c r="H1660" s="19">
        <f t="shared" si="25"/>
        <v>9</v>
      </c>
    </row>
    <row r="1661" spans="1:8" s="19" customFormat="1" x14ac:dyDescent="0.25">
      <c r="A1661" s="40" t="s">
        <v>3338</v>
      </c>
      <c r="B1661" s="40"/>
      <c r="C1661" s="41" t="s">
        <v>3339</v>
      </c>
      <c r="D1661" s="42" t="s">
        <v>131</v>
      </c>
      <c r="E1661" s="43">
        <v>249.53</v>
      </c>
      <c r="F1661" s="43"/>
      <c r="G1661" s="43">
        <v>249.53</v>
      </c>
      <c r="H1661" s="19">
        <f t="shared" si="25"/>
        <v>9</v>
      </c>
    </row>
    <row r="1662" spans="1:8" s="19" customFormat="1" x14ac:dyDescent="0.25">
      <c r="A1662" s="40" t="s">
        <v>3340</v>
      </c>
      <c r="B1662" s="40"/>
      <c r="C1662" s="41" t="s">
        <v>3341</v>
      </c>
      <c r="D1662" s="42"/>
      <c r="E1662" s="43"/>
      <c r="F1662" s="43"/>
      <c r="G1662" s="43"/>
      <c r="H1662" s="19">
        <f t="shared" si="25"/>
        <v>5</v>
      </c>
    </row>
    <row r="1663" spans="1:8" s="19" customFormat="1" x14ac:dyDescent="0.25">
      <c r="A1663" s="40" t="s">
        <v>3342</v>
      </c>
      <c r="B1663" s="40"/>
      <c r="C1663" s="41" t="s">
        <v>3343</v>
      </c>
      <c r="D1663" s="42" t="s">
        <v>592</v>
      </c>
      <c r="E1663" s="43">
        <v>12</v>
      </c>
      <c r="F1663" s="43">
        <v>11.22</v>
      </c>
      <c r="G1663" s="43">
        <v>23.22</v>
      </c>
      <c r="H1663" s="19">
        <f t="shared" si="25"/>
        <v>9</v>
      </c>
    </row>
    <row r="1664" spans="1:8" s="19" customFormat="1" x14ac:dyDescent="0.25">
      <c r="A1664" s="40" t="s">
        <v>3344</v>
      </c>
      <c r="B1664" s="40"/>
      <c r="C1664" s="41" t="s">
        <v>3345</v>
      </c>
      <c r="D1664" s="42" t="s">
        <v>3346</v>
      </c>
      <c r="E1664" s="43">
        <v>130.03</v>
      </c>
      <c r="F1664" s="43">
        <v>7.48</v>
      </c>
      <c r="G1664" s="43">
        <v>137.51</v>
      </c>
      <c r="H1664" s="19">
        <f t="shared" si="25"/>
        <v>9</v>
      </c>
    </row>
    <row r="1665" spans="1:8" s="19" customFormat="1" x14ac:dyDescent="0.25">
      <c r="A1665" s="40" t="s">
        <v>3347</v>
      </c>
      <c r="B1665" s="40"/>
      <c r="C1665" s="41" t="s">
        <v>3348</v>
      </c>
      <c r="D1665" s="42"/>
      <c r="E1665" s="43"/>
      <c r="F1665" s="43"/>
      <c r="G1665" s="43"/>
      <c r="H1665" s="19">
        <f t="shared" si="25"/>
        <v>5</v>
      </c>
    </row>
    <row r="1666" spans="1:8" s="19" customFormat="1" ht="30" x14ac:dyDescent="0.25">
      <c r="A1666" s="40" t="s">
        <v>3349</v>
      </c>
      <c r="B1666" s="40"/>
      <c r="C1666" s="41" t="s">
        <v>3350</v>
      </c>
      <c r="D1666" s="42" t="s">
        <v>131</v>
      </c>
      <c r="E1666" s="43">
        <v>4.33</v>
      </c>
      <c r="F1666" s="43">
        <v>2.2799999999999998</v>
      </c>
      <c r="G1666" s="43">
        <v>6.61</v>
      </c>
      <c r="H1666" s="19">
        <f t="shared" si="25"/>
        <v>9</v>
      </c>
    </row>
    <row r="1667" spans="1:8" s="19" customFormat="1" ht="30" x14ac:dyDescent="0.25">
      <c r="A1667" s="40" t="s">
        <v>3351</v>
      </c>
      <c r="B1667" s="40"/>
      <c r="C1667" s="41" t="s">
        <v>3352</v>
      </c>
      <c r="D1667" s="42" t="s">
        <v>131</v>
      </c>
      <c r="E1667" s="43">
        <v>8.68</v>
      </c>
      <c r="F1667" s="43">
        <v>4.55</v>
      </c>
      <c r="G1667" s="43">
        <v>13.23</v>
      </c>
      <c r="H1667" s="19">
        <f t="shared" si="25"/>
        <v>9</v>
      </c>
    </row>
    <row r="1668" spans="1:8" s="19" customFormat="1" ht="30" x14ac:dyDescent="0.25">
      <c r="A1668" s="40" t="s">
        <v>3353</v>
      </c>
      <c r="B1668" s="40"/>
      <c r="C1668" s="41" t="s">
        <v>3354</v>
      </c>
      <c r="D1668" s="42" t="s">
        <v>131</v>
      </c>
      <c r="E1668" s="43">
        <v>13.04</v>
      </c>
      <c r="F1668" s="43">
        <v>6.83</v>
      </c>
      <c r="G1668" s="43">
        <v>19.87</v>
      </c>
      <c r="H1668" s="19">
        <f t="shared" si="25"/>
        <v>9</v>
      </c>
    </row>
    <row r="1669" spans="1:8" s="19" customFormat="1" ht="30" x14ac:dyDescent="0.25">
      <c r="A1669" s="40" t="s">
        <v>3355</v>
      </c>
      <c r="B1669" s="40"/>
      <c r="C1669" s="41" t="s">
        <v>3356</v>
      </c>
      <c r="D1669" s="42" t="s">
        <v>131</v>
      </c>
      <c r="E1669" s="43">
        <v>17.38</v>
      </c>
      <c r="F1669" s="43">
        <v>9.11</v>
      </c>
      <c r="G1669" s="43">
        <v>26.49</v>
      </c>
      <c r="H1669" s="19">
        <f t="shared" si="25"/>
        <v>9</v>
      </c>
    </row>
    <row r="1670" spans="1:8" s="19" customFormat="1" ht="30" x14ac:dyDescent="0.25">
      <c r="A1670" s="40" t="s">
        <v>3357</v>
      </c>
      <c r="B1670" s="40"/>
      <c r="C1670" s="41" t="s">
        <v>3358</v>
      </c>
      <c r="D1670" s="42" t="s">
        <v>131</v>
      </c>
      <c r="E1670" s="43">
        <v>26.1</v>
      </c>
      <c r="F1670" s="43">
        <v>13.68</v>
      </c>
      <c r="G1670" s="43">
        <v>39.78</v>
      </c>
      <c r="H1670" s="19">
        <f t="shared" si="25"/>
        <v>9</v>
      </c>
    </row>
    <row r="1671" spans="1:8" s="19" customFormat="1" ht="30" x14ac:dyDescent="0.25">
      <c r="A1671" s="40" t="s">
        <v>3359</v>
      </c>
      <c r="B1671" s="40"/>
      <c r="C1671" s="41" t="s">
        <v>3360</v>
      </c>
      <c r="D1671" s="42" t="s">
        <v>131</v>
      </c>
      <c r="E1671" s="43">
        <v>25.25</v>
      </c>
      <c r="F1671" s="43">
        <v>1.41</v>
      </c>
      <c r="G1671" s="43">
        <v>26.66</v>
      </c>
      <c r="H1671" s="19">
        <f t="shared" si="25"/>
        <v>9</v>
      </c>
    </row>
    <row r="1672" spans="1:8" s="19" customFormat="1" ht="30" x14ac:dyDescent="0.25">
      <c r="A1672" s="40" t="s">
        <v>3361</v>
      </c>
      <c r="B1672" s="40"/>
      <c r="C1672" s="41" t="s">
        <v>3362</v>
      </c>
      <c r="D1672" s="42" t="s">
        <v>131</v>
      </c>
      <c r="E1672" s="43">
        <v>45.54</v>
      </c>
      <c r="F1672" s="43">
        <v>1.97</v>
      </c>
      <c r="G1672" s="43">
        <v>47.51</v>
      </c>
      <c r="H1672" s="19">
        <f t="shared" si="25"/>
        <v>9</v>
      </c>
    </row>
    <row r="1673" spans="1:8" s="19" customFormat="1" ht="30" x14ac:dyDescent="0.25">
      <c r="A1673" s="40" t="s">
        <v>3363</v>
      </c>
      <c r="B1673" s="40"/>
      <c r="C1673" s="41" t="s">
        <v>3364</v>
      </c>
      <c r="D1673" s="42" t="s">
        <v>131</v>
      </c>
      <c r="E1673" s="43">
        <v>68.86</v>
      </c>
      <c r="F1673" s="43">
        <v>2.5299999999999998</v>
      </c>
      <c r="G1673" s="43">
        <v>71.39</v>
      </c>
      <c r="H1673" s="19">
        <f t="shared" ref="H1673:H1736" si="26">LEN(A1673)</f>
        <v>9</v>
      </c>
    </row>
    <row r="1674" spans="1:8" s="19" customFormat="1" x14ac:dyDescent="0.25">
      <c r="A1674" s="40" t="s">
        <v>3365</v>
      </c>
      <c r="B1674" s="40"/>
      <c r="C1674" s="41" t="s">
        <v>3366</v>
      </c>
      <c r="D1674" s="42"/>
      <c r="E1674" s="43"/>
      <c r="F1674" s="43"/>
      <c r="G1674" s="43"/>
      <c r="H1674" s="19">
        <f t="shared" si="26"/>
        <v>5</v>
      </c>
    </row>
    <row r="1675" spans="1:8" s="19" customFormat="1" x14ac:dyDescent="0.25">
      <c r="A1675" s="40" t="s">
        <v>3367</v>
      </c>
      <c r="B1675" s="40"/>
      <c r="C1675" s="41" t="s">
        <v>3368</v>
      </c>
      <c r="D1675" s="42" t="s">
        <v>73</v>
      </c>
      <c r="E1675" s="43">
        <v>34.909999999999997</v>
      </c>
      <c r="F1675" s="43">
        <v>9.5399999999999991</v>
      </c>
      <c r="G1675" s="43">
        <v>44.45</v>
      </c>
      <c r="H1675" s="19">
        <f t="shared" si="26"/>
        <v>9</v>
      </c>
    </row>
    <row r="1676" spans="1:8" s="19" customFormat="1" ht="30" x14ac:dyDescent="0.25">
      <c r="A1676" s="40" t="s">
        <v>3369</v>
      </c>
      <c r="B1676" s="40"/>
      <c r="C1676" s="41" t="s">
        <v>3370</v>
      </c>
      <c r="D1676" s="42" t="s">
        <v>131</v>
      </c>
      <c r="E1676" s="43">
        <v>1.24</v>
      </c>
      <c r="F1676" s="43">
        <v>9.5399999999999991</v>
      </c>
      <c r="G1676" s="43">
        <v>10.78</v>
      </c>
      <c r="H1676" s="19">
        <f t="shared" si="26"/>
        <v>9</v>
      </c>
    </row>
    <row r="1677" spans="1:8" s="19" customFormat="1" ht="30" x14ac:dyDescent="0.25">
      <c r="A1677" s="40" t="s">
        <v>3371</v>
      </c>
      <c r="B1677" s="40"/>
      <c r="C1677" s="41" t="s">
        <v>3372</v>
      </c>
      <c r="D1677" s="42" t="s">
        <v>131</v>
      </c>
      <c r="E1677" s="43">
        <v>1.56</v>
      </c>
      <c r="F1677" s="43">
        <v>9.5399999999999991</v>
      </c>
      <c r="G1677" s="43">
        <v>11.1</v>
      </c>
      <c r="H1677" s="19">
        <f t="shared" si="26"/>
        <v>9</v>
      </c>
    </row>
    <row r="1678" spans="1:8" s="19" customFormat="1" ht="30" x14ac:dyDescent="0.25">
      <c r="A1678" s="40" t="s">
        <v>3373</v>
      </c>
      <c r="B1678" s="40"/>
      <c r="C1678" s="41" t="s">
        <v>3374</v>
      </c>
      <c r="D1678" s="42" t="s">
        <v>131</v>
      </c>
      <c r="E1678" s="43">
        <v>2.2400000000000002</v>
      </c>
      <c r="F1678" s="43">
        <v>9.5399999999999991</v>
      </c>
      <c r="G1678" s="43">
        <v>11.78</v>
      </c>
      <c r="H1678" s="19">
        <f t="shared" si="26"/>
        <v>9</v>
      </c>
    </row>
    <row r="1679" spans="1:8" s="19" customFormat="1" ht="30" x14ac:dyDescent="0.25">
      <c r="A1679" s="40" t="s">
        <v>3375</v>
      </c>
      <c r="B1679" s="40"/>
      <c r="C1679" s="41" t="s">
        <v>3376</v>
      </c>
      <c r="D1679" s="42" t="s">
        <v>131</v>
      </c>
      <c r="E1679" s="43">
        <v>2.36</v>
      </c>
      <c r="F1679" s="43">
        <v>9.5399999999999991</v>
      </c>
      <c r="G1679" s="43">
        <v>11.9</v>
      </c>
      <c r="H1679" s="19">
        <f t="shared" si="26"/>
        <v>9</v>
      </c>
    </row>
    <row r="1680" spans="1:8" s="19" customFormat="1" ht="30" x14ac:dyDescent="0.25">
      <c r="A1680" s="40" t="s">
        <v>3377</v>
      </c>
      <c r="B1680" s="40"/>
      <c r="C1680" s="41" t="s">
        <v>3378</v>
      </c>
      <c r="D1680" s="42" t="s">
        <v>131</v>
      </c>
      <c r="E1680" s="43">
        <v>4.78</v>
      </c>
      <c r="F1680" s="43">
        <v>9.5399999999999991</v>
      </c>
      <c r="G1680" s="43">
        <v>14.32</v>
      </c>
      <c r="H1680" s="19">
        <f t="shared" si="26"/>
        <v>9</v>
      </c>
    </row>
    <row r="1681" spans="1:8" s="19" customFormat="1" ht="30" x14ac:dyDescent="0.25">
      <c r="A1681" s="40" t="s">
        <v>3379</v>
      </c>
      <c r="B1681" s="40"/>
      <c r="C1681" s="41" t="s">
        <v>3380</v>
      </c>
      <c r="D1681" s="42" t="s">
        <v>131</v>
      </c>
      <c r="E1681" s="43">
        <v>4.43</v>
      </c>
      <c r="F1681" s="43">
        <v>9.5399999999999991</v>
      </c>
      <c r="G1681" s="43">
        <v>13.97</v>
      </c>
      <c r="H1681" s="19">
        <f t="shared" si="26"/>
        <v>9</v>
      </c>
    </row>
    <row r="1682" spans="1:8" s="19" customFormat="1" ht="30" x14ac:dyDescent="0.25">
      <c r="A1682" s="40" t="s">
        <v>3381</v>
      </c>
      <c r="B1682" s="40"/>
      <c r="C1682" s="41" t="s">
        <v>3382</v>
      </c>
      <c r="D1682" s="42" t="s">
        <v>131</v>
      </c>
      <c r="E1682" s="43">
        <v>6.33</v>
      </c>
      <c r="F1682" s="43">
        <v>9.5399999999999991</v>
      </c>
      <c r="G1682" s="43">
        <v>15.87</v>
      </c>
      <c r="H1682" s="19">
        <f t="shared" si="26"/>
        <v>9</v>
      </c>
    </row>
    <row r="1683" spans="1:8" s="19" customFormat="1" ht="30" x14ac:dyDescent="0.25">
      <c r="A1683" s="40" t="s">
        <v>3383</v>
      </c>
      <c r="B1683" s="40"/>
      <c r="C1683" s="41" t="s">
        <v>3384</v>
      </c>
      <c r="D1683" s="42" t="s">
        <v>131</v>
      </c>
      <c r="E1683" s="43">
        <v>6.67</v>
      </c>
      <c r="F1683" s="43">
        <v>9.5399999999999991</v>
      </c>
      <c r="G1683" s="43">
        <v>16.21</v>
      </c>
      <c r="H1683" s="19">
        <f t="shared" si="26"/>
        <v>9</v>
      </c>
    </row>
    <row r="1684" spans="1:8" s="19" customFormat="1" ht="30" x14ac:dyDescent="0.25">
      <c r="A1684" s="40" t="s">
        <v>3385</v>
      </c>
      <c r="B1684" s="40"/>
      <c r="C1684" s="41" t="s">
        <v>3386</v>
      </c>
      <c r="D1684" s="42" t="s">
        <v>131</v>
      </c>
      <c r="E1684" s="43">
        <v>7.65</v>
      </c>
      <c r="F1684" s="43">
        <v>9.5399999999999991</v>
      </c>
      <c r="G1684" s="43">
        <v>17.190000000000001</v>
      </c>
      <c r="H1684" s="19">
        <f t="shared" si="26"/>
        <v>9</v>
      </c>
    </row>
    <row r="1685" spans="1:8" s="19" customFormat="1" ht="30" x14ac:dyDescent="0.25">
      <c r="A1685" s="40" t="s">
        <v>3387</v>
      </c>
      <c r="B1685" s="40"/>
      <c r="C1685" s="41" t="s">
        <v>3388</v>
      </c>
      <c r="D1685" s="42" t="s">
        <v>131</v>
      </c>
      <c r="E1685" s="43">
        <v>8.61</v>
      </c>
      <c r="F1685" s="43">
        <v>9.5399999999999991</v>
      </c>
      <c r="G1685" s="43">
        <v>18.149999999999999</v>
      </c>
      <c r="H1685" s="19">
        <f t="shared" si="26"/>
        <v>9</v>
      </c>
    </row>
    <row r="1686" spans="1:8" s="19" customFormat="1" ht="30" x14ac:dyDescent="0.25">
      <c r="A1686" s="40" t="s">
        <v>3389</v>
      </c>
      <c r="B1686" s="40"/>
      <c r="C1686" s="41" t="s">
        <v>3390</v>
      </c>
      <c r="D1686" s="42" t="s">
        <v>131</v>
      </c>
      <c r="E1686" s="43">
        <v>20.27</v>
      </c>
      <c r="F1686" s="43">
        <v>9.5399999999999991</v>
      </c>
      <c r="G1686" s="43">
        <v>29.81</v>
      </c>
      <c r="H1686" s="19">
        <f t="shared" si="26"/>
        <v>9</v>
      </c>
    </row>
    <row r="1687" spans="1:8" s="19" customFormat="1" ht="30" x14ac:dyDescent="0.25">
      <c r="A1687" s="40" t="s">
        <v>3391</v>
      </c>
      <c r="B1687" s="40"/>
      <c r="C1687" s="41" t="s">
        <v>3392</v>
      </c>
      <c r="D1687" s="42" t="s">
        <v>131</v>
      </c>
      <c r="E1687" s="43">
        <v>24.82</v>
      </c>
      <c r="F1687" s="43">
        <v>9.5399999999999991</v>
      </c>
      <c r="G1687" s="43">
        <v>34.36</v>
      </c>
      <c r="H1687" s="19">
        <f t="shared" si="26"/>
        <v>9</v>
      </c>
    </row>
    <row r="1688" spans="1:8" s="19" customFormat="1" ht="30" x14ac:dyDescent="0.25">
      <c r="A1688" s="40" t="s">
        <v>3393</v>
      </c>
      <c r="B1688" s="40"/>
      <c r="C1688" s="41" t="s">
        <v>3394</v>
      </c>
      <c r="D1688" s="42" t="s">
        <v>131</v>
      </c>
      <c r="E1688" s="43">
        <v>28.56</v>
      </c>
      <c r="F1688" s="43">
        <v>9.5399999999999991</v>
      </c>
      <c r="G1688" s="43">
        <v>38.1</v>
      </c>
      <c r="H1688" s="19">
        <f t="shared" si="26"/>
        <v>9</v>
      </c>
    </row>
    <row r="1689" spans="1:8" s="19" customFormat="1" ht="30" x14ac:dyDescent="0.25">
      <c r="A1689" s="40" t="s">
        <v>3395</v>
      </c>
      <c r="B1689" s="40"/>
      <c r="C1689" s="41" t="s">
        <v>3396</v>
      </c>
      <c r="D1689" s="42" t="s">
        <v>131</v>
      </c>
      <c r="E1689" s="43">
        <v>32.43</v>
      </c>
      <c r="F1689" s="43">
        <v>9.5399999999999991</v>
      </c>
      <c r="G1689" s="43">
        <v>41.97</v>
      </c>
      <c r="H1689" s="19">
        <f t="shared" si="26"/>
        <v>9</v>
      </c>
    </row>
    <row r="1690" spans="1:8" s="19" customFormat="1" ht="30" x14ac:dyDescent="0.25">
      <c r="A1690" s="40" t="s">
        <v>3397</v>
      </c>
      <c r="B1690" s="40"/>
      <c r="C1690" s="41" t="s">
        <v>3398</v>
      </c>
      <c r="D1690" s="42" t="s">
        <v>131</v>
      </c>
      <c r="E1690" s="43">
        <v>35.659999999999997</v>
      </c>
      <c r="F1690" s="43">
        <v>9.5399999999999991</v>
      </c>
      <c r="G1690" s="43">
        <v>45.2</v>
      </c>
      <c r="H1690" s="19">
        <f t="shared" si="26"/>
        <v>9</v>
      </c>
    </row>
    <row r="1691" spans="1:8" s="19" customFormat="1" ht="30" x14ac:dyDescent="0.25">
      <c r="A1691" s="40" t="s">
        <v>3399</v>
      </c>
      <c r="B1691" s="40"/>
      <c r="C1691" s="41" t="s">
        <v>3400</v>
      </c>
      <c r="D1691" s="42" t="s">
        <v>131</v>
      </c>
      <c r="E1691" s="43">
        <v>39.58</v>
      </c>
      <c r="F1691" s="43">
        <v>9.5399999999999991</v>
      </c>
      <c r="G1691" s="43">
        <v>49.12</v>
      </c>
      <c r="H1691" s="19">
        <f t="shared" si="26"/>
        <v>9</v>
      </c>
    </row>
    <row r="1692" spans="1:8" s="19" customFormat="1" ht="30" x14ac:dyDescent="0.25">
      <c r="A1692" s="40" t="s">
        <v>3401</v>
      </c>
      <c r="B1692" s="40"/>
      <c r="C1692" s="41" t="s">
        <v>3402</v>
      </c>
      <c r="D1692" s="42" t="s">
        <v>131</v>
      </c>
      <c r="E1692" s="43">
        <v>48.54</v>
      </c>
      <c r="F1692" s="43">
        <v>9.5399999999999991</v>
      </c>
      <c r="G1692" s="43">
        <v>58.08</v>
      </c>
      <c r="H1692" s="19">
        <f t="shared" si="26"/>
        <v>9</v>
      </c>
    </row>
    <row r="1693" spans="1:8" s="19" customFormat="1" ht="30" x14ac:dyDescent="0.25">
      <c r="A1693" s="40" t="s">
        <v>3403</v>
      </c>
      <c r="B1693" s="40"/>
      <c r="C1693" s="41" t="s">
        <v>3404</v>
      </c>
      <c r="D1693" s="42" t="s">
        <v>131</v>
      </c>
      <c r="E1693" s="43">
        <v>54</v>
      </c>
      <c r="F1693" s="43">
        <v>9.5399999999999991</v>
      </c>
      <c r="G1693" s="43">
        <v>63.54</v>
      </c>
      <c r="H1693" s="19">
        <f t="shared" si="26"/>
        <v>9</v>
      </c>
    </row>
    <row r="1694" spans="1:8" s="19" customFormat="1" ht="30" x14ac:dyDescent="0.25">
      <c r="A1694" s="40" t="s">
        <v>3405</v>
      </c>
      <c r="B1694" s="40"/>
      <c r="C1694" s="41" t="s">
        <v>3406</v>
      </c>
      <c r="D1694" s="42" t="s">
        <v>131</v>
      </c>
      <c r="E1694" s="43">
        <v>76.72</v>
      </c>
      <c r="F1694" s="43">
        <v>9.5399999999999991</v>
      </c>
      <c r="G1694" s="43">
        <v>86.26</v>
      </c>
      <c r="H1694" s="19">
        <f t="shared" si="26"/>
        <v>9</v>
      </c>
    </row>
    <row r="1695" spans="1:8" s="19" customFormat="1" ht="30" x14ac:dyDescent="0.25">
      <c r="A1695" s="40" t="s">
        <v>3407</v>
      </c>
      <c r="B1695" s="40"/>
      <c r="C1695" s="41" t="s">
        <v>3408</v>
      </c>
      <c r="D1695" s="42" t="s">
        <v>131</v>
      </c>
      <c r="E1695" s="43">
        <v>96.02</v>
      </c>
      <c r="F1695" s="43">
        <v>9.5399999999999991</v>
      </c>
      <c r="G1695" s="43">
        <v>105.56</v>
      </c>
      <c r="H1695" s="19">
        <f t="shared" si="26"/>
        <v>9</v>
      </c>
    </row>
    <row r="1696" spans="1:8" s="19" customFormat="1" ht="30" x14ac:dyDescent="0.25">
      <c r="A1696" s="40" t="s">
        <v>3409</v>
      </c>
      <c r="B1696" s="40"/>
      <c r="C1696" s="41" t="s">
        <v>3410</v>
      </c>
      <c r="D1696" s="42" t="s">
        <v>131</v>
      </c>
      <c r="E1696" s="43">
        <v>124.99</v>
      </c>
      <c r="F1696" s="43">
        <v>9.5399999999999991</v>
      </c>
      <c r="G1696" s="43">
        <v>134.53</v>
      </c>
      <c r="H1696" s="19">
        <f t="shared" si="26"/>
        <v>9</v>
      </c>
    </row>
    <row r="1697" spans="1:8" s="19" customFormat="1" ht="30" x14ac:dyDescent="0.25">
      <c r="A1697" s="40" t="s">
        <v>3411</v>
      </c>
      <c r="B1697" s="40"/>
      <c r="C1697" s="41" t="s">
        <v>3412</v>
      </c>
      <c r="D1697" s="42" t="s">
        <v>73</v>
      </c>
      <c r="E1697" s="43">
        <v>186.42</v>
      </c>
      <c r="F1697" s="43">
        <v>17.5</v>
      </c>
      <c r="G1697" s="43">
        <v>203.92</v>
      </c>
      <c r="H1697" s="19">
        <f t="shared" si="26"/>
        <v>9</v>
      </c>
    </row>
    <row r="1698" spans="1:8" s="19" customFormat="1" ht="30" x14ac:dyDescent="0.25">
      <c r="A1698" s="40" t="s">
        <v>3413</v>
      </c>
      <c r="B1698" s="40"/>
      <c r="C1698" s="41" t="s">
        <v>3414</v>
      </c>
      <c r="D1698" s="42" t="s">
        <v>131</v>
      </c>
      <c r="E1698" s="43">
        <v>14.54</v>
      </c>
      <c r="F1698" s="43">
        <v>9.5399999999999991</v>
      </c>
      <c r="G1698" s="43">
        <v>24.08</v>
      </c>
      <c r="H1698" s="19">
        <f t="shared" si="26"/>
        <v>9</v>
      </c>
    </row>
    <row r="1699" spans="1:8" s="19" customFormat="1" ht="30" x14ac:dyDescent="0.25">
      <c r="A1699" s="40" t="s">
        <v>3415</v>
      </c>
      <c r="B1699" s="40"/>
      <c r="C1699" s="41" t="s">
        <v>3416</v>
      </c>
      <c r="D1699" s="42" t="s">
        <v>131</v>
      </c>
      <c r="E1699" s="43">
        <v>17.600000000000001</v>
      </c>
      <c r="F1699" s="43">
        <v>9.5399999999999991</v>
      </c>
      <c r="G1699" s="43">
        <v>27.14</v>
      </c>
      <c r="H1699" s="19">
        <f t="shared" si="26"/>
        <v>9</v>
      </c>
    </row>
    <row r="1700" spans="1:8" s="19" customFormat="1" x14ac:dyDescent="0.25">
      <c r="A1700" s="40" t="s">
        <v>3417</v>
      </c>
      <c r="B1700" s="40"/>
      <c r="C1700" s="41" t="s">
        <v>3418</v>
      </c>
      <c r="D1700" s="42"/>
      <c r="E1700" s="43"/>
      <c r="F1700" s="43"/>
      <c r="G1700" s="43"/>
      <c r="H1700" s="19">
        <f t="shared" si="26"/>
        <v>5</v>
      </c>
    </row>
    <row r="1701" spans="1:8" s="19" customFormat="1" ht="30" x14ac:dyDescent="0.25">
      <c r="A1701" s="40" t="s">
        <v>3419</v>
      </c>
      <c r="B1701" s="40"/>
      <c r="C1701" s="41" t="s">
        <v>3420</v>
      </c>
      <c r="D1701" s="42" t="s">
        <v>73</v>
      </c>
      <c r="E1701" s="43">
        <v>56.94</v>
      </c>
      <c r="F1701" s="43">
        <v>16.28</v>
      </c>
      <c r="G1701" s="43">
        <v>73.22</v>
      </c>
      <c r="H1701" s="19">
        <f t="shared" si="26"/>
        <v>9</v>
      </c>
    </row>
    <row r="1702" spans="1:8" s="19" customFormat="1" ht="30" x14ac:dyDescent="0.25">
      <c r="A1702" s="40" t="s">
        <v>3421</v>
      </c>
      <c r="B1702" s="40"/>
      <c r="C1702" s="41" t="s">
        <v>3422</v>
      </c>
      <c r="D1702" s="42" t="s">
        <v>73</v>
      </c>
      <c r="E1702" s="43">
        <v>62.29</v>
      </c>
      <c r="F1702" s="43">
        <v>16.28</v>
      </c>
      <c r="G1702" s="43">
        <v>78.569999999999993</v>
      </c>
      <c r="H1702" s="19">
        <f t="shared" si="26"/>
        <v>9</v>
      </c>
    </row>
    <row r="1703" spans="1:8" s="19" customFormat="1" ht="30" x14ac:dyDescent="0.25">
      <c r="A1703" s="40" t="s">
        <v>3423</v>
      </c>
      <c r="B1703" s="40"/>
      <c r="C1703" s="41" t="s">
        <v>3424</v>
      </c>
      <c r="D1703" s="42" t="s">
        <v>73</v>
      </c>
      <c r="E1703" s="43">
        <v>163.61000000000001</v>
      </c>
      <c r="F1703" s="43">
        <v>20.5</v>
      </c>
      <c r="G1703" s="43">
        <v>184.11</v>
      </c>
      <c r="H1703" s="19">
        <f t="shared" si="26"/>
        <v>9</v>
      </c>
    </row>
    <row r="1704" spans="1:8" s="19" customFormat="1" ht="45" x14ac:dyDescent="0.25">
      <c r="A1704" s="40" t="s">
        <v>3425</v>
      </c>
      <c r="B1704" s="40"/>
      <c r="C1704" s="41" t="s">
        <v>3426</v>
      </c>
      <c r="D1704" s="42" t="s">
        <v>73</v>
      </c>
      <c r="E1704" s="43">
        <v>135.37</v>
      </c>
      <c r="F1704" s="43">
        <v>20.5</v>
      </c>
      <c r="G1704" s="43">
        <v>155.87</v>
      </c>
      <c r="H1704" s="19">
        <f t="shared" si="26"/>
        <v>9</v>
      </c>
    </row>
    <row r="1705" spans="1:8" s="19" customFormat="1" ht="30" x14ac:dyDescent="0.25">
      <c r="A1705" s="40" t="s">
        <v>3427</v>
      </c>
      <c r="B1705" s="40"/>
      <c r="C1705" s="41" t="s">
        <v>3428</v>
      </c>
      <c r="D1705" s="42" t="s">
        <v>73</v>
      </c>
      <c r="E1705" s="43">
        <v>113.27</v>
      </c>
      <c r="F1705" s="43"/>
      <c r="G1705" s="43">
        <v>113.27</v>
      </c>
      <c r="H1705" s="19">
        <f t="shared" si="26"/>
        <v>9</v>
      </c>
    </row>
    <row r="1706" spans="1:8" s="19" customFormat="1" x14ac:dyDescent="0.25">
      <c r="A1706" s="40" t="s">
        <v>3429</v>
      </c>
      <c r="B1706" s="40"/>
      <c r="C1706" s="41" t="s">
        <v>3430</v>
      </c>
      <c r="D1706" s="42"/>
      <c r="E1706" s="43"/>
      <c r="F1706" s="43"/>
      <c r="G1706" s="43"/>
      <c r="H1706" s="19">
        <f t="shared" si="26"/>
        <v>5</v>
      </c>
    </row>
    <row r="1707" spans="1:8" s="19" customFormat="1" ht="30" x14ac:dyDescent="0.25">
      <c r="A1707" s="40" t="s">
        <v>3431</v>
      </c>
      <c r="B1707" s="40"/>
      <c r="C1707" s="41" t="s">
        <v>3432</v>
      </c>
      <c r="D1707" s="42" t="s">
        <v>73</v>
      </c>
      <c r="E1707" s="43">
        <v>10.029999999999999</v>
      </c>
      <c r="F1707" s="43">
        <v>6.75</v>
      </c>
      <c r="G1707" s="43">
        <v>16.78</v>
      </c>
      <c r="H1707" s="19">
        <f t="shared" si="26"/>
        <v>9</v>
      </c>
    </row>
    <row r="1708" spans="1:8" s="19" customFormat="1" ht="30" x14ac:dyDescent="0.25">
      <c r="A1708" s="40" t="s">
        <v>3433</v>
      </c>
      <c r="B1708" s="40"/>
      <c r="C1708" s="41" t="s">
        <v>3434</v>
      </c>
      <c r="D1708" s="42" t="s">
        <v>73</v>
      </c>
      <c r="E1708" s="43">
        <v>7.02</v>
      </c>
      <c r="F1708" s="43">
        <v>6.75</v>
      </c>
      <c r="G1708" s="43">
        <v>13.77</v>
      </c>
      <c r="H1708" s="19">
        <f t="shared" si="26"/>
        <v>9</v>
      </c>
    </row>
    <row r="1709" spans="1:8" s="19" customFormat="1" ht="30" x14ac:dyDescent="0.25">
      <c r="A1709" s="40" t="s">
        <v>3435</v>
      </c>
      <c r="B1709" s="40"/>
      <c r="C1709" s="41" t="s">
        <v>3436</v>
      </c>
      <c r="D1709" s="42" t="s">
        <v>73</v>
      </c>
      <c r="E1709" s="43">
        <v>45.48</v>
      </c>
      <c r="F1709" s="43">
        <v>6.75</v>
      </c>
      <c r="G1709" s="43">
        <v>52.23</v>
      </c>
      <c r="H1709" s="19">
        <f t="shared" si="26"/>
        <v>9</v>
      </c>
    </row>
    <row r="1710" spans="1:8" s="19" customFormat="1" ht="30" x14ac:dyDescent="0.25">
      <c r="A1710" s="40" t="s">
        <v>3437</v>
      </c>
      <c r="B1710" s="40"/>
      <c r="C1710" s="41" t="s">
        <v>3438</v>
      </c>
      <c r="D1710" s="42" t="s">
        <v>73</v>
      </c>
      <c r="E1710" s="43">
        <v>66.16</v>
      </c>
      <c r="F1710" s="43">
        <v>18.71</v>
      </c>
      <c r="G1710" s="43">
        <v>84.87</v>
      </c>
      <c r="H1710" s="19">
        <f t="shared" si="26"/>
        <v>9</v>
      </c>
    </row>
    <row r="1711" spans="1:8" s="19" customFormat="1" ht="30" x14ac:dyDescent="0.25">
      <c r="A1711" s="40" t="s">
        <v>3439</v>
      </c>
      <c r="B1711" s="40"/>
      <c r="C1711" s="41" t="s">
        <v>3440</v>
      </c>
      <c r="D1711" s="42" t="s">
        <v>73</v>
      </c>
      <c r="E1711" s="43">
        <v>49.13</v>
      </c>
      <c r="F1711" s="43">
        <v>6.75</v>
      </c>
      <c r="G1711" s="43">
        <v>55.88</v>
      </c>
      <c r="H1711" s="19">
        <f t="shared" si="26"/>
        <v>9</v>
      </c>
    </row>
    <row r="1712" spans="1:8" s="19" customFormat="1" ht="30" x14ac:dyDescent="0.25">
      <c r="A1712" s="40" t="s">
        <v>3441</v>
      </c>
      <c r="B1712" s="40"/>
      <c r="C1712" s="41" t="s">
        <v>3442</v>
      </c>
      <c r="D1712" s="42" t="s">
        <v>73</v>
      </c>
      <c r="E1712" s="43">
        <v>71.27</v>
      </c>
      <c r="F1712" s="43">
        <v>18.71</v>
      </c>
      <c r="G1712" s="43">
        <v>89.98</v>
      </c>
      <c r="H1712" s="19">
        <f t="shared" si="26"/>
        <v>9</v>
      </c>
    </row>
    <row r="1713" spans="1:8" s="19" customFormat="1" ht="30" x14ac:dyDescent="0.25">
      <c r="A1713" s="40" t="s">
        <v>3443</v>
      </c>
      <c r="B1713" s="40"/>
      <c r="C1713" s="41" t="s">
        <v>3444</v>
      </c>
      <c r="D1713" s="42" t="s">
        <v>73</v>
      </c>
      <c r="E1713" s="43">
        <v>35.51</v>
      </c>
      <c r="F1713" s="43">
        <v>22.08</v>
      </c>
      <c r="G1713" s="43">
        <v>57.59</v>
      </c>
      <c r="H1713" s="19">
        <f t="shared" si="26"/>
        <v>9</v>
      </c>
    </row>
    <row r="1714" spans="1:8" s="19" customFormat="1" x14ac:dyDescent="0.25">
      <c r="A1714" s="40" t="s">
        <v>3445</v>
      </c>
      <c r="B1714" s="40"/>
      <c r="C1714" s="41" t="s">
        <v>3446</v>
      </c>
      <c r="D1714" s="42"/>
      <c r="E1714" s="43"/>
      <c r="F1714" s="43"/>
      <c r="G1714" s="43"/>
      <c r="H1714" s="19">
        <f t="shared" si="26"/>
        <v>5</v>
      </c>
    </row>
    <row r="1715" spans="1:8" s="19" customFormat="1" ht="30" x14ac:dyDescent="0.25">
      <c r="A1715" s="40" t="s">
        <v>3447</v>
      </c>
      <c r="B1715" s="40"/>
      <c r="C1715" s="41" t="s">
        <v>3448</v>
      </c>
      <c r="D1715" s="42" t="s">
        <v>156</v>
      </c>
      <c r="E1715" s="43">
        <v>440.35</v>
      </c>
      <c r="F1715" s="43">
        <v>291.88</v>
      </c>
      <c r="G1715" s="43">
        <v>732.23</v>
      </c>
      <c r="H1715" s="19">
        <f t="shared" si="26"/>
        <v>9</v>
      </c>
    </row>
    <row r="1716" spans="1:8" s="19" customFormat="1" ht="30" x14ac:dyDescent="0.25">
      <c r="A1716" s="40" t="s">
        <v>3449</v>
      </c>
      <c r="B1716" s="40"/>
      <c r="C1716" s="41" t="s">
        <v>3450</v>
      </c>
      <c r="D1716" s="42" t="s">
        <v>156</v>
      </c>
      <c r="E1716" s="43">
        <v>446.8</v>
      </c>
      <c r="F1716" s="43"/>
      <c r="G1716" s="43">
        <v>446.8</v>
      </c>
      <c r="H1716" s="19">
        <f t="shared" si="26"/>
        <v>9</v>
      </c>
    </row>
    <row r="1717" spans="1:8" s="19" customFormat="1" ht="30" x14ac:dyDescent="0.25">
      <c r="A1717" s="40" t="s">
        <v>3451</v>
      </c>
      <c r="B1717" s="40"/>
      <c r="C1717" s="41" t="s">
        <v>3452</v>
      </c>
      <c r="D1717" s="42" t="s">
        <v>73</v>
      </c>
      <c r="E1717" s="43">
        <v>5.24</v>
      </c>
      <c r="F1717" s="43">
        <v>7.11</v>
      </c>
      <c r="G1717" s="43">
        <v>12.35</v>
      </c>
      <c r="H1717" s="19">
        <f t="shared" si="26"/>
        <v>9</v>
      </c>
    </row>
    <row r="1718" spans="1:8" s="19" customFormat="1" ht="30" x14ac:dyDescent="0.25">
      <c r="A1718" s="40" t="s">
        <v>3453</v>
      </c>
      <c r="B1718" s="40"/>
      <c r="C1718" s="41" t="s">
        <v>3454</v>
      </c>
      <c r="D1718" s="42" t="s">
        <v>73</v>
      </c>
      <c r="E1718" s="43">
        <v>12.97</v>
      </c>
      <c r="F1718" s="43">
        <v>14.23</v>
      </c>
      <c r="G1718" s="43">
        <v>27.2</v>
      </c>
      <c r="H1718" s="19">
        <f t="shared" si="26"/>
        <v>9</v>
      </c>
    </row>
    <row r="1719" spans="1:8" s="19" customFormat="1" ht="30" x14ac:dyDescent="0.25">
      <c r="A1719" s="40" t="s">
        <v>3455</v>
      </c>
      <c r="B1719" s="40"/>
      <c r="C1719" s="41" t="s">
        <v>3456</v>
      </c>
      <c r="D1719" s="42" t="s">
        <v>73</v>
      </c>
      <c r="E1719" s="43">
        <v>50.79</v>
      </c>
      <c r="F1719" s="43">
        <v>7.11</v>
      </c>
      <c r="G1719" s="43">
        <v>57.9</v>
      </c>
      <c r="H1719" s="19">
        <f t="shared" si="26"/>
        <v>9</v>
      </c>
    </row>
    <row r="1720" spans="1:8" s="19" customFormat="1" x14ac:dyDescent="0.25">
      <c r="A1720" s="40" t="s">
        <v>3457</v>
      </c>
      <c r="B1720" s="40"/>
      <c r="C1720" s="41" t="s">
        <v>3458</v>
      </c>
      <c r="D1720" s="42"/>
      <c r="E1720" s="43"/>
      <c r="F1720" s="43"/>
      <c r="G1720" s="43"/>
      <c r="H1720" s="19">
        <f t="shared" si="26"/>
        <v>5</v>
      </c>
    </row>
    <row r="1721" spans="1:8" s="19" customFormat="1" x14ac:dyDescent="0.25">
      <c r="A1721" s="40" t="s">
        <v>3459</v>
      </c>
      <c r="B1721" s="40"/>
      <c r="C1721" s="41" t="s">
        <v>3460</v>
      </c>
      <c r="D1721" s="42" t="s">
        <v>156</v>
      </c>
      <c r="E1721" s="43"/>
      <c r="F1721" s="43">
        <v>67.48</v>
      </c>
      <c r="G1721" s="43">
        <v>67.48</v>
      </c>
      <c r="H1721" s="19">
        <f t="shared" si="26"/>
        <v>9</v>
      </c>
    </row>
    <row r="1722" spans="1:8" s="19" customFormat="1" x14ac:dyDescent="0.25">
      <c r="A1722" s="40" t="s">
        <v>3461</v>
      </c>
      <c r="B1722" s="40"/>
      <c r="C1722" s="41" t="s">
        <v>3462</v>
      </c>
      <c r="D1722" s="42" t="s">
        <v>73</v>
      </c>
      <c r="E1722" s="43">
        <v>4.18</v>
      </c>
      <c r="F1722" s="43">
        <v>3.37</v>
      </c>
      <c r="G1722" s="43">
        <v>7.55</v>
      </c>
      <c r="H1722" s="19">
        <f t="shared" si="26"/>
        <v>9</v>
      </c>
    </row>
    <row r="1723" spans="1:8" s="19" customFormat="1" ht="30" x14ac:dyDescent="0.25">
      <c r="A1723" s="40" t="s">
        <v>3463</v>
      </c>
      <c r="B1723" s="40"/>
      <c r="C1723" s="41" t="s">
        <v>3464</v>
      </c>
      <c r="D1723" s="42" t="s">
        <v>73</v>
      </c>
      <c r="E1723" s="43">
        <v>2.2200000000000002</v>
      </c>
      <c r="F1723" s="43">
        <v>3.37</v>
      </c>
      <c r="G1723" s="43">
        <v>5.59</v>
      </c>
      <c r="H1723" s="19">
        <f t="shared" si="26"/>
        <v>9</v>
      </c>
    </row>
    <row r="1724" spans="1:8" s="19" customFormat="1" ht="30" x14ac:dyDescent="0.25">
      <c r="A1724" s="40" t="s">
        <v>3465</v>
      </c>
      <c r="B1724" s="40"/>
      <c r="C1724" s="41" t="s">
        <v>3466</v>
      </c>
      <c r="D1724" s="42" t="s">
        <v>73</v>
      </c>
      <c r="E1724" s="43">
        <v>12.91</v>
      </c>
      <c r="F1724" s="43">
        <v>3.37</v>
      </c>
      <c r="G1724" s="43">
        <v>16.28</v>
      </c>
      <c r="H1724" s="19">
        <f t="shared" si="26"/>
        <v>9</v>
      </c>
    </row>
    <row r="1725" spans="1:8" s="19" customFormat="1" x14ac:dyDescent="0.25">
      <c r="A1725" s="40" t="s">
        <v>3467</v>
      </c>
      <c r="B1725" s="40"/>
      <c r="C1725" s="41" t="s">
        <v>3468</v>
      </c>
      <c r="D1725" s="42"/>
      <c r="E1725" s="43"/>
      <c r="F1725" s="43"/>
      <c r="G1725" s="43"/>
      <c r="H1725" s="19">
        <f t="shared" si="26"/>
        <v>2</v>
      </c>
    </row>
    <row r="1726" spans="1:8" s="19" customFormat="1" x14ac:dyDescent="0.25">
      <c r="A1726" s="40" t="s">
        <v>3469</v>
      </c>
      <c r="B1726" s="40"/>
      <c r="C1726" s="41" t="s">
        <v>3470</v>
      </c>
      <c r="D1726" s="42"/>
      <c r="E1726" s="43"/>
      <c r="F1726" s="43"/>
      <c r="G1726" s="43"/>
      <c r="H1726" s="19">
        <f t="shared" si="26"/>
        <v>5</v>
      </c>
    </row>
    <row r="1727" spans="1:8" s="19" customFormat="1" x14ac:dyDescent="0.25">
      <c r="A1727" s="40" t="s">
        <v>3471</v>
      </c>
      <c r="B1727" s="40"/>
      <c r="C1727" s="41" t="s">
        <v>3472</v>
      </c>
      <c r="D1727" s="42" t="s">
        <v>73</v>
      </c>
      <c r="E1727" s="43">
        <v>7.21</v>
      </c>
      <c r="F1727" s="43">
        <v>28.97</v>
      </c>
      <c r="G1727" s="43">
        <v>36.18</v>
      </c>
      <c r="H1727" s="19">
        <f t="shared" si="26"/>
        <v>9</v>
      </c>
    </row>
    <row r="1728" spans="1:8" s="19" customFormat="1" x14ac:dyDescent="0.25">
      <c r="A1728" s="40" t="s">
        <v>3473</v>
      </c>
      <c r="B1728" s="40"/>
      <c r="C1728" s="41" t="s">
        <v>3474</v>
      </c>
      <c r="D1728" s="42" t="s">
        <v>73</v>
      </c>
      <c r="E1728" s="43">
        <v>4.24</v>
      </c>
      <c r="F1728" s="43">
        <v>28.97</v>
      </c>
      <c r="G1728" s="43">
        <v>33.21</v>
      </c>
      <c r="H1728" s="19">
        <f t="shared" si="26"/>
        <v>9</v>
      </c>
    </row>
    <row r="1729" spans="1:8" s="19" customFormat="1" x14ac:dyDescent="0.25">
      <c r="A1729" s="40" t="s">
        <v>3475</v>
      </c>
      <c r="B1729" s="40"/>
      <c r="C1729" s="41" t="s">
        <v>3476</v>
      </c>
      <c r="D1729" s="42" t="s">
        <v>73</v>
      </c>
      <c r="E1729" s="43">
        <v>5.92</v>
      </c>
      <c r="F1729" s="43">
        <v>7.38</v>
      </c>
      <c r="G1729" s="43">
        <v>13.3</v>
      </c>
      <c r="H1729" s="19">
        <f t="shared" si="26"/>
        <v>9</v>
      </c>
    </row>
    <row r="1730" spans="1:8" s="19" customFormat="1" x14ac:dyDescent="0.25">
      <c r="A1730" s="40" t="s">
        <v>3477</v>
      </c>
      <c r="B1730" s="40"/>
      <c r="C1730" s="41" t="s">
        <v>3478</v>
      </c>
      <c r="D1730" s="42" t="s">
        <v>131</v>
      </c>
      <c r="E1730" s="43">
        <v>25.23</v>
      </c>
      <c r="F1730" s="43">
        <v>20.74</v>
      </c>
      <c r="G1730" s="43">
        <v>45.97</v>
      </c>
      <c r="H1730" s="19">
        <f t="shared" si="26"/>
        <v>9</v>
      </c>
    </row>
    <row r="1731" spans="1:8" s="19" customFormat="1" x14ac:dyDescent="0.25">
      <c r="A1731" s="40" t="s">
        <v>3479</v>
      </c>
      <c r="B1731" s="40"/>
      <c r="C1731" s="41" t="s">
        <v>3480</v>
      </c>
      <c r="D1731" s="42" t="s">
        <v>73</v>
      </c>
      <c r="E1731" s="43">
        <v>7.19</v>
      </c>
      <c r="F1731" s="43">
        <v>7.92</v>
      </c>
      <c r="G1731" s="43">
        <v>15.11</v>
      </c>
      <c r="H1731" s="19">
        <f t="shared" si="26"/>
        <v>9</v>
      </c>
    </row>
    <row r="1732" spans="1:8" s="19" customFormat="1" x14ac:dyDescent="0.25">
      <c r="A1732" s="40" t="s">
        <v>3481</v>
      </c>
      <c r="B1732" s="40"/>
      <c r="C1732" s="41" t="s">
        <v>3482</v>
      </c>
      <c r="D1732" s="42"/>
      <c r="E1732" s="43"/>
      <c r="F1732" s="43"/>
      <c r="G1732" s="43"/>
      <c r="H1732" s="19">
        <f t="shared" si="26"/>
        <v>5</v>
      </c>
    </row>
    <row r="1733" spans="1:8" s="19" customFormat="1" x14ac:dyDescent="0.25">
      <c r="A1733" s="40" t="s">
        <v>3483</v>
      </c>
      <c r="B1733" s="40"/>
      <c r="C1733" s="41" t="s">
        <v>3484</v>
      </c>
      <c r="D1733" s="42" t="s">
        <v>73</v>
      </c>
      <c r="E1733" s="43">
        <v>2.57</v>
      </c>
      <c r="F1733" s="43">
        <v>9.98</v>
      </c>
      <c r="G1733" s="43">
        <v>12.55</v>
      </c>
      <c r="H1733" s="19">
        <f t="shared" si="26"/>
        <v>9</v>
      </c>
    </row>
    <row r="1734" spans="1:8" s="19" customFormat="1" x14ac:dyDescent="0.25">
      <c r="A1734" s="40" t="s">
        <v>3485</v>
      </c>
      <c r="B1734" s="40"/>
      <c r="C1734" s="41" t="s">
        <v>3486</v>
      </c>
      <c r="D1734" s="42" t="s">
        <v>73</v>
      </c>
      <c r="E1734" s="43">
        <v>4.8600000000000003</v>
      </c>
      <c r="F1734" s="43">
        <v>9.98</v>
      </c>
      <c r="G1734" s="43">
        <v>14.84</v>
      </c>
      <c r="H1734" s="19">
        <f t="shared" si="26"/>
        <v>9</v>
      </c>
    </row>
    <row r="1735" spans="1:8" s="19" customFormat="1" x14ac:dyDescent="0.25">
      <c r="A1735" s="40" t="s">
        <v>3487</v>
      </c>
      <c r="B1735" s="40"/>
      <c r="C1735" s="41" t="s">
        <v>3488</v>
      </c>
      <c r="D1735" s="42"/>
      <c r="E1735" s="43"/>
      <c r="F1735" s="43"/>
      <c r="G1735" s="43"/>
      <c r="H1735" s="19">
        <f t="shared" si="26"/>
        <v>5</v>
      </c>
    </row>
    <row r="1736" spans="1:8" s="19" customFormat="1" x14ac:dyDescent="0.25">
      <c r="A1736" s="40" t="s">
        <v>3489</v>
      </c>
      <c r="B1736" s="40"/>
      <c r="C1736" s="41" t="s">
        <v>3490</v>
      </c>
      <c r="D1736" s="42" t="s">
        <v>73</v>
      </c>
      <c r="E1736" s="43">
        <v>5.46</v>
      </c>
      <c r="F1736" s="43">
        <v>21.97</v>
      </c>
      <c r="G1736" s="43">
        <v>27.43</v>
      </c>
      <c r="H1736" s="19">
        <f t="shared" si="26"/>
        <v>9</v>
      </c>
    </row>
    <row r="1737" spans="1:8" s="19" customFormat="1" x14ac:dyDescent="0.25">
      <c r="A1737" s="40" t="s">
        <v>3491</v>
      </c>
      <c r="B1737" s="40"/>
      <c r="C1737" s="41" t="s">
        <v>3492</v>
      </c>
      <c r="D1737" s="42" t="s">
        <v>73</v>
      </c>
      <c r="E1737" s="43">
        <v>7.58</v>
      </c>
      <c r="F1737" s="43">
        <v>18.66</v>
      </c>
      <c r="G1737" s="43">
        <v>26.24</v>
      </c>
      <c r="H1737" s="19">
        <f t="shared" ref="H1737:H1800" si="27">LEN(A1737)</f>
        <v>9</v>
      </c>
    </row>
    <row r="1738" spans="1:8" s="19" customFormat="1" x14ac:dyDescent="0.25">
      <c r="A1738" s="40" t="s">
        <v>3493</v>
      </c>
      <c r="B1738" s="40"/>
      <c r="C1738" s="41" t="s">
        <v>3494</v>
      </c>
      <c r="D1738" s="42" t="s">
        <v>73</v>
      </c>
      <c r="E1738" s="43">
        <v>14.81</v>
      </c>
      <c r="F1738" s="43">
        <v>10.37</v>
      </c>
      <c r="G1738" s="43">
        <v>25.18</v>
      </c>
      <c r="H1738" s="19">
        <f t="shared" si="27"/>
        <v>9</v>
      </c>
    </row>
    <row r="1739" spans="1:8" s="19" customFormat="1" x14ac:dyDescent="0.25">
      <c r="A1739" s="40" t="s">
        <v>3495</v>
      </c>
      <c r="B1739" s="40"/>
      <c r="C1739" s="41" t="s">
        <v>3496</v>
      </c>
      <c r="D1739" s="42" t="s">
        <v>73</v>
      </c>
      <c r="E1739" s="43">
        <v>17.329999999999998</v>
      </c>
      <c r="F1739" s="43">
        <v>17.82</v>
      </c>
      <c r="G1739" s="43">
        <v>35.15</v>
      </c>
      <c r="H1739" s="19">
        <f t="shared" si="27"/>
        <v>9</v>
      </c>
    </row>
    <row r="1740" spans="1:8" s="19" customFormat="1" ht="30" x14ac:dyDescent="0.25">
      <c r="A1740" s="40" t="s">
        <v>3497</v>
      </c>
      <c r="B1740" s="40"/>
      <c r="C1740" s="41" t="s">
        <v>3498</v>
      </c>
      <c r="D1740" s="42" t="s">
        <v>73</v>
      </c>
      <c r="E1740" s="43">
        <v>8.3800000000000008</v>
      </c>
      <c r="F1740" s="43">
        <v>13.21</v>
      </c>
      <c r="G1740" s="43">
        <v>21.59</v>
      </c>
      <c r="H1740" s="19">
        <f t="shared" si="27"/>
        <v>9</v>
      </c>
    </row>
    <row r="1741" spans="1:8" s="19" customFormat="1" ht="30" x14ac:dyDescent="0.25">
      <c r="A1741" s="40" t="s">
        <v>3499</v>
      </c>
      <c r="B1741" s="40"/>
      <c r="C1741" s="41" t="s">
        <v>3500</v>
      </c>
      <c r="D1741" s="42" t="s">
        <v>73</v>
      </c>
      <c r="E1741" s="43">
        <v>36.22</v>
      </c>
      <c r="F1741" s="43">
        <v>13.21</v>
      </c>
      <c r="G1741" s="43">
        <v>49.43</v>
      </c>
      <c r="H1741" s="19">
        <f t="shared" si="27"/>
        <v>9</v>
      </c>
    </row>
    <row r="1742" spans="1:8" s="19" customFormat="1" x14ac:dyDescent="0.25">
      <c r="A1742" s="40" t="s">
        <v>3501</v>
      </c>
      <c r="B1742" s="40"/>
      <c r="C1742" s="41" t="s">
        <v>3502</v>
      </c>
      <c r="D1742" s="42" t="s">
        <v>73</v>
      </c>
      <c r="E1742" s="43">
        <v>21.03</v>
      </c>
      <c r="F1742" s="43">
        <v>17.82</v>
      </c>
      <c r="G1742" s="43">
        <v>38.85</v>
      </c>
      <c r="H1742" s="19">
        <f t="shared" si="27"/>
        <v>9</v>
      </c>
    </row>
    <row r="1743" spans="1:8" s="19" customFormat="1" x14ac:dyDescent="0.25">
      <c r="A1743" s="40" t="s">
        <v>3503</v>
      </c>
      <c r="B1743" s="40"/>
      <c r="C1743" s="41" t="s">
        <v>3504</v>
      </c>
      <c r="D1743" s="42"/>
      <c r="E1743" s="43"/>
      <c r="F1743" s="43"/>
      <c r="G1743" s="43"/>
      <c r="H1743" s="19">
        <f t="shared" si="27"/>
        <v>5</v>
      </c>
    </row>
    <row r="1744" spans="1:8" s="19" customFormat="1" x14ac:dyDescent="0.25">
      <c r="A1744" s="40" t="s">
        <v>3505</v>
      </c>
      <c r="B1744" s="40"/>
      <c r="C1744" s="41" t="s">
        <v>3506</v>
      </c>
      <c r="D1744" s="42" t="s">
        <v>73</v>
      </c>
      <c r="E1744" s="43">
        <v>7.02</v>
      </c>
      <c r="F1744" s="43">
        <v>13.21</v>
      </c>
      <c r="G1744" s="43">
        <v>20.23</v>
      </c>
      <c r="H1744" s="19">
        <f t="shared" si="27"/>
        <v>9</v>
      </c>
    </row>
    <row r="1745" spans="1:8" s="19" customFormat="1" x14ac:dyDescent="0.25">
      <c r="A1745" s="40" t="s">
        <v>3507</v>
      </c>
      <c r="B1745" s="40"/>
      <c r="C1745" s="41" t="s">
        <v>3508</v>
      </c>
      <c r="D1745" s="42" t="s">
        <v>131</v>
      </c>
      <c r="E1745" s="43">
        <v>2.73</v>
      </c>
      <c r="F1745" s="43">
        <v>2.46</v>
      </c>
      <c r="G1745" s="43">
        <v>5.19</v>
      </c>
      <c r="H1745" s="19">
        <f t="shared" si="27"/>
        <v>9</v>
      </c>
    </row>
    <row r="1746" spans="1:8" s="19" customFormat="1" x14ac:dyDescent="0.25">
      <c r="A1746" s="40" t="s">
        <v>3509</v>
      </c>
      <c r="B1746" s="40"/>
      <c r="C1746" s="41" t="s">
        <v>3510</v>
      </c>
      <c r="D1746" s="42" t="s">
        <v>73</v>
      </c>
      <c r="E1746" s="43">
        <v>9.34</v>
      </c>
      <c r="F1746" s="43">
        <v>14.9</v>
      </c>
      <c r="G1746" s="43">
        <v>24.24</v>
      </c>
      <c r="H1746" s="19">
        <f t="shared" si="27"/>
        <v>9</v>
      </c>
    </row>
    <row r="1747" spans="1:8" s="19" customFormat="1" x14ac:dyDescent="0.25">
      <c r="A1747" s="40" t="s">
        <v>3511</v>
      </c>
      <c r="B1747" s="40"/>
      <c r="C1747" s="41" t="s">
        <v>3512</v>
      </c>
      <c r="D1747" s="42" t="s">
        <v>131</v>
      </c>
      <c r="E1747" s="43">
        <v>2.4700000000000002</v>
      </c>
      <c r="F1747" s="43">
        <v>1.97</v>
      </c>
      <c r="G1747" s="43">
        <v>4.4400000000000004</v>
      </c>
      <c r="H1747" s="19">
        <f t="shared" si="27"/>
        <v>9</v>
      </c>
    </row>
    <row r="1748" spans="1:8" s="19" customFormat="1" x14ac:dyDescent="0.25">
      <c r="A1748" s="40" t="s">
        <v>3513</v>
      </c>
      <c r="B1748" s="40"/>
      <c r="C1748" s="41" t="s">
        <v>3514</v>
      </c>
      <c r="D1748" s="42"/>
      <c r="E1748" s="43"/>
      <c r="F1748" s="43"/>
      <c r="G1748" s="43"/>
      <c r="H1748" s="19">
        <f t="shared" si="27"/>
        <v>5</v>
      </c>
    </row>
    <row r="1749" spans="1:8" s="19" customFormat="1" x14ac:dyDescent="0.25">
      <c r="A1749" s="40" t="s">
        <v>3515</v>
      </c>
      <c r="B1749" s="40"/>
      <c r="C1749" s="41" t="s">
        <v>3516</v>
      </c>
      <c r="D1749" s="42" t="s">
        <v>73</v>
      </c>
      <c r="E1749" s="43">
        <v>3.84</v>
      </c>
      <c r="F1749" s="43">
        <v>17.82</v>
      </c>
      <c r="G1749" s="43">
        <v>21.66</v>
      </c>
      <c r="H1749" s="19">
        <f t="shared" si="27"/>
        <v>9</v>
      </c>
    </row>
    <row r="1750" spans="1:8" s="19" customFormat="1" x14ac:dyDescent="0.25">
      <c r="A1750" s="40" t="s">
        <v>3517</v>
      </c>
      <c r="B1750" s="40"/>
      <c r="C1750" s="41" t="s">
        <v>3518</v>
      </c>
      <c r="D1750" s="42"/>
      <c r="E1750" s="43"/>
      <c r="F1750" s="43"/>
      <c r="G1750" s="43"/>
      <c r="H1750" s="19">
        <f t="shared" si="27"/>
        <v>5</v>
      </c>
    </row>
    <row r="1751" spans="1:8" s="19" customFormat="1" x14ac:dyDescent="0.25">
      <c r="A1751" s="40" t="s">
        <v>3519</v>
      </c>
      <c r="B1751" s="40"/>
      <c r="C1751" s="41" t="s">
        <v>3520</v>
      </c>
      <c r="D1751" s="42" t="s">
        <v>73</v>
      </c>
      <c r="E1751" s="43">
        <v>10.36</v>
      </c>
      <c r="F1751" s="43">
        <v>33.18</v>
      </c>
      <c r="G1751" s="43">
        <v>43.54</v>
      </c>
      <c r="H1751" s="19">
        <f t="shared" si="27"/>
        <v>9</v>
      </c>
    </row>
    <row r="1752" spans="1:8" s="19" customFormat="1" x14ac:dyDescent="0.25">
      <c r="A1752" s="40" t="s">
        <v>3521</v>
      </c>
      <c r="B1752" s="40"/>
      <c r="C1752" s="41" t="s">
        <v>3522</v>
      </c>
      <c r="D1752" s="42" t="s">
        <v>592</v>
      </c>
      <c r="E1752" s="43">
        <v>4.3600000000000003</v>
      </c>
      <c r="F1752" s="43"/>
      <c r="G1752" s="43">
        <v>4.3600000000000003</v>
      </c>
      <c r="H1752" s="19">
        <f t="shared" si="27"/>
        <v>9</v>
      </c>
    </row>
    <row r="1753" spans="1:8" s="19" customFormat="1" x14ac:dyDescent="0.25">
      <c r="A1753" s="40" t="s">
        <v>3523</v>
      </c>
      <c r="B1753" s="40"/>
      <c r="C1753" s="41" t="s">
        <v>3524</v>
      </c>
      <c r="D1753" s="42" t="s">
        <v>592</v>
      </c>
      <c r="E1753" s="43">
        <v>2.96</v>
      </c>
      <c r="F1753" s="43"/>
      <c r="G1753" s="43">
        <v>2.96</v>
      </c>
      <c r="H1753" s="19">
        <f t="shared" si="27"/>
        <v>9</v>
      </c>
    </row>
    <row r="1754" spans="1:8" s="19" customFormat="1" ht="45" x14ac:dyDescent="0.25">
      <c r="A1754" s="40" t="s">
        <v>3525</v>
      </c>
      <c r="B1754" s="40"/>
      <c r="C1754" s="41" t="s">
        <v>3526</v>
      </c>
      <c r="D1754" s="42" t="s">
        <v>73</v>
      </c>
      <c r="E1754" s="43">
        <v>151.63</v>
      </c>
      <c r="F1754" s="43">
        <v>164.82</v>
      </c>
      <c r="G1754" s="43">
        <v>316.45</v>
      </c>
      <c r="H1754" s="19">
        <f t="shared" si="27"/>
        <v>9</v>
      </c>
    </row>
    <row r="1755" spans="1:8" s="19" customFormat="1" ht="45" x14ac:dyDescent="0.25">
      <c r="A1755" s="40" t="s">
        <v>3527</v>
      </c>
      <c r="B1755" s="40"/>
      <c r="C1755" s="41" t="s">
        <v>3528</v>
      </c>
      <c r="D1755" s="42" t="s">
        <v>73</v>
      </c>
      <c r="E1755" s="43">
        <v>727.36</v>
      </c>
      <c r="F1755" s="43">
        <v>191.08</v>
      </c>
      <c r="G1755" s="43">
        <v>918.44</v>
      </c>
      <c r="H1755" s="19">
        <f t="shared" si="27"/>
        <v>9</v>
      </c>
    </row>
    <row r="1756" spans="1:8" s="19" customFormat="1" x14ac:dyDescent="0.25">
      <c r="A1756" s="40" t="s">
        <v>3529</v>
      </c>
      <c r="B1756" s="40"/>
      <c r="C1756" s="41" t="s">
        <v>3530</v>
      </c>
      <c r="D1756" s="42"/>
      <c r="E1756" s="43"/>
      <c r="F1756" s="43"/>
      <c r="G1756" s="43"/>
      <c r="H1756" s="19">
        <f t="shared" si="27"/>
        <v>5</v>
      </c>
    </row>
    <row r="1757" spans="1:8" s="19" customFormat="1" x14ac:dyDescent="0.25">
      <c r="A1757" s="40" t="s">
        <v>3531</v>
      </c>
      <c r="B1757" s="40"/>
      <c r="C1757" s="41" t="s">
        <v>3532</v>
      </c>
      <c r="D1757" s="42" t="s">
        <v>131</v>
      </c>
      <c r="E1757" s="43">
        <v>1.46</v>
      </c>
      <c r="F1757" s="43">
        <v>1.35</v>
      </c>
      <c r="G1757" s="43">
        <v>2.81</v>
      </c>
      <c r="H1757" s="19">
        <f t="shared" si="27"/>
        <v>9</v>
      </c>
    </row>
    <row r="1758" spans="1:8" s="19" customFormat="1" x14ac:dyDescent="0.25">
      <c r="A1758" s="40" t="s">
        <v>3533</v>
      </c>
      <c r="B1758" s="40"/>
      <c r="C1758" s="41" t="s">
        <v>3534</v>
      </c>
      <c r="D1758" s="42" t="s">
        <v>131</v>
      </c>
      <c r="E1758" s="43">
        <v>0.94</v>
      </c>
      <c r="F1758" s="43">
        <v>2.67</v>
      </c>
      <c r="G1758" s="43">
        <v>3.61</v>
      </c>
      <c r="H1758" s="19">
        <f t="shared" si="27"/>
        <v>9</v>
      </c>
    </row>
    <row r="1759" spans="1:8" s="19" customFormat="1" ht="30" x14ac:dyDescent="0.25">
      <c r="A1759" s="40" t="s">
        <v>3535</v>
      </c>
      <c r="B1759" s="40"/>
      <c r="C1759" s="41" t="s">
        <v>3536</v>
      </c>
      <c r="D1759" s="42"/>
      <c r="E1759" s="43"/>
      <c r="F1759" s="43"/>
      <c r="G1759" s="43"/>
      <c r="H1759" s="19">
        <f t="shared" si="27"/>
        <v>5</v>
      </c>
    </row>
    <row r="1760" spans="1:8" s="19" customFormat="1" x14ac:dyDescent="0.25">
      <c r="A1760" s="40" t="s">
        <v>3537</v>
      </c>
      <c r="B1760" s="40"/>
      <c r="C1760" s="41" t="s">
        <v>3538</v>
      </c>
      <c r="D1760" s="42" t="s">
        <v>73</v>
      </c>
      <c r="E1760" s="43">
        <v>6.76</v>
      </c>
      <c r="F1760" s="43">
        <v>17.82</v>
      </c>
      <c r="G1760" s="43">
        <v>24.58</v>
      </c>
      <c r="H1760" s="19">
        <f t="shared" si="27"/>
        <v>9</v>
      </c>
    </row>
    <row r="1761" spans="1:8" s="19" customFormat="1" x14ac:dyDescent="0.25">
      <c r="A1761" s="40" t="s">
        <v>3539</v>
      </c>
      <c r="B1761" s="40"/>
      <c r="C1761" s="41" t="s">
        <v>3540</v>
      </c>
      <c r="D1761" s="42" t="s">
        <v>73</v>
      </c>
      <c r="E1761" s="43">
        <v>8.34</v>
      </c>
      <c r="F1761" s="43">
        <v>17.82</v>
      </c>
      <c r="G1761" s="43">
        <v>26.16</v>
      </c>
      <c r="H1761" s="19">
        <f t="shared" si="27"/>
        <v>9</v>
      </c>
    </row>
    <row r="1762" spans="1:8" s="19" customFormat="1" x14ac:dyDescent="0.25">
      <c r="A1762" s="40" t="s">
        <v>3541</v>
      </c>
      <c r="B1762" s="40"/>
      <c r="C1762" s="41" t="s">
        <v>3542</v>
      </c>
      <c r="D1762" s="42" t="s">
        <v>73</v>
      </c>
      <c r="E1762" s="43">
        <v>9.9600000000000009</v>
      </c>
      <c r="F1762" s="43">
        <v>17.82</v>
      </c>
      <c r="G1762" s="43">
        <v>27.78</v>
      </c>
      <c r="H1762" s="19">
        <f t="shared" si="27"/>
        <v>9</v>
      </c>
    </row>
    <row r="1763" spans="1:8" s="19" customFormat="1" x14ac:dyDescent="0.25">
      <c r="A1763" s="40" t="s">
        <v>3543</v>
      </c>
      <c r="B1763" s="40"/>
      <c r="C1763" s="41" t="s">
        <v>3544</v>
      </c>
      <c r="D1763" s="42" t="s">
        <v>73</v>
      </c>
      <c r="E1763" s="43">
        <v>12.37</v>
      </c>
      <c r="F1763" s="43">
        <v>17.82</v>
      </c>
      <c r="G1763" s="43">
        <v>30.19</v>
      </c>
      <c r="H1763" s="19">
        <f t="shared" si="27"/>
        <v>9</v>
      </c>
    </row>
    <row r="1764" spans="1:8" s="19" customFormat="1" x14ac:dyDescent="0.25">
      <c r="A1764" s="40" t="s">
        <v>3545</v>
      </c>
      <c r="B1764" s="40"/>
      <c r="C1764" s="41" t="s">
        <v>3546</v>
      </c>
      <c r="D1764" s="42" t="s">
        <v>73</v>
      </c>
      <c r="E1764" s="43">
        <v>9.69</v>
      </c>
      <c r="F1764" s="43">
        <v>17.82</v>
      </c>
      <c r="G1764" s="43">
        <v>27.51</v>
      </c>
      <c r="H1764" s="19">
        <f t="shared" si="27"/>
        <v>9</v>
      </c>
    </row>
    <row r="1765" spans="1:8" s="19" customFormat="1" x14ac:dyDescent="0.25">
      <c r="A1765" s="40" t="s">
        <v>3547</v>
      </c>
      <c r="B1765" s="40"/>
      <c r="C1765" s="41" t="s">
        <v>3548</v>
      </c>
      <c r="D1765" s="42" t="s">
        <v>73</v>
      </c>
      <c r="E1765" s="43">
        <v>63.93</v>
      </c>
      <c r="F1765" s="43">
        <v>37.32</v>
      </c>
      <c r="G1765" s="43">
        <v>101.25</v>
      </c>
      <c r="H1765" s="19">
        <f t="shared" si="27"/>
        <v>9</v>
      </c>
    </row>
    <row r="1766" spans="1:8" s="19" customFormat="1" x14ac:dyDescent="0.25">
      <c r="A1766" s="40" t="s">
        <v>3549</v>
      </c>
      <c r="B1766" s="40"/>
      <c r="C1766" s="41" t="s">
        <v>3550</v>
      </c>
      <c r="D1766" s="42" t="s">
        <v>73</v>
      </c>
      <c r="E1766" s="43">
        <v>16.89</v>
      </c>
      <c r="F1766" s="43">
        <v>17.82</v>
      </c>
      <c r="G1766" s="43">
        <v>34.71</v>
      </c>
      <c r="H1766" s="19">
        <f t="shared" si="27"/>
        <v>9</v>
      </c>
    </row>
    <row r="1767" spans="1:8" s="19" customFormat="1" x14ac:dyDescent="0.25">
      <c r="A1767" s="40" t="s">
        <v>3551</v>
      </c>
      <c r="B1767" s="40"/>
      <c r="C1767" s="41" t="s">
        <v>3552</v>
      </c>
      <c r="D1767" s="42" t="s">
        <v>73</v>
      </c>
      <c r="E1767" s="43">
        <v>13.48</v>
      </c>
      <c r="F1767" s="43">
        <v>24.88</v>
      </c>
      <c r="G1767" s="43">
        <v>38.36</v>
      </c>
      <c r="H1767" s="19">
        <f t="shared" si="27"/>
        <v>9</v>
      </c>
    </row>
    <row r="1768" spans="1:8" s="19" customFormat="1" ht="45" x14ac:dyDescent="0.25">
      <c r="A1768" s="40" t="s">
        <v>3553</v>
      </c>
      <c r="B1768" s="40"/>
      <c r="C1768" s="41" t="s">
        <v>3554</v>
      </c>
      <c r="D1768" s="42" t="s">
        <v>73</v>
      </c>
      <c r="E1768" s="43">
        <v>210.93</v>
      </c>
      <c r="F1768" s="43"/>
      <c r="G1768" s="43">
        <v>210.93</v>
      </c>
      <c r="H1768" s="19">
        <f t="shared" si="27"/>
        <v>9</v>
      </c>
    </row>
    <row r="1769" spans="1:8" s="19" customFormat="1" ht="45" x14ac:dyDescent="0.25">
      <c r="A1769" s="40" t="s">
        <v>3555</v>
      </c>
      <c r="B1769" s="40"/>
      <c r="C1769" s="41" t="s">
        <v>3556</v>
      </c>
      <c r="D1769" s="42" t="s">
        <v>73</v>
      </c>
      <c r="E1769" s="43">
        <v>418.22</v>
      </c>
      <c r="F1769" s="43"/>
      <c r="G1769" s="43">
        <v>418.22</v>
      </c>
      <c r="H1769" s="19">
        <f t="shared" si="27"/>
        <v>9</v>
      </c>
    </row>
    <row r="1770" spans="1:8" s="19" customFormat="1" x14ac:dyDescent="0.25">
      <c r="A1770" s="40" t="s">
        <v>3557</v>
      </c>
      <c r="B1770" s="40"/>
      <c r="C1770" s="41" t="s">
        <v>3558</v>
      </c>
      <c r="D1770" s="42"/>
      <c r="E1770" s="43"/>
      <c r="F1770" s="43"/>
      <c r="G1770" s="43"/>
      <c r="H1770" s="19">
        <f t="shared" si="27"/>
        <v>5</v>
      </c>
    </row>
    <row r="1771" spans="1:8" s="19" customFormat="1" x14ac:dyDescent="0.25">
      <c r="A1771" s="40" t="s">
        <v>3559</v>
      </c>
      <c r="B1771" s="40"/>
      <c r="C1771" s="41" t="s">
        <v>3560</v>
      </c>
      <c r="D1771" s="42" t="s">
        <v>73</v>
      </c>
      <c r="E1771" s="43">
        <v>15.8</v>
      </c>
      <c r="F1771" s="43">
        <v>24.88</v>
      </c>
      <c r="G1771" s="43">
        <v>40.68</v>
      </c>
      <c r="H1771" s="19">
        <f t="shared" si="27"/>
        <v>9</v>
      </c>
    </row>
    <row r="1772" spans="1:8" s="19" customFormat="1" x14ac:dyDescent="0.25">
      <c r="A1772" s="40" t="s">
        <v>3561</v>
      </c>
      <c r="B1772" s="40"/>
      <c r="C1772" s="41" t="s">
        <v>3562</v>
      </c>
      <c r="D1772" s="42"/>
      <c r="E1772" s="43"/>
      <c r="F1772" s="43"/>
      <c r="G1772" s="43"/>
      <c r="H1772" s="19">
        <f t="shared" si="27"/>
        <v>5</v>
      </c>
    </row>
    <row r="1773" spans="1:8" s="19" customFormat="1" x14ac:dyDescent="0.25">
      <c r="A1773" s="40" t="s">
        <v>3563</v>
      </c>
      <c r="B1773" s="40"/>
      <c r="C1773" s="41" t="s">
        <v>3564</v>
      </c>
      <c r="D1773" s="42" t="s">
        <v>73</v>
      </c>
      <c r="E1773" s="43">
        <v>16.149999999999999</v>
      </c>
      <c r="F1773" s="43">
        <v>24.88</v>
      </c>
      <c r="G1773" s="43">
        <v>41.03</v>
      </c>
      <c r="H1773" s="19">
        <f t="shared" si="27"/>
        <v>9</v>
      </c>
    </row>
    <row r="1774" spans="1:8" s="19" customFormat="1" x14ac:dyDescent="0.25">
      <c r="A1774" s="40" t="s">
        <v>3565</v>
      </c>
      <c r="B1774" s="40"/>
      <c r="C1774" s="41" t="s">
        <v>3566</v>
      </c>
      <c r="D1774" s="42"/>
      <c r="E1774" s="43"/>
      <c r="F1774" s="43"/>
      <c r="G1774" s="43"/>
      <c r="H1774" s="19">
        <f t="shared" si="27"/>
        <v>2</v>
      </c>
    </row>
    <row r="1775" spans="1:8" s="19" customFormat="1" x14ac:dyDescent="0.25">
      <c r="A1775" s="40" t="s">
        <v>3567</v>
      </c>
      <c r="B1775" s="40"/>
      <c r="C1775" s="41" t="s">
        <v>3568</v>
      </c>
      <c r="D1775" s="42"/>
      <c r="E1775" s="43"/>
      <c r="F1775" s="43"/>
      <c r="G1775" s="43"/>
      <c r="H1775" s="19">
        <f t="shared" si="27"/>
        <v>5</v>
      </c>
    </row>
    <row r="1776" spans="1:8" s="19" customFormat="1" x14ac:dyDescent="0.25">
      <c r="A1776" s="40" t="s">
        <v>3569</v>
      </c>
      <c r="B1776" s="40"/>
      <c r="C1776" s="41" t="s">
        <v>3570</v>
      </c>
      <c r="D1776" s="42" t="s">
        <v>156</v>
      </c>
      <c r="E1776" s="43">
        <v>136.94999999999999</v>
      </c>
      <c r="F1776" s="43">
        <v>42.18</v>
      </c>
      <c r="G1776" s="43">
        <v>179.13</v>
      </c>
      <c r="H1776" s="19">
        <f t="shared" si="27"/>
        <v>9</v>
      </c>
    </row>
    <row r="1777" spans="1:8" s="19" customFormat="1" ht="30" x14ac:dyDescent="0.25">
      <c r="A1777" s="40" t="s">
        <v>3571</v>
      </c>
      <c r="B1777" s="40"/>
      <c r="C1777" s="41" t="s">
        <v>3572</v>
      </c>
      <c r="D1777" s="42" t="s">
        <v>73</v>
      </c>
      <c r="E1777" s="43"/>
      <c r="F1777" s="43">
        <v>1.69</v>
      </c>
      <c r="G1777" s="43">
        <v>1.69</v>
      </c>
      <c r="H1777" s="19">
        <f t="shared" si="27"/>
        <v>9</v>
      </c>
    </row>
    <row r="1778" spans="1:8" s="19" customFormat="1" x14ac:dyDescent="0.25">
      <c r="A1778" s="40" t="s">
        <v>3573</v>
      </c>
      <c r="B1778" s="40"/>
      <c r="C1778" s="41" t="s">
        <v>3574</v>
      </c>
      <c r="D1778" s="42"/>
      <c r="E1778" s="43"/>
      <c r="F1778" s="43"/>
      <c r="G1778" s="43"/>
      <c r="H1778" s="19">
        <f t="shared" si="27"/>
        <v>5</v>
      </c>
    </row>
    <row r="1779" spans="1:8" s="19" customFormat="1" x14ac:dyDescent="0.25">
      <c r="A1779" s="40" t="s">
        <v>3575</v>
      </c>
      <c r="B1779" s="40"/>
      <c r="C1779" s="41" t="s">
        <v>3576</v>
      </c>
      <c r="D1779" s="42" t="s">
        <v>73</v>
      </c>
      <c r="E1779" s="43">
        <v>8.86</v>
      </c>
      <c r="F1779" s="43">
        <v>2.84</v>
      </c>
      <c r="G1779" s="43">
        <v>11.7</v>
      </c>
      <c r="H1779" s="19">
        <f t="shared" si="27"/>
        <v>9</v>
      </c>
    </row>
    <row r="1780" spans="1:8" s="19" customFormat="1" x14ac:dyDescent="0.25">
      <c r="A1780" s="40" t="s">
        <v>3577</v>
      </c>
      <c r="B1780" s="40"/>
      <c r="C1780" s="41" t="s">
        <v>3578</v>
      </c>
      <c r="D1780" s="42" t="s">
        <v>73</v>
      </c>
      <c r="E1780" s="43">
        <v>8.0299999999999994</v>
      </c>
      <c r="F1780" s="43">
        <v>4.2699999999999996</v>
      </c>
      <c r="G1780" s="43">
        <v>12.3</v>
      </c>
      <c r="H1780" s="19">
        <f t="shared" si="27"/>
        <v>9</v>
      </c>
    </row>
    <row r="1781" spans="1:8" s="19" customFormat="1" x14ac:dyDescent="0.25">
      <c r="A1781" s="40" t="s">
        <v>3579</v>
      </c>
      <c r="B1781" s="40"/>
      <c r="C1781" s="41" t="s">
        <v>3580</v>
      </c>
      <c r="D1781" s="42" t="s">
        <v>73</v>
      </c>
      <c r="E1781" s="43">
        <v>59.98</v>
      </c>
      <c r="F1781" s="43">
        <v>5.42</v>
      </c>
      <c r="G1781" s="43">
        <v>65.400000000000006</v>
      </c>
      <c r="H1781" s="19">
        <f t="shared" si="27"/>
        <v>9</v>
      </c>
    </row>
    <row r="1782" spans="1:8" s="19" customFormat="1" x14ac:dyDescent="0.25">
      <c r="A1782" s="40" t="s">
        <v>3581</v>
      </c>
      <c r="B1782" s="40"/>
      <c r="C1782" s="41" t="s">
        <v>3582</v>
      </c>
      <c r="D1782" s="42" t="s">
        <v>73</v>
      </c>
      <c r="E1782" s="43">
        <v>16.86</v>
      </c>
      <c r="F1782" s="43">
        <v>4.2699999999999996</v>
      </c>
      <c r="G1782" s="43">
        <v>21.13</v>
      </c>
      <c r="H1782" s="19">
        <f t="shared" si="27"/>
        <v>9</v>
      </c>
    </row>
    <row r="1783" spans="1:8" s="19" customFormat="1" x14ac:dyDescent="0.25">
      <c r="A1783" s="40" t="s">
        <v>3583</v>
      </c>
      <c r="B1783" s="40"/>
      <c r="C1783" s="41" t="s">
        <v>3584</v>
      </c>
      <c r="D1783" s="42" t="s">
        <v>73</v>
      </c>
      <c r="E1783" s="43">
        <v>40</v>
      </c>
      <c r="F1783" s="43">
        <v>5.42</v>
      </c>
      <c r="G1783" s="43">
        <v>45.42</v>
      </c>
      <c r="H1783" s="19">
        <f t="shared" si="27"/>
        <v>9</v>
      </c>
    </row>
    <row r="1784" spans="1:8" s="19" customFormat="1" x14ac:dyDescent="0.25">
      <c r="A1784" s="40" t="s">
        <v>3585</v>
      </c>
      <c r="B1784" s="40"/>
      <c r="C1784" s="41" t="s">
        <v>3586</v>
      </c>
      <c r="D1784" s="42" t="s">
        <v>73</v>
      </c>
      <c r="E1784" s="43">
        <v>8.59</v>
      </c>
      <c r="F1784" s="43">
        <v>4.2699999999999996</v>
      </c>
      <c r="G1784" s="43">
        <v>12.86</v>
      </c>
      <c r="H1784" s="19">
        <f t="shared" si="27"/>
        <v>9</v>
      </c>
    </row>
    <row r="1785" spans="1:8" s="19" customFormat="1" x14ac:dyDescent="0.25">
      <c r="A1785" s="40" t="s">
        <v>3587</v>
      </c>
      <c r="B1785" s="40"/>
      <c r="C1785" s="41" t="s">
        <v>3588</v>
      </c>
      <c r="D1785" s="42" t="s">
        <v>73</v>
      </c>
      <c r="E1785" s="43">
        <v>41.96</v>
      </c>
      <c r="F1785" s="43">
        <v>5.42</v>
      </c>
      <c r="G1785" s="43">
        <v>47.38</v>
      </c>
      <c r="H1785" s="19">
        <f t="shared" si="27"/>
        <v>9</v>
      </c>
    </row>
    <row r="1786" spans="1:8" s="19" customFormat="1" x14ac:dyDescent="0.25">
      <c r="A1786" s="40" t="s">
        <v>3589</v>
      </c>
      <c r="B1786" s="40"/>
      <c r="C1786" s="41" t="s">
        <v>3590</v>
      </c>
      <c r="D1786" s="42" t="s">
        <v>73</v>
      </c>
      <c r="E1786" s="43">
        <v>7.44</v>
      </c>
      <c r="F1786" s="43"/>
      <c r="G1786" s="43">
        <v>7.44</v>
      </c>
      <c r="H1786" s="19">
        <f t="shared" si="27"/>
        <v>9</v>
      </c>
    </row>
    <row r="1787" spans="1:8" s="19" customFormat="1" x14ac:dyDescent="0.25">
      <c r="A1787" s="40" t="s">
        <v>3591</v>
      </c>
      <c r="B1787" s="40"/>
      <c r="C1787" s="41" t="s">
        <v>3592</v>
      </c>
      <c r="D1787" s="42"/>
      <c r="E1787" s="43"/>
      <c r="F1787" s="43"/>
      <c r="G1787" s="43"/>
      <c r="H1787" s="19">
        <f t="shared" si="27"/>
        <v>5</v>
      </c>
    </row>
    <row r="1788" spans="1:8" s="19" customFormat="1" x14ac:dyDescent="0.25">
      <c r="A1788" s="40" t="s">
        <v>3593</v>
      </c>
      <c r="B1788" s="40"/>
      <c r="C1788" s="41" t="s">
        <v>3594</v>
      </c>
      <c r="D1788" s="42" t="s">
        <v>21</v>
      </c>
      <c r="E1788" s="43">
        <v>42.76</v>
      </c>
      <c r="F1788" s="43">
        <v>3.13</v>
      </c>
      <c r="G1788" s="43">
        <v>45.89</v>
      </c>
      <c r="H1788" s="19">
        <f t="shared" si="27"/>
        <v>9</v>
      </c>
    </row>
    <row r="1789" spans="1:8" s="19" customFormat="1" x14ac:dyDescent="0.25">
      <c r="A1789" s="40" t="s">
        <v>3595</v>
      </c>
      <c r="B1789" s="40"/>
      <c r="C1789" s="41" t="s">
        <v>3596</v>
      </c>
      <c r="D1789" s="42" t="s">
        <v>21</v>
      </c>
      <c r="E1789" s="43">
        <v>30.54</v>
      </c>
      <c r="F1789" s="43">
        <v>3.13</v>
      </c>
      <c r="G1789" s="43">
        <v>33.67</v>
      </c>
      <c r="H1789" s="19">
        <f t="shared" si="27"/>
        <v>9</v>
      </c>
    </row>
    <row r="1790" spans="1:8" s="19" customFormat="1" x14ac:dyDescent="0.25">
      <c r="A1790" s="40" t="s">
        <v>3597</v>
      </c>
      <c r="B1790" s="40"/>
      <c r="C1790" s="41" t="s">
        <v>3598</v>
      </c>
      <c r="D1790" s="42" t="s">
        <v>21</v>
      </c>
      <c r="E1790" s="43">
        <v>30.74</v>
      </c>
      <c r="F1790" s="43">
        <v>3.13</v>
      </c>
      <c r="G1790" s="43">
        <v>33.869999999999997</v>
      </c>
      <c r="H1790" s="19">
        <f t="shared" si="27"/>
        <v>9</v>
      </c>
    </row>
    <row r="1791" spans="1:8" s="19" customFormat="1" x14ac:dyDescent="0.25">
      <c r="A1791" s="40" t="s">
        <v>3599</v>
      </c>
      <c r="B1791" s="40"/>
      <c r="C1791" s="41" t="s">
        <v>3600</v>
      </c>
      <c r="D1791" s="42" t="s">
        <v>21</v>
      </c>
      <c r="E1791" s="43">
        <v>43.67</v>
      </c>
      <c r="F1791" s="43">
        <v>3.13</v>
      </c>
      <c r="G1791" s="43">
        <v>46.8</v>
      </c>
      <c r="H1791" s="19">
        <f t="shared" si="27"/>
        <v>9</v>
      </c>
    </row>
    <row r="1792" spans="1:8" s="19" customFormat="1" x14ac:dyDescent="0.25">
      <c r="A1792" s="40" t="s">
        <v>3601</v>
      </c>
      <c r="B1792" s="40"/>
      <c r="C1792" s="41" t="s">
        <v>3602</v>
      </c>
      <c r="D1792" s="42"/>
      <c r="E1792" s="43"/>
      <c r="F1792" s="43"/>
      <c r="G1792" s="43"/>
      <c r="H1792" s="19">
        <f t="shared" si="27"/>
        <v>5</v>
      </c>
    </row>
    <row r="1793" spans="1:8" s="19" customFormat="1" x14ac:dyDescent="0.25">
      <c r="A1793" s="40" t="s">
        <v>3603</v>
      </c>
      <c r="B1793" s="40"/>
      <c r="C1793" s="41" t="s">
        <v>3604</v>
      </c>
      <c r="D1793" s="42" t="s">
        <v>21</v>
      </c>
      <c r="E1793" s="43">
        <v>67.58</v>
      </c>
      <c r="F1793" s="43">
        <v>27.14</v>
      </c>
      <c r="G1793" s="43">
        <v>94.72</v>
      </c>
      <c r="H1793" s="19">
        <f t="shared" si="27"/>
        <v>9</v>
      </c>
    </row>
    <row r="1794" spans="1:8" s="19" customFormat="1" x14ac:dyDescent="0.25">
      <c r="A1794" s="40" t="s">
        <v>3605</v>
      </c>
      <c r="B1794" s="40"/>
      <c r="C1794" s="41" t="s">
        <v>3606</v>
      </c>
      <c r="D1794" s="42" t="s">
        <v>21</v>
      </c>
      <c r="E1794" s="43">
        <v>79.75</v>
      </c>
      <c r="F1794" s="43">
        <v>27.14</v>
      </c>
      <c r="G1794" s="43">
        <v>106.89</v>
      </c>
      <c r="H1794" s="19">
        <f t="shared" si="27"/>
        <v>9</v>
      </c>
    </row>
    <row r="1795" spans="1:8" s="19" customFormat="1" x14ac:dyDescent="0.25">
      <c r="A1795" s="40" t="s">
        <v>3607</v>
      </c>
      <c r="B1795" s="40"/>
      <c r="C1795" s="41" t="s">
        <v>3608</v>
      </c>
      <c r="D1795" s="42" t="s">
        <v>21</v>
      </c>
      <c r="E1795" s="43">
        <v>101.86</v>
      </c>
      <c r="F1795" s="43">
        <v>27.14</v>
      </c>
      <c r="G1795" s="43">
        <v>129</v>
      </c>
      <c r="H1795" s="19">
        <f t="shared" si="27"/>
        <v>9</v>
      </c>
    </row>
    <row r="1796" spans="1:8" s="19" customFormat="1" x14ac:dyDescent="0.25">
      <c r="A1796" s="40" t="s">
        <v>3609</v>
      </c>
      <c r="B1796" s="40"/>
      <c r="C1796" s="41" t="s">
        <v>3610</v>
      </c>
      <c r="D1796" s="42" t="s">
        <v>21</v>
      </c>
      <c r="E1796" s="43">
        <v>195.74</v>
      </c>
      <c r="F1796" s="43">
        <v>3.06</v>
      </c>
      <c r="G1796" s="43">
        <v>198.8</v>
      </c>
      <c r="H1796" s="19">
        <f t="shared" si="27"/>
        <v>9</v>
      </c>
    </row>
    <row r="1797" spans="1:8" s="19" customFormat="1" x14ac:dyDescent="0.25">
      <c r="A1797" s="40" t="s">
        <v>3611</v>
      </c>
      <c r="B1797" s="40"/>
      <c r="C1797" s="41" t="s">
        <v>3612</v>
      </c>
      <c r="D1797" s="42" t="s">
        <v>21</v>
      </c>
      <c r="E1797" s="43">
        <v>92.61</v>
      </c>
      <c r="F1797" s="43">
        <v>3.06</v>
      </c>
      <c r="G1797" s="43">
        <v>95.67</v>
      </c>
      <c r="H1797" s="19">
        <f t="shared" si="27"/>
        <v>9</v>
      </c>
    </row>
    <row r="1798" spans="1:8" s="19" customFormat="1" x14ac:dyDescent="0.25">
      <c r="A1798" s="40" t="s">
        <v>3613</v>
      </c>
      <c r="B1798" s="40"/>
      <c r="C1798" s="41" t="s">
        <v>3614</v>
      </c>
      <c r="D1798" s="42" t="s">
        <v>21</v>
      </c>
      <c r="E1798" s="43">
        <v>117.29</v>
      </c>
      <c r="F1798" s="43">
        <v>27.14</v>
      </c>
      <c r="G1798" s="43">
        <v>144.43</v>
      </c>
      <c r="H1798" s="19">
        <f t="shared" si="27"/>
        <v>9</v>
      </c>
    </row>
    <row r="1799" spans="1:8" s="19" customFormat="1" x14ac:dyDescent="0.25">
      <c r="A1799" s="40" t="s">
        <v>3615</v>
      </c>
      <c r="B1799" s="40"/>
      <c r="C1799" s="41" t="s">
        <v>3616</v>
      </c>
      <c r="D1799" s="42" t="s">
        <v>21</v>
      </c>
      <c r="E1799" s="43">
        <v>254.25</v>
      </c>
      <c r="F1799" s="43">
        <v>27.14</v>
      </c>
      <c r="G1799" s="43">
        <v>281.39</v>
      </c>
      <c r="H1799" s="19">
        <f t="shared" si="27"/>
        <v>9</v>
      </c>
    </row>
    <row r="1800" spans="1:8" s="19" customFormat="1" ht="30" x14ac:dyDescent="0.25">
      <c r="A1800" s="40" t="s">
        <v>3617</v>
      </c>
      <c r="B1800" s="40"/>
      <c r="C1800" s="41" t="s">
        <v>3618</v>
      </c>
      <c r="D1800" s="42" t="s">
        <v>21</v>
      </c>
      <c r="E1800" s="43">
        <v>50.55</v>
      </c>
      <c r="F1800" s="43">
        <v>27.14</v>
      </c>
      <c r="G1800" s="43">
        <v>77.69</v>
      </c>
      <c r="H1800" s="19">
        <f t="shared" si="27"/>
        <v>9</v>
      </c>
    </row>
    <row r="1801" spans="1:8" s="19" customFormat="1" x14ac:dyDescent="0.25">
      <c r="A1801" s="40" t="s">
        <v>3619</v>
      </c>
      <c r="B1801" s="40"/>
      <c r="C1801" s="41" t="s">
        <v>3620</v>
      </c>
      <c r="D1801" s="42"/>
      <c r="E1801" s="43"/>
      <c r="F1801" s="43"/>
      <c r="G1801" s="43"/>
      <c r="H1801" s="19">
        <f t="shared" ref="H1801:H1864" si="28">LEN(A1801)</f>
        <v>5</v>
      </c>
    </row>
    <row r="1802" spans="1:8" s="19" customFormat="1" x14ac:dyDescent="0.25">
      <c r="A1802" s="40" t="s">
        <v>3621</v>
      </c>
      <c r="B1802" s="40"/>
      <c r="C1802" s="41" t="s">
        <v>3622</v>
      </c>
      <c r="D1802" s="42" t="s">
        <v>131</v>
      </c>
      <c r="E1802" s="43">
        <v>28.76</v>
      </c>
      <c r="F1802" s="43">
        <v>27.14</v>
      </c>
      <c r="G1802" s="43">
        <v>55.9</v>
      </c>
      <c r="H1802" s="19">
        <f t="shared" si="28"/>
        <v>9</v>
      </c>
    </row>
    <row r="1803" spans="1:8" s="19" customFormat="1" ht="30" x14ac:dyDescent="0.25">
      <c r="A1803" s="40" t="s">
        <v>3623</v>
      </c>
      <c r="B1803" s="40"/>
      <c r="C1803" s="41" t="s">
        <v>3624</v>
      </c>
      <c r="D1803" s="42" t="s">
        <v>131</v>
      </c>
      <c r="E1803" s="43">
        <v>39.65</v>
      </c>
      <c r="F1803" s="43">
        <v>27.14</v>
      </c>
      <c r="G1803" s="43">
        <v>66.790000000000006</v>
      </c>
      <c r="H1803" s="19">
        <f t="shared" si="28"/>
        <v>9</v>
      </c>
    </row>
    <row r="1804" spans="1:8" s="19" customFormat="1" ht="30" x14ac:dyDescent="0.25">
      <c r="A1804" s="40" t="s">
        <v>3625</v>
      </c>
      <c r="B1804" s="40"/>
      <c r="C1804" s="41" t="s">
        <v>3626</v>
      </c>
      <c r="D1804" s="42" t="s">
        <v>131</v>
      </c>
      <c r="E1804" s="43">
        <v>45.03</v>
      </c>
      <c r="F1804" s="43">
        <v>27.14</v>
      </c>
      <c r="G1804" s="43">
        <v>72.17</v>
      </c>
      <c r="H1804" s="19">
        <f t="shared" si="28"/>
        <v>9</v>
      </c>
    </row>
    <row r="1805" spans="1:8" s="19" customFormat="1" ht="30" x14ac:dyDescent="0.25">
      <c r="A1805" s="40" t="s">
        <v>3627</v>
      </c>
      <c r="B1805" s="40"/>
      <c r="C1805" s="41" t="s">
        <v>3628</v>
      </c>
      <c r="D1805" s="42" t="s">
        <v>131</v>
      </c>
      <c r="E1805" s="43">
        <v>171.17</v>
      </c>
      <c r="F1805" s="43">
        <v>43.53</v>
      </c>
      <c r="G1805" s="43">
        <v>214.7</v>
      </c>
      <c r="H1805" s="19">
        <f t="shared" si="28"/>
        <v>9</v>
      </c>
    </row>
    <row r="1806" spans="1:8" s="19" customFormat="1" ht="30" x14ac:dyDescent="0.25">
      <c r="A1806" s="40" t="s">
        <v>3629</v>
      </c>
      <c r="B1806" s="40"/>
      <c r="C1806" s="41" t="s">
        <v>3630</v>
      </c>
      <c r="D1806" s="42" t="s">
        <v>73</v>
      </c>
      <c r="E1806" s="43">
        <v>225.52</v>
      </c>
      <c r="F1806" s="43"/>
      <c r="G1806" s="43">
        <v>225.52</v>
      </c>
      <c r="H1806" s="19">
        <f t="shared" si="28"/>
        <v>9</v>
      </c>
    </row>
    <row r="1807" spans="1:8" s="19" customFormat="1" ht="30" x14ac:dyDescent="0.25">
      <c r="A1807" s="40" t="s">
        <v>3631</v>
      </c>
      <c r="B1807" s="40"/>
      <c r="C1807" s="41" t="s">
        <v>3632</v>
      </c>
      <c r="D1807" s="42" t="s">
        <v>73</v>
      </c>
      <c r="E1807" s="43">
        <v>231.17</v>
      </c>
      <c r="F1807" s="43"/>
      <c r="G1807" s="43">
        <v>231.17</v>
      </c>
      <c r="H1807" s="19">
        <f t="shared" si="28"/>
        <v>9</v>
      </c>
    </row>
    <row r="1808" spans="1:8" s="19" customFormat="1" ht="30" x14ac:dyDescent="0.25">
      <c r="A1808" s="40" t="s">
        <v>3633</v>
      </c>
      <c r="B1808" s="40"/>
      <c r="C1808" s="41" t="s">
        <v>3634</v>
      </c>
      <c r="D1808" s="42" t="s">
        <v>73</v>
      </c>
      <c r="E1808" s="43">
        <v>233.41</v>
      </c>
      <c r="F1808" s="43"/>
      <c r="G1808" s="43">
        <v>233.41</v>
      </c>
      <c r="H1808" s="19">
        <f t="shared" si="28"/>
        <v>9</v>
      </c>
    </row>
    <row r="1809" spans="1:8" s="19" customFormat="1" x14ac:dyDescent="0.25">
      <c r="A1809" s="40" t="s">
        <v>3635</v>
      </c>
      <c r="B1809" s="40"/>
      <c r="C1809" s="41" t="s">
        <v>3636</v>
      </c>
      <c r="D1809" s="42" t="s">
        <v>131</v>
      </c>
      <c r="E1809" s="43">
        <v>36.11</v>
      </c>
      <c r="F1809" s="43"/>
      <c r="G1809" s="43">
        <v>36.11</v>
      </c>
      <c r="H1809" s="19">
        <f t="shared" si="28"/>
        <v>9</v>
      </c>
    </row>
    <row r="1810" spans="1:8" s="19" customFormat="1" ht="45" x14ac:dyDescent="0.25">
      <c r="A1810" s="40" t="s">
        <v>3637</v>
      </c>
      <c r="B1810" s="40"/>
      <c r="C1810" s="41" t="s">
        <v>3638</v>
      </c>
      <c r="D1810" s="42" t="s">
        <v>73</v>
      </c>
      <c r="E1810" s="43">
        <v>246.01</v>
      </c>
      <c r="F1810" s="43"/>
      <c r="G1810" s="43">
        <v>246.01</v>
      </c>
      <c r="H1810" s="19">
        <f t="shared" si="28"/>
        <v>9</v>
      </c>
    </row>
    <row r="1811" spans="1:8" s="19" customFormat="1" ht="30" x14ac:dyDescent="0.25">
      <c r="A1811" s="40" t="s">
        <v>3639</v>
      </c>
      <c r="B1811" s="40"/>
      <c r="C1811" s="41" t="s">
        <v>3640</v>
      </c>
      <c r="D1811" s="42" t="s">
        <v>73</v>
      </c>
      <c r="E1811" s="43">
        <v>446.82</v>
      </c>
      <c r="F1811" s="43">
        <v>55.99</v>
      </c>
      <c r="G1811" s="43">
        <v>502.81</v>
      </c>
      <c r="H1811" s="19">
        <f t="shared" si="28"/>
        <v>9</v>
      </c>
    </row>
    <row r="1812" spans="1:8" s="19" customFormat="1" ht="30" x14ac:dyDescent="0.25">
      <c r="A1812" s="40" t="s">
        <v>3641</v>
      </c>
      <c r="B1812" s="40"/>
      <c r="C1812" s="41" t="s">
        <v>3642</v>
      </c>
      <c r="D1812" s="42" t="s">
        <v>73</v>
      </c>
      <c r="E1812" s="43">
        <v>246.7</v>
      </c>
      <c r="F1812" s="43"/>
      <c r="G1812" s="43">
        <v>246.7</v>
      </c>
      <c r="H1812" s="19">
        <f t="shared" si="28"/>
        <v>9</v>
      </c>
    </row>
    <row r="1813" spans="1:8" s="19" customFormat="1" ht="30" x14ac:dyDescent="0.25">
      <c r="A1813" s="40" t="s">
        <v>3643</v>
      </c>
      <c r="B1813" s="40"/>
      <c r="C1813" s="41" t="s">
        <v>3644</v>
      </c>
      <c r="D1813" s="42" t="s">
        <v>73</v>
      </c>
      <c r="E1813" s="43">
        <v>2038.44</v>
      </c>
      <c r="F1813" s="43">
        <v>83.6</v>
      </c>
      <c r="G1813" s="43">
        <v>2122.04</v>
      </c>
      <c r="H1813" s="19">
        <f t="shared" si="28"/>
        <v>9</v>
      </c>
    </row>
    <row r="1814" spans="1:8" s="19" customFormat="1" ht="30" x14ac:dyDescent="0.25">
      <c r="A1814" s="40" t="s">
        <v>3645</v>
      </c>
      <c r="B1814" s="40"/>
      <c r="C1814" s="41" t="s">
        <v>3646</v>
      </c>
      <c r="D1814" s="42" t="s">
        <v>73</v>
      </c>
      <c r="E1814" s="43">
        <v>1252.32</v>
      </c>
      <c r="F1814" s="43">
        <v>83.6</v>
      </c>
      <c r="G1814" s="43">
        <v>1335.92</v>
      </c>
      <c r="H1814" s="19">
        <f t="shared" si="28"/>
        <v>9</v>
      </c>
    </row>
    <row r="1815" spans="1:8" s="19" customFormat="1" x14ac:dyDescent="0.25">
      <c r="A1815" s="40" t="s">
        <v>3647</v>
      </c>
      <c r="B1815" s="40"/>
      <c r="C1815" s="41" t="s">
        <v>3648</v>
      </c>
      <c r="D1815" s="42" t="s">
        <v>73</v>
      </c>
      <c r="E1815" s="43">
        <v>583.55999999999995</v>
      </c>
      <c r="F1815" s="43">
        <v>32.840000000000003</v>
      </c>
      <c r="G1815" s="43">
        <v>616.4</v>
      </c>
      <c r="H1815" s="19">
        <f t="shared" si="28"/>
        <v>9</v>
      </c>
    </row>
    <row r="1816" spans="1:8" s="19" customFormat="1" x14ac:dyDescent="0.25">
      <c r="A1816" s="40" t="s">
        <v>3649</v>
      </c>
      <c r="B1816" s="40"/>
      <c r="C1816" s="41" t="s">
        <v>3650</v>
      </c>
      <c r="D1816" s="42" t="s">
        <v>73</v>
      </c>
      <c r="E1816" s="43">
        <v>809.44</v>
      </c>
      <c r="F1816" s="43">
        <v>28.48</v>
      </c>
      <c r="G1816" s="43">
        <v>837.92</v>
      </c>
      <c r="H1816" s="19">
        <f t="shared" si="28"/>
        <v>9</v>
      </c>
    </row>
    <row r="1817" spans="1:8" s="19" customFormat="1" x14ac:dyDescent="0.25">
      <c r="A1817" s="40" t="s">
        <v>3651</v>
      </c>
      <c r="B1817" s="40"/>
      <c r="C1817" s="41" t="s">
        <v>3652</v>
      </c>
      <c r="D1817" s="42" t="s">
        <v>73</v>
      </c>
      <c r="E1817" s="43">
        <v>1359.21</v>
      </c>
      <c r="F1817" s="43">
        <v>67.459999999999994</v>
      </c>
      <c r="G1817" s="43">
        <v>1426.67</v>
      </c>
      <c r="H1817" s="19">
        <f t="shared" si="28"/>
        <v>9</v>
      </c>
    </row>
    <row r="1818" spans="1:8" s="19" customFormat="1" x14ac:dyDescent="0.25">
      <c r="A1818" s="40" t="s">
        <v>3653</v>
      </c>
      <c r="B1818" s="40"/>
      <c r="C1818" s="41" t="s">
        <v>3654</v>
      </c>
      <c r="D1818" s="42" t="s">
        <v>73</v>
      </c>
      <c r="E1818" s="43">
        <v>130.16</v>
      </c>
      <c r="F1818" s="43">
        <v>82.49</v>
      </c>
      <c r="G1818" s="43">
        <v>212.65</v>
      </c>
      <c r="H1818" s="19">
        <f t="shared" si="28"/>
        <v>9</v>
      </c>
    </row>
    <row r="1819" spans="1:8" s="19" customFormat="1" x14ac:dyDescent="0.25">
      <c r="A1819" s="40" t="s">
        <v>3655</v>
      </c>
      <c r="B1819" s="40"/>
      <c r="C1819" s="41" t="s">
        <v>3656</v>
      </c>
      <c r="D1819" s="42" t="s">
        <v>131</v>
      </c>
      <c r="E1819" s="43">
        <v>132.57</v>
      </c>
      <c r="F1819" s="43">
        <v>43.84</v>
      </c>
      <c r="G1819" s="43">
        <v>176.41</v>
      </c>
      <c r="H1819" s="19">
        <f t="shared" si="28"/>
        <v>9</v>
      </c>
    </row>
    <row r="1820" spans="1:8" s="19" customFormat="1" x14ac:dyDescent="0.25">
      <c r="A1820" s="40" t="s">
        <v>3657</v>
      </c>
      <c r="B1820" s="40"/>
      <c r="C1820" s="41" t="s">
        <v>3658</v>
      </c>
      <c r="D1820" s="42"/>
      <c r="E1820" s="43"/>
      <c r="F1820" s="43"/>
      <c r="G1820" s="43"/>
      <c r="H1820" s="19">
        <f t="shared" si="28"/>
        <v>5</v>
      </c>
    </row>
    <row r="1821" spans="1:8" s="19" customFormat="1" ht="30" x14ac:dyDescent="0.25">
      <c r="A1821" s="40" t="s">
        <v>3659</v>
      </c>
      <c r="B1821" s="40"/>
      <c r="C1821" s="41" t="s">
        <v>3660</v>
      </c>
      <c r="D1821" s="42" t="s">
        <v>21</v>
      </c>
      <c r="E1821" s="43">
        <v>143.94</v>
      </c>
      <c r="F1821" s="43">
        <v>131.68</v>
      </c>
      <c r="G1821" s="43">
        <v>275.62</v>
      </c>
      <c r="H1821" s="19">
        <f t="shared" si="28"/>
        <v>9</v>
      </c>
    </row>
    <row r="1822" spans="1:8" s="19" customFormat="1" ht="30" x14ac:dyDescent="0.25">
      <c r="A1822" s="40" t="s">
        <v>3661</v>
      </c>
      <c r="B1822" s="40"/>
      <c r="C1822" s="41" t="s">
        <v>3662</v>
      </c>
      <c r="D1822" s="42" t="s">
        <v>21</v>
      </c>
      <c r="E1822" s="43">
        <v>601.41</v>
      </c>
      <c r="F1822" s="43">
        <v>162.13999999999999</v>
      </c>
      <c r="G1822" s="43">
        <v>763.55</v>
      </c>
      <c r="H1822" s="19">
        <f t="shared" si="28"/>
        <v>9</v>
      </c>
    </row>
    <row r="1823" spans="1:8" s="19" customFormat="1" ht="30" x14ac:dyDescent="0.25">
      <c r="A1823" s="40" t="s">
        <v>3663</v>
      </c>
      <c r="B1823" s="40"/>
      <c r="C1823" s="41" t="s">
        <v>3664</v>
      </c>
      <c r="D1823" s="42" t="s">
        <v>21</v>
      </c>
      <c r="E1823" s="43">
        <v>1808.68</v>
      </c>
      <c r="F1823" s="43">
        <v>293.82</v>
      </c>
      <c r="G1823" s="43">
        <v>2102.5</v>
      </c>
      <c r="H1823" s="19">
        <f t="shared" si="28"/>
        <v>9</v>
      </c>
    </row>
    <row r="1824" spans="1:8" s="19" customFormat="1" ht="30" x14ac:dyDescent="0.25">
      <c r="A1824" s="40" t="s">
        <v>3665</v>
      </c>
      <c r="B1824" s="40"/>
      <c r="C1824" s="41" t="s">
        <v>3666</v>
      </c>
      <c r="D1824" s="42" t="s">
        <v>21</v>
      </c>
      <c r="E1824" s="43">
        <v>2644.69</v>
      </c>
      <c r="F1824" s="43">
        <v>796.64</v>
      </c>
      <c r="G1824" s="43">
        <v>3441.33</v>
      </c>
      <c r="H1824" s="19">
        <f t="shared" si="28"/>
        <v>9</v>
      </c>
    </row>
    <row r="1825" spans="1:8" s="19" customFormat="1" ht="30" x14ac:dyDescent="0.25">
      <c r="A1825" s="40" t="s">
        <v>3667</v>
      </c>
      <c r="B1825" s="40"/>
      <c r="C1825" s="41" t="s">
        <v>3668</v>
      </c>
      <c r="D1825" s="42" t="s">
        <v>21</v>
      </c>
      <c r="E1825" s="43">
        <v>5319.8</v>
      </c>
      <c r="F1825" s="43">
        <v>1593.28</v>
      </c>
      <c r="G1825" s="43">
        <v>6913.08</v>
      </c>
      <c r="H1825" s="19">
        <f t="shared" si="28"/>
        <v>9</v>
      </c>
    </row>
    <row r="1826" spans="1:8" s="19" customFormat="1" ht="30" x14ac:dyDescent="0.25">
      <c r="A1826" s="40" t="s">
        <v>3669</v>
      </c>
      <c r="B1826" s="40"/>
      <c r="C1826" s="41" t="s">
        <v>3670</v>
      </c>
      <c r="D1826" s="42" t="s">
        <v>21</v>
      </c>
      <c r="E1826" s="43">
        <v>7834.27</v>
      </c>
      <c r="F1826" s="43">
        <v>1850.08</v>
      </c>
      <c r="G1826" s="43">
        <v>9684.35</v>
      </c>
      <c r="H1826" s="19">
        <f t="shared" si="28"/>
        <v>9</v>
      </c>
    </row>
    <row r="1827" spans="1:8" s="19" customFormat="1" x14ac:dyDescent="0.25">
      <c r="A1827" s="40" t="s">
        <v>3671</v>
      </c>
      <c r="B1827" s="40"/>
      <c r="C1827" s="41" t="s">
        <v>3672</v>
      </c>
      <c r="D1827" s="42"/>
      <c r="E1827" s="43"/>
      <c r="F1827" s="43"/>
      <c r="G1827" s="43"/>
      <c r="H1827" s="19">
        <f t="shared" si="28"/>
        <v>5</v>
      </c>
    </row>
    <row r="1828" spans="1:8" s="19" customFormat="1" ht="30" x14ac:dyDescent="0.25">
      <c r="A1828" s="40" t="s">
        <v>3673</v>
      </c>
      <c r="B1828" s="40"/>
      <c r="C1828" s="41" t="s">
        <v>3674</v>
      </c>
      <c r="D1828" s="42" t="s">
        <v>73</v>
      </c>
      <c r="E1828" s="43">
        <v>9.82</v>
      </c>
      <c r="F1828" s="43">
        <v>6.58</v>
      </c>
      <c r="G1828" s="43">
        <v>16.399999999999999</v>
      </c>
      <c r="H1828" s="19">
        <f t="shared" si="28"/>
        <v>9</v>
      </c>
    </row>
    <row r="1829" spans="1:8" s="19" customFormat="1" ht="30" x14ac:dyDescent="0.25">
      <c r="A1829" s="40" t="s">
        <v>3675</v>
      </c>
      <c r="B1829" s="40"/>
      <c r="C1829" s="41" t="s">
        <v>3676</v>
      </c>
      <c r="D1829" s="42" t="s">
        <v>73</v>
      </c>
      <c r="E1829" s="43">
        <v>76.12</v>
      </c>
      <c r="F1829" s="43">
        <v>9.11</v>
      </c>
      <c r="G1829" s="43">
        <v>85.23</v>
      </c>
      <c r="H1829" s="19">
        <f t="shared" si="28"/>
        <v>9</v>
      </c>
    </row>
    <row r="1830" spans="1:8" s="19" customFormat="1" x14ac:dyDescent="0.25">
      <c r="A1830" s="40" t="s">
        <v>3677</v>
      </c>
      <c r="B1830" s="40"/>
      <c r="C1830" s="41" t="s">
        <v>3678</v>
      </c>
      <c r="D1830" s="42" t="s">
        <v>131</v>
      </c>
      <c r="E1830" s="43">
        <v>14.53</v>
      </c>
      <c r="F1830" s="43"/>
      <c r="G1830" s="43">
        <v>14.53</v>
      </c>
      <c r="H1830" s="19">
        <f t="shared" si="28"/>
        <v>9</v>
      </c>
    </row>
    <row r="1831" spans="1:8" s="19" customFormat="1" x14ac:dyDescent="0.25">
      <c r="A1831" s="40" t="s">
        <v>3679</v>
      </c>
      <c r="B1831" s="40"/>
      <c r="C1831" s="41" t="s">
        <v>3680</v>
      </c>
      <c r="D1831" s="42" t="s">
        <v>73</v>
      </c>
      <c r="E1831" s="43">
        <v>2.2999999999999998</v>
      </c>
      <c r="F1831" s="43">
        <v>13.8</v>
      </c>
      <c r="G1831" s="43">
        <v>16.100000000000001</v>
      </c>
      <c r="H1831" s="19">
        <f t="shared" si="28"/>
        <v>9</v>
      </c>
    </row>
    <row r="1832" spans="1:8" s="19" customFormat="1" x14ac:dyDescent="0.25">
      <c r="A1832" s="40" t="s">
        <v>3681</v>
      </c>
      <c r="B1832" s="40"/>
      <c r="C1832" s="41" t="s">
        <v>3682</v>
      </c>
      <c r="D1832" s="42" t="s">
        <v>73</v>
      </c>
      <c r="E1832" s="43">
        <v>2.38</v>
      </c>
      <c r="F1832" s="43">
        <v>18.489999999999998</v>
      </c>
      <c r="G1832" s="43">
        <v>20.87</v>
      </c>
      <c r="H1832" s="19">
        <f t="shared" si="28"/>
        <v>9</v>
      </c>
    </row>
    <row r="1833" spans="1:8" s="19" customFormat="1" ht="30" x14ac:dyDescent="0.25">
      <c r="A1833" s="40" t="s">
        <v>3683</v>
      </c>
      <c r="B1833" s="40"/>
      <c r="C1833" s="41" t="s">
        <v>3684</v>
      </c>
      <c r="D1833" s="42" t="s">
        <v>21</v>
      </c>
      <c r="E1833" s="43">
        <v>489.34</v>
      </c>
      <c r="F1833" s="43">
        <v>150.26</v>
      </c>
      <c r="G1833" s="43">
        <v>639.6</v>
      </c>
      <c r="H1833" s="19">
        <f t="shared" si="28"/>
        <v>9</v>
      </c>
    </row>
    <row r="1834" spans="1:8" s="19" customFormat="1" x14ac:dyDescent="0.25">
      <c r="A1834" s="40" t="s">
        <v>3685</v>
      </c>
      <c r="B1834" s="40"/>
      <c r="C1834" s="41" t="s">
        <v>3686</v>
      </c>
      <c r="D1834" s="42" t="s">
        <v>73</v>
      </c>
      <c r="E1834" s="43">
        <v>838.57</v>
      </c>
      <c r="F1834" s="43">
        <v>18.71</v>
      </c>
      <c r="G1834" s="43">
        <v>857.28</v>
      </c>
      <c r="H1834" s="19">
        <f t="shared" si="28"/>
        <v>9</v>
      </c>
    </row>
    <row r="1835" spans="1:8" s="19" customFormat="1" x14ac:dyDescent="0.25">
      <c r="A1835" s="40" t="s">
        <v>3687</v>
      </c>
      <c r="B1835" s="40"/>
      <c r="C1835" s="41" t="s">
        <v>3688</v>
      </c>
      <c r="D1835" s="42"/>
      <c r="E1835" s="43"/>
      <c r="F1835" s="43"/>
      <c r="G1835" s="43"/>
      <c r="H1835" s="19">
        <f t="shared" si="28"/>
        <v>2</v>
      </c>
    </row>
    <row r="1836" spans="1:8" s="19" customFormat="1" x14ac:dyDescent="0.25">
      <c r="A1836" s="40" t="s">
        <v>3689</v>
      </c>
      <c r="B1836" s="40"/>
      <c r="C1836" s="41" t="s">
        <v>3690</v>
      </c>
      <c r="D1836" s="42"/>
      <c r="E1836" s="43"/>
      <c r="F1836" s="43"/>
      <c r="G1836" s="43"/>
      <c r="H1836" s="19">
        <f t="shared" si="28"/>
        <v>5</v>
      </c>
    </row>
    <row r="1837" spans="1:8" s="19" customFormat="1" x14ac:dyDescent="0.25">
      <c r="A1837" s="40" t="s">
        <v>3691</v>
      </c>
      <c r="B1837" s="40"/>
      <c r="C1837" s="41" t="s">
        <v>3692</v>
      </c>
      <c r="D1837" s="42" t="s">
        <v>73</v>
      </c>
      <c r="E1837" s="43">
        <v>50.17</v>
      </c>
      <c r="F1837" s="43">
        <v>5.61</v>
      </c>
      <c r="G1837" s="43">
        <v>55.78</v>
      </c>
      <c r="H1837" s="19">
        <f t="shared" si="28"/>
        <v>9</v>
      </c>
    </row>
    <row r="1838" spans="1:8" s="19" customFormat="1" x14ac:dyDescent="0.25">
      <c r="A1838" s="40" t="s">
        <v>3693</v>
      </c>
      <c r="B1838" s="40"/>
      <c r="C1838" s="41" t="s">
        <v>3694</v>
      </c>
      <c r="D1838" s="42" t="s">
        <v>334</v>
      </c>
      <c r="E1838" s="43">
        <v>1709.59</v>
      </c>
      <c r="F1838" s="43">
        <v>134.63999999999999</v>
      </c>
      <c r="G1838" s="43">
        <v>1844.23</v>
      </c>
      <c r="H1838" s="19">
        <f t="shared" si="28"/>
        <v>9</v>
      </c>
    </row>
    <row r="1839" spans="1:8" s="19" customFormat="1" x14ac:dyDescent="0.25">
      <c r="A1839" s="40" t="s">
        <v>3695</v>
      </c>
      <c r="B1839" s="40"/>
      <c r="C1839" s="41" t="s">
        <v>3696</v>
      </c>
      <c r="D1839" s="42" t="s">
        <v>21</v>
      </c>
      <c r="E1839" s="43">
        <v>2207.67</v>
      </c>
      <c r="F1839" s="43">
        <v>1695.81</v>
      </c>
      <c r="G1839" s="43">
        <v>3903.48</v>
      </c>
      <c r="H1839" s="19">
        <f t="shared" si="28"/>
        <v>9</v>
      </c>
    </row>
    <row r="1840" spans="1:8" s="19" customFormat="1" x14ac:dyDescent="0.25">
      <c r="A1840" s="40" t="s">
        <v>3697</v>
      </c>
      <c r="B1840" s="40"/>
      <c r="C1840" s="41" t="s">
        <v>3698</v>
      </c>
      <c r="D1840" s="42" t="s">
        <v>334</v>
      </c>
      <c r="E1840" s="43">
        <v>1378.69</v>
      </c>
      <c r="F1840" s="43">
        <v>134.63999999999999</v>
      </c>
      <c r="G1840" s="43">
        <v>1513.33</v>
      </c>
      <c r="H1840" s="19">
        <f t="shared" si="28"/>
        <v>9</v>
      </c>
    </row>
    <row r="1841" spans="1:8" s="19" customFormat="1" ht="30" x14ac:dyDescent="0.25">
      <c r="A1841" s="40" t="s">
        <v>3699</v>
      </c>
      <c r="B1841" s="40"/>
      <c r="C1841" s="41" t="s">
        <v>3700</v>
      </c>
      <c r="D1841" s="42" t="s">
        <v>73</v>
      </c>
      <c r="E1841" s="43">
        <v>134.08000000000001</v>
      </c>
      <c r="F1841" s="43">
        <v>27.7</v>
      </c>
      <c r="G1841" s="43">
        <v>161.78</v>
      </c>
      <c r="H1841" s="19">
        <f t="shared" si="28"/>
        <v>9</v>
      </c>
    </row>
    <row r="1842" spans="1:8" s="19" customFormat="1" x14ac:dyDescent="0.25">
      <c r="A1842" s="40" t="s">
        <v>3701</v>
      </c>
      <c r="B1842" s="40"/>
      <c r="C1842" s="41" t="s">
        <v>3702</v>
      </c>
      <c r="D1842" s="42"/>
      <c r="E1842" s="43"/>
      <c r="F1842" s="43"/>
      <c r="G1842" s="43"/>
      <c r="H1842" s="19">
        <f t="shared" si="28"/>
        <v>5</v>
      </c>
    </row>
    <row r="1843" spans="1:8" s="19" customFormat="1" ht="30" x14ac:dyDescent="0.25">
      <c r="A1843" s="40" t="s">
        <v>3703</v>
      </c>
      <c r="B1843" s="40"/>
      <c r="C1843" s="41" t="s">
        <v>3704</v>
      </c>
      <c r="D1843" s="42" t="s">
        <v>21</v>
      </c>
      <c r="E1843" s="43">
        <v>3542.66</v>
      </c>
      <c r="F1843" s="43">
        <v>79.63</v>
      </c>
      <c r="G1843" s="43">
        <v>3622.29</v>
      </c>
      <c r="H1843" s="19">
        <f t="shared" si="28"/>
        <v>9</v>
      </c>
    </row>
    <row r="1844" spans="1:8" s="19" customFormat="1" x14ac:dyDescent="0.25">
      <c r="A1844" s="40" t="s">
        <v>3705</v>
      </c>
      <c r="B1844" s="40"/>
      <c r="C1844" s="41" t="s">
        <v>3706</v>
      </c>
      <c r="D1844" s="42"/>
      <c r="E1844" s="43"/>
      <c r="F1844" s="43"/>
      <c r="G1844" s="43"/>
      <c r="H1844" s="19">
        <f t="shared" si="28"/>
        <v>5</v>
      </c>
    </row>
    <row r="1845" spans="1:8" s="19" customFormat="1" x14ac:dyDescent="0.25">
      <c r="A1845" s="40" t="s">
        <v>3707</v>
      </c>
      <c r="B1845" s="40"/>
      <c r="C1845" s="41" t="s">
        <v>3708</v>
      </c>
      <c r="D1845" s="42" t="s">
        <v>131</v>
      </c>
      <c r="E1845" s="43">
        <v>135.03</v>
      </c>
      <c r="F1845" s="43">
        <v>81.19</v>
      </c>
      <c r="G1845" s="43">
        <v>216.22</v>
      </c>
      <c r="H1845" s="19">
        <f t="shared" si="28"/>
        <v>9</v>
      </c>
    </row>
    <row r="1846" spans="1:8" s="19" customFormat="1" x14ac:dyDescent="0.25">
      <c r="A1846" s="40" t="s">
        <v>3709</v>
      </c>
      <c r="B1846" s="40"/>
      <c r="C1846" s="41" t="s">
        <v>3710</v>
      </c>
      <c r="D1846" s="42" t="s">
        <v>21</v>
      </c>
      <c r="E1846" s="43">
        <v>475.22</v>
      </c>
      <c r="F1846" s="43">
        <v>18.079999999999998</v>
      </c>
      <c r="G1846" s="43">
        <v>493.3</v>
      </c>
      <c r="H1846" s="19">
        <f t="shared" si="28"/>
        <v>9</v>
      </c>
    </row>
    <row r="1847" spans="1:8" s="19" customFormat="1" x14ac:dyDescent="0.25">
      <c r="A1847" s="40" t="s">
        <v>3711</v>
      </c>
      <c r="B1847" s="40"/>
      <c r="C1847" s="41" t="s">
        <v>3712</v>
      </c>
      <c r="D1847" s="42" t="s">
        <v>73</v>
      </c>
      <c r="E1847" s="43">
        <v>202.97</v>
      </c>
      <c r="F1847" s="43">
        <v>50.61</v>
      </c>
      <c r="G1847" s="43">
        <v>253.58</v>
      </c>
      <c r="H1847" s="19">
        <f t="shared" si="28"/>
        <v>9</v>
      </c>
    </row>
    <row r="1848" spans="1:8" s="19" customFormat="1" ht="30" x14ac:dyDescent="0.25">
      <c r="A1848" s="40" t="s">
        <v>3713</v>
      </c>
      <c r="B1848" s="40"/>
      <c r="C1848" s="41" t="s">
        <v>3714</v>
      </c>
      <c r="D1848" s="42" t="s">
        <v>21</v>
      </c>
      <c r="E1848" s="43">
        <v>496.9</v>
      </c>
      <c r="F1848" s="43">
        <v>25.41</v>
      </c>
      <c r="G1848" s="43">
        <v>522.30999999999995</v>
      </c>
      <c r="H1848" s="19">
        <f t="shared" si="28"/>
        <v>9</v>
      </c>
    </row>
    <row r="1849" spans="1:8" s="19" customFormat="1" x14ac:dyDescent="0.25">
      <c r="A1849" s="40" t="s">
        <v>3715</v>
      </c>
      <c r="B1849" s="40"/>
      <c r="C1849" s="41" t="s">
        <v>3716</v>
      </c>
      <c r="D1849" s="42" t="s">
        <v>21</v>
      </c>
      <c r="E1849" s="43">
        <v>777.4</v>
      </c>
      <c r="F1849" s="43">
        <v>38.130000000000003</v>
      </c>
      <c r="G1849" s="43">
        <v>815.53</v>
      </c>
      <c r="H1849" s="19">
        <f t="shared" si="28"/>
        <v>9</v>
      </c>
    </row>
    <row r="1850" spans="1:8" s="19" customFormat="1" x14ac:dyDescent="0.25">
      <c r="A1850" s="40" t="s">
        <v>3717</v>
      </c>
      <c r="B1850" s="40"/>
      <c r="C1850" s="41" t="s">
        <v>3718</v>
      </c>
      <c r="D1850" s="42"/>
      <c r="E1850" s="43"/>
      <c r="F1850" s="43"/>
      <c r="G1850" s="43"/>
      <c r="H1850" s="19">
        <f t="shared" si="28"/>
        <v>5</v>
      </c>
    </row>
    <row r="1851" spans="1:8" s="19" customFormat="1" x14ac:dyDescent="0.25">
      <c r="A1851" s="40" t="s">
        <v>3719</v>
      </c>
      <c r="B1851" s="40"/>
      <c r="C1851" s="41" t="s">
        <v>3720</v>
      </c>
      <c r="D1851" s="42" t="s">
        <v>334</v>
      </c>
      <c r="E1851" s="43">
        <v>4686.68</v>
      </c>
      <c r="F1851" s="43">
        <v>179.52</v>
      </c>
      <c r="G1851" s="43">
        <v>4866.2</v>
      </c>
      <c r="H1851" s="19">
        <f t="shared" si="28"/>
        <v>9</v>
      </c>
    </row>
    <row r="1852" spans="1:8" s="19" customFormat="1" x14ac:dyDescent="0.25">
      <c r="A1852" s="40" t="s">
        <v>3721</v>
      </c>
      <c r="B1852" s="40"/>
      <c r="C1852" s="41" t="s">
        <v>3722</v>
      </c>
      <c r="D1852" s="42" t="s">
        <v>334</v>
      </c>
      <c r="E1852" s="43">
        <v>1417.3</v>
      </c>
      <c r="F1852" s="43">
        <v>179.52</v>
      </c>
      <c r="G1852" s="43">
        <v>1596.82</v>
      </c>
      <c r="H1852" s="19">
        <f t="shared" si="28"/>
        <v>9</v>
      </c>
    </row>
    <row r="1853" spans="1:8" s="19" customFormat="1" x14ac:dyDescent="0.25">
      <c r="A1853" s="40" t="s">
        <v>3723</v>
      </c>
      <c r="B1853" s="40"/>
      <c r="C1853" s="41" t="s">
        <v>3724</v>
      </c>
      <c r="D1853" s="42" t="s">
        <v>334</v>
      </c>
      <c r="E1853" s="43">
        <v>1166.98</v>
      </c>
      <c r="F1853" s="43">
        <v>179.52</v>
      </c>
      <c r="G1853" s="43">
        <v>1346.5</v>
      </c>
      <c r="H1853" s="19">
        <f t="shared" si="28"/>
        <v>9</v>
      </c>
    </row>
    <row r="1854" spans="1:8" s="19" customFormat="1" x14ac:dyDescent="0.25">
      <c r="A1854" s="40" t="s">
        <v>3725</v>
      </c>
      <c r="B1854" s="40"/>
      <c r="C1854" s="41" t="s">
        <v>3726</v>
      </c>
      <c r="D1854" s="42" t="s">
        <v>334</v>
      </c>
      <c r="E1854" s="43">
        <v>1543.42</v>
      </c>
      <c r="F1854" s="43">
        <v>179.52</v>
      </c>
      <c r="G1854" s="43">
        <v>1722.94</v>
      </c>
      <c r="H1854" s="19">
        <f t="shared" si="28"/>
        <v>9</v>
      </c>
    </row>
    <row r="1855" spans="1:8" s="19" customFormat="1" x14ac:dyDescent="0.25">
      <c r="A1855" s="40" t="s">
        <v>3727</v>
      </c>
      <c r="B1855" s="40"/>
      <c r="C1855" s="41" t="s">
        <v>3728</v>
      </c>
      <c r="D1855" s="42"/>
      <c r="E1855" s="43"/>
      <c r="F1855" s="43"/>
      <c r="G1855" s="43"/>
      <c r="H1855" s="19">
        <f t="shared" si="28"/>
        <v>5</v>
      </c>
    </row>
    <row r="1856" spans="1:8" s="19" customFormat="1" x14ac:dyDescent="0.25">
      <c r="A1856" s="40" t="s">
        <v>3729</v>
      </c>
      <c r="B1856" s="40"/>
      <c r="C1856" s="41" t="s">
        <v>3730</v>
      </c>
      <c r="D1856" s="42" t="s">
        <v>334</v>
      </c>
      <c r="E1856" s="43">
        <v>5398.95</v>
      </c>
      <c r="F1856" s="43">
        <v>285.36</v>
      </c>
      <c r="G1856" s="43">
        <v>5684.31</v>
      </c>
      <c r="H1856" s="19">
        <f t="shared" si="28"/>
        <v>9</v>
      </c>
    </row>
    <row r="1857" spans="1:8" s="19" customFormat="1" x14ac:dyDescent="0.25">
      <c r="A1857" s="40" t="s">
        <v>3731</v>
      </c>
      <c r="B1857" s="40"/>
      <c r="C1857" s="41" t="s">
        <v>3732</v>
      </c>
      <c r="D1857" s="42" t="s">
        <v>334</v>
      </c>
      <c r="E1857" s="43">
        <v>11026.54</v>
      </c>
      <c r="F1857" s="43">
        <v>285.36</v>
      </c>
      <c r="G1857" s="43">
        <v>11311.9</v>
      </c>
      <c r="H1857" s="19">
        <f t="shared" si="28"/>
        <v>9</v>
      </c>
    </row>
    <row r="1858" spans="1:8" s="19" customFormat="1" x14ac:dyDescent="0.25">
      <c r="A1858" s="40" t="s">
        <v>3733</v>
      </c>
      <c r="B1858" s="40"/>
      <c r="C1858" s="41" t="s">
        <v>3734</v>
      </c>
      <c r="D1858" s="42" t="s">
        <v>21</v>
      </c>
      <c r="E1858" s="43">
        <v>3651.82</v>
      </c>
      <c r="F1858" s="43">
        <v>42.14</v>
      </c>
      <c r="G1858" s="43">
        <v>3693.96</v>
      </c>
      <c r="H1858" s="19">
        <f t="shared" si="28"/>
        <v>9</v>
      </c>
    </row>
    <row r="1859" spans="1:8" s="19" customFormat="1" x14ac:dyDescent="0.25">
      <c r="A1859" s="40" t="s">
        <v>3735</v>
      </c>
      <c r="B1859" s="40"/>
      <c r="C1859" s="41" t="s">
        <v>3736</v>
      </c>
      <c r="D1859" s="42" t="s">
        <v>21</v>
      </c>
      <c r="E1859" s="43">
        <v>1776</v>
      </c>
      <c r="F1859" s="43">
        <v>42.14</v>
      </c>
      <c r="G1859" s="43">
        <v>1818.14</v>
      </c>
      <c r="H1859" s="19">
        <f t="shared" si="28"/>
        <v>9</v>
      </c>
    </row>
    <row r="1860" spans="1:8" s="19" customFormat="1" x14ac:dyDescent="0.25">
      <c r="A1860" s="40" t="s">
        <v>3737</v>
      </c>
      <c r="B1860" s="40"/>
      <c r="C1860" s="41" t="s">
        <v>3738</v>
      </c>
      <c r="D1860" s="42"/>
      <c r="E1860" s="43"/>
      <c r="F1860" s="43"/>
      <c r="G1860" s="43"/>
      <c r="H1860" s="19">
        <f t="shared" si="28"/>
        <v>5</v>
      </c>
    </row>
    <row r="1861" spans="1:8" s="19" customFormat="1" x14ac:dyDescent="0.25">
      <c r="A1861" s="40" t="s">
        <v>3739</v>
      </c>
      <c r="B1861" s="40"/>
      <c r="C1861" s="41" t="s">
        <v>3740</v>
      </c>
      <c r="D1861" s="42" t="s">
        <v>73</v>
      </c>
      <c r="E1861" s="43">
        <v>10.89</v>
      </c>
      <c r="F1861" s="43"/>
      <c r="G1861" s="43">
        <v>10.89</v>
      </c>
      <c r="H1861" s="19">
        <f t="shared" si="28"/>
        <v>9</v>
      </c>
    </row>
    <row r="1862" spans="1:8" s="19" customFormat="1" ht="30" x14ac:dyDescent="0.25">
      <c r="A1862" s="40" t="s">
        <v>3741</v>
      </c>
      <c r="B1862" s="40"/>
      <c r="C1862" s="41" t="s">
        <v>3742</v>
      </c>
      <c r="D1862" s="42" t="s">
        <v>21</v>
      </c>
      <c r="E1862" s="43">
        <v>1128.3499999999999</v>
      </c>
      <c r="F1862" s="43">
        <v>28.05</v>
      </c>
      <c r="G1862" s="43">
        <v>1156.4000000000001</v>
      </c>
      <c r="H1862" s="19">
        <f t="shared" si="28"/>
        <v>9</v>
      </c>
    </row>
    <row r="1863" spans="1:8" s="19" customFormat="1" x14ac:dyDescent="0.25">
      <c r="A1863" s="40" t="s">
        <v>3743</v>
      </c>
      <c r="B1863" s="40"/>
      <c r="C1863" s="41" t="s">
        <v>3744</v>
      </c>
      <c r="D1863" s="42"/>
      <c r="E1863" s="43"/>
      <c r="F1863" s="43"/>
      <c r="G1863" s="43"/>
      <c r="H1863" s="19">
        <f t="shared" si="28"/>
        <v>2</v>
      </c>
    </row>
    <row r="1864" spans="1:8" s="19" customFormat="1" x14ac:dyDescent="0.25">
      <c r="A1864" s="40" t="s">
        <v>3745</v>
      </c>
      <c r="B1864" s="40"/>
      <c r="C1864" s="41" t="s">
        <v>3746</v>
      </c>
      <c r="D1864" s="42"/>
      <c r="E1864" s="43"/>
      <c r="F1864" s="43"/>
      <c r="G1864" s="43"/>
      <c r="H1864" s="19">
        <f t="shared" si="28"/>
        <v>5</v>
      </c>
    </row>
    <row r="1865" spans="1:8" s="19" customFormat="1" x14ac:dyDescent="0.25">
      <c r="A1865" s="40" t="s">
        <v>3747</v>
      </c>
      <c r="B1865" s="40"/>
      <c r="C1865" s="41" t="s">
        <v>3748</v>
      </c>
      <c r="D1865" s="42" t="s">
        <v>334</v>
      </c>
      <c r="E1865" s="43">
        <v>148041.35999999999</v>
      </c>
      <c r="F1865" s="43">
        <v>219.91</v>
      </c>
      <c r="G1865" s="43">
        <v>148261.26999999999</v>
      </c>
      <c r="H1865" s="19">
        <f t="shared" ref="H1865:H1928" si="29">LEN(A1865)</f>
        <v>9</v>
      </c>
    </row>
    <row r="1866" spans="1:8" s="19" customFormat="1" x14ac:dyDescent="0.25">
      <c r="A1866" s="40" t="s">
        <v>3749</v>
      </c>
      <c r="B1866" s="40"/>
      <c r="C1866" s="41" t="s">
        <v>3750</v>
      </c>
      <c r="D1866" s="42" t="s">
        <v>334</v>
      </c>
      <c r="E1866" s="43">
        <v>119269.84</v>
      </c>
      <c r="F1866" s="43">
        <v>219.91</v>
      </c>
      <c r="G1866" s="43">
        <v>119489.75</v>
      </c>
      <c r="H1866" s="19">
        <f t="shared" si="29"/>
        <v>9</v>
      </c>
    </row>
    <row r="1867" spans="1:8" s="19" customFormat="1" x14ac:dyDescent="0.25">
      <c r="A1867" s="40" t="s">
        <v>3751</v>
      </c>
      <c r="B1867" s="40"/>
      <c r="C1867" s="41" t="s">
        <v>3752</v>
      </c>
      <c r="D1867" s="42" t="s">
        <v>334</v>
      </c>
      <c r="E1867" s="43">
        <v>137414.5</v>
      </c>
      <c r="F1867" s="43">
        <v>439.82</v>
      </c>
      <c r="G1867" s="43">
        <v>137854.32</v>
      </c>
      <c r="H1867" s="19">
        <f t="shared" si="29"/>
        <v>9</v>
      </c>
    </row>
    <row r="1868" spans="1:8" s="19" customFormat="1" x14ac:dyDescent="0.25">
      <c r="A1868" s="40" t="s">
        <v>3753</v>
      </c>
      <c r="B1868" s="40"/>
      <c r="C1868" s="41" t="s">
        <v>3754</v>
      </c>
      <c r="D1868" s="42"/>
      <c r="E1868" s="43"/>
      <c r="F1868" s="43"/>
      <c r="G1868" s="43"/>
      <c r="H1868" s="19">
        <f t="shared" si="29"/>
        <v>5</v>
      </c>
    </row>
    <row r="1869" spans="1:8" s="19" customFormat="1" ht="30" x14ac:dyDescent="0.25">
      <c r="A1869" s="40" t="s">
        <v>3755</v>
      </c>
      <c r="B1869" s="40"/>
      <c r="C1869" s="41" t="s">
        <v>3756</v>
      </c>
      <c r="D1869" s="42" t="s">
        <v>21</v>
      </c>
      <c r="E1869" s="43">
        <v>167.76</v>
      </c>
      <c r="F1869" s="43">
        <v>143.69999999999999</v>
      </c>
      <c r="G1869" s="43">
        <v>311.45999999999998</v>
      </c>
      <c r="H1869" s="19">
        <f t="shared" si="29"/>
        <v>9</v>
      </c>
    </row>
    <row r="1870" spans="1:8" s="19" customFormat="1" ht="30" x14ac:dyDescent="0.25">
      <c r="A1870" s="40" t="s">
        <v>3757</v>
      </c>
      <c r="B1870" s="40"/>
      <c r="C1870" s="41" t="s">
        <v>3758</v>
      </c>
      <c r="D1870" s="42" t="s">
        <v>21</v>
      </c>
      <c r="E1870" s="43">
        <v>272.83999999999997</v>
      </c>
      <c r="F1870" s="43">
        <v>143.69999999999999</v>
      </c>
      <c r="G1870" s="43">
        <v>416.54</v>
      </c>
      <c r="H1870" s="19">
        <f t="shared" si="29"/>
        <v>9</v>
      </c>
    </row>
    <row r="1871" spans="1:8" s="19" customFormat="1" ht="30" x14ac:dyDescent="0.25">
      <c r="A1871" s="40" t="s">
        <v>3759</v>
      </c>
      <c r="B1871" s="40"/>
      <c r="C1871" s="41" t="s">
        <v>3760</v>
      </c>
      <c r="D1871" s="42" t="s">
        <v>21</v>
      </c>
      <c r="E1871" s="43">
        <v>1069.98</v>
      </c>
      <c r="F1871" s="43">
        <v>165.88</v>
      </c>
      <c r="G1871" s="43">
        <v>1235.8599999999999</v>
      </c>
      <c r="H1871" s="19">
        <f t="shared" si="29"/>
        <v>9</v>
      </c>
    </row>
    <row r="1872" spans="1:8" s="19" customFormat="1" ht="30" x14ac:dyDescent="0.25">
      <c r="A1872" s="40" t="s">
        <v>3761</v>
      </c>
      <c r="B1872" s="40"/>
      <c r="C1872" s="41" t="s">
        <v>3762</v>
      </c>
      <c r="D1872" s="42" t="s">
        <v>21</v>
      </c>
      <c r="E1872" s="43">
        <v>2727.55</v>
      </c>
      <c r="F1872" s="43">
        <v>165.88</v>
      </c>
      <c r="G1872" s="43">
        <v>2893.43</v>
      </c>
      <c r="H1872" s="19">
        <f t="shared" si="29"/>
        <v>9</v>
      </c>
    </row>
    <row r="1873" spans="1:8" s="19" customFormat="1" ht="30" x14ac:dyDescent="0.25">
      <c r="A1873" s="40" t="s">
        <v>3763</v>
      </c>
      <c r="B1873" s="40"/>
      <c r="C1873" s="41" t="s">
        <v>3764</v>
      </c>
      <c r="D1873" s="42" t="s">
        <v>21</v>
      </c>
      <c r="E1873" s="43">
        <v>1625.13</v>
      </c>
      <c r="F1873" s="43">
        <v>165.88</v>
      </c>
      <c r="G1873" s="43">
        <v>1791.01</v>
      </c>
      <c r="H1873" s="19">
        <f t="shared" si="29"/>
        <v>9</v>
      </c>
    </row>
    <row r="1874" spans="1:8" s="19" customFormat="1" ht="30" x14ac:dyDescent="0.25">
      <c r="A1874" s="40" t="s">
        <v>3765</v>
      </c>
      <c r="B1874" s="40"/>
      <c r="C1874" s="41" t="s">
        <v>3766</v>
      </c>
      <c r="D1874" s="42" t="s">
        <v>21</v>
      </c>
      <c r="E1874" s="43">
        <v>648.36</v>
      </c>
      <c r="F1874" s="43">
        <v>124.41</v>
      </c>
      <c r="G1874" s="43">
        <v>772.77</v>
      </c>
      <c r="H1874" s="19">
        <f t="shared" si="29"/>
        <v>9</v>
      </c>
    </row>
    <row r="1875" spans="1:8" s="19" customFormat="1" ht="30" x14ac:dyDescent="0.25">
      <c r="A1875" s="40" t="s">
        <v>3767</v>
      </c>
      <c r="B1875" s="40"/>
      <c r="C1875" s="41" t="s">
        <v>3768</v>
      </c>
      <c r="D1875" s="42" t="s">
        <v>21</v>
      </c>
      <c r="E1875" s="43">
        <v>2664.26</v>
      </c>
      <c r="F1875" s="43">
        <v>172.87</v>
      </c>
      <c r="G1875" s="43">
        <v>2837.13</v>
      </c>
      <c r="H1875" s="19">
        <f t="shared" si="29"/>
        <v>9</v>
      </c>
    </row>
    <row r="1876" spans="1:8" s="19" customFormat="1" ht="30" x14ac:dyDescent="0.25">
      <c r="A1876" s="40" t="s">
        <v>3769</v>
      </c>
      <c r="B1876" s="40"/>
      <c r="C1876" s="41" t="s">
        <v>3770</v>
      </c>
      <c r="D1876" s="42" t="s">
        <v>21</v>
      </c>
      <c r="E1876" s="43">
        <v>1001.44</v>
      </c>
      <c r="F1876" s="43">
        <v>165.88</v>
      </c>
      <c r="G1876" s="43">
        <v>1167.32</v>
      </c>
      <c r="H1876" s="19">
        <f t="shared" si="29"/>
        <v>9</v>
      </c>
    </row>
    <row r="1877" spans="1:8" s="19" customFormat="1" ht="30" x14ac:dyDescent="0.25">
      <c r="A1877" s="40" t="s">
        <v>3771</v>
      </c>
      <c r="B1877" s="40"/>
      <c r="C1877" s="41" t="s">
        <v>3772</v>
      </c>
      <c r="D1877" s="42" t="s">
        <v>21</v>
      </c>
      <c r="E1877" s="43">
        <v>128.63</v>
      </c>
      <c r="F1877" s="43">
        <v>82.94</v>
      </c>
      <c r="G1877" s="43">
        <v>211.57</v>
      </c>
      <c r="H1877" s="19">
        <f t="shared" si="29"/>
        <v>9</v>
      </c>
    </row>
    <row r="1878" spans="1:8" s="19" customFormat="1" ht="30" x14ac:dyDescent="0.25">
      <c r="A1878" s="40" t="s">
        <v>3773</v>
      </c>
      <c r="B1878" s="40"/>
      <c r="C1878" s="41" t="s">
        <v>3774</v>
      </c>
      <c r="D1878" s="42" t="s">
        <v>21</v>
      </c>
      <c r="E1878" s="43">
        <v>249.42</v>
      </c>
      <c r="F1878" s="43">
        <v>143.69999999999999</v>
      </c>
      <c r="G1878" s="43">
        <v>393.12</v>
      </c>
      <c r="H1878" s="19">
        <f t="shared" si="29"/>
        <v>9</v>
      </c>
    </row>
    <row r="1879" spans="1:8" s="19" customFormat="1" x14ac:dyDescent="0.25">
      <c r="A1879" s="40" t="s">
        <v>3775</v>
      </c>
      <c r="B1879" s="40"/>
      <c r="C1879" s="41" t="s">
        <v>3776</v>
      </c>
      <c r="D1879" s="42" t="s">
        <v>21</v>
      </c>
      <c r="E1879" s="43">
        <v>753.56</v>
      </c>
      <c r="F1879" s="43">
        <v>165.88</v>
      </c>
      <c r="G1879" s="43">
        <v>919.44</v>
      </c>
      <c r="H1879" s="19">
        <f t="shared" si="29"/>
        <v>9</v>
      </c>
    </row>
    <row r="1880" spans="1:8" s="19" customFormat="1" x14ac:dyDescent="0.25">
      <c r="A1880" s="40" t="s">
        <v>3777</v>
      </c>
      <c r="B1880" s="40"/>
      <c r="C1880" s="41" t="s">
        <v>3778</v>
      </c>
      <c r="D1880" s="42"/>
      <c r="E1880" s="43"/>
      <c r="F1880" s="43"/>
      <c r="G1880" s="43"/>
      <c r="H1880" s="19">
        <f t="shared" si="29"/>
        <v>5</v>
      </c>
    </row>
    <row r="1881" spans="1:8" s="19" customFormat="1" x14ac:dyDescent="0.25">
      <c r="A1881" s="40" t="s">
        <v>3779</v>
      </c>
      <c r="B1881" s="40"/>
      <c r="C1881" s="41" t="s">
        <v>3780</v>
      </c>
      <c r="D1881" s="42" t="s">
        <v>21</v>
      </c>
      <c r="E1881" s="43">
        <v>29.99</v>
      </c>
      <c r="F1881" s="43">
        <v>12.44</v>
      </c>
      <c r="G1881" s="43">
        <v>42.43</v>
      </c>
      <c r="H1881" s="19">
        <f t="shared" si="29"/>
        <v>9</v>
      </c>
    </row>
    <row r="1882" spans="1:8" s="19" customFormat="1" x14ac:dyDescent="0.25">
      <c r="A1882" s="40" t="s">
        <v>3781</v>
      </c>
      <c r="B1882" s="40"/>
      <c r="C1882" s="41" t="s">
        <v>3782</v>
      </c>
      <c r="D1882" s="42" t="s">
        <v>21</v>
      </c>
      <c r="E1882" s="43">
        <v>38.950000000000003</v>
      </c>
      <c r="F1882" s="43">
        <v>12.44</v>
      </c>
      <c r="G1882" s="43">
        <v>51.39</v>
      </c>
      <c r="H1882" s="19">
        <f t="shared" si="29"/>
        <v>9</v>
      </c>
    </row>
    <row r="1883" spans="1:8" s="19" customFormat="1" x14ac:dyDescent="0.25">
      <c r="A1883" s="40" t="s">
        <v>3783</v>
      </c>
      <c r="B1883" s="40"/>
      <c r="C1883" s="41" t="s">
        <v>3784</v>
      </c>
      <c r="D1883" s="42" t="s">
        <v>21</v>
      </c>
      <c r="E1883" s="43">
        <v>62.03</v>
      </c>
      <c r="F1883" s="43">
        <v>12.44</v>
      </c>
      <c r="G1883" s="43">
        <v>74.47</v>
      </c>
      <c r="H1883" s="19">
        <f t="shared" si="29"/>
        <v>9</v>
      </c>
    </row>
    <row r="1884" spans="1:8" s="19" customFormat="1" x14ac:dyDescent="0.25">
      <c r="A1884" s="40" t="s">
        <v>3785</v>
      </c>
      <c r="B1884" s="40"/>
      <c r="C1884" s="41" t="s">
        <v>3786</v>
      </c>
      <c r="D1884" s="42" t="s">
        <v>21</v>
      </c>
      <c r="E1884" s="43">
        <v>82.5</v>
      </c>
      <c r="F1884" s="43">
        <v>12.44</v>
      </c>
      <c r="G1884" s="43">
        <v>94.94</v>
      </c>
      <c r="H1884" s="19">
        <f t="shared" si="29"/>
        <v>9</v>
      </c>
    </row>
    <row r="1885" spans="1:8" s="19" customFormat="1" x14ac:dyDescent="0.25">
      <c r="A1885" s="40" t="s">
        <v>3787</v>
      </c>
      <c r="B1885" s="40"/>
      <c r="C1885" s="41" t="s">
        <v>3788</v>
      </c>
      <c r="D1885" s="42"/>
      <c r="E1885" s="43"/>
      <c r="F1885" s="43"/>
      <c r="G1885" s="43"/>
      <c r="H1885" s="19">
        <f t="shared" si="29"/>
        <v>5</v>
      </c>
    </row>
    <row r="1886" spans="1:8" s="19" customFormat="1" x14ac:dyDescent="0.25">
      <c r="A1886" s="40" t="s">
        <v>3789</v>
      </c>
      <c r="B1886" s="40"/>
      <c r="C1886" s="41" t="s">
        <v>3790</v>
      </c>
      <c r="D1886" s="42" t="s">
        <v>21</v>
      </c>
      <c r="E1886" s="43">
        <v>39</v>
      </c>
      <c r="F1886" s="43">
        <v>8.2899999999999991</v>
      </c>
      <c r="G1886" s="43">
        <v>47.29</v>
      </c>
      <c r="H1886" s="19">
        <f t="shared" si="29"/>
        <v>9</v>
      </c>
    </row>
    <row r="1887" spans="1:8" s="19" customFormat="1" x14ac:dyDescent="0.25">
      <c r="A1887" s="40" t="s">
        <v>3791</v>
      </c>
      <c r="B1887" s="40"/>
      <c r="C1887" s="41" t="s">
        <v>3792</v>
      </c>
      <c r="D1887" s="42" t="s">
        <v>21</v>
      </c>
      <c r="E1887" s="43">
        <v>79.849999999999994</v>
      </c>
      <c r="F1887" s="43">
        <v>8.2899999999999991</v>
      </c>
      <c r="G1887" s="43">
        <v>88.14</v>
      </c>
      <c r="H1887" s="19">
        <f t="shared" si="29"/>
        <v>9</v>
      </c>
    </row>
    <row r="1888" spans="1:8" s="19" customFormat="1" x14ac:dyDescent="0.25">
      <c r="A1888" s="40" t="s">
        <v>3793</v>
      </c>
      <c r="B1888" s="40"/>
      <c r="C1888" s="41" t="s">
        <v>3794</v>
      </c>
      <c r="D1888" s="42" t="s">
        <v>21</v>
      </c>
      <c r="E1888" s="43">
        <v>56.57</v>
      </c>
      <c r="F1888" s="43">
        <v>31.1</v>
      </c>
      <c r="G1888" s="43">
        <v>87.67</v>
      </c>
      <c r="H1888" s="19">
        <f t="shared" si="29"/>
        <v>9</v>
      </c>
    </row>
    <row r="1889" spans="1:8" s="19" customFormat="1" x14ac:dyDescent="0.25">
      <c r="A1889" s="40" t="s">
        <v>3795</v>
      </c>
      <c r="B1889" s="40"/>
      <c r="C1889" s="41" t="s">
        <v>3796</v>
      </c>
      <c r="D1889" s="42" t="s">
        <v>21</v>
      </c>
      <c r="E1889" s="43">
        <v>118.25</v>
      </c>
      <c r="F1889" s="43">
        <v>8.2899999999999991</v>
      </c>
      <c r="G1889" s="43">
        <v>126.54</v>
      </c>
      <c r="H1889" s="19">
        <f t="shared" si="29"/>
        <v>9</v>
      </c>
    </row>
    <row r="1890" spans="1:8" s="19" customFormat="1" x14ac:dyDescent="0.25">
      <c r="A1890" s="40" t="s">
        <v>3797</v>
      </c>
      <c r="B1890" s="40"/>
      <c r="C1890" s="41" t="s">
        <v>3798</v>
      </c>
      <c r="D1890" s="42" t="s">
        <v>21</v>
      </c>
      <c r="E1890" s="43">
        <v>161.1</v>
      </c>
      <c r="F1890" s="43">
        <v>8.2899999999999991</v>
      </c>
      <c r="G1890" s="43">
        <v>169.39</v>
      </c>
      <c r="H1890" s="19">
        <f t="shared" si="29"/>
        <v>9</v>
      </c>
    </row>
    <row r="1891" spans="1:8" s="19" customFormat="1" x14ac:dyDescent="0.25">
      <c r="A1891" s="40" t="s">
        <v>3799</v>
      </c>
      <c r="B1891" s="40"/>
      <c r="C1891" s="41" t="s">
        <v>3800</v>
      </c>
      <c r="D1891" s="42"/>
      <c r="E1891" s="43"/>
      <c r="F1891" s="43"/>
      <c r="G1891" s="43"/>
      <c r="H1891" s="19">
        <f t="shared" si="29"/>
        <v>5</v>
      </c>
    </row>
    <row r="1892" spans="1:8" s="19" customFormat="1" ht="30" x14ac:dyDescent="0.25">
      <c r="A1892" s="40" t="s">
        <v>3801</v>
      </c>
      <c r="B1892" s="40"/>
      <c r="C1892" s="41" t="s">
        <v>3802</v>
      </c>
      <c r="D1892" s="42" t="s">
        <v>334</v>
      </c>
      <c r="E1892" s="43">
        <v>526.17999999999995</v>
      </c>
      <c r="F1892" s="43">
        <v>20.74</v>
      </c>
      <c r="G1892" s="43">
        <v>546.91999999999996</v>
      </c>
      <c r="H1892" s="19">
        <f t="shared" si="29"/>
        <v>9</v>
      </c>
    </row>
    <row r="1893" spans="1:8" s="19" customFormat="1" ht="30" x14ac:dyDescent="0.25">
      <c r="A1893" s="40" t="s">
        <v>3803</v>
      </c>
      <c r="B1893" s="40"/>
      <c r="C1893" s="41" t="s">
        <v>3804</v>
      </c>
      <c r="D1893" s="42" t="s">
        <v>334</v>
      </c>
      <c r="E1893" s="43">
        <v>482.92</v>
      </c>
      <c r="F1893" s="43">
        <v>20.74</v>
      </c>
      <c r="G1893" s="43">
        <v>503.66</v>
      </c>
      <c r="H1893" s="19">
        <f t="shared" si="29"/>
        <v>9</v>
      </c>
    </row>
    <row r="1894" spans="1:8" s="19" customFormat="1" x14ac:dyDescent="0.25">
      <c r="A1894" s="40" t="s">
        <v>3805</v>
      </c>
      <c r="B1894" s="40"/>
      <c r="C1894" s="41" t="s">
        <v>3806</v>
      </c>
      <c r="D1894" s="42"/>
      <c r="E1894" s="43"/>
      <c r="F1894" s="43"/>
      <c r="G1894" s="43"/>
      <c r="H1894" s="19">
        <f t="shared" si="29"/>
        <v>5</v>
      </c>
    </row>
    <row r="1895" spans="1:8" s="19" customFormat="1" ht="30" x14ac:dyDescent="0.25">
      <c r="A1895" s="40" t="s">
        <v>3807</v>
      </c>
      <c r="B1895" s="40"/>
      <c r="C1895" s="41" t="s">
        <v>3808</v>
      </c>
      <c r="D1895" s="42" t="s">
        <v>21</v>
      </c>
      <c r="E1895" s="43">
        <v>182.55</v>
      </c>
      <c r="F1895" s="43">
        <v>19.45</v>
      </c>
      <c r="G1895" s="43">
        <v>202</v>
      </c>
      <c r="H1895" s="19">
        <f t="shared" si="29"/>
        <v>9</v>
      </c>
    </row>
    <row r="1896" spans="1:8" s="19" customFormat="1" ht="30" x14ac:dyDescent="0.25">
      <c r="A1896" s="40" t="s">
        <v>3809</v>
      </c>
      <c r="B1896" s="40"/>
      <c r="C1896" s="41" t="s">
        <v>3810</v>
      </c>
      <c r="D1896" s="42" t="s">
        <v>21</v>
      </c>
      <c r="E1896" s="43">
        <v>194.51</v>
      </c>
      <c r="F1896" s="43">
        <v>19.45</v>
      </c>
      <c r="G1896" s="43">
        <v>213.96</v>
      </c>
      <c r="H1896" s="19">
        <f t="shared" si="29"/>
        <v>9</v>
      </c>
    </row>
    <row r="1897" spans="1:8" s="19" customFormat="1" ht="30" x14ac:dyDescent="0.25">
      <c r="A1897" s="40" t="s">
        <v>3811</v>
      </c>
      <c r="B1897" s="40"/>
      <c r="C1897" s="41" t="s">
        <v>3812</v>
      </c>
      <c r="D1897" s="42" t="s">
        <v>21</v>
      </c>
      <c r="E1897" s="43">
        <v>194.79</v>
      </c>
      <c r="F1897" s="43">
        <v>19.45</v>
      </c>
      <c r="G1897" s="43">
        <v>214.24</v>
      </c>
      <c r="H1897" s="19">
        <f t="shared" si="29"/>
        <v>9</v>
      </c>
    </row>
    <row r="1898" spans="1:8" s="19" customFormat="1" ht="30" x14ac:dyDescent="0.25">
      <c r="A1898" s="40" t="s">
        <v>3813</v>
      </c>
      <c r="B1898" s="40"/>
      <c r="C1898" s="41" t="s">
        <v>3814</v>
      </c>
      <c r="D1898" s="42" t="s">
        <v>21</v>
      </c>
      <c r="E1898" s="43">
        <v>191.28</v>
      </c>
      <c r="F1898" s="43">
        <v>19.45</v>
      </c>
      <c r="G1898" s="43">
        <v>210.73</v>
      </c>
      <c r="H1898" s="19">
        <f t="shared" si="29"/>
        <v>9</v>
      </c>
    </row>
    <row r="1899" spans="1:8" s="19" customFormat="1" x14ac:dyDescent="0.25">
      <c r="A1899" s="40" t="s">
        <v>3815</v>
      </c>
      <c r="B1899" s="40"/>
      <c r="C1899" s="41" t="s">
        <v>3816</v>
      </c>
      <c r="D1899" s="42"/>
      <c r="E1899" s="43"/>
      <c r="F1899" s="43"/>
      <c r="G1899" s="43"/>
      <c r="H1899" s="19">
        <f t="shared" si="29"/>
        <v>5</v>
      </c>
    </row>
    <row r="1900" spans="1:8" s="19" customFormat="1" ht="30" x14ac:dyDescent="0.25">
      <c r="A1900" s="40" t="s">
        <v>3817</v>
      </c>
      <c r="B1900" s="40"/>
      <c r="C1900" s="41" t="s">
        <v>3818</v>
      </c>
      <c r="D1900" s="42" t="s">
        <v>21</v>
      </c>
      <c r="E1900" s="43">
        <v>198996.28</v>
      </c>
      <c r="F1900" s="43">
        <v>1599.04</v>
      </c>
      <c r="G1900" s="43">
        <v>200595.32</v>
      </c>
      <c r="H1900" s="19">
        <f t="shared" si="29"/>
        <v>9</v>
      </c>
    </row>
    <row r="1901" spans="1:8" s="19" customFormat="1" ht="30" x14ac:dyDescent="0.25">
      <c r="A1901" s="40" t="s">
        <v>3819</v>
      </c>
      <c r="B1901" s="40"/>
      <c r="C1901" s="41" t="s">
        <v>3820</v>
      </c>
      <c r="D1901" s="42" t="s">
        <v>21</v>
      </c>
      <c r="E1901" s="43">
        <v>235412.17</v>
      </c>
      <c r="F1901" s="43">
        <v>1599.04</v>
      </c>
      <c r="G1901" s="43">
        <v>237011.21</v>
      </c>
      <c r="H1901" s="19">
        <f t="shared" si="29"/>
        <v>9</v>
      </c>
    </row>
    <row r="1902" spans="1:8" s="19" customFormat="1" ht="30" x14ac:dyDescent="0.25">
      <c r="A1902" s="40" t="s">
        <v>3821</v>
      </c>
      <c r="B1902" s="40"/>
      <c r="C1902" s="41" t="s">
        <v>3822</v>
      </c>
      <c r="D1902" s="42" t="s">
        <v>21</v>
      </c>
      <c r="E1902" s="43">
        <v>89328.41</v>
      </c>
      <c r="F1902" s="43">
        <v>1599.04</v>
      </c>
      <c r="G1902" s="43">
        <v>90927.45</v>
      </c>
      <c r="H1902" s="19">
        <f t="shared" si="29"/>
        <v>9</v>
      </c>
    </row>
    <row r="1903" spans="1:8" s="19" customFormat="1" ht="30" x14ac:dyDescent="0.25">
      <c r="A1903" s="40" t="s">
        <v>3823</v>
      </c>
      <c r="B1903" s="40"/>
      <c r="C1903" s="41" t="s">
        <v>3824</v>
      </c>
      <c r="D1903" s="42" t="s">
        <v>21</v>
      </c>
      <c r="E1903" s="43">
        <v>129411.52</v>
      </c>
      <c r="F1903" s="43">
        <v>1599.04</v>
      </c>
      <c r="G1903" s="43">
        <v>131010.56</v>
      </c>
      <c r="H1903" s="19">
        <f t="shared" si="29"/>
        <v>9</v>
      </c>
    </row>
    <row r="1904" spans="1:8" s="19" customFormat="1" ht="30" x14ac:dyDescent="0.25">
      <c r="A1904" s="40" t="s">
        <v>3825</v>
      </c>
      <c r="B1904" s="40"/>
      <c r="C1904" s="41" t="s">
        <v>3826</v>
      </c>
      <c r="D1904" s="42" t="s">
        <v>21</v>
      </c>
      <c r="E1904" s="43">
        <v>81666.820000000007</v>
      </c>
      <c r="F1904" s="43">
        <v>853.55</v>
      </c>
      <c r="G1904" s="43">
        <v>82520.37</v>
      </c>
      <c r="H1904" s="19">
        <f t="shared" si="29"/>
        <v>9</v>
      </c>
    </row>
    <row r="1905" spans="1:8" s="19" customFormat="1" ht="30" x14ac:dyDescent="0.25">
      <c r="A1905" s="40" t="s">
        <v>3827</v>
      </c>
      <c r="B1905" s="40"/>
      <c r="C1905" s="41" t="s">
        <v>3828</v>
      </c>
      <c r="D1905" s="42" t="s">
        <v>21</v>
      </c>
      <c r="E1905" s="43">
        <v>141666.78</v>
      </c>
      <c r="F1905" s="43">
        <v>1599.04</v>
      </c>
      <c r="G1905" s="43">
        <v>143265.82</v>
      </c>
      <c r="H1905" s="19">
        <f t="shared" si="29"/>
        <v>9</v>
      </c>
    </row>
    <row r="1906" spans="1:8" s="19" customFormat="1" ht="30" x14ac:dyDescent="0.25">
      <c r="A1906" s="40" t="s">
        <v>3829</v>
      </c>
      <c r="B1906" s="40"/>
      <c r="C1906" s="41" t="s">
        <v>3830</v>
      </c>
      <c r="D1906" s="42" t="s">
        <v>21</v>
      </c>
      <c r="E1906" s="43">
        <v>371877.22</v>
      </c>
      <c r="F1906" s="43">
        <v>1769.75</v>
      </c>
      <c r="G1906" s="43">
        <v>373646.97</v>
      </c>
      <c r="H1906" s="19">
        <f t="shared" si="29"/>
        <v>9</v>
      </c>
    </row>
    <row r="1907" spans="1:8" s="19" customFormat="1" ht="30" x14ac:dyDescent="0.25">
      <c r="A1907" s="40" t="s">
        <v>3831</v>
      </c>
      <c r="B1907" s="40"/>
      <c r="C1907" s="41" t="s">
        <v>3832</v>
      </c>
      <c r="D1907" s="42" t="s">
        <v>21</v>
      </c>
      <c r="E1907" s="43">
        <v>144553.54999999999</v>
      </c>
      <c r="F1907" s="43">
        <v>1599.04</v>
      </c>
      <c r="G1907" s="43">
        <v>146152.59</v>
      </c>
      <c r="H1907" s="19">
        <f t="shared" si="29"/>
        <v>9</v>
      </c>
    </row>
    <row r="1908" spans="1:8" s="19" customFormat="1" ht="30" x14ac:dyDescent="0.25">
      <c r="A1908" s="40" t="s">
        <v>3833</v>
      </c>
      <c r="B1908" s="40"/>
      <c r="C1908" s="41" t="s">
        <v>3834</v>
      </c>
      <c r="D1908" s="42" t="s">
        <v>21</v>
      </c>
      <c r="E1908" s="43">
        <v>382273.5</v>
      </c>
      <c r="F1908" s="43">
        <v>1753.64</v>
      </c>
      <c r="G1908" s="43">
        <v>384027.14</v>
      </c>
      <c r="H1908" s="19">
        <f t="shared" si="29"/>
        <v>9</v>
      </c>
    </row>
    <row r="1909" spans="1:8" s="19" customFormat="1" ht="30" x14ac:dyDescent="0.25">
      <c r="A1909" s="40" t="s">
        <v>3835</v>
      </c>
      <c r="B1909" s="40"/>
      <c r="C1909" s="41" t="s">
        <v>3836</v>
      </c>
      <c r="D1909" s="42" t="s">
        <v>21</v>
      </c>
      <c r="E1909" s="43">
        <v>269409.94</v>
      </c>
      <c r="F1909" s="43">
        <v>1769.75</v>
      </c>
      <c r="G1909" s="43">
        <v>271179.69</v>
      </c>
      <c r="H1909" s="19">
        <f t="shared" si="29"/>
        <v>9</v>
      </c>
    </row>
    <row r="1910" spans="1:8" s="19" customFormat="1" x14ac:dyDescent="0.25">
      <c r="A1910" s="40" t="s">
        <v>3837</v>
      </c>
      <c r="B1910" s="40"/>
      <c r="C1910" s="41" t="s">
        <v>3838</v>
      </c>
      <c r="D1910" s="42"/>
      <c r="E1910" s="43"/>
      <c r="F1910" s="43"/>
      <c r="G1910" s="43"/>
      <c r="H1910" s="19">
        <f t="shared" si="29"/>
        <v>5</v>
      </c>
    </row>
    <row r="1911" spans="1:8" s="19" customFormat="1" x14ac:dyDescent="0.25">
      <c r="A1911" s="40" t="s">
        <v>3839</v>
      </c>
      <c r="B1911" s="40"/>
      <c r="C1911" s="41" t="s">
        <v>3840</v>
      </c>
      <c r="D1911" s="42" t="s">
        <v>21</v>
      </c>
      <c r="E1911" s="43">
        <v>31270</v>
      </c>
      <c r="F1911" s="43">
        <v>853.55</v>
      </c>
      <c r="G1911" s="43">
        <v>32123.55</v>
      </c>
      <c r="H1911" s="19">
        <f t="shared" si="29"/>
        <v>9</v>
      </c>
    </row>
    <row r="1912" spans="1:8" s="19" customFormat="1" x14ac:dyDescent="0.25">
      <c r="A1912" s="40" t="s">
        <v>3841</v>
      </c>
      <c r="B1912" s="40"/>
      <c r="C1912" s="41" t="s">
        <v>3842</v>
      </c>
      <c r="D1912" s="42" t="s">
        <v>21</v>
      </c>
      <c r="E1912" s="43">
        <v>22880.400000000001</v>
      </c>
      <c r="F1912" s="43">
        <v>853.55</v>
      </c>
      <c r="G1912" s="43">
        <v>23733.95</v>
      </c>
      <c r="H1912" s="19">
        <f t="shared" si="29"/>
        <v>9</v>
      </c>
    </row>
    <row r="1913" spans="1:8" s="19" customFormat="1" x14ac:dyDescent="0.25">
      <c r="A1913" s="40" t="s">
        <v>3843</v>
      </c>
      <c r="B1913" s="40"/>
      <c r="C1913" s="41" t="s">
        <v>3844</v>
      </c>
      <c r="D1913" s="42" t="s">
        <v>21</v>
      </c>
      <c r="E1913" s="43">
        <v>56860.37</v>
      </c>
      <c r="F1913" s="43">
        <v>1365.68</v>
      </c>
      <c r="G1913" s="43">
        <v>58226.05</v>
      </c>
      <c r="H1913" s="19">
        <f t="shared" si="29"/>
        <v>9</v>
      </c>
    </row>
    <row r="1914" spans="1:8" s="19" customFormat="1" ht="30" x14ac:dyDescent="0.25">
      <c r="A1914" s="40" t="s">
        <v>3845</v>
      </c>
      <c r="B1914" s="40"/>
      <c r="C1914" s="41" t="s">
        <v>3846</v>
      </c>
      <c r="D1914" s="42" t="s">
        <v>21</v>
      </c>
      <c r="E1914" s="43">
        <v>104928.67</v>
      </c>
      <c r="F1914" s="43">
        <v>1365.68</v>
      </c>
      <c r="G1914" s="43">
        <v>106294.35</v>
      </c>
      <c r="H1914" s="19">
        <f t="shared" si="29"/>
        <v>9</v>
      </c>
    </row>
    <row r="1915" spans="1:8" s="19" customFormat="1" ht="30" x14ac:dyDescent="0.25">
      <c r="A1915" s="40" t="s">
        <v>3847</v>
      </c>
      <c r="B1915" s="40"/>
      <c r="C1915" s="41" t="s">
        <v>3848</v>
      </c>
      <c r="D1915" s="42" t="s">
        <v>21</v>
      </c>
      <c r="E1915" s="43">
        <v>4610.3100000000004</v>
      </c>
      <c r="F1915" s="43">
        <v>341.42</v>
      </c>
      <c r="G1915" s="43">
        <v>4951.7299999999996</v>
      </c>
      <c r="H1915" s="19">
        <f t="shared" si="29"/>
        <v>9</v>
      </c>
    </row>
    <row r="1916" spans="1:8" s="19" customFormat="1" ht="30" x14ac:dyDescent="0.25">
      <c r="A1916" s="40" t="s">
        <v>3849</v>
      </c>
      <c r="B1916" s="40"/>
      <c r="C1916" s="41" t="s">
        <v>3850</v>
      </c>
      <c r="D1916" s="42" t="s">
        <v>21</v>
      </c>
      <c r="E1916" s="43">
        <v>5038.38</v>
      </c>
      <c r="F1916" s="43">
        <v>341.42</v>
      </c>
      <c r="G1916" s="43">
        <v>5379.8</v>
      </c>
      <c r="H1916" s="19">
        <f t="shared" si="29"/>
        <v>9</v>
      </c>
    </row>
    <row r="1917" spans="1:8" s="19" customFormat="1" x14ac:dyDescent="0.25">
      <c r="A1917" s="40" t="s">
        <v>3851</v>
      </c>
      <c r="B1917" s="40"/>
      <c r="C1917" s="41" t="s">
        <v>3852</v>
      </c>
      <c r="D1917" s="42" t="s">
        <v>21</v>
      </c>
      <c r="E1917" s="43">
        <v>19629.060000000001</v>
      </c>
      <c r="F1917" s="43">
        <v>853.55</v>
      </c>
      <c r="G1917" s="43">
        <v>20482.61</v>
      </c>
      <c r="H1917" s="19">
        <f t="shared" si="29"/>
        <v>9</v>
      </c>
    </row>
    <row r="1918" spans="1:8" s="19" customFormat="1" x14ac:dyDescent="0.25">
      <c r="A1918" s="40" t="s">
        <v>3853</v>
      </c>
      <c r="B1918" s="40"/>
      <c r="C1918" s="41" t="s">
        <v>3854</v>
      </c>
      <c r="D1918" s="42" t="s">
        <v>21</v>
      </c>
      <c r="E1918" s="43">
        <v>34567.760000000002</v>
      </c>
      <c r="F1918" s="43">
        <v>853.55</v>
      </c>
      <c r="G1918" s="43">
        <v>35421.31</v>
      </c>
      <c r="H1918" s="19">
        <f t="shared" si="29"/>
        <v>9</v>
      </c>
    </row>
    <row r="1919" spans="1:8" s="19" customFormat="1" ht="30" x14ac:dyDescent="0.25">
      <c r="A1919" s="40" t="s">
        <v>3855</v>
      </c>
      <c r="B1919" s="40"/>
      <c r="C1919" s="41" t="s">
        <v>3856</v>
      </c>
      <c r="D1919" s="42" t="s">
        <v>21</v>
      </c>
      <c r="E1919" s="43">
        <v>16325.74</v>
      </c>
      <c r="F1919" s="43">
        <v>853.55</v>
      </c>
      <c r="G1919" s="43">
        <v>17179.29</v>
      </c>
      <c r="H1919" s="19">
        <f t="shared" si="29"/>
        <v>9</v>
      </c>
    </row>
    <row r="1920" spans="1:8" s="19" customFormat="1" ht="30" x14ac:dyDescent="0.25">
      <c r="A1920" s="40" t="s">
        <v>3857</v>
      </c>
      <c r="B1920" s="40"/>
      <c r="C1920" s="41" t="s">
        <v>3858</v>
      </c>
      <c r="D1920" s="42" t="s">
        <v>21</v>
      </c>
      <c r="E1920" s="43">
        <v>72114.320000000007</v>
      </c>
      <c r="F1920" s="43">
        <v>1365.68</v>
      </c>
      <c r="G1920" s="43">
        <v>73480</v>
      </c>
      <c r="H1920" s="19">
        <f t="shared" si="29"/>
        <v>9</v>
      </c>
    </row>
    <row r="1921" spans="1:8" s="19" customFormat="1" ht="30" x14ac:dyDescent="0.25">
      <c r="A1921" s="40" t="s">
        <v>3859</v>
      </c>
      <c r="B1921" s="40"/>
      <c r="C1921" s="41" t="s">
        <v>3860</v>
      </c>
      <c r="D1921" s="42" t="s">
        <v>21</v>
      </c>
      <c r="E1921" s="43">
        <v>15456.19</v>
      </c>
      <c r="F1921" s="43">
        <v>341.42</v>
      </c>
      <c r="G1921" s="43">
        <v>15797.61</v>
      </c>
      <c r="H1921" s="19">
        <f t="shared" si="29"/>
        <v>9</v>
      </c>
    </row>
    <row r="1922" spans="1:8" s="19" customFormat="1" x14ac:dyDescent="0.25">
      <c r="A1922" s="40" t="s">
        <v>3861</v>
      </c>
      <c r="B1922" s="40"/>
      <c r="C1922" s="41" t="s">
        <v>3862</v>
      </c>
      <c r="D1922" s="42" t="s">
        <v>21</v>
      </c>
      <c r="E1922" s="43">
        <v>54559.88</v>
      </c>
      <c r="F1922" s="43">
        <v>1365.68</v>
      </c>
      <c r="G1922" s="43">
        <v>55925.56</v>
      </c>
      <c r="H1922" s="19">
        <f t="shared" si="29"/>
        <v>9</v>
      </c>
    </row>
    <row r="1923" spans="1:8" s="19" customFormat="1" x14ac:dyDescent="0.25">
      <c r="A1923" s="40" t="s">
        <v>3863</v>
      </c>
      <c r="B1923" s="40"/>
      <c r="C1923" s="41" t="s">
        <v>3864</v>
      </c>
      <c r="D1923" s="42" t="s">
        <v>21</v>
      </c>
      <c r="E1923" s="43">
        <v>73307.179999999993</v>
      </c>
      <c r="F1923" s="43">
        <v>1365.68</v>
      </c>
      <c r="G1923" s="43">
        <v>74672.86</v>
      </c>
      <c r="H1923" s="19">
        <f t="shared" si="29"/>
        <v>9</v>
      </c>
    </row>
    <row r="1924" spans="1:8" s="19" customFormat="1" x14ac:dyDescent="0.25">
      <c r="A1924" s="40" t="s">
        <v>3865</v>
      </c>
      <c r="B1924" s="40"/>
      <c r="C1924" s="41" t="s">
        <v>3866</v>
      </c>
      <c r="D1924" s="42" t="s">
        <v>21</v>
      </c>
      <c r="E1924" s="43">
        <v>95959.4</v>
      </c>
      <c r="F1924" s="43">
        <v>1365.68</v>
      </c>
      <c r="G1924" s="43">
        <v>97325.08</v>
      </c>
      <c r="H1924" s="19">
        <f t="shared" si="29"/>
        <v>9</v>
      </c>
    </row>
    <row r="1925" spans="1:8" s="19" customFormat="1" x14ac:dyDescent="0.25">
      <c r="A1925" s="40" t="s">
        <v>3867</v>
      </c>
      <c r="B1925" s="40"/>
      <c r="C1925" s="41" t="s">
        <v>3868</v>
      </c>
      <c r="D1925" s="42" t="s">
        <v>21</v>
      </c>
      <c r="E1925" s="43">
        <v>61396.1</v>
      </c>
      <c r="F1925" s="43">
        <v>853.55</v>
      </c>
      <c r="G1925" s="43">
        <v>62249.65</v>
      </c>
      <c r="H1925" s="19">
        <f t="shared" si="29"/>
        <v>9</v>
      </c>
    </row>
    <row r="1926" spans="1:8" s="19" customFormat="1" x14ac:dyDescent="0.25">
      <c r="A1926" s="40" t="s">
        <v>3869</v>
      </c>
      <c r="B1926" s="40"/>
      <c r="C1926" s="41" t="s">
        <v>3870</v>
      </c>
      <c r="D1926" s="42" t="s">
        <v>21</v>
      </c>
      <c r="E1926" s="43">
        <v>25192.78</v>
      </c>
      <c r="F1926" s="43">
        <v>853.55</v>
      </c>
      <c r="G1926" s="43">
        <v>26046.33</v>
      </c>
      <c r="H1926" s="19">
        <f t="shared" si="29"/>
        <v>9</v>
      </c>
    </row>
    <row r="1927" spans="1:8" s="19" customFormat="1" ht="30" x14ac:dyDescent="0.25">
      <c r="A1927" s="40" t="s">
        <v>3871</v>
      </c>
      <c r="B1927" s="40"/>
      <c r="C1927" s="41" t="s">
        <v>3872</v>
      </c>
      <c r="D1927" s="42" t="s">
        <v>21</v>
      </c>
      <c r="E1927" s="43">
        <v>108084.99</v>
      </c>
      <c r="F1927" s="43">
        <v>1365.68</v>
      </c>
      <c r="G1927" s="43">
        <v>109450.67</v>
      </c>
      <c r="H1927" s="19">
        <f t="shared" si="29"/>
        <v>9</v>
      </c>
    </row>
    <row r="1928" spans="1:8" s="19" customFormat="1" ht="30" x14ac:dyDescent="0.25">
      <c r="A1928" s="40" t="s">
        <v>3873</v>
      </c>
      <c r="B1928" s="40"/>
      <c r="C1928" s="41" t="s">
        <v>3874</v>
      </c>
      <c r="D1928" s="42" t="s">
        <v>21</v>
      </c>
      <c r="E1928" s="43">
        <v>32322.1</v>
      </c>
      <c r="F1928" s="43">
        <v>853.55</v>
      </c>
      <c r="G1928" s="43">
        <v>33175.65</v>
      </c>
      <c r="H1928" s="19">
        <f t="shared" si="29"/>
        <v>9</v>
      </c>
    </row>
    <row r="1929" spans="1:8" s="19" customFormat="1" ht="30" x14ac:dyDescent="0.25">
      <c r="A1929" s="40" t="s">
        <v>3875</v>
      </c>
      <c r="B1929" s="40"/>
      <c r="C1929" s="41" t="s">
        <v>3876</v>
      </c>
      <c r="D1929" s="42" t="s">
        <v>21</v>
      </c>
      <c r="E1929" s="43">
        <v>37182.07</v>
      </c>
      <c r="F1929" s="43">
        <v>853.55</v>
      </c>
      <c r="G1929" s="43">
        <v>38035.620000000003</v>
      </c>
      <c r="H1929" s="19">
        <f t="shared" ref="H1929:H1992" si="30">LEN(A1929)</f>
        <v>9</v>
      </c>
    </row>
    <row r="1930" spans="1:8" s="19" customFormat="1" x14ac:dyDescent="0.25">
      <c r="A1930" s="40" t="s">
        <v>3877</v>
      </c>
      <c r="B1930" s="40"/>
      <c r="C1930" s="41" t="s">
        <v>3878</v>
      </c>
      <c r="D1930" s="42"/>
      <c r="E1930" s="43"/>
      <c r="F1930" s="43"/>
      <c r="G1930" s="43"/>
      <c r="H1930" s="19">
        <f t="shared" si="30"/>
        <v>5</v>
      </c>
    </row>
    <row r="1931" spans="1:8" s="19" customFormat="1" x14ac:dyDescent="0.25">
      <c r="A1931" s="40" t="s">
        <v>3879</v>
      </c>
      <c r="B1931" s="40"/>
      <c r="C1931" s="41" t="s">
        <v>3880</v>
      </c>
      <c r="D1931" s="42" t="s">
        <v>131</v>
      </c>
      <c r="E1931" s="43">
        <v>75.489999999999995</v>
      </c>
      <c r="F1931" s="43">
        <v>16.59</v>
      </c>
      <c r="G1931" s="43">
        <v>92.08</v>
      </c>
      <c r="H1931" s="19">
        <f t="shared" si="30"/>
        <v>9</v>
      </c>
    </row>
    <row r="1932" spans="1:8" s="19" customFormat="1" x14ac:dyDescent="0.25">
      <c r="A1932" s="40" t="s">
        <v>3881</v>
      </c>
      <c r="B1932" s="40"/>
      <c r="C1932" s="41" t="s">
        <v>3882</v>
      </c>
      <c r="D1932" s="42" t="s">
        <v>21</v>
      </c>
      <c r="E1932" s="43">
        <v>48.11</v>
      </c>
      <c r="F1932" s="43">
        <v>8.2899999999999991</v>
      </c>
      <c r="G1932" s="43">
        <v>56.4</v>
      </c>
      <c r="H1932" s="19">
        <f t="shared" si="30"/>
        <v>9</v>
      </c>
    </row>
    <row r="1933" spans="1:8" s="19" customFormat="1" x14ac:dyDescent="0.25">
      <c r="A1933" s="40" t="s">
        <v>3883</v>
      </c>
      <c r="B1933" s="40"/>
      <c r="C1933" s="41" t="s">
        <v>3884</v>
      </c>
      <c r="D1933" s="42" t="s">
        <v>21</v>
      </c>
      <c r="E1933" s="43">
        <v>1368.03</v>
      </c>
      <c r="F1933" s="43">
        <v>54.03</v>
      </c>
      <c r="G1933" s="43">
        <v>1422.06</v>
      </c>
      <c r="H1933" s="19">
        <f t="shared" si="30"/>
        <v>9</v>
      </c>
    </row>
    <row r="1934" spans="1:8" s="19" customFormat="1" x14ac:dyDescent="0.25">
      <c r="A1934" s="40" t="s">
        <v>3885</v>
      </c>
      <c r="B1934" s="40"/>
      <c r="C1934" s="41" t="s">
        <v>3886</v>
      </c>
      <c r="D1934" s="42" t="s">
        <v>21</v>
      </c>
      <c r="E1934" s="43">
        <v>26.36</v>
      </c>
      <c r="F1934" s="43">
        <v>8.2899999999999991</v>
      </c>
      <c r="G1934" s="43">
        <v>34.65</v>
      </c>
      <c r="H1934" s="19">
        <f t="shared" si="30"/>
        <v>9</v>
      </c>
    </row>
    <row r="1935" spans="1:8" s="19" customFormat="1" x14ac:dyDescent="0.25">
      <c r="A1935" s="40" t="s">
        <v>3887</v>
      </c>
      <c r="B1935" s="40"/>
      <c r="C1935" s="41" t="s">
        <v>3888</v>
      </c>
      <c r="D1935" s="42" t="s">
        <v>21</v>
      </c>
      <c r="E1935" s="43">
        <v>3.3</v>
      </c>
      <c r="F1935" s="43">
        <v>6.22</v>
      </c>
      <c r="G1935" s="43">
        <v>9.52</v>
      </c>
      <c r="H1935" s="19">
        <f t="shared" si="30"/>
        <v>9</v>
      </c>
    </row>
    <row r="1936" spans="1:8" s="19" customFormat="1" x14ac:dyDescent="0.25">
      <c r="A1936" s="40" t="s">
        <v>3889</v>
      </c>
      <c r="B1936" s="40"/>
      <c r="C1936" s="41" t="s">
        <v>3890</v>
      </c>
      <c r="D1936" s="42" t="s">
        <v>21</v>
      </c>
      <c r="E1936" s="43">
        <v>24.63</v>
      </c>
      <c r="F1936" s="43">
        <v>8.2899999999999991</v>
      </c>
      <c r="G1936" s="43">
        <v>32.92</v>
      </c>
      <c r="H1936" s="19">
        <f t="shared" si="30"/>
        <v>9</v>
      </c>
    </row>
    <row r="1937" spans="1:8" s="19" customFormat="1" ht="30" x14ac:dyDescent="0.25">
      <c r="A1937" s="40" t="s">
        <v>3891</v>
      </c>
      <c r="B1937" s="40"/>
      <c r="C1937" s="41" t="s">
        <v>3892</v>
      </c>
      <c r="D1937" s="42" t="s">
        <v>21</v>
      </c>
      <c r="E1937" s="43">
        <v>600.03</v>
      </c>
      <c r="F1937" s="43">
        <v>0.84</v>
      </c>
      <c r="G1937" s="43">
        <v>600.87</v>
      </c>
      <c r="H1937" s="19">
        <f t="shared" si="30"/>
        <v>9</v>
      </c>
    </row>
    <row r="1938" spans="1:8" s="19" customFormat="1" x14ac:dyDescent="0.25">
      <c r="A1938" s="40" t="s">
        <v>3893</v>
      </c>
      <c r="B1938" s="40"/>
      <c r="C1938" s="41" t="s">
        <v>3894</v>
      </c>
      <c r="D1938" s="42" t="s">
        <v>21</v>
      </c>
      <c r="E1938" s="43">
        <v>445.24</v>
      </c>
      <c r="F1938" s="43">
        <v>20.74</v>
      </c>
      <c r="G1938" s="43">
        <v>465.98</v>
      </c>
      <c r="H1938" s="19">
        <f t="shared" si="30"/>
        <v>9</v>
      </c>
    </row>
    <row r="1939" spans="1:8" s="19" customFormat="1" x14ac:dyDescent="0.25">
      <c r="A1939" s="40" t="s">
        <v>3895</v>
      </c>
      <c r="B1939" s="40"/>
      <c r="C1939" s="41" t="s">
        <v>3896</v>
      </c>
      <c r="D1939" s="42" t="s">
        <v>21</v>
      </c>
      <c r="E1939" s="43">
        <v>313.73</v>
      </c>
      <c r="F1939" s="43">
        <v>20.74</v>
      </c>
      <c r="G1939" s="43">
        <v>334.47</v>
      </c>
      <c r="H1939" s="19">
        <f t="shared" si="30"/>
        <v>9</v>
      </c>
    </row>
    <row r="1940" spans="1:8" s="19" customFormat="1" x14ac:dyDescent="0.25">
      <c r="A1940" s="40" t="s">
        <v>3897</v>
      </c>
      <c r="B1940" s="40"/>
      <c r="C1940" s="41" t="s">
        <v>3898</v>
      </c>
      <c r="D1940" s="42" t="s">
        <v>21</v>
      </c>
      <c r="E1940" s="43">
        <v>241.53</v>
      </c>
      <c r="F1940" s="43">
        <v>116.68</v>
      </c>
      <c r="G1940" s="43">
        <v>358.21</v>
      </c>
      <c r="H1940" s="19">
        <f t="shared" si="30"/>
        <v>9</v>
      </c>
    </row>
    <row r="1941" spans="1:8" s="19" customFormat="1" x14ac:dyDescent="0.25">
      <c r="A1941" s="40" t="s">
        <v>3899</v>
      </c>
      <c r="B1941" s="40"/>
      <c r="C1941" s="41" t="s">
        <v>3900</v>
      </c>
      <c r="D1941" s="42" t="s">
        <v>3901</v>
      </c>
      <c r="E1941" s="43">
        <v>546.45000000000005</v>
      </c>
      <c r="F1941" s="43">
        <v>0.84</v>
      </c>
      <c r="G1941" s="43">
        <v>547.29</v>
      </c>
      <c r="H1941" s="19">
        <f t="shared" si="30"/>
        <v>9</v>
      </c>
    </row>
    <row r="1942" spans="1:8" s="19" customFormat="1" x14ac:dyDescent="0.25">
      <c r="A1942" s="40" t="s">
        <v>3902</v>
      </c>
      <c r="B1942" s="40"/>
      <c r="C1942" s="41" t="s">
        <v>3903</v>
      </c>
      <c r="D1942" s="42" t="s">
        <v>21</v>
      </c>
      <c r="E1942" s="43">
        <v>24.03</v>
      </c>
      <c r="F1942" s="43">
        <v>41.47</v>
      </c>
      <c r="G1942" s="43">
        <v>65.5</v>
      </c>
      <c r="H1942" s="19">
        <f t="shared" si="30"/>
        <v>9</v>
      </c>
    </row>
    <row r="1943" spans="1:8" s="19" customFormat="1" x14ac:dyDescent="0.25">
      <c r="A1943" s="40" t="s">
        <v>3904</v>
      </c>
      <c r="B1943" s="40"/>
      <c r="C1943" s="41" t="s">
        <v>3905</v>
      </c>
      <c r="D1943" s="42" t="s">
        <v>3901</v>
      </c>
      <c r="E1943" s="43">
        <v>490.33</v>
      </c>
      <c r="F1943" s="43">
        <v>0.84</v>
      </c>
      <c r="G1943" s="43">
        <v>491.17</v>
      </c>
      <c r="H1943" s="19">
        <f t="shared" si="30"/>
        <v>9</v>
      </c>
    </row>
    <row r="1944" spans="1:8" s="19" customFormat="1" x14ac:dyDescent="0.25">
      <c r="A1944" s="40" t="s">
        <v>3906</v>
      </c>
      <c r="B1944" s="40"/>
      <c r="C1944" s="41" t="s">
        <v>3907</v>
      </c>
      <c r="D1944" s="42" t="s">
        <v>21</v>
      </c>
      <c r="E1944" s="43"/>
      <c r="F1944" s="43">
        <v>233.36</v>
      </c>
      <c r="G1944" s="43">
        <v>233.36</v>
      </c>
      <c r="H1944" s="19">
        <f t="shared" si="30"/>
        <v>9</v>
      </c>
    </row>
    <row r="1945" spans="1:8" s="19" customFormat="1" x14ac:dyDescent="0.25">
      <c r="A1945" s="40" t="s">
        <v>3908</v>
      </c>
      <c r="B1945" s="40"/>
      <c r="C1945" s="41" t="s">
        <v>3909</v>
      </c>
      <c r="D1945" s="42" t="s">
        <v>859</v>
      </c>
      <c r="E1945" s="43">
        <v>19.93</v>
      </c>
      <c r="F1945" s="43">
        <v>0.67</v>
      </c>
      <c r="G1945" s="43">
        <v>20.6</v>
      </c>
      <c r="H1945" s="19">
        <f t="shared" si="30"/>
        <v>9</v>
      </c>
    </row>
    <row r="1946" spans="1:8" s="19" customFormat="1" x14ac:dyDescent="0.25">
      <c r="A1946" s="40" t="s">
        <v>3910</v>
      </c>
      <c r="B1946" s="40"/>
      <c r="C1946" s="41" t="s">
        <v>3911</v>
      </c>
      <c r="D1946" s="42" t="s">
        <v>859</v>
      </c>
      <c r="E1946" s="43">
        <v>19.93</v>
      </c>
      <c r="F1946" s="43">
        <v>1.01</v>
      </c>
      <c r="G1946" s="43">
        <v>20.94</v>
      </c>
      <c r="H1946" s="19">
        <f t="shared" si="30"/>
        <v>9</v>
      </c>
    </row>
    <row r="1947" spans="1:8" s="19" customFormat="1" ht="30" x14ac:dyDescent="0.25">
      <c r="A1947" s="40" t="s">
        <v>3912</v>
      </c>
      <c r="B1947" s="40"/>
      <c r="C1947" s="41" t="s">
        <v>3913</v>
      </c>
      <c r="D1947" s="42" t="s">
        <v>73</v>
      </c>
      <c r="E1947" s="43">
        <v>519.75</v>
      </c>
      <c r="F1947" s="43">
        <v>8.44</v>
      </c>
      <c r="G1947" s="43">
        <v>528.19000000000005</v>
      </c>
      <c r="H1947" s="19">
        <f t="shared" si="30"/>
        <v>9</v>
      </c>
    </row>
    <row r="1948" spans="1:8" s="19" customFormat="1" ht="30" x14ac:dyDescent="0.25">
      <c r="A1948" s="40" t="s">
        <v>3914</v>
      </c>
      <c r="B1948" s="40"/>
      <c r="C1948" s="41" t="s">
        <v>3915</v>
      </c>
      <c r="D1948" s="42" t="s">
        <v>73</v>
      </c>
      <c r="E1948" s="43">
        <v>648</v>
      </c>
      <c r="F1948" s="43">
        <v>8.44</v>
      </c>
      <c r="G1948" s="43">
        <v>656.44</v>
      </c>
      <c r="H1948" s="19">
        <f t="shared" si="30"/>
        <v>9</v>
      </c>
    </row>
    <row r="1949" spans="1:8" s="19" customFormat="1" x14ac:dyDescent="0.25">
      <c r="A1949" s="40" t="s">
        <v>3916</v>
      </c>
      <c r="B1949" s="40"/>
      <c r="C1949" s="41" t="s">
        <v>3917</v>
      </c>
      <c r="D1949" s="42" t="s">
        <v>3901</v>
      </c>
      <c r="E1949" s="43">
        <v>41.26</v>
      </c>
      <c r="F1949" s="43">
        <v>0.84</v>
      </c>
      <c r="G1949" s="43">
        <v>42.1</v>
      </c>
      <c r="H1949" s="19">
        <f t="shared" si="30"/>
        <v>9</v>
      </c>
    </row>
    <row r="1950" spans="1:8" s="19" customFormat="1" x14ac:dyDescent="0.25">
      <c r="A1950" s="40" t="s">
        <v>3918</v>
      </c>
      <c r="B1950" s="40"/>
      <c r="C1950" s="41" t="s">
        <v>3919</v>
      </c>
      <c r="D1950" s="42" t="s">
        <v>21</v>
      </c>
      <c r="E1950" s="43">
        <v>15.05</v>
      </c>
      <c r="F1950" s="43">
        <v>58.34</v>
      </c>
      <c r="G1950" s="43">
        <v>73.39</v>
      </c>
      <c r="H1950" s="19">
        <f t="shared" si="30"/>
        <v>9</v>
      </c>
    </row>
    <row r="1951" spans="1:8" s="19" customFormat="1" x14ac:dyDescent="0.25">
      <c r="A1951" s="40" t="s">
        <v>3920</v>
      </c>
      <c r="B1951" s="40"/>
      <c r="C1951" s="41" t="s">
        <v>3921</v>
      </c>
      <c r="D1951" s="42" t="s">
        <v>21</v>
      </c>
      <c r="E1951" s="43">
        <v>75.16</v>
      </c>
      <c r="F1951" s="43">
        <v>0.84</v>
      </c>
      <c r="G1951" s="43">
        <v>76</v>
      </c>
      <c r="H1951" s="19">
        <f t="shared" si="30"/>
        <v>9</v>
      </c>
    </row>
    <row r="1952" spans="1:8" s="19" customFormat="1" x14ac:dyDescent="0.25">
      <c r="A1952" s="40" t="s">
        <v>3922</v>
      </c>
      <c r="B1952" s="40"/>
      <c r="C1952" s="41" t="s">
        <v>3923</v>
      </c>
      <c r="D1952" s="42" t="s">
        <v>21</v>
      </c>
      <c r="E1952" s="43">
        <v>182.02</v>
      </c>
      <c r="F1952" s="43">
        <v>116.68</v>
      </c>
      <c r="G1952" s="43">
        <v>298.7</v>
      </c>
      <c r="H1952" s="19">
        <f t="shared" si="30"/>
        <v>9</v>
      </c>
    </row>
    <row r="1953" spans="1:8" s="19" customFormat="1" x14ac:dyDescent="0.25">
      <c r="A1953" s="40" t="s">
        <v>3924</v>
      </c>
      <c r="B1953" s="40"/>
      <c r="C1953" s="41" t="s">
        <v>3925</v>
      </c>
      <c r="D1953" s="42" t="s">
        <v>21</v>
      </c>
      <c r="E1953" s="43">
        <v>323.83</v>
      </c>
      <c r="F1953" s="43">
        <v>0.84</v>
      </c>
      <c r="G1953" s="43">
        <v>324.67</v>
      </c>
      <c r="H1953" s="19">
        <f t="shared" si="30"/>
        <v>9</v>
      </c>
    </row>
    <row r="1954" spans="1:8" s="19" customFormat="1" x14ac:dyDescent="0.25">
      <c r="A1954" s="40" t="s">
        <v>3926</v>
      </c>
      <c r="B1954" s="40"/>
      <c r="C1954" s="41" t="s">
        <v>3927</v>
      </c>
      <c r="D1954" s="42" t="s">
        <v>21</v>
      </c>
      <c r="E1954" s="43">
        <v>564.15</v>
      </c>
      <c r="F1954" s="43">
        <v>116.68</v>
      </c>
      <c r="G1954" s="43">
        <v>680.83</v>
      </c>
      <c r="H1954" s="19">
        <f t="shared" si="30"/>
        <v>9</v>
      </c>
    </row>
    <row r="1955" spans="1:8" s="19" customFormat="1" x14ac:dyDescent="0.25">
      <c r="A1955" s="40" t="s">
        <v>3928</v>
      </c>
      <c r="B1955" s="40"/>
      <c r="C1955" s="41" t="s">
        <v>3929</v>
      </c>
      <c r="D1955" s="42" t="s">
        <v>21</v>
      </c>
      <c r="E1955" s="43">
        <v>2395.48</v>
      </c>
      <c r="F1955" s="43">
        <v>41.47</v>
      </c>
      <c r="G1955" s="43">
        <v>2436.9499999999998</v>
      </c>
      <c r="H1955" s="19">
        <f t="shared" si="30"/>
        <v>9</v>
      </c>
    </row>
    <row r="1956" spans="1:8" s="19" customFormat="1" x14ac:dyDescent="0.25">
      <c r="A1956" s="40" t="s">
        <v>3930</v>
      </c>
      <c r="B1956" s="40"/>
      <c r="C1956" s="41" t="s">
        <v>3931</v>
      </c>
      <c r="D1956" s="42" t="s">
        <v>21</v>
      </c>
      <c r="E1956" s="43">
        <v>3597.49</v>
      </c>
      <c r="F1956" s="43">
        <v>41.47</v>
      </c>
      <c r="G1956" s="43">
        <v>3638.96</v>
      </c>
      <c r="H1956" s="19">
        <f t="shared" si="30"/>
        <v>9</v>
      </c>
    </row>
    <row r="1957" spans="1:8" s="19" customFormat="1" x14ac:dyDescent="0.25">
      <c r="A1957" s="40" t="s">
        <v>3932</v>
      </c>
      <c r="B1957" s="40"/>
      <c r="C1957" s="41" t="s">
        <v>3933</v>
      </c>
      <c r="D1957" s="42" t="s">
        <v>21</v>
      </c>
      <c r="E1957" s="43">
        <v>4653.95</v>
      </c>
      <c r="F1957" s="43">
        <v>41.47</v>
      </c>
      <c r="G1957" s="43">
        <v>4695.42</v>
      </c>
      <c r="H1957" s="19">
        <f t="shared" si="30"/>
        <v>9</v>
      </c>
    </row>
    <row r="1958" spans="1:8" s="19" customFormat="1" x14ac:dyDescent="0.25">
      <c r="A1958" s="40" t="s">
        <v>3934</v>
      </c>
      <c r="B1958" s="40"/>
      <c r="C1958" s="41" t="s">
        <v>3935</v>
      </c>
      <c r="D1958" s="42"/>
      <c r="E1958" s="43"/>
      <c r="F1958" s="43"/>
      <c r="G1958" s="43"/>
      <c r="H1958" s="19">
        <f t="shared" si="30"/>
        <v>2</v>
      </c>
    </row>
    <row r="1959" spans="1:8" s="19" customFormat="1" x14ac:dyDescent="0.25">
      <c r="A1959" s="40" t="s">
        <v>3936</v>
      </c>
      <c r="B1959" s="40"/>
      <c r="C1959" s="41" t="s">
        <v>3937</v>
      </c>
      <c r="D1959" s="42"/>
      <c r="E1959" s="43"/>
      <c r="F1959" s="43"/>
      <c r="G1959" s="43"/>
      <c r="H1959" s="19">
        <f t="shared" si="30"/>
        <v>5</v>
      </c>
    </row>
    <row r="1960" spans="1:8" s="19" customFormat="1" x14ac:dyDescent="0.25">
      <c r="A1960" s="40" t="s">
        <v>3938</v>
      </c>
      <c r="B1960" s="40"/>
      <c r="C1960" s="41" t="s">
        <v>3939</v>
      </c>
      <c r="D1960" s="42" t="s">
        <v>21</v>
      </c>
      <c r="E1960" s="43">
        <v>39.590000000000003</v>
      </c>
      <c r="F1960" s="43">
        <v>71.39</v>
      </c>
      <c r="G1960" s="43">
        <v>110.98</v>
      </c>
      <c r="H1960" s="19">
        <f t="shared" si="30"/>
        <v>9</v>
      </c>
    </row>
    <row r="1961" spans="1:8" s="19" customFormat="1" x14ac:dyDescent="0.25">
      <c r="A1961" s="40" t="s">
        <v>3940</v>
      </c>
      <c r="B1961" s="40"/>
      <c r="C1961" s="41" t="s">
        <v>3941</v>
      </c>
      <c r="D1961" s="42" t="s">
        <v>21</v>
      </c>
      <c r="E1961" s="43">
        <v>81.13</v>
      </c>
      <c r="F1961" s="43">
        <v>99.61</v>
      </c>
      <c r="G1961" s="43">
        <v>180.74</v>
      </c>
      <c r="H1961" s="19">
        <f t="shared" si="30"/>
        <v>9</v>
      </c>
    </row>
    <row r="1962" spans="1:8" s="19" customFormat="1" x14ac:dyDescent="0.25">
      <c r="A1962" s="40" t="s">
        <v>3942</v>
      </c>
      <c r="B1962" s="40"/>
      <c r="C1962" s="41" t="s">
        <v>3943</v>
      </c>
      <c r="D1962" s="42" t="s">
        <v>21</v>
      </c>
      <c r="E1962" s="43">
        <v>143.86000000000001</v>
      </c>
      <c r="F1962" s="43">
        <v>127.82</v>
      </c>
      <c r="G1962" s="43">
        <v>271.68</v>
      </c>
      <c r="H1962" s="19">
        <f t="shared" si="30"/>
        <v>9</v>
      </c>
    </row>
    <row r="1963" spans="1:8" s="19" customFormat="1" x14ac:dyDescent="0.25">
      <c r="A1963" s="40" t="s">
        <v>3944</v>
      </c>
      <c r="B1963" s="40"/>
      <c r="C1963" s="41" t="s">
        <v>3945</v>
      </c>
      <c r="D1963" s="42" t="s">
        <v>21</v>
      </c>
      <c r="E1963" s="43">
        <v>419.39</v>
      </c>
      <c r="F1963" s="43">
        <v>158.5</v>
      </c>
      <c r="G1963" s="43">
        <v>577.89</v>
      </c>
      <c r="H1963" s="19">
        <f t="shared" si="30"/>
        <v>9</v>
      </c>
    </row>
    <row r="1964" spans="1:8" s="19" customFormat="1" x14ac:dyDescent="0.25">
      <c r="A1964" s="40" t="s">
        <v>3946</v>
      </c>
      <c r="B1964" s="40"/>
      <c r="C1964" s="41" t="s">
        <v>3947</v>
      </c>
      <c r="D1964" s="42" t="s">
        <v>21</v>
      </c>
      <c r="E1964" s="43">
        <v>869.43</v>
      </c>
      <c r="F1964" s="43">
        <v>212.47</v>
      </c>
      <c r="G1964" s="43">
        <v>1081.9000000000001</v>
      </c>
      <c r="H1964" s="19">
        <f t="shared" si="30"/>
        <v>9</v>
      </c>
    </row>
    <row r="1965" spans="1:8" s="19" customFormat="1" x14ac:dyDescent="0.25">
      <c r="A1965" s="40" t="s">
        <v>3948</v>
      </c>
      <c r="B1965" s="40"/>
      <c r="C1965" s="41" t="s">
        <v>3949</v>
      </c>
      <c r="D1965" s="42"/>
      <c r="E1965" s="43"/>
      <c r="F1965" s="43"/>
      <c r="G1965" s="43"/>
      <c r="H1965" s="19">
        <f t="shared" si="30"/>
        <v>5</v>
      </c>
    </row>
    <row r="1966" spans="1:8" s="19" customFormat="1" x14ac:dyDescent="0.25">
      <c r="A1966" s="40" t="s">
        <v>3950</v>
      </c>
      <c r="B1966" s="40"/>
      <c r="C1966" s="41" t="s">
        <v>3951</v>
      </c>
      <c r="D1966" s="42" t="s">
        <v>21</v>
      </c>
      <c r="E1966" s="43">
        <v>83.24</v>
      </c>
      <c r="F1966" s="43">
        <v>62.21</v>
      </c>
      <c r="G1966" s="43">
        <v>145.44999999999999</v>
      </c>
      <c r="H1966" s="19">
        <f t="shared" si="30"/>
        <v>9</v>
      </c>
    </row>
    <row r="1967" spans="1:8" s="19" customFormat="1" x14ac:dyDescent="0.25">
      <c r="A1967" s="40" t="s">
        <v>3952</v>
      </c>
      <c r="B1967" s="40"/>
      <c r="C1967" s="41" t="s">
        <v>3953</v>
      </c>
      <c r="D1967" s="42" t="s">
        <v>21</v>
      </c>
      <c r="E1967" s="43">
        <v>159.76</v>
      </c>
      <c r="F1967" s="43">
        <v>82.94</v>
      </c>
      <c r="G1967" s="43">
        <v>242.7</v>
      </c>
      <c r="H1967" s="19">
        <f t="shared" si="30"/>
        <v>9</v>
      </c>
    </row>
    <row r="1968" spans="1:8" s="19" customFormat="1" x14ac:dyDescent="0.25">
      <c r="A1968" s="40" t="s">
        <v>3954</v>
      </c>
      <c r="B1968" s="40"/>
      <c r="C1968" s="41" t="s">
        <v>3955</v>
      </c>
      <c r="D1968" s="42" t="s">
        <v>21</v>
      </c>
      <c r="E1968" s="43">
        <v>280.75</v>
      </c>
      <c r="F1968" s="43">
        <v>103.68</v>
      </c>
      <c r="G1968" s="43">
        <v>384.43</v>
      </c>
      <c r="H1968" s="19">
        <f t="shared" si="30"/>
        <v>9</v>
      </c>
    </row>
    <row r="1969" spans="1:8" s="19" customFormat="1" x14ac:dyDescent="0.25">
      <c r="A1969" s="40" t="s">
        <v>3956</v>
      </c>
      <c r="B1969" s="40"/>
      <c r="C1969" s="41" t="s">
        <v>3957</v>
      </c>
      <c r="D1969" s="42" t="s">
        <v>21</v>
      </c>
      <c r="E1969" s="43">
        <v>433.58</v>
      </c>
      <c r="F1969" s="43">
        <v>124.41</v>
      </c>
      <c r="G1969" s="43">
        <v>557.99</v>
      </c>
      <c r="H1969" s="19">
        <f t="shared" si="30"/>
        <v>9</v>
      </c>
    </row>
    <row r="1970" spans="1:8" s="19" customFormat="1" x14ac:dyDescent="0.25">
      <c r="A1970" s="40" t="s">
        <v>3958</v>
      </c>
      <c r="B1970" s="40"/>
      <c r="C1970" s="41" t="s">
        <v>3959</v>
      </c>
      <c r="D1970" s="42"/>
      <c r="E1970" s="43"/>
      <c r="F1970" s="43"/>
      <c r="G1970" s="43"/>
      <c r="H1970" s="19">
        <f t="shared" si="30"/>
        <v>5</v>
      </c>
    </row>
    <row r="1971" spans="1:8" s="19" customFormat="1" ht="30" x14ac:dyDescent="0.25">
      <c r="A1971" s="40" t="s">
        <v>3960</v>
      </c>
      <c r="B1971" s="40"/>
      <c r="C1971" s="41" t="s">
        <v>3961</v>
      </c>
      <c r="D1971" s="42" t="s">
        <v>21</v>
      </c>
      <c r="E1971" s="43">
        <v>502.37</v>
      </c>
      <c r="F1971" s="43">
        <v>124</v>
      </c>
      <c r="G1971" s="43">
        <v>626.37</v>
      </c>
      <c r="H1971" s="19">
        <f t="shared" si="30"/>
        <v>9</v>
      </c>
    </row>
    <row r="1972" spans="1:8" s="19" customFormat="1" ht="30" x14ac:dyDescent="0.25">
      <c r="A1972" s="40" t="s">
        <v>3962</v>
      </c>
      <c r="B1972" s="40"/>
      <c r="C1972" s="41" t="s">
        <v>3963</v>
      </c>
      <c r="D1972" s="42" t="s">
        <v>21</v>
      </c>
      <c r="E1972" s="43">
        <v>496.08</v>
      </c>
      <c r="F1972" s="43">
        <v>124</v>
      </c>
      <c r="G1972" s="43">
        <v>620.08000000000004</v>
      </c>
      <c r="H1972" s="19">
        <f t="shared" si="30"/>
        <v>9</v>
      </c>
    </row>
    <row r="1973" spans="1:8" s="19" customFormat="1" ht="30" x14ac:dyDescent="0.25">
      <c r="A1973" s="40" t="s">
        <v>3964</v>
      </c>
      <c r="B1973" s="40"/>
      <c r="C1973" s="41" t="s">
        <v>3965</v>
      </c>
      <c r="D1973" s="42" t="s">
        <v>21</v>
      </c>
      <c r="E1973" s="43">
        <v>619.17999999999995</v>
      </c>
      <c r="F1973" s="43">
        <v>155.01</v>
      </c>
      <c r="G1973" s="43">
        <v>774.19</v>
      </c>
      <c r="H1973" s="19">
        <f t="shared" si="30"/>
        <v>9</v>
      </c>
    </row>
    <row r="1974" spans="1:8" s="19" customFormat="1" ht="30" x14ac:dyDescent="0.25">
      <c r="A1974" s="40" t="s">
        <v>3966</v>
      </c>
      <c r="B1974" s="40"/>
      <c r="C1974" s="41" t="s">
        <v>3967</v>
      </c>
      <c r="D1974" s="42" t="s">
        <v>21</v>
      </c>
      <c r="E1974" s="43">
        <v>670.41</v>
      </c>
      <c r="F1974" s="43">
        <v>155.01</v>
      </c>
      <c r="G1974" s="43">
        <v>825.42</v>
      </c>
      <c r="H1974" s="19">
        <f t="shared" si="30"/>
        <v>9</v>
      </c>
    </row>
    <row r="1975" spans="1:8" s="19" customFormat="1" ht="30" x14ac:dyDescent="0.25">
      <c r="A1975" s="40" t="s">
        <v>3968</v>
      </c>
      <c r="B1975" s="40"/>
      <c r="C1975" s="41" t="s">
        <v>3969</v>
      </c>
      <c r="D1975" s="42" t="s">
        <v>21</v>
      </c>
      <c r="E1975" s="43">
        <v>1089.3</v>
      </c>
      <c r="F1975" s="43">
        <v>186</v>
      </c>
      <c r="G1975" s="43">
        <v>1275.3</v>
      </c>
      <c r="H1975" s="19">
        <f t="shared" si="30"/>
        <v>9</v>
      </c>
    </row>
    <row r="1976" spans="1:8" s="19" customFormat="1" ht="30" x14ac:dyDescent="0.25">
      <c r="A1976" s="40" t="s">
        <v>3970</v>
      </c>
      <c r="B1976" s="40"/>
      <c r="C1976" s="41" t="s">
        <v>3971</v>
      </c>
      <c r="D1976" s="42" t="s">
        <v>21</v>
      </c>
      <c r="E1976" s="43">
        <v>1434.65</v>
      </c>
      <c r="F1976" s="43">
        <v>186</v>
      </c>
      <c r="G1976" s="43">
        <v>1620.65</v>
      </c>
      <c r="H1976" s="19">
        <f t="shared" si="30"/>
        <v>9</v>
      </c>
    </row>
    <row r="1977" spans="1:8" s="19" customFormat="1" x14ac:dyDescent="0.25">
      <c r="A1977" s="40" t="s">
        <v>3972</v>
      </c>
      <c r="B1977" s="40"/>
      <c r="C1977" s="41" t="s">
        <v>3973</v>
      </c>
      <c r="D1977" s="42"/>
      <c r="E1977" s="43"/>
      <c r="F1977" s="43"/>
      <c r="G1977" s="43"/>
      <c r="H1977" s="19">
        <f t="shared" si="30"/>
        <v>5</v>
      </c>
    </row>
    <row r="1978" spans="1:8" s="19" customFormat="1" ht="30" x14ac:dyDescent="0.25">
      <c r="A1978" s="40" t="s">
        <v>3974</v>
      </c>
      <c r="B1978" s="40"/>
      <c r="C1978" s="41" t="s">
        <v>3975</v>
      </c>
      <c r="D1978" s="42" t="s">
        <v>21</v>
      </c>
      <c r="E1978" s="43">
        <v>602.1</v>
      </c>
      <c r="F1978" s="43">
        <v>93.01</v>
      </c>
      <c r="G1978" s="43">
        <v>695.11</v>
      </c>
      <c r="H1978" s="19">
        <f t="shared" si="30"/>
        <v>9</v>
      </c>
    </row>
    <row r="1979" spans="1:8" s="19" customFormat="1" ht="30" x14ac:dyDescent="0.25">
      <c r="A1979" s="40" t="s">
        <v>3976</v>
      </c>
      <c r="B1979" s="40"/>
      <c r="C1979" s="41" t="s">
        <v>3977</v>
      </c>
      <c r="D1979" s="42" t="s">
        <v>21</v>
      </c>
      <c r="E1979" s="43">
        <v>699.06</v>
      </c>
      <c r="F1979" s="43">
        <v>93.01</v>
      </c>
      <c r="G1979" s="43">
        <v>792.07</v>
      </c>
      <c r="H1979" s="19">
        <f t="shared" si="30"/>
        <v>9</v>
      </c>
    </row>
    <row r="1980" spans="1:8" s="19" customFormat="1" ht="30" x14ac:dyDescent="0.25">
      <c r="A1980" s="40" t="s">
        <v>3978</v>
      </c>
      <c r="B1980" s="40"/>
      <c r="C1980" s="41" t="s">
        <v>3979</v>
      </c>
      <c r="D1980" s="42" t="s">
        <v>21</v>
      </c>
      <c r="E1980" s="43">
        <v>805.16</v>
      </c>
      <c r="F1980" s="43">
        <v>124</v>
      </c>
      <c r="G1980" s="43">
        <v>929.16</v>
      </c>
      <c r="H1980" s="19">
        <f t="shared" si="30"/>
        <v>9</v>
      </c>
    </row>
    <row r="1981" spans="1:8" s="19" customFormat="1" ht="30" x14ac:dyDescent="0.25">
      <c r="A1981" s="40" t="s">
        <v>3980</v>
      </c>
      <c r="B1981" s="40"/>
      <c r="C1981" s="41" t="s">
        <v>3981</v>
      </c>
      <c r="D1981" s="42" t="s">
        <v>21</v>
      </c>
      <c r="E1981" s="43">
        <v>854.7</v>
      </c>
      <c r="F1981" s="43">
        <v>124</v>
      </c>
      <c r="G1981" s="43">
        <v>978.7</v>
      </c>
      <c r="H1981" s="19">
        <f t="shared" si="30"/>
        <v>9</v>
      </c>
    </row>
    <row r="1982" spans="1:8" s="19" customFormat="1" ht="30" x14ac:dyDescent="0.25">
      <c r="A1982" s="40" t="s">
        <v>3982</v>
      </c>
      <c r="B1982" s="40"/>
      <c r="C1982" s="41" t="s">
        <v>3983</v>
      </c>
      <c r="D1982" s="42" t="s">
        <v>21</v>
      </c>
      <c r="E1982" s="43">
        <v>1246.8699999999999</v>
      </c>
      <c r="F1982" s="43">
        <v>155.01</v>
      </c>
      <c r="G1982" s="43">
        <v>1401.88</v>
      </c>
      <c r="H1982" s="19">
        <f t="shared" si="30"/>
        <v>9</v>
      </c>
    </row>
    <row r="1983" spans="1:8" s="19" customFormat="1" ht="30" x14ac:dyDescent="0.25">
      <c r="A1983" s="40" t="s">
        <v>3984</v>
      </c>
      <c r="B1983" s="40"/>
      <c r="C1983" s="41" t="s">
        <v>3985</v>
      </c>
      <c r="D1983" s="42" t="s">
        <v>21</v>
      </c>
      <c r="E1983" s="43">
        <v>1975.42</v>
      </c>
      <c r="F1983" s="43">
        <v>155.01</v>
      </c>
      <c r="G1983" s="43">
        <v>2130.4299999999998</v>
      </c>
      <c r="H1983" s="19">
        <f t="shared" si="30"/>
        <v>9</v>
      </c>
    </row>
    <row r="1984" spans="1:8" s="19" customFormat="1" x14ac:dyDescent="0.25">
      <c r="A1984" s="40" t="s">
        <v>3986</v>
      </c>
      <c r="B1984" s="40"/>
      <c r="C1984" s="41" t="s">
        <v>3987</v>
      </c>
      <c r="D1984" s="42"/>
      <c r="E1984" s="43"/>
      <c r="F1984" s="43"/>
      <c r="G1984" s="43"/>
      <c r="H1984" s="19">
        <f t="shared" si="30"/>
        <v>5</v>
      </c>
    </row>
    <row r="1985" spans="1:8" s="19" customFormat="1" ht="30" x14ac:dyDescent="0.25">
      <c r="A1985" s="40" t="s">
        <v>3988</v>
      </c>
      <c r="B1985" s="40"/>
      <c r="C1985" s="41" t="s">
        <v>3989</v>
      </c>
      <c r="D1985" s="42" t="s">
        <v>73</v>
      </c>
      <c r="E1985" s="43">
        <v>4103.74</v>
      </c>
      <c r="F1985" s="43">
        <v>109.96</v>
      </c>
      <c r="G1985" s="43">
        <v>4213.7</v>
      </c>
      <c r="H1985" s="19">
        <f t="shared" si="30"/>
        <v>9</v>
      </c>
    </row>
    <row r="1986" spans="1:8" s="19" customFormat="1" x14ac:dyDescent="0.25">
      <c r="A1986" s="40" t="s">
        <v>3990</v>
      </c>
      <c r="B1986" s="40"/>
      <c r="C1986" s="41" t="s">
        <v>3991</v>
      </c>
      <c r="D1986" s="42"/>
      <c r="E1986" s="43"/>
      <c r="F1986" s="43"/>
      <c r="G1986" s="43"/>
      <c r="H1986" s="19">
        <f t="shared" si="30"/>
        <v>5</v>
      </c>
    </row>
    <row r="1987" spans="1:8" s="19" customFormat="1" x14ac:dyDescent="0.25">
      <c r="A1987" s="40" t="s">
        <v>3992</v>
      </c>
      <c r="B1987" s="40"/>
      <c r="C1987" s="41" t="s">
        <v>3993</v>
      </c>
      <c r="D1987" s="42" t="s">
        <v>592</v>
      </c>
      <c r="E1987" s="43">
        <v>115.16</v>
      </c>
      <c r="F1987" s="43">
        <v>7.38</v>
      </c>
      <c r="G1987" s="43">
        <v>122.54</v>
      </c>
      <c r="H1987" s="19">
        <f t="shared" si="30"/>
        <v>9</v>
      </c>
    </row>
    <row r="1988" spans="1:8" s="19" customFormat="1" x14ac:dyDescent="0.25">
      <c r="A1988" s="40" t="s">
        <v>3994</v>
      </c>
      <c r="B1988" s="40"/>
      <c r="C1988" s="41" t="s">
        <v>3995</v>
      </c>
      <c r="D1988" s="42"/>
      <c r="E1988" s="43"/>
      <c r="F1988" s="43"/>
      <c r="G1988" s="43"/>
      <c r="H1988" s="19">
        <f t="shared" si="30"/>
        <v>5</v>
      </c>
    </row>
    <row r="1989" spans="1:8" s="19" customFormat="1" x14ac:dyDescent="0.25">
      <c r="A1989" s="40" t="s">
        <v>3996</v>
      </c>
      <c r="B1989" s="40"/>
      <c r="C1989" s="41" t="s">
        <v>3997</v>
      </c>
      <c r="D1989" s="42" t="s">
        <v>21</v>
      </c>
      <c r="E1989" s="43">
        <v>26.61</v>
      </c>
      <c r="F1989" s="43">
        <v>12.44</v>
      </c>
      <c r="G1989" s="43">
        <v>39.049999999999997</v>
      </c>
      <c r="H1989" s="19">
        <f t="shared" si="30"/>
        <v>9</v>
      </c>
    </row>
    <row r="1990" spans="1:8" s="19" customFormat="1" x14ac:dyDescent="0.25">
      <c r="A1990" s="40" t="s">
        <v>3998</v>
      </c>
      <c r="B1990" s="40"/>
      <c r="C1990" s="41" t="s">
        <v>3999</v>
      </c>
      <c r="D1990" s="42" t="s">
        <v>21</v>
      </c>
      <c r="E1990" s="43">
        <v>45</v>
      </c>
      <c r="F1990" s="43">
        <v>20.74</v>
      </c>
      <c r="G1990" s="43">
        <v>65.739999999999995</v>
      </c>
      <c r="H1990" s="19">
        <f t="shared" si="30"/>
        <v>9</v>
      </c>
    </row>
    <row r="1991" spans="1:8" s="19" customFormat="1" x14ac:dyDescent="0.25">
      <c r="A1991" s="40" t="s">
        <v>4000</v>
      </c>
      <c r="B1991" s="40"/>
      <c r="C1991" s="41" t="s">
        <v>4001</v>
      </c>
      <c r="D1991" s="42" t="s">
        <v>21</v>
      </c>
      <c r="E1991" s="43">
        <v>52.18</v>
      </c>
      <c r="F1991" s="43">
        <v>41.47</v>
      </c>
      <c r="G1991" s="43">
        <v>93.65</v>
      </c>
      <c r="H1991" s="19">
        <f t="shared" si="30"/>
        <v>9</v>
      </c>
    </row>
    <row r="1992" spans="1:8" s="19" customFormat="1" x14ac:dyDescent="0.25">
      <c r="A1992" s="40" t="s">
        <v>4002</v>
      </c>
      <c r="B1992" s="40"/>
      <c r="C1992" s="41" t="s">
        <v>4003</v>
      </c>
      <c r="D1992" s="42" t="s">
        <v>21</v>
      </c>
      <c r="E1992" s="43">
        <v>169.61</v>
      </c>
      <c r="F1992" s="43">
        <v>41.47</v>
      </c>
      <c r="G1992" s="43">
        <v>211.08</v>
      </c>
      <c r="H1992" s="19">
        <f t="shared" si="30"/>
        <v>9</v>
      </c>
    </row>
    <row r="1993" spans="1:8" s="19" customFormat="1" x14ac:dyDescent="0.25">
      <c r="A1993" s="40" t="s">
        <v>4004</v>
      </c>
      <c r="B1993" s="40"/>
      <c r="C1993" s="41" t="s">
        <v>4005</v>
      </c>
      <c r="D1993" s="42" t="s">
        <v>21</v>
      </c>
      <c r="E1993" s="43">
        <v>241.69</v>
      </c>
      <c r="F1993" s="43">
        <v>41.47</v>
      </c>
      <c r="G1993" s="43">
        <v>283.16000000000003</v>
      </c>
      <c r="H1993" s="19">
        <f t="shared" ref="H1993:H2056" si="31">LEN(A1993)</f>
        <v>9</v>
      </c>
    </row>
    <row r="1994" spans="1:8" s="19" customFormat="1" x14ac:dyDescent="0.25">
      <c r="A1994" s="40" t="s">
        <v>4006</v>
      </c>
      <c r="B1994" s="40"/>
      <c r="C1994" s="41" t="s">
        <v>4007</v>
      </c>
      <c r="D1994" s="42" t="s">
        <v>21</v>
      </c>
      <c r="E1994" s="43">
        <v>815</v>
      </c>
      <c r="F1994" s="43">
        <v>49.76</v>
      </c>
      <c r="G1994" s="43">
        <v>864.76</v>
      </c>
      <c r="H1994" s="19">
        <f t="shared" si="31"/>
        <v>9</v>
      </c>
    </row>
    <row r="1995" spans="1:8" s="19" customFormat="1" x14ac:dyDescent="0.25">
      <c r="A1995" s="40" t="s">
        <v>4008</v>
      </c>
      <c r="B1995" s="40"/>
      <c r="C1995" s="41" t="s">
        <v>4009</v>
      </c>
      <c r="D1995" s="42" t="s">
        <v>21</v>
      </c>
      <c r="E1995" s="43">
        <v>312.33999999999997</v>
      </c>
      <c r="F1995" s="43">
        <v>49.76</v>
      </c>
      <c r="G1995" s="43">
        <v>362.1</v>
      </c>
      <c r="H1995" s="19">
        <f t="shared" si="31"/>
        <v>9</v>
      </c>
    </row>
    <row r="1996" spans="1:8" s="19" customFormat="1" x14ac:dyDescent="0.25">
      <c r="A1996" s="40" t="s">
        <v>4010</v>
      </c>
      <c r="B1996" s="40"/>
      <c r="C1996" s="41" t="s">
        <v>4011</v>
      </c>
      <c r="D1996" s="42"/>
      <c r="E1996" s="43"/>
      <c r="F1996" s="43"/>
      <c r="G1996" s="43"/>
      <c r="H1996" s="19">
        <f t="shared" si="31"/>
        <v>5</v>
      </c>
    </row>
    <row r="1997" spans="1:8" s="19" customFormat="1" x14ac:dyDescent="0.25">
      <c r="A1997" s="40" t="s">
        <v>4012</v>
      </c>
      <c r="B1997" s="40"/>
      <c r="C1997" s="41" t="s">
        <v>4013</v>
      </c>
      <c r="D1997" s="42" t="s">
        <v>21</v>
      </c>
      <c r="E1997" s="43">
        <v>23.32</v>
      </c>
      <c r="F1997" s="43">
        <v>8.2899999999999991</v>
      </c>
      <c r="G1997" s="43">
        <v>31.61</v>
      </c>
      <c r="H1997" s="19">
        <f t="shared" si="31"/>
        <v>9</v>
      </c>
    </row>
    <row r="1998" spans="1:8" s="19" customFormat="1" x14ac:dyDescent="0.25">
      <c r="A1998" s="40" t="s">
        <v>4014</v>
      </c>
      <c r="B1998" s="40"/>
      <c r="C1998" s="41" t="s">
        <v>4015</v>
      </c>
      <c r="D1998" s="42" t="s">
        <v>21</v>
      </c>
      <c r="E1998" s="43">
        <v>56.98</v>
      </c>
      <c r="F1998" s="43">
        <v>8.2899999999999991</v>
      </c>
      <c r="G1998" s="43">
        <v>65.27</v>
      </c>
      <c r="H1998" s="19">
        <f t="shared" si="31"/>
        <v>9</v>
      </c>
    </row>
    <row r="1999" spans="1:8" s="19" customFormat="1" x14ac:dyDescent="0.25">
      <c r="A1999" s="40" t="s">
        <v>4016</v>
      </c>
      <c r="B1999" s="40"/>
      <c r="C1999" s="41" t="s">
        <v>4017</v>
      </c>
      <c r="D1999" s="42" t="s">
        <v>21</v>
      </c>
      <c r="E1999" s="43">
        <v>77.97</v>
      </c>
      <c r="F1999" s="43">
        <v>8.2899999999999991</v>
      </c>
      <c r="G1999" s="43">
        <v>86.26</v>
      </c>
      <c r="H1999" s="19">
        <f t="shared" si="31"/>
        <v>9</v>
      </c>
    </row>
    <row r="2000" spans="1:8" s="19" customFormat="1" x14ac:dyDescent="0.25">
      <c r="A2000" s="40" t="s">
        <v>4018</v>
      </c>
      <c r="B2000" s="40"/>
      <c r="C2000" s="41" t="s">
        <v>4019</v>
      </c>
      <c r="D2000" s="42" t="s">
        <v>21</v>
      </c>
      <c r="E2000" s="43">
        <v>112.03</v>
      </c>
      <c r="F2000" s="43">
        <v>8.2899999999999991</v>
      </c>
      <c r="G2000" s="43">
        <v>120.32</v>
      </c>
      <c r="H2000" s="19">
        <f t="shared" si="31"/>
        <v>9</v>
      </c>
    </row>
    <row r="2001" spans="1:8" s="19" customFormat="1" x14ac:dyDescent="0.25">
      <c r="A2001" s="40" t="s">
        <v>4020</v>
      </c>
      <c r="B2001" s="40"/>
      <c r="C2001" s="41" t="s">
        <v>4021</v>
      </c>
      <c r="D2001" s="42" t="s">
        <v>21</v>
      </c>
      <c r="E2001" s="43">
        <v>157.66999999999999</v>
      </c>
      <c r="F2001" s="43">
        <v>8.2899999999999991</v>
      </c>
      <c r="G2001" s="43">
        <v>165.96</v>
      </c>
      <c r="H2001" s="19">
        <f t="shared" si="31"/>
        <v>9</v>
      </c>
    </row>
    <row r="2002" spans="1:8" s="19" customFormat="1" x14ac:dyDescent="0.25">
      <c r="A2002" s="40" t="s">
        <v>4022</v>
      </c>
      <c r="B2002" s="40"/>
      <c r="C2002" s="41" t="s">
        <v>4023</v>
      </c>
      <c r="D2002" s="42" t="s">
        <v>21</v>
      </c>
      <c r="E2002" s="43">
        <v>327.10000000000002</v>
      </c>
      <c r="F2002" s="43">
        <v>8.2899999999999991</v>
      </c>
      <c r="G2002" s="43">
        <v>335.39</v>
      </c>
      <c r="H2002" s="19">
        <f t="shared" si="31"/>
        <v>9</v>
      </c>
    </row>
    <row r="2003" spans="1:8" s="19" customFormat="1" x14ac:dyDescent="0.25">
      <c r="A2003" s="40" t="s">
        <v>4024</v>
      </c>
      <c r="B2003" s="40"/>
      <c r="C2003" s="41" t="s">
        <v>4025</v>
      </c>
      <c r="D2003" s="42" t="s">
        <v>21</v>
      </c>
      <c r="E2003" s="43">
        <v>8.01</v>
      </c>
      <c r="F2003" s="43">
        <v>8.2899999999999991</v>
      </c>
      <c r="G2003" s="43">
        <v>16.3</v>
      </c>
      <c r="H2003" s="19">
        <f t="shared" si="31"/>
        <v>9</v>
      </c>
    </row>
    <row r="2004" spans="1:8" s="19" customFormat="1" x14ac:dyDescent="0.25">
      <c r="A2004" s="40" t="s">
        <v>4026</v>
      </c>
      <c r="B2004" s="40"/>
      <c r="C2004" s="41" t="s">
        <v>4027</v>
      </c>
      <c r="D2004" s="42" t="s">
        <v>21</v>
      </c>
      <c r="E2004" s="43">
        <v>10.95</v>
      </c>
      <c r="F2004" s="43">
        <v>8.2899999999999991</v>
      </c>
      <c r="G2004" s="43">
        <v>19.239999999999998</v>
      </c>
      <c r="H2004" s="19">
        <f t="shared" si="31"/>
        <v>9</v>
      </c>
    </row>
    <row r="2005" spans="1:8" s="19" customFormat="1" x14ac:dyDescent="0.25">
      <c r="A2005" s="40" t="s">
        <v>4028</v>
      </c>
      <c r="B2005" s="40"/>
      <c r="C2005" s="41" t="s">
        <v>4029</v>
      </c>
      <c r="D2005" s="42" t="s">
        <v>21</v>
      </c>
      <c r="E2005" s="43">
        <v>33.11</v>
      </c>
      <c r="F2005" s="43">
        <v>2.0699999999999998</v>
      </c>
      <c r="G2005" s="43">
        <v>35.18</v>
      </c>
      <c r="H2005" s="19">
        <f t="shared" si="31"/>
        <v>9</v>
      </c>
    </row>
    <row r="2006" spans="1:8" s="19" customFormat="1" x14ac:dyDescent="0.25">
      <c r="A2006" s="40" t="s">
        <v>4030</v>
      </c>
      <c r="B2006" s="40"/>
      <c r="C2006" s="41" t="s">
        <v>4031</v>
      </c>
      <c r="D2006" s="42"/>
      <c r="E2006" s="43"/>
      <c r="F2006" s="43"/>
      <c r="G2006" s="43"/>
      <c r="H2006" s="19">
        <f t="shared" si="31"/>
        <v>5</v>
      </c>
    </row>
    <row r="2007" spans="1:8" s="19" customFormat="1" ht="30" x14ac:dyDescent="0.25">
      <c r="A2007" s="40" t="s">
        <v>4032</v>
      </c>
      <c r="B2007" s="40"/>
      <c r="C2007" s="41" t="s">
        <v>4033</v>
      </c>
      <c r="D2007" s="42" t="s">
        <v>21</v>
      </c>
      <c r="E2007" s="43">
        <v>16015.14</v>
      </c>
      <c r="F2007" s="43">
        <v>260.38</v>
      </c>
      <c r="G2007" s="43">
        <v>16275.52</v>
      </c>
      <c r="H2007" s="19">
        <f t="shared" si="31"/>
        <v>9</v>
      </c>
    </row>
    <row r="2008" spans="1:8" s="19" customFormat="1" ht="30" x14ac:dyDescent="0.25">
      <c r="A2008" s="40" t="s">
        <v>4034</v>
      </c>
      <c r="B2008" s="40"/>
      <c r="C2008" s="41" t="s">
        <v>4035</v>
      </c>
      <c r="D2008" s="42" t="s">
        <v>21</v>
      </c>
      <c r="E2008" s="43">
        <v>31998.69</v>
      </c>
      <c r="F2008" s="43">
        <v>233.36</v>
      </c>
      <c r="G2008" s="43">
        <v>32232.05</v>
      </c>
      <c r="H2008" s="19">
        <f t="shared" si="31"/>
        <v>9</v>
      </c>
    </row>
    <row r="2009" spans="1:8" s="19" customFormat="1" ht="30" x14ac:dyDescent="0.25">
      <c r="A2009" s="40" t="s">
        <v>4036</v>
      </c>
      <c r="B2009" s="40"/>
      <c r="C2009" s="41" t="s">
        <v>4037</v>
      </c>
      <c r="D2009" s="42" t="s">
        <v>334</v>
      </c>
      <c r="E2009" s="43">
        <v>33911.629999999997</v>
      </c>
      <c r="F2009" s="43">
        <v>343.99</v>
      </c>
      <c r="G2009" s="43">
        <v>34255.620000000003</v>
      </c>
      <c r="H2009" s="19">
        <f t="shared" si="31"/>
        <v>9</v>
      </c>
    </row>
    <row r="2010" spans="1:8" s="19" customFormat="1" ht="30" x14ac:dyDescent="0.25">
      <c r="A2010" s="40" t="s">
        <v>4038</v>
      </c>
      <c r="B2010" s="40"/>
      <c r="C2010" s="41" t="s">
        <v>4039</v>
      </c>
      <c r="D2010" s="42" t="s">
        <v>21</v>
      </c>
      <c r="E2010" s="43">
        <v>69635.289999999994</v>
      </c>
      <c r="F2010" s="43">
        <v>41.47</v>
      </c>
      <c r="G2010" s="43">
        <v>69676.759999999995</v>
      </c>
      <c r="H2010" s="19">
        <f t="shared" si="31"/>
        <v>9</v>
      </c>
    </row>
    <row r="2011" spans="1:8" s="19" customFormat="1" ht="30" x14ac:dyDescent="0.25">
      <c r="A2011" s="40" t="s">
        <v>4040</v>
      </c>
      <c r="B2011" s="40"/>
      <c r="C2011" s="41" t="s">
        <v>4041</v>
      </c>
      <c r="D2011" s="42" t="s">
        <v>21</v>
      </c>
      <c r="E2011" s="43">
        <v>123359.17</v>
      </c>
      <c r="F2011" s="43">
        <v>41.47</v>
      </c>
      <c r="G2011" s="43">
        <v>123400.64</v>
      </c>
      <c r="H2011" s="19">
        <f t="shared" si="31"/>
        <v>9</v>
      </c>
    </row>
    <row r="2012" spans="1:8" s="19" customFormat="1" ht="30" x14ac:dyDescent="0.25">
      <c r="A2012" s="40" t="s">
        <v>4042</v>
      </c>
      <c r="B2012" s="40"/>
      <c r="C2012" s="41" t="s">
        <v>4043</v>
      </c>
      <c r="D2012" s="42" t="s">
        <v>21</v>
      </c>
      <c r="E2012" s="43">
        <v>17.010000000000002</v>
      </c>
      <c r="F2012" s="43">
        <v>12.44</v>
      </c>
      <c r="G2012" s="43">
        <v>29.45</v>
      </c>
      <c r="H2012" s="19">
        <f t="shared" si="31"/>
        <v>9</v>
      </c>
    </row>
    <row r="2013" spans="1:8" s="19" customFormat="1" ht="30" x14ac:dyDescent="0.25">
      <c r="A2013" s="40" t="s">
        <v>4044</v>
      </c>
      <c r="B2013" s="40"/>
      <c r="C2013" s="41" t="s">
        <v>4045</v>
      </c>
      <c r="D2013" s="42" t="s">
        <v>21</v>
      </c>
      <c r="E2013" s="43">
        <v>26.64</v>
      </c>
      <c r="F2013" s="43">
        <v>12.44</v>
      </c>
      <c r="G2013" s="43">
        <v>39.08</v>
      </c>
      <c r="H2013" s="19">
        <f t="shared" si="31"/>
        <v>9</v>
      </c>
    </row>
    <row r="2014" spans="1:8" s="19" customFormat="1" ht="30" x14ac:dyDescent="0.25">
      <c r="A2014" s="40" t="s">
        <v>4046</v>
      </c>
      <c r="B2014" s="40"/>
      <c r="C2014" s="41" t="s">
        <v>4047</v>
      </c>
      <c r="D2014" s="42" t="s">
        <v>21</v>
      </c>
      <c r="E2014" s="43">
        <v>97.85</v>
      </c>
      <c r="F2014" s="43">
        <v>24.88</v>
      </c>
      <c r="G2014" s="43">
        <v>122.73</v>
      </c>
      <c r="H2014" s="19">
        <f t="shared" si="31"/>
        <v>9</v>
      </c>
    </row>
    <row r="2015" spans="1:8" s="19" customFormat="1" ht="30" x14ac:dyDescent="0.25">
      <c r="A2015" s="40" t="s">
        <v>4048</v>
      </c>
      <c r="B2015" s="40"/>
      <c r="C2015" s="41" t="s">
        <v>4049</v>
      </c>
      <c r="D2015" s="42" t="s">
        <v>21</v>
      </c>
      <c r="E2015" s="43">
        <v>140.58000000000001</v>
      </c>
      <c r="F2015" s="43">
        <v>24.88</v>
      </c>
      <c r="G2015" s="43">
        <v>165.46</v>
      </c>
      <c r="H2015" s="19">
        <f t="shared" si="31"/>
        <v>9</v>
      </c>
    </row>
    <row r="2016" spans="1:8" s="19" customFormat="1" ht="30" x14ac:dyDescent="0.25">
      <c r="A2016" s="40" t="s">
        <v>4050</v>
      </c>
      <c r="B2016" s="40"/>
      <c r="C2016" s="41" t="s">
        <v>4051</v>
      </c>
      <c r="D2016" s="42" t="s">
        <v>21</v>
      </c>
      <c r="E2016" s="43">
        <v>127.83</v>
      </c>
      <c r="F2016" s="43">
        <v>37.32</v>
      </c>
      <c r="G2016" s="43">
        <v>165.15</v>
      </c>
      <c r="H2016" s="19">
        <f t="shared" si="31"/>
        <v>9</v>
      </c>
    </row>
    <row r="2017" spans="1:8" s="19" customFormat="1" ht="30" x14ac:dyDescent="0.25">
      <c r="A2017" s="40" t="s">
        <v>4052</v>
      </c>
      <c r="B2017" s="40"/>
      <c r="C2017" s="41" t="s">
        <v>4053</v>
      </c>
      <c r="D2017" s="42" t="s">
        <v>21</v>
      </c>
      <c r="E2017" s="43">
        <v>152.66</v>
      </c>
      <c r="F2017" s="43">
        <v>37.32</v>
      </c>
      <c r="G2017" s="43">
        <v>189.98</v>
      </c>
      <c r="H2017" s="19">
        <f t="shared" si="31"/>
        <v>9</v>
      </c>
    </row>
    <row r="2018" spans="1:8" s="19" customFormat="1" ht="30" x14ac:dyDescent="0.25">
      <c r="A2018" s="40" t="s">
        <v>4054</v>
      </c>
      <c r="B2018" s="40"/>
      <c r="C2018" s="41" t="s">
        <v>4055</v>
      </c>
      <c r="D2018" s="42" t="s">
        <v>21</v>
      </c>
      <c r="E2018" s="43">
        <v>440.85</v>
      </c>
      <c r="F2018" s="43">
        <v>41.47</v>
      </c>
      <c r="G2018" s="43">
        <v>482.32</v>
      </c>
      <c r="H2018" s="19">
        <f t="shared" si="31"/>
        <v>9</v>
      </c>
    </row>
    <row r="2019" spans="1:8" s="19" customFormat="1" ht="30" x14ac:dyDescent="0.25">
      <c r="A2019" s="40" t="s">
        <v>4056</v>
      </c>
      <c r="B2019" s="40"/>
      <c r="C2019" s="41" t="s">
        <v>4057</v>
      </c>
      <c r="D2019" s="42" t="s">
        <v>21</v>
      </c>
      <c r="E2019" s="43">
        <v>630.64</v>
      </c>
      <c r="F2019" s="43">
        <v>41.47</v>
      </c>
      <c r="G2019" s="43">
        <v>672.11</v>
      </c>
      <c r="H2019" s="19">
        <f t="shared" si="31"/>
        <v>9</v>
      </c>
    </row>
    <row r="2020" spans="1:8" s="19" customFormat="1" ht="30" x14ac:dyDescent="0.25">
      <c r="A2020" s="40" t="s">
        <v>4058</v>
      </c>
      <c r="B2020" s="40"/>
      <c r="C2020" s="41" t="s">
        <v>4059</v>
      </c>
      <c r="D2020" s="42" t="s">
        <v>21</v>
      </c>
      <c r="E2020" s="43">
        <v>3004.69</v>
      </c>
      <c r="F2020" s="43">
        <v>82.94</v>
      </c>
      <c r="G2020" s="43">
        <v>3087.63</v>
      </c>
      <c r="H2020" s="19">
        <f t="shared" si="31"/>
        <v>9</v>
      </c>
    </row>
    <row r="2021" spans="1:8" s="19" customFormat="1" ht="30" x14ac:dyDescent="0.25">
      <c r="A2021" s="40" t="s">
        <v>4060</v>
      </c>
      <c r="B2021" s="40"/>
      <c r="C2021" s="41" t="s">
        <v>4061</v>
      </c>
      <c r="D2021" s="42" t="s">
        <v>21</v>
      </c>
      <c r="E2021" s="43">
        <v>4747.38</v>
      </c>
      <c r="F2021" s="43">
        <v>82.94</v>
      </c>
      <c r="G2021" s="43">
        <v>4830.32</v>
      </c>
      <c r="H2021" s="19">
        <f t="shared" si="31"/>
        <v>9</v>
      </c>
    </row>
    <row r="2022" spans="1:8" s="19" customFormat="1" ht="30" x14ac:dyDescent="0.25">
      <c r="A2022" s="40" t="s">
        <v>4062</v>
      </c>
      <c r="B2022" s="40"/>
      <c r="C2022" s="41" t="s">
        <v>4063</v>
      </c>
      <c r="D2022" s="42" t="s">
        <v>21</v>
      </c>
      <c r="E2022" s="43">
        <v>6693.2</v>
      </c>
      <c r="F2022" s="43">
        <v>82.94</v>
      </c>
      <c r="G2022" s="43">
        <v>6776.14</v>
      </c>
      <c r="H2022" s="19">
        <f t="shared" si="31"/>
        <v>9</v>
      </c>
    </row>
    <row r="2023" spans="1:8" s="19" customFormat="1" ht="30" x14ac:dyDescent="0.25">
      <c r="A2023" s="40" t="s">
        <v>4064</v>
      </c>
      <c r="B2023" s="40"/>
      <c r="C2023" s="41" t="s">
        <v>4065</v>
      </c>
      <c r="D2023" s="42" t="s">
        <v>21</v>
      </c>
      <c r="E2023" s="43">
        <v>10796.16</v>
      </c>
      <c r="F2023" s="43">
        <v>82.94</v>
      </c>
      <c r="G2023" s="43">
        <v>10879.1</v>
      </c>
      <c r="H2023" s="19">
        <f t="shared" si="31"/>
        <v>9</v>
      </c>
    </row>
    <row r="2024" spans="1:8" s="19" customFormat="1" ht="30" x14ac:dyDescent="0.25">
      <c r="A2024" s="40" t="s">
        <v>4066</v>
      </c>
      <c r="B2024" s="40"/>
      <c r="C2024" s="41" t="s">
        <v>4067</v>
      </c>
      <c r="D2024" s="42" t="s">
        <v>21</v>
      </c>
      <c r="E2024" s="43">
        <v>12208.93</v>
      </c>
      <c r="F2024" s="43">
        <v>82.94</v>
      </c>
      <c r="G2024" s="43">
        <v>12291.87</v>
      </c>
      <c r="H2024" s="19">
        <f t="shared" si="31"/>
        <v>9</v>
      </c>
    </row>
    <row r="2025" spans="1:8" s="19" customFormat="1" ht="30" x14ac:dyDescent="0.25">
      <c r="A2025" s="40" t="s">
        <v>4068</v>
      </c>
      <c r="B2025" s="40"/>
      <c r="C2025" s="41" t="s">
        <v>4069</v>
      </c>
      <c r="D2025" s="42" t="s">
        <v>21</v>
      </c>
      <c r="E2025" s="43">
        <v>17670.330000000002</v>
      </c>
      <c r="F2025" s="43">
        <v>82.94</v>
      </c>
      <c r="G2025" s="43">
        <v>17753.27</v>
      </c>
      <c r="H2025" s="19">
        <f t="shared" si="31"/>
        <v>9</v>
      </c>
    </row>
    <row r="2026" spans="1:8" s="19" customFormat="1" ht="30" x14ac:dyDescent="0.25">
      <c r="A2026" s="40" t="s">
        <v>4070</v>
      </c>
      <c r="B2026" s="40"/>
      <c r="C2026" s="41" t="s">
        <v>4071</v>
      </c>
      <c r="D2026" s="42" t="s">
        <v>21</v>
      </c>
      <c r="E2026" s="43">
        <v>12.34</v>
      </c>
      <c r="F2026" s="43">
        <v>8.2899999999999991</v>
      </c>
      <c r="G2026" s="43">
        <v>20.63</v>
      </c>
      <c r="H2026" s="19">
        <f t="shared" si="31"/>
        <v>9</v>
      </c>
    </row>
    <row r="2027" spans="1:8" s="19" customFormat="1" ht="30" x14ac:dyDescent="0.25">
      <c r="A2027" s="40" t="s">
        <v>4072</v>
      </c>
      <c r="B2027" s="40"/>
      <c r="C2027" s="41" t="s">
        <v>4073</v>
      </c>
      <c r="D2027" s="42" t="s">
        <v>21</v>
      </c>
      <c r="E2027" s="43">
        <v>15.35</v>
      </c>
      <c r="F2027" s="43">
        <v>8.2899999999999991</v>
      </c>
      <c r="G2027" s="43">
        <v>23.64</v>
      </c>
      <c r="H2027" s="19">
        <f t="shared" si="31"/>
        <v>9</v>
      </c>
    </row>
    <row r="2028" spans="1:8" s="19" customFormat="1" ht="30" x14ac:dyDescent="0.25">
      <c r="A2028" s="40" t="s">
        <v>4074</v>
      </c>
      <c r="B2028" s="40"/>
      <c r="C2028" s="41" t="s">
        <v>4075</v>
      </c>
      <c r="D2028" s="42" t="s">
        <v>21</v>
      </c>
      <c r="E2028" s="43">
        <v>47.1</v>
      </c>
      <c r="F2028" s="43">
        <v>8.2899999999999991</v>
      </c>
      <c r="G2028" s="43">
        <v>55.39</v>
      </c>
      <c r="H2028" s="19">
        <f t="shared" si="31"/>
        <v>9</v>
      </c>
    </row>
    <row r="2029" spans="1:8" s="19" customFormat="1" ht="30" x14ac:dyDescent="0.25">
      <c r="A2029" s="40" t="s">
        <v>4076</v>
      </c>
      <c r="B2029" s="40"/>
      <c r="C2029" s="41" t="s">
        <v>4077</v>
      </c>
      <c r="D2029" s="42" t="s">
        <v>21</v>
      </c>
      <c r="E2029" s="43">
        <v>50.64</v>
      </c>
      <c r="F2029" s="43">
        <v>8.2899999999999991</v>
      </c>
      <c r="G2029" s="43">
        <v>58.93</v>
      </c>
      <c r="H2029" s="19">
        <f t="shared" si="31"/>
        <v>9</v>
      </c>
    </row>
    <row r="2030" spans="1:8" s="19" customFormat="1" x14ac:dyDescent="0.25">
      <c r="A2030" s="40" t="s">
        <v>4078</v>
      </c>
      <c r="B2030" s="40"/>
      <c r="C2030" s="41" t="s">
        <v>4079</v>
      </c>
      <c r="D2030" s="42" t="s">
        <v>21</v>
      </c>
      <c r="E2030" s="43">
        <v>55.78</v>
      </c>
      <c r="F2030" s="43">
        <v>8.2899999999999991</v>
      </c>
      <c r="G2030" s="43">
        <v>64.069999999999993</v>
      </c>
      <c r="H2030" s="19">
        <f t="shared" si="31"/>
        <v>9</v>
      </c>
    </row>
    <row r="2031" spans="1:8" s="19" customFormat="1" ht="30" x14ac:dyDescent="0.25">
      <c r="A2031" s="40" t="s">
        <v>4080</v>
      </c>
      <c r="B2031" s="40"/>
      <c r="C2031" s="41" t="s">
        <v>4081</v>
      </c>
      <c r="D2031" s="42" t="s">
        <v>21</v>
      </c>
      <c r="E2031" s="43">
        <v>145.06</v>
      </c>
      <c r="F2031" s="43">
        <v>8.2899999999999991</v>
      </c>
      <c r="G2031" s="43">
        <v>153.35</v>
      </c>
      <c r="H2031" s="19">
        <f t="shared" si="31"/>
        <v>9</v>
      </c>
    </row>
    <row r="2032" spans="1:8" s="19" customFormat="1" ht="30" x14ac:dyDescent="0.25">
      <c r="A2032" s="40" t="s">
        <v>4082</v>
      </c>
      <c r="B2032" s="40"/>
      <c r="C2032" s="41" t="s">
        <v>4083</v>
      </c>
      <c r="D2032" s="42" t="s">
        <v>21</v>
      </c>
      <c r="E2032" s="43">
        <v>66.290000000000006</v>
      </c>
      <c r="F2032" s="43">
        <v>8.2899999999999991</v>
      </c>
      <c r="G2032" s="43">
        <v>74.58</v>
      </c>
      <c r="H2032" s="19">
        <f t="shared" si="31"/>
        <v>9</v>
      </c>
    </row>
    <row r="2033" spans="1:8" s="19" customFormat="1" ht="30" x14ac:dyDescent="0.25">
      <c r="A2033" s="40" t="s">
        <v>4084</v>
      </c>
      <c r="B2033" s="40"/>
      <c r="C2033" s="41" t="s">
        <v>4085</v>
      </c>
      <c r="D2033" s="42" t="s">
        <v>21</v>
      </c>
      <c r="E2033" s="43">
        <v>68.27</v>
      </c>
      <c r="F2033" s="43">
        <v>8.2899999999999991</v>
      </c>
      <c r="G2033" s="43">
        <v>76.56</v>
      </c>
      <c r="H2033" s="19">
        <f t="shared" si="31"/>
        <v>9</v>
      </c>
    </row>
    <row r="2034" spans="1:8" s="19" customFormat="1" x14ac:dyDescent="0.25">
      <c r="A2034" s="40" t="s">
        <v>4086</v>
      </c>
      <c r="B2034" s="40"/>
      <c r="C2034" s="41" t="s">
        <v>4087</v>
      </c>
      <c r="D2034" s="42" t="s">
        <v>21</v>
      </c>
      <c r="E2034" s="43">
        <v>77.73</v>
      </c>
      <c r="F2034" s="43">
        <v>8.2899999999999991</v>
      </c>
      <c r="G2034" s="43">
        <v>86.02</v>
      </c>
      <c r="H2034" s="19">
        <f t="shared" si="31"/>
        <v>9</v>
      </c>
    </row>
    <row r="2035" spans="1:8" s="19" customFormat="1" ht="30" x14ac:dyDescent="0.25">
      <c r="A2035" s="40" t="s">
        <v>4088</v>
      </c>
      <c r="B2035" s="40"/>
      <c r="C2035" s="41" t="s">
        <v>4089</v>
      </c>
      <c r="D2035" s="42" t="s">
        <v>21</v>
      </c>
      <c r="E2035" s="43">
        <v>1461.69</v>
      </c>
      <c r="F2035" s="43">
        <v>8.2899999999999991</v>
      </c>
      <c r="G2035" s="43">
        <v>1469.98</v>
      </c>
      <c r="H2035" s="19">
        <f t="shared" si="31"/>
        <v>9</v>
      </c>
    </row>
    <row r="2036" spans="1:8" s="19" customFormat="1" ht="30" x14ac:dyDescent="0.25">
      <c r="A2036" s="40" t="s">
        <v>4090</v>
      </c>
      <c r="B2036" s="40"/>
      <c r="C2036" s="41" t="s">
        <v>4091</v>
      </c>
      <c r="D2036" s="42" t="s">
        <v>21</v>
      </c>
      <c r="E2036" s="43">
        <v>37851.019999999997</v>
      </c>
      <c r="F2036" s="43">
        <v>82.94</v>
      </c>
      <c r="G2036" s="43">
        <v>37933.96</v>
      </c>
      <c r="H2036" s="19">
        <f t="shared" si="31"/>
        <v>9</v>
      </c>
    </row>
    <row r="2037" spans="1:8" s="19" customFormat="1" ht="30" x14ac:dyDescent="0.25">
      <c r="A2037" s="40" t="s">
        <v>4092</v>
      </c>
      <c r="B2037" s="40"/>
      <c r="C2037" s="41" t="s">
        <v>4093</v>
      </c>
      <c r="D2037" s="42" t="s">
        <v>21</v>
      </c>
      <c r="E2037" s="43">
        <v>58021.27</v>
      </c>
      <c r="F2037" s="43">
        <v>82.94</v>
      </c>
      <c r="G2037" s="43">
        <v>58104.21</v>
      </c>
      <c r="H2037" s="19">
        <f t="shared" si="31"/>
        <v>9</v>
      </c>
    </row>
    <row r="2038" spans="1:8" s="19" customFormat="1" ht="30" x14ac:dyDescent="0.25">
      <c r="A2038" s="40" t="s">
        <v>4094</v>
      </c>
      <c r="B2038" s="40"/>
      <c r="C2038" s="41" t="s">
        <v>4095</v>
      </c>
      <c r="D2038" s="42" t="s">
        <v>21</v>
      </c>
      <c r="E2038" s="43">
        <v>396693.5</v>
      </c>
      <c r="F2038" s="43">
        <v>41.47</v>
      </c>
      <c r="G2038" s="43">
        <v>396734.97</v>
      </c>
      <c r="H2038" s="19">
        <f t="shared" si="31"/>
        <v>9</v>
      </c>
    </row>
    <row r="2039" spans="1:8" s="19" customFormat="1" x14ac:dyDescent="0.25">
      <c r="A2039" s="40" t="s">
        <v>4096</v>
      </c>
      <c r="B2039" s="40"/>
      <c r="C2039" s="41" t="s">
        <v>4097</v>
      </c>
      <c r="D2039" s="42"/>
      <c r="E2039" s="43"/>
      <c r="F2039" s="43"/>
      <c r="G2039" s="43"/>
      <c r="H2039" s="19">
        <f t="shared" si="31"/>
        <v>5</v>
      </c>
    </row>
    <row r="2040" spans="1:8" s="19" customFormat="1" ht="30" x14ac:dyDescent="0.25">
      <c r="A2040" s="40" t="s">
        <v>4098</v>
      </c>
      <c r="B2040" s="40"/>
      <c r="C2040" s="41" t="s">
        <v>4099</v>
      </c>
      <c r="D2040" s="42" t="s">
        <v>21</v>
      </c>
      <c r="E2040" s="43">
        <v>3118.47</v>
      </c>
      <c r="F2040" s="43">
        <v>41.47</v>
      </c>
      <c r="G2040" s="43">
        <v>3159.94</v>
      </c>
      <c r="H2040" s="19">
        <f t="shared" si="31"/>
        <v>9</v>
      </c>
    </row>
    <row r="2041" spans="1:8" s="19" customFormat="1" ht="30" x14ac:dyDescent="0.25">
      <c r="A2041" s="40" t="s">
        <v>4100</v>
      </c>
      <c r="B2041" s="40"/>
      <c r="C2041" s="41" t="s">
        <v>4101</v>
      </c>
      <c r="D2041" s="42" t="s">
        <v>21</v>
      </c>
      <c r="E2041" s="43">
        <v>1834.92</v>
      </c>
      <c r="F2041" s="43">
        <v>33.18</v>
      </c>
      <c r="G2041" s="43">
        <v>1868.1</v>
      </c>
      <c r="H2041" s="19">
        <f t="shared" si="31"/>
        <v>9</v>
      </c>
    </row>
    <row r="2042" spans="1:8" s="19" customFormat="1" ht="30" x14ac:dyDescent="0.25">
      <c r="A2042" s="40" t="s">
        <v>4102</v>
      </c>
      <c r="B2042" s="40"/>
      <c r="C2042" s="41" t="s">
        <v>4103</v>
      </c>
      <c r="D2042" s="42" t="s">
        <v>21</v>
      </c>
      <c r="E2042" s="43">
        <v>1349.59</v>
      </c>
      <c r="F2042" s="43">
        <v>33.18</v>
      </c>
      <c r="G2042" s="43">
        <v>1382.77</v>
      </c>
      <c r="H2042" s="19">
        <f t="shared" si="31"/>
        <v>9</v>
      </c>
    </row>
    <row r="2043" spans="1:8" s="19" customFormat="1" ht="30" x14ac:dyDescent="0.25">
      <c r="A2043" s="40" t="s">
        <v>4104</v>
      </c>
      <c r="B2043" s="40"/>
      <c r="C2043" s="41" t="s">
        <v>4105</v>
      </c>
      <c r="D2043" s="42" t="s">
        <v>21</v>
      </c>
      <c r="E2043" s="43">
        <v>2036.42</v>
      </c>
      <c r="F2043" s="43">
        <v>41.47</v>
      </c>
      <c r="G2043" s="43">
        <v>2077.89</v>
      </c>
      <c r="H2043" s="19">
        <f t="shared" si="31"/>
        <v>9</v>
      </c>
    </row>
    <row r="2044" spans="1:8" s="19" customFormat="1" ht="30" x14ac:dyDescent="0.25">
      <c r="A2044" s="40" t="s">
        <v>4106</v>
      </c>
      <c r="B2044" s="40"/>
      <c r="C2044" s="41" t="s">
        <v>4107</v>
      </c>
      <c r="D2044" s="42" t="s">
        <v>21</v>
      </c>
      <c r="E2044" s="43">
        <v>2185.4899999999998</v>
      </c>
      <c r="F2044" s="43">
        <v>49.76</v>
      </c>
      <c r="G2044" s="43">
        <v>2235.25</v>
      </c>
      <c r="H2044" s="19">
        <f t="shared" si="31"/>
        <v>9</v>
      </c>
    </row>
    <row r="2045" spans="1:8" s="19" customFormat="1" ht="30" x14ac:dyDescent="0.25">
      <c r="A2045" s="40" t="s">
        <v>4108</v>
      </c>
      <c r="B2045" s="40"/>
      <c r="C2045" s="41" t="s">
        <v>4109</v>
      </c>
      <c r="D2045" s="42" t="s">
        <v>21</v>
      </c>
      <c r="E2045" s="43">
        <v>4855.99</v>
      </c>
      <c r="F2045" s="43">
        <v>62.21</v>
      </c>
      <c r="G2045" s="43">
        <v>4918.2</v>
      </c>
      <c r="H2045" s="19">
        <f t="shared" si="31"/>
        <v>9</v>
      </c>
    </row>
    <row r="2046" spans="1:8" s="19" customFormat="1" ht="30" x14ac:dyDescent="0.25">
      <c r="A2046" s="40" t="s">
        <v>4110</v>
      </c>
      <c r="B2046" s="40"/>
      <c r="C2046" s="41" t="s">
        <v>4111</v>
      </c>
      <c r="D2046" s="42" t="s">
        <v>21</v>
      </c>
      <c r="E2046" s="43">
        <v>9637.69</v>
      </c>
      <c r="F2046" s="43">
        <v>62.21</v>
      </c>
      <c r="G2046" s="43">
        <v>9699.9</v>
      </c>
      <c r="H2046" s="19">
        <f t="shared" si="31"/>
        <v>9</v>
      </c>
    </row>
    <row r="2047" spans="1:8" s="19" customFormat="1" ht="30" x14ac:dyDescent="0.25">
      <c r="A2047" s="40" t="s">
        <v>4112</v>
      </c>
      <c r="B2047" s="40"/>
      <c r="C2047" s="41" t="s">
        <v>4113</v>
      </c>
      <c r="D2047" s="42" t="s">
        <v>21</v>
      </c>
      <c r="E2047" s="43">
        <v>1249.1099999999999</v>
      </c>
      <c r="F2047" s="43">
        <v>33.18</v>
      </c>
      <c r="G2047" s="43">
        <v>1282.29</v>
      </c>
      <c r="H2047" s="19">
        <f t="shared" si="31"/>
        <v>9</v>
      </c>
    </row>
    <row r="2048" spans="1:8" s="19" customFormat="1" ht="30" x14ac:dyDescent="0.25">
      <c r="A2048" s="40" t="s">
        <v>4114</v>
      </c>
      <c r="B2048" s="40"/>
      <c r="C2048" s="41" t="s">
        <v>4115</v>
      </c>
      <c r="D2048" s="42" t="s">
        <v>21</v>
      </c>
      <c r="E2048" s="43">
        <v>1769.62</v>
      </c>
      <c r="F2048" s="43">
        <v>33.18</v>
      </c>
      <c r="G2048" s="43">
        <v>1802.8</v>
      </c>
      <c r="H2048" s="19">
        <f t="shared" si="31"/>
        <v>9</v>
      </c>
    </row>
    <row r="2049" spans="1:8" s="19" customFormat="1" ht="30" x14ac:dyDescent="0.25">
      <c r="A2049" s="40" t="s">
        <v>4116</v>
      </c>
      <c r="B2049" s="40"/>
      <c r="C2049" s="41" t="s">
        <v>4117</v>
      </c>
      <c r="D2049" s="42" t="s">
        <v>21</v>
      </c>
      <c r="E2049" s="43">
        <v>3922.53</v>
      </c>
      <c r="F2049" s="43">
        <v>33.18</v>
      </c>
      <c r="G2049" s="43">
        <v>3955.71</v>
      </c>
      <c r="H2049" s="19">
        <f t="shared" si="31"/>
        <v>9</v>
      </c>
    </row>
    <row r="2050" spans="1:8" s="19" customFormat="1" ht="30" x14ac:dyDescent="0.25">
      <c r="A2050" s="40" t="s">
        <v>4118</v>
      </c>
      <c r="B2050" s="40"/>
      <c r="C2050" s="41" t="s">
        <v>4119</v>
      </c>
      <c r="D2050" s="42" t="s">
        <v>21</v>
      </c>
      <c r="E2050" s="43">
        <v>4678.83</v>
      </c>
      <c r="F2050" s="43">
        <v>41.47</v>
      </c>
      <c r="G2050" s="43">
        <v>4720.3</v>
      </c>
      <c r="H2050" s="19">
        <f t="shared" si="31"/>
        <v>9</v>
      </c>
    </row>
    <row r="2051" spans="1:8" s="19" customFormat="1" ht="30" x14ac:dyDescent="0.25">
      <c r="A2051" s="40" t="s">
        <v>4120</v>
      </c>
      <c r="B2051" s="40"/>
      <c r="C2051" s="41" t="s">
        <v>4121</v>
      </c>
      <c r="D2051" s="42" t="s">
        <v>21</v>
      </c>
      <c r="E2051" s="43">
        <v>8797.6299999999992</v>
      </c>
      <c r="F2051" s="43">
        <v>49.76</v>
      </c>
      <c r="G2051" s="43">
        <v>8847.39</v>
      </c>
      <c r="H2051" s="19">
        <f t="shared" si="31"/>
        <v>9</v>
      </c>
    </row>
    <row r="2052" spans="1:8" s="19" customFormat="1" ht="30" x14ac:dyDescent="0.25">
      <c r="A2052" s="40" t="s">
        <v>4122</v>
      </c>
      <c r="B2052" s="40"/>
      <c r="C2052" s="41" t="s">
        <v>4123</v>
      </c>
      <c r="D2052" s="42" t="s">
        <v>21</v>
      </c>
      <c r="E2052" s="43">
        <v>329.16</v>
      </c>
      <c r="F2052" s="43">
        <v>33.18</v>
      </c>
      <c r="G2052" s="43">
        <v>362.34</v>
      </c>
      <c r="H2052" s="19">
        <f t="shared" si="31"/>
        <v>9</v>
      </c>
    </row>
    <row r="2053" spans="1:8" s="19" customFormat="1" ht="30" x14ac:dyDescent="0.25">
      <c r="A2053" s="40" t="s">
        <v>4124</v>
      </c>
      <c r="B2053" s="40"/>
      <c r="C2053" s="41" t="s">
        <v>4125</v>
      </c>
      <c r="D2053" s="42" t="s">
        <v>21</v>
      </c>
      <c r="E2053" s="43">
        <v>568.19000000000005</v>
      </c>
      <c r="F2053" s="43">
        <v>33.18</v>
      </c>
      <c r="G2053" s="43">
        <v>601.37</v>
      </c>
      <c r="H2053" s="19">
        <f t="shared" si="31"/>
        <v>9</v>
      </c>
    </row>
    <row r="2054" spans="1:8" s="19" customFormat="1" ht="30" x14ac:dyDescent="0.25">
      <c r="A2054" s="40" t="s">
        <v>4126</v>
      </c>
      <c r="B2054" s="40"/>
      <c r="C2054" s="41" t="s">
        <v>4127</v>
      </c>
      <c r="D2054" s="42" t="s">
        <v>21</v>
      </c>
      <c r="E2054" s="43">
        <v>828.73</v>
      </c>
      <c r="F2054" s="43">
        <v>41.47</v>
      </c>
      <c r="G2054" s="43">
        <v>870.2</v>
      </c>
      <c r="H2054" s="19">
        <f t="shared" si="31"/>
        <v>9</v>
      </c>
    </row>
    <row r="2055" spans="1:8" s="19" customFormat="1" ht="30" x14ac:dyDescent="0.25">
      <c r="A2055" s="40" t="s">
        <v>4128</v>
      </c>
      <c r="B2055" s="40"/>
      <c r="C2055" s="41" t="s">
        <v>4129</v>
      </c>
      <c r="D2055" s="42" t="s">
        <v>21</v>
      </c>
      <c r="E2055" s="43">
        <v>1778.87</v>
      </c>
      <c r="F2055" s="43">
        <v>49.76</v>
      </c>
      <c r="G2055" s="43">
        <v>1828.63</v>
      </c>
      <c r="H2055" s="19">
        <f t="shared" si="31"/>
        <v>9</v>
      </c>
    </row>
    <row r="2056" spans="1:8" s="19" customFormat="1" ht="30" x14ac:dyDescent="0.25">
      <c r="A2056" s="40" t="s">
        <v>4130</v>
      </c>
      <c r="B2056" s="40"/>
      <c r="C2056" s="41" t="s">
        <v>4131</v>
      </c>
      <c r="D2056" s="42" t="s">
        <v>21</v>
      </c>
      <c r="E2056" s="43">
        <v>5275.7</v>
      </c>
      <c r="F2056" s="43">
        <v>49.76</v>
      </c>
      <c r="G2056" s="43">
        <v>5325.46</v>
      </c>
      <c r="H2056" s="19">
        <f t="shared" si="31"/>
        <v>9</v>
      </c>
    </row>
    <row r="2057" spans="1:8" s="19" customFormat="1" ht="30" x14ac:dyDescent="0.25">
      <c r="A2057" s="40" t="s">
        <v>4132</v>
      </c>
      <c r="B2057" s="40"/>
      <c r="C2057" s="41" t="s">
        <v>4133</v>
      </c>
      <c r="D2057" s="42" t="s">
        <v>21</v>
      </c>
      <c r="E2057" s="43">
        <v>7011.74</v>
      </c>
      <c r="F2057" s="43">
        <v>62.21</v>
      </c>
      <c r="G2057" s="43">
        <v>7073.95</v>
      </c>
      <c r="H2057" s="19">
        <f t="shared" ref="H2057:H2120" si="32">LEN(A2057)</f>
        <v>9</v>
      </c>
    </row>
    <row r="2058" spans="1:8" s="19" customFormat="1" ht="30" x14ac:dyDescent="0.25">
      <c r="A2058" s="40" t="s">
        <v>4134</v>
      </c>
      <c r="B2058" s="40"/>
      <c r="C2058" s="41" t="s">
        <v>4135</v>
      </c>
      <c r="D2058" s="42" t="s">
        <v>21</v>
      </c>
      <c r="E2058" s="43">
        <v>10021.25</v>
      </c>
      <c r="F2058" s="43">
        <v>74.650000000000006</v>
      </c>
      <c r="G2058" s="43">
        <v>10095.9</v>
      </c>
      <c r="H2058" s="19">
        <f t="shared" si="32"/>
        <v>9</v>
      </c>
    </row>
    <row r="2059" spans="1:8" s="19" customFormat="1" ht="30" x14ac:dyDescent="0.25">
      <c r="A2059" s="40" t="s">
        <v>4136</v>
      </c>
      <c r="B2059" s="40"/>
      <c r="C2059" s="41" t="s">
        <v>4137</v>
      </c>
      <c r="D2059" s="42" t="s">
        <v>21</v>
      </c>
      <c r="E2059" s="43">
        <v>9409.52</v>
      </c>
      <c r="F2059" s="43">
        <v>95.5</v>
      </c>
      <c r="G2059" s="43">
        <v>9505.02</v>
      </c>
      <c r="H2059" s="19">
        <f t="shared" si="32"/>
        <v>9</v>
      </c>
    </row>
    <row r="2060" spans="1:8" s="19" customFormat="1" x14ac:dyDescent="0.25">
      <c r="A2060" s="40" t="s">
        <v>4138</v>
      </c>
      <c r="B2060" s="40"/>
      <c r="C2060" s="41" t="s">
        <v>4139</v>
      </c>
      <c r="D2060" s="42" t="s">
        <v>21</v>
      </c>
      <c r="E2060" s="43">
        <v>70.53</v>
      </c>
      <c r="F2060" s="43">
        <v>8.2899999999999991</v>
      </c>
      <c r="G2060" s="43">
        <v>78.819999999999993</v>
      </c>
      <c r="H2060" s="19">
        <f t="shared" si="32"/>
        <v>9</v>
      </c>
    </row>
    <row r="2061" spans="1:8" s="19" customFormat="1" ht="30" x14ac:dyDescent="0.25">
      <c r="A2061" s="40" t="s">
        <v>4140</v>
      </c>
      <c r="B2061" s="40"/>
      <c r="C2061" s="41" t="s">
        <v>4141</v>
      </c>
      <c r="D2061" s="42" t="s">
        <v>21</v>
      </c>
      <c r="E2061" s="43">
        <v>758.95</v>
      </c>
      <c r="F2061" s="43">
        <v>33.18</v>
      </c>
      <c r="G2061" s="43">
        <v>792.13</v>
      </c>
      <c r="H2061" s="19">
        <f t="shared" si="32"/>
        <v>9</v>
      </c>
    </row>
    <row r="2062" spans="1:8" s="19" customFormat="1" x14ac:dyDescent="0.25">
      <c r="A2062" s="40" t="s">
        <v>4142</v>
      </c>
      <c r="B2062" s="40"/>
      <c r="C2062" s="41" t="s">
        <v>4143</v>
      </c>
      <c r="D2062" s="42"/>
      <c r="E2062" s="43"/>
      <c r="F2062" s="43"/>
      <c r="G2062" s="43"/>
      <c r="H2062" s="19">
        <f t="shared" si="32"/>
        <v>5</v>
      </c>
    </row>
    <row r="2063" spans="1:8" s="19" customFormat="1" ht="30" x14ac:dyDescent="0.25">
      <c r="A2063" s="40" t="s">
        <v>4144</v>
      </c>
      <c r="B2063" s="40"/>
      <c r="C2063" s="41" t="s">
        <v>4145</v>
      </c>
      <c r="D2063" s="42" t="s">
        <v>21</v>
      </c>
      <c r="E2063" s="43">
        <v>2470.0300000000002</v>
      </c>
      <c r="F2063" s="43">
        <v>202.04</v>
      </c>
      <c r="G2063" s="43">
        <v>2672.07</v>
      </c>
      <c r="H2063" s="19">
        <f t="shared" si="32"/>
        <v>9</v>
      </c>
    </row>
    <row r="2064" spans="1:8" s="19" customFormat="1" ht="30" x14ac:dyDescent="0.25">
      <c r="A2064" s="40" t="s">
        <v>4146</v>
      </c>
      <c r="B2064" s="40"/>
      <c r="C2064" s="41" t="s">
        <v>4147</v>
      </c>
      <c r="D2064" s="42" t="s">
        <v>21</v>
      </c>
      <c r="E2064" s="43">
        <v>1751.94</v>
      </c>
      <c r="F2064" s="43">
        <v>202.04</v>
      </c>
      <c r="G2064" s="43">
        <v>1953.98</v>
      </c>
      <c r="H2064" s="19">
        <f t="shared" si="32"/>
        <v>9</v>
      </c>
    </row>
    <row r="2065" spans="1:8" s="19" customFormat="1" ht="30" x14ac:dyDescent="0.25">
      <c r="A2065" s="40" t="s">
        <v>4148</v>
      </c>
      <c r="B2065" s="40"/>
      <c r="C2065" s="41" t="s">
        <v>4149</v>
      </c>
      <c r="D2065" s="42" t="s">
        <v>21</v>
      </c>
      <c r="E2065" s="43">
        <v>289.10000000000002</v>
      </c>
      <c r="F2065" s="43">
        <v>74.55</v>
      </c>
      <c r="G2065" s="43">
        <v>363.65</v>
      </c>
      <c r="H2065" s="19">
        <f t="shared" si="32"/>
        <v>9</v>
      </c>
    </row>
    <row r="2066" spans="1:8" s="19" customFormat="1" ht="30" x14ac:dyDescent="0.25">
      <c r="A2066" s="40" t="s">
        <v>4150</v>
      </c>
      <c r="B2066" s="40"/>
      <c r="C2066" s="41" t="s">
        <v>4151</v>
      </c>
      <c r="D2066" s="42" t="s">
        <v>21</v>
      </c>
      <c r="E2066" s="43">
        <v>400.65</v>
      </c>
      <c r="F2066" s="43">
        <v>74.55</v>
      </c>
      <c r="G2066" s="43">
        <v>475.2</v>
      </c>
      <c r="H2066" s="19">
        <f t="shared" si="32"/>
        <v>9</v>
      </c>
    </row>
    <row r="2067" spans="1:8" s="19" customFormat="1" ht="30" x14ac:dyDescent="0.25">
      <c r="A2067" s="40" t="s">
        <v>4152</v>
      </c>
      <c r="B2067" s="40"/>
      <c r="C2067" s="41" t="s">
        <v>4153</v>
      </c>
      <c r="D2067" s="42" t="s">
        <v>21</v>
      </c>
      <c r="E2067" s="43">
        <v>302.04000000000002</v>
      </c>
      <c r="F2067" s="43">
        <v>74.55</v>
      </c>
      <c r="G2067" s="43">
        <v>376.59</v>
      </c>
      <c r="H2067" s="19">
        <f t="shared" si="32"/>
        <v>9</v>
      </c>
    </row>
    <row r="2068" spans="1:8" s="19" customFormat="1" ht="30" x14ac:dyDescent="0.25">
      <c r="A2068" s="40" t="s">
        <v>4154</v>
      </c>
      <c r="B2068" s="40"/>
      <c r="C2068" s="41" t="s">
        <v>4155</v>
      </c>
      <c r="D2068" s="42" t="s">
        <v>21</v>
      </c>
      <c r="E2068" s="43">
        <v>1352.91</v>
      </c>
      <c r="F2068" s="43">
        <v>202.04</v>
      </c>
      <c r="G2068" s="43">
        <v>1554.95</v>
      </c>
      <c r="H2068" s="19">
        <f t="shared" si="32"/>
        <v>9</v>
      </c>
    </row>
    <row r="2069" spans="1:8" s="19" customFormat="1" ht="30" x14ac:dyDescent="0.25">
      <c r="A2069" s="40" t="s">
        <v>4156</v>
      </c>
      <c r="B2069" s="40"/>
      <c r="C2069" s="41" t="s">
        <v>4157</v>
      </c>
      <c r="D2069" s="42" t="s">
        <v>21</v>
      </c>
      <c r="E2069" s="43">
        <v>1668.72</v>
      </c>
      <c r="F2069" s="43">
        <v>202.04</v>
      </c>
      <c r="G2069" s="43">
        <v>1870.76</v>
      </c>
      <c r="H2069" s="19">
        <f t="shared" si="32"/>
        <v>9</v>
      </c>
    </row>
    <row r="2070" spans="1:8" s="19" customFormat="1" x14ac:dyDescent="0.25">
      <c r="A2070" s="40" t="s">
        <v>4158</v>
      </c>
      <c r="B2070" s="40"/>
      <c r="C2070" s="41" t="s">
        <v>4159</v>
      </c>
      <c r="D2070" s="42"/>
      <c r="E2070" s="43"/>
      <c r="F2070" s="43"/>
      <c r="G2070" s="43"/>
      <c r="H2070" s="19">
        <f t="shared" si="32"/>
        <v>5</v>
      </c>
    </row>
    <row r="2071" spans="1:8" s="19" customFormat="1" ht="30" x14ac:dyDescent="0.25">
      <c r="A2071" s="40" t="s">
        <v>4160</v>
      </c>
      <c r="B2071" s="40"/>
      <c r="C2071" s="41" t="s">
        <v>4161</v>
      </c>
      <c r="D2071" s="42" t="s">
        <v>4162</v>
      </c>
      <c r="E2071" s="43">
        <v>491.04</v>
      </c>
      <c r="F2071" s="43">
        <v>0.52</v>
      </c>
      <c r="G2071" s="43">
        <v>491.56</v>
      </c>
      <c r="H2071" s="19">
        <f t="shared" si="32"/>
        <v>9</v>
      </c>
    </row>
    <row r="2072" spans="1:8" s="19" customFormat="1" ht="30" x14ac:dyDescent="0.25">
      <c r="A2072" s="40" t="s">
        <v>4163</v>
      </c>
      <c r="B2072" s="40"/>
      <c r="C2072" s="41" t="s">
        <v>4164</v>
      </c>
      <c r="D2072" s="42" t="s">
        <v>4162</v>
      </c>
      <c r="E2072" s="43">
        <v>153.27000000000001</v>
      </c>
      <c r="F2072" s="43">
        <v>0.52</v>
      </c>
      <c r="G2072" s="43">
        <v>153.79</v>
      </c>
      <c r="H2072" s="19">
        <f t="shared" si="32"/>
        <v>9</v>
      </c>
    </row>
    <row r="2073" spans="1:8" s="19" customFormat="1" x14ac:dyDescent="0.25">
      <c r="A2073" s="40" t="s">
        <v>4165</v>
      </c>
      <c r="B2073" s="40"/>
      <c r="C2073" s="41" t="s">
        <v>4166</v>
      </c>
      <c r="D2073" s="42"/>
      <c r="E2073" s="43"/>
      <c r="F2073" s="43"/>
      <c r="G2073" s="43"/>
      <c r="H2073" s="19">
        <f t="shared" si="32"/>
        <v>5</v>
      </c>
    </row>
    <row r="2074" spans="1:8" s="19" customFormat="1" x14ac:dyDescent="0.25">
      <c r="A2074" s="40" t="s">
        <v>4167</v>
      </c>
      <c r="B2074" s="40"/>
      <c r="C2074" s="41" t="s">
        <v>4168</v>
      </c>
      <c r="D2074" s="42" t="s">
        <v>21</v>
      </c>
      <c r="E2074" s="43">
        <v>210.15</v>
      </c>
      <c r="F2074" s="43">
        <v>10.37</v>
      </c>
      <c r="G2074" s="43">
        <v>220.52</v>
      </c>
      <c r="H2074" s="19">
        <f t="shared" si="32"/>
        <v>9</v>
      </c>
    </row>
    <row r="2075" spans="1:8" s="19" customFormat="1" x14ac:dyDescent="0.25">
      <c r="A2075" s="40" t="s">
        <v>4169</v>
      </c>
      <c r="B2075" s="40"/>
      <c r="C2075" s="41" t="s">
        <v>4170</v>
      </c>
      <c r="D2075" s="42" t="s">
        <v>21</v>
      </c>
      <c r="E2075" s="43">
        <v>215.01</v>
      </c>
      <c r="F2075" s="43">
        <v>10.37</v>
      </c>
      <c r="G2075" s="43">
        <v>225.38</v>
      </c>
      <c r="H2075" s="19">
        <f t="shared" si="32"/>
        <v>9</v>
      </c>
    </row>
    <row r="2076" spans="1:8" s="19" customFormat="1" x14ac:dyDescent="0.25">
      <c r="A2076" s="40" t="s">
        <v>4171</v>
      </c>
      <c r="B2076" s="40"/>
      <c r="C2076" s="41" t="s">
        <v>4172</v>
      </c>
      <c r="D2076" s="42" t="s">
        <v>21</v>
      </c>
      <c r="E2076" s="43">
        <v>243.27</v>
      </c>
      <c r="F2076" s="43">
        <v>10.37</v>
      </c>
      <c r="G2076" s="43">
        <v>253.64</v>
      </c>
      <c r="H2076" s="19">
        <f t="shared" si="32"/>
        <v>9</v>
      </c>
    </row>
    <row r="2077" spans="1:8" s="19" customFormat="1" x14ac:dyDescent="0.25">
      <c r="A2077" s="40" t="s">
        <v>4173</v>
      </c>
      <c r="B2077" s="40"/>
      <c r="C2077" s="41" t="s">
        <v>4174</v>
      </c>
      <c r="D2077" s="42" t="s">
        <v>21</v>
      </c>
      <c r="E2077" s="43">
        <v>277.82</v>
      </c>
      <c r="F2077" s="43">
        <v>10.37</v>
      </c>
      <c r="G2077" s="43">
        <v>288.19</v>
      </c>
      <c r="H2077" s="19">
        <f t="shared" si="32"/>
        <v>9</v>
      </c>
    </row>
    <row r="2078" spans="1:8" s="19" customFormat="1" x14ac:dyDescent="0.25">
      <c r="A2078" s="40" t="s">
        <v>4175</v>
      </c>
      <c r="B2078" s="40"/>
      <c r="C2078" s="41" t="s">
        <v>4176</v>
      </c>
      <c r="D2078" s="42" t="s">
        <v>21</v>
      </c>
      <c r="E2078" s="43">
        <v>331</v>
      </c>
      <c r="F2078" s="43">
        <v>10.37</v>
      </c>
      <c r="G2078" s="43">
        <v>341.37</v>
      </c>
      <c r="H2078" s="19">
        <f t="shared" si="32"/>
        <v>9</v>
      </c>
    </row>
    <row r="2079" spans="1:8" s="19" customFormat="1" x14ac:dyDescent="0.25">
      <c r="A2079" s="40" t="s">
        <v>4177</v>
      </c>
      <c r="B2079" s="40"/>
      <c r="C2079" s="41" t="s">
        <v>4178</v>
      </c>
      <c r="D2079" s="42" t="s">
        <v>21</v>
      </c>
      <c r="E2079" s="43">
        <v>376.06</v>
      </c>
      <c r="F2079" s="43">
        <v>10.37</v>
      </c>
      <c r="G2079" s="43">
        <v>386.43</v>
      </c>
      <c r="H2079" s="19">
        <f t="shared" si="32"/>
        <v>9</v>
      </c>
    </row>
    <row r="2080" spans="1:8" s="19" customFormat="1" x14ac:dyDescent="0.25">
      <c r="A2080" s="40" t="s">
        <v>4179</v>
      </c>
      <c r="B2080" s="40"/>
      <c r="C2080" s="41" t="s">
        <v>4180</v>
      </c>
      <c r="D2080" s="42" t="s">
        <v>21</v>
      </c>
      <c r="E2080" s="43">
        <v>496.75</v>
      </c>
      <c r="F2080" s="43">
        <v>10.37</v>
      </c>
      <c r="G2080" s="43">
        <v>507.12</v>
      </c>
      <c r="H2080" s="19">
        <f t="shared" si="32"/>
        <v>9</v>
      </c>
    </row>
    <row r="2081" spans="1:8" s="19" customFormat="1" x14ac:dyDescent="0.25">
      <c r="A2081" s="40" t="s">
        <v>4181</v>
      </c>
      <c r="B2081" s="40"/>
      <c r="C2081" s="41" t="s">
        <v>4182</v>
      </c>
      <c r="D2081" s="42" t="s">
        <v>21</v>
      </c>
      <c r="E2081" s="43">
        <v>1982.24</v>
      </c>
      <c r="F2081" s="43">
        <v>10.37</v>
      </c>
      <c r="G2081" s="43">
        <v>1992.61</v>
      </c>
      <c r="H2081" s="19">
        <f t="shared" si="32"/>
        <v>9</v>
      </c>
    </row>
    <row r="2082" spans="1:8" s="19" customFormat="1" x14ac:dyDescent="0.25">
      <c r="A2082" s="40" t="s">
        <v>4183</v>
      </c>
      <c r="B2082" s="40"/>
      <c r="C2082" s="41" t="s">
        <v>4184</v>
      </c>
      <c r="D2082" s="42" t="s">
        <v>21</v>
      </c>
      <c r="E2082" s="43">
        <v>280.12</v>
      </c>
      <c r="F2082" s="43">
        <v>10.37</v>
      </c>
      <c r="G2082" s="43">
        <v>290.49</v>
      </c>
      <c r="H2082" s="19">
        <f t="shared" si="32"/>
        <v>9</v>
      </c>
    </row>
    <row r="2083" spans="1:8" s="19" customFormat="1" x14ac:dyDescent="0.25">
      <c r="A2083" s="40" t="s">
        <v>4185</v>
      </c>
      <c r="B2083" s="40"/>
      <c r="C2083" s="41" t="s">
        <v>4186</v>
      </c>
      <c r="D2083" s="42"/>
      <c r="E2083" s="43"/>
      <c r="F2083" s="43"/>
      <c r="G2083" s="43"/>
      <c r="H2083" s="19">
        <f t="shared" si="32"/>
        <v>5</v>
      </c>
    </row>
    <row r="2084" spans="1:8" s="19" customFormat="1" ht="30" x14ac:dyDescent="0.25">
      <c r="A2084" s="40" t="s">
        <v>4187</v>
      </c>
      <c r="B2084" s="40"/>
      <c r="C2084" s="41" t="s">
        <v>4188</v>
      </c>
      <c r="D2084" s="42" t="s">
        <v>21</v>
      </c>
      <c r="E2084" s="43">
        <v>3123.48</v>
      </c>
      <c r="F2084" s="43">
        <v>62.88</v>
      </c>
      <c r="G2084" s="43">
        <v>3186.36</v>
      </c>
      <c r="H2084" s="19">
        <f t="shared" si="32"/>
        <v>9</v>
      </c>
    </row>
    <row r="2085" spans="1:8" s="19" customFormat="1" ht="30" x14ac:dyDescent="0.25">
      <c r="A2085" s="40" t="s">
        <v>4189</v>
      </c>
      <c r="B2085" s="40"/>
      <c r="C2085" s="41" t="s">
        <v>4190</v>
      </c>
      <c r="D2085" s="42" t="s">
        <v>21</v>
      </c>
      <c r="E2085" s="43">
        <v>4187.08</v>
      </c>
      <c r="F2085" s="43">
        <v>62.88</v>
      </c>
      <c r="G2085" s="43">
        <v>4249.96</v>
      </c>
      <c r="H2085" s="19">
        <f t="shared" si="32"/>
        <v>9</v>
      </c>
    </row>
    <row r="2086" spans="1:8" s="19" customFormat="1" ht="30" x14ac:dyDescent="0.25">
      <c r="A2086" s="40" t="s">
        <v>4191</v>
      </c>
      <c r="B2086" s="40"/>
      <c r="C2086" s="41" t="s">
        <v>4192</v>
      </c>
      <c r="D2086" s="42" t="s">
        <v>21</v>
      </c>
      <c r="E2086" s="43">
        <v>2454.4499999999998</v>
      </c>
      <c r="F2086" s="43">
        <v>62.88</v>
      </c>
      <c r="G2086" s="43">
        <v>2517.33</v>
      </c>
      <c r="H2086" s="19">
        <f t="shared" si="32"/>
        <v>9</v>
      </c>
    </row>
    <row r="2087" spans="1:8" s="19" customFormat="1" x14ac:dyDescent="0.25">
      <c r="A2087" s="40" t="s">
        <v>4193</v>
      </c>
      <c r="B2087" s="40"/>
      <c r="C2087" s="41" t="s">
        <v>4194</v>
      </c>
      <c r="D2087" s="42"/>
      <c r="E2087" s="43"/>
      <c r="F2087" s="43"/>
      <c r="G2087" s="43"/>
      <c r="H2087" s="19">
        <f t="shared" si="32"/>
        <v>5</v>
      </c>
    </row>
    <row r="2088" spans="1:8" s="19" customFormat="1" x14ac:dyDescent="0.25">
      <c r="A2088" s="40" t="s">
        <v>4195</v>
      </c>
      <c r="B2088" s="40"/>
      <c r="C2088" s="41" t="s">
        <v>4196</v>
      </c>
      <c r="D2088" s="42" t="s">
        <v>21</v>
      </c>
      <c r="E2088" s="43">
        <v>309.14</v>
      </c>
      <c r="F2088" s="43">
        <v>62.88</v>
      </c>
      <c r="G2088" s="43">
        <v>372.02</v>
      </c>
      <c r="H2088" s="19">
        <f t="shared" si="32"/>
        <v>9</v>
      </c>
    </row>
    <row r="2089" spans="1:8" s="19" customFormat="1" x14ac:dyDescent="0.25">
      <c r="A2089" s="40" t="s">
        <v>4197</v>
      </c>
      <c r="B2089" s="40"/>
      <c r="C2089" s="41" t="s">
        <v>4198</v>
      </c>
      <c r="D2089" s="42" t="s">
        <v>21</v>
      </c>
      <c r="E2089" s="43">
        <v>185.52</v>
      </c>
      <c r="F2089" s="43">
        <v>62.88</v>
      </c>
      <c r="G2089" s="43">
        <v>248.4</v>
      </c>
      <c r="H2089" s="19">
        <f t="shared" si="32"/>
        <v>9</v>
      </c>
    </row>
    <row r="2090" spans="1:8" s="19" customFormat="1" x14ac:dyDescent="0.25">
      <c r="A2090" s="40" t="s">
        <v>4199</v>
      </c>
      <c r="B2090" s="40"/>
      <c r="C2090" s="41" t="s">
        <v>4200</v>
      </c>
      <c r="D2090" s="42" t="s">
        <v>21</v>
      </c>
      <c r="E2090" s="43">
        <v>516.77</v>
      </c>
      <c r="F2090" s="43">
        <v>62.88</v>
      </c>
      <c r="G2090" s="43">
        <v>579.65</v>
      </c>
      <c r="H2090" s="19">
        <f t="shared" si="32"/>
        <v>9</v>
      </c>
    </row>
    <row r="2091" spans="1:8" s="19" customFormat="1" x14ac:dyDescent="0.25">
      <c r="A2091" s="40" t="s">
        <v>4201</v>
      </c>
      <c r="B2091" s="40"/>
      <c r="C2091" s="41" t="s">
        <v>4202</v>
      </c>
      <c r="D2091" s="42" t="s">
        <v>21</v>
      </c>
      <c r="E2091" s="43">
        <v>198.28</v>
      </c>
      <c r="F2091" s="43">
        <v>62.88</v>
      </c>
      <c r="G2091" s="43">
        <v>261.16000000000003</v>
      </c>
      <c r="H2091" s="19">
        <f t="shared" si="32"/>
        <v>9</v>
      </c>
    </row>
    <row r="2092" spans="1:8" s="19" customFormat="1" x14ac:dyDescent="0.25">
      <c r="A2092" s="40" t="s">
        <v>4203</v>
      </c>
      <c r="B2092" s="40"/>
      <c r="C2092" s="41" t="s">
        <v>4204</v>
      </c>
      <c r="D2092" s="42"/>
      <c r="E2092" s="43"/>
      <c r="F2092" s="43"/>
      <c r="G2092" s="43"/>
      <c r="H2092" s="19">
        <f t="shared" si="32"/>
        <v>5</v>
      </c>
    </row>
    <row r="2093" spans="1:8" s="19" customFormat="1" x14ac:dyDescent="0.25">
      <c r="A2093" s="40" t="s">
        <v>4205</v>
      </c>
      <c r="B2093" s="40"/>
      <c r="C2093" s="41" t="s">
        <v>4206</v>
      </c>
      <c r="D2093" s="42" t="s">
        <v>21</v>
      </c>
      <c r="E2093" s="43">
        <v>26.94</v>
      </c>
      <c r="F2093" s="43">
        <v>6.22</v>
      </c>
      <c r="G2093" s="43">
        <v>33.159999999999997</v>
      </c>
      <c r="H2093" s="19">
        <f t="shared" si="32"/>
        <v>9</v>
      </c>
    </row>
    <row r="2094" spans="1:8" s="19" customFormat="1" x14ac:dyDescent="0.25">
      <c r="A2094" s="40" t="s">
        <v>4207</v>
      </c>
      <c r="B2094" s="40"/>
      <c r="C2094" s="41" t="s">
        <v>4208</v>
      </c>
      <c r="D2094" s="42" t="s">
        <v>21</v>
      </c>
      <c r="E2094" s="43">
        <v>29.62</v>
      </c>
      <c r="F2094" s="43">
        <v>2.0699999999999998</v>
      </c>
      <c r="G2094" s="43">
        <v>31.69</v>
      </c>
      <c r="H2094" s="19">
        <f t="shared" si="32"/>
        <v>9</v>
      </c>
    </row>
    <row r="2095" spans="1:8" s="19" customFormat="1" x14ac:dyDescent="0.25">
      <c r="A2095" s="40" t="s">
        <v>4209</v>
      </c>
      <c r="B2095" s="40"/>
      <c r="C2095" s="41" t="s">
        <v>4210</v>
      </c>
      <c r="D2095" s="42" t="s">
        <v>21</v>
      </c>
      <c r="E2095" s="43">
        <v>21.54</v>
      </c>
      <c r="F2095" s="43">
        <v>6.22</v>
      </c>
      <c r="G2095" s="43">
        <v>27.76</v>
      </c>
      <c r="H2095" s="19">
        <f t="shared" si="32"/>
        <v>9</v>
      </c>
    </row>
    <row r="2096" spans="1:8" s="19" customFormat="1" ht="30" x14ac:dyDescent="0.25">
      <c r="A2096" s="40" t="s">
        <v>4211</v>
      </c>
      <c r="B2096" s="40"/>
      <c r="C2096" s="41" t="s">
        <v>4212</v>
      </c>
      <c r="D2096" s="42" t="s">
        <v>21</v>
      </c>
      <c r="E2096" s="43"/>
      <c r="F2096" s="43">
        <v>20.74</v>
      </c>
      <c r="G2096" s="43">
        <v>20.74</v>
      </c>
      <c r="H2096" s="19">
        <f t="shared" si="32"/>
        <v>9</v>
      </c>
    </row>
    <row r="2097" spans="1:8" s="19" customFormat="1" x14ac:dyDescent="0.25">
      <c r="A2097" s="40" t="s">
        <v>4213</v>
      </c>
      <c r="B2097" s="40"/>
      <c r="C2097" s="41" t="s">
        <v>4214</v>
      </c>
      <c r="D2097" s="42" t="s">
        <v>73</v>
      </c>
      <c r="E2097" s="43"/>
      <c r="F2097" s="43">
        <v>29.17</v>
      </c>
      <c r="G2097" s="43">
        <v>29.17</v>
      </c>
      <c r="H2097" s="19">
        <f t="shared" si="32"/>
        <v>9</v>
      </c>
    </row>
    <row r="2098" spans="1:8" s="19" customFormat="1" ht="30" x14ac:dyDescent="0.25">
      <c r="A2098" s="40" t="s">
        <v>4215</v>
      </c>
      <c r="B2098" s="40"/>
      <c r="C2098" s="41" t="s">
        <v>4216</v>
      </c>
      <c r="D2098" s="42" t="s">
        <v>73</v>
      </c>
      <c r="E2098" s="43"/>
      <c r="F2098" s="43">
        <v>58.34</v>
      </c>
      <c r="G2098" s="43">
        <v>58.34</v>
      </c>
      <c r="H2098" s="19">
        <f t="shared" si="32"/>
        <v>9</v>
      </c>
    </row>
    <row r="2099" spans="1:8" s="19" customFormat="1" ht="30" x14ac:dyDescent="0.25">
      <c r="A2099" s="40" t="s">
        <v>4217</v>
      </c>
      <c r="B2099" s="40"/>
      <c r="C2099" s="41" t="s">
        <v>4218</v>
      </c>
      <c r="D2099" s="42" t="s">
        <v>21</v>
      </c>
      <c r="E2099" s="43">
        <v>1028.3699999999999</v>
      </c>
      <c r="F2099" s="43">
        <v>1.69</v>
      </c>
      <c r="G2099" s="43">
        <v>1030.06</v>
      </c>
      <c r="H2099" s="19">
        <f t="shared" si="32"/>
        <v>9</v>
      </c>
    </row>
    <row r="2100" spans="1:8" s="19" customFormat="1" x14ac:dyDescent="0.25">
      <c r="A2100" s="40" t="s">
        <v>4219</v>
      </c>
      <c r="B2100" s="40"/>
      <c r="C2100" s="41" t="s">
        <v>4220</v>
      </c>
      <c r="D2100" s="42" t="s">
        <v>21</v>
      </c>
      <c r="E2100" s="43">
        <v>163.74</v>
      </c>
      <c r="F2100" s="43">
        <v>4.22</v>
      </c>
      <c r="G2100" s="43">
        <v>167.96</v>
      </c>
      <c r="H2100" s="19">
        <f t="shared" si="32"/>
        <v>9</v>
      </c>
    </row>
    <row r="2101" spans="1:8" s="19" customFormat="1" x14ac:dyDescent="0.25">
      <c r="A2101" s="40" t="s">
        <v>4221</v>
      </c>
      <c r="B2101" s="40"/>
      <c r="C2101" s="41" t="s">
        <v>4222</v>
      </c>
      <c r="D2101" s="42" t="s">
        <v>73</v>
      </c>
      <c r="E2101" s="43">
        <v>536.23</v>
      </c>
      <c r="F2101" s="43">
        <v>29.17</v>
      </c>
      <c r="G2101" s="43">
        <v>565.4</v>
      </c>
      <c r="H2101" s="19">
        <f t="shared" si="32"/>
        <v>9</v>
      </c>
    </row>
    <row r="2102" spans="1:8" s="19" customFormat="1" ht="30" x14ac:dyDescent="0.25">
      <c r="A2102" s="40" t="s">
        <v>4223</v>
      </c>
      <c r="B2102" s="40"/>
      <c r="C2102" s="41" t="s">
        <v>4224</v>
      </c>
      <c r="D2102" s="42" t="s">
        <v>21</v>
      </c>
      <c r="E2102" s="43">
        <v>7223.35</v>
      </c>
      <c r="F2102" s="43">
        <v>46.67</v>
      </c>
      <c r="G2102" s="43">
        <v>7270.02</v>
      </c>
      <c r="H2102" s="19">
        <f t="shared" si="32"/>
        <v>9</v>
      </c>
    </row>
    <row r="2103" spans="1:8" s="19" customFormat="1" ht="30" x14ac:dyDescent="0.25">
      <c r="A2103" s="40" t="s">
        <v>4225</v>
      </c>
      <c r="B2103" s="40"/>
      <c r="C2103" s="41" t="s">
        <v>4226</v>
      </c>
      <c r="D2103" s="42" t="s">
        <v>21</v>
      </c>
      <c r="E2103" s="43">
        <v>15802.68</v>
      </c>
      <c r="F2103" s="43">
        <v>46.67</v>
      </c>
      <c r="G2103" s="43">
        <v>15849.35</v>
      </c>
      <c r="H2103" s="19">
        <f t="shared" si="32"/>
        <v>9</v>
      </c>
    </row>
    <row r="2104" spans="1:8" s="19" customFormat="1" ht="30" x14ac:dyDescent="0.25">
      <c r="A2104" s="40" t="s">
        <v>4227</v>
      </c>
      <c r="B2104" s="40"/>
      <c r="C2104" s="41" t="s">
        <v>4228</v>
      </c>
      <c r="D2104" s="42" t="s">
        <v>21</v>
      </c>
      <c r="E2104" s="43">
        <v>28302.52</v>
      </c>
      <c r="F2104" s="43">
        <v>46.67</v>
      </c>
      <c r="G2104" s="43">
        <v>28349.19</v>
      </c>
      <c r="H2104" s="19">
        <f t="shared" si="32"/>
        <v>9</v>
      </c>
    </row>
    <row r="2105" spans="1:8" s="19" customFormat="1" x14ac:dyDescent="0.25">
      <c r="A2105" s="40" t="s">
        <v>4229</v>
      </c>
      <c r="B2105" s="40"/>
      <c r="C2105" s="41" t="s">
        <v>4230</v>
      </c>
      <c r="D2105" s="42" t="s">
        <v>21</v>
      </c>
      <c r="E2105" s="43">
        <v>563.5</v>
      </c>
      <c r="F2105" s="43">
        <v>20.74</v>
      </c>
      <c r="G2105" s="43">
        <v>584.24</v>
      </c>
      <c r="H2105" s="19">
        <f t="shared" si="32"/>
        <v>9</v>
      </c>
    </row>
    <row r="2106" spans="1:8" s="19" customFormat="1" x14ac:dyDescent="0.25">
      <c r="A2106" s="40" t="s">
        <v>4231</v>
      </c>
      <c r="B2106" s="40"/>
      <c r="C2106" s="41" t="s">
        <v>4232</v>
      </c>
      <c r="D2106" s="42"/>
      <c r="E2106" s="43"/>
      <c r="F2106" s="43"/>
      <c r="G2106" s="43"/>
      <c r="H2106" s="19">
        <f t="shared" si="32"/>
        <v>5</v>
      </c>
    </row>
    <row r="2107" spans="1:8" s="19" customFormat="1" ht="30" x14ac:dyDescent="0.25">
      <c r="A2107" s="40" t="s">
        <v>4233</v>
      </c>
      <c r="B2107" s="40"/>
      <c r="C2107" s="41" t="s">
        <v>4234</v>
      </c>
      <c r="D2107" s="42" t="s">
        <v>21</v>
      </c>
      <c r="E2107" s="43">
        <v>940.82</v>
      </c>
      <c r="F2107" s="43">
        <v>20.74</v>
      </c>
      <c r="G2107" s="43">
        <v>961.56</v>
      </c>
      <c r="H2107" s="19">
        <f t="shared" si="32"/>
        <v>9</v>
      </c>
    </row>
    <row r="2108" spans="1:8" s="19" customFormat="1" x14ac:dyDescent="0.25">
      <c r="A2108" s="40" t="s">
        <v>4235</v>
      </c>
      <c r="B2108" s="40"/>
      <c r="C2108" s="41" t="s">
        <v>4236</v>
      </c>
      <c r="D2108" s="42"/>
      <c r="E2108" s="43"/>
      <c r="F2108" s="43"/>
      <c r="G2108" s="43"/>
      <c r="H2108" s="19">
        <f t="shared" si="32"/>
        <v>5</v>
      </c>
    </row>
    <row r="2109" spans="1:8" s="19" customFormat="1" x14ac:dyDescent="0.25">
      <c r="A2109" s="40" t="s">
        <v>4237</v>
      </c>
      <c r="B2109" s="40"/>
      <c r="C2109" s="41" t="s">
        <v>4238</v>
      </c>
      <c r="D2109" s="42" t="s">
        <v>21</v>
      </c>
      <c r="E2109" s="43">
        <v>381.93</v>
      </c>
      <c r="F2109" s="43">
        <v>62.88</v>
      </c>
      <c r="G2109" s="43">
        <v>444.81</v>
      </c>
      <c r="H2109" s="19">
        <f t="shared" si="32"/>
        <v>9</v>
      </c>
    </row>
    <row r="2110" spans="1:8" s="19" customFormat="1" x14ac:dyDescent="0.25">
      <c r="A2110" s="40" t="s">
        <v>4239</v>
      </c>
      <c r="B2110" s="40"/>
      <c r="C2110" s="41" t="s">
        <v>4240</v>
      </c>
      <c r="D2110" s="42"/>
      <c r="E2110" s="43"/>
      <c r="F2110" s="43"/>
      <c r="G2110" s="43"/>
      <c r="H2110" s="19">
        <f t="shared" si="32"/>
        <v>5</v>
      </c>
    </row>
    <row r="2111" spans="1:8" s="19" customFormat="1" ht="30" x14ac:dyDescent="0.25">
      <c r="A2111" s="40" t="s">
        <v>4241</v>
      </c>
      <c r="B2111" s="40"/>
      <c r="C2111" s="41" t="s">
        <v>4242</v>
      </c>
      <c r="D2111" s="42" t="s">
        <v>21</v>
      </c>
      <c r="E2111" s="43">
        <v>53.78</v>
      </c>
      <c r="F2111" s="43">
        <v>23.63</v>
      </c>
      <c r="G2111" s="43">
        <v>77.41</v>
      </c>
      <c r="H2111" s="19">
        <f t="shared" si="32"/>
        <v>9</v>
      </c>
    </row>
    <row r="2112" spans="1:8" s="19" customFormat="1" ht="30" x14ac:dyDescent="0.25">
      <c r="A2112" s="40" t="s">
        <v>4243</v>
      </c>
      <c r="B2112" s="40"/>
      <c r="C2112" s="41" t="s">
        <v>4244</v>
      </c>
      <c r="D2112" s="42" t="s">
        <v>21</v>
      </c>
      <c r="E2112" s="43">
        <v>201.65</v>
      </c>
      <c r="F2112" s="43">
        <v>23.63</v>
      </c>
      <c r="G2112" s="43">
        <v>225.28</v>
      </c>
      <c r="H2112" s="19">
        <f t="shared" si="32"/>
        <v>9</v>
      </c>
    </row>
    <row r="2113" spans="1:8" s="19" customFormat="1" ht="45" x14ac:dyDescent="0.25">
      <c r="A2113" s="40" t="s">
        <v>4245</v>
      </c>
      <c r="B2113" s="40"/>
      <c r="C2113" s="41" t="s">
        <v>4246</v>
      </c>
      <c r="D2113" s="42" t="s">
        <v>21</v>
      </c>
      <c r="E2113" s="43">
        <v>674.91</v>
      </c>
      <c r="F2113" s="43">
        <v>26.21</v>
      </c>
      <c r="G2113" s="43">
        <v>701.12</v>
      </c>
      <c r="H2113" s="19">
        <f t="shared" si="32"/>
        <v>9</v>
      </c>
    </row>
    <row r="2114" spans="1:8" s="19" customFormat="1" ht="45" x14ac:dyDescent="0.25">
      <c r="A2114" s="40" t="s">
        <v>4247</v>
      </c>
      <c r="B2114" s="40"/>
      <c r="C2114" s="41" t="s">
        <v>4248</v>
      </c>
      <c r="D2114" s="42" t="s">
        <v>21</v>
      </c>
      <c r="E2114" s="43">
        <v>7285.48</v>
      </c>
      <c r="F2114" s="43">
        <v>26.21</v>
      </c>
      <c r="G2114" s="43">
        <v>7311.69</v>
      </c>
      <c r="H2114" s="19">
        <f t="shared" si="32"/>
        <v>9</v>
      </c>
    </row>
    <row r="2115" spans="1:8" s="19" customFormat="1" ht="45" x14ac:dyDescent="0.25">
      <c r="A2115" s="40" t="s">
        <v>4249</v>
      </c>
      <c r="B2115" s="40"/>
      <c r="C2115" s="41" t="s">
        <v>4250</v>
      </c>
      <c r="D2115" s="42" t="s">
        <v>21</v>
      </c>
      <c r="E2115" s="43">
        <v>2593.87</v>
      </c>
      <c r="F2115" s="43">
        <v>26.21</v>
      </c>
      <c r="G2115" s="43">
        <v>2620.08</v>
      </c>
      <c r="H2115" s="19">
        <f t="shared" si="32"/>
        <v>9</v>
      </c>
    </row>
    <row r="2116" spans="1:8" s="19" customFormat="1" ht="45" x14ac:dyDescent="0.25">
      <c r="A2116" s="40" t="s">
        <v>4251</v>
      </c>
      <c r="B2116" s="40"/>
      <c r="C2116" s="41" t="s">
        <v>4252</v>
      </c>
      <c r="D2116" s="42" t="s">
        <v>21</v>
      </c>
      <c r="E2116" s="43">
        <v>828.81</v>
      </c>
      <c r="F2116" s="43">
        <v>26.21</v>
      </c>
      <c r="G2116" s="43">
        <v>855.02</v>
      </c>
      <c r="H2116" s="19">
        <f t="shared" si="32"/>
        <v>9</v>
      </c>
    </row>
    <row r="2117" spans="1:8" s="19" customFormat="1" x14ac:dyDescent="0.25">
      <c r="A2117" s="40" t="s">
        <v>4253</v>
      </c>
      <c r="B2117" s="40"/>
      <c r="C2117" s="41" t="s">
        <v>4254</v>
      </c>
      <c r="D2117" s="42"/>
      <c r="E2117" s="43"/>
      <c r="F2117" s="43"/>
      <c r="G2117" s="43"/>
      <c r="H2117" s="19">
        <f t="shared" si="32"/>
        <v>5</v>
      </c>
    </row>
    <row r="2118" spans="1:8" s="19" customFormat="1" ht="30" x14ac:dyDescent="0.25">
      <c r="A2118" s="40" t="s">
        <v>4255</v>
      </c>
      <c r="B2118" s="40"/>
      <c r="C2118" s="41" t="s">
        <v>4256</v>
      </c>
      <c r="D2118" s="42" t="s">
        <v>21</v>
      </c>
      <c r="E2118" s="43">
        <v>525.88</v>
      </c>
      <c r="F2118" s="43">
        <v>68.489999999999995</v>
      </c>
      <c r="G2118" s="43">
        <v>594.37</v>
      </c>
      <c r="H2118" s="19">
        <f t="shared" si="32"/>
        <v>9</v>
      </c>
    </row>
    <row r="2119" spans="1:8" s="19" customFormat="1" ht="30" x14ac:dyDescent="0.25">
      <c r="A2119" s="40" t="s">
        <v>4257</v>
      </c>
      <c r="B2119" s="40"/>
      <c r="C2119" s="41" t="s">
        <v>4258</v>
      </c>
      <c r="D2119" s="42" t="s">
        <v>21</v>
      </c>
      <c r="E2119" s="43">
        <v>501.28</v>
      </c>
      <c r="F2119" s="43">
        <v>68.489999999999995</v>
      </c>
      <c r="G2119" s="43">
        <v>569.77</v>
      </c>
      <c r="H2119" s="19">
        <f t="shared" si="32"/>
        <v>9</v>
      </c>
    </row>
    <row r="2120" spans="1:8" s="19" customFormat="1" ht="30" x14ac:dyDescent="0.25">
      <c r="A2120" s="40" t="s">
        <v>4259</v>
      </c>
      <c r="B2120" s="40"/>
      <c r="C2120" s="41" t="s">
        <v>4260</v>
      </c>
      <c r="D2120" s="42" t="s">
        <v>21</v>
      </c>
      <c r="E2120" s="43">
        <v>545.02</v>
      </c>
      <c r="F2120" s="43">
        <v>68.489999999999995</v>
      </c>
      <c r="G2120" s="43">
        <v>613.51</v>
      </c>
      <c r="H2120" s="19">
        <f t="shared" si="32"/>
        <v>9</v>
      </c>
    </row>
    <row r="2121" spans="1:8" s="19" customFormat="1" ht="30" x14ac:dyDescent="0.25">
      <c r="A2121" s="40" t="s">
        <v>4261</v>
      </c>
      <c r="B2121" s="40"/>
      <c r="C2121" s="41" t="s">
        <v>4262</v>
      </c>
      <c r="D2121" s="42" t="s">
        <v>21</v>
      </c>
      <c r="E2121" s="43">
        <v>436.16</v>
      </c>
      <c r="F2121" s="43">
        <v>68.489999999999995</v>
      </c>
      <c r="G2121" s="43">
        <v>504.65</v>
      </c>
      <c r="H2121" s="19">
        <f t="shared" ref="H2121:H2184" si="33">LEN(A2121)</f>
        <v>9</v>
      </c>
    </row>
    <row r="2122" spans="1:8" s="19" customFormat="1" ht="30" x14ac:dyDescent="0.25">
      <c r="A2122" s="40" t="s">
        <v>4263</v>
      </c>
      <c r="B2122" s="40"/>
      <c r="C2122" s="41" t="s">
        <v>4264</v>
      </c>
      <c r="D2122" s="42" t="s">
        <v>21</v>
      </c>
      <c r="E2122" s="43">
        <v>668.34</v>
      </c>
      <c r="F2122" s="43">
        <v>68.489999999999995</v>
      </c>
      <c r="G2122" s="43">
        <v>736.83</v>
      </c>
      <c r="H2122" s="19">
        <f t="shared" si="33"/>
        <v>9</v>
      </c>
    </row>
    <row r="2123" spans="1:8" s="19" customFormat="1" ht="30" x14ac:dyDescent="0.25">
      <c r="A2123" s="40" t="s">
        <v>4265</v>
      </c>
      <c r="B2123" s="40"/>
      <c r="C2123" s="41" t="s">
        <v>4266</v>
      </c>
      <c r="D2123" s="42" t="s">
        <v>334</v>
      </c>
      <c r="E2123" s="43">
        <v>33147.54</v>
      </c>
      <c r="F2123" s="43">
        <v>95.5</v>
      </c>
      <c r="G2123" s="43">
        <v>33243.040000000001</v>
      </c>
      <c r="H2123" s="19">
        <f t="shared" si="33"/>
        <v>9</v>
      </c>
    </row>
    <row r="2124" spans="1:8" s="19" customFormat="1" ht="30" x14ac:dyDescent="0.25">
      <c r="A2124" s="40" t="s">
        <v>4267</v>
      </c>
      <c r="B2124" s="40"/>
      <c r="C2124" s="41" t="s">
        <v>4268</v>
      </c>
      <c r="D2124" s="42"/>
      <c r="E2124" s="43"/>
      <c r="F2124" s="43"/>
      <c r="G2124" s="43"/>
      <c r="H2124" s="19">
        <f t="shared" si="33"/>
        <v>2</v>
      </c>
    </row>
    <row r="2125" spans="1:8" s="19" customFormat="1" x14ac:dyDescent="0.25">
      <c r="A2125" s="40" t="s">
        <v>4269</v>
      </c>
      <c r="B2125" s="40"/>
      <c r="C2125" s="41" t="s">
        <v>4270</v>
      </c>
      <c r="D2125" s="42"/>
      <c r="E2125" s="43"/>
      <c r="F2125" s="43"/>
      <c r="G2125" s="43"/>
      <c r="H2125" s="19">
        <f t="shared" si="33"/>
        <v>5</v>
      </c>
    </row>
    <row r="2126" spans="1:8" s="19" customFormat="1" x14ac:dyDescent="0.25">
      <c r="A2126" s="40" t="s">
        <v>4271</v>
      </c>
      <c r="B2126" s="40"/>
      <c r="C2126" s="41" t="s">
        <v>4272</v>
      </c>
      <c r="D2126" s="42" t="s">
        <v>131</v>
      </c>
      <c r="E2126" s="43">
        <v>6.38</v>
      </c>
      <c r="F2126" s="43">
        <v>20.74</v>
      </c>
      <c r="G2126" s="43">
        <v>27.12</v>
      </c>
      <c r="H2126" s="19">
        <f t="shared" si="33"/>
        <v>9</v>
      </c>
    </row>
    <row r="2127" spans="1:8" s="19" customFormat="1" x14ac:dyDescent="0.25">
      <c r="A2127" s="40" t="s">
        <v>4273</v>
      </c>
      <c r="B2127" s="40"/>
      <c r="C2127" s="41" t="s">
        <v>4274</v>
      </c>
      <c r="D2127" s="42" t="s">
        <v>131</v>
      </c>
      <c r="E2127" s="43">
        <v>9.52</v>
      </c>
      <c r="F2127" s="43">
        <v>24.88</v>
      </c>
      <c r="G2127" s="43">
        <v>34.4</v>
      </c>
      <c r="H2127" s="19">
        <f t="shared" si="33"/>
        <v>9</v>
      </c>
    </row>
    <row r="2128" spans="1:8" s="19" customFormat="1" x14ac:dyDescent="0.25">
      <c r="A2128" s="40" t="s">
        <v>4275</v>
      </c>
      <c r="B2128" s="40"/>
      <c r="C2128" s="41" t="s">
        <v>4276</v>
      </c>
      <c r="D2128" s="42" t="s">
        <v>131</v>
      </c>
      <c r="E2128" s="43">
        <v>13.97</v>
      </c>
      <c r="F2128" s="43">
        <v>29.03</v>
      </c>
      <c r="G2128" s="43">
        <v>43</v>
      </c>
      <c r="H2128" s="19">
        <f t="shared" si="33"/>
        <v>9</v>
      </c>
    </row>
    <row r="2129" spans="1:8" s="19" customFormat="1" x14ac:dyDescent="0.25">
      <c r="A2129" s="40" t="s">
        <v>4277</v>
      </c>
      <c r="B2129" s="40"/>
      <c r="C2129" s="41" t="s">
        <v>4278</v>
      </c>
      <c r="D2129" s="42" t="s">
        <v>131</v>
      </c>
      <c r="E2129" s="43">
        <v>16.46</v>
      </c>
      <c r="F2129" s="43">
        <v>33.18</v>
      </c>
      <c r="G2129" s="43">
        <v>49.64</v>
      </c>
      <c r="H2129" s="19">
        <f t="shared" si="33"/>
        <v>9</v>
      </c>
    </row>
    <row r="2130" spans="1:8" s="19" customFormat="1" x14ac:dyDescent="0.25">
      <c r="A2130" s="40" t="s">
        <v>4279</v>
      </c>
      <c r="B2130" s="40"/>
      <c r="C2130" s="41" t="s">
        <v>4280</v>
      </c>
      <c r="D2130" s="42" t="s">
        <v>131</v>
      </c>
      <c r="E2130" s="43">
        <v>21.6</v>
      </c>
      <c r="F2130" s="43">
        <v>37.32</v>
      </c>
      <c r="G2130" s="43">
        <v>58.92</v>
      </c>
      <c r="H2130" s="19">
        <f t="shared" si="33"/>
        <v>9</v>
      </c>
    </row>
    <row r="2131" spans="1:8" s="19" customFormat="1" x14ac:dyDescent="0.25">
      <c r="A2131" s="40" t="s">
        <v>4281</v>
      </c>
      <c r="B2131" s="40"/>
      <c r="C2131" s="41" t="s">
        <v>4282</v>
      </c>
      <c r="D2131" s="42" t="s">
        <v>131</v>
      </c>
      <c r="E2131" s="43">
        <v>34.630000000000003</v>
      </c>
      <c r="F2131" s="43">
        <v>41.47</v>
      </c>
      <c r="G2131" s="43">
        <v>76.099999999999994</v>
      </c>
      <c r="H2131" s="19">
        <f t="shared" si="33"/>
        <v>9</v>
      </c>
    </row>
    <row r="2132" spans="1:8" s="19" customFormat="1" x14ac:dyDescent="0.25">
      <c r="A2132" s="40" t="s">
        <v>4283</v>
      </c>
      <c r="B2132" s="40"/>
      <c r="C2132" s="41" t="s">
        <v>4284</v>
      </c>
      <c r="D2132" s="42" t="s">
        <v>131</v>
      </c>
      <c r="E2132" s="43">
        <v>44.36</v>
      </c>
      <c r="F2132" s="43">
        <v>45.62</v>
      </c>
      <c r="G2132" s="43">
        <v>89.98</v>
      </c>
      <c r="H2132" s="19">
        <f t="shared" si="33"/>
        <v>9</v>
      </c>
    </row>
    <row r="2133" spans="1:8" s="19" customFormat="1" x14ac:dyDescent="0.25">
      <c r="A2133" s="40" t="s">
        <v>4285</v>
      </c>
      <c r="B2133" s="40"/>
      <c r="C2133" s="41" t="s">
        <v>4286</v>
      </c>
      <c r="D2133" s="42" t="s">
        <v>131</v>
      </c>
      <c r="E2133" s="43">
        <v>73.3</v>
      </c>
      <c r="F2133" s="43">
        <v>53.91</v>
      </c>
      <c r="G2133" s="43">
        <v>127.21</v>
      </c>
      <c r="H2133" s="19">
        <f t="shared" si="33"/>
        <v>9</v>
      </c>
    </row>
    <row r="2134" spans="1:8" s="19" customFormat="1" ht="30" x14ac:dyDescent="0.25">
      <c r="A2134" s="40" t="s">
        <v>4287</v>
      </c>
      <c r="B2134" s="40"/>
      <c r="C2134" s="41" t="s">
        <v>4288</v>
      </c>
      <c r="D2134" s="42"/>
      <c r="E2134" s="43"/>
      <c r="F2134" s="43"/>
      <c r="G2134" s="43"/>
      <c r="H2134" s="19">
        <f t="shared" si="33"/>
        <v>5</v>
      </c>
    </row>
    <row r="2135" spans="1:8" s="19" customFormat="1" x14ac:dyDescent="0.25">
      <c r="A2135" s="40" t="s">
        <v>4289</v>
      </c>
      <c r="B2135" s="40"/>
      <c r="C2135" s="41" t="s">
        <v>4290</v>
      </c>
      <c r="D2135" s="42" t="s">
        <v>131</v>
      </c>
      <c r="E2135" s="43">
        <v>8.8800000000000008</v>
      </c>
      <c r="F2135" s="43">
        <v>24.88</v>
      </c>
      <c r="G2135" s="43">
        <v>33.76</v>
      </c>
      <c r="H2135" s="19">
        <f t="shared" si="33"/>
        <v>9</v>
      </c>
    </row>
    <row r="2136" spans="1:8" s="19" customFormat="1" x14ac:dyDescent="0.25">
      <c r="A2136" s="40" t="s">
        <v>4291</v>
      </c>
      <c r="B2136" s="40"/>
      <c r="C2136" s="41" t="s">
        <v>4292</v>
      </c>
      <c r="D2136" s="42" t="s">
        <v>131</v>
      </c>
      <c r="E2136" s="43">
        <v>12.39</v>
      </c>
      <c r="F2136" s="43">
        <v>29.03</v>
      </c>
      <c r="G2136" s="43">
        <v>41.42</v>
      </c>
      <c r="H2136" s="19">
        <f t="shared" si="33"/>
        <v>9</v>
      </c>
    </row>
    <row r="2137" spans="1:8" s="19" customFormat="1" x14ac:dyDescent="0.25">
      <c r="A2137" s="40" t="s">
        <v>4293</v>
      </c>
      <c r="B2137" s="40"/>
      <c r="C2137" s="41" t="s">
        <v>4294</v>
      </c>
      <c r="D2137" s="42" t="s">
        <v>131</v>
      </c>
      <c r="E2137" s="43">
        <v>21.76</v>
      </c>
      <c r="F2137" s="43">
        <v>33.18</v>
      </c>
      <c r="G2137" s="43">
        <v>54.94</v>
      </c>
      <c r="H2137" s="19">
        <f t="shared" si="33"/>
        <v>9</v>
      </c>
    </row>
    <row r="2138" spans="1:8" s="19" customFormat="1" x14ac:dyDescent="0.25">
      <c r="A2138" s="40" t="s">
        <v>4295</v>
      </c>
      <c r="B2138" s="40"/>
      <c r="C2138" s="41" t="s">
        <v>4296</v>
      </c>
      <c r="D2138" s="42" t="s">
        <v>131</v>
      </c>
      <c r="E2138" s="43">
        <v>22.83</v>
      </c>
      <c r="F2138" s="43">
        <v>37.32</v>
      </c>
      <c r="G2138" s="43">
        <v>60.15</v>
      </c>
      <c r="H2138" s="19">
        <f t="shared" si="33"/>
        <v>9</v>
      </c>
    </row>
    <row r="2139" spans="1:8" s="19" customFormat="1" x14ac:dyDescent="0.25">
      <c r="A2139" s="40" t="s">
        <v>4297</v>
      </c>
      <c r="B2139" s="40"/>
      <c r="C2139" s="41" t="s">
        <v>4298</v>
      </c>
      <c r="D2139" s="42" t="s">
        <v>131</v>
      </c>
      <c r="E2139" s="43">
        <v>30.61</v>
      </c>
      <c r="F2139" s="43">
        <v>41.47</v>
      </c>
      <c r="G2139" s="43">
        <v>72.08</v>
      </c>
      <c r="H2139" s="19">
        <f t="shared" si="33"/>
        <v>9</v>
      </c>
    </row>
    <row r="2140" spans="1:8" s="19" customFormat="1" x14ac:dyDescent="0.25">
      <c r="A2140" s="40" t="s">
        <v>4299</v>
      </c>
      <c r="B2140" s="40"/>
      <c r="C2140" s="41" t="s">
        <v>4300</v>
      </c>
      <c r="D2140" s="42" t="s">
        <v>131</v>
      </c>
      <c r="E2140" s="43">
        <v>44.97</v>
      </c>
      <c r="F2140" s="43">
        <v>49.76</v>
      </c>
      <c r="G2140" s="43">
        <v>94.73</v>
      </c>
      <c r="H2140" s="19">
        <f t="shared" si="33"/>
        <v>9</v>
      </c>
    </row>
    <row r="2141" spans="1:8" s="19" customFormat="1" x14ac:dyDescent="0.25">
      <c r="A2141" s="40" t="s">
        <v>4301</v>
      </c>
      <c r="B2141" s="40"/>
      <c r="C2141" s="41" t="s">
        <v>4302</v>
      </c>
      <c r="D2141" s="42" t="s">
        <v>131</v>
      </c>
      <c r="E2141" s="43">
        <v>61.71</v>
      </c>
      <c r="F2141" s="43">
        <v>62.21</v>
      </c>
      <c r="G2141" s="43">
        <v>123.92</v>
      </c>
      <c r="H2141" s="19">
        <f t="shared" si="33"/>
        <v>9</v>
      </c>
    </row>
    <row r="2142" spans="1:8" s="19" customFormat="1" x14ac:dyDescent="0.25">
      <c r="A2142" s="40" t="s">
        <v>4303</v>
      </c>
      <c r="B2142" s="40"/>
      <c r="C2142" s="41" t="s">
        <v>4304</v>
      </c>
      <c r="D2142" s="42" t="s">
        <v>131</v>
      </c>
      <c r="E2142" s="43">
        <v>90.57</v>
      </c>
      <c r="F2142" s="43">
        <v>74.650000000000006</v>
      </c>
      <c r="G2142" s="43">
        <v>165.22</v>
      </c>
      <c r="H2142" s="19">
        <f t="shared" si="33"/>
        <v>9</v>
      </c>
    </row>
    <row r="2143" spans="1:8" s="19" customFormat="1" ht="30" x14ac:dyDescent="0.25">
      <c r="A2143" s="40" t="s">
        <v>4305</v>
      </c>
      <c r="B2143" s="40"/>
      <c r="C2143" s="41" t="s">
        <v>4306</v>
      </c>
      <c r="D2143" s="42"/>
      <c r="E2143" s="43"/>
      <c r="F2143" s="43"/>
      <c r="G2143" s="43"/>
      <c r="H2143" s="19">
        <f t="shared" si="33"/>
        <v>5</v>
      </c>
    </row>
    <row r="2144" spans="1:8" s="19" customFormat="1" ht="30" x14ac:dyDescent="0.25">
      <c r="A2144" s="40" t="s">
        <v>4307</v>
      </c>
      <c r="B2144" s="40"/>
      <c r="C2144" s="41" t="s">
        <v>4308</v>
      </c>
      <c r="D2144" s="42" t="s">
        <v>131</v>
      </c>
      <c r="E2144" s="43">
        <v>23.5</v>
      </c>
      <c r="F2144" s="43">
        <v>24.88</v>
      </c>
      <c r="G2144" s="43">
        <v>48.38</v>
      </c>
      <c r="H2144" s="19">
        <f t="shared" si="33"/>
        <v>9</v>
      </c>
    </row>
    <row r="2145" spans="1:8" s="19" customFormat="1" ht="30" x14ac:dyDescent="0.25">
      <c r="A2145" s="40" t="s">
        <v>4309</v>
      </c>
      <c r="B2145" s="40"/>
      <c r="C2145" s="41" t="s">
        <v>4310</v>
      </c>
      <c r="D2145" s="42" t="s">
        <v>131</v>
      </c>
      <c r="E2145" s="43">
        <v>29.85</v>
      </c>
      <c r="F2145" s="43">
        <v>29.03</v>
      </c>
      <c r="G2145" s="43">
        <v>58.88</v>
      </c>
      <c r="H2145" s="19">
        <f t="shared" si="33"/>
        <v>9</v>
      </c>
    </row>
    <row r="2146" spans="1:8" s="19" customFormat="1" ht="30" x14ac:dyDescent="0.25">
      <c r="A2146" s="40" t="s">
        <v>4311</v>
      </c>
      <c r="B2146" s="40"/>
      <c r="C2146" s="41" t="s">
        <v>4312</v>
      </c>
      <c r="D2146" s="42" t="s">
        <v>131</v>
      </c>
      <c r="E2146" s="43">
        <v>44.57</v>
      </c>
      <c r="F2146" s="43">
        <v>33.18</v>
      </c>
      <c r="G2146" s="43">
        <v>77.75</v>
      </c>
      <c r="H2146" s="19">
        <f t="shared" si="33"/>
        <v>9</v>
      </c>
    </row>
    <row r="2147" spans="1:8" s="19" customFormat="1" ht="30" x14ac:dyDescent="0.25">
      <c r="A2147" s="40" t="s">
        <v>4313</v>
      </c>
      <c r="B2147" s="40"/>
      <c r="C2147" s="41" t="s">
        <v>4314</v>
      </c>
      <c r="D2147" s="42" t="s">
        <v>131</v>
      </c>
      <c r="E2147" s="43">
        <v>54.06</v>
      </c>
      <c r="F2147" s="43">
        <v>37.32</v>
      </c>
      <c r="G2147" s="43">
        <v>91.38</v>
      </c>
      <c r="H2147" s="19">
        <f t="shared" si="33"/>
        <v>9</v>
      </c>
    </row>
    <row r="2148" spans="1:8" s="19" customFormat="1" ht="30" x14ac:dyDescent="0.25">
      <c r="A2148" s="40" t="s">
        <v>4315</v>
      </c>
      <c r="B2148" s="40"/>
      <c r="C2148" s="41" t="s">
        <v>4316</v>
      </c>
      <c r="D2148" s="42" t="s">
        <v>131</v>
      </c>
      <c r="E2148" s="43">
        <v>69.150000000000006</v>
      </c>
      <c r="F2148" s="43">
        <v>41.47</v>
      </c>
      <c r="G2148" s="43">
        <v>110.62</v>
      </c>
      <c r="H2148" s="19">
        <f t="shared" si="33"/>
        <v>9</v>
      </c>
    </row>
    <row r="2149" spans="1:8" s="19" customFormat="1" ht="30" x14ac:dyDescent="0.25">
      <c r="A2149" s="40" t="s">
        <v>4317</v>
      </c>
      <c r="B2149" s="40"/>
      <c r="C2149" s="41" t="s">
        <v>4318</v>
      </c>
      <c r="D2149" s="42" t="s">
        <v>131</v>
      </c>
      <c r="E2149" s="43">
        <v>98.67</v>
      </c>
      <c r="F2149" s="43">
        <v>49.76</v>
      </c>
      <c r="G2149" s="43">
        <v>148.43</v>
      </c>
      <c r="H2149" s="19">
        <f t="shared" si="33"/>
        <v>9</v>
      </c>
    </row>
    <row r="2150" spans="1:8" s="19" customFormat="1" ht="30" x14ac:dyDescent="0.25">
      <c r="A2150" s="40" t="s">
        <v>4319</v>
      </c>
      <c r="B2150" s="40"/>
      <c r="C2150" s="41" t="s">
        <v>4320</v>
      </c>
      <c r="D2150" s="42" t="s">
        <v>131</v>
      </c>
      <c r="E2150" s="43">
        <v>115.65</v>
      </c>
      <c r="F2150" s="43">
        <v>62.21</v>
      </c>
      <c r="G2150" s="43">
        <v>177.86</v>
      </c>
      <c r="H2150" s="19">
        <f t="shared" si="33"/>
        <v>9</v>
      </c>
    </row>
    <row r="2151" spans="1:8" s="19" customFormat="1" ht="30" x14ac:dyDescent="0.25">
      <c r="A2151" s="40" t="s">
        <v>4321</v>
      </c>
      <c r="B2151" s="40"/>
      <c r="C2151" s="41" t="s">
        <v>4322</v>
      </c>
      <c r="D2151" s="42" t="s">
        <v>131</v>
      </c>
      <c r="E2151" s="43">
        <v>136.08000000000001</v>
      </c>
      <c r="F2151" s="43">
        <v>74.650000000000006</v>
      </c>
      <c r="G2151" s="43">
        <v>210.73</v>
      </c>
      <c r="H2151" s="19">
        <f t="shared" si="33"/>
        <v>9</v>
      </c>
    </row>
    <row r="2152" spans="1:8" s="19" customFormat="1" ht="30" x14ac:dyDescent="0.25">
      <c r="A2152" s="40" t="s">
        <v>4323</v>
      </c>
      <c r="B2152" s="40"/>
      <c r="C2152" s="41" t="s">
        <v>4324</v>
      </c>
      <c r="D2152" s="42"/>
      <c r="E2152" s="43"/>
      <c r="F2152" s="43"/>
      <c r="G2152" s="43"/>
      <c r="H2152" s="19">
        <f t="shared" si="33"/>
        <v>5</v>
      </c>
    </row>
    <row r="2153" spans="1:8" s="19" customFormat="1" ht="30" x14ac:dyDescent="0.25">
      <c r="A2153" s="40" t="s">
        <v>4325</v>
      </c>
      <c r="B2153" s="40"/>
      <c r="C2153" s="41" t="s">
        <v>4326</v>
      </c>
      <c r="D2153" s="42" t="s">
        <v>131</v>
      </c>
      <c r="E2153" s="43">
        <v>21.62</v>
      </c>
      <c r="F2153" s="43">
        <v>20.74</v>
      </c>
      <c r="G2153" s="43">
        <v>42.36</v>
      </c>
      <c r="H2153" s="19">
        <f t="shared" si="33"/>
        <v>9</v>
      </c>
    </row>
    <row r="2154" spans="1:8" s="19" customFormat="1" ht="30" x14ac:dyDescent="0.25">
      <c r="A2154" s="40" t="s">
        <v>4327</v>
      </c>
      <c r="B2154" s="40"/>
      <c r="C2154" s="41" t="s">
        <v>4328</v>
      </c>
      <c r="D2154" s="42" t="s">
        <v>131</v>
      </c>
      <c r="E2154" s="43">
        <v>28.08</v>
      </c>
      <c r="F2154" s="43">
        <v>24.88</v>
      </c>
      <c r="G2154" s="43">
        <v>52.96</v>
      </c>
      <c r="H2154" s="19">
        <f t="shared" si="33"/>
        <v>9</v>
      </c>
    </row>
    <row r="2155" spans="1:8" s="19" customFormat="1" ht="30" x14ac:dyDescent="0.25">
      <c r="A2155" s="40" t="s">
        <v>4329</v>
      </c>
      <c r="B2155" s="40"/>
      <c r="C2155" s="41" t="s">
        <v>4330</v>
      </c>
      <c r="D2155" s="42" t="s">
        <v>131</v>
      </c>
      <c r="E2155" s="43">
        <v>35.33</v>
      </c>
      <c r="F2155" s="43">
        <v>29.03</v>
      </c>
      <c r="G2155" s="43">
        <v>64.36</v>
      </c>
      <c r="H2155" s="19">
        <f t="shared" si="33"/>
        <v>9</v>
      </c>
    </row>
    <row r="2156" spans="1:8" s="19" customFormat="1" ht="30" x14ac:dyDescent="0.25">
      <c r="A2156" s="40" t="s">
        <v>4331</v>
      </c>
      <c r="B2156" s="40"/>
      <c r="C2156" s="41" t="s">
        <v>4332</v>
      </c>
      <c r="D2156" s="42" t="s">
        <v>131</v>
      </c>
      <c r="E2156" s="43">
        <v>52.02</v>
      </c>
      <c r="F2156" s="43">
        <v>33.18</v>
      </c>
      <c r="G2156" s="43">
        <v>85.2</v>
      </c>
      <c r="H2156" s="19">
        <f t="shared" si="33"/>
        <v>9</v>
      </c>
    </row>
    <row r="2157" spans="1:8" s="19" customFormat="1" ht="30" x14ac:dyDescent="0.25">
      <c r="A2157" s="40" t="s">
        <v>4333</v>
      </c>
      <c r="B2157" s="40"/>
      <c r="C2157" s="41" t="s">
        <v>4334</v>
      </c>
      <c r="D2157" s="42" t="s">
        <v>131</v>
      </c>
      <c r="E2157" s="43">
        <v>58.95</v>
      </c>
      <c r="F2157" s="43">
        <v>37.32</v>
      </c>
      <c r="G2157" s="43">
        <v>96.27</v>
      </c>
      <c r="H2157" s="19">
        <f t="shared" si="33"/>
        <v>9</v>
      </c>
    </row>
    <row r="2158" spans="1:8" s="19" customFormat="1" ht="30" x14ac:dyDescent="0.25">
      <c r="A2158" s="40" t="s">
        <v>4335</v>
      </c>
      <c r="B2158" s="40"/>
      <c r="C2158" s="41" t="s">
        <v>4336</v>
      </c>
      <c r="D2158" s="42" t="s">
        <v>131</v>
      </c>
      <c r="E2158" s="43">
        <v>78.83</v>
      </c>
      <c r="F2158" s="43">
        <v>41.47</v>
      </c>
      <c r="G2158" s="43">
        <v>120.3</v>
      </c>
      <c r="H2158" s="19">
        <f t="shared" si="33"/>
        <v>9</v>
      </c>
    </row>
    <row r="2159" spans="1:8" s="19" customFormat="1" ht="30" x14ac:dyDescent="0.25">
      <c r="A2159" s="40" t="s">
        <v>4337</v>
      </c>
      <c r="B2159" s="40"/>
      <c r="C2159" s="41" t="s">
        <v>4338</v>
      </c>
      <c r="D2159" s="42" t="s">
        <v>131</v>
      </c>
      <c r="E2159" s="43">
        <v>121.65</v>
      </c>
      <c r="F2159" s="43">
        <v>49.76</v>
      </c>
      <c r="G2159" s="43">
        <v>171.41</v>
      </c>
      <c r="H2159" s="19">
        <f t="shared" si="33"/>
        <v>9</v>
      </c>
    </row>
    <row r="2160" spans="1:8" s="19" customFormat="1" ht="30" x14ac:dyDescent="0.25">
      <c r="A2160" s="40" t="s">
        <v>4339</v>
      </c>
      <c r="B2160" s="40"/>
      <c r="C2160" s="41" t="s">
        <v>4340</v>
      </c>
      <c r="D2160" s="42" t="s">
        <v>131</v>
      </c>
      <c r="E2160" s="43">
        <v>145.81</v>
      </c>
      <c r="F2160" s="43">
        <v>62.21</v>
      </c>
      <c r="G2160" s="43">
        <v>208.02</v>
      </c>
      <c r="H2160" s="19">
        <f t="shared" si="33"/>
        <v>9</v>
      </c>
    </row>
    <row r="2161" spans="1:8" s="19" customFormat="1" ht="30" x14ac:dyDescent="0.25">
      <c r="A2161" s="40" t="s">
        <v>4341</v>
      </c>
      <c r="B2161" s="40"/>
      <c r="C2161" s="41" t="s">
        <v>4342</v>
      </c>
      <c r="D2161" s="42" t="s">
        <v>131</v>
      </c>
      <c r="E2161" s="43">
        <v>194.01</v>
      </c>
      <c r="F2161" s="43">
        <v>74.650000000000006</v>
      </c>
      <c r="G2161" s="43">
        <v>268.66000000000003</v>
      </c>
      <c r="H2161" s="19">
        <f t="shared" si="33"/>
        <v>9</v>
      </c>
    </row>
    <row r="2162" spans="1:8" s="19" customFormat="1" x14ac:dyDescent="0.25">
      <c r="A2162" s="40" t="s">
        <v>4343</v>
      </c>
      <c r="B2162" s="40"/>
      <c r="C2162" s="41" t="s">
        <v>4344</v>
      </c>
      <c r="D2162" s="42"/>
      <c r="E2162" s="43"/>
      <c r="F2162" s="43"/>
      <c r="G2162" s="43"/>
      <c r="H2162" s="19">
        <f t="shared" si="33"/>
        <v>5</v>
      </c>
    </row>
    <row r="2163" spans="1:8" s="19" customFormat="1" x14ac:dyDescent="0.25">
      <c r="A2163" s="40" t="s">
        <v>4345</v>
      </c>
      <c r="B2163" s="40"/>
      <c r="C2163" s="41" t="s">
        <v>4346</v>
      </c>
      <c r="D2163" s="42" t="s">
        <v>334</v>
      </c>
      <c r="E2163" s="43">
        <v>9.23</v>
      </c>
      <c r="F2163" s="43">
        <v>10.37</v>
      </c>
      <c r="G2163" s="43">
        <v>19.600000000000001</v>
      </c>
      <c r="H2163" s="19">
        <f t="shared" si="33"/>
        <v>9</v>
      </c>
    </row>
    <row r="2164" spans="1:8" s="19" customFormat="1" x14ac:dyDescent="0.25">
      <c r="A2164" s="40" t="s">
        <v>4347</v>
      </c>
      <c r="B2164" s="40"/>
      <c r="C2164" s="41" t="s">
        <v>4348</v>
      </c>
      <c r="D2164" s="42" t="s">
        <v>131</v>
      </c>
      <c r="E2164" s="43">
        <v>6.79</v>
      </c>
      <c r="F2164" s="43">
        <v>2.0699999999999998</v>
      </c>
      <c r="G2164" s="43">
        <v>8.86</v>
      </c>
      <c r="H2164" s="19">
        <f t="shared" si="33"/>
        <v>9</v>
      </c>
    </row>
    <row r="2165" spans="1:8" s="19" customFormat="1" x14ac:dyDescent="0.25">
      <c r="A2165" s="40" t="s">
        <v>4349</v>
      </c>
      <c r="B2165" s="40"/>
      <c r="C2165" s="41" t="s">
        <v>4350</v>
      </c>
      <c r="D2165" s="42" t="s">
        <v>21</v>
      </c>
      <c r="E2165" s="43">
        <v>1.21</v>
      </c>
      <c r="F2165" s="43">
        <v>6.22</v>
      </c>
      <c r="G2165" s="43">
        <v>7.43</v>
      </c>
      <c r="H2165" s="19">
        <f t="shared" si="33"/>
        <v>9</v>
      </c>
    </row>
    <row r="2166" spans="1:8" s="19" customFormat="1" x14ac:dyDescent="0.25">
      <c r="A2166" s="40" t="s">
        <v>4351</v>
      </c>
      <c r="B2166" s="40"/>
      <c r="C2166" s="41" t="s">
        <v>4352</v>
      </c>
      <c r="D2166" s="42" t="s">
        <v>21</v>
      </c>
      <c r="E2166" s="43">
        <v>3.33</v>
      </c>
      <c r="F2166" s="43">
        <v>7.45</v>
      </c>
      <c r="G2166" s="43">
        <v>10.78</v>
      </c>
      <c r="H2166" s="19">
        <f t="shared" si="33"/>
        <v>9</v>
      </c>
    </row>
    <row r="2167" spans="1:8" s="19" customFormat="1" x14ac:dyDescent="0.25">
      <c r="A2167" s="40" t="s">
        <v>4353</v>
      </c>
      <c r="B2167" s="40"/>
      <c r="C2167" s="41" t="s">
        <v>4354</v>
      </c>
      <c r="D2167" s="42" t="s">
        <v>21</v>
      </c>
      <c r="E2167" s="43">
        <v>2.4</v>
      </c>
      <c r="F2167" s="43">
        <v>7.45</v>
      </c>
      <c r="G2167" s="43">
        <v>9.85</v>
      </c>
      <c r="H2167" s="19">
        <f t="shared" si="33"/>
        <v>9</v>
      </c>
    </row>
    <row r="2168" spans="1:8" s="19" customFormat="1" x14ac:dyDescent="0.25">
      <c r="A2168" s="40" t="s">
        <v>4355</v>
      </c>
      <c r="B2168" s="40"/>
      <c r="C2168" s="41" t="s">
        <v>4356</v>
      </c>
      <c r="D2168" s="42" t="s">
        <v>21</v>
      </c>
      <c r="E2168" s="43">
        <v>2.78</v>
      </c>
      <c r="F2168" s="43">
        <v>6.22</v>
      </c>
      <c r="G2168" s="43">
        <v>9</v>
      </c>
      <c r="H2168" s="19">
        <f t="shared" si="33"/>
        <v>9</v>
      </c>
    </row>
    <row r="2169" spans="1:8" s="19" customFormat="1" x14ac:dyDescent="0.25">
      <c r="A2169" s="40" t="s">
        <v>4357</v>
      </c>
      <c r="B2169" s="40"/>
      <c r="C2169" s="41" t="s">
        <v>4358</v>
      </c>
      <c r="D2169" s="42" t="s">
        <v>131</v>
      </c>
      <c r="E2169" s="43">
        <v>5.59</v>
      </c>
      <c r="F2169" s="43">
        <v>12.44</v>
      </c>
      <c r="G2169" s="43">
        <v>18.03</v>
      </c>
      <c r="H2169" s="19">
        <f t="shared" si="33"/>
        <v>9</v>
      </c>
    </row>
    <row r="2170" spans="1:8" s="19" customFormat="1" x14ac:dyDescent="0.25">
      <c r="A2170" s="40" t="s">
        <v>4359</v>
      </c>
      <c r="B2170" s="40"/>
      <c r="C2170" s="41" t="s">
        <v>4360</v>
      </c>
      <c r="D2170" s="42" t="s">
        <v>131</v>
      </c>
      <c r="E2170" s="43">
        <v>9.2100000000000009</v>
      </c>
      <c r="F2170" s="43">
        <v>5.83</v>
      </c>
      <c r="G2170" s="43">
        <v>15.04</v>
      </c>
      <c r="H2170" s="19">
        <f t="shared" si="33"/>
        <v>9</v>
      </c>
    </row>
    <row r="2171" spans="1:8" s="19" customFormat="1" x14ac:dyDescent="0.25">
      <c r="A2171" s="40" t="s">
        <v>4361</v>
      </c>
      <c r="B2171" s="40"/>
      <c r="C2171" s="41" t="s">
        <v>4362</v>
      </c>
      <c r="D2171" s="42" t="s">
        <v>131</v>
      </c>
      <c r="E2171" s="43">
        <v>5.62</v>
      </c>
      <c r="F2171" s="43">
        <v>5.83</v>
      </c>
      <c r="G2171" s="43">
        <v>11.45</v>
      </c>
      <c r="H2171" s="19">
        <f t="shared" si="33"/>
        <v>9</v>
      </c>
    </row>
    <row r="2172" spans="1:8" s="19" customFormat="1" x14ac:dyDescent="0.25">
      <c r="A2172" s="40" t="s">
        <v>4363</v>
      </c>
      <c r="B2172" s="40"/>
      <c r="C2172" s="41" t="s">
        <v>4364</v>
      </c>
      <c r="D2172" s="42" t="s">
        <v>131</v>
      </c>
      <c r="E2172" s="43">
        <v>9.8000000000000007</v>
      </c>
      <c r="F2172" s="43">
        <v>5.83</v>
      </c>
      <c r="G2172" s="43">
        <v>15.63</v>
      </c>
      <c r="H2172" s="19">
        <f t="shared" si="33"/>
        <v>9</v>
      </c>
    </row>
    <row r="2173" spans="1:8" s="19" customFormat="1" ht="30" x14ac:dyDescent="0.25">
      <c r="A2173" s="40" t="s">
        <v>4365</v>
      </c>
      <c r="B2173" s="40"/>
      <c r="C2173" s="41" t="s">
        <v>4366</v>
      </c>
      <c r="D2173" s="42" t="s">
        <v>131</v>
      </c>
      <c r="E2173" s="43">
        <v>47.05</v>
      </c>
      <c r="F2173" s="43">
        <v>10.37</v>
      </c>
      <c r="G2173" s="43">
        <v>57.42</v>
      </c>
      <c r="H2173" s="19">
        <f t="shared" si="33"/>
        <v>9</v>
      </c>
    </row>
    <row r="2174" spans="1:8" s="19" customFormat="1" ht="30" x14ac:dyDescent="0.25">
      <c r="A2174" s="40" t="s">
        <v>4367</v>
      </c>
      <c r="B2174" s="40"/>
      <c r="C2174" s="41" t="s">
        <v>4368</v>
      </c>
      <c r="D2174" s="42" t="s">
        <v>131</v>
      </c>
      <c r="E2174" s="43">
        <v>86.36</v>
      </c>
      <c r="F2174" s="43">
        <v>10.37</v>
      </c>
      <c r="G2174" s="43">
        <v>96.73</v>
      </c>
      <c r="H2174" s="19">
        <f t="shared" si="33"/>
        <v>9</v>
      </c>
    </row>
    <row r="2175" spans="1:8" s="19" customFormat="1" x14ac:dyDescent="0.25">
      <c r="A2175" s="40" t="s">
        <v>4369</v>
      </c>
      <c r="B2175" s="40"/>
      <c r="C2175" s="41" t="s">
        <v>4370</v>
      </c>
      <c r="D2175" s="42" t="s">
        <v>131</v>
      </c>
      <c r="E2175" s="43">
        <v>47.29</v>
      </c>
      <c r="F2175" s="43">
        <v>10.37</v>
      </c>
      <c r="G2175" s="43">
        <v>57.66</v>
      </c>
      <c r="H2175" s="19">
        <f t="shared" si="33"/>
        <v>9</v>
      </c>
    </row>
    <row r="2176" spans="1:8" s="19" customFormat="1" ht="30" x14ac:dyDescent="0.25">
      <c r="A2176" s="40" t="s">
        <v>4371</v>
      </c>
      <c r="B2176" s="40"/>
      <c r="C2176" s="41" t="s">
        <v>4372</v>
      </c>
      <c r="D2176" s="42" t="s">
        <v>131</v>
      </c>
      <c r="E2176" s="43">
        <v>69.489999999999995</v>
      </c>
      <c r="F2176" s="43">
        <v>12.44</v>
      </c>
      <c r="G2176" s="43">
        <v>81.93</v>
      </c>
      <c r="H2176" s="19">
        <f t="shared" si="33"/>
        <v>9</v>
      </c>
    </row>
    <row r="2177" spans="1:8" s="19" customFormat="1" ht="30" x14ac:dyDescent="0.25">
      <c r="A2177" s="40" t="s">
        <v>4373</v>
      </c>
      <c r="B2177" s="40"/>
      <c r="C2177" s="41" t="s">
        <v>4374</v>
      </c>
      <c r="D2177" s="42" t="s">
        <v>131</v>
      </c>
      <c r="E2177" s="43">
        <v>107.33</v>
      </c>
      <c r="F2177" s="43">
        <v>14.51</v>
      </c>
      <c r="G2177" s="43">
        <v>121.84</v>
      </c>
      <c r="H2177" s="19">
        <f t="shared" si="33"/>
        <v>9</v>
      </c>
    </row>
    <row r="2178" spans="1:8" s="19" customFormat="1" ht="30" x14ac:dyDescent="0.25">
      <c r="A2178" s="40" t="s">
        <v>4375</v>
      </c>
      <c r="B2178" s="40"/>
      <c r="C2178" s="41" t="s">
        <v>4376</v>
      </c>
      <c r="D2178" s="42" t="s">
        <v>131</v>
      </c>
      <c r="E2178" s="43">
        <v>127.79</v>
      </c>
      <c r="F2178" s="43">
        <v>16.59</v>
      </c>
      <c r="G2178" s="43">
        <v>144.38</v>
      </c>
      <c r="H2178" s="19">
        <f t="shared" si="33"/>
        <v>9</v>
      </c>
    </row>
    <row r="2179" spans="1:8" s="19" customFormat="1" ht="30" x14ac:dyDescent="0.25">
      <c r="A2179" s="40" t="s">
        <v>4377</v>
      </c>
      <c r="B2179" s="40"/>
      <c r="C2179" s="41" t="s">
        <v>4378</v>
      </c>
      <c r="D2179" s="42" t="s">
        <v>21</v>
      </c>
      <c r="E2179" s="43">
        <v>10.23</v>
      </c>
      <c r="F2179" s="43">
        <v>1.69</v>
      </c>
      <c r="G2179" s="43">
        <v>11.92</v>
      </c>
      <c r="H2179" s="19">
        <f t="shared" si="33"/>
        <v>9</v>
      </c>
    </row>
    <row r="2180" spans="1:8" s="19" customFormat="1" ht="30" x14ac:dyDescent="0.25">
      <c r="A2180" s="40" t="s">
        <v>4379</v>
      </c>
      <c r="B2180" s="40"/>
      <c r="C2180" s="41" t="s">
        <v>4380</v>
      </c>
      <c r="D2180" s="42" t="s">
        <v>21</v>
      </c>
      <c r="E2180" s="43">
        <v>11.62</v>
      </c>
      <c r="F2180" s="43">
        <v>1.69</v>
      </c>
      <c r="G2180" s="43">
        <v>13.31</v>
      </c>
      <c r="H2180" s="19">
        <f t="shared" si="33"/>
        <v>9</v>
      </c>
    </row>
    <row r="2181" spans="1:8" s="19" customFormat="1" ht="30" x14ac:dyDescent="0.25">
      <c r="A2181" s="40" t="s">
        <v>4381</v>
      </c>
      <c r="B2181" s="40"/>
      <c r="C2181" s="41" t="s">
        <v>4382</v>
      </c>
      <c r="D2181" s="42" t="s">
        <v>21</v>
      </c>
      <c r="E2181" s="43">
        <v>11.44</v>
      </c>
      <c r="F2181" s="43">
        <v>1.69</v>
      </c>
      <c r="G2181" s="43">
        <v>13.13</v>
      </c>
      <c r="H2181" s="19">
        <f t="shared" si="33"/>
        <v>9</v>
      </c>
    </row>
    <row r="2182" spans="1:8" s="19" customFormat="1" x14ac:dyDescent="0.25">
      <c r="A2182" s="40" t="s">
        <v>4383</v>
      </c>
      <c r="B2182" s="40"/>
      <c r="C2182" s="41" t="s">
        <v>4384</v>
      </c>
      <c r="D2182" s="42" t="s">
        <v>21</v>
      </c>
      <c r="E2182" s="43">
        <v>10.72</v>
      </c>
      <c r="F2182" s="43">
        <v>4.1500000000000004</v>
      </c>
      <c r="G2182" s="43">
        <v>14.87</v>
      </c>
      <c r="H2182" s="19">
        <f t="shared" si="33"/>
        <v>9</v>
      </c>
    </row>
    <row r="2183" spans="1:8" s="19" customFormat="1" x14ac:dyDescent="0.25">
      <c r="A2183" s="40" t="s">
        <v>4385</v>
      </c>
      <c r="B2183" s="40"/>
      <c r="C2183" s="41" t="s">
        <v>4386</v>
      </c>
      <c r="D2183" s="42" t="s">
        <v>21</v>
      </c>
      <c r="E2183" s="43">
        <v>10.17</v>
      </c>
      <c r="F2183" s="43">
        <v>4.1500000000000004</v>
      </c>
      <c r="G2183" s="43">
        <v>14.32</v>
      </c>
      <c r="H2183" s="19">
        <f t="shared" si="33"/>
        <v>9</v>
      </c>
    </row>
    <row r="2184" spans="1:8" s="19" customFormat="1" x14ac:dyDescent="0.25">
      <c r="A2184" s="40" t="s">
        <v>4387</v>
      </c>
      <c r="B2184" s="40"/>
      <c r="C2184" s="41" t="s">
        <v>4388</v>
      </c>
      <c r="D2184" s="42"/>
      <c r="E2184" s="43"/>
      <c r="F2184" s="43"/>
      <c r="G2184" s="43"/>
      <c r="H2184" s="19">
        <f t="shared" si="33"/>
        <v>5</v>
      </c>
    </row>
    <row r="2185" spans="1:8" s="19" customFormat="1" x14ac:dyDescent="0.25">
      <c r="A2185" s="40" t="s">
        <v>4389</v>
      </c>
      <c r="B2185" s="40"/>
      <c r="C2185" s="41" t="s">
        <v>4390</v>
      </c>
      <c r="D2185" s="42" t="s">
        <v>131</v>
      </c>
      <c r="E2185" s="43">
        <v>49.09</v>
      </c>
      <c r="F2185" s="43">
        <v>12.44</v>
      </c>
      <c r="G2185" s="43">
        <v>61.53</v>
      </c>
      <c r="H2185" s="19">
        <f t="shared" ref="H2185:H2248" si="34">LEN(A2185)</f>
        <v>9</v>
      </c>
    </row>
    <row r="2186" spans="1:8" s="19" customFormat="1" x14ac:dyDescent="0.25">
      <c r="A2186" s="40" t="s">
        <v>4391</v>
      </c>
      <c r="B2186" s="40"/>
      <c r="C2186" s="41" t="s">
        <v>4392</v>
      </c>
      <c r="D2186" s="42" t="s">
        <v>131</v>
      </c>
      <c r="E2186" s="43">
        <v>68.510000000000005</v>
      </c>
      <c r="F2186" s="43">
        <v>12.44</v>
      </c>
      <c r="G2186" s="43">
        <v>80.95</v>
      </c>
      <c r="H2186" s="19">
        <f t="shared" si="34"/>
        <v>9</v>
      </c>
    </row>
    <row r="2187" spans="1:8" s="19" customFormat="1" ht="30" x14ac:dyDescent="0.25">
      <c r="A2187" s="40" t="s">
        <v>4393</v>
      </c>
      <c r="B2187" s="40"/>
      <c r="C2187" s="41" t="s">
        <v>4394</v>
      </c>
      <c r="D2187" s="42" t="s">
        <v>21</v>
      </c>
      <c r="E2187" s="43">
        <v>51.53</v>
      </c>
      <c r="F2187" s="43">
        <v>12.86</v>
      </c>
      <c r="G2187" s="43">
        <v>64.39</v>
      </c>
      <c r="H2187" s="19">
        <f t="shared" si="34"/>
        <v>9</v>
      </c>
    </row>
    <row r="2188" spans="1:8" s="19" customFormat="1" ht="30" x14ac:dyDescent="0.25">
      <c r="A2188" s="40" t="s">
        <v>4395</v>
      </c>
      <c r="B2188" s="40"/>
      <c r="C2188" s="41" t="s">
        <v>4396</v>
      </c>
      <c r="D2188" s="42" t="s">
        <v>21</v>
      </c>
      <c r="E2188" s="43">
        <v>143.54</v>
      </c>
      <c r="F2188" s="43">
        <v>24.88</v>
      </c>
      <c r="G2188" s="43">
        <v>168.42</v>
      </c>
      <c r="H2188" s="19">
        <f t="shared" si="34"/>
        <v>9</v>
      </c>
    </row>
    <row r="2189" spans="1:8" s="19" customFormat="1" ht="30" x14ac:dyDescent="0.25">
      <c r="A2189" s="40" t="s">
        <v>4397</v>
      </c>
      <c r="B2189" s="40"/>
      <c r="C2189" s="41" t="s">
        <v>4398</v>
      </c>
      <c r="D2189" s="42" t="s">
        <v>21</v>
      </c>
      <c r="E2189" s="43">
        <v>241.67</v>
      </c>
      <c r="F2189" s="43">
        <v>24.88</v>
      </c>
      <c r="G2189" s="43">
        <v>266.55</v>
      </c>
      <c r="H2189" s="19">
        <f t="shared" si="34"/>
        <v>9</v>
      </c>
    </row>
    <row r="2190" spans="1:8" s="19" customFormat="1" ht="30" x14ac:dyDescent="0.25">
      <c r="A2190" s="40" t="s">
        <v>4399</v>
      </c>
      <c r="B2190" s="40"/>
      <c r="C2190" s="41" t="s">
        <v>4400</v>
      </c>
      <c r="D2190" s="42" t="s">
        <v>21</v>
      </c>
      <c r="E2190" s="43">
        <v>188.11</v>
      </c>
      <c r="F2190" s="43">
        <v>7.91</v>
      </c>
      <c r="G2190" s="43">
        <v>196.02</v>
      </c>
      <c r="H2190" s="19">
        <f t="shared" si="34"/>
        <v>9</v>
      </c>
    </row>
    <row r="2191" spans="1:8" s="19" customFormat="1" ht="30" x14ac:dyDescent="0.25">
      <c r="A2191" s="40" t="s">
        <v>4401</v>
      </c>
      <c r="B2191" s="40"/>
      <c r="C2191" s="41" t="s">
        <v>4402</v>
      </c>
      <c r="D2191" s="42" t="s">
        <v>21</v>
      </c>
      <c r="E2191" s="43">
        <v>223.56</v>
      </c>
      <c r="F2191" s="43">
        <v>7.91</v>
      </c>
      <c r="G2191" s="43">
        <v>231.47</v>
      </c>
      <c r="H2191" s="19">
        <f t="shared" si="34"/>
        <v>9</v>
      </c>
    </row>
    <row r="2192" spans="1:8" s="19" customFormat="1" ht="30" x14ac:dyDescent="0.25">
      <c r="A2192" s="40" t="s">
        <v>4403</v>
      </c>
      <c r="B2192" s="40"/>
      <c r="C2192" s="41" t="s">
        <v>4404</v>
      </c>
      <c r="D2192" s="42" t="s">
        <v>21</v>
      </c>
      <c r="E2192" s="43">
        <v>363.65</v>
      </c>
      <c r="F2192" s="43">
        <v>7.91</v>
      </c>
      <c r="G2192" s="43">
        <v>371.56</v>
      </c>
      <c r="H2192" s="19">
        <f t="shared" si="34"/>
        <v>9</v>
      </c>
    </row>
    <row r="2193" spans="1:8" s="19" customFormat="1" x14ac:dyDescent="0.25">
      <c r="A2193" s="40" t="s">
        <v>4405</v>
      </c>
      <c r="B2193" s="40"/>
      <c r="C2193" s="41" t="s">
        <v>4406</v>
      </c>
      <c r="D2193" s="42" t="s">
        <v>21</v>
      </c>
      <c r="E2193" s="43">
        <v>9.8800000000000008</v>
      </c>
      <c r="F2193" s="43">
        <v>0.84</v>
      </c>
      <c r="G2193" s="43">
        <v>10.72</v>
      </c>
      <c r="H2193" s="19">
        <f t="shared" si="34"/>
        <v>9</v>
      </c>
    </row>
    <row r="2194" spans="1:8" s="19" customFormat="1" x14ac:dyDescent="0.25">
      <c r="A2194" s="40" t="s">
        <v>4407</v>
      </c>
      <c r="B2194" s="40"/>
      <c r="C2194" s="41" t="s">
        <v>4408</v>
      </c>
      <c r="D2194" s="42"/>
      <c r="E2194" s="43"/>
      <c r="F2194" s="43"/>
      <c r="G2194" s="43"/>
      <c r="H2194" s="19">
        <f t="shared" si="34"/>
        <v>5</v>
      </c>
    </row>
    <row r="2195" spans="1:8" s="19" customFormat="1" ht="30" x14ac:dyDescent="0.25">
      <c r="A2195" s="40" t="s">
        <v>4409</v>
      </c>
      <c r="B2195" s="40"/>
      <c r="C2195" s="41" t="s">
        <v>4410</v>
      </c>
      <c r="D2195" s="42" t="s">
        <v>131</v>
      </c>
      <c r="E2195" s="43">
        <v>259.49</v>
      </c>
      <c r="F2195" s="43">
        <v>12.44</v>
      </c>
      <c r="G2195" s="43">
        <v>271.93</v>
      </c>
      <c r="H2195" s="19">
        <f t="shared" si="34"/>
        <v>9</v>
      </c>
    </row>
    <row r="2196" spans="1:8" s="19" customFormat="1" ht="30" x14ac:dyDescent="0.25">
      <c r="A2196" s="40" t="s">
        <v>4411</v>
      </c>
      <c r="B2196" s="40"/>
      <c r="C2196" s="41" t="s">
        <v>4412</v>
      </c>
      <c r="D2196" s="42" t="s">
        <v>131</v>
      </c>
      <c r="E2196" s="43">
        <v>292.2</v>
      </c>
      <c r="F2196" s="43">
        <v>12.44</v>
      </c>
      <c r="G2196" s="43">
        <v>304.64</v>
      </c>
      <c r="H2196" s="19">
        <f t="shared" si="34"/>
        <v>9</v>
      </c>
    </row>
    <row r="2197" spans="1:8" s="19" customFormat="1" ht="30" x14ac:dyDescent="0.25">
      <c r="A2197" s="40" t="s">
        <v>4413</v>
      </c>
      <c r="B2197" s="40"/>
      <c r="C2197" s="41" t="s">
        <v>4414</v>
      </c>
      <c r="D2197" s="42" t="s">
        <v>131</v>
      </c>
      <c r="E2197" s="43">
        <v>344.23</v>
      </c>
      <c r="F2197" s="43">
        <v>12.44</v>
      </c>
      <c r="G2197" s="43">
        <v>356.67</v>
      </c>
      <c r="H2197" s="19">
        <f t="shared" si="34"/>
        <v>9</v>
      </c>
    </row>
    <row r="2198" spans="1:8" s="19" customFormat="1" ht="30" x14ac:dyDescent="0.25">
      <c r="A2198" s="40" t="s">
        <v>4415</v>
      </c>
      <c r="B2198" s="40"/>
      <c r="C2198" s="41" t="s">
        <v>4416</v>
      </c>
      <c r="D2198" s="42" t="s">
        <v>131</v>
      </c>
      <c r="E2198" s="43">
        <v>317.41000000000003</v>
      </c>
      <c r="F2198" s="43">
        <v>12.44</v>
      </c>
      <c r="G2198" s="43">
        <v>329.85</v>
      </c>
      <c r="H2198" s="19">
        <f t="shared" si="34"/>
        <v>9</v>
      </c>
    </row>
    <row r="2199" spans="1:8" s="19" customFormat="1" ht="30" x14ac:dyDescent="0.25">
      <c r="A2199" s="40" t="s">
        <v>4417</v>
      </c>
      <c r="B2199" s="40"/>
      <c r="C2199" s="41" t="s">
        <v>4418</v>
      </c>
      <c r="D2199" s="42" t="s">
        <v>131</v>
      </c>
      <c r="E2199" s="43">
        <v>396.2</v>
      </c>
      <c r="F2199" s="43">
        <v>12.44</v>
      </c>
      <c r="G2199" s="43">
        <v>408.64</v>
      </c>
      <c r="H2199" s="19">
        <f t="shared" si="34"/>
        <v>9</v>
      </c>
    </row>
    <row r="2200" spans="1:8" s="19" customFormat="1" x14ac:dyDescent="0.25">
      <c r="A2200" s="40" t="s">
        <v>4419</v>
      </c>
      <c r="B2200" s="40"/>
      <c r="C2200" s="41" t="s">
        <v>4420</v>
      </c>
      <c r="D2200" s="42"/>
      <c r="E2200" s="43"/>
      <c r="F2200" s="43"/>
      <c r="G2200" s="43"/>
      <c r="H2200" s="19">
        <f t="shared" si="34"/>
        <v>5</v>
      </c>
    </row>
    <row r="2201" spans="1:8" s="19" customFormat="1" ht="30" x14ac:dyDescent="0.25">
      <c r="A2201" s="40" t="s">
        <v>4421</v>
      </c>
      <c r="B2201" s="40"/>
      <c r="C2201" s="41" t="s">
        <v>4422</v>
      </c>
      <c r="D2201" s="42" t="s">
        <v>131</v>
      </c>
      <c r="E2201" s="43">
        <v>7.98</v>
      </c>
      <c r="F2201" s="43">
        <v>1.65</v>
      </c>
      <c r="G2201" s="43">
        <v>9.6300000000000008</v>
      </c>
      <c r="H2201" s="19">
        <f t="shared" si="34"/>
        <v>9</v>
      </c>
    </row>
    <row r="2202" spans="1:8" s="19" customFormat="1" ht="30" x14ac:dyDescent="0.25">
      <c r="A2202" s="40" t="s">
        <v>4423</v>
      </c>
      <c r="B2202" s="40"/>
      <c r="C2202" s="41" t="s">
        <v>4424</v>
      </c>
      <c r="D2202" s="42" t="s">
        <v>131</v>
      </c>
      <c r="E2202" s="43">
        <v>9.98</v>
      </c>
      <c r="F2202" s="43">
        <v>1.65</v>
      </c>
      <c r="G2202" s="43">
        <v>11.63</v>
      </c>
      <c r="H2202" s="19">
        <f t="shared" si="34"/>
        <v>9</v>
      </c>
    </row>
    <row r="2203" spans="1:8" s="19" customFormat="1" ht="30" x14ac:dyDescent="0.25">
      <c r="A2203" s="40" t="s">
        <v>4425</v>
      </c>
      <c r="B2203" s="40"/>
      <c r="C2203" s="41" t="s">
        <v>4426</v>
      </c>
      <c r="D2203" s="42" t="s">
        <v>131</v>
      </c>
      <c r="E2203" s="43">
        <v>12.59</v>
      </c>
      <c r="F2203" s="43">
        <v>1.65</v>
      </c>
      <c r="G2203" s="43">
        <v>14.24</v>
      </c>
      <c r="H2203" s="19">
        <f t="shared" si="34"/>
        <v>9</v>
      </c>
    </row>
    <row r="2204" spans="1:8" s="19" customFormat="1" ht="30" x14ac:dyDescent="0.25">
      <c r="A2204" s="40" t="s">
        <v>4427</v>
      </c>
      <c r="B2204" s="40"/>
      <c r="C2204" s="41" t="s">
        <v>4428</v>
      </c>
      <c r="D2204" s="42" t="s">
        <v>131</v>
      </c>
      <c r="E2204" s="43">
        <v>20.309999999999999</v>
      </c>
      <c r="F2204" s="43">
        <v>1.65</v>
      </c>
      <c r="G2204" s="43">
        <v>21.96</v>
      </c>
      <c r="H2204" s="19">
        <f t="shared" si="34"/>
        <v>9</v>
      </c>
    </row>
    <row r="2205" spans="1:8" s="19" customFormat="1" ht="30" x14ac:dyDescent="0.25">
      <c r="A2205" s="40" t="s">
        <v>4429</v>
      </c>
      <c r="B2205" s="40"/>
      <c r="C2205" s="41" t="s">
        <v>4430</v>
      </c>
      <c r="D2205" s="42" t="s">
        <v>131</v>
      </c>
      <c r="E2205" s="43">
        <v>27.87</v>
      </c>
      <c r="F2205" s="43">
        <v>1.65</v>
      </c>
      <c r="G2205" s="43">
        <v>29.52</v>
      </c>
      <c r="H2205" s="19">
        <f t="shared" si="34"/>
        <v>9</v>
      </c>
    </row>
    <row r="2206" spans="1:8" s="19" customFormat="1" ht="30" x14ac:dyDescent="0.25">
      <c r="A2206" s="40" t="s">
        <v>4431</v>
      </c>
      <c r="B2206" s="40"/>
      <c r="C2206" s="41" t="s">
        <v>4432</v>
      </c>
      <c r="D2206" s="42" t="s">
        <v>131</v>
      </c>
      <c r="E2206" s="43">
        <v>41.45</v>
      </c>
      <c r="F2206" s="43">
        <v>1.65</v>
      </c>
      <c r="G2206" s="43">
        <v>43.1</v>
      </c>
      <c r="H2206" s="19">
        <f t="shared" si="34"/>
        <v>9</v>
      </c>
    </row>
    <row r="2207" spans="1:8" s="19" customFormat="1" ht="30" x14ac:dyDescent="0.25">
      <c r="A2207" s="40" t="s">
        <v>4433</v>
      </c>
      <c r="B2207" s="40"/>
      <c r="C2207" s="41" t="s">
        <v>4434</v>
      </c>
      <c r="D2207" s="42" t="s">
        <v>131</v>
      </c>
      <c r="E2207" s="43">
        <v>62.54</v>
      </c>
      <c r="F2207" s="43">
        <v>1.65</v>
      </c>
      <c r="G2207" s="43">
        <v>64.19</v>
      </c>
      <c r="H2207" s="19">
        <f t="shared" si="34"/>
        <v>9</v>
      </c>
    </row>
    <row r="2208" spans="1:8" s="19" customFormat="1" x14ac:dyDescent="0.25">
      <c r="A2208" s="40" t="s">
        <v>4435</v>
      </c>
      <c r="B2208" s="40"/>
      <c r="C2208" s="41" t="s">
        <v>4436</v>
      </c>
      <c r="D2208" s="42"/>
      <c r="E2208" s="43"/>
      <c r="F2208" s="43"/>
      <c r="G2208" s="43"/>
      <c r="H2208" s="19">
        <f t="shared" si="34"/>
        <v>5</v>
      </c>
    </row>
    <row r="2209" spans="1:8" s="19" customFormat="1" x14ac:dyDescent="0.25">
      <c r="A2209" s="40" t="s">
        <v>4437</v>
      </c>
      <c r="B2209" s="40"/>
      <c r="C2209" s="41" t="s">
        <v>4438</v>
      </c>
      <c r="D2209" s="42" t="s">
        <v>131</v>
      </c>
      <c r="E2209" s="43">
        <v>8.24</v>
      </c>
      <c r="F2209" s="43">
        <v>14.59</v>
      </c>
      <c r="G2209" s="43">
        <v>22.83</v>
      </c>
      <c r="H2209" s="19">
        <f t="shared" si="34"/>
        <v>9</v>
      </c>
    </row>
    <row r="2210" spans="1:8" s="19" customFormat="1" x14ac:dyDescent="0.25">
      <c r="A2210" s="40" t="s">
        <v>4439</v>
      </c>
      <c r="B2210" s="40"/>
      <c r="C2210" s="41" t="s">
        <v>4440</v>
      </c>
      <c r="D2210" s="42" t="s">
        <v>131</v>
      </c>
      <c r="E2210" s="43">
        <v>15.57</v>
      </c>
      <c r="F2210" s="43">
        <v>14.59</v>
      </c>
      <c r="G2210" s="43">
        <v>30.16</v>
      </c>
      <c r="H2210" s="19">
        <f t="shared" si="34"/>
        <v>9</v>
      </c>
    </row>
    <row r="2211" spans="1:8" s="19" customFormat="1" x14ac:dyDescent="0.25">
      <c r="A2211" s="40" t="s">
        <v>4441</v>
      </c>
      <c r="B2211" s="40"/>
      <c r="C2211" s="41" t="s">
        <v>4442</v>
      </c>
      <c r="D2211" s="42" t="s">
        <v>131</v>
      </c>
      <c r="E2211" s="43">
        <v>30.29</v>
      </c>
      <c r="F2211" s="43">
        <v>14.59</v>
      </c>
      <c r="G2211" s="43">
        <v>44.88</v>
      </c>
      <c r="H2211" s="19">
        <f t="shared" si="34"/>
        <v>9</v>
      </c>
    </row>
    <row r="2212" spans="1:8" s="19" customFormat="1" x14ac:dyDescent="0.25">
      <c r="A2212" s="40" t="s">
        <v>4443</v>
      </c>
      <c r="B2212" s="40"/>
      <c r="C2212" s="41" t="s">
        <v>4444</v>
      </c>
      <c r="D2212" s="42" t="s">
        <v>21</v>
      </c>
      <c r="E2212" s="43">
        <v>19.27</v>
      </c>
      <c r="F2212" s="43">
        <v>2.81</v>
      </c>
      <c r="G2212" s="43">
        <v>22.08</v>
      </c>
      <c r="H2212" s="19">
        <f t="shared" si="34"/>
        <v>9</v>
      </c>
    </row>
    <row r="2213" spans="1:8" s="19" customFormat="1" x14ac:dyDescent="0.25">
      <c r="A2213" s="40" t="s">
        <v>4445</v>
      </c>
      <c r="B2213" s="40"/>
      <c r="C2213" s="41" t="s">
        <v>4446</v>
      </c>
      <c r="D2213" s="42" t="s">
        <v>21</v>
      </c>
      <c r="E2213" s="43">
        <v>28.93</v>
      </c>
      <c r="F2213" s="43">
        <v>2.81</v>
      </c>
      <c r="G2213" s="43">
        <v>31.74</v>
      </c>
      <c r="H2213" s="19">
        <f t="shared" si="34"/>
        <v>9</v>
      </c>
    </row>
    <row r="2214" spans="1:8" s="19" customFormat="1" x14ac:dyDescent="0.25">
      <c r="A2214" s="40" t="s">
        <v>4447</v>
      </c>
      <c r="B2214" s="40"/>
      <c r="C2214" s="41" t="s">
        <v>4448</v>
      </c>
      <c r="D2214" s="42" t="s">
        <v>21</v>
      </c>
      <c r="E2214" s="43">
        <v>74.290000000000006</v>
      </c>
      <c r="F2214" s="43">
        <v>2.81</v>
      </c>
      <c r="G2214" s="43">
        <v>77.099999999999994</v>
      </c>
      <c r="H2214" s="19">
        <f t="shared" si="34"/>
        <v>9</v>
      </c>
    </row>
    <row r="2215" spans="1:8" s="19" customFormat="1" x14ac:dyDescent="0.25">
      <c r="A2215" s="40" t="s">
        <v>4449</v>
      </c>
      <c r="B2215" s="40"/>
      <c r="C2215" s="41" t="s">
        <v>4450</v>
      </c>
      <c r="D2215" s="42" t="s">
        <v>21</v>
      </c>
      <c r="E2215" s="43">
        <v>19.77</v>
      </c>
      <c r="F2215" s="43">
        <v>2.81</v>
      </c>
      <c r="G2215" s="43">
        <v>22.58</v>
      </c>
      <c r="H2215" s="19">
        <f t="shared" si="34"/>
        <v>9</v>
      </c>
    </row>
    <row r="2216" spans="1:8" s="19" customFormat="1" x14ac:dyDescent="0.25">
      <c r="A2216" s="40" t="s">
        <v>4451</v>
      </c>
      <c r="B2216" s="40"/>
      <c r="C2216" s="41" t="s">
        <v>4452</v>
      </c>
      <c r="D2216" s="42" t="s">
        <v>21</v>
      </c>
      <c r="E2216" s="43">
        <v>34.270000000000003</v>
      </c>
      <c r="F2216" s="43">
        <v>2.81</v>
      </c>
      <c r="G2216" s="43">
        <v>37.08</v>
      </c>
      <c r="H2216" s="19">
        <f t="shared" si="34"/>
        <v>9</v>
      </c>
    </row>
    <row r="2217" spans="1:8" s="19" customFormat="1" x14ac:dyDescent="0.25">
      <c r="A2217" s="40" t="s">
        <v>4453</v>
      </c>
      <c r="B2217" s="40"/>
      <c r="C2217" s="41" t="s">
        <v>4454</v>
      </c>
      <c r="D2217" s="42" t="s">
        <v>21</v>
      </c>
      <c r="E2217" s="43">
        <v>84.12</v>
      </c>
      <c r="F2217" s="43">
        <v>2.81</v>
      </c>
      <c r="G2217" s="43">
        <v>86.93</v>
      </c>
      <c r="H2217" s="19">
        <f t="shared" si="34"/>
        <v>9</v>
      </c>
    </row>
    <row r="2218" spans="1:8" s="19" customFormat="1" x14ac:dyDescent="0.25">
      <c r="A2218" s="40" t="s">
        <v>4455</v>
      </c>
      <c r="B2218" s="40"/>
      <c r="C2218" s="41" t="s">
        <v>4456</v>
      </c>
      <c r="D2218" s="42"/>
      <c r="E2218" s="43"/>
      <c r="F2218" s="43"/>
      <c r="G2218" s="43"/>
      <c r="H2218" s="19">
        <f t="shared" si="34"/>
        <v>5</v>
      </c>
    </row>
    <row r="2219" spans="1:8" s="19" customFormat="1" x14ac:dyDescent="0.25">
      <c r="A2219" s="40" t="s">
        <v>4457</v>
      </c>
      <c r="B2219" s="40"/>
      <c r="C2219" s="41" t="s">
        <v>4458</v>
      </c>
      <c r="D2219" s="42" t="s">
        <v>131</v>
      </c>
      <c r="E2219" s="43">
        <v>71.75</v>
      </c>
      <c r="F2219" s="43">
        <v>12.44</v>
      </c>
      <c r="G2219" s="43">
        <v>84.19</v>
      </c>
      <c r="H2219" s="19">
        <f t="shared" si="34"/>
        <v>9</v>
      </c>
    </row>
    <row r="2220" spans="1:8" s="19" customFormat="1" ht="30" x14ac:dyDescent="0.25">
      <c r="A2220" s="40" t="s">
        <v>4459</v>
      </c>
      <c r="B2220" s="40"/>
      <c r="C2220" s="41" t="s">
        <v>4460</v>
      </c>
      <c r="D2220" s="42" t="s">
        <v>21</v>
      </c>
      <c r="E2220" s="43">
        <v>75.400000000000006</v>
      </c>
      <c r="F2220" s="43">
        <v>20.74</v>
      </c>
      <c r="G2220" s="43">
        <v>96.14</v>
      </c>
      <c r="H2220" s="19">
        <f t="shared" si="34"/>
        <v>9</v>
      </c>
    </row>
    <row r="2221" spans="1:8" s="19" customFormat="1" ht="30" x14ac:dyDescent="0.25">
      <c r="A2221" s="40" t="s">
        <v>4461</v>
      </c>
      <c r="B2221" s="40"/>
      <c r="C2221" s="41" t="s">
        <v>4462</v>
      </c>
      <c r="D2221" s="42" t="s">
        <v>21</v>
      </c>
      <c r="E2221" s="43">
        <v>109.96</v>
      </c>
      <c r="F2221" s="43">
        <v>20.74</v>
      </c>
      <c r="G2221" s="43">
        <v>130.69999999999999</v>
      </c>
      <c r="H2221" s="19">
        <f t="shared" si="34"/>
        <v>9</v>
      </c>
    </row>
    <row r="2222" spans="1:8" s="19" customFormat="1" ht="30" x14ac:dyDescent="0.25">
      <c r="A2222" s="40" t="s">
        <v>4463</v>
      </c>
      <c r="B2222" s="40"/>
      <c r="C2222" s="41" t="s">
        <v>4464</v>
      </c>
      <c r="D2222" s="42" t="s">
        <v>21</v>
      </c>
      <c r="E2222" s="43">
        <v>20.05</v>
      </c>
      <c r="F2222" s="43">
        <v>7.91</v>
      </c>
      <c r="G2222" s="43">
        <v>27.96</v>
      </c>
      <c r="H2222" s="19">
        <f t="shared" si="34"/>
        <v>9</v>
      </c>
    </row>
    <row r="2223" spans="1:8" s="19" customFormat="1" ht="30" x14ac:dyDescent="0.25">
      <c r="A2223" s="40" t="s">
        <v>4465</v>
      </c>
      <c r="B2223" s="40"/>
      <c r="C2223" s="41" t="s">
        <v>4466</v>
      </c>
      <c r="D2223" s="42" t="s">
        <v>21</v>
      </c>
      <c r="E2223" s="43">
        <v>19.32</v>
      </c>
      <c r="F2223" s="43">
        <v>7.91</v>
      </c>
      <c r="G2223" s="43">
        <v>27.23</v>
      </c>
      <c r="H2223" s="19">
        <f t="shared" si="34"/>
        <v>9</v>
      </c>
    </row>
    <row r="2224" spans="1:8" s="19" customFormat="1" ht="30" x14ac:dyDescent="0.25">
      <c r="A2224" s="40" t="s">
        <v>4467</v>
      </c>
      <c r="B2224" s="40"/>
      <c r="C2224" s="41" t="s">
        <v>4468</v>
      </c>
      <c r="D2224" s="42" t="s">
        <v>21</v>
      </c>
      <c r="E2224" s="43">
        <v>13.2</v>
      </c>
      <c r="F2224" s="43">
        <v>6.22</v>
      </c>
      <c r="G2224" s="43">
        <v>19.420000000000002</v>
      </c>
      <c r="H2224" s="19">
        <f t="shared" si="34"/>
        <v>9</v>
      </c>
    </row>
    <row r="2225" spans="1:8" s="19" customFormat="1" x14ac:dyDescent="0.25">
      <c r="A2225" s="40" t="s">
        <v>4469</v>
      </c>
      <c r="B2225" s="40"/>
      <c r="C2225" s="41" t="s">
        <v>4470</v>
      </c>
      <c r="D2225" s="42" t="s">
        <v>131</v>
      </c>
      <c r="E2225" s="43">
        <v>64.790000000000006</v>
      </c>
      <c r="F2225" s="43">
        <v>12.44</v>
      </c>
      <c r="G2225" s="43">
        <v>77.23</v>
      </c>
      <c r="H2225" s="19">
        <f t="shared" si="34"/>
        <v>9</v>
      </c>
    </row>
    <row r="2226" spans="1:8" s="19" customFormat="1" ht="30" x14ac:dyDescent="0.25">
      <c r="A2226" s="40" t="s">
        <v>4471</v>
      </c>
      <c r="B2226" s="40"/>
      <c r="C2226" s="41" t="s">
        <v>4472</v>
      </c>
      <c r="D2226" s="42" t="s">
        <v>21</v>
      </c>
      <c r="E2226" s="43">
        <v>60.02</v>
      </c>
      <c r="F2226" s="43">
        <v>20.74</v>
      </c>
      <c r="G2226" s="43">
        <v>80.760000000000005</v>
      </c>
      <c r="H2226" s="19">
        <f t="shared" si="34"/>
        <v>9</v>
      </c>
    </row>
    <row r="2227" spans="1:8" s="19" customFormat="1" ht="30" x14ac:dyDescent="0.25">
      <c r="A2227" s="40" t="s">
        <v>4473</v>
      </c>
      <c r="B2227" s="40"/>
      <c r="C2227" s="41" t="s">
        <v>4474</v>
      </c>
      <c r="D2227" s="42" t="s">
        <v>21</v>
      </c>
      <c r="E2227" s="43">
        <v>8.9</v>
      </c>
      <c r="F2227" s="43">
        <v>6.22</v>
      </c>
      <c r="G2227" s="43">
        <v>15.12</v>
      </c>
      <c r="H2227" s="19">
        <f t="shared" si="34"/>
        <v>9</v>
      </c>
    </row>
    <row r="2228" spans="1:8" s="19" customFormat="1" ht="30" x14ac:dyDescent="0.25">
      <c r="A2228" s="40" t="s">
        <v>4475</v>
      </c>
      <c r="B2228" s="40"/>
      <c r="C2228" s="41" t="s">
        <v>4476</v>
      </c>
      <c r="D2228" s="42" t="s">
        <v>21</v>
      </c>
      <c r="E2228" s="43">
        <v>55.56</v>
      </c>
      <c r="F2228" s="43">
        <v>20.74</v>
      </c>
      <c r="G2228" s="43">
        <v>76.3</v>
      </c>
      <c r="H2228" s="19">
        <f t="shared" si="34"/>
        <v>9</v>
      </c>
    </row>
    <row r="2229" spans="1:8" s="19" customFormat="1" ht="30" x14ac:dyDescent="0.25">
      <c r="A2229" s="40" t="s">
        <v>4477</v>
      </c>
      <c r="B2229" s="40"/>
      <c r="C2229" s="41" t="s">
        <v>4478</v>
      </c>
      <c r="D2229" s="42" t="s">
        <v>21</v>
      </c>
      <c r="E2229" s="43">
        <v>75.19</v>
      </c>
      <c r="F2229" s="43">
        <v>20.74</v>
      </c>
      <c r="G2229" s="43">
        <v>95.93</v>
      </c>
      <c r="H2229" s="19">
        <f t="shared" si="34"/>
        <v>9</v>
      </c>
    </row>
    <row r="2230" spans="1:8" s="19" customFormat="1" ht="30" x14ac:dyDescent="0.25">
      <c r="A2230" s="40" t="s">
        <v>4479</v>
      </c>
      <c r="B2230" s="40"/>
      <c r="C2230" s="41" t="s">
        <v>4480</v>
      </c>
      <c r="D2230" s="42" t="s">
        <v>21</v>
      </c>
      <c r="E2230" s="43">
        <v>702.79</v>
      </c>
      <c r="F2230" s="43">
        <v>27.94</v>
      </c>
      <c r="G2230" s="43">
        <v>730.73</v>
      </c>
      <c r="H2230" s="19">
        <f t="shared" si="34"/>
        <v>9</v>
      </c>
    </row>
    <row r="2231" spans="1:8" s="19" customFormat="1" x14ac:dyDescent="0.25">
      <c r="A2231" s="40" t="s">
        <v>4481</v>
      </c>
      <c r="B2231" s="40"/>
      <c r="C2231" s="41" t="s">
        <v>4482</v>
      </c>
      <c r="D2231" s="42" t="s">
        <v>21</v>
      </c>
      <c r="E2231" s="43">
        <v>37.18</v>
      </c>
      <c r="F2231" s="43">
        <v>20.74</v>
      </c>
      <c r="G2231" s="43">
        <v>57.92</v>
      </c>
      <c r="H2231" s="19">
        <f t="shared" si="34"/>
        <v>9</v>
      </c>
    </row>
    <row r="2232" spans="1:8" s="19" customFormat="1" x14ac:dyDescent="0.25">
      <c r="A2232" s="40" t="s">
        <v>4483</v>
      </c>
      <c r="B2232" s="40"/>
      <c r="C2232" s="41" t="s">
        <v>4484</v>
      </c>
      <c r="D2232" s="42"/>
      <c r="E2232" s="43"/>
      <c r="F2232" s="43"/>
      <c r="G2232" s="43"/>
      <c r="H2232" s="19">
        <f t="shared" si="34"/>
        <v>5</v>
      </c>
    </row>
    <row r="2233" spans="1:8" s="19" customFormat="1" ht="30" x14ac:dyDescent="0.25">
      <c r="A2233" s="40" t="s">
        <v>4485</v>
      </c>
      <c r="B2233" s="40"/>
      <c r="C2233" s="41" t="s">
        <v>4486</v>
      </c>
      <c r="D2233" s="42" t="s">
        <v>131</v>
      </c>
      <c r="E2233" s="43">
        <v>2.72</v>
      </c>
      <c r="F2233" s="43">
        <v>12.44</v>
      </c>
      <c r="G2233" s="43">
        <v>15.16</v>
      </c>
      <c r="H2233" s="19">
        <f t="shared" si="34"/>
        <v>9</v>
      </c>
    </row>
    <row r="2234" spans="1:8" s="19" customFormat="1" ht="30" x14ac:dyDescent="0.25">
      <c r="A2234" s="40" t="s">
        <v>4487</v>
      </c>
      <c r="B2234" s="40"/>
      <c r="C2234" s="41" t="s">
        <v>4488</v>
      </c>
      <c r="D2234" s="42" t="s">
        <v>131</v>
      </c>
      <c r="E2234" s="43">
        <v>2.98</v>
      </c>
      <c r="F2234" s="43">
        <v>12.44</v>
      </c>
      <c r="G2234" s="43">
        <v>15.42</v>
      </c>
      <c r="H2234" s="19">
        <f t="shared" si="34"/>
        <v>9</v>
      </c>
    </row>
    <row r="2235" spans="1:8" s="19" customFormat="1" ht="30" x14ac:dyDescent="0.25">
      <c r="A2235" s="40" t="s">
        <v>4489</v>
      </c>
      <c r="B2235" s="40"/>
      <c r="C2235" s="41" t="s">
        <v>4490</v>
      </c>
      <c r="D2235" s="42" t="s">
        <v>131</v>
      </c>
      <c r="E2235" s="43">
        <v>5</v>
      </c>
      <c r="F2235" s="43">
        <v>12.44</v>
      </c>
      <c r="G2235" s="43">
        <v>17.440000000000001</v>
      </c>
      <c r="H2235" s="19">
        <f t="shared" si="34"/>
        <v>9</v>
      </c>
    </row>
    <row r="2236" spans="1:8" s="19" customFormat="1" ht="30" x14ac:dyDescent="0.25">
      <c r="A2236" s="40" t="s">
        <v>4491</v>
      </c>
      <c r="B2236" s="40"/>
      <c r="C2236" s="41" t="s">
        <v>4492</v>
      </c>
      <c r="D2236" s="42" t="s">
        <v>131</v>
      </c>
      <c r="E2236" s="43">
        <v>3.58</v>
      </c>
      <c r="F2236" s="43">
        <v>12.44</v>
      </c>
      <c r="G2236" s="43">
        <v>16.02</v>
      </c>
      <c r="H2236" s="19">
        <f t="shared" si="34"/>
        <v>9</v>
      </c>
    </row>
    <row r="2237" spans="1:8" s="19" customFormat="1" ht="30" x14ac:dyDescent="0.25">
      <c r="A2237" s="40" t="s">
        <v>4493</v>
      </c>
      <c r="B2237" s="40"/>
      <c r="C2237" s="41" t="s">
        <v>4494</v>
      </c>
      <c r="D2237" s="42" t="s">
        <v>131</v>
      </c>
      <c r="E2237" s="43">
        <v>5.87</v>
      </c>
      <c r="F2237" s="43">
        <v>12.44</v>
      </c>
      <c r="G2237" s="43">
        <v>18.309999999999999</v>
      </c>
      <c r="H2237" s="19">
        <f t="shared" si="34"/>
        <v>9</v>
      </c>
    </row>
    <row r="2238" spans="1:8" s="19" customFormat="1" x14ac:dyDescent="0.25">
      <c r="A2238" s="40" t="s">
        <v>4495</v>
      </c>
      <c r="B2238" s="40"/>
      <c r="C2238" s="41" t="s">
        <v>4496</v>
      </c>
      <c r="D2238" s="42"/>
      <c r="E2238" s="43"/>
      <c r="F2238" s="43"/>
      <c r="G2238" s="43"/>
      <c r="H2238" s="19">
        <f t="shared" si="34"/>
        <v>5</v>
      </c>
    </row>
    <row r="2239" spans="1:8" s="19" customFormat="1" x14ac:dyDescent="0.25">
      <c r="A2239" s="40" t="s">
        <v>4497</v>
      </c>
      <c r="B2239" s="40"/>
      <c r="C2239" s="41" t="s">
        <v>4498</v>
      </c>
      <c r="D2239" s="42" t="s">
        <v>131</v>
      </c>
      <c r="E2239" s="43"/>
      <c r="F2239" s="43">
        <v>10.37</v>
      </c>
      <c r="G2239" s="43">
        <v>10.37</v>
      </c>
      <c r="H2239" s="19">
        <f t="shared" si="34"/>
        <v>9</v>
      </c>
    </row>
    <row r="2240" spans="1:8" s="19" customFormat="1" x14ac:dyDescent="0.25">
      <c r="A2240" s="40" t="s">
        <v>4499</v>
      </c>
      <c r="B2240" s="40"/>
      <c r="C2240" s="41" t="s">
        <v>4500</v>
      </c>
      <c r="D2240" s="42" t="s">
        <v>131</v>
      </c>
      <c r="E2240" s="43"/>
      <c r="F2240" s="43">
        <v>16.59</v>
      </c>
      <c r="G2240" s="43">
        <v>16.59</v>
      </c>
      <c r="H2240" s="19">
        <f t="shared" si="34"/>
        <v>9</v>
      </c>
    </row>
    <row r="2241" spans="1:8" s="19" customFormat="1" x14ac:dyDescent="0.25">
      <c r="A2241" s="40" t="s">
        <v>4501</v>
      </c>
      <c r="B2241" s="40"/>
      <c r="C2241" s="41" t="s">
        <v>4502</v>
      </c>
      <c r="D2241" s="42" t="s">
        <v>21</v>
      </c>
      <c r="E2241" s="43"/>
      <c r="F2241" s="43">
        <v>12.44</v>
      </c>
      <c r="G2241" s="43">
        <v>12.44</v>
      </c>
      <c r="H2241" s="19">
        <f t="shared" si="34"/>
        <v>9</v>
      </c>
    </row>
    <row r="2242" spans="1:8" s="19" customFormat="1" x14ac:dyDescent="0.25">
      <c r="A2242" s="40" t="s">
        <v>4503</v>
      </c>
      <c r="B2242" s="40"/>
      <c r="C2242" s="41" t="s">
        <v>4504</v>
      </c>
      <c r="D2242" s="42" t="s">
        <v>131</v>
      </c>
      <c r="E2242" s="43"/>
      <c r="F2242" s="43">
        <v>41.47</v>
      </c>
      <c r="G2242" s="43">
        <v>41.47</v>
      </c>
      <c r="H2242" s="19">
        <f t="shared" si="34"/>
        <v>9</v>
      </c>
    </row>
    <row r="2243" spans="1:8" s="19" customFormat="1" x14ac:dyDescent="0.25">
      <c r="A2243" s="40" t="s">
        <v>4505</v>
      </c>
      <c r="B2243" s="40"/>
      <c r="C2243" s="41" t="s">
        <v>4506</v>
      </c>
      <c r="D2243" s="42"/>
      <c r="E2243" s="43"/>
      <c r="F2243" s="43"/>
      <c r="G2243" s="43"/>
      <c r="H2243" s="19">
        <f t="shared" si="34"/>
        <v>5</v>
      </c>
    </row>
    <row r="2244" spans="1:8" s="19" customFormat="1" x14ac:dyDescent="0.25">
      <c r="A2244" s="40" t="s">
        <v>4507</v>
      </c>
      <c r="B2244" s="40"/>
      <c r="C2244" s="41" t="s">
        <v>4508</v>
      </c>
      <c r="D2244" s="42" t="s">
        <v>131</v>
      </c>
      <c r="E2244" s="43">
        <v>60.16</v>
      </c>
      <c r="F2244" s="43">
        <v>20.74</v>
      </c>
      <c r="G2244" s="43">
        <v>80.900000000000006</v>
      </c>
      <c r="H2244" s="19">
        <f t="shared" si="34"/>
        <v>9</v>
      </c>
    </row>
    <row r="2245" spans="1:8" s="19" customFormat="1" x14ac:dyDescent="0.25">
      <c r="A2245" s="40" t="s">
        <v>4509</v>
      </c>
      <c r="B2245" s="40"/>
      <c r="C2245" s="41" t="s">
        <v>4510</v>
      </c>
      <c r="D2245" s="42" t="s">
        <v>131</v>
      </c>
      <c r="E2245" s="43">
        <v>81.77</v>
      </c>
      <c r="F2245" s="43">
        <v>20.74</v>
      </c>
      <c r="G2245" s="43">
        <v>102.51</v>
      </c>
      <c r="H2245" s="19">
        <f t="shared" si="34"/>
        <v>9</v>
      </c>
    </row>
    <row r="2246" spans="1:8" s="19" customFormat="1" x14ac:dyDescent="0.25">
      <c r="A2246" s="40" t="s">
        <v>4511</v>
      </c>
      <c r="B2246" s="40"/>
      <c r="C2246" s="41" t="s">
        <v>4512</v>
      </c>
      <c r="D2246" s="42" t="s">
        <v>131</v>
      </c>
      <c r="E2246" s="43">
        <v>98.77</v>
      </c>
      <c r="F2246" s="43">
        <v>20.74</v>
      </c>
      <c r="G2246" s="43">
        <v>119.51</v>
      </c>
      <c r="H2246" s="19">
        <f t="shared" si="34"/>
        <v>9</v>
      </c>
    </row>
    <row r="2247" spans="1:8" s="19" customFormat="1" x14ac:dyDescent="0.25">
      <c r="A2247" s="40" t="s">
        <v>4513</v>
      </c>
      <c r="B2247" s="40"/>
      <c r="C2247" s="41" t="s">
        <v>4514</v>
      </c>
      <c r="D2247" s="42" t="s">
        <v>131</v>
      </c>
      <c r="E2247" s="43">
        <v>119.38</v>
      </c>
      <c r="F2247" s="43">
        <v>20.74</v>
      </c>
      <c r="G2247" s="43">
        <v>140.12</v>
      </c>
      <c r="H2247" s="19">
        <f t="shared" si="34"/>
        <v>9</v>
      </c>
    </row>
    <row r="2248" spans="1:8" s="19" customFormat="1" x14ac:dyDescent="0.25">
      <c r="A2248" s="40" t="s">
        <v>4515</v>
      </c>
      <c r="B2248" s="40"/>
      <c r="C2248" s="41" t="s">
        <v>4516</v>
      </c>
      <c r="D2248" s="42" t="s">
        <v>131</v>
      </c>
      <c r="E2248" s="43">
        <v>139.16999999999999</v>
      </c>
      <c r="F2248" s="43">
        <v>20.74</v>
      </c>
      <c r="G2248" s="43">
        <v>159.91</v>
      </c>
      <c r="H2248" s="19">
        <f t="shared" si="34"/>
        <v>9</v>
      </c>
    </row>
    <row r="2249" spans="1:8" s="19" customFormat="1" x14ac:dyDescent="0.25">
      <c r="A2249" s="40" t="s">
        <v>4517</v>
      </c>
      <c r="B2249" s="40"/>
      <c r="C2249" s="41" t="s">
        <v>4518</v>
      </c>
      <c r="D2249" s="42" t="s">
        <v>131</v>
      </c>
      <c r="E2249" s="43">
        <v>119.17</v>
      </c>
      <c r="F2249" s="43">
        <v>31.1</v>
      </c>
      <c r="G2249" s="43">
        <v>150.27000000000001</v>
      </c>
      <c r="H2249" s="19">
        <f t="shared" ref="H2249:H2312" si="35">LEN(A2249)</f>
        <v>9</v>
      </c>
    </row>
    <row r="2250" spans="1:8" s="19" customFormat="1" x14ac:dyDescent="0.25">
      <c r="A2250" s="40" t="s">
        <v>4519</v>
      </c>
      <c r="B2250" s="40"/>
      <c r="C2250" s="41" t="s">
        <v>4520</v>
      </c>
      <c r="D2250" s="42" t="s">
        <v>131</v>
      </c>
      <c r="E2250" s="43">
        <v>141.83000000000001</v>
      </c>
      <c r="F2250" s="43">
        <v>31.1</v>
      </c>
      <c r="G2250" s="43">
        <v>172.93</v>
      </c>
      <c r="H2250" s="19">
        <f t="shared" si="35"/>
        <v>9</v>
      </c>
    </row>
    <row r="2251" spans="1:8" s="19" customFormat="1" x14ac:dyDescent="0.25">
      <c r="A2251" s="40" t="s">
        <v>4521</v>
      </c>
      <c r="B2251" s="40"/>
      <c r="C2251" s="41" t="s">
        <v>4522</v>
      </c>
      <c r="D2251" s="42" t="s">
        <v>131</v>
      </c>
      <c r="E2251" s="43">
        <v>160.11000000000001</v>
      </c>
      <c r="F2251" s="43">
        <v>31.1</v>
      </c>
      <c r="G2251" s="43">
        <v>191.21</v>
      </c>
      <c r="H2251" s="19">
        <f t="shared" si="35"/>
        <v>9</v>
      </c>
    </row>
    <row r="2252" spans="1:8" s="19" customFormat="1" x14ac:dyDescent="0.25">
      <c r="A2252" s="40" t="s">
        <v>4523</v>
      </c>
      <c r="B2252" s="40"/>
      <c r="C2252" s="41" t="s">
        <v>4524</v>
      </c>
      <c r="D2252" s="42" t="s">
        <v>131</v>
      </c>
      <c r="E2252" s="43">
        <v>179.05</v>
      </c>
      <c r="F2252" s="43">
        <v>31.1</v>
      </c>
      <c r="G2252" s="43">
        <v>210.15</v>
      </c>
      <c r="H2252" s="19">
        <f t="shared" si="35"/>
        <v>9</v>
      </c>
    </row>
    <row r="2253" spans="1:8" s="19" customFormat="1" x14ac:dyDescent="0.25">
      <c r="A2253" s="40" t="s">
        <v>4525</v>
      </c>
      <c r="B2253" s="40"/>
      <c r="C2253" s="41" t="s">
        <v>4526</v>
      </c>
      <c r="D2253" s="42" t="s">
        <v>131</v>
      </c>
      <c r="E2253" s="43">
        <v>202.32</v>
      </c>
      <c r="F2253" s="43">
        <v>41.47</v>
      </c>
      <c r="G2253" s="43">
        <v>243.79</v>
      </c>
      <c r="H2253" s="19">
        <f t="shared" si="35"/>
        <v>9</v>
      </c>
    </row>
    <row r="2254" spans="1:8" s="19" customFormat="1" x14ac:dyDescent="0.25">
      <c r="A2254" s="40" t="s">
        <v>4527</v>
      </c>
      <c r="B2254" s="40"/>
      <c r="C2254" s="41" t="s">
        <v>4528</v>
      </c>
      <c r="D2254" s="42" t="s">
        <v>131</v>
      </c>
      <c r="E2254" s="43">
        <v>305.83999999999997</v>
      </c>
      <c r="F2254" s="43">
        <v>41.47</v>
      </c>
      <c r="G2254" s="43">
        <v>347.31</v>
      </c>
      <c r="H2254" s="19">
        <f t="shared" si="35"/>
        <v>9</v>
      </c>
    </row>
    <row r="2255" spans="1:8" s="19" customFormat="1" ht="30" x14ac:dyDescent="0.25">
      <c r="A2255" s="40" t="s">
        <v>4529</v>
      </c>
      <c r="B2255" s="40"/>
      <c r="C2255" s="41" t="s">
        <v>4530</v>
      </c>
      <c r="D2255" s="42" t="s">
        <v>131</v>
      </c>
      <c r="E2255" s="43">
        <v>77.819999999999993</v>
      </c>
      <c r="F2255" s="43">
        <v>20.74</v>
      </c>
      <c r="G2255" s="43">
        <v>98.56</v>
      </c>
      <c r="H2255" s="19">
        <f t="shared" si="35"/>
        <v>9</v>
      </c>
    </row>
    <row r="2256" spans="1:8" s="19" customFormat="1" ht="30" x14ac:dyDescent="0.25">
      <c r="A2256" s="40" t="s">
        <v>4531</v>
      </c>
      <c r="B2256" s="40"/>
      <c r="C2256" s="41" t="s">
        <v>4532</v>
      </c>
      <c r="D2256" s="42" t="s">
        <v>131</v>
      </c>
      <c r="E2256" s="43">
        <v>92.9</v>
      </c>
      <c r="F2256" s="43">
        <v>20.74</v>
      </c>
      <c r="G2256" s="43">
        <v>113.64</v>
      </c>
      <c r="H2256" s="19">
        <f t="shared" si="35"/>
        <v>9</v>
      </c>
    </row>
    <row r="2257" spans="1:8" s="19" customFormat="1" ht="30" x14ac:dyDescent="0.25">
      <c r="A2257" s="40" t="s">
        <v>4533</v>
      </c>
      <c r="B2257" s="40"/>
      <c r="C2257" s="41" t="s">
        <v>4534</v>
      </c>
      <c r="D2257" s="42" t="s">
        <v>131</v>
      </c>
      <c r="E2257" s="43">
        <v>114.5</v>
      </c>
      <c r="F2257" s="43">
        <v>20.74</v>
      </c>
      <c r="G2257" s="43">
        <v>135.24</v>
      </c>
      <c r="H2257" s="19">
        <f t="shared" si="35"/>
        <v>9</v>
      </c>
    </row>
    <row r="2258" spans="1:8" s="19" customFormat="1" ht="30" x14ac:dyDescent="0.25">
      <c r="A2258" s="40" t="s">
        <v>4535</v>
      </c>
      <c r="B2258" s="40"/>
      <c r="C2258" s="41" t="s">
        <v>4536</v>
      </c>
      <c r="D2258" s="42" t="s">
        <v>131</v>
      </c>
      <c r="E2258" s="43">
        <v>139.24</v>
      </c>
      <c r="F2258" s="43">
        <v>20.74</v>
      </c>
      <c r="G2258" s="43">
        <v>159.97999999999999</v>
      </c>
      <c r="H2258" s="19">
        <f t="shared" si="35"/>
        <v>9</v>
      </c>
    </row>
    <row r="2259" spans="1:8" s="19" customFormat="1" x14ac:dyDescent="0.25">
      <c r="A2259" s="40" t="s">
        <v>4537</v>
      </c>
      <c r="B2259" s="40"/>
      <c r="C2259" s="41" t="s">
        <v>4538</v>
      </c>
      <c r="D2259" s="42"/>
      <c r="E2259" s="43"/>
      <c r="F2259" s="43"/>
      <c r="G2259" s="43"/>
      <c r="H2259" s="19">
        <f t="shared" si="35"/>
        <v>5</v>
      </c>
    </row>
    <row r="2260" spans="1:8" s="19" customFormat="1" ht="30" x14ac:dyDescent="0.25">
      <c r="A2260" s="40" t="s">
        <v>4539</v>
      </c>
      <c r="B2260" s="40"/>
      <c r="C2260" s="41" t="s">
        <v>4540</v>
      </c>
      <c r="D2260" s="42" t="s">
        <v>131</v>
      </c>
      <c r="E2260" s="43">
        <v>131.86000000000001</v>
      </c>
      <c r="F2260" s="43">
        <v>31.1</v>
      </c>
      <c r="G2260" s="43">
        <v>162.96</v>
      </c>
      <c r="H2260" s="19">
        <f t="shared" si="35"/>
        <v>9</v>
      </c>
    </row>
    <row r="2261" spans="1:8" s="19" customFormat="1" ht="30" x14ac:dyDescent="0.25">
      <c r="A2261" s="40" t="s">
        <v>4541</v>
      </c>
      <c r="B2261" s="40"/>
      <c r="C2261" s="41" t="s">
        <v>4542</v>
      </c>
      <c r="D2261" s="42" t="s">
        <v>131</v>
      </c>
      <c r="E2261" s="43">
        <v>145.37</v>
      </c>
      <c r="F2261" s="43">
        <v>31.1</v>
      </c>
      <c r="G2261" s="43">
        <v>176.47</v>
      </c>
      <c r="H2261" s="19">
        <f t="shared" si="35"/>
        <v>9</v>
      </c>
    </row>
    <row r="2262" spans="1:8" s="19" customFormat="1" ht="30" x14ac:dyDescent="0.25">
      <c r="A2262" s="40" t="s">
        <v>4543</v>
      </c>
      <c r="B2262" s="40"/>
      <c r="C2262" s="41" t="s">
        <v>4544</v>
      </c>
      <c r="D2262" s="42" t="s">
        <v>131</v>
      </c>
      <c r="E2262" s="43">
        <v>172.71</v>
      </c>
      <c r="F2262" s="43">
        <v>31.1</v>
      </c>
      <c r="G2262" s="43">
        <v>203.81</v>
      </c>
      <c r="H2262" s="19">
        <f t="shared" si="35"/>
        <v>9</v>
      </c>
    </row>
    <row r="2263" spans="1:8" s="19" customFormat="1" ht="30" x14ac:dyDescent="0.25">
      <c r="A2263" s="40" t="s">
        <v>4545</v>
      </c>
      <c r="B2263" s="40"/>
      <c r="C2263" s="41" t="s">
        <v>4546</v>
      </c>
      <c r="D2263" s="42" t="s">
        <v>131</v>
      </c>
      <c r="E2263" s="43">
        <v>189.49</v>
      </c>
      <c r="F2263" s="43">
        <v>41.47</v>
      </c>
      <c r="G2263" s="43">
        <v>230.96</v>
      </c>
      <c r="H2263" s="19">
        <f t="shared" si="35"/>
        <v>9</v>
      </c>
    </row>
    <row r="2264" spans="1:8" s="19" customFormat="1" ht="30" x14ac:dyDescent="0.25">
      <c r="A2264" s="40" t="s">
        <v>4547</v>
      </c>
      <c r="B2264" s="40"/>
      <c r="C2264" s="41" t="s">
        <v>4548</v>
      </c>
      <c r="D2264" s="42" t="s">
        <v>131</v>
      </c>
      <c r="E2264" s="43">
        <v>258.60000000000002</v>
      </c>
      <c r="F2264" s="43">
        <v>41.47</v>
      </c>
      <c r="G2264" s="43">
        <v>300.07</v>
      </c>
      <c r="H2264" s="19">
        <f t="shared" si="35"/>
        <v>9</v>
      </c>
    </row>
    <row r="2265" spans="1:8" s="19" customFormat="1" x14ac:dyDescent="0.25">
      <c r="A2265" s="40" t="s">
        <v>4549</v>
      </c>
      <c r="B2265" s="40"/>
      <c r="C2265" s="41" t="s">
        <v>4550</v>
      </c>
      <c r="D2265" s="42" t="s">
        <v>131</v>
      </c>
      <c r="E2265" s="43">
        <v>33.9</v>
      </c>
      <c r="F2265" s="43">
        <v>2.0699999999999998</v>
      </c>
      <c r="G2265" s="43">
        <v>35.97</v>
      </c>
      <c r="H2265" s="19">
        <f t="shared" si="35"/>
        <v>9</v>
      </c>
    </row>
    <row r="2266" spans="1:8" s="19" customFormat="1" x14ac:dyDescent="0.25">
      <c r="A2266" s="40" t="s">
        <v>4551</v>
      </c>
      <c r="B2266" s="40"/>
      <c r="C2266" s="41" t="s">
        <v>4552</v>
      </c>
      <c r="D2266" s="42" t="s">
        <v>131</v>
      </c>
      <c r="E2266" s="43">
        <v>54.28</v>
      </c>
      <c r="F2266" s="43">
        <v>2.0699999999999998</v>
      </c>
      <c r="G2266" s="43">
        <v>56.35</v>
      </c>
      <c r="H2266" s="19">
        <f t="shared" si="35"/>
        <v>9</v>
      </c>
    </row>
    <row r="2267" spans="1:8" s="19" customFormat="1" x14ac:dyDescent="0.25">
      <c r="A2267" s="40" t="s">
        <v>4553</v>
      </c>
      <c r="B2267" s="40"/>
      <c r="C2267" s="41" t="s">
        <v>4554</v>
      </c>
      <c r="D2267" s="42" t="s">
        <v>131</v>
      </c>
      <c r="E2267" s="43">
        <v>74.37</v>
      </c>
      <c r="F2267" s="43">
        <v>2.0699999999999998</v>
      </c>
      <c r="G2267" s="43">
        <v>76.44</v>
      </c>
      <c r="H2267" s="19">
        <f t="shared" si="35"/>
        <v>9</v>
      </c>
    </row>
    <row r="2268" spans="1:8" s="19" customFormat="1" x14ac:dyDescent="0.25">
      <c r="A2268" s="40" t="s">
        <v>4555</v>
      </c>
      <c r="B2268" s="40"/>
      <c r="C2268" s="41" t="s">
        <v>4556</v>
      </c>
      <c r="D2268" s="42" t="s">
        <v>131</v>
      </c>
      <c r="E2268" s="43">
        <v>99.4</v>
      </c>
      <c r="F2268" s="43">
        <v>2.0699999999999998</v>
      </c>
      <c r="G2268" s="43">
        <v>101.47</v>
      </c>
      <c r="H2268" s="19">
        <f t="shared" si="35"/>
        <v>9</v>
      </c>
    </row>
    <row r="2269" spans="1:8" s="19" customFormat="1" x14ac:dyDescent="0.25">
      <c r="A2269" s="40" t="s">
        <v>4557</v>
      </c>
      <c r="B2269" s="40"/>
      <c r="C2269" s="41" t="s">
        <v>4558</v>
      </c>
      <c r="D2269" s="42" t="s">
        <v>131</v>
      </c>
      <c r="E2269" s="43">
        <v>119.28</v>
      </c>
      <c r="F2269" s="43">
        <v>2.0699999999999998</v>
      </c>
      <c r="G2269" s="43">
        <v>121.35</v>
      </c>
      <c r="H2269" s="19">
        <f t="shared" si="35"/>
        <v>9</v>
      </c>
    </row>
    <row r="2270" spans="1:8" s="19" customFormat="1" x14ac:dyDescent="0.25">
      <c r="A2270" s="40" t="s">
        <v>4559</v>
      </c>
      <c r="B2270" s="40"/>
      <c r="C2270" s="41" t="s">
        <v>4560</v>
      </c>
      <c r="D2270" s="42" t="s">
        <v>131</v>
      </c>
      <c r="E2270" s="43">
        <v>154.16999999999999</v>
      </c>
      <c r="F2270" s="43">
        <v>2.0699999999999998</v>
      </c>
      <c r="G2270" s="43">
        <v>156.24</v>
      </c>
      <c r="H2270" s="19">
        <f t="shared" si="35"/>
        <v>9</v>
      </c>
    </row>
    <row r="2271" spans="1:8" s="19" customFormat="1" x14ac:dyDescent="0.25">
      <c r="A2271" s="40" t="s">
        <v>4561</v>
      </c>
      <c r="B2271" s="40"/>
      <c r="C2271" s="41" t="s">
        <v>4562</v>
      </c>
      <c r="D2271" s="42" t="s">
        <v>131</v>
      </c>
      <c r="E2271" s="43">
        <v>218.7</v>
      </c>
      <c r="F2271" s="43">
        <v>2.0699999999999998</v>
      </c>
      <c r="G2271" s="43">
        <v>220.77</v>
      </c>
      <c r="H2271" s="19">
        <f t="shared" si="35"/>
        <v>9</v>
      </c>
    </row>
    <row r="2272" spans="1:8" s="19" customFormat="1" x14ac:dyDescent="0.25">
      <c r="A2272" s="40" t="s">
        <v>4563</v>
      </c>
      <c r="B2272" s="40"/>
      <c r="C2272" s="41" t="s">
        <v>4564</v>
      </c>
      <c r="D2272" s="42"/>
      <c r="E2272" s="43"/>
      <c r="F2272" s="43"/>
      <c r="G2272" s="43"/>
      <c r="H2272" s="19">
        <f t="shared" si="35"/>
        <v>5</v>
      </c>
    </row>
    <row r="2273" spans="1:8" s="19" customFormat="1" x14ac:dyDescent="0.25">
      <c r="A2273" s="40" t="s">
        <v>4565</v>
      </c>
      <c r="B2273" s="40"/>
      <c r="C2273" s="41" t="s">
        <v>4566</v>
      </c>
      <c r="D2273" s="42" t="s">
        <v>21</v>
      </c>
      <c r="E2273" s="43">
        <v>8.49</v>
      </c>
      <c r="F2273" s="43">
        <v>10.37</v>
      </c>
      <c r="G2273" s="43">
        <v>18.86</v>
      </c>
      <c r="H2273" s="19">
        <f t="shared" si="35"/>
        <v>9</v>
      </c>
    </row>
    <row r="2274" spans="1:8" s="19" customFormat="1" x14ac:dyDescent="0.25">
      <c r="A2274" s="40" t="s">
        <v>4567</v>
      </c>
      <c r="B2274" s="40"/>
      <c r="C2274" s="41" t="s">
        <v>4568</v>
      </c>
      <c r="D2274" s="42" t="s">
        <v>21</v>
      </c>
      <c r="E2274" s="43">
        <v>10.88</v>
      </c>
      <c r="F2274" s="43">
        <v>10.37</v>
      </c>
      <c r="G2274" s="43">
        <v>21.25</v>
      </c>
      <c r="H2274" s="19">
        <f t="shared" si="35"/>
        <v>9</v>
      </c>
    </row>
    <row r="2275" spans="1:8" s="19" customFormat="1" x14ac:dyDescent="0.25">
      <c r="A2275" s="40" t="s">
        <v>4569</v>
      </c>
      <c r="B2275" s="40"/>
      <c r="C2275" s="41" t="s">
        <v>4570</v>
      </c>
      <c r="D2275" s="42" t="s">
        <v>21</v>
      </c>
      <c r="E2275" s="43">
        <v>13.8</v>
      </c>
      <c r="F2275" s="43">
        <v>10.37</v>
      </c>
      <c r="G2275" s="43">
        <v>24.17</v>
      </c>
      <c r="H2275" s="19">
        <f t="shared" si="35"/>
        <v>9</v>
      </c>
    </row>
    <row r="2276" spans="1:8" s="19" customFormat="1" x14ac:dyDescent="0.25">
      <c r="A2276" s="40" t="s">
        <v>4571</v>
      </c>
      <c r="B2276" s="40"/>
      <c r="C2276" s="41" t="s">
        <v>4572</v>
      </c>
      <c r="D2276" s="42" t="s">
        <v>21</v>
      </c>
      <c r="E2276" s="43">
        <v>16.93</v>
      </c>
      <c r="F2276" s="43">
        <v>10.37</v>
      </c>
      <c r="G2276" s="43">
        <v>27.3</v>
      </c>
      <c r="H2276" s="19">
        <f t="shared" si="35"/>
        <v>9</v>
      </c>
    </row>
    <row r="2277" spans="1:8" s="19" customFormat="1" x14ac:dyDescent="0.25">
      <c r="A2277" s="40" t="s">
        <v>4573</v>
      </c>
      <c r="B2277" s="40"/>
      <c r="C2277" s="41" t="s">
        <v>4574</v>
      </c>
      <c r="D2277" s="42" t="s">
        <v>21</v>
      </c>
      <c r="E2277" s="43">
        <v>18.809999999999999</v>
      </c>
      <c r="F2277" s="43">
        <v>10.37</v>
      </c>
      <c r="G2277" s="43">
        <v>29.18</v>
      </c>
      <c r="H2277" s="19">
        <f t="shared" si="35"/>
        <v>9</v>
      </c>
    </row>
    <row r="2278" spans="1:8" s="19" customFormat="1" x14ac:dyDescent="0.25">
      <c r="A2278" s="40" t="s">
        <v>4575</v>
      </c>
      <c r="B2278" s="40"/>
      <c r="C2278" s="41" t="s">
        <v>4576</v>
      </c>
      <c r="D2278" s="42" t="s">
        <v>21</v>
      </c>
      <c r="E2278" s="43">
        <v>21.78</v>
      </c>
      <c r="F2278" s="43">
        <v>10.37</v>
      </c>
      <c r="G2278" s="43">
        <v>32.15</v>
      </c>
      <c r="H2278" s="19">
        <f t="shared" si="35"/>
        <v>9</v>
      </c>
    </row>
    <row r="2279" spans="1:8" s="19" customFormat="1" x14ac:dyDescent="0.25">
      <c r="A2279" s="40" t="s">
        <v>4577</v>
      </c>
      <c r="B2279" s="40"/>
      <c r="C2279" s="41" t="s">
        <v>4578</v>
      </c>
      <c r="D2279" s="42" t="s">
        <v>21</v>
      </c>
      <c r="E2279" s="43">
        <v>14.04</v>
      </c>
      <c r="F2279" s="43">
        <v>10.37</v>
      </c>
      <c r="G2279" s="43">
        <v>24.41</v>
      </c>
      <c r="H2279" s="19">
        <f t="shared" si="35"/>
        <v>9</v>
      </c>
    </row>
    <row r="2280" spans="1:8" s="19" customFormat="1" x14ac:dyDescent="0.25">
      <c r="A2280" s="40" t="s">
        <v>4579</v>
      </c>
      <c r="B2280" s="40"/>
      <c r="C2280" s="41" t="s">
        <v>4580</v>
      </c>
      <c r="D2280" s="42" t="s">
        <v>21</v>
      </c>
      <c r="E2280" s="43">
        <v>18.47</v>
      </c>
      <c r="F2280" s="43">
        <v>10.37</v>
      </c>
      <c r="G2280" s="43">
        <v>28.84</v>
      </c>
      <c r="H2280" s="19">
        <f t="shared" si="35"/>
        <v>9</v>
      </c>
    </row>
    <row r="2281" spans="1:8" s="19" customFormat="1" x14ac:dyDescent="0.25">
      <c r="A2281" s="40" t="s">
        <v>4581</v>
      </c>
      <c r="B2281" s="40"/>
      <c r="C2281" s="41" t="s">
        <v>4582</v>
      </c>
      <c r="D2281" s="42" t="s">
        <v>21</v>
      </c>
      <c r="E2281" s="43">
        <v>21.4</v>
      </c>
      <c r="F2281" s="43">
        <v>10.37</v>
      </c>
      <c r="G2281" s="43">
        <v>31.77</v>
      </c>
      <c r="H2281" s="19">
        <f t="shared" si="35"/>
        <v>9</v>
      </c>
    </row>
    <row r="2282" spans="1:8" s="19" customFormat="1" x14ac:dyDescent="0.25">
      <c r="A2282" s="40" t="s">
        <v>4583</v>
      </c>
      <c r="B2282" s="40"/>
      <c r="C2282" s="41" t="s">
        <v>4584</v>
      </c>
      <c r="D2282" s="42" t="s">
        <v>21</v>
      </c>
      <c r="E2282" s="43">
        <v>23.96</v>
      </c>
      <c r="F2282" s="43">
        <v>10.37</v>
      </c>
      <c r="G2282" s="43">
        <v>34.33</v>
      </c>
      <c r="H2282" s="19">
        <f t="shared" si="35"/>
        <v>9</v>
      </c>
    </row>
    <row r="2283" spans="1:8" s="19" customFormat="1" x14ac:dyDescent="0.25">
      <c r="A2283" s="40" t="s">
        <v>4585</v>
      </c>
      <c r="B2283" s="40"/>
      <c r="C2283" s="41" t="s">
        <v>4586</v>
      </c>
      <c r="D2283" s="42" t="s">
        <v>21</v>
      </c>
      <c r="E2283" s="43">
        <v>27.55</v>
      </c>
      <c r="F2283" s="43">
        <v>10.37</v>
      </c>
      <c r="G2283" s="43">
        <v>37.92</v>
      </c>
      <c r="H2283" s="19">
        <f t="shared" si="35"/>
        <v>9</v>
      </c>
    </row>
    <row r="2284" spans="1:8" s="19" customFormat="1" x14ac:dyDescent="0.25">
      <c r="A2284" s="40" t="s">
        <v>4587</v>
      </c>
      <c r="B2284" s="40"/>
      <c r="C2284" s="41" t="s">
        <v>4588</v>
      </c>
      <c r="D2284" s="42" t="s">
        <v>21</v>
      </c>
      <c r="E2284" s="43">
        <v>36.28</v>
      </c>
      <c r="F2284" s="43">
        <v>10.37</v>
      </c>
      <c r="G2284" s="43">
        <v>46.65</v>
      </c>
      <c r="H2284" s="19">
        <f t="shared" si="35"/>
        <v>9</v>
      </c>
    </row>
    <row r="2285" spans="1:8" s="19" customFormat="1" x14ac:dyDescent="0.25">
      <c r="A2285" s="40" t="s">
        <v>4589</v>
      </c>
      <c r="B2285" s="40"/>
      <c r="C2285" s="41" t="s">
        <v>4590</v>
      </c>
      <c r="D2285" s="42" t="s">
        <v>21</v>
      </c>
      <c r="E2285" s="43">
        <v>16.75</v>
      </c>
      <c r="F2285" s="43">
        <v>10.37</v>
      </c>
      <c r="G2285" s="43">
        <v>27.12</v>
      </c>
      <c r="H2285" s="19">
        <f t="shared" si="35"/>
        <v>9</v>
      </c>
    </row>
    <row r="2286" spans="1:8" s="19" customFormat="1" x14ac:dyDescent="0.25">
      <c r="A2286" s="40" t="s">
        <v>4591</v>
      </c>
      <c r="B2286" s="40"/>
      <c r="C2286" s="41" t="s">
        <v>4592</v>
      </c>
      <c r="D2286" s="42" t="s">
        <v>21</v>
      </c>
      <c r="E2286" s="43">
        <v>19.59</v>
      </c>
      <c r="F2286" s="43">
        <v>10.37</v>
      </c>
      <c r="G2286" s="43">
        <v>29.96</v>
      </c>
      <c r="H2286" s="19">
        <f t="shared" si="35"/>
        <v>9</v>
      </c>
    </row>
    <row r="2287" spans="1:8" s="19" customFormat="1" x14ac:dyDescent="0.25">
      <c r="A2287" s="40" t="s">
        <v>4593</v>
      </c>
      <c r="B2287" s="40"/>
      <c r="C2287" s="41" t="s">
        <v>4594</v>
      </c>
      <c r="D2287" s="42" t="s">
        <v>21</v>
      </c>
      <c r="E2287" s="43">
        <v>25.73</v>
      </c>
      <c r="F2287" s="43">
        <v>10.37</v>
      </c>
      <c r="G2287" s="43">
        <v>36.1</v>
      </c>
      <c r="H2287" s="19">
        <f t="shared" si="35"/>
        <v>9</v>
      </c>
    </row>
    <row r="2288" spans="1:8" s="19" customFormat="1" x14ac:dyDescent="0.25">
      <c r="A2288" s="40" t="s">
        <v>4595</v>
      </c>
      <c r="B2288" s="40"/>
      <c r="C2288" s="41" t="s">
        <v>4596</v>
      </c>
      <c r="D2288" s="42" t="s">
        <v>21</v>
      </c>
      <c r="E2288" s="43">
        <v>30.28</v>
      </c>
      <c r="F2288" s="43">
        <v>10.37</v>
      </c>
      <c r="G2288" s="43">
        <v>40.65</v>
      </c>
      <c r="H2288" s="19">
        <f t="shared" si="35"/>
        <v>9</v>
      </c>
    </row>
    <row r="2289" spans="1:8" s="19" customFormat="1" x14ac:dyDescent="0.25">
      <c r="A2289" s="40" t="s">
        <v>4597</v>
      </c>
      <c r="B2289" s="40"/>
      <c r="C2289" s="41" t="s">
        <v>4598</v>
      </c>
      <c r="D2289" s="42" t="s">
        <v>21</v>
      </c>
      <c r="E2289" s="43">
        <v>36.97</v>
      </c>
      <c r="F2289" s="43">
        <v>14.51</v>
      </c>
      <c r="G2289" s="43">
        <v>51.48</v>
      </c>
      <c r="H2289" s="19">
        <f t="shared" si="35"/>
        <v>9</v>
      </c>
    </row>
    <row r="2290" spans="1:8" s="19" customFormat="1" x14ac:dyDescent="0.25">
      <c r="A2290" s="40" t="s">
        <v>4599</v>
      </c>
      <c r="B2290" s="40"/>
      <c r="C2290" s="41" t="s">
        <v>4600</v>
      </c>
      <c r="D2290" s="42" t="s">
        <v>21</v>
      </c>
      <c r="E2290" s="43">
        <v>48.09</v>
      </c>
      <c r="F2290" s="43">
        <v>14.51</v>
      </c>
      <c r="G2290" s="43">
        <v>62.6</v>
      </c>
      <c r="H2290" s="19">
        <f t="shared" si="35"/>
        <v>9</v>
      </c>
    </row>
    <row r="2291" spans="1:8" s="19" customFormat="1" x14ac:dyDescent="0.25">
      <c r="A2291" s="40" t="s">
        <v>4601</v>
      </c>
      <c r="B2291" s="40"/>
      <c r="C2291" s="41" t="s">
        <v>4602</v>
      </c>
      <c r="D2291" s="42" t="s">
        <v>21</v>
      </c>
      <c r="E2291" s="43">
        <v>57.45</v>
      </c>
      <c r="F2291" s="43">
        <v>14.51</v>
      </c>
      <c r="G2291" s="43">
        <v>71.959999999999994</v>
      </c>
      <c r="H2291" s="19">
        <f t="shared" si="35"/>
        <v>9</v>
      </c>
    </row>
    <row r="2292" spans="1:8" s="19" customFormat="1" x14ac:dyDescent="0.25">
      <c r="A2292" s="40" t="s">
        <v>4603</v>
      </c>
      <c r="B2292" s="40"/>
      <c r="C2292" s="41" t="s">
        <v>4604</v>
      </c>
      <c r="D2292" s="42"/>
      <c r="E2292" s="43"/>
      <c r="F2292" s="43"/>
      <c r="G2292" s="43"/>
      <c r="H2292" s="19">
        <f t="shared" si="35"/>
        <v>2</v>
      </c>
    </row>
    <row r="2293" spans="1:8" s="19" customFormat="1" x14ac:dyDescent="0.25">
      <c r="A2293" s="40" t="s">
        <v>4605</v>
      </c>
      <c r="B2293" s="40"/>
      <c r="C2293" s="41" t="s">
        <v>4606</v>
      </c>
      <c r="D2293" s="42"/>
      <c r="E2293" s="43"/>
      <c r="F2293" s="43"/>
      <c r="G2293" s="43"/>
      <c r="H2293" s="19">
        <f t="shared" si="35"/>
        <v>5</v>
      </c>
    </row>
    <row r="2294" spans="1:8" s="19" customFormat="1" x14ac:dyDescent="0.25">
      <c r="A2294" s="40" t="s">
        <v>4607</v>
      </c>
      <c r="B2294" s="40"/>
      <c r="C2294" s="41" t="s">
        <v>4608</v>
      </c>
      <c r="D2294" s="42" t="s">
        <v>131</v>
      </c>
      <c r="E2294" s="43">
        <v>1.63</v>
      </c>
      <c r="F2294" s="43">
        <v>1.65</v>
      </c>
      <c r="G2294" s="43">
        <v>3.28</v>
      </c>
      <c r="H2294" s="19">
        <f t="shared" si="35"/>
        <v>9</v>
      </c>
    </row>
    <row r="2295" spans="1:8" s="19" customFormat="1" x14ac:dyDescent="0.25">
      <c r="A2295" s="40" t="s">
        <v>4609</v>
      </c>
      <c r="B2295" s="40"/>
      <c r="C2295" s="41" t="s">
        <v>4610</v>
      </c>
      <c r="D2295" s="42" t="s">
        <v>131</v>
      </c>
      <c r="E2295" s="43">
        <v>2.58</v>
      </c>
      <c r="F2295" s="43">
        <v>1.65</v>
      </c>
      <c r="G2295" s="43">
        <v>4.2300000000000004</v>
      </c>
      <c r="H2295" s="19">
        <f t="shared" si="35"/>
        <v>9</v>
      </c>
    </row>
    <row r="2296" spans="1:8" s="19" customFormat="1" x14ac:dyDescent="0.25">
      <c r="A2296" s="40" t="s">
        <v>4611</v>
      </c>
      <c r="B2296" s="40"/>
      <c r="C2296" s="41" t="s">
        <v>4612</v>
      </c>
      <c r="D2296" s="42" t="s">
        <v>131</v>
      </c>
      <c r="E2296" s="43">
        <v>4.03</v>
      </c>
      <c r="F2296" s="43">
        <v>2.4900000000000002</v>
      </c>
      <c r="G2296" s="43">
        <v>6.52</v>
      </c>
      <c r="H2296" s="19">
        <f t="shared" si="35"/>
        <v>9</v>
      </c>
    </row>
    <row r="2297" spans="1:8" s="19" customFormat="1" x14ac:dyDescent="0.25">
      <c r="A2297" s="40" t="s">
        <v>4613</v>
      </c>
      <c r="B2297" s="40"/>
      <c r="C2297" s="41" t="s">
        <v>4614</v>
      </c>
      <c r="D2297" s="42" t="s">
        <v>131</v>
      </c>
      <c r="E2297" s="43">
        <v>6.54</v>
      </c>
      <c r="F2297" s="43">
        <v>2.9</v>
      </c>
      <c r="G2297" s="43">
        <v>9.44</v>
      </c>
      <c r="H2297" s="19">
        <f t="shared" si="35"/>
        <v>9</v>
      </c>
    </row>
    <row r="2298" spans="1:8" s="19" customFormat="1" x14ac:dyDescent="0.25">
      <c r="A2298" s="40" t="s">
        <v>4615</v>
      </c>
      <c r="B2298" s="40"/>
      <c r="C2298" s="41" t="s">
        <v>4616</v>
      </c>
      <c r="D2298" s="42" t="s">
        <v>131</v>
      </c>
      <c r="E2298" s="43">
        <v>10.97</v>
      </c>
      <c r="F2298" s="43">
        <v>3.32</v>
      </c>
      <c r="G2298" s="43">
        <v>14.29</v>
      </c>
      <c r="H2298" s="19">
        <f t="shared" si="35"/>
        <v>9</v>
      </c>
    </row>
    <row r="2299" spans="1:8" s="19" customFormat="1" x14ac:dyDescent="0.25">
      <c r="A2299" s="40" t="s">
        <v>4617</v>
      </c>
      <c r="B2299" s="40"/>
      <c r="C2299" s="41" t="s">
        <v>4618</v>
      </c>
      <c r="D2299" s="42"/>
      <c r="E2299" s="43"/>
      <c r="F2299" s="43"/>
      <c r="G2299" s="43"/>
      <c r="H2299" s="19">
        <f t="shared" si="35"/>
        <v>5</v>
      </c>
    </row>
    <row r="2300" spans="1:8" s="19" customFormat="1" ht="30" x14ac:dyDescent="0.25">
      <c r="A2300" s="40" t="s">
        <v>4619</v>
      </c>
      <c r="B2300" s="40"/>
      <c r="C2300" s="41" t="s">
        <v>4620</v>
      </c>
      <c r="D2300" s="42" t="s">
        <v>131</v>
      </c>
      <c r="E2300" s="43">
        <v>1.44</v>
      </c>
      <c r="F2300" s="43">
        <v>1.65</v>
      </c>
      <c r="G2300" s="43">
        <v>3.09</v>
      </c>
      <c r="H2300" s="19">
        <f t="shared" si="35"/>
        <v>9</v>
      </c>
    </row>
    <row r="2301" spans="1:8" s="19" customFormat="1" ht="30" x14ac:dyDescent="0.25">
      <c r="A2301" s="40" t="s">
        <v>4621</v>
      </c>
      <c r="B2301" s="40"/>
      <c r="C2301" s="41" t="s">
        <v>4622</v>
      </c>
      <c r="D2301" s="42" t="s">
        <v>131</v>
      </c>
      <c r="E2301" s="43">
        <v>2.68</v>
      </c>
      <c r="F2301" s="43">
        <v>2.0699999999999998</v>
      </c>
      <c r="G2301" s="43">
        <v>4.75</v>
      </c>
      <c r="H2301" s="19">
        <f t="shared" si="35"/>
        <v>9</v>
      </c>
    </row>
    <row r="2302" spans="1:8" s="19" customFormat="1" ht="45" x14ac:dyDescent="0.25">
      <c r="A2302" s="40" t="s">
        <v>4623</v>
      </c>
      <c r="B2302" s="40"/>
      <c r="C2302" s="41" t="s">
        <v>4624</v>
      </c>
      <c r="D2302" s="42" t="s">
        <v>131</v>
      </c>
      <c r="E2302" s="43">
        <v>4.29</v>
      </c>
      <c r="F2302" s="43">
        <v>2.4900000000000002</v>
      </c>
      <c r="G2302" s="43">
        <v>6.78</v>
      </c>
      <c r="H2302" s="19">
        <f t="shared" si="35"/>
        <v>9</v>
      </c>
    </row>
    <row r="2303" spans="1:8" s="19" customFormat="1" x14ac:dyDescent="0.25">
      <c r="A2303" s="40" t="s">
        <v>4625</v>
      </c>
      <c r="B2303" s="40"/>
      <c r="C2303" s="41" t="s">
        <v>4626</v>
      </c>
      <c r="D2303" s="42" t="s">
        <v>131</v>
      </c>
      <c r="E2303" s="43">
        <v>6.22</v>
      </c>
      <c r="F2303" s="43">
        <v>2.9</v>
      </c>
      <c r="G2303" s="43">
        <v>9.1199999999999992</v>
      </c>
      <c r="H2303" s="19">
        <f t="shared" si="35"/>
        <v>9</v>
      </c>
    </row>
    <row r="2304" spans="1:8" s="19" customFormat="1" ht="30" x14ac:dyDescent="0.25">
      <c r="A2304" s="40" t="s">
        <v>4627</v>
      </c>
      <c r="B2304" s="40"/>
      <c r="C2304" s="41" t="s">
        <v>4628</v>
      </c>
      <c r="D2304" s="42" t="s">
        <v>131</v>
      </c>
      <c r="E2304" s="43">
        <v>9.89</v>
      </c>
      <c r="F2304" s="43">
        <v>3.32</v>
      </c>
      <c r="G2304" s="43">
        <v>13.21</v>
      </c>
      <c r="H2304" s="19">
        <f t="shared" si="35"/>
        <v>9</v>
      </c>
    </row>
    <row r="2305" spans="1:8" s="19" customFormat="1" x14ac:dyDescent="0.25">
      <c r="A2305" s="40" t="s">
        <v>4629</v>
      </c>
      <c r="B2305" s="40"/>
      <c r="C2305" s="41" t="s">
        <v>4630</v>
      </c>
      <c r="D2305" s="42"/>
      <c r="E2305" s="43"/>
      <c r="F2305" s="43"/>
      <c r="G2305" s="43"/>
      <c r="H2305" s="19">
        <f t="shared" si="35"/>
        <v>5</v>
      </c>
    </row>
    <row r="2306" spans="1:8" s="19" customFormat="1" x14ac:dyDescent="0.25">
      <c r="A2306" s="40" t="s">
        <v>4631</v>
      </c>
      <c r="B2306" s="40"/>
      <c r="C2306" s="41" t="s">
        <v>4632</v>
      </c>
      <c r="D2306" s="42" t="s">
        <v>131</v>
      </c>
      <c r="E2306" s="43">
        <v>9.1300000000000008</v>
      </c>
      <c r="F2306" s="43">
        <v>2.0699999999999998</v>
      </c>
      <c r="G2306" s="43">
        <v>11.2</v>
      </c>
      <c r="H2306" s="19">
        <f t="shared" si="35"/>
        <v>9</v>
      </c>
    </row>
    <row r="2307" spans="1:8" s="19" customFormat="1" x14ac:dyDescent="0.25">
      <c r="A2307" s="40" t="s">
        <v>4633</v>
      </c>
      <c r="B2307" s="40"/>
      <c r="C2307" s="41" t="s">
        <v>4634</v>
      </c>
      <c r="D2307" s="42" t="s">
        <v>131</v>
      </c>
      <c r="E2307" s="43">
        <v>14.84</v>
      </c>
      <c r="F2307" s="43">
        <v>2.0699999999999998</v>
      </c>
      <c r="G2307" s="43">
        <v>16.91</v>
      </c>
      <c r="H2307" s="19">
        <f t="shared" si="35"/>
        <v>9</v>
      </c>
    </row>
    <row r="2308" spans="1:8" s="19" customFormat="1" x14ac:dyDescent="0.25">
      <c r="A2308" s="40" t="s">
        <v>4635</v>
      </c>
      <c r="B2308" s="40"/>
      <c r="C2308" s="41" t="s">
        <v>4636</v>
      </c>
      <c r="D2308" s="42" t="s">
        <v>131</v>
      </c>
      <c r="E2308" s="43">
        <v>20.86</v>
      </c>
      <c r="F2308" s="43">
        <v>4.1500000000000004</v>
      </c>
      <c r="G2308" s="43">
        <v>25.01</v>
      </c>
      <c r="H2308" s="19">
        <f t="shared" si="35"/>
        <v>9</v>
      </c>
    </row>
    <row r="2309" spans="1:8" s="19" customFormat="1" x14ac:dyDescent="0.25">
      <c r="A2309" s="40" t="s">
        <v>4637</v>
      </c>
      <c r="B2309" s="40"/>
      <c r="C2309" s="41" t="s">
        <v>4638</v>
      </c>
      <c r="D2309" s="42" t="s">
        <v>131</v>
      </c>
      <c r="E2309" s="43">
        <v>29.68</v>
      </c>
      <c r="F2309" s="43">
        <v>6.22</v>
      </c>
      <c r="G2309" s="43">
        <v>35.9</v>
      </c>
      <c r="H2309" s="19">
        <f t="shared" si="35"/>
        <v>9</v>
      </c>
    </row>
    <row r="2310" spans="1:8" s="19" customFormat="1" x14ac:dyDescent="0.25">
      <c r="A2310" s="40" t="s">
        <v>4639</v>
      </c>
      <c r="B2310" s="40"/>
      <c r="C2310" s="41" t="s">
        <v>4640</v>
      </c>
      <c r="D2310" s="42" t="s">
        <v>131</v>
      </c>
      <c r="E2310" s="43">
        <v>45.91</v>
      </c>
      <c r="F2310" s="43">
        <v>8.2899999999999991</v>
      </c>
      <c r="G2310" s="43">
        <v>54.2</v>
      </c>
      <c r="H2310" s="19">
        <f t="shared" si="35"/>
        <v>9</v>
      </c>
    </row>
    <row r="2311" spans="1:8" s="19" customFormat="1" x14ac:dyDescent="0.25">
      <c r="A2311" s="40" t="s">
        <v>4641</v>
      </c>
      <c r="B2311" s="40"/>
      <c r="C2311" s="41" t="s">
        <v>4642</v>
      </c>
      <c r="D2311" s="42" t="s">
        <v>131</v>
      </c>
      <c r="E2311" s="43">
        <v>59.26</v>
      </c>
      <c r="F2311" s="43">
        <v>10.37</v>
      </c>
      <c r="G2311" s="43">
        <v>69.63</v>
      </c>
      <c r="H2311" s="19">
        <f t="shared" si="35"/>
        <v>9</v>
      </c>
    </row>
    <row r="2312" spans="1:8" s="19" customFormat="1" x14ac:dyDescent="0.25">
      <c r="A2312" s="40" t="s">
        <v>4643</v>
      </c>
      <c r="B2312" s="40"/>
      <c r="C2312" s="41" t="s">
        <v>4644</v>
      </c>
      <c r="D2312" s="42" t="s">
        <v>131</v>
      </c>
      <c r="E2312" s="43">
        <v>91.45</v>
      </c>
      <c r="F2312" s="43">
        <v>12.44</v>
      </c>
      <c r="G2312" s="43">
        <v>103.89</v>
      </c>
      <c r="H2312" s="19">
        <f t="shared" si="35"/>
        <v>9</v>
      </c>
    </row>
    <row r="2313" spans="1:8" s="19" customFormat="1" x14ac:dyDescent="0.25">
      <c r="A2313" s="40" t="s">
        <v>4645</v>
      </c>
      <c r="B2313" s="40"/>
      <c r="C2313" s="41" t="s">
        <v>4646</v>
      </c>
      <c r="D2313" s="42" t="s">
        <v>131</v>
      </c>
      <c r="E2313" s="43">
        <v>185.07</v>
      </c>
      <c r="F2313" s="43">
        <v>18.66</v>
      </c>
      <c r="G2313" s="43">
        <v>203.73</v>
      </c>
      <c r="H2313" s="19">
        <f t="shared" ref="H2313:H2376" si="36">LEN(A2313)</f>
        <v>9</v>
      </c>
    </row>
    <row r="2314" spans="1:8" s="19" customFormat="1" x14ac:dyDescent="0.25">
      <c r="A2314" s="40" t="s">
        <v>4647</v>
      </c>
      <c r="B2314" s="40"/>
      <c r="C2314" s="41" t="s">
        <v>4648</v>
      </c>
      <c r="D2314" s="42"/>
      <c r="E2314" s="43"/>
      <c r="F2314" s="43"/>
      <c r="G2314" s="43"/>
      <c r="H2314" s="19">
        <f t="shared" si="36"/>
        <v>5</v>
      </c>
    </row>
    <row r="2315" spans="1:8" s="19" customFormat="1" ht="30" x14ac:dyDescent="0.25">
      <c r="A2315" s="40" t="s">
        <v>4649</v>
      </c>
      <c r="B2315" s="40"/>
      <c r="C2315" s="41" t="s">
        <v>4650</v>
      </c>
      <c r="D2315" s="42" t="s">
        <v>131</v>
      </c>
      <c r="E2315" s="43">
        <v>211.25</v>
      </c>
      <c r="F2315" s="43">
        <v>37.61</v>
      </c>
      <c r="G2315" s="43">
        <v>248.86</v>
      </c>
      <c r="H2315" s="19">
        <f t="shared" si="36"/>
        <v>9</v>
      </c>
    </row>
    <row r="2316" spans="1:8" s="19" customFormat="1" x14ac:dyDescent="0.25">
      <c r="A2316" s="40" t="s">
        <v>4651</v>
      </c>
      <c r="B2316" s="40"/>
      <c r="C2316" s="41" t="s">
        <v>4652</v>
      </c>
      <c r="D2316" s="42"/>
      <c r="E2316" s="43"/>
      <c r="F2316" s="43"/>
      <c r="G2316" s="43"/>
      <c r="H2316" s="19">
        <f t="shared" si="36"/>
        <v>5</v>
      </c>
    </row>
    <row r="2317" spans="1:8" s="19" customFormat="1" x14ac:dyDescent="0.25">
      <c r="A2317" s="40" t="s">
        <v>4653</v>
      </c>
      <c r="B2317" s="40"/>
      <c r="C2317" s="41" t="s">
        <v>4654</v>
      </c>
      <c r="D2317" s="42" t="s">
        <v>131</v>
      </c>
      <c r="E2317" s="43">
        <v>57.2</v>
      </c>
      <c r="F2317" s="43">
        <v>22.56</v>
      </c>
      <c r="G2317" s="43">
        <v>79.760000000000005</v>
      </c>
      <c r="H2317" s="19">
        <f t="shared" si="36"/>
        <v>9</v>
      </c>
    </row>
    <row r="2318" spans="1:8" s="19" customFormat="1" x14ac:dyDescent="0.25">
      <c r="A2318" s="40" t="s">
        <v>4655</v>
      </c>
      <c r="B2318" s="40"/>
      <c r="C2318" s="41" t="s">
        <v>4656</v>
      </c>
      <c r="D2318" s="42" t="s">
        <v>131</v>
      </c>
      <c r="E2318" s="43">
        <v>70.75</v>
      </c>
      <c r="F2318" s="43">
        <v>27.17</v>
      </c>
      <c r="G2318" s="43">
        <v>97.92</v>
      </c>
      <c r="H2318" s="19">
        <f t="shared" si="36"/>
        <v>9</v>
      </c>
    </row>
    <row r="2319" spans="1:8" s="19" customFormat="1" x14ac:dyDescent="0.25">
      <c r="A2319" s="40" t="s">
        <v>4657</v>
      </c>
      <c r="B2319" s="40"/>
      <c r="C2319" s="41" t="s">
        <v>4658</v>
      </c>
      <c r="D2319" s="42" t="s">
        <v>131</v>
      </c>
      <c r="E2319" s="43">
        <v>91.94</v>
      </c>
      <c r="F2319" s="43">
        <v>37.61</v>
      </c>
      <c r="G2319" s="43">
        <v>129.55000000000001</v>
      </c>
      <c r="H2319" s="19">
        <f t="shared" si="36"/>
        <v>9</v>
      </c>
    </row>
    <row r="2320" spans="1:8" s="19" customFormat="1" x14ac:dyDescent="0.25">
      <c r="A2320" s="40" t="s">
        <v>4659</v>
      </c>
      <c r="B2320" s="40"/>
      <c r="C2320" s="41" t="s">
        <v>4660</v>
      </c>
      <c r="D2320" s="42" t="s">
        <v>131</v>
      </c>
      <c r="E2320" s="43">
        <v>193.72</v>
      </c>
      <c r="F2320" s="43">
        <v>45.13</v>
      </c>
      <c r="G2320" s="43">
        <v>238.85</v>
      </c>
      <c r="H2320" s="19">
        <f t="shared" si="36"/>
        <v>9</v>
      </c>
    </row>
    <row r="2321" spans="1:8" s="19" customFormat="1" x14ac:dyDescent="0.25">
      <c r="A2321" s="40" t="s">
        <v>4661</v>
      </c>
      <c r="B2321" s="40"/>
      <c r="C2321" s="41" t="s">
        <v>4662</v>
      </c>
      <c r="D2321" s="42"/>
      <c r="E2321" s="43"/>
      <c r="F2321" s="43"/>
      <c r="G2321" s="43"/>
      <c r="H2321" s="19">
        <f t="shared" si="36"/>
        <v>5</v>
      </c>
    </row>
    <row r="2322" spans="1:8" s="19" customFormat="1" x14ac:dyDescent="0.25">
      <c r="A2322" s="40" t="s">
        <v>4663</v>
      </c>
      <c r="B2322" s="40"/>
      <c r="C2322" s="41" t="s">
        <v>4664</v>
      </c>
      <c r="D2322" s="42" t="s">
        <v>21</v>
      </c>
      <c r="E2322" s="43">
        <v>8.56</v>
      </c>
      <c r="F2322" s="43">
        <v>4.1500000000000004</v>
      </c>
      <c r="G2322" s="43">
        <v>12.71</v>
      </c>
      <c r="H2322" s="19">
        <f t="shared" si="36"/>
        <v>9</v>
      </c>
    </row>
    <row r="2323" spans="1:8" s="19" customFormat="1" x14ac:dyDescent="0.25">
      <c r="A2323" s="40" t="s">
        <v>4665</v>
      </c>
      <c r="B2323" s="40"/>
      <c r="C2323" s="41" t="s">
        <v>4666</v>
      </c>
      <c r="D2323" s="42" t="s">
        <v>21</v>
      </c>
      <c r="E2323" s="43">
        <v>5.22</v>
      </c>
      <c r="F2323" s="43">
        <v>4.1500000000000004</v>
      </c>
      <c r="G2323" s="43">
        <v>9.3699999999999992</v>
      </c>
      <c r="H2323" s="19">
        <f t="shared" si="36"/>
        <v>9</v>
      </c>
    </row>
    <row r="2324" spans="1:8" s="19" customFormat="1" x14ac:dyDescent="0.25">
      <c r="A2324" s="40" t="s">
        <v>4667</v>
      </c>
      <c r="B2324" s="40"/>
      <c r="C2324" s="41" t="s">
        <v>4668</v>
      </c>
      <c r="D2324" s="42" t="s">
        <v>21</v>
      </c>
      <c r="E2324" s="43">
        <v>10.61</v>
      </c>
      <c r="F2324" s="43">
        <v>4.1500000000000004</v>
      </c>
      <c r="G2324" s="43">
        <v>14.76</v>
      </c>
      <c r="H2324" s="19">
        <f t="shared" si="36"/>
        <v>9</v>
      </c>
    </row>
    <row r="2325" spans="1:8" s="19" customFormat="1" x14ac:dyDescent="0.25">
      <c r="A2325" s="40" t="s">
        <v>4669</v>
      </c>
      <c r="B2325" s="40"/>
      <c r="C2325" s="41" t="s">
        <v>4670</v>
      </c>
      <c r="D2325" s="42" t="s">
        <v>21</v>
      </c>
      <c r="E2325" s="43">
        <v>10.87</v>
      </c>
      <c r="F2325" s="43">
        <v>4.1500000000000004</v>
      </c>
      <c r="G2325" s="43">
        <v>15.02</v>
      </c>
      <c r="H2325" s="19">
        <f t="shared" si="36"/>
        <v>9</v>
      </c>
    </row>
    <row r="2326" spans="1:8" s="19" customFormat="1" x14ac:dyDescent="0.25">
      <c r="A2326" s="40" t="s">
        <v>4671</v>
      </c>
      <c r="B2326" s="40"/>
      <c r="C2326" s="41" t="s">
        <v>4672</v>
      </c>
      <c r="D2326" s="42" t="s">
        <v>21</v>
      </c>
      <c r="E2326" s="43">
        <v>15.76</v>
      </c>
      <c r="F2326" s="43">
        <v>4.1500000000000004</v>
      </c>
      <c r="G2326" s="43">
        <v>19.91</v>
      </c>
      <c r="H2326" s="19">
        <f t="shared" si="36"/>
        <v>9</v>
      </c>
    </row>
    <row r="2327" spans="1:8" s="19" customFormat="1" x14ac:dyDescent="0.25">
      <c r="A2327" s="40" t="s">
        <v>4673</v>
      </c>
      <c r="B2327" s="40"/>
      <c r="C2327" s="41" t="s">
        <v>4674</v>
      </c>
      <c r="D2327" s="42" t="s">
        <v>21</v>
      </c>
      <c r="E2327" s="43">
        <v>17.46</v>
      </c>
      <c r="F2327" s="43">
        <v>4.1500000000000004</v>
      </c>
      <c r="G2327" s="43">
        <v>21.61</v>
      </c>
      <c r="H2327" s="19">
        <f t="shared" si="36"/>
        <v>9</v>
      </c>
    </row>
    <row r="2328" spans="1:8" s="19" customFormat="1" x14ac:dyDescent="0.25">
      <c r="A2328" s="40" t="s">
        <v>4675</v>
      </c>
      <c r="B2328" s="40"/>
      <c r="C2328" s="41" t="s">
        <v>4676</v>
      </c>
      <c r="D2328" s="42" t="s">
        <v>21</v>
      </c>
      <c r="E2328" s="43">
        <v>22.69</v>
      </c>
      <c r="F2328" s="43">
        <v>4.1500000000000004</v>
      </c>
      <c r="G2328" s="43">
        <v>26.84</v>
      </c>
      <c r="H2328" s="19">
        <f t="shared" si="36"/>
        <v>9</v>
      </c>
    </row>
    <row r="2329" spans="1:8" s="19" customFormat="1" x14ac:dyDescent="0.25">
      <c r="A2329" s="40" t="s">
        <v>4677</v>
      </c>
      <c r="B2329" s="40"/>
      <c r="C2329" s="41" t="s">
        <v>4678</v>
      </c>
      <c r="D2329" s="42" t="s">
        <v>21</v>
      </c>
      <c r="E2329" s="43">
        <v>26.84</v>
      </c>
      <c r="F2329" s="43">
        <v>4.1500000000000004</v>
      </c>
      <c r="G2329" s="43">
        <v>30.99</v>
      </c>
      <c r="H2329" s="19">
        <f t="shared" si="36"/>
        <v>9</v>
      </c>
    </row>
    <row r="2330" spans="1:8" s="19" customFormat="1" x14ac:dyDescent="0.25">
      <c r="A2330" s="40" t="s">
        <v>4679</v>
      </c>
      <c r="B2330" s="40"/>
      <c r="C2330" s="41" t="s">
        <v>4680</v>
      </c>
      <c r="D2330" s="42"/>
      <c r="E2330" s="43"/>
      <c r="F2330" s="43"/>
      <c r="G2330" s="43"/>
      <c r="H2330" s="19">
        <f t="shared" si="36"/>
        <v>5</v>
      </c>
    </row>
    <row r="2331" spans="1:8" s="19" customFormat="1" x14ac:dyDescent="0.25">
      <c r="A2331" s="40" t="s">
        <v>4681</v>
      </c>
      <c r="B2331" s="40"/>
      <c r="C2331" s="41" t="s">
        <v>4682</v>
      </c>
      <c r="D2331" s="42" t="s">
        <v>21</v>
      </c>
      <c r="E2331" s="43">
        <v>0.91</v>
      </c>
      <c r="F2331" s="43">
        <v>3.32</v>
      </c>
      <c r="G2331" s="43">
        <v>4.2300000000000004</v>
      </c>
      <c r="H2331" s="19">
        <f t="shared" si="36"/>
        <v>9</v>
      </c>
    </row>
    <row r="2332" spans="1:8" s="19" customFormat="1" x14ac:dyDescent="0.25">
      <c r="A2332" s="40" t="s">
        <v>4683</v>
      </c>
      <c r="B2332" s="40"/>
      <c r="C2332" s="41" t="s">
        <v>4684</v>
      </c>
      <c r="D2332" s="42" t="s">
        <v>21</v>
      </c>
      <c r="E2332" s="43">
        <v>5.71</v>
      </c>
      <c r="F2332" s="43">
        <v>6.22</v>
      </c>
      <c r="G2332" s="43">
        <v>11.93</v>
      </c>
      <c r="H2332" s="19">
        <f t="shared" si="36"/>
        <v>9</v>
      </c>
    </row>
    <row r="2333" spans="1:8" s="19" customFormat="1" x14ac:dyDescent="0.25">
      <c r="A2333" s="40" t="s">
        <v>4685</v>
      </c>
      <c r="B2333" s="40"/>
      <c r="C2333" s="41" t="s">
        <v>4686</v>
      </c>
      <c r="D2333" s="42" t="s">
        <v>21</v>
      </c>
      <c r="E2333" s="43">
        <v>8.5</v>
      </c>
      <c r="F2333" s="43">
        <v>6.22</v>
      </c>
      <c r="G2333" s="43">
        <v>14.72</v>
      </c>
      <c r="H2333" s="19">
        <f t="shared" si="36"/>
        <v>9</v>
      </c>
    </row>
    <row r="2334" spans="1:8" s="19" customFormat="1" x14ac:dyDescent="0.25">
      <c r="A2334" s="40" t="s">
        <v>4687</v>
      </c>
      <c r="B2334" s="40"/>
      <c r="C2334" s="41" t="s">
        <v>4688</v>
      </c>
      <c r="D2334" s="42" t="s">
        <v>21</v>
      </c>
      <c r="E2334" s="43">
        <v>8.34</v>
      </c>
      <c r="F2334" s="43">
        <v>6.22</v>
      </c>
      <c r="G2334" s="43">
        <v>14.56</v>
      </c>
      <c r="H2334" s="19">
        <f t="shared" si="36"/>
        <v>9</v>
      </c>
    </row>
    <row r="2335" spans="1:8" s="19" customFormat="1" x14ac:dyDescent="0.25">
      <c r="A2335" s="40" t="s">
        <v>4689</v>
      </c>
      <c r="B2335" s="40"/>
      <c r="C2335" s="41" t="s">
        <v>4690</v>
      </c>
      <c r="D2335" s="42" t="s">
        <v>21</v>
      </c>
      <c r="E2335" s="43">
        <v>9.19</v>
      </c>
      <c r="F2335" s="43">
        <v>6.22</v>
      </c>
      <c r="G2335" s="43">
        <v>15.41</v>
      </c>
      <c r="H2335" s="19">
        <f t="shared" si="36"/>
        <v>9</v>
      </c>
    </row>
    <row r="2336" spans="1:8" s="19" customFormat="1" x14ac:dyDescent="0.25">
      <c r="A2336" s="40" t="s">
        <v>4691</v>
      </c>
      <c r="B2336" s="40"/>
      <c r="C2336" s="41" t="s">
        <v>4692</v>
      </c>
      <c r="D2336" s="42" t="s">
        <v>21</v>
      </c>
      <c r="E2336" s="43">
        <v>13.55</v>
      </c>
      <c r="F2336" s="43">
        <v>6.22</v>
      </c>
      <c r="G2336" s="43">
        <v>19.77</v>
      </c>
      <c r="H2336" s="19">
        <f t="shared" si="36"/>
        <v>9</v>
      </c>
    </row>
    <row r="2337" spans="1:8" s="19" customFormat="1" x14ac:dyDescent="0.25">
      <c r="A2337" s="40" t="s">
        <v>4693</v>
      </c>
      <c r="B2337" s="40"/>
      <c r="C2337" s="41" t="s">
        <v>4694</v>
      </c>
      <c r="D2337" s="42" t="s">
        <v>21</v>
      </c>
      <c r="E2337" s="43">
        <v>13.32</v>
      </c>
      <c r="F2337" s="43">
        <v>6.22</v>
      </c>
      <c r="G2337" s="43">
        <v>19.54</v>
      </c>
      <c r="H2337" s="19">
        <f t="shared" si="36"/>
        <v>9</v>
      </c>
    </row>
    <row r="2338" spans="1:8" s="19" customFormat="1" x14ac:dyDescent="0.25">
      <c r="A2338" s="40" t="s">
        <v>4695</v>
      </c>
      <c r="B2338" s="40"/>
      <c r="C2338" s="41" t="s">
        <v>4696</v>
      </c>
      <c r="D2338" s="42" t="s">
        <v>21</v>
      </c>
      <c r="E2338" s="43">
        <v>21.35</v>
      </c>
      <c r="F2338" s="43">
        <v>6.22</v>
      </c>
      <c r="G2338" s="43">
        <v>27.57</v>
      </c>
      <c r="H2338" s="19">
        <f t="shared" si="36"/>
        <v>9</v>
      </c>
    </row>
    <row r="2339" spans="1:8" s="19" customFormat="1" x14ac:dyDescent="0.25">
      <c r="A2339" s="40" t="s">
        <v>4697</v>
      </c>
      <c r="B2339" s="40"/>
      <c r="C2339" s="41" t="s">
        <v>4698</v>
      </c>
      <c r="D2339" s="42" t="s">
        <v>21</v>
      </c>
      <c r="E2339" s="43">
        <v>28.9</v>
      </c>
      <c r="F2339" s="43">
        <v>8.2899999999999991</v>
      </c>
      <c r="G2339" s="43">
        <v>37.19</v>
      </c>
      <c r="H2339" s="19">
        <f t="shared" si="36"/>
        <v>9</v>
      </c>
    </row>
    <row r="2340" spans="1:8" s="19" customFormat="1" x14ac:dyDescent="0.25">
      <c r="A2340" s="40" t="s">
        <v>4699</v>
      </c>
      <c r="B2340" s="40"/>
      <c r="C2340" s="41" t="s">
        <v>4700</v>
      </c>
      <c r="D2340" s="42" t="s">
        <v>21</v>
      </c>
      <c r="E2340" s="43">
        <v>30.14</v>
      </c>
      <c r="F2340" s="43">
        <v>8.2899999999999991</v>
      </c>
      <c r="G2340" s="43">
        <v>38.43</v>
      </c>
      <c r="H2340" s="19">
        <f t="shared" si="36"/>
        <v>9</v>
      </c>
    </row>
    <row r="2341" spans="1:8" s="19" customFormat="1" x14ac:dyDescent="0.25">
      <c r="A2341" s="40" t="s">
        <v>4701</v>
      </c>
      <c r="B2341" s="40"/>
      <c r="C2341" s="41" t="s">
        <v>4702</v>
      </c>
      <c r="D2341" s="42" t="s">
        <v>21</v>
      </c>
      <c r="E2341" s="43">
        <v>41.7</v>
      </c>
      <c r="F2341" s="43">
        <v>8.2899999999999991</v>
      </c>
      <c r="G2341" s="43">
        <v>49.99</v>
      </c>
      <c r="H2341" s="19">
        <f t="shared" si="36"/>
        <v>9</v>
      </c>
    </row>
    <row r="2342" spans="1:8" s="19" customFormat="1" x14ac:dyDescent="0.25">
      <c r="A2342" s="40" t="s">
        <v>4703</v>
      </c>
      <c r="B2342" s="40"/>
      <c r="C2342" s="41" t="s">
        <v>4704</v>
      </c>
      <c r="D2342" s="42" t="s">
        <v>21</v>
      </c>
      <c r="E2342" s="43">
        <v>43.58</v>
      </c>
      <c r="F2342" s="43">
        <v>8.2899999999999991</v>
      </c>
      <c r="G2342" s="43">
        <v>51.87</v>
      </c>
      <c r="H2342" s="19">
        <f t="shared" si="36"/>
        <v>9</v>
      </c>
    </row>
    <row r="2343" spans="1:8" s="19" customFormat="1" x14ac:dyDescent="0.25">
      <c r="A2343" s="40" t="s">
        <v>4705</v>
      </c>
      <c r="B2343" s="40"/>
      <c r="C2343" s="41" t="s">
        <v>4706</v>
      </c>
      <c r="D2343" s="42"/>
      <c r="E2343" s="43"/>
      <c r="F2343" s="43"/>
      <c r="G2343" s="43"/>
      <c r="H2343" s="19">
        <f t="shared" si="36"/>
        <v>5</v>
      </c>
    </row>
    <row r="2344" spans="1:8" s="19" customFormat="1" ht="30" x14ac:dyDescent="0.25">
      <c r="A2344" s="40" t="s">
        <v>4707</v>
      </c>
      <c r="B2344" s="40"/>
      <c r="C2344" s="41" t="s">
        <v>4708</v>
      </c>
      <c r="D2344" s="42" t="s">
        <v>131</v>
      </c>
      <c r="E2344" s="43">
        <v>6.27</v>
      </c>
      <c r="F2344" s="43">
        <v>6.22</v>
      </c>
      <c r="G2344" s="43">
        <v>12.49</v>
      </c>
      <c r="H2344" s="19">
        <f t="shared" si="36"/>
        <v>9</v>
      </c>
    </row>
    <row r="2345" spans="1:8" s="19" customFormat="1" ht="30" x14ac:dyDescent="0.25">
      <c r="A2345" s="40" t="s">
        <v>4709</v>
      </c>
      <c r="B2345" s="40"/>
      <c r="C2345" s="41" t="s">
        <v>4710</v>
      </c>
      <c r="D2345" s="42" t="s">
        <v>131</v>
      </c>
      <c r="E2345" s="43">
        <v>11.89</v>
      </c>
      <c r="F2345" s="43">
        <v>6.22</v>
      </c>
      <c r="G2345" s="43">
        <v>18.11</v>
      </c>
      <c r="H2345" s="19">
        <f t="shared" si="36"/>
        <v>9</v>
      </c>
    </row>
    <row r="2346" spans="1:8" s="19" customFormat="1" ht="30" x14ac:dyDescent="0.25">
      <c r="A2346" s="40" t="s">
        <v>4711</v>
      </c>
      <c r="B2346" s="40"/>
      <c r="C2346" s="41" t="s">
        <v>4712</v>
      </c>
      <c r="D2346" s="42" t="s">
        <v>131</v>
      </c>
      <c r="E2346" s="43">
        <v>27.74</v>
      </c>
      <c r="F2346" s="43">
        <v>6.22</v>
      </c>
      <c r="G2346" s="43">
        <v>33.96</v>
      </c>
      <c r="H2346" s="19">
        <f t="shared" si="36"/>
        <v>9</v>
      </c>
    </row>
    <row r="2347" spans="1:8" s="19" customFormat="1" x14ac:dyDescent="0.25">
      <c r="A2347" s="40" t="s">
        <v>4713</v>
      </c>
      <c r="B2347" s="40"/>
      <c r="C2347" s="41" t="s">
        <v>4714</v>
      </c>
      <c r="D2347" s="42" t="s">
        <v>131</v>
      </c>
      <c r="E2347" s="43">
        <v>0.68</v>
      </c>
      <c r="F2347" s="43">
        <v>3.32</v>
      </c>
      <c r="G2347" s="43">
        <v>4</v>
      </c>
      <c r="H2347" s="19">
        <f t="shared" si="36"/>
        <v>9</v>
      </c>
    </row>
    <row r="2348" spans="1:8" s="19" customFormat="1" ht="30" x14ac:dyDescent="0.25">
      <c r="A2348" s="40" t="s">
        <v>4715</v>
      </c>
      <c r="B2348" s="40"/>
      <c r="C2348" s="41" t="s">
        <v>4716</v>
      </c>
      <c r="D2348" s="42" t="s">
        <v>131</v>
      </c>
      <c r="E2348" s="43">
        <v>1.66</v>
      </c>
      <c r="F2348" s="43">
        <v>3.32</v>
      </c>
      <c r="G2348" s="43">
        <v>4.9800000000000004</v>
      </c>
      <c r="H2348" s="19">
        <f t="shared" si="36"/>
        <v>9</v>
      </c>
    </row>
    <row r="2349" spans="1:8" s="19" customFormat="1" x14ac:dyDescent="0.25">
      <c r="A2349" s="40" t="s">
        <v>4717</v>
      </c>
      <c r="B2349" s="40"/>
      <c r="C2349" s="41" t="s">
        <v>4718</v>
      </c>
      <c r="D2349" s="42" t="s">
        <v>131</v>
      </c>
      <c r="E2349" s="43">
        <v>2.62</v>
      </c>
      <c r="F2349" s="43">
        <v>12.44</v>
      </c>
      <c r="G2349" s="43">
        <v>15.06</v>
      </c>
      <c r="H2349" s="19">
        <f t="shared" si="36"/>
        <v>9</v>
      </c>
    </row>
    <row r="2350" spans="1:8" s="19" customFormat="1" ht="30" x14ac:dyDescent="0.25">
      <c r="A2350" s="40" t="s">
        <v>4719</v>
      </c>
      <c r="B2350" s="40"/>
      <c r="C2350" s="41" t="s">
        <v>4720</v>
      </c>
      <c r="D2350" s="42" t="s">
        <v>131</v>
      </c>
      <c r="E2350" s="43">
        <v>6.22</v>
      </c>
      <c r="F2350" s="43">
        <v>4.97</v>
      </c>
      <c r="G2350" s="43">
        <v>11.19</v>
      </c>
      <c r="H2350" s="19">
        <f t="shared" si="36"/>
        <v>9</v>
      </c>
    </row>
    <row r="2351" spans="1:8" s="19" customFormat="1" ht="30" x14ac:dyDescent="0.25">
      <c r="A2351" s="40" t="s">
        <v>4721</v>
      </c>
      <c r="B2351" s="40"/>
      <c r="C2351" s="41" t="s">
        <v>4722</v>
      </c>
      <c r="D2351" s="42" t="s">
        <v>131</v>
      </c>
      <c r="E2351" s="43">
        <v>3.76</v>
      </c>
      <c r="F2351" s="43">
        <v>4.1500000000000004</v>
      </c>
      <c r="G2351" s="43">
        <v>7.91</v>
      </c>
      <c r="H2351" s="19">
        <f t="shared" si="36"/>
        <v>9</v>
      </c>
    </row>
    <row r="2352" spans="1:8" s="19" customFormat="1" ht="30" x14ac:dyDescent="0.25">
      <c r="A2352" s="40" t="s">
        <v>4723</v>
      </c>
      <c r="B2352" s="40"/>
      <c r="C2352" s="41" t="s">
        <v>4724</v>
      </c>
      <c r="D2352" s="42" t="s">
        <v>131</v>
      </c>
      <c r="E2352" s="43">
        <v>14.07</v>
      </c>
      <c r="F2352" s="43">
        <v>5.39</v>
      </c>
      <c r="G2352" s="43">
        <v>19.46</v>
      </c>
      <c r="H2352" s="19">
        <f t="shared" si="36"/>
        <v>9</v>
      </c>
    </row>
    <row r="2353" spans="1:8" s="19" customFormat="1" ht="30" x14ac:dyDescent="0.25">
      <c r="A2353" s="40" t="s">
        <v>4725</v>
      </c>
      <c r="B2353" s="40"/>
      <c r="C2353" s="41" t="s">
        <v>4726</v>
      </c>
      <c r="D2353" s="42" t="s">
        <v>131</v>
      </c>
      <c r="E2353" s="43">
        <v>29.33</v>
      </c>
      <c r="F2353" s="43">
        <v>6.64</v>
      </c>
      <c r="G2353" s="43">
        <v>35.97</v>
      </c>
      <c r="H2353" s="19">
        <f t="shared" si="36"/>
        <v>9</v>
      </c>
    </row>
    <row r="2354" spans="1:8" s="19" customFormat="1" ht="30" x14ac:dyDescent="0.25">
      <c r="A2354" s="40" t="s">
        <v>4727</v>
      </c>
      <c r="B2354" s="40"/>
      <c r="C2354" s="41" t="s">
        <v>4728</v>
      </c>
      <c r="D2354" s="42" t="s">
        <v>131</v>
      </c>
      <c r="E2354" s="43">
        <v>57.6</v>
      </c>
      <c r="F2354" s="43">
        <v>8.7100000000000009</v>
      </c>
      <c r="G2354" s="43">
        <v>66.31</v>
      </c>
      <c r="H2354" s="19">
        <f t="shared" si="36"/>
        <v>9</v>
      </c>
    </row>
    <row r="2355" spans="1:8" s="19" customFormat="1" ht="30" x14ac:dyDescent="0.25">
      <c r="A2355" s="40" t="s">
        <v>4729</v>
      </c>
      <c r="B2355" s="40"/>
      <c r="C2355" s="41" t="s">
        <v>4730</v>
      </c>
      <c r="D2355" s="42" t="s">
        <v>131</v>
      </c>
      <c r="E2355" s="43">
        <v>11.26</v>
      </c>
      <c r="F2355" s="43">
        <v>4.97</v>
      </c>
      <c r="G2355" s="43">
        <v>16.23</v>
      </c>
      <c r="H2355" s="19">
        <f t="shared" si="36"/>
        <v>9</v>
      </c>
    </row>
    <row r="2356" spans="1:8" s="19" customFormat="1" ht="30" x14ac:dyDescent="0.25">
      <c r="A2356" s="40" t="s">
        <v>4731</v>
      </c>
      <c r="B2356" s="40"/>
      <c r="C2356" s="41" t="s">
        <v>4732</v>
      </c>
      <c r="D2356" s="42" t="s">
        <v>131</v>
      </c>
      <c r="E2356" s="43">
        <v>17.55</v>
      </c>
      <c r="F2356" s="43">
        <v>5.39</v>
      </c>
      <c r="G2356" s="43">
        <v>22.94</v>
      </c>
      <c r="H2356" s="19">
        <f t="shared" si="36"/>
        <v>9</v>
      </c>
    </row>
    <row r="2357" spans="1:8" s="19" customFormat="1" ht="30" x14ac:dyDescent="0.25">
      <c r="A2357" s="40" t="s">
        <v>4733</v>
      </c>
      <c r="B2357" s="40"/>
      <c r="C2357" s="41" t="s">
        <v>4734</v>
      </c>
      <c r="D2357" s="42" t="s">
        <v>131</v>
      </c>
      <c r="E2357" s="43">
        <v>34.409999999999997</v>
      </c>
      <c r="F2357" s="43">
        <v>6.64</v>
      </c>
      <c r="G2357" s="43">
        <v>41.05</v>
      </c>
      <c r="H2357" s="19">
        <f t="shared" si="36"/>
        <v>9</v>
      </c>
    </row>
    <row r="2358" spans="1:8" s="19" customFormat="1" ht="30" x14ac:dyDescent="0.25">
      <c r="A2358" s="40" t="s">
        <v>4735</v>
      </c>
      <c r="B2358" s="40"/>
      <c r="C2358" s="41" t="s">
        <v>4736</v>
      </c>
      <c r="D2358" s="42" t="s">
        <v>131</v>
      </c>
      <c r="E2358" s="43">
        <v>11.56</v>
      </c>
      <c r="F2358" s="43">
        <v>4.97</v>
      </c>
      <c r="G2358" s="43">
        <v>16.53</v>
      </c>
      <c r="H2358" s="19">
        <f t="shared" si="36"/>
        <v>9</v>
      </c>
    </row>
    <row r="2359" spans="1:8" s="19" customFormat="1" ht="30" x14ac:dyDescent="0.25">
      <c r="A2359" s="40" t="s">
        <v>4737</v>
      </c>
      <c r="B2359" s="40"/>
      <c r="C2359" s="41" t="s">
        <v>4738</v>
      </c>
      <c r="D2359" s="42" t="s">
        <v>131</v>
      </c>
      <c r="E2359" s="43">
        <v>19.649999999999999</v>
      </c>
      <c r="F2359" s="43">
        <v>5.39</v>
      </c>
      <c r="G2359" s="43">
        <v>25.04</v>
      </c>
      <c r="H2359" s="19">
        <f t="shared" si="36"/>
        <v>9</v>
      </c>
    </row>
    <row r="2360" spans="1:8" s="19" customFormat="1" ht="30" x14ac:dyDescent="0.25">
      <c r="A2360" s="40" t="s">
        <v>4739</v>
      </c>
      <c r="B2360" s="40"/>
      <c r="C2360" s="41" t="s">
        <v>4740</v>
      </c>
      <c r="D2360" s="42" t="s">
        <v>131</v>
      </c>
      <c r="E2360" s="43">
        <v>44.61</v>
      </c>
      <c r="F2360" s="43">
        <v>6.64</v>
      </c>
      <c r="G2360" s="43">
        <v>51.25</v>
      </c>
      <c r="H2360" s="19">
        <f t="shared" si="36"/>
        <v>9</v>
      </c>
    </row>
    <row r="2361" spans="1:8" s="19" customFormat="1" x14ac:dyDescent="0.25">
      <c r="A2361" s="40" t="s">
        <v>4741</v>
      </c>
      <c r="B2361" s="40"/>
      <c r="C2361" s="41" t="s">
        <v>4742</v>
      </c>
      <c r="D2361" s="42"/>
      <c r="E2361" s="43"/>
      <c r="F2361" s="43"/>
      <c r="G2361" s="43"/>
      <c r="H2361" s="19">
        <f t="shared" si="36"/>
        <v>5</v>
      </c>
    </row>
    <row r="2362" spans="1:8" s="19" customFormat="1" ht="30" x14ac:dyDescent="0.25">
      <c r="A2362" s="40" t="s">
        <v>4743</v>
      </c>
      <c r="B2362" s="40"/>
      <c r="C2362" s="41" t="s">
        <v>4744</v>
      </c>
      <c r="D2362" s="42" t="s">
        <v>131</v>
      </c>
      <c r="E2362" s="43">
        <v>5.64</v>
      </c>
      <c r="F2362" s="43">
        <v>4.1500000000000004</v>
      </c>
      <c r="G2362" s="43">
        <v>9.7899999999999991</v>
      </c>
      <c r="H2362" s="19">
        <f t="shared" si="36"/>
        <v>9</v>
      </c>
    </row>
    <row r="2363" spans="1:8" s="19" customFormat="1" ht="30" x14ac:dyDescent="0.25">
      <c r="A2363" s="40" t="s">
        <v>4745</v>
      </c>
      <c r="B2363" s="40"/>
      <c r="C2363" s="41" t="s">
        <v>4746</v>
      </c>
      <c r="D2363" s="42" t="s">
        <v>131</v>
      </c>
      <c r="E2363" s="43">
        <v>7.32</v>
      </c>
      <c r="F2363" s="43">
        <v>4.1500000000000004</v>
      </c>
      <c r="G2363" s="43">
        <v>11.47</v>
      </c>
      <c r="H2363" s="19">
        <f t="shared" si="36"/>
        <v>9</v>
      </c>
    </row>
    <row r="2364" spans="1:8" s="19" customFormat="1" ht="30" x14ac:dyDescent="0.25">
      <c r="A2364" s="40" t="s">
        <v>4747</v>
      </c>
      <c r="B2364" s="40"/>
      <c r="C2364" s="41" t="s">
        <v>4748</v>
      </c>
      <c r="D2364" s="42" t="s">
        <v>131</v>
      </c>
      <c r="E2364" s="43">
        <v>7.5</v>
      </c>
      <c r="F2364" s="43">
        <v>4.1500000000000004</v>
      </c>
      <c r="G2364" s="43">
        <v>11.65</v>
      </c>
      <c r="H2364" s="19">
        <f t="shared" si="36"/>
        <v>9</v>
      </c>
    </row>
    <row r="2365" spans="1:8" s="19" customFormat="1" x14ac:dyDescent="0.25">
      <c r="A2365" s="40" t="s">
        <v>4749</v>
      </c>
      <c r="B2365" s="40"/>
      <c r="C2365" s="41" t="s">
        <v>4750</v>
      </c>
      <c r="D2365" s="42"/>
      <c r="E2365" s="43"/>
      <c r="F2365" s="43"/>
      <c r="G2365" s="43"/>
      <c r="H2365" s="19">
        <f t="shared" si="36"/>
        <v>5</v>
      </c>
    </row>
    <row r="2366" spans="1:8" s="19" customFormat="1" x14ac:dyDescent="0.25">
      <c r="A2366" s="40" t="s">
        <v>4751</v>
      </c>
      <c r="B2366" s="40"/>
      <c r="C2366" s="41" t="s">
        <v>4752</v>
      </c>
      <c r="D2366" s="42" t="s">
        <v>131</v>
      </c>
      <c r="E2366" s="43">
        <v>11.37</v>
      </c>
      <c r="F2366" s="43">
        <v>5.95</v>
      </c>
      <c r="G2366" s="43">
        <v>17.32</v>
      </c>
      <c r="H2366" s="19">
        <f t="shared" si="36"/>
        <v>9</v>
      </c>
    </row>
    <row r="2367" spans="1:8" s="19" customFormat="1" x14ac:dyDescent="0.25">
      <c r="A2367" s="40" t="s">
        <v>4753</v>
      </c>
      <c r="B2367" s="40"/>
      <c r="C2367" s="41" t="s">
        <v>4754</v>
      </c>
      <c r="D2367" s="42" t="s">
        <v>131</v>
      </c>
      <c r="E2367" s="43">
        <v>4.4800000000000004</v>
      </c>
      <c r="F2367" s="43">
        <v>5.95</v>
      </c>
      <c r="G2367" s="43">
        <v>10.43</v>
      </c>
      <c r="H2367" s="19">
        <f t="shared" si="36"/>
        <v>9</v>
      </c>
    </row>
    <row r="2368" spans="1:8" s="19" customFormat="1" x14ac:dyDescent="0.25">
      <c r="A2368" s="40" t="s">
        <v>4755</v>
      </c>
      <c r="B2368" s="40"/>
      <c r="C2368" s="41" t="s">
        <v>4756</v>
      </c>
      <c r="D2368" s="42"/>
      <c r="E2368" s="43"/>
      <c r="F2368" s="43"/>
      <c r="G2368" s="43"/>
      <c r="H2368" s="19">
        <f t="shared" si="36"/>
        <v>5</v>
      </c>
    </row>
    <row r="2369" spans="1:8" s="19" customFormat="1" x14ac:dyDescent="0.25">
      <c r="A2369" s="40" t="s">
        <v>4757</v>
      </c>
      <c r="B2369" s="40"/>
      <c r="C2369" s="41" t="s">
        <v>4758</v>
      </c>
      <c r="D2369" s="42" t="s">
        <v>131</v>
      </c>
      <c r="E2369" s="43">
        <v>5.26</v>
      </c>
      <c r="F2369" s="43">
        <v>5.95</v>
      </c>
      <c r="G2369" s="43">
        <v>11.21</v>
      </c>
      <c r="H2369" s="19">
        <f t="shared" si="36"/>
        <v>9</v>
      </c>
    </row>
    <row r="2370" spans="1:8" s="19" customFormat="1" x14ac:dyDescent="0.25">
      <c r="A2370" s="40" t="s">
        <v>4759</v>
      </c>
      <c r="B2370" s="40"/>
      <c r="C2370" s="41" t="s">
        <v>4760</v>
      </c>
      <c r="D2370" s="42" t="s">
        <v>131</v>
      </c>
      <c r="E2370" s="43">
        <v>10.55</v>
      </c>
      <c r="F2370" s="43">
        <v>5.95</v>
      </c>
      <c r="G2370" s="43">
        <v>16.5</v>
      </c>
      <c r="H2370" s="19">
        <f t="shared" si="36"/>
        <v>9</v>
      </c>
    </row>
    <row r="2371" spans="1:8" s="19" customFormat="1" x14ac:dyDescent="0.25">
      <c r="A2371" s="40" t="s">
        <v>4761</v>
      </c>
      <c r="B2371" s="40"/>
      <c r="C2371" s="41" t="s">
        <v>4762</v>
      </c>
      <c r="D2371" s="42"/>
      <c r="E2371" s="43"/>
      <c r="F2371" s="43"/>
      <c r="G2371" s="43"/>
      <c r="H2371" s="19">
        <f t="shared" si="36"/>
        <v>5</v>
      </c>
    </row>
    <row r="2372" spans="1:8" s="19" customFormat="1" x14ac:dyDescent="0.25">
      <c r="A2372" s="40" t="s">
        <v>4763</v>
      </c>
      <c r="B2372" s="40"/>
      <c r="C2372" s="41" t="s">
        <v>4764</v>
      </c>
      <c r="D2372" s="42" t="s">
        <v>131</v>
      </c>
      <c r="E2372" s="43">
        <v>2.71</v>
      </c>
      <c r="F2372" s="43">
        <v>4.57</v>
      </c>
      <c r="G2372" s="43">
        <v>7.28</v>
      </c>
      <c r="H2372" s="19">
        <f t="shared" si="36"/>
        <v>9</v>
      </c>
    </row>
    <row r="2373" spans="1:8" s="19" customFormat="1" x14ac:dyDescent="0.25">
      <c r="A2373" s="40" t="s">
        <v>4765</v>
      </c>
      <c r="B2373" s="40"/>
      <c r="C2373" s="41" t="s">
        <v>4766</v>
      </c>
      <c r="D2373" s="42" t="s">
        <v>131</v>
      </c>
      <c r="E2373" s="43">
        <v>12.8</v>
      </c>
      <c r="F2373" s="43">
        <v>4.57</v>
      </c>
      <c r="G2373" s="43">
        <v>17.37</v>
      </c>
      <c r="H2373" s="19">
        <f t="shared" si="36"/>
        <v>9</v>
      </c>
    </row>
    <row r="2374" spans="1:8" s="19" customFormat="1" x14ac:dyDescent="0.25">
      <c r="A2374" s="40" t="s">
        <v>4767</v>
      </c>
      <c r="B2374" s="40"/>
      <c r="C2374" s="41" t="s">
        <v>4768</v>
      </c>
      <c r="D2374" s="42" t="s">
        <v>131</v>
      </c>
      <c r="E2374" s="43">
        <v>5.53</v>
      </c>
      <c r="F2374" s="43">
        <v>3.52</v>
      </c>
      <c r="G2374" s="43">
        <v>9.0500000000000007</v>
      </c>
      <c r="H2374" s="19">
        <f t="shared" si="36"/>
        <v>9</v>
      </c>
    </row>
    <row r="2375" spans="1:8" s="19" customFormat="1" x14ac:dyDescent="0.25">
      <c r="A2375" s="40" t="s">
        <v>4769</v>
      </c>
      <c r="B2375" s="40"/>
      <c r="C2375" s="41" t="s">
        <v>4770</v>
      </c>
      <c r="D2375" s="42" t="s">
        <v>131</v>
      </c>
      <c r="E2375" s="43">
        <v>3.16</v>
      </c>
      <c r="F2375" s="43">
        <v>4.57</v>
      </c>
      <c r="G2375" s="43">
        <v>7.73</v>
      </c>
      <c r="H2375" s="19">
        <f t="shared" si="36"/>
        <v>9</v>
      </c>
    </row>
    <row r="2376" spans="1:8" s="19" customFormat="1" x14ac:dyDescent="0.25">
      <c r="A2376" s="40" t="s">
        <v>4771</v>
      </c>
      <c r="B2376" s="40"/>
      <c r="C2376" s="41" t="s">
        <v>4772</v>
      </c>
      <c r="D2376" s="42" t="s">
        <v>131</v>
      </c>
      <c r="E2376" s="43">
        <v>2.89</v>
      </c>
      <c r="F2376" s="43">
        <v>3.52</v>
      </c>
      <c r="G2376" s="43">
        <v>6.41</v>
      </c>
      <c r="H2376" s="19">
        <f t="shared" si="36"/>
        <v>9</v>
      </c>
    </row>
    <row r="2377" spans="1:8" s="19" customFormat="1" x14ac:dyDescent="0.25">
      <c r="A2377" s="40" t="s">
        <v>4773</v>
      </c>
      <c r="B2377" s="40"/>
      <c r="C2377" s="41" t="s">
        <v>4774</v>
      </c>
      <c r="D2377" s="42" t="s">
        <v>131</v>
      </c>
      <c r="E2377" s="43">
        <v>17.920000000000002</v>
      </c>
      <c r="F2377" s="43">
        <v>4.57</v>
      </c>
      <c r="G2377" s="43">
        <v>22.49</v>
      </c>
      <c r="H2377" s="19">
        <f t="shared" ref="H2377:H2440" si="37">LEN(A2377)</f>
        <v>9</v>
      </c>
    </row>
    <row r="2378" spans="1:8" s="19" customFormat="1" x14ac:dyDescent="0.25">
      <c r="A2378" s="40" t="s">
        <v>4775</v>
      </c>
      <c r="B2378" s="40"/>
      <c r="C2378" s="41" t="s">
        <v>4776</v>
      </c>
      <c r="D2378" s="42" t="s">
        <v>131</v>
      </c>
      <c r="E2378" s="43">
        <v>3.93</v>
      </c>
      <c r="F2378" s="43">
        <v>4.57</v>
      </c>
      <c r="G2378" s="43">
        <v>8.5</v>
      </c>
      <c r="H2378" s="19">
        <f t="shared" si="37"/>
        <v>9</v>
      </c>
    </row>
    <row r="2379" spans="1:8" s="19" customFormat="1" x14ac:dyDescent="0.25">
      <c r="A2379" s="40" t="s">
        <v>4777</v>
      </c>
      <c r="B2379" s="40"/>
      <c r="C2379" s="41" t="s">
        <v>4778</v>
      </c>
      <c r="D2379" s="42"/>
      <c r="E2379" s="43"/>
      <c r="F2379" s="43"/>
      <c r="G2379" s="43"/>
      <c r="H2379" s="19">
        <f t="shared" si="37"/>
        <v>5</v>
      </c>
    </row>
    <row r="2380" spans="1:8" s="19" customFormat="1" x14ac:dyDescent="0.25">
      <c r="A2380" s="40" t="s">
        <v>4779</v>
      </c>
      <c r="B2380" s="40"/>
      <c r="C2380" s="41" t="s">
        <v>4780</v>
      </c>
      <c r="D2380" s="42" t="s">
        <v>21</v>
      </c>
      <c r="E2380" s="43">
        <v>8.99</v>
      </c>
      <c r="F2380" s="43">
        <v>6.91</v>
      </c>
      <c r="G2380" s="43">
        <v>15.9</v>
      </c>
      <c r="H2380" s="19">
        <f t="shared" si="37"/>
        <v>9</v>
      </c>
    </row>
    <row r="2381" spans="1:8" s="19" customFormat="1" ht="30" x14ac:dyDescent="0.25">
      <c r="A2381" s="40" t="s">
        <v>4781</v>
      </c>
      <c r="B2381" s="40"/>
      <c r="C2381" s="41" t="s">
        <v>4782</v>
      </c>
      <c r="D2381" s="42" t="s">
        <v>131</v>
      </c>
      <c r="E2381" s="43"/>
      <c r="F2381" s="43">
        <v>5.95</v>
      </c>
      <c r="G2381" s="43">
        <v>5.95</v>
      </c>
      <c r="H2381" s="19">
        <f t="shared" si="37"/>
        <v>9</v>
      </c>
    </row>
    <row r="2382" spans="1:8" s="19" customFormat="1" ht="30" x14ac:dyDescent="0.25">
      <c r="A2382" s="40" t="s">
        <v>4783</v>
      </c>
      <c r="B2382" s="40"/>
      <c r="C2382" s="41" t="s">
        <v>4784</v>
      </c>
      <c r="D2382" s="42" t="s">
        <v>131</v>
      </c>
      <c r="E2382" s="43"/>
      <c r="F2382" s="43">
        <v>11.88</v>
      </c>
      <c r="G2382" s="43">
        <v>11.88</v>
      </c>
      <c r="H2382" s="19">
        <f t="shared" si="37"/>
        <v>9</v>
      </c>
    </row>
    <row r="2383" spans="1:8" s="19" customFormat="1" x14ac:dyDescent="0.25">
      <c r="A2383" s="40" t="s">
        <v>4785</v>
      </c>
      <c r="B2383" s="40"/>
      <c r="C2383" s="41" t="s">
        <v>4786</v>
      </c>
      <c r="D2383" s="42"/>
      <c r="E2383" s="43"/>
      <c r="F2383" s="43"/>
      <c r="G2383" s="43"/>
      <c r="H2383" s="19">
        <f t="shared" si="37"/>
        <v>5</v>
      </c>
    </row>
    <row r="2384" spans="1:8" s="19" customFormat="1" ht="30" x14ac:dyDescent="0.25">
      <c r="A2384" s="40" t="s">
        <v>4787</v>
      </c>
      <c r="B2384" s="40"/>
      <c r="C2384" s="41" t="s">
        <v>4788</v>
      </c>
      <c r="D2384" s="42" t="s">
        <v>131</v>
      </c>
      <c r="E2384" s="43">
        <v>1.7</v>
      </c>
      <c r="F2384" s="43">
        <v>0.83</v>
      </c>
      <c r="G2384" s="43">
        <v>2.5299999999999998</v>
      </c>
      <c r="H2384" s="19">
        <f t="shared" si="37"/>
        <v>9</v>
      </c>
    </row>
    <row r="2385" spans="1:8" s="19" customFormat="1" ht="30" x14ac:dyDescent="0.25">
      <c r="A2385" s="40" t="s">
        <v>4789</v>
      </c>
      <c r="B2385" s="40"/>
      <c r="C2385" s="41" t="s">
        <v>4790</v>
      </c>
      <c r="D2385" s="42" t="s">
        <v>131</v>
      </c>
      <c r="E2385" s="43">
        <v>2.5499999999999998</v>
      </c>
      <c r="F2385" s="43">
        <v>0.83</v>
      </c>
      <c r="G2385" s="43">
        <v>3.38</v>
      </c>
      <c r="H2385" s="19">
        <f t="shared" si="37"/>
        <v>9</v>
      </c>
    </row>
    <row r="2386" spans="1:8" s="19" customFormat="1" ht="30" x14ac:dyDescent="0.25">
      <c r="A2386" s="40" t="s">
        <v>4791</v>
      </c>
      <c r="B2386" s="40"/>
      <c r="C2386" s="41" t="s">
        <v>4792</v>
      </c>
      <c r="D2386" s="42" t="s">
        <v>131</v>
      </c>
      <c r="E2386" s="43">
        <v>4.03</v>
      </c>
      <c r="F2386" s="43">
        <v>0.83</v>
      </c>
      <c r="G2386" s="43">
        <v>4.8600000000000003</v>
      </c>
      <c r="H2386" s="19">
        <f t="shared" si="37"/>
        <v>9</v>
      </c>
    </row>
    <row r="2387" spans="1:8" s="19" customFormat="1" ht="30" x14ac:dyDescent="0.25">
      <c r="A2387" s="40" t="s">
        <v>4793</v>
      </c>
      <c r="B2387" s="40"/>
      <c r="C2387" s="41" t="s">
        <v>4794</v>
      </c>
      <c r="D2387" s="42" t="s">
        <v>131</v>
      </c>
      <c r="E2387" s="43">
        <v>5.62</v>
      </c>
      <c r="F2387" s="43">
        <v>0.83</v>
      </c>
      <c r="G2387" s="43">
        <v>6.45</v>
      </c>
      <c r="H2387" s="19">
        <f t="shared" si="37"/>
        <v>9</v>
      </c>
    </row>
    <row r="2388" spans="1:8" s="19" customFormat="1" ht="30" x14ac:dyDescent="0.25">
      <c r="A2388" s="40" t="s">
        <v>4795</v>
      </c>
      <c r="B2388" s="40"/>
      <c r="C2388" s="41" t="s">
        <v>4796</v>
      </c>
      <c r="D2388" s="42" t="s">
        <v>131</v>
      </c>
      <c r="E2388" s="43">
        <v>9.3800000000000008</v>
      </c>
      <c r="F2388" s="43">
        <v>3.32</v>
      </c>
      <c r="G2388" s="43">
        <v>12.7</v>
      </c>
      <c r="H2388" s="19">
        <f t="shared" si="37"/>
        <v>9</v>
      </c>
    </row>
    <row r="2389" spans="1:8" s="19" customFormat="1" ht="30" x14ac:dyDescent="0.25">
      <c r="A2389" s="40" t="s">
        <v>4797</v>
      </c>
      <c r="B2389" s="40"/>
      <c r="C2389" s="41" t="s">
        <v>4798</v>
      </c>
      <c r="D2389" s="42" t="s">
        <v>131</v>
      </c>
      <c r="E2389" s="43">
        <v>14.4</v>
      </c>
      <c r="F2389" s="43">
        <v>3.73</v>
      </c>
      <c r="G2389" s="43">
        <v>18.13</v>
      </c>
      <c r="H2389" s="19">
        <f t="shared" si="37"/>
        <v>9</v>
      </c>
    </row>
    <row r="2390" spans="1:8" s="19" customFormat="1" ht="30" x14ac:dyDescent="0.25">
      <c r="A2390" s="40" t="s">
        <v>4799</v>
      </c>
      <c r="B2390" s="40"/>
      <c r="C2390" s="41" t="s">
        <v>4800</v>
      </c>
      <c r="D2390" s="42" t="s">
        <v>131</v>
      </c>
      <c r="E2390" s="43">
        <v>22.16</v>
      </c>
      <c r="F2390" s="43">
        <v>4.1500000000000004</v>
      </c>
      <c r="G2390" s="43">
        <v>26.31</v>
      </c>
      <c r="H2390" s="19">
        <f t="shared" si="37"/>
        <v>9</v>
      </c>
    </row>
    <row r="2391" spans="1:8" s="19" customFormat="1" ht="30" x14ac:dyDescent="0.25">
      <c r="A2391" s="40" t="s">
        <v>4801</v>
      </c>
      <c r="B2391" s="40"/>
      <c r="C2391" s="41" t="s">
        <v>4802</v>
      </c>
      <c r="D2391" s="42" t="s">
        <v>131</v>
      </c>
      <c r="E2391" s="43">
        <v>32.4</v>
      </c>
      <c r="F2391" s="43">
        <v>6.22</v>
      </c>
      <c r="G2391" s="43">
        <v>38.619999999999997</v>
      </c>
      <c r="H2391" s="19">
        <f t="shared" si="37"/>
        <v>9</v>
      </c>
    </row>
    <row r="2392" spans="1:8" s="19" customFormat="1" ht="30" x14ac:dyDescent="0.25">
      <c r="A2392" s="40" t="s">
        <v>4803</v>
      </c>
      <c r="B2392" s="40"/>
      <c r="C2392" s="41" t="s">
        <v>4804</v>
      </c>
      <c r="D2392" s="42" t="s">
        <v>131</v>
      </c>
      <c r="E2392" s="43">
        <v>44.04</v>
      </c>
      <c r="F2392" s="43">
        <v>8.2899999999999991</v>
      </c>
      <c r="G2392" s="43">
        <v>52.33</v>
      </c>
      <c r="H2392" s="19">
        <f t="shared" si="37"/>
        <v>9</v>
      </c>
    </row>
    <row r="2393" spans="1:8" s="19" customFormat="1" ht="30" x14ac:dyDescent="0.25">
      <c r="A2393" s="40" t="s">
        <v>4805</v>
      </c>
      <c r="B2393" s="40"/>
      <c r="C2393" s="41" t="s">
        <v>4806</v>
      </c>
      <c r="D2393" s="42" t="s">
        <v>131</v>
      </c>
      <c r="E2393" s="43">
        <v>56.55</v>
      </c>
      <c r="F2393" s="43">
        <v>10.37</v>
      </c>
      <c r="G2393" s="43">
        <v>66.92</v>
      </c>
      <c r="H2393" s="19">
        <f t="shared" si="37"/>
        <v>9</v>
      </c>
    </row>
    <row r="2394" spans="1:8" s="19" customFormat="1" ht="30" x14ac:dyDescent="0.25">
      <c r="A2394" s="40" t="s">
        <v>4807</v>
      </c>
      <c r="B2394" s="40"/>
      <c r="C2394" s="41" t="s">
        <v>4808</v>
      </c>
      <c r="D2394" s="42" t="s">
        <v>131</v>
      </c>
      <c r="E2394" s="43">
        <v>74.760000000000005</v>
      </c>
      <c r="F2394" s="43">
        <v>12.44</v>
      </c>
      <c r="G2394" s="43">
        <v>87.2</v>
      </c>
      <c r="H2394" s="19">
        <f t="shared" si="37"/>
        <v>9</v>
      </c>
    </row>
    <row r="2395" spans="1:8" s="19" customFormat="1" ht="30" x14ac:dyDescent="0.25">
      <c r="A2395" s="40" t="s">
        <v>4809</v>
      </c>
      <c r="B2395" s="40"/>
      <c r="C2395" s="41" t="s">
        <v>4810</v>
      </c>
      <c r="D2395" s="42" t="s">
        <v>131</v>
      </c>
      <c r="E2395" s="43">
        <v>102.54</v>
      </c>
      <c r="F2395" s="43">
        <v>14.51</v>
      </c>
      <c r="G2395" s="43">
        <v>117.05</v>
      </c>
      <c r="H2395" s="19">
        <f t="shared" si="37"/>
        <v>9</v>
      </c>
    </row>
    <row r="2396" spans="1:8" s="19" customFormat="1" ht="30" x14ac:dyDescent="0.25">
      <c r="A2396" s="40" t="s">
        <v>4811</v>
      </c>
      <c r="B2396" s="40"/>
      <c r="C2396" s="41" t="s">
        <v>4812</v>
      </c>
      <c r="D2396" s="42" t="s">
        <v>131</v>
      </c>
      <c r="E2396" s="43">
        <v>129.22999999999999</v>
      </c>
      <c r="F2396" s="43">
        <v>14.51</v>
      </c>
      <c r="G2396" s="43">
        <v>143.74</v>
      </c>
      <c r="H2396" s="19">
        <f t="shared" si="37"/>
        <v>9</v>
      </c>
    </row>
    <row r="2397" spans="1:8" s="19" customFormat="1" ht="30" x14ac:dyDescent="0.25">
      <c r="A2397" s="40" t="s">
        <v>4813</v>
      </c>
      <c r="B2397" s="40"/>
      <c r="C2397" s="41" t="s">
        <v>4814</v>
      </c>
      <c r="D2397" s="42" t="s">
        <v>131</v>
      </c>
      <c r="E2397" s="43">
        <v>158.24</v>
      </c>
      <c r="F2397" s="43">
        <v>16.59</v>
      </c>
      <c r="G2397" s="43">
        <v>174.83</v>
      </c>
      <c r="H2397" s="19">
        <f t="shared" si="37"/>
        <v>9</v>
      </c>
    </row>
    <row r="2398" spans="1:8" s="19" customFormat="1" ht="30" x14ac:dyDescent="0.25">
      <c r="A2398" s="40" t="s">
        <v>4815</v>
      </c>
      <c r="B2398" s="40"/>
      <c r="C2398" s="41" t="s">
        <v>4816</v>
      </c>
      <c r="D2398" s="42" t="s">
        <v>131</v>
      </c>
      <c r="E2398" s="43">
        <v>206.21</v>
      </c>
      <c r="F2398" s="43">
        <v>18.66</v>
      </c>
      <c r="G2398" s="43">
        <v>224.87</v>
      </c>
      <c r="H2398" s="19">
        <f t="shared" si="37"/>
        <v>9</v>
      </c>
    </row>
    <row r="2399" spans="1:8" s="19" customFormat="1" ht="30" x14ac:dyDescent="0.25">
      <c r="A2399" s="40" t="s">
        <v>4817</v>
      </c>
      <c r="B2399" s="40"/>
      <c r="C2399" s="41" t="s">
        <v>4818</v>
      </c>
      <c r="D2399" s="42" t="s">
        <v>131</v>
      </c>
      <c r="E2399" s="43">
        <v>6.08</v>
      </c>
      <c r="F2399" s="43">
        <v>1.65</v>
      </c>
      <c r="G2399" s="43">
        <v>7.73</v>
      </c>
      <c r="H2399" s="19">
        <f t="shared" si="37"/>
        <v>9</v>
      </c>
    </row>
    <row r="2400" spans="1:8" s="19" customFormat="1" ht="30" x14ac:dyDescent="0.25">
      <c r="A2400" s="40" t="s">
        <v>4819</v>
      </c>
      <c r="B2400" s="40"/>
      <c r="C2400" s="41" t="s">
        <v>4820</v>
      </c>
      <c r="D2400" s="42" t="s">
        <v>131</v>
      </c>
      <c r="E2400" s="43">
        <v>5.57</v>
      </c>
      <c r="F2400" s="43">
        <v>0.83</v>
      </c>
      <c r="G2400" s="43">
        <v>6.4</v>
      </c>
      <c r="H2400" s="19">
        <f t="shared" si="37"/>
        <v>9</v>
      </c>
    </row>
    <row r="2401" spans="1:8" s="19" customFormat="1" ht="30" x14ac:dyDescent="0.25">
      <c r="A2401" s="40" t="s">
        <v>4821</v>
      </c>
      <c r="B2401" s="40"/>
      <c r="C2401" s="41" t="s">
        <v>4822</v>
      </c>
      <c r="D2401" s="42" t="s">
        <v>131</v>
      </c>
      <c r="E2401" s="43">
        <v>8.33</v>
      </c>
      <c r="F2401" s="43">
        <v>2.0699999999999998</v>
      </c>
      <c r="G2401" s="43">
        <v>10.4</v>
      </c>
      <c r="H2401" s="19">
        <f t="shared" si="37"/>
        <v>9</v>
      </c>
    </row>
    <row r="2402" spans="1:8" s="19" customFormat="1" ht="30" x14ac:dyDescent="0.25">
      <c r="A2402" s="40" t="s">
        <v>4823</v>
      </c>
      <c r="B2402" s="40"/>
      <c r="C2402" s="41" t="s">
        <v>4824</v>
      </c>
      <c r="D2402" s="42" t="s">
        <v>131</v>
      </c>
      <c r="E2402" s="43">
        <v>31.95</v>
      </c>
      <c r="F2402" s="43">
        <v>4.1500000000000004</v>
      </c>
      <c r="G2402" s="43">
        <v>36.1</v>
      </c>
      <c r="H2402" s="19">
        <f t="shared" si="37"/>
        <v>9</v>
      </c>
    </row>
    <row r="2403" spans="1:8" s="19" customFormat="1" ht="30" x14ac:dyDescent="0.25">
      <c r="A2403" s="40" t="s">
        <v>4825</v>
      </c>
      <c r="B2403" s="40"/>
      <c r="C2403" s="41" t="s">
        <v>4826</v>
      </c>
      <c r="D2403" s="42" t="s">
        <v>131</v>
      </c>
      <c r="E2403" s="43">
        <v>74.47</v>
      </c>
      <c r="F2403" s="43">
        <v>12.44</v>
      </c>
      <c r="G2403" s="43">
        <v>86.91</v>
      </c>
      <c r="H2403" s="19">
        <f t="shared" si="37"/>
        <v>9</v>
      </c>
    </row>
    <row r="2404" spans="1:8" s="19" customFormat="1" ht="30" x14ac:dyDescent="0.25">
      <c r="A2404" s="40" t="s">
        <v>4827</v>
      </c>
      <c r="B2404" s="40"/>
      <c r="C2404" s="41" t="s">
        <v>4828</v>
      </c>
      <c r="D2404" s="42" t="s">
        <v>131</v>
      </c>
      <c r="E2404" s="43">
        <v>111.15</v>
      </c>
      <c r="F2404" s="43">
        <v>16.59</v>
      </c>
      <c r="G2404" s="43">
        <v>127.74</v>
      </c>
      <c r="H2404" s="19">
        <f t="shared" si="37"/>
        <v>9</v>
      </c>
    </row>
    <row r="2405" spans="1:8" s="19" customFormat="1" ht="30" x14ac:dyDescent="0.25">
      <c r="A2405" s="40" t="s">
        <v>4829</v>
      </c>
      <c r="B2405" s="40"/>
      <c r="C2405" s="41" t="s">
        <v>4830</v>
      </c>
      <c r="D2405" s="42" t="s">
        <v>131</v>
      </c>
      <c r="E2405" s="43">
        <v>41.78</v>
      </c>
      <c r="F2405" s="43">
        <v>5.39</v>
      </c>
      <c r="G2405" s="43">
        <v>47.17</v>
      </c>
      <c r="H2405" s="19">
        <f t="shared" si="37"/>
        <v>9</v>
      </c>
    </row>
    <row r="2406" spans="1:8" s="19" customFormat="1" x14ac:dyDescent="0.25">
      <c r="A2406" s="40" t="s">
        <v>4831</v>
      </c>
      <c r="B2406" s="40"/>
      <c r="C2406" s="41" t="s">
        <v>4832</v>
      </c>
      <c r="D2406" s="42"/>
      <c r="E2406" s="43"/>
      <c r="F2406" s="43"/>
      <c r="G2406" s="43"/>
      <c r="H2406" s="19">
        <f t="shared" si="37"/>
        <v>5</v>
      </c>
    </row>
    <row r="2407" spans="1:8" s="19" customFormat="1" ht="30" x14ac:dyDescent="0.25">
      <c r="A2407" s="40" t="s">
        <v>4833</v>
      </c>
      <c r="B2407" s="40"/>
      <c r="C2407" s="41" t="s">
        <v>4834</v>
      </c>
      <c r="D2407" s="42" t="s">
        <v>131</v>
      </c>
      <c r="E2407" s="43">
        <v>5.79</v>
      </c>
      <c r="F2407" s="43">
        <v>4.97</v>
      </c>
      <c r="G2407" s="43">
        <v>10.76</v>
      </c>
      <c r="H2407" s="19">
        <f t="shared" si="37"/>
        <v>9</v>
      </c>
    </row>
    <row r="2408" spans="1:8" s="19" customFormat="1" ht="30" x14ac:dyDescent="0.25">
      <c r="A2408" s="40" t="s">
        <v>4835</v>
      </c>
      <c r="B2408" s="40"/>
      <c r="C2408" s="41" t="s">
        <v>4836</v>
      </c>
      <c r="D2408" s="42" t="s">
        <v>131</v>
      </c>
      <c r="E2408" s="43">
        <v>9.25</v>
      </c>
      <c r="F2408" s="43">
        <v>6.22</v>
      </c>
      <c r="G2408" s="43">
        <v>15.47</v>
      </c>
      <c r="H2408" s="19">
        <f t="shared" si="37"/>
        <v>9</v>
      </c>
    </row>
    <row r="2409" spans="1:8" s="19" customFormat="1" ht="30" x14ac:dyDescent="0.25">
      <c r="A2409" s="40" t="s">
        <v>4837</v>
      </c>
      <c r="B2409" s="40"/>
      <c r="C2409" s="41" t="s">
        <v>4838</v>
      </c>
      <c r="D2409" s="42" t="s">
        <v>131</v>
      </c>
      <c r="E2409" s="43">
        <v>14.61</v>
      </c>
      <c r="F2409" s="43">
        <v>7.47</v>
      </c>
      <c r="G2409" s="43">
        <v>22.08</v>
      </c>
      <c r="H2409" s="19">
        <f t="shared" si="37"/>
        <v>9</v>
      </c>
    </row>
    <row r="2410" spans="1:8" s="19" customFormat="1" ht="30" x14ac:dyDescent="0.25">
      <c r="A2410" s="40" t="s">
        <v>4839</v>
      </c>
      <c r="B2410" s="40"/>
      <c r="C2410" s="41" t="s">
        <v>4840</v>
      </c>
      <c r="D2410" s="42" t="s">
        <v>131</v>
      </c>
      <c r="E2410" s="43">
        <v>21.28</v>
      </c>
      <c r="F2410" s="43">
        <v>8.7100000000000009</v>
      </c>
      <c r="G2410" s="43">
        <v>29.99</v>
      </c>
      <c r="H2410" s="19">
        <f t="shared" si="37"/>
        <v>9</v>
      </c>
    </row>
    <row r="2411" spans="1:8" s="19" customFormat="1" ht="30" x14ac:dyDescent="0.25">
      <c r="A2411" s="40" t="s">
        <v>4841</v>
      </c>
      <c r="B2411" s="40"/>
      <c r="C2411" s="41" t="s">
        <v>4842</v>
      </c>
      <c r="D2411" s="42" t="s">
        <v>131</v>
      </c>
      <c r="E2411" s="43">
        <v>18.2</v>
      </c>
      <c r="F2411" s="43">
        <v>4.97</v>
      </c>
      <c r="G2411" s="43">
        <v>23.17</v>
      </c>
      <c r="H2411" s="19">
        <f t="shared" si="37"/>
        <v>9</v>
      </c>
    </row>
    <row r="2412" spans="1:8" s="19" customFormat="1" ht="30" x14ac:dyDescent="0.25">
      <c r="A2412" s="40" t="s">
        <v>4843</v>
      </c>
      <c r="B2412" s="40"/>
      <c r="C2412" s="41" t="s">
        <v>4844</v>
      </c>
      <c r="D2412" s="42" t="s">
        <v>131</v>
      </c>
      <c r="E2412" s="43">
        <v>27.71</v>
      </c>
      <c r="F2412" s="43">
        <v>11.61</v>
      </c>
      <c r="G2412" s="43">
        <v>39.32</v>
      </c>
      <c r="H2412" s="19">
        <f t="shared" si="37"/>
        <v>9</v>
      </c>
    </row>
    <row r="2413" spans="1:8" s="19" customFormat="1" ht="30" x14ac:dyDescent="0.25">
      <c r="A2413" s="40" t="s">
        <v>4845</v>
      </c>
      <c r="B2413" s="40"/>
      <c r="C2413" s="41" t="s">
        <v>4846</v>
      </c>
      <c r="D2413" s="42"/>
      <c r="E2413" s="43"/>
      <c r="F2413" s="43"/>
      <c r="G2413" s="43"/>
      <c r="H2413" s="19">
        <f t="shared" si="37"/>
        <v>5</v>
      </c>
    </row>
    <row r="2414" spans="1:8" s="19" customFormat="1" x14ac:dyDescent="0.25">
      <c r="A2414" s="40" t="s">
        <v>4847</v>
      </c>
      <c r="B2414" s="40"/>
      <c r="C2414" s="41" t="s">
        <v>4848</v>
      </c>
      <c r="D2414" s="42" t="s">
        <v>131</v>
      </c>
      <c r="E2414" s="43">
        <v>61.42</v>
      </c>
      <c r="F2414" s="43">
        <v>1.25</v>
      </c>
      <c r="G2414" s="43">
        <v>62.67</v>
      </c>
      <c r="H2414" s="19">
        <f t="shared" si="37"/>
        <v>9</v>
      </c>
    </row>
    <row r="2415" spans="1:8" s="19" customFormat="1" x14ac:dyDescent="0.25">
      <c r="A2415" s="40" t="s">
        <v>4849</v>
      </c>
      <c r="B2415" s="40"/>
      <c r="C2415" s="41" t="s">
        <v>4850</v>
      </c>
      <c r="D2415" s="42" t="s">
        <v>131</v>
      </c>
      <c r="E2415" s="43">
        <v>110.1</v>
      </c>
      <c r="F2415" s="43">
        <v>1.25</v>
      </c>
      <c r="G2415" s="43">
        <v>111.35</v>
      </c>
      <c r="H2415" s="19">
        <f t="shared" si="37"/>
        <v>9</v>
      </c>
    </row>
    <row r="2416" spans="1:8" s="19" customFormat="1" ht="30" x14ac:dyDescent="0.25">
      <c r="A2416" s="40" t="s">
        <v>4851</v>
      </c>
      <c r="B2416" s="40"/>
      <c r="C2416" s="41" t="s">
        <v>4852</v>
      </c>
      <c r="D2416" s="42"/>
      <c r="E2416" s="43"/>
      <c r="F2416" s="43"/>
      <c r="G2416" s="43"/>
      <c r="H2416" s="19">
        <f t="shared" si="37"/>
        <v>5</v>
      </c>
    </row>
    <row r="2417" spans="1:8" s="19" customFormat="1" ht="30" x14ac:dyDescent="0.25">
      <c r="A2417" s="40" t="s">
        <v>4853</v>
      </c>
      <c r="B2417" s="40"/>
      <c r="C2417" s="41" t="s">
        <v>4854</v>
      </c>
      <c r="D2417" s="42" t="s">
        <v>131</v>
      </c>
      <c r="E2417" s="43">
        <v>2.5099999999999998</v>
      </c>
      <c r="F2417" s="43">
        <v>1.65</v>
      </c>
      <c r="G2417" s="43">
        <v>4.16</v>
      </c>
      <c r="H2417" s="19">
        <f t="shared" si="37"/>
        <v>9</v>
      </c>
    </row>
    <row r="2418" spans="1:8" s="19" customFormat="1" ht="30" x14ac:dyDescent="0.25">
      <c r="A2418" s="40" t="s">
        <v>4855</v>
      </c>
      <c r="B2418" s="40"/>
      <c r="C2418" s="41" t="s">
        <v>4856</v>
      </c>
      <c r="D2418" s="42" t="s">
        <v>131</v>
      </c>
      <c r="E2418" s="43">
        <v>3.55</v>
      </c>
      <c r="F2418" s="43">
        <v>2.0699999999999998</v>
      </c>
      <c r="G2418" s="43">
        <v>5.62</v>
      </c>
      <c r="H2418" s="19">
        <f t="shared" si="37"/>
        <v>9</v>
      </c>
    </row>
    <row r="2419" spans="1:8" s="19" customFormat="1" ht="30" x14ac:dyDescent="0.25">
      <c r="A2419" s="40" t="s">
        <v>4857</v>
      </c>
      <c r="B2419" s="40"/>
      <c r="C2419" s="41" t="s">
        <v>4858</v>
      </c>
      <c r="D2419" s="42" t="s">
        <v>131</v>
      </c>
      <c r="E2419" s="43">
        <v>5.09</v>
      </c>
      <c r="F2419" s="43">
        <v>2.4900000000000002</v>
      </c>
      <c r="G2419" s="43">
        <v>7.58</v>
      </c>
      <c r="H2419" s="19">
        <f t="shared" si="37"/>
        <v>9</v>
      </c>
    </row>
    <row r="2420" spans="1:8" s="19" customFormat="1" ht="30" x14ac:dyDescent="0.25">
      <c r="A2420" s="40" t="s">
        <v>4859</v>
      </c>
      <c r="B2420" s="40"/>
      <c r="C2420" s="41" t="s">
        <v>4860</v>
      </c>
      <c r="D2420" s="42" t="s">
        <v>131</v>
      </c>
      <c r="E2420" s="43">
        <v>6.95</v>
      </c>
      <c r="F2420" s="43">
        <v>2.9</v>
      </c>
      <c r="G2420" s="43">
        <v>9.85</v>
      </c>
      <c r="H2420" s="19">
        <f t="shared" si="37"/>
        <v>9</v>
      </c>
    </row>
    <row r="2421" spans="1:8" s="19" customFormat="1" ht="30" x14ac:dyDescent="0.25">
      <c r="A2421" s="40" t="s">
        <v>4861</v>
      </c>
      <c r="B2421" s="40"/>
      <c r="C2421" s="41" t="s">
        <v>4862</v>
      </c>
      <c r="D2421" s="42" t="s">
        <v>131</v>
      </c>
      <c r="E2421" s="43">
        <v>11.15</v>
      </c>
      <c r="F2421" s="43">
        <v>3.32</v>
      </c>
      <c r="G2421" s="43">
        <v>14.47</v>
      </c>
      <c r="H2421" s="19">
        <f t="shared" si="37"/>
        <v>9</v>
      </c>
    </row>
    <row r="2422" spans="1:8" s="19" customFormat="1" ht="30" x14ac:dyDescent="0.25">
      <c r="A2422" s="40" t="s">
        <v>4863</v>
      </c>
      <c r="B2422" s="40"/>
      <c r="C2422" s="41" t="s">
        <v>4864</v>
      </c>
      <c r="D2422" s="42" t="s">
        <v>131</v>
      </c>
      <c r="E2422" s="43">
        <v>16.8</v>
      </c>
      <c r="F2422" s="43">
        <v>3.73</v>
      </c>
      <c r="G2422" s="43">
        <v>20.53</v>
      </c>
      <c r="H2422" s="19">
        <f t="shared" si="37"/>
        <v>9</v>
      </c>
    </row>
    <row r="2423" spans="1:8" s="19" customFormat="1" ht="30" x14ac:dyDescent="0.25">
      <c r="A2423" s="40" t="s">
        <v>4865</v>
      </c>
      <c r="B2423" s="40"/>
      <c r="C2423" s="41" t="s">
        <v>4866</v>
      </c>
      <c r="D2423" s="42" t="s">
        <v>131</v>
      </c>
      <c r="E2423" s="43">
        <v>27.01</v>
      </c>
      <c r="F2423" s="43">
        <v>4.1500000000000004</v>
      </c>
      <c r="G2423" s="43">
        <v>31.16</v>
      </c>
      <c r="H2423" s="19">
        <f t="shared" si="37"/>
        <v>9</v>
      </c>
    </row>
    <row r="2424" spans="1:8" s="19" customFormat="1" ht="30" x14ac:dyDescent="0.25">
      <c r="A2424" s="40" t="s">
        <v>4867</v>
      </c>
      <c r="B2424" s="40"/>
      <c r="C2424" s="41" t="s">
        <v>4868</v>
      </c>
      <c r="D2424" s="42" t="s">
        <v>131</v>
      </c>
      <c r="E2424" s="43">
        <v>35.53</v>
      </c>
      <c r="F2424" s="43">
        <v>6.22</v>
      </c>
      <c r="G2424" s="43">
        <v>41.75</v>
      </c>
      <c r="H2424" s="19">
        <f t="shared" si="37"/>
        <v>9</v>
      </c>
    </row>
    <row r="2425" spans="1:8" s="19" customFormat="1" ht="30" x14ac:dyDescent="0.25">
      <c r="A2425" s="40" t="s">
        <v>4869</v>
      </c>
      <c r="B2425" s="40"/>
      <c r="C2425" s="41" t="s">
        <v>4870</v>
      </c>
      <c r="D2425" s="42" t="s">
        <v>131</v>
      </c>
      <c r="E2425" s="43">
        <v>54.54</v>
      </c>
      <c r="F2425" s="43">
        <v>8.2899999999999991</v>
      </c>
      <c r="G2425" s="43">
        <v>62.83</v>
      </c>
      <c r="H2425" s="19">
        <f t="shared" si="37"/>
        <v>9</v>
      </c>
    </row>
    <row r="2426" spans="1:8" s="19" customFormat="1" ht="30" x14ac:dyDescent="0.25">
      <c r="A2426" s="40" t="s">
        <v>4871</v>
      </c>
      <c r="B2426" s="40"/>
      <c r="C2426" s="41" t="s">
        <v>4872</v>
      </c>
      <c r="D2426" s="42" t="s">
        <v>131</v>
      </c>
      <c r="E2426" s="43">
        <v>71.37</v>
      </c>
      <c r="F2426" s="43">
        <v>10.37</v>
      </c>
      <c r="G2426" s="43">
        <v>81.739999999999995</v>
      </c>
      <c r="H2426" s="19">
        <f t="shared" si="37"/>
        <v>9</v>
      </c>
    </row>
    <row r="2427" spans="1:8" s="19" customFormat="1" ht="30" x14ac:dyDescent="0.25">
      <c r="A2427" s="40" t="s">
        <v>4873</v>
      </c>
      <c r="B2427" s="40"/>
      <c r="C2427" s="41" t="s">
        <v>4874</v>
      </c>
      <c r="D2427" s="42" t="s">
        <v>131</v>
      </c>
      <c r="E2427" s="43">
        <v>94.05</v>
      </c>
      <c r="F2427" s="43">
        <v>12.44</v>
      </c>
      <c r="G2427" s="43">
        <v>106.49</v>
      </c>
      <c r="H2427" s="19">
        <f t="shared" si="37"/>
        <v>9</v>
      </c>
    </row>
    <row r="2428" spans="1:8" s="19" customFormat="1" ht="30" x14ac:dyDescent="0.25">
      <c r="A2428" s="40" t="s">
        <v>4875</v>
      </c>
      <c r="B2428" s="40"/>
      <c r="C2428" s="41" t="s">
        <v>4876</v>
      </c>
      <c r="D2428" s="42" t="s">
        <v>131</v>
      </c>
      <c r="E2428" s="43">
        <v>123.4</v>
      </c>
      <c r="F2428" s="43">
        <v>14.51</v>
      </c>
      <c r="G2428" s="43">
        <v>137.91</v>
      </c>
      <c r="H2428" s="19">
        <f t="shared" si="37"/>
        <v>9</v>
      </c>
    </row>
    <row r="2429" spans="1:8" s="19" customFormat="1" ht="30" x14ac:dyDescent="0.25">
      <c r="A2429" s="40" t="s">
        <v>4877</v>
      </c>
      <c r="B2429" s="40"/>
      <c r="C2429" s="41" t="s">
        <v>4878</v>
      </c>
      <c r="D2429" s="42" t="s">
        <v>131</v>
      </c>
      <c r="E2429" s="43">
        <v>149.59</v>
      </c>
      <c r="F2429" s="43">
        <v>16.59</v>
      </c>
      <c r="G2429" s="43">
        <v>166.18</v>
      </c>
      <c r="H2429" s="19">
        <f t="shared" si="37"/>
        <v>9</v>
      </c>
    </row>
    <row r="2430" spans="1:8" s="19" customFormat="1" ht="30" x14ac:dyDescent="0.25">
      <c r="A2430" s="40" t="s">
        <v>4879</v>
      </c>
      <c r="B2430" s="40"/>
      <c r="C2430" s="41" t="s">
        <v>4880</v>
      </c>
      <c r="D2430" s="42" t="s">
        <v>131</v>
      </c>
      <c r="E2430" s="43">
        <v>178.92</v>
      </c>
      <c r="F2430" s="43">
        <v>18.66</v>
      </c>
      <c r="G2430" s="43">
        <v>197.58</v>
      </c>
      <c r="H2430" s="19">
        <f t="shared" si="37"/>
        <v>9</v>
      </c>
    </row>
    <row r="2431" spans="1:8" s="19" customFormat="1" ht="30" x14ac:dyDescent="0.25">
      <c r="A2431" s="40" t="s">
        <v>4881</v>
      </c>
      <c r="B2431" s="40"/>
      <c r="C2431" s="41" t="s">
        <v>4882</v>
      </c>
      <c r="D2431" s="42" t="s">
        <v>131</v>
      </c>
      <c r="E2431" s="43">
        <v>244.21</v>
      </c>
      <c r="F2431" s="43">
        <v>20.74</v>
      </c>
      <c r="G2431" s="43">
        <v>264.95</v>
      </c>
      <c r="H2431" s="19">
        <f t="shared" si="37"/>
        <v>9</v>
      </c>
    </row>
    <row r="2432" spans="1:8" s="19" customFormat="1" x14ac:dyDescent="0.25">
      <c r="A2432" s="40" t="s">
        <v>4883</v>
      </c>
      <c r="B2432" s="40"/>
      <c r="C2432" s="41" t="s">
        <v>4884</v>
      </c>
      <c r="D2432" s="42"/>
      <c r="E2432" s="43"/>
      <c r="F2432" s="43"/>
      <c r="G2432" s="43"/>
      <c r="H2432" s="19">
        <f t="shared" si="37"/>
        <v>5</v>
      </c>
    </row>
    <row r="2433" spans="1:8" s="19" customFormat="1" ht="30" x14ac:dyDescent="0.25">
      <c r="A2433" s="40" t="s">
        <v>4885</v>
      </c>
      <c r="B2433" s="40"/>
      <c r="C2433" s="41" t="s">
        <v>4886</v>
      </c>
      <c r="D2433" s="42" t="s">
        <v>131</v>
      </c>
      <c r="E2433" s="43">
        <v>5.01</v>
      </c>
      <c r="F2433" s="43">
        <v>2.0699999999999998</v>
      </c>
      <c r="G2433" s="43">
        <v>7.08</v>
      </c>
      <c r="H2433" s="19">
        <f t="shared" si="37"/>
        <v>9</v>
      </c>
    </row>
    <row r="2434" spans="1:8" s="19" customFormat="1" x14ac:dyDescent="0.25">
      <c r="A2434" s="40" t="s">
        <v>4887</v>
      </c>
      <c r="B2434" s="40"/>
      <c r="C2434" s="41" t="s">
        <v>4888</v>
      </c>
      <c r="D2434" s="42" t="s">
        <v>131</v>
      </c>
      <c r="E2434" s="43">
        <v>8.18</v>
      </c>
      <c r="F2434" s="43">
        <v>4.1500000000000004</v>
      </c>
      <c r="G2434" s="43">
        <v>12.33</v>
      </c>
      <c r="H2434" s="19">
        <f t="shared" si="37"/>
        <v>9</v>
      </c>
    </row>
    <row r="2435" spans="1:8" s="19" customFormat="1" x14ac:dyDescent="0.25">
      <c r="A2435" s="40" t="s">
        <v>4889</v>
      </c>
      <c r="B2435" s="40"/>
      <c r="C2435" s="41" t="s">
        <v>4890</v>
      </c>
      <c r="D2435" s="42" t="s">
        <v>131</v>
      </c>
      <c r="E2435" s="43">
        <v>10.84</v>
      </c>
      <c r="F2435" s="43">
        <v>4.1500000000000004</v>
      </c>
      <c r="G2435" s="43">
        <v>14.99</v>
      </c>
      <c r="H2435" s="19">
        <f t="shared" si="37"/>
        <v>9</v>
      </c>
    </row>
    <row r="2436" spans="1:8" s="19" customFormat="1" ht="30" x14ac:dyDescent="0.25">
      <c r="A2436" s="40" t="s">
        <v>4891</v>
      </c>
      <c r="B2436" s="40"/>
      <c r="C2436" s="41" t="s">
        <v>4892</v>
      </c>
      <c r="D2436" s="42" t="s">
        <v>131</v>
      </c>
      <c r="E2436" s="43">
        <v>14.49</v>
      </c>
      <c r="F2436" s="43">
        <v>4.1500000000000004</v>
      </c>
      <c r="G2436" s="43">
        <v>18.64</v>
      </c>
      <c r="H2436" s="19">
        <f t="shared" si="37"/>
        <v>9</v>
      </c>
    </row>
    <row r="2437" spans="1:8" s="19" customFormat="1" ht="30" x14ac:dyDescent="0.25">
      <c r="A2437" s="40" t="s">
        <v>4893</v>
      </c>
      <c r="B2437" s="40"/>
      <c r="C2437" s="41" t="s">
        <v>4894</v>
      </c>
      <c r="D2437" s="42" t="s">
        <v>131</v>
      </c>
      <c r="E2437" s="43">
        <v>22.84</v>
      </c>
      <c r="F2437" s="43">
        <v>4.1500000000000004</v>
      </c>
      <c r="G2437" s="43">
        <v>26.99</v>
      </c>
      <c r="H2437" s="19">
        <f t="shared" si="37"/>
        <v>9</v>
      </c>
    </row>
    <row r="2438" spans="1:8" s="19" customFormat="1" ht="30" x14ac:dyDescent="0.25">
      <c r="A2438" s="40" t="s">
        <v>4895</v>
      </c>
      <c r="B2438" s="40"/>
      <c r="C2438" s="41" t="s">
        <v>4896</v>
      </c>
      <c r="D2438" s="42"/>
      <c r="E2438" s="43"/>
      <c r="F2438" s="43"/>
      <c r="G2438" s="43"/>
      <c r="H2438" s="19">
        <f t="shared" si="37"/>
        <v>5</v>
      </c>
    </row>
    <row r="2439" spans="1:8" s="19" customFormat="1" ht="30" x14ac:dyDescent="0.25">
      <c r="A2439" s="40" t="s">
        <v>4897</v>
      </c>
      <c r="B2439" s="40"/>
      <c r="C2439" s="41" t="s">
        <v>4898</v>
      </c>
      <c r="D2439" s="42" t="s">
        <v>131</v>
      </c>
      <c r="E2439" s="43">
        <v>1.55</v>
      </c>
      <c r="F2439" s="43">
        <v>1.65</v>
      </c>
      <c r="G2439" s="43">
        <v>3.2</v>
      </c>
      <c r="H2439" s="19">
        <f t="shared" si="37"/>
        <v>9</v>
      </c>
    </row>
    <row r="2440" spans="1:8" s="19" customFormat="1" ht="30" x14ac:dyDescent="0.25">
      <c r="A2440" s="40" t="s">
        <v>4899</v>
      </c>
      <c r="B2440" s="40"/>
      <c r="C2440" s="41" t="s">
        <v>4900</v>
      </c>
      <c r="D2440" s="42" t="s">
        <v>131</v>
      </c>
      <c r="E2440" s="43">
        <v>2.35</v>
      </c>
      <c r="F2440" s="43">
        <v>2.0699999999999998</v>
      </c>
      <c r="G2440" s="43">
        <v>4.42</v>
      </c>
      <c r="H2440" s="19">
        <f t="shared" si="37"/>
        <v>9</v>
      </c>
    </row>
    <row r="2441" spans="1:8" s="19" customFormat="1" ht="30" x14ac:dyDescent="0.25">
      <c r="A2441" s="40" t="s">
        <v>4901</v>
      </c>
      <c r="B2441" s="40"/>
      <c r="C2441" s="41" t="s">
        <v>4902</v>
      </c>
      <c r="D2441" s="42" t="s">
        <v>131</v>
      </c>
      <c r="E2441" s="43">
        <v>3.92</v>
      </c>
      <c r="F2441" s="43">
        <v>2.4900000000000002</v>
      </c>
      <c r="G2441" s="43">
        <v>6.41</v>
      </c>
      <c r="H2441" s="19">
        <f t="shared" ref="H2441:H2504" si="38">LEN(A2441)</f>
        <v>9</v>
      </c>
    </row>
    <row r="2442" spans="1:8" s="19" customFormat="1" ht="30" x14ac:dyDescent="0.25">
      <c r="A2442" s="40" t="s">
        <v>4903</v>
      </c>
      <c r="B2442" s="40"/>
      <c r="C2442" s="41" t="s">
        <v>4904</v>
      </c>
      <c r="D2442" s="42" t="s">
        <v>131</v>
      </c>
      <c r="E2442" s="43">
        <v>5.64</v>
      </c>
      <c r="F2442" s="43">
        <v>2.9</v>
      </c>
      <c r="G2442" s="43">
        <v>8.5399999999999991</v>
      </c>
      <c r="H2442" s="19">
        <f t="shared" si="38"/>
        <v>9</v>
      </c>
    </row>
    <row r="2443" spans="1:8" s="19" customFormat="1" ht="30" x14ac:dyDescent="0.25">
      <c r="A2443" s="40" t="s">
        <v>4905</v>
      </c>
      <c r="B2443" s="40"/>
      <c r="C2443" s="41" t="s">
        <v>4906</v>
      </c>
      <c r="D2443" s="42" t="s">
        <v>131</v>
      </c>
      <c r="E2443" s="43">
        <v>10.119999999999999</v>
      </c>
      <c r="F2443" s="43">
        <v>3.32</v>
      </c>
      <c r="G2443" s="43">
        <v>13.44</v>
      </c>
      <c r="H2443" s="19">
        <f t="shared" si="38"/>
        <v>9</v>
      </c>
    </row>
    <row r="2444" spans="1:8" s="19" customFormat="1" x14ac:dyDescent="0.25">
      <c r="A2444" s="40" t="s">
        <v>4907</v>
      </c>
      <c r="B2444" s="40"/>
      <c r="C2444" s="41" t="s">
        <v>4908</v>
      </c>
      <c r="D2444" s="42"/>
      <c r="E2444" s="43"/>
      <c r="F2444" s="43"/>
      <c r="G2444" s="43"/>
      <c r="H2444" s="19">
        <f t="shared" si="38"/>
        <v>5</v>
      </c>
    </row>
    <row r="2445" spans="1:8" s="19" customFormat="1" x14ac:dyDescent="0.25">
      <c r="A2445" s="40" t="s">
        <v>4909</v>
      </c>
      <c r="B2445" s="40"/>
      <c r="C2445" s="41" t="s">
        <v>4910</v>
      </c>
      <c r="D2445" s="42" t="s">
        <v>131</v>
      </c>
      <c r="E2445" s="43">
        <v>5.01</v>
      </c>
      <c r="F2445" s="43">
        <v>10.37</v>
      </c>
      <c r="G2445" s="43">
        <v>15.38</v>
      </c>
      <c r="H2445" s="19">
        <f t="shared" si="38"/>
        <v>9</v>
      </c>
    </row>
    <row r="2446" spans="1:8" s="19" customFormat="1" ht="30" x14ac:dyDescent="0.25">
      <c r="A2446" s="40" t="s">
        <v>4911</v>
      </c>
      <c r="B2446" s="40"/>
      <c r="C2446" s="41" t="s">
        <v>4912</v>
      </c>
      <c r="D2446" s="42"/>
      <c r="E2446" s="43"/>
      <c r="F2446" s="43"/>
      <c r="G2446" s="43"/>
      <c r="H2446" s="19">
        <f t="shared" si="38"/>
        <v>2</v>
      </c>
    </row>
    <row r="2447" spans="1:8" s="19" customFormat="1" x14ac:dyDescent="0.25">
      <c r="A2447" s="40" t="s">
        <v>4913</v>
      </c>
      <c r="B2447" s="40"/>
      <c r="C2447" s="41" t="s">
        <v>4914</v>
      </c>
      <c r="D2447" s="42"/>
      <c r="E2447" s="43"/>
      <c r="F2447" s="43"/>
      <c r="G2447" s="43"/>
      <c r="H2447" s="19">
        <f t="shared" si="38"/>
        <v>5</v>
      </c>
    </row>
    <row r="2448" spans="1:8" s="19" customFormat="1" x14ac:dyDescent="0.25">
      <c r="A2448" s="40" t="s">
        <v>4915</v>
      </c>
      <c r="B2448" s="40"/>
      <c r="C2448" s="41" t="s">
        <v>4916</v>
      </c>
      <c r="D2448" s="42" t="s">
        <v>21</v>
      </c>
      <c r="E2448" s="43">
        <v>4.8</v>
      </c>
      <c r="F2448" s="43">
        <v>10.37</v>
      </c>
      <c r="G2448" s="43">
        <v>15.17</v>
      </c>
      <c r="H2448" s="19">
        <f t="shared" si="38"/>
        <v>9</v>
      </c>
    </row>
    <row r="2449" spans="1:8" s="19" customFormat="1" x14ac:dyDescent="0.25">
      <c r="A2449" s="40" t="s">
        <v>4917</v>
      </c>
      <c r="B2449" s="40"/>
      <c r="C2449" s="41" t="s">
        <v>4918</v>
      </c>
      <c r="D2449" s="42" t="s">
        <v>21</v>
      </c>
      <c r="E2449" s="43">
        <v>5.58</v>
      </c>
      <c r="F2449" s="43">
        <v>10.37</v>
      </c>
      <c r="G2449" s="43">
        <v>15.95</v>
      </c>
      <c r="H2449" s="19">
        <f t="shared" si="38"/>
        <v>9</v>
      </c>
    </row>
    <row r="2450" spans="1:8" s="19" customFormat="1" x14ac:dyDescent="0.25">
      <c r="A2450" s="40" t="s">
        <v>4919</v>
      </c>
      <c r="B2450" s="40"/>
      <c r="C2450" s="41" t="s">
        <v>4920</v>
      </c>
      <c r="D2450" s="42" t="s">
        <v>21</v>
      </c>
      <c r="E2450" s="43">
        <v>8</v>
      </c>
      <c r="F2450" s="43">
        <v>12.44</v>
      </c>
      <c r="G2450" s="43">
        <v>20.440000000000001</v>
      </c>
      <c r="H2450" s="19">
        <f t="shared" si="38"/>
        <v>9</v>
      </c>
    </row>
    <row r="2451" spans="1:8" s="19" customFormat="1" x14ac:dyDescent="0.25">
      <c r="A2451" s="40" t="s">
        <v>4921</v>
      </c>
      <c r="B2451" s="40"/>
      <c r="C2451" s="41" t="s">
        <v>4922</v>
      </c>
      <c r="D2451" s="42" t="s">
        <v>21</v>
      </c>
      <c r="E2451" s="43">
        <v>3.12</v>
      </c>
      <c r="F2451" s="43">
        <v>10.37</v>
      </c>
      <c r="G2451" s="43">
        <v>13.49</v>
      </c>
      <c r="H2451" s="19">
        <f t="shared" si="38"/>
        <v>9</v>
      </c>
    </row>
    <row r="2452" spans="1:8" s="19" customFormat="1" x14ac:dyDescent="0.25">
      <c r="A2452" s="40" t="s">
        <v>4923</v>
      </c>
      <c r="B2452" s="40"/>
      <c r="C2452" s="41" t="s">
        <v>4924</v>
      </c>
      <c r="D2452" s="42"/>
      <c r="E2452" s="43"/>
      <c r="F2452" s="43"/>
      <c r="G2452" s="43"/>
      <c r="H2452" s="19">
        <f t="shared" si="38"/>
        <v>5</v>
      </c>
    </row>
    <row r="2453" spans="1:8" s="19" customFormat="1" x14ac:dyDescent="0.25">
      <c r="A2453" s="40" t="s">
        <v>4925</v>
      </c>
      <c r="B2453" s="40"/>
      <c r="C2453" s="41" t="s">
        <v>4926</v>
      </c>
      <c r="D2453" s="42" t="s">
        <v>21</v>
      </c>
      <c r="E2453" s="43">
        <v>36.89</v>
      </c>
      <c r="F2453" s="43">
        <v>33.18</v>
      </c>
      <c r="G2453" s="43">
        <v>70.069999999999993</v>
      </c>
      <c r="H2453" s="19">
        <f t="shared" si="38"/>
        <v>9</v>
      </c>
    </row>
    <row r="2454" spans="1:8" s="19" customFormat="1" ht="30" x14ac:dyDescent="0.25">
      <c r="A2454" s="40" t="s">
        <v>4927</v>
      </c>
      <c r="B2454" s="40"/>
      <c r="C2454" s="41" t="s">
        <v>4928</v>
      </c>
      <c r="D2454" s="42" t="s">
        <v>21</v>
      </c>
      <c r="E2454" s="43">
        <v>13.01</v>
      </c>
      <c r="F2454" s="43">
        <v>12.44</v>
      </c>
      <c r="G2454" s="43">
        <v>25.45</v>
      </c>
      <c r="H2454" s="19">
        <f t="shared" si="38"/>
        <v>9</v>
      </c>
    </row>
    <row r="2455" spans="1:8" s="19" customFormat="1" ht="30" x14ac:dyDescent="0.25">
      <c r="A2455" s="40" t="s">
        <v>4929</v>
      </c>
      <c r="B2455" s="40"/>
      <c r="C2455" s="41" t="s">
        <v>4930</v>
      </c>
      <c r="D2455" s="42" t="s">
        <v>21</v>
      </c>
      <c r="E2455" s="43">
        <v>19.73</v>
      </c>
      <c r="F2455" s="43">
        <v>12.44</v>
      </c>
      <c r="G2455" s="43">
        <v>32.17</v>
      </c>
      <c r="H2455" s="19">
        <f t="shared" si="38"/>
        <v>9</v>
      </c>
    </row>
    <row r="2456" spans="1:8" s="19" customFormat="1" ht="30" x14ac:dyDescent="0.25">
      <c r="A2456" s="40" t="s">
        <v>4931</v>
      </c>
      <c r="B2456" s="40"/>
      <c r="C2456" s="41" t="s">
        <v>4932</v>
      </c>
      <c r="D2456" s="42" t="s">
        <v>21</v>
      </c>
      <c r="E2456" s="43">
        <v>25.4</v>
      </c>
      <c r="F2456" s="43">
        <v>12.44</v>
      </c>
      <c r="G2456" s="43">
        <v>37.840000000000003</v>
      </c>
      <c r="H2456" s="19">
        <f t="shared" si="38"/>
        <v>9</v>
      </c>
    </row>
    <row r="2457" spans="1:8" s="19" customFormat="1" ht="30" x14ac:dyDescent="0.25">
      <c r="A2457" s="40" t="s">
        <v>4933</v>
      </c>
      <c r="B2457" s="40"/>
      <c r="C2457" s="41" t="s">
        <v>4934</v>
      </c>
      <c r="D2457" s="42" t="s">
        <v>21</v>
      </c>
      <c r="E2457" s="43">
        <v>60.62</v>
      </c>
      <c r="F2457" s="43">
        <v>16.59</v>
      </c>
      <c r="G2457" s="43">
        <v>77.209999999999994</v>
      </c>
      <c r="H2457" s="19">
        <f t="shared" si="38"/>
        <v>9</v>
      </c>
    </row>
    <row r="2458" spans="1:8" s="19" customFormat="1" ht="30" x14ac:dyDescent="0.25">
      <c r="A2458" s="40" t="s">
        <v>4935</v>
      </c>
      <c r="B2458" s="40"/>
      <c r="C2458" s="41" t="s">
        <v>4936</v>
      </c>
      <c r="D2458" s="42" t="s">
        <v>21</v>
      </c>
      <c r="E2458" s="43">
        <v>154.11000000000001</v>
      </c>
      <c r="F2458" s="43">
        <v>16.59</v>
      </c>
      <c r="G2458" s="43">
        <v>170.7</v>
      </c>
      <c r="H2458" s="19">
        <f t="shared" si="38"/>
        <v>9</v>
      </c>
    </row>
    <row r="2459" spans="1:8" s="19" customFormat="1" ht="30" x14ac:dyDescent="0.25">
      <c r="A2459" s="40" t="s">
        <v>4937</v>
      </c>
      <c r="B2459" s="40"/>
      <c r="C2459" s="41" t="s">
        <v>4938</v>
      </c>
      <c r="D2459" s="42" t="s">
        <v>21</v>
      </c>
      <c r="E2459" s="43">
        <v>218.64</v>
      </c>
      <c r="F2459" s="43">
        <v>20.74</v>
      </c>
      <c r="G2459" s="43">
        <v>239.38</v>
      </c>
      <c r="H2459" s="19">
        <f t="shared" si="38"/>
        <v>9</v>
      </c>
    </row>
    <row r="2460" spans="1:8" s="19" customFormat="1" ht="30" x14ac:dyDescent="0.25">
      <c r="A2460" s="40" t="s">
        <v>4939</v>
      </c>
      <c r="B2460" s="40"/>
      <c r="C2460" s="41" t="s">
        <v>4940</v>
      </c>
      <c r="D2460" s="42" t="s">
        <v>21</v>
      </c>
      <c r="E2460" s="43">
        <v>220.37</v>
      </c>
      <c r="F2460" s="43">
        <v>12.44</v>
      </c>
      <c r="G2460" s="43">
        <v>232.81</v>
      </c>
      <c r="H2460" s="19">
        <f t="shared" si="38"/>
        <v>9</v>
      </c>
    </row>
    <row r="2461" spans="1:8" s="19" customFormat="1" ht="30" x14ac:dyDescent="0.25">
      <c r="A2461" s="40" t="s">
        <v>4941</v>
      </c>
      <c r="B2461" s="40"/>
      <c r="C2461" s="41" t="s">
        <v>4942</v>
      </c>
      <c r="D2461" s="42" t="s">
        <v>21</v>
      </c>
      <c r="E2461" s="43">
        <v>444.14</v>
      </c>
      <c r="F2461" s="43">
        <v>12.44</v>
      </c>
      <c r="G2461" s="43">
        <v>456.58</v>
      </c>
      <c r="H2461" s="19">
        <f t="shared" si="38"/>
        <v>9</v>
      </c>
    </row>
    <row r="2462" spans="1:8" s="19" customFormat="1" ht="30" x14ac:dyDescent="0.25">
      <c r="A2462" s="40" t="s">
        <v>4943</v>
      </c>
      <c r="B2462" s="40"/>
      <c r="C2462" s="41" t="s">
        <v>4944</v>
      </c>
      <c r="D2462" s="42" t="s">
        <v>21</v>
      </c>
      <c r="E2462" s="43">
        <v>463.02</v>
      </c>
      <c r="F2462" s="43">
        <v>12.44</v>
      </c>
      <c r="G2462" s="43">
        <v>475.46</v>
      </c>
      <c r="H2462" s="19">
        <f t="shared" si="38"/>
        <v>9</v>
      </c>
    </row>
    <row r="2463" spans="1:8" s="19" customFormat="1" ht="30" x14ac:dyDescent="0.25">
      <c r="A2463" s="40" t="s">
        <v>4945</v>
      </c>
      <c r="B2463" s="40"/>
      <c r="C2463" s="41" t="s">
        <v>4946</v>
      </c>
      <c r="D2463" s="42" t="s">
        <v>21</v>
      </c>
      <c r="E2463" s="43">
        <v>1601.07</v>
      </c>
      <c r="F2463" s="43">
        <v>16.59</v>
      </c>
      <c r="G2463" s="43">
        <v>1617.66</v>
      </c>
      <c r="H2463" s="19">
        <f t="shared" si="38"/>
        <v>9</v>
      </c>
    </row>
    <row r="2464" spans="1:8" s="19" customFormat="1" ht="30" x14ac:dyDescent="0.25">
      <c r="A2464" s="40" t="s">
        <v>4947</v>
      </c>
      <c r="B2464" s="40"/>
      <c r="C2464" s="41" t="s">
        <v>4948</v>
      </c>
      <c r="D2464" s="42" t="s">
        <v>21</v>
      </c>
      <c r="E2464" s="43">
        <v>24.25</v>
      </c>
      <c r="F2464" s="43">
        <v>12.44</v>
      </c>
      <c r="G2464" s="43">
        <v>36.69</v>
      </c>
      <c r="H2464" s="19">
        <f t="shared" si="38"/>
        <v>9</v>
      </c>
    </row>
    <row r="2465" spans="1:8" s="19" customFormat="1" ht="30" x14ac:dyDescent="0.25">
      <c r="A2465" s="40" t="s">
        <v>4949</v>
      </c>
      <c r="B2465" s="40"/>
      <c r="C2465" s="41" t="s">
        <v>4950</v>
      </c>
      <c r="D2465" s="42" t="s">
        <v>21</v>
      </c>
      <c r="E2465" s="43">
        <v>72.349999999999994</v>
      </c>
      <c r="F2465" s="43">
        <v>12.44</v>
      </c>
      <c r="G2465" s="43">
        <v>84.79</v>
      </c>
      <c r="H2465" s="19">
        <f t="shared" si="38"/>
        <v>9</v>
      </c>
    </row>
    <row r="2466" spans="1:8" s="19" customFormat="1" ht="30" x14ac:dyDescent="0.25">
      <c r="A2466" s="40" t="s">
        <v>4951</v>
      </c>
      <c r="B2466" s="40"/>
      <c r="C2466" s="41" t="s">
        <v>4952</v>
      </c>
      <c r="D2466" s="42" t="s">
        <v>21</v>
      </c>
      <c r="E2466" s="43">
        <v>184.43</v>
      </c>
      <c r="F2466" s="43">
        <v>16.59</v>
      </c>
      <c r="G2466" s="43">
        <v>201.02</v>
      </c>
      <c r="H2466" s="19">
        <f t="shared" si="38"/>
        <v>9</v>
      </c>
    </row>
    <row r="2467" spans="1:8" s="19" customFormat="1" x14ac:dyDescent="0.25">
      <c r="A2467" s="40" t="s">
        <v>4953</v>
      </c>
      <c r="B2467" s="40"/>
      <c r="C2467" s="41" t="s">
        <v>4954</v>
      </c>
      <c r="D2467" s="42"/>
      <c r="E2467" s="43"/>
      <c r="F2467" s="43"/>
      <c r="G2467" s="43"/>
      <c r="H2467" s="19">
        <f t="shared" si="38"/>
        <v>5</v>
      </c>
    </row>
    <row r="2468" spans="1:8" s="19" customFormat="1" x14ac:dyDescent="0.25">
      <c r="A2468" s="40" t="s">
        <v>4955</v>
      </c>
      <c r="B2468" s="40"/>
      <c r="C2468" s="41" t="s">
        <v>4956</v>
      </c>
      <c r="D2468" s="42" t="s">
        <v>334</v>
      </c>
      <c r="E2468" s="43">
        <v>12.56</v>
      </c>
      <c r="F2468" s="43">
        <v>12.44</v>
      </c>
      <c r="G2468" s="43">
        <v>25</v>
      </c>
      <c r="H2468" s="19">
        <f t="shared" si="38"/>
        <v>9</v>
      </c>
    </row>
    <row r="2469" spans="1:8" s="19" customFormat="1" x14ac:dyDescent="0.25">
      <c r="A2469" s="40" t="s">
        <v>4957</v>
      </c>
      <c r="B2469" s="40"/>
      <c r="C2469" s="41" t="s">
        <v>4958</v>
      </c>
      <c r="D2469" s="42" t="s">
        <v>21</v>
      </c>
      <c r="E2469" s="43">
        <v>22.24</v>
      </c>
      <c r="F2469" s="43">
        <v>12.44</v>
      </c>
      <c r="G2469" s="43">
        <v>34.68</v>
      </c>
      <c r="H2469" s="19">
        <f t="shared" si="38"/>
        <v>9</v>
      </c>
    </row>
    <row r="2470" spans="1:8" s="19" customFormat="1" x14ac:dyDescent="0.25">
      <c r="A2470" s="40" t="s">
        <v>4959</v>
      </c>
      <c r="B2470" s="40"/>
      <c r="C2470" s="41" t="s">
        <v>4960</v>
      </c>
      <c r="D2470" s="42" t="s">
        <v>21</v>
      </c>
      <c r="E2470" s="43">
        <v>57.79</v>
      </c>
      <c r="F2470" s="43">
        <v>12.44</v>
      </c>
      <c r="G2470" s="43">
        <v>70.23</v>
      </c>
      <c r="H2470" s="19">
        <f t="shared" si="38"/>
        <v>9</v>
      </c>
    </row>
    <row r="2471" spans="1:8" s="19" customFormat="1" x14ac:dyDescent="0.25">
      <c r="A2471" s="40" t="s">
        <v>4961</v>
      </c>
      <c r="B2471" s="40"/>
      <c r="C2471" s="41" t="s">
        <v>4962</v>
      </c>
      <c r="D2471" s="42" t="s">
        <v>334</v>
      </c>
      <c r="E2471" s="43">
        <v>258.07</v>
      </c>
      <c r="F2471" s="43">
        <v>12.44</v>
      </c>
      <c r="G2471" s="43">
        <v>270.51</v>
      </c>
      <c r="H2471" s="19">
        <f t="shared" si="38"/>
        <v>9</v>
      </c>
    </row>
    <row r="2472" spans="1:8" s="19" customFormat="1" x14ac:dyDescent="0.25">
      <c r="A2472" s="40" t="s">
        <v>4963</v>
      </c>
      <c r="B2472" s="40"/>
      <c r="C2472" s="41" t="s">
        <v>4964</v>
      </c>
      <c r="D2472" s="42" t="s">
        <v>334</v>
      </c>
      <c r="E2472" s="43">
        <v>228.68</v>
      </c>
      <c r="F2472" s="43">
        <v>12.44</v>
      </c>
      <c r="G2472" s="43">
        <v>241.12</v>
      </c>
      <c r="H2472" s="19">
        <f t="shared" si="38"/>
        <v>9</v>
      </c>
    </row>
    <row r="2473" spans="1:8" s="19" customFormat="1" x14ac:dyDescent="0.25">
      <c r="A2473" s="40" t="s">
        <v>4965</v>
      </c>
      <c r="B2473" s="40"/>
      <c r="C2473" s="41" t="s">
        <v>4966</v>
      </c>
      <c r="D2473" s="42" t="s">
        <v>334</v>
      </c>
      <c r="E2473" s="43">
        <v>16.54</v>
      </c>
      <c r="F2473" s="43">
        <v>12.44</v>
      </c>
      <c r="G2473" s="43">
        <v>28.98</v>
      </c>
      <c r="H2473" s="19">
        <f t="shared" si="38"/>
        <v>9</v>
      </c>
    </row>
    <row r="2474" spans="1:8" s="19" customFormat="1" x14ac:dyDescent="0.25">
      <c r="A2474" s="40" t="s">
        <v>4967</v>
      </c>
      <c r="B2474" s="40"/>
      <c r="C2474" s="41" t="s">
        <v>4968</v>
      </c>
      <c r="D2474" s="42" t="s">
        <v>334</v>
      </c>
      <c r="E2474" s="43">
        <v>347.48</v>
      </c>
      <c r="F2474" s="43">
        <v>12.44</v>
      </c>
      <c r="G2474" s="43">
        <v>359.92</v>
      </c>
      <c r="H2474" s="19">
        <f t="shared" si="38"/>
        <v>9</v>
      </c>
    </row>
    <row r="2475" spans="1:8" s="19" customFormat="1" ht="30" x14ac:dyDescent="0.25">
      <c r="A2475" s="40" t="s">
        <v>4969</v>
      </c>
      <c r="B2475" s="40"/>
      <c r="C2475" s="41" t="s">
        <v>4970</v>
      </c>
      <c r="D2475" s="42" t="s">
        <v>21</v>
      </c>
      <c r="E2475" s="43">
        <v>11.07</v>
      </c>
      <c r="F2475" s="43">
        <v>12.44</v>
      </c>
      <c r="G2475" s="43">
        <v>23.51</v>
      </c>
      <c r="H2475" s="19">
        <f t="shared" si="38"/>
        <v>9</v>
      </c>
    </row>
    <row r="2476" spans="1:8" s="19" customFormat="1" x14ac:dyDescent="0.25">
      <c r="A2476" s="40" t="s">
        <v>4971</v>
      </c>
      <c r="B2476" s="40"/>
      <c r="C2476" s="41" t="s">
        <v>4972</v>
      </c>
      <c r="D2476" s="42" t="s">
        <v>334</v>
      </c>
      <c r="E2476" s="43">
        <v>10.95</v>
      </c>
      <c r="F2476" s="43">
        <v>12.44</v>
      </c>
      <c r="G2476" s="43">
        <v>23.39</v>
      </c>
      <c r="H2476" s="19">
        <f t="shared" si="38"/>
        <v>9</v>
      </c>
    </row>
    <row r="2477" spans="1:8" s="19" customFormat="1" x14ac:dyDescent="0.25">
      <c r="A2477" s="40" t="s">
        <v>4973</v>
      </c>
      <c r="B2477" s="40"/>
      <c r="C2477" s="41" t="s">
        <v>4974</v>
      </c>
      <c r="D2477" s="42" t="s">
        <v>334</v>
      </c>
      <c r="E2477" s="43">
        <v>15.61</v>
      </c>
      <c r="F2477" s="43">
        <v>12.44</v>
      </c>
      <c r="G2477" s="43">
        <v>28.05</v>
      </c>
      <c r="H2477" s="19">
        <f t="shared" si="38"/>
        <v>9</v>
      </c>
    </row>
    <row r="2478" spans="1:8" s="19" customFormat="1" x14ac:dyDescent="0.25">
      <c r="A2478" s="40" t="s">
        <v>4975</v>
      </c>
      <c r="B2478" s="40"/>
      <c r="C2478" s="41" t="s">
        <v>4976</v>
      </c>
      <c r="D2478" s="42" t="s">
        <v>334</v>
      </c>
      <c r="E2478" s="43">
        <v>23.18</v>
      </c>
      <c r="F2478" s="43">
        <v>12.44</v>
      </c>
      <c r="G2478" s="43">
        <v>35.619999999999997</v>
      </c>
      <c r="H2478" s="19">
        <f t="shared" si="38"/>
        <v>9</v>
      </c>
    </row>
    <row r="2479" spans="1:8" s="19" customFormat="1" x14ac:dyDescent="0.25">
      <c r="A2479" s="40" t="s">
        <v>4977</v>
      </c>
      <c r="B2479" s="40"/>
      <c r="C2479" s="41" t="s">
        <v>4978</v>
      </c>
      <c r="D2479" s="42" t="s">
        <v>334</v>
      </c>
      <c r="E2479" s="43">
        <v>23.56</v>
      </c>
      <c r="F2479" s="43">
        <v>12.44</v>
      </c>
      <c r="G2479" s="43">
        <v>36</v>
      </c>
      <c r="H2479" s="19">
        <f t="shared" si="38"/>
        <v>9</v>
      </c>
    </row>
    <row r="2480" spans="1:8" s="19" customFormat="1" x14ac:dyDescent="0.25">
      <c r="A2480" s="40" t="s">
        <v>4979</v>
      </c>
      <c r="B2480" s="40"/>
      <c r="C2480" s="41" t="s">
        <v>4980</v>
      </c>
      <c r="D2480" s="42" t="s">
        <v>334</v>
      </c>
      <c r="E2480" s="43">
        <v>31.39</v>
      </c>
      <c r="F2480" s="43">
        <v>12.44</v>
      </c>
      <c r="G2480" s="43">
        <v>43.83</v>
      </c>
      <c r="H2480" s="19">
        <f t="shared" si="38"/>
        <v>9</v>
      </c>
    </row>
    <row r="2481" spans="1:8" s="19" customFormat="1" ht="30" x14ac:dyDescent="0.25">
      <c r="A2481" s="40" t="s">
        <v>4981</v>
      </c>
      <c r="B2481" s="40"/>
      <c r="C2481" s="41" t="s">
        <v>4982</v>
      </c>
      <c r="D2481" s="42" t="s">
        <v>334</v>
      </c>
      <c r="E2481" s="43">
        <v>34.44</v>
      </c>
      <c r="F2481" s="43">
        <v>15.34</v>
      </c>
      <c r="G2481" s="43">
        <v>49.78</v>
      </c>
      <c r="H2481" s="19">
        <f t="shared" si="38"/>
        <v>9</v>
      </c>
    </row>
    <row r="2482" spans="1:8" s="19" customFormat="1" x14ac:dyDescent="0.25">
      <c r="A2482" s="40" t="s">
        <v>4983</v>
      </c>
      <c r="B2482" s="40"/>
      <c r="C2482" s="41" t="s">
        <v>4984</v>
      </c>
      <c r="D2482" s="42"/>
      <c r="E2482" s="43"/>
      <c r="F2482" s="43"/>
      <c r="G2482" s="43"/>
      <c r="H2482" s="19">
        <f t="shared" si="38"/>
        <v>5</v>
      </c>
    </row>
    <row r="2483" spans="1:8" s="19" customFormat="1" x14ac:dyDescent="0.25">
      <c r="A2483" s="40" t="s">
        <v>4985</v>
      </c>
      <c r="B2483" s="40"/>
      <c r="C2483" s="41" t="s">
        <v>4986</v>
      </c>
      <c r="D2483" s="42" t="s">
        <v>334</v>
      </c>
      <c r="E2483" s="43">
        <v>9.51</v>
      </c>
      <c r="F2483" s="43">
        <v>14.1</v>
      </c>
      <c r="G2483" s="43">
        <v>23.61</v>
      </c>
      <c r="H2483" s="19">
        <f t="shared" si="38"/>
        <v>9</v>
      </c>
    </row>
    <row r="2484" spans="1:8" s="19" customFormat="1" x14ac:dyDescent="0.25">
      <c r="A2484" s="40" t="s">
        <v>4987</v>
      </c>
      <c r="B2484" s="40"/>
      <c r="C2484" s="41" t="s">
        <v>4988</v>
      </c>
      <c r="D2484" s="42" t="s">
        <v>334</v>
      </c>
      <c r="E2484" s="43">
        <v>19.28</v>
      </c>
      <c r="F2484" s="43">
        <v>14.51</v>
      </c>
      <c r="G2484" s="43">
        <v>33.79</v>
      </c>
      <c r="H2484" s="19">
        <f t="shared" si="38"/>
        <v>9</v>
      </c>
    </row>
    <row r="2485" spans="1:8" s="19" customFormat="1" x14ac:dyDescent="0.25">
      <c r="A2485" s="40" t="s">
        <v>4989</v>
      </c>
      <c r="B2485" s="40"/>
      <c r="C2485" s="41" t="s">
        <v>4990</v>
      </c>
      <c r="D2485" s="42" t="s">
        <v>334</v>
      </c>
      <c r="E2485" s="43">
        <v>28.4</v>
      </c>
      <c r="F2485" s="43">
        <v>20.74</v>
      </c>
      <c r="G2485" s="43">
        <v>49.14</v>
      </c>
      <c r="H2485" s="19">
        <f t="shared" si="38"/>
        <v>9</v>
      </c>
    </row>
    <row r="2486" spans="1:8" s="19" customFormat="1" x14ac:dyDescent="0.25">
      <c r="A2486" s="40" t="s">
        <v>4991</v>
      </c>
      <c r="B2486" s="40"/>
      <c r="C2486" s="41" t="s">
        <v>4992</v>
      </c>
      <c r="D2486" s="42" t="s">
        <v>334</v>
      </c>
      <c r="E2486" s="43">
        <v>13.4</v>
      </c>
      <c r="F2486" s="43">
        <v>11.19</v>
      </c>
      <c r="G2486" s="43">
        <v>24.59</v>
      </c>
      <c r="H2486" s="19">
        <f t="shared" si="38"/>
        <v>9</v>
      </c>
    </row>
    <row r="2487" spans="1:8" s="19" customFormat="1" x14ac:dyDescent="0.25">
      <c r="A2487" s="40" t="s">
        <v>4993</v>
      </c>
      <c r="B2487" s="40"/>
      <c r="C2487" s="41" t="s">
        <v>4994</v>
      </c>
      <c r="D2487" s="42" t="s">
        <v>334</v>
      </c>
      <c r="E2487" s="43">
        <v>13.49</v>
      </c>
      <c r="F2487" s="43">
        <v>18.66</v>
      </c>
      <c r="G2487" s="43">
        <v>32.15</v>
      </c>
      <c r="H2487" s="19">
        <f t="shared" si="38"/>
        <v>9</v>
      </c>
    </row>
    <row r="2488" spans="1:8" s="19" customFormat="1" x14ac:dyDescent="0.25">
      <c r="A2488" s="40" t="s">
        <v>4995</v>
      </c>
      <c r="B2488" s="40"/>
      <c r="C2488" s="41" t="s">
        <v>4996</v>
      </c>
      <c r="D2488" s="42" t="s">
        <v>334</v>
      </c>
      <c r="E2488" s="43">
        <v>12.4</v>
      </c>
      <c r="F2488" s="43">
        <v>15.76</v>
      </c>
      <c r="G2488" s="43">
        <v>28.16</v>
      </c>
      <c r="H2488" s="19">
        <f t="shared" si="38"/>
        <v>9</v>
      </c>
    </row>
    <row r="2489" spans="1:8" s="19" customFormat="1" x14ac:dyDescent="0.25">
      <c r="A2489" s="40" t="s">
        <v>4997</v>
      </c>
      <c r="B2489" s="40"/>
      <c r="C2489" s="41" t="s">
        <v>4998</v>
      </c>
      <c r="D2489" s="42" t="s">
        <v>334</v>
      </c>
      <c r="E2489" s="43">
        <v>15.34</v>
      </c>
      <c r="F2489" s="43">
        <v>18.66</v>
      </c>
      <c r="G2489" s="43">
        <v>34</v>
      </c>
      <c r="H2489" s="19">
        <f t="shared" si="38"/>
        <v>9</v>
      </c>
    </row>
    <row r="2490" spans="1:8" s="19" customFormat="1" x14ac:dyDescent="0.25">
      <c r="A2490" s="40" t="s">
        <v>4999</v>
      </c>
      <c r="B2490" s="40"/>
      <c r="C2490" s="41" t="s">
        <v>5000</v>
      </c>
      <c r="D2490" s="42" t="s">
        <v>334</v>
      </c>
      <c r="E2490" s="43">
        <v>23.13</v>
      </c>
      <c r="F2490" s="43">
        <v>20.74</v>
      </c>
      <c r="G2490" s="43">
        <v>43.87</v>
      </c>
      <c r="H2490" s="19">
        <f t="shared" si="38"/>
        <v>9</v>
      </c>
    </row>
    <row r="2491" spans="1:8" s="19" customFormat="1" x14ac:dyDescent="0.25">
      <c r="A2491" s="40" t="s">
        <v>5001</v>
      </c>
      <c r="B2491" s="40"/>
      <c r="C2491" s="41" t="s">
        <v>5002</v>
      </c>
      <c r="D2491" s="42" t="s">
        <v>334</v>
      </c>
      <c r="E2491" s="43">
        <v>44.08</v>
      </c>
      <c r="F2491" s="43">
        <v>14.51</v>
      </c>
      <c r="G2491" s="43">
        <v>58.59</v>
      </c>
      <c r="H2491" s="19">
        <f t="shared" si="38"/>
        <v>9</v>
      </c>
    </row>
    <row r="2492" spans="1:8" s="19" customFormat="1" x14ac:dyDescent="0.25">
      <c r="A2492" s="40" t="s">
        <v>5003</v>
      </c>
      <c r="B2492" s="40"/>
      <c r="C2492" s="41" t="s">
        <v>5004</v>
      </c>
      <c r="D2492" s="42" t="s">
        <v>334</v>
      </c>
      <c r="E2492" s="43">
        <v>32.5</v>
      </c>
      <c r="F2492" s="43">
        <v>14.51</v>
      </c>
      <c r="G2492" s="43">
        <v>47.01</v>
      </c>
      <c r="H2492" s="19">
        <f t="shared" si="38"/>
        <v>9</v>
      </c>
    </row>
    <row r="2493" spans="1:8" s="19" customFormat="1" x14ac:dyDescent="0.25">
      <c r="A2493" s="40" t="s">
        <v>5005</v>
      </c>
      <c r="B2493" s="40"/>
      <c r="C2493" s="41" t="s">
        <v>5006</v>
      </c>
      <c r="D2493" s="42" t="s">
        <v>334</v>
      </c>
      <c r="E2493" s="43">
        <v>13.22</v>
      </c>
      <c r="F2493" s="43">
        <v>10.37</v>
      </c>
      <c r="G2493" s="43">
        <v>23.59</v>
      </c>
      <c r="H2493" s="19">
        <f t="shared" si="38"/>
        <v>9</v>
      </c>
    </row>
    <row r="2494" spans="1:8" s="19" customFormat="1" x14ac:dyDescent="0.25">
      <c r="A2494" s="40" t="s">
        <v>5007</v>
      </c>
      <c r="B2494" s="40"/>
      <c r="C2494" s="41" t="s">
        <v>5008</v>
      </c>
      <c r="D2494" s="42" t="s">
        <v>334</v>
      </c>
      <c r="E2494" s="43">
        <v>78.099999999999994</v>
      </c>
      <c r="F2494" s="43">
        <v>15.76</v>
      </c>
      <c r="G2494" s="43">
        <v>93.86</v>
      </c>
      <c r="H2494" s="19">
        <f t="shared" si="38"/>
        <v>9</v>
      </c>
    </row>
    <row r="2495" spans="1:8" s="19" customFormat="1" ht="30" x14ac:dyDescent="0.25">
      <c r="A2495" s="40" t="s">
        <v>5009</v>
      </c>
      <c r="B2495" s="40"/>
      <c r="C2495" s="41" t="s">
        <v>5010</v>
      </c>
      <c r="D2495" s="42" t="s">
        <v>21</v>
      </c>
      <c r="E2495" s="43">
        <v>37.04</v>
      </c>
      <c r="F2495" s="43">
        <v>12.44</v>
      </c>
      <c r="G2495" s="43">
        <v>49.48</v>
      </c>
      <c r="H2495" s="19">
        <f t="shared" si="38"/>
        <v>9</v>
      </c>
    </row>
    <row r="2496" spans="1:8" s="19" customFormat="1" ht="30" x14ac:dyDescent="0.25">
      <c r="A2496" s="40" t="s">
        <v>5011</v>
      </c>
      <c r="B2496" s="40"/>
      <c r="C2496" s="41" t="s">
        <v>5012</v>
      </c>
      <c r="D2496" s="42" t="s">
        <v>21</v>
      </c>
      <c r="E2496" s="43">
        <v>91.99</v>
      </c>
      <c r="F2496" s="43">
        <v>20.74</v>
      </c>
      <c r="G2496" s="43">
        <v>112.73</v>
      </c>
      <c r="H2496" s="19">
        <f t="shared" si="38"/>
        <v>9</v>
      </c>
    </row>
    <row r="2497" spans="1:8" s="19" customFormat="1" x14ac:dyDescent="0.25">
      <c r="A2497" s="40" t="s">
        <v>5013</v>
      </c>
      <c r="B2497" s="40"/>
      <c r="C2497" s="41" t="s">
        <v>5014</v>
      </c>
      <c r="D2497" s="42"/>
      <c r="E2497" s="43"/>
      <c r="F2497" s="43"/>
      <c r="G2497" s="43"/>
      <c r="H2497" s="19">
        <f t="shared" si="38"/>
        <v>5</v>
      </c>
    </row>
    <row r="2498" spans="1:8" s="19" customFormat="1" x14ac:dyDescent="0.25">
      <c r="A2498" s="40" t="s">
        <v>5015</v>
      </c>
      <c r="B2498" s="40"/>
      <c r="C2498" s="41" t="s">
        <v>5016</v>
      </c>
      <c r="D2498" s="42" t="s">
        <v>334</v>
      </c>
      <c r="E2498" s="43">
        <v>13.32</v>
      </c>
      <c r="F2498" s="43">
        <v>20.74</v>
      </c>
      <c r="G2498" s="43">
        <v>34.06</v>
      </c>
      <c r="H2498" s="19">
        <f t="shared" si="38"/>
        <v>9</v>
      </c>
    </row>
    <row r="2499" spans="1:8" s="19" customFormat="1" x14ac:dyDescent="0.25">
      <c r="A2499" s="40" t="s">
        <v>5017</v>
      </c>
      <c r="B2499" s="40"/>
      <c r="C2499" s="41" t="s">
        <v>5018</v>
      </c>
      <c r="D2499" s="42" t="s">
        <v>334</v>
      </c>
      <c r="E2499" s="43">
        <v>19.260000000000002</v>
      </c>
      <c r="F2499" s="43">
        <v>20.74</v>
      </c>
      <c r="G2499" s="43">
        <v>40</v>
      </c>
      <c r="H2499" s="19">
        <f t="shared" si="38"/>
        <v>9</v>
      </c>
    </row>
    <row r="2500" spans="1:8" s="19" customFormat="1" x14ac:dyDescent="0.25">
      <c r="A2500" s="40" t="s">
        <v>5019</v>
      </c>
      <c r="B2500" s="40"/>
      <c r="C2500" s="41" t="s">
        <v>5020</v>
      </c>
      <c r="D2500" s="42" t="s">
        <v>334</v>
      </c>
      <c r="E2500" s="43">
        <v>33.86</v>
      </c>
      <c r="F2500" s="43">
        <v>20.74</v>
      </c>
      <c r="G2500" s="43">
        <v>54.6</v>
      </c>
      <c r="H2500" s="19">
        <f t="shared" si="38"/>
        <v>9</v>
      </c>
    </row>
    <row r="2501" spans="1:8" s="19" customFormat="1" x14ac:dyDescent="0.25">
      <c r="A2501" s="40" t="s">
        <v>5021</v>
      </c>
      <c r="B2501" s="40"/>
      <c r="C2501" s="41" t="s">
        <v>5022</v>
      </c>
      <c r="D2501" s="42" t="s">
        <v>334</v>
      </c>
      <c r="E2501" s="43">
        <v>33.380000000000003</v>
      </c>
      <c r="F2501" s="43">
        <v>20.74</v>
      </c>
      <c r="G2501" s="43">
        <v>54.12</v>
      </c>
      <c r="H2501" s="19">
        <f t="shared" si="38"/>
        <v>9</v>
      </c>
    </row>
    <row r="2502" spans="1:8" s="19" customFormat="1" x14ac:dyDescent="0.25">
      <c r="A2502" s="40" t="s">
        <v>5023</v>
      </c>
      <c r="B2502" s="40"/>
      <c r="C2502" s="41" t="s">
        <v>5024</v>
      </c>
      <c r="D2502" s="42" t="s">
        <v>334</v>
      </c>
      <c r="E2502" s="43">
        <v>81.22</v>
      </c>
      <c r="F2502" s="43">
        <v>20.74</v>
      </c>
      <c r="G2502" s="43">
        <v>101.96</v>
      </c>
      <c r="H2502" s="19">
        <f t="shared" si="38"/>
        <v>9</v>
      </c>
    </row>
    <row r="2503" spans="1:8" s="19" customFormat="1" x14ac:dyDescent="0.25">
      <c r="A2503" s="40" t="s">
        <v>5025</v>
      </c>
      <c r="B2503" s="40"/>
      <c r="C2503" s="41" t="s">
        <v>5026</v>
      </c>
      <c r="D2503" s="42" t="s">
        <v>334</v>
      </c>
      <c r="E2503" s="43">
        <v>175.76</v>
      </c>
      <c r="F2503" s="43">
        <v>20.74</v>
      </c>
      <c r="G2503" s="43">
        <v>196.5</v>
      </c>
      <c r="H2503" s="19">
        <f t="shared" si="38"/>
        <v>9</v>
      </c>
    </row>
    <row r="2504" spans="1:8" s="19" customFormat="1" x14ac:dyDescent="0.25">
      <c r="A2504" s="40" t="s">
        <v>5027</v>
      </c>
      <c r="B2504" s="40"/>
      <c r="C2504" s="41" t="s">
        <v>5028</v>
      </c>
      <c r="D2504" s="42" t="s">
        <v>334</v>
      </c>
      <c r="E2504" s="43">
        <v>165.18</v>
      </c>
      <c r="F2504" s="43">
        <v>20.74</v>
      </c>
      <c r="G2504" s="43">
        <v>185.92</v>
      </c>
      <c r="H2504" s="19">
        <f t="shared" si="38"/>
        <v>9</v>
      </c>
    </row>
    <row r="2505" spans="1:8" s="19" customFormat="1" x14ac:dyDescent="0.25">
      <c r="A2505" s="40" t="s">
        <v>5029</v>
      </c>
      <c r="B2505" s="40"/>
      <c r="C2505" s="41" t="s">
        <v>5030</v>
      </c>
      <c r="D2505" s="42" t="s">
        <v>334</v>
      </c>
      <c r="E2505" s="43">
        <v>303.06</v>
      </c>
      <c r="F2505" s="43">
        <v>20.74</v>
      </c>
      <c r="G2505" s="43">
        <v>323.8</v>
      </c>
      <c r="H2505" s="19">
        <f t="shared" ref="H2505:H2568" si="39">LEN(A2505)</f>
        <v>9</v>
      </c>
    </row>
    <row r="2506" spans="1:8" s="19" customFormat="1" x14ac:dyDescent="0.25">
      <c r="A2506" s="40" t="s">
        <v>5031</v>
      </c>
      <c r="B2506" s="40"/>
      <c r="C2506" s="41" t="s">
        <v>5032</v>
      </c>
      <c r="D2506" s="42" t="s">
        <v>334</v>
      </c>
      <c r="E2506" s="43">
        <v>19.47</v>
      </c>
      <c r="F2506" s="43">
        <v>20.74</v>
      </c>
      <c r="G2506" s="43">
        <v>40.21</v>
      </c>
      <c r="H2506" s="19">
        <f t="shared" si="39"/>
        <v>9</v>
      </c>
    </row>
    <row r="2507" spans="1:8" s="19" customFormat="1" x14ac:dyDescent="0.25">
      <c r="A2507" s="40" t="s">
        <v>5033</v>
      </c>
      <c r="B2507" s="40"/>
      <c r="C2507" s="41" t="s">
        <v>5034</v>
      </c>
      <c r="D2507" s="42"/>
      <c r="E2507" s="43"/>
      <c r="F2507" s="43"/>
      <c r="G2507" s="43"/>
      <c r="H2507" s="19">
        <f t="shared" si="39"/>
        <v>5</v>
      </c>
    </row>
    <row r="2508" spans="1:8" s="19" customFormat="1" x14ac:dyDescent="0.25">
      <c r="A2508" s="40" t="s">
        <v>5035</v>
      </c>
      <c r="B2508" s="40"/>
      <c r="C2508" s="41" t="s">
        <v>5036</v>
      </c>
      <c r="D2508" s="42" t="s">
        <v>21</v>
      </c>
      <c r="E2508" s="43">
        <v>3.57</v>
      </c>
      <c r="F2508" s="43">
        <v>10.37</v>
      </c>
      <c r="G2508" s="43">
        <v>13.94</v>
      </c>
      <c r="H2508" s="19">
        <f t="shared" si="39"/>
        <v>9</v>
      </c>
    </row>
    <row r="2509" spans="1:8" s="19" customFormat="1" x14ac:dyDescent="0.25">
      <c r="A2509" s="40" t="s">
        <v>5037</v>
      </c>
      <c r="B2509" s="40"/>
      <c r="C2509" s="41" t="s">
        <v>5038</v>
      </c>
      <c r="D2509" s="42" t="s">
        <v>21</v>
      </c>
      <c r="E2509" s="43">
        <v>7.79</v>
      </c>
      <c r="F2509" s="43">
        <v>10.37</v>
      </c>
      <c r="G2509" s="43">
        <v>18.16</v>
      </c>
      <c r="H2509" s="19">
        <f t="shared" si="39"/>
        <v>9</v>
      </c>
    </row>
    <row r="2510" spans="1:8" s="19" customFormat="1" x14ac:dyDescent="0.25">
      <c r="A2510" s="40" t="s">
        <v>5039</v>
      </c>
      <c r="B2510" s="40"/>
      <c r="C2510" s="41" t="s">
        <v>5040</v>
      </c>
      <c r="D2510" s="42" t="s">
        <v>21</v>
      </c>
      <c r="E2510" s="43">
        <v>8.4</v>
      </c>
      <c r="F2510" s="43">
        <v>10.37</v>
      </c>
      <c r="G2510" s="43">
        <v>18.77</v>
      </c>
      <c r="H2510" s="19">
        <f t="shared" si="39"/>
        <v>9</v>
      </c>
    </row>
    <row r="2511" spans="1:8" s="19" customFormat="1" x14ac:dyDescent="0.25">
      <c r="A2511" s="40" t="s">
        <v>5041</v>
      </c>
      <c r="B2511" s="40"/>
      <c r="C2511" s="41" t="s">
        <v>5042</v>
      </c>
      <c r="D2511" s="42"/>
      <c r="E2511" s="43"/>
      <c r="F2511" s="43"/>
      <c r="G2511" s="43"/>
      <c r="H2511" s="19">
        <f t="shared" si="39"/>
        <v>5</v>
      </c>
    </row>
    <row r="2512" spans="1:8" s="19" customFormat="1" x14ac:dyDescent="0.25">
      <c r="A2512" s="40" t="s">
        <v>5043</v>
      </c>
      <c r="B2512" s="40"/>
      <c r="C2512" s="41" t="s">
        <v>5044</v>
      </c>
      <c r="D2512" s="42" t="s">
        <v>21</v>
      </c>
      <c r="E2512" s="43">
        <v>236.69</v>
      </c>
      <c r="F2512" s="43">
        <v>20.74</v>
      </c>
      <c r="G2512" s="43">
        <v>257.43</v>
      </c>
      <c r="H2512" s="19">
        <f t="shared" si="39"/>
        <v>9</v>
      </c>
    </row>
    <row r="2513" spans="1:8" s="19" customFormat="1" x14ac:dyDescent="0.25">
      <c r="A2513" s="40" t="s">
        <v>5045</v>
      </c>
      <c r="B2513" s="40"/>
      <c r="C2513" s="41" t="s">
        <v>5046</v>
      </c>
      <c r="D2513" s="42" t="s">
        <v>21</v>
      </c>
      <c r="E2513" s="43">
        <v>265.85000000000002</v>
      </c>
      <c r="F2513" s="43">
        <v>20.74</v>
      </c>
      <c r="G2513" s="43">
        <v>286.58999999999997</v>
      </c>
      <c r="H2513" s="19">
        <f t="shared" si="39"/>
        <v>9</v>
      </c>
    </row>
    <row r="2514" spans="1:8" s="19" customFormat="1" x14ac:dyDescent="0.25">
      <c r="A2514" s="40" t="s">
        <v>5047</v>
      </c>
      <c r="B2514" s="40"/>
      <c r="C2514" s="41" t="s">
        <v>5048</v>
      </c>
      <c r="D2514" s="42" t="s">
        <v>21</v>
      </c>
      <c r="E2514" s="43">
        <v>306.44</v>
      </c>
      <c r="F2514" s="43">
        <v>20.74</v>
      </c>
      <c r="G2514" s="43">
        <v>327.18</v>
      </c>
      <c r="H2514" s="19">
        <f t="shared" si="39"/>
        <v>9</v>
      </c>
    </row>
    <row r="2515" spans="1:8" s="19" customFormat="1" x14ac:dyDescent="0.25">
      <c r="A2515" s="40" t="s">
        <v>5049</v>
      </c>
      <c r="B2515" s="40"/>
      <c r="C2515" s="41" t="s">
        <v>5050</v>
      </c>
      <c r="D2515" s="42" t="s">
        <v>21</v>
      </c>
      <c r="E2515" s="43">
        <v>299.64999999999998</v>
      </c>
      <c r="F2515" s="43">
        <v>20.74</v>
      </c>
      <c r="G2515" s="43">
        <v>320.39</v>
      </c>
      <c r="H2515" s="19">
        <f t="shared" si="39"/>
        <v>9</v>
      </c>
    </row>
    <row r="2516" spans="1:8" s="19" customFormat="1" x14ac:dyDescent="0.25">
      <c r="A2516" s="40" t="s">
        <v>5051</v>
      </c>
      <c r="B2516" s="40"/>
      <c r="C2516" s="41" t="s">
        <v>5052</v>
      </c>
      <c r="D2516" s="42" t="s">
        <v>21</v>
      </c>
      <c r="E2516" s="43">
        <v>349.21</v>
      </c>
      <c r="F2516" s="43">
        <v>20.74</v>
      </c>
      <c r="G2516" s="43">
        <v>369.95</v>
      </c>
      <c r="H2516" s="19">
        <f t="shared" si="39"/>
        <v>9</v>
      </c>
    </row>
    <row r="2517" spans="1:8" s="19" customFormat="1" x14ac:dyDescent="0.25">
      <c r="A2517" s="40" t="s">
        <v>5053</v>
      </c>
      <c r="B2517" s="40"/>
      <c r="C2517" s="41" t="s">
        <v>5054</v>
      </c>
      <c r="D2517" s="42" t="s">
        <v>21</v>
      </c>
      <c r="E2517" s="43">
        <v>494.6</v>
      </c>
      <c r="F2517" s="43">
        <v>20.74</v>
      </c>
      <c r="G2517" s="43">
        <v>515.34</v>
      </c>
      <c r="H2517" s="19">
        <f t="shared" si="39"/>
        <v>9</v>
      </c>
    </row>
    <row r="2518" spans="1:8" s="19" customFormat="1" x14ac:dyDescent="0.25">
      <c r="A2518" s="40" t="s">
        <v>5055</v>
      </c>
      <c r="B2518" s="40"/>
      <c r="C2518" s="41" t="s">
        <v>5056</v>
      </c>
      <c r="D2518" s="42" t="s">
        <v>21</v>
      </c>
      <c r="E2518" s="43">
        <v>794.98</v>
      </c>
      <c r="F2518" s="43">
        <v>20.74</v>
      </c>
      <c r="G2518" s="43">
        <v>815.72</v>
      </c>
      <c r="H2518" s="19">
        <f t="shared" si="39"/>
        <v>9</v>
      </c>
    </row>
    <row r="2519" spans="1:8" s="19" customFormat="1" x14ac:dyDescent="0.25">
      <c r="A2519" s="40" t="s">
        <v>5057</v>
      </c>
      <c r="B2519" s="40"/>
      <c r="C2519" s="41" t="s">
        <v>5058</v>
      </c>
      <c r="D2519" s="42" t="s">
        <v>21</v>
      </c>
      <c r="E2519" s="43">
        <v>947.54</v>
      </c>
      <c r="F2519" s="43">
        <v>20.74</v>
      </c>
      <c r="G2519" s="43">
        <v>968.28</v>
      </c>
      <c r="H2519" s="19">
        <f t="shared" si="39"/>
        <v>9</v>
      </c>
    </row>
    <row r="2520" spans="1:8" s="19" customFormat="1" x14ac:dyDescent="0.25">
      <c r="A2520" s="40" t="s">
        <v>5059</v>
      </c>
      <c r="B2520" s="40"/>
      <c r="C2520" s="41" t="s">
        <v>5060</v>
      </c>
      <c r="D2520" s="42" t="s">
        <v>21</v>
      </c>
      <c r="E2520" s="43">
        <v>1221.98</v>
      </c>
      <c r="F2520" s="43">
        <v>20.74</v>
      </c>
      <c r="G2520" s="43">
        <v>1242.72</v>
      </c>
      <c r="H2520" s="19">
        <f t="shared" si="39"/>
        <v>9</v>
      </c>
    </row>
    <row r="2521" spans="1:8" s="19" customFormat="1" x14ac:dyDescent="0.25">
      <c r="A2521" s="40" t="s">
        <v>5061</v>
      </c>
      <c r="B2521" s="40"/>
      <c r="C2521" s="41" t="s">
        <v>5062</v>
      </c>
      <c r="D2521" s="42" t="s">
        <v>21</v>
      </c>
      <c r="E2521" s="43">
        <v>2690.65</v>
      </c>
      <c r="F2521" s="43">
        <v>20.74</v>
      </c>
      <c r="G2521" s="43">
        <v>2711.39</v>
      </c>
      <c r="H2521" s="19">
        <f t="shared" si="39"/>
        <v>9</v>
      </c>
    </row>
    <row r="2522" spans="1:8" s="19" customFormat="1" x14ac:dyDescent="0.25">
      <c r="A2522" s="40" t="s">
        <v>5063</v>
      </c>
      <c r="B2522" s="40"/>
      <c r="C2522" s="41" t="s">
        <v>5064</v>
      </c>
      <c r="D2522" s="42" t="s">
        <v>21</v>
      </c>
      <c r="E2522" s="43">
        <v>3149.76</v>
      </c>
      <c r="F2522" s="43">
        <v>20.74</v>
      </c>
      <c r="G2522" s="43">
        <v>3170.5</v>
      </c>
      <c r="H2522" s="19">
        <f t="shared" si="39"/>
        <v>9</v>
      </c>
    </row>
    <row r="2523" spans="1:8" s="19" customFormat="1" x14ac:dyDescent="0.25">
      <c r="A2523" s="40" t="s">
        <v>5065</v>
      </c>
      <c r="B2523" s="40"/>
      <c r="C2523" s="41" t="s">
        <v>5066</v>
      </c>
      <c r="D2523" s="42" t="s">
        <v>21</v>
      </c>
      <c r="E2523" s="43">
        <v>6580.16</v>
      </c>
      <c r="F2523" s="43">
        <v>20.74</v>
      </c>
      <c r="G2523" s="43">
        <v>6600.9</v>
      </c>
      <c r="H2523" s="19">
        <f t="shared" si="39"/>
        <v>9</v>
      </c>
    </row>
    <row r="2524" spans="1:8" s="19" customFormat="1" x14ac:dyDescent="0.25">
      <c r="A2524" s="40" t="s">
        <v>5067</v>
      </c>
      <c r="B2524" s="40"/>
      <c r="C2524" s="41" t="s">
        <v>5068</v>
      </c>
      <c r="D2524" s="42" t="s">
        <v>21</v>
      </c>
      <c r="E2524" s="43">
        <v>102.42</v>
      </c>
      <c r="F2524" s="43">
        <v>20.74</v>
      </c>
      <c r="G2524" s="43">
        <v>123.16</v>
      </c>
      <c r="H2524" s="19">
        <f t="shared" si="39"/>
        <v>9</v>
      </c>
    </row>
    <row r="2525" spans="1:8" s="19" customFormat="1" x14ac:dyDescent="0.25">
      <c r="A2525" s="40" t="s">
        <v>5069</v>
      </c>
      <c r="B2525" s="40"/>
      <c r="C2525" s="41" t="s">
        <v>5070</v>
      </c>
      <c r="D2525" s="42" t="s">
        <v>21</v>
      </c>
      <c r="E2525" s="43">
        <v>125.49</v>
      </c>
      <c r="F2525" s="43">
        <v>20.74</v>
      </c>
      <c r="G2525" s="43">
        <v>146.22999999999999</v>
      </c>
      <c r="H2525" s="19">
        <f t="shared" si="39"/>
        <v>9</v>
      </c>
    </row>
    <row r="2526" spans="1:8" s="19" customFormat="1" x14ac:dyDescent="0.25">
      <c r="A2526" s="40" t="s">
        <v>5071</v>
      </c>
      <c r="B2526" s="40"/>
      <c r="C2526" s="41" t="s">
        <v>5072</v>
      </c>
      <c r="D2526" s="42" t="s">
        <v>21</v>
      </c>
      <c r="E2526" s="43">
        <v>155.63999999999999</v>
      </c>
      <c r="F2526" s="43">
        <v>20.74</v>
      </c>
      <c r="G2526" s="43">
        <v>176.38</v>
      </c>
      <c r="H2526" s="19">
        <f t="shared" si="39"/>
        <v>9</v>
      </c>
    </row>
    <row r="2527" spans="1:8" s="19" customFormat="1" x14ac:dyDescent="0.25">
      <c r="A2527" s="40" t="s">
        <v>5073</v>
      </c>
      <c r="B2527" s="40"/>
      <c r="C2527" s="41" t="s">
        <v>5074</v>
      </c>
      <c r="D2527" s="42"/>
      <c r="E2527" s="43"/>
      <c r="F2527" s="43"/>
      <c r="G2527" s="43"/>
      <c r="H2527" s="19">
        <f t="shared" si="39"/>
        <v>5</v>
      </c>
    </row>
    <row r="2528" spans="1:8" s="19" customFormat="1" x14ac:dyDescent="0.25">
      <c r="A2528" s="40" t="s">
        <v>5075</v>
      </c>
      <c r="B2528" s="40"/>
      <c r="C2528" s="41" t="s">
        <v>5076</v>
      </c>
      <c r="D2528" s="42" t="s">
        <v>21</v>
      </c>
      <c r="E2528" s="43">
        <v>72.260000000000005</v>
      </c>
      <c r="F2528" s="43">
        <v>18.66</v>
      </c>
      <c r="G2528" s="43">
        <v>90.92</v>
      </c>
      <c r="H2528" s="19">
        <f t="shared" si="39"/>
        <v>9</v>
      </c>
    </row>
    <row r="2529" spans="1:8" s="19" customFormat="1" ht="30" x14ac:dyDescent="0.25">
      <c r="A2529" s="40" t="s">
        <v>5077</v>
      </c>
      <c r="B2529" s="40"/>
      <c r="C2529" s="41" t="s">
        <v>5078</v>
      </c>
      <c r="D2529" s="42" t="s">
        <v>21</v>
      </c>
      <c r="E2529" s="43">
        <v>233.72</v>
      </c>
      <c r="F2529" s="43">
        <v>20.74</v>
      </c>
      <c r="G2529" s="43">
        <v>254.46</v>
      </c>
      <c r="H2529" s="19">
        <f t="shared" si="39"/>
        <v>9</v>
      </c>
    </row>
    <row r="2530" spans="1:8" s="19" customFormat="1" ht="30" x14ac:dyDescent="0.25">
      <c r="A2530" s="40" t="s">
        <v>5079</v>
      </c>
      <c r="B2530" s="40"/>
      <c r="C2530" s="41" t="s">
        <v>5080</v>
      </c>
      <c r="D2530" s="42" t="s">
        <v>21</v>
      </c>
      <c r="E2530" s="43">
        <v>425.15</v>
      </c>
      <c r="F2530" s="43">
        <v>20.74</v>
      </c>
      <c r="G2530" s="43">
        <v>445.89</v>
      </c>
      <c r="H2530" s="19">
        <f t="shared" si="39"/>
        <v>9</v>
      </c>
    </row>
    <row r="2531" spans="1:8" s="19" customFormat="1" ht="30" x14ac:dyDescent="0.25">
      <c r="A2531" s="40" t="s">
        <v>5081</v>
      </c>
      <c r="B2531" s="40"/>
      <c r="C2531" s="41" t="s">
        <v>5082</v>
      </c>
      <c r="D2531" s="42" t="s">
        <v>21</v>
      </c>
      <c r="E2531" s="43">
        <v>313.95999999999998</v>
      </c>
      <c r="F2531" s="43">
        <v>20.74</v>
      </c>
      <c r="G2531" s="43">
        <v>334.7</v>
      </c>
      <c r="H2531" s="19">
        <f t="shared" si="39"/>
        <v>9</v>
      </c>
    </row>
    <row r="2532" spans="1:8" s="19" customFormat="1" x14ac:dyDescent="0.25">
      <c r="A2532" s="40" t="s">
        <v>5083</v>
      </c>
      <c r="B2532" s="40"/>
      <c r="C2532" s="41" t="s">
        <v>5084</v>
      </c>
      <c r="D2532" s="42" t="s">
        <v>21</v>
      </c>
      <c r="E2532" s="43">
        <v>87.32</v>
      </c>
      <c r="F2532" s="43">
        <v>41.47</v>
      </c>
      <c r="G2532" s="43">
        <v>128.79</v>
      </c>
      <c r="H2532" s="19">
        <f t="shared" si="39"/>
        <v>9</v>
      </c>
    </row>
    <row r="2533" spans="1:8" s="19" customFormat="1" ht="30" x14ac:dyDescent="0.25">
      <c r="A2533" s="40" t="s">
        <v>5085</v>
      </c>
      <c r="B2533" s="40"/>
      <c r="C2533" s="41" t="s">
        <v>5086</v>
      </c>
      <c r="D2533" s="42" t="s">
        <v>21</v>
      </c>
      <c r="E2533" s="43">
        <v>2339.94</v>
      </c>
      <c r="F2533" s="43">
        <v>41.47</v>
      </c>
      <c r="G2533" s="43">
        <v>2381.41</v>
      </c>
      <c r="H2533" s="19">
        <f t="shared" si="39"/>
        <v>9</v>
      </c>
    </row>
    <row r="2534" spans="1:8" s="19" customFormat="1" ht="30" x14ac:dyDescent="0.25">
      <c r="A2534" s="40" t="s">
        <v>5087</v>
      </c>
      <c r="B2534" s="40"/>
      <c r="C2534" s="41" t="s">
        <v>5088</v>
      </c>
      <c r="D2534" s="42" t="s">
        <v>21</v>
      </c>
      <c r="E2534" s="43">
        <v>78.72</v>
      </c>
      <c r="F2534" s="43">
        <v>41.47</v>
      </c>
      <c r="G2534" s="43">
        <v>120.19</v>
      </c>
      <c r="H2534" s="19">
        <f t="shared" si="39"/>
        <v>9</v>
      </c>
    </row>
    <row r="2535" spans="1:8" s="19" customFormat="1" ht="30" x14ac:dyDescent="0.25">
      <c r="A2535" s="40" t="s">
        <v>5089</v>
      </c>
      <c r="B2535" s="40"/>
      <c r="C2535" s="41" t="s">
        <v>5090</v>
      </c>
      <c r="D2535" s="42" t="s">
        <v>21</v>
      </c>
      <c r="E2535" s="43">
        <v>3203.57</v>
      </c>
      <c r="F2535" s="43">
        <v>20.74</v>
      </c>
      <c r="G2535" s="43">
        <v>3224.31</v>
      </c>
      <c r="H2535" s="19">
        <f t="shared" si="39"/>
        <v>9</v>
      </c>
    </row>
    <row r="2536" spans="1:8" s="19" customFormat="1" x14ac:dyDescent="0.25">
      <c r="A2536" s="40" t="s">
        <v>5091</v>
      </c>
      <c r="B2536" s="40"/>
      <c r="C2536" s="41" t="s">
        <v>5092</v>
      </c>
      <c r="D2536" s="42" t="s">
        <v>21</v>
      </c>
      <c r="E2536" s="43">
        <v>88.66</v>
      </c>
      <c r="F2536" s="43">
        <v>41.47</v>
      </c>
      <c r="G2536" s="43">
        <v>130.13</v>
      </c>
      <c r="H2536" s="19">
        <f t="shared" si="39"/>
        <v>9</v>
      </c>
    </row>
    <row r="2537" spans="1:8" s="19" customFormat="1" x14ac:dyDescent="0.25">
      <c r="A2537" s="40" t="s">
        <v>5093</v>
      </c>
      <c r="B2537" s="40"/>
      <c r="C2537" s="41" t="s">
        <v>5094</v>
      </c>
      <c r="D2537" s="42" t="s">
        <v>21</v>
      </c>
      <c r="E2537" s="43">
        <v>249.34</v>
      </c>
      <c r="F2537" s="43">
        <v>24.88</v>
      </c>
      <c r="G2537" s="43">
        <v>274.22000000000003</v>
      </c>
      <c r="H2537" s="19">
        <f t="shared" si="39"/>
        <v>9</v>
      </c>
    </row>
    <row r="2538" spans="1:8" s="19" customFormat="1" x14ac:dyDescent="0.25">
      <c r="A2538" s="40" t="s">
        <v>5095</v>
      </c>
      <c r="B2538" s="40"/>
      <c r="C2538" s="41" t="s">
        <v>5096</v>
      </c>
      <c r="D2538" s="42"/>
      <c r="E2538" s="43"/>
      <c r="F2538" s="43"/>
      <c r="G2538" s="43"/>
      <c r="H2538" s="19">
        <f t="shared" si="39"/>
        <v>5</v>
      </c>
    </row>
    <row r="2539" spans="1:8" s="19" customFormat="1" x14ac:dyDescent="0.25">
      <c r="A2539" s="40" t="s">
        <v>5097</v>
      </c>
      <c r="B2539" s="40"/>
      <c r="C2539" s="41" t="s">
        <v>5098</v>
      </c>
      <c r="D2539" s="42" t="s">
        <v>21</v>
      </c>
      <c r="E2539" s="43">
        <v>571.44000000000005</v>
      </c>
      <c r="F2539" s="43">
        <v>16.59</v>
      </c>
      <c r="G2539" s="43">
        <v>588.03</v>
      </c>
      <c r="H2539" s="19">
        <f t="shared" si="39"/>
        <v>9</v>
      </c>
    </row>
    <row r="2540" spans="1:8" s="19" customFormat="1" x14ac:dyDescent="0.25">
      <c r="A2540" s="40" t="s">
        <v>5099</v>
      </c>
      <c r="B2540" s="40"/>
      <c r="C2540" s="41" t="s">
        <v>5100</v>
      </c>
      <c r="D2540" s="42" t="s">
        <v>21</v>
      </c>
      <c r="E2540" s="43">
        <v>275.24</v>
      </c>
      <c r="F2540" s="43">
        <v>16.59</v>
      </c>
      <c r="G2540" s="43">
        <v>291.83</v>
      </c>
      <c r="H2540" s="19">
        <f t="shared" si="39"/>
        <v>9</v>
      </c>
    </row>
    <row r="2541" spans="1:8" s="19" customFormat="1" x14ac:dyDescent="0.25">
      <c r="A2541" s="40" t="s">
        <v>5101</v>
      </c>
      <c r="B2541" s="40"/>
      <c r="C2541" s="41" t="s">
        <v>5102</v>
      </c>
      <c r="D2541" s="42" t="s">
        <v>21</v>
      </c>
      <c r="E2541" s="43">
        <v>152.82</v>
      </c>
      <c r="F2541" s="43">
        <v>16.59</v>
      </c>
      <c r="G2541" s="43">
        <v>169.41</v>
      </c>
      <c r="H2541" s="19">
        <f t="shared" si="39"/>
        <v>9</v>
      </c>
    </row>
    <row r="2542" spans="1:8" s="19" customFormat="1" x14ac:dyDescent="0.25">
      <c r="A2542" s="40" t="s">
        <v>5103</v>
      </c>
      <c r="B2542" s="40"/>
      <c r="C2542" s="41" t="s">
        <v>5104</v>
      </c>
      <c r="D2542" s="42" t="s">
        <v>21</v>
      </c>
      <c r="E2542" s="43">
        <v>406.31</v>
      </c>
      <c r="F2542" s="43">
        <v>16.59</v>
      </c>
      <c r="G2542" s="43">
        <v>422.9</v>
      </c>
      <c r="H2542" s="19">
        <f t="shared" si="39"/>
        <v>9</v>
      </c>
    </row>
    <row r="2543" spans="1:8" s="19" customFormat="1" x14ac:dyDescent="0.25">
      <c r="A2543" s="40" t="s">
        <v>5105</v>
      </c>
      <c r="B2543" s="40"/>
      <c r="C2543" s="41" t="s">
        <v>5106</v>
      </c>
      <c r="D2543" s="42"/>
      <c r="E2543" s="43"/>
      <c r="F2543" s="43"/>
      <c r="G2543" s="43"/>
      <c r="H2543" s="19">
        <f t="shared" si="39"/>
        <v>5</v>
      </c>
    </row>
    <row r="2544" spans="1:8" s="19" customFormat="1" x14ac:dyDescent="0.25">
      <c r="A2544" s="40" t="s">
        <v>5107</v>
      </c>
      <c r="B2544" s="40"/>
      <c r="C2544" s="41" t="s">
        <v>5108</v>
      </c>
      <c r="D2544" s="42" t="s">
        <v>21</v>
      </c>
      <c r="E2544" s="43">
        <v>146.69999999999999</v>
      </c>
      <c r="F2544" s="43">
        <v>16.59</v>
      </c>
      <c r="G2544" s="43">
        <v>163.29</v>
      </c>
      <c r="H2544" s="19">
        <f t="shared" si="39"/>
        <v>9</v>
      </c>
    </row>
    <row r="2545" spans="1:8" s="19" customFormat="1" ht="30" x14ac:dyDescent="0.25">
      <c r="A2545" s="40" t="s">
        <v>5109</v>
      </c>
      <c r="B2545" s="40"/>
      <c r="C2545" s="41" t="s">
        <v>5110</v>
      </c>
      <c r="D2545" s="42" t="s">
        <v>21</v>
      </c>
      <c r="E2545" s="43">
        <v>407.48</v>
      </c>
      <c r="F2545" s="43">
        <v>10.37</v>
      </c>
      <c r="G2545" s="43">
        <v>417.85</v>
      </c>
      <c r="H2545" s="19">
        <f t="shared" si="39"/>
        <v>9</v>
      </c>
    </row>
    <row r="2546" spans="1:8" s="19" customFormat="1" x14ac:dyDescent="0.25">
      <c r="A2546" s="40" t="s">
        <v>5111</v>
      </c>
      <c r="B2546" s="40"/>
      <c r="C2546" s="41" t="s">
        <v>5112</v>
      </c>
      <c r="D2546" s="42"/>
      <c r="E2546" s="43"/>
      <c r="F2546" s="43"/>
      <c r="G2546" s="43"/>
      <c r="H2546" s="19">
        <f t="shared" si="39"/>
        <v>5</v>
      </c>
    </row>
    <row r="2547" spans="1:8" s="19" customFormat="1" x14ac:dyDescent="0.25">
      <c r="A2547" s="40" t="s">
        <v>5113</v>
      </c>
      <c r="B2547" s="40"/>
      <c r="C2547" s="41" t="s">
        <v>5114</v>
      </c>
      <c r="D2547" s="42" t="s">
        <v>21</v>
      </c>
      <c r="E2547" s="43">
        <v>113.36</v>
      </c>
      <c r="F2547" s="43">
        <v>16.59</v>
      </c>
      <c r="G2547" s="43">
        <v>129.94999999999999</v>
      </c>
      <c r="H2547" s="19">
        <f t="shared" si="39"/>
        <v>9</v>
      </c>
    </row>
    <row r="2548" spans="1:8" s="19" customFormat="1" ht="30" x14ac:dyDescent="0.25">
      <c r="A2548" s="40" t="s">
        <v>5115</v>
      </c>
      <c r="B2548" s="40"/>
      <c r="C2548" s="41" t="s">
        <v>5116</v>
      </c>
      <c r="D2548" s="42" t="s">
        <v>21</v>
      </c>
      <c r="E2548" s="43">
        <v>125.13</v>
      </c>
      <c r="F2548" s="43">
        <v>20.74</v>
      </c>
      <c r="G2548" s="43">
        <v>145.87</v>
      </c>
      <c r="H2548" s="19">
        <f t="shared" si="39"/>
        <v>9</v>
      </c>
    </row>
    <row r="2549" spans="1:8" s="19" customFormat="1" x14ac:dyDescent="0.25">
      <c r="A2549" s="40" t="s">
        <v>5117</v>
      </c>
      <c r="B2549" s="40"/>
      <c r="C2549" s="41" t="s">
        <v>5118</v>
      </c>
      <c r="D2549" s="42"/>
      <c r="E2549" s="43"/>
      <c r="F2549" s="43"/>
      <c r="G2549" s="43"/>
      <c r="H2549" s="19">
        <f t="shared" si="39"/>
        <v>5</v>
      </c>
    </row>
    <row r="2550" spans="1:8" s="19" customFormat="1" x14ac:dyDescent="0.25">
      <c r="A2550" s="40" t="s">
        <v>5119</v>
      </c>
      <c r="B2550" s="40"/>
      <c r="C2550" s="41" t="s">
        <v>5120</v>
      </c>
      <c r="D2550" s="42" t="s">
        <v>21</v>
      </c>
      <c r="E2550" s="43">
        <v>101.34</v>
      </c>
      <c r="F2550" s="43">
        <v>33.18</v>
      </c>
      <c r="G2550" s="43">
        <v>134.52000000000001</v>
      </c>
      <c r="H2550" s="19">
        <f t="shared" si="39"/>
        <v>9</v>
      </c>
    </row>
    <row r="2551" spans="1:8" s="19" customFormat="1" x14ac:dyDescent="0.25">
      <c r="A2551" s="40" t="s">
        <v>5121</v>
      </c>
      <c r="B2551" s="40"/>
      <c r="C2551" s="41" t="s">
        <v>5122</v>
      </c>
      <c r="D2551" s="42" t="s">
        <v>21</v>
      </c>
      <c r="E2551" s="43">
        <v>62.81</v>
      </c>
      <c r="F2551" s="43">
        <v>33.18</v>
      </c>
      <c r="G2551" s="43">
        <v>95.99</v>
      </c>
      <c r="H2551" s="19">
        <f t="shared" si="39"/>
        <v>9</v>
      </c>
    </row>
    <row r="2552" spans="1:8" s="19" customFormat="1" x14ac:dyDescent="0.25">
      <c r="A2552" s="40" t="s">
        <v>5123</v>
      </c>
      <c r="B2552" s="40"/>
      <c r="C2552" s="41" t="s">
        <v>5124</v>
      </c>
      <c r="D2552" s="42" t="s">
        <v>21</v>
      </c>
      <c r="E2552" s="43">
        <v>33.200000000000003</v>
      </c>
      <c r="F2552" s="43">
        <v>12.44</v>
      </c>
      <c r="G2552" s="43">
        <v>45.64</v>
      </c>
      <c r="H2552" s="19">
        <f t="shared" si="39"/>
        <v>9</v>
      </c>
    </row>
    <row r="2553" spans="1:8" s="19" customFormat="1" x14ac:dyDescent="0.25">
      <c r="A2553" s="40" t="s">
        <v>5125</v>
      </c>
      <c r="B2553" s="40"/>
      <c r="C2553" s="41" t="s">
        <v>5126</v>
      </c>
      <c r="D2553" s="42" t="s">
        <v>21</v>
      </c>
      <c r="E2553" s="43">
        <v>180.57</v>
      </c>
      <c r="F2553" s="43">
        <v>12.44</v>
      </c>
      <c r="G2553" s="43">
        <v>193.01</v>
      </c>
      <c r="H2553" s="19">
        <f t="shared" si="39"/>
        <v>9</v>
      </c>
    </row>
    <row r="2554" spans="1:8" s="19" customFormat="1" x14ac:dyDescent="0.25">
      <c r="A2554" s="40" t="s">
        <v>5127</v>
      </c>
      <c r="B2554" s="40"/>
      <c r="C2554" s="41" t="s">
        <v>5128</v>
      </c>
      <c r="D2554" s="42" t="s">
        <v>21</v>
      </c>
      <c r="E2554" s="43">
        <v>410.94</v>
      </c>
      <c r="F2554" s="43">
        <v>12.44</v>
      </c>
      <c r="G2554" s="43">
        <v>423.38</v>
      </c>
      <c r="H2554" s="19">
        <f t="shared" si="39"/>
        <v>9</v>
      </c>
    </row>
    <row r="2555" spans="1:8" s="19" customFormat="1" x14ac:dyDescent="0.25">
      <c r="A2555" s="40" t="s">
        <v>5129</v>
      </c>
      <c r="B2555" s="40"/>
      <c r="C2555" s="41" t="s">
        <v>5130</v>
      </c>
      <c r="D2555" s="42" t="s">
        <v>21</v>
      </c>
      <c r="E2555" s="43">
        <v>3.04</v>
      </c>
      <c r="F2555" s="43">
        <v>1.35</v>
      </c>
      <c r="G2555" s="43">
        <v>4.3899999999999997</v>
      </c>
      <c r="H2555" s="19">
        <f t="shared" si="39"/>
        <v>9</v>
      </c>
    </row>
    <row r="2556" spans="1:8" s="19" customFormat="1" x14ac:dyDescent="0.25">
      <c r="A2556" s="40" t="s">
        <v>5131</v>
      </c>
      <c r="B2556" s="40"/>
      <c r="C2556" s="41" t="s">
        <v>5132</v>
      </c>
      <c r="D2556" s="42" t="s">
        <v>21</v>
      </c>
      <c r="E2556" s="43">
        <v>8.73</v>
      </c>
      <c r="F2556" s="43">
        <v>1.35</v>
      </c>
      <c r="G2556" s="43">
        <v>10.08</v>
      </c>
      <c r="H2556" s="19">
        <f t="shared" si="39"/>
        <v>9</v>
      </c>
    </row>
    <row r="2557" spans="1:8" s="19" customFormat="1" x14ac:dyDescent="0.25">
      <c r="A2557" s="40" t="s">
        <v>5133</v>
      </c>
      <c r="B2557" s="40"/>
      <c r="C2557" s="41" t="s">
        <v>5134</v>
      </c>
      <c r="D2557" s="42" t="s">
        <v>21</v>
      </c>
      <c r="E2557" s="43">
        <v>48.6</v>
      </c>
      <c r="F2557" s="43">
        <v>16.59</v>
      </c>
      <c r="G2557" s="43">
        <v>65.19</v>
      </c>
      <c r="H2557" s="19">
        <f t="shared" si="39"/>
        <v>9</v>
      </c>
    </row>
    <row r="2558" spans="1:8" s="19" customFormat="1" x14ac:dyDescent="0.25">
      <c r="A2558" s="40" t="s">
        <v>5135</v>
      </c>
      <c r="B2558" s="40"/>
      <c r="C2558" s="41" t="s">
        <v>5136</v>
      </c>
      <c r="D2558" s="42" t="s">
        <v>21</v>
      </c>
      <c r="E2558" s="43">
        <v>6.77</v>
      </c>
      <c r="F2558" s="43">
        <v>8.2899999999999991</v>
      </c>
      <c r="G2558" s="43">
        <v>15.06</v>
      </c>
      <c r="H2558" s="19">
        <f t="shared" si="39"/>
        <v>9</v>
      </c>
    </row>
    <row r="2559" spans="1:8" s="19" customFormat="1" x14ac:dyDescent="0.25">
      <c r="A2559" s="40" t="s">
        <v>5137</v>
      </c>
      <c r="B2559" s="40"/>
      <c r="C2559" s="41" t="s">
        <v>5138</v>
      </c>
      <c r="D2559" s="42" t="s">
        <v>21</v>
      </c>
      <c r="E2559" s="43">
        <v>8.31</v>
      </c>
      <c r="F2559" s="43">
        <v>8.2899999999999991</v>
      </c>
      <c r="G2559" s="43">
        <v>16.600000000000001</v>
      </c>
      <c r="H2559" s="19">
        <f t="shared" si="39"/>
        <v>9</v>
      </c>
    </row>
    <row r="2560" spans="1:8" s="19" customFormat="1" x14ac:dyDescent="0.25">
      <c r="A2560" s="40" t="s">
        <v>5139</v>
      </c>
      <c r="B2560" s="40"/>
      <c r="C2560" s="41" t="s">
        <v>5140</v>
      </c>
      <c r="D2560" s="42" t="s">
        <v>21</v>
      </c>
      <c r="E2560" s="43">
        <v>380.43</v>
      </c>
      <c r="F2560" s="43">
        <v>41.47</v>
      </c>
      <c r="G2560" s="43">
        <v>421.9</v>
      </c>
      <c r="H2560" s="19">
        <f t="shared" si="39"/>
        <v>9</v>
      </c>
    </row>
    <row r="2561" spans="1:8" s="19" customFormat="1" ht="30" x14ac:dyDescent="0.25">
      <c r="A2561" s="40" t="s">
        <v>5141</v>
      </c>
      <c r="B2561" s="40"/>
      <c r="C2561" s="41" t="s">
        <v>5142</v>
      </c>
      <c r="D2561" s="42" t="s">
        <v>21</v>
      </c>
      <c r="E2561" s="43">
        <v>41.41</v>
      </c>
      <c r="F2561" s="43">
        <v>12.44</v>
      </c>
      <c r="G2561" s="43">
        <v>53.85</v>
      </c>
      <c r="H2561" s="19">
        <f t="shared" si="39"/>
        <v>9</v>
      </c>
    </row>
    <row r="2562" spans="1:8" s="19" customFormat="1" x14ac:dyDescent="0.25">
      <c r="A2562" s="40" t="s">
        <v>5143</v>
      </c>
      <c r="B2562" s="40"/>
      <c r="C2562" s="41" t="s">
        <v>5144</v>
      </c>
      <c r="D2562" s="42" t="s">
        <v>21</v>
      </c>
      <c r="E2562" s="43">
        <v>32.78</v>
      </c>
      <c r="F2562" s="43">
        <v>18.84</v>
      </c>
      <c r="G2562" s="43">
        <v>51.62</v>
      </c>
      <c r="H2562" s="19">
        <f t="shared" si="39"/>
        <v>9</v>
      </c>
    </row>
    <row r="2563" spans="1:8" s="19" customFormat="1" x14ac:dyDescent="0.25">
      <c r="A2563" s="40" t="s">
        <v>5145</v>
      </c>
      <c r="B2563" s="40"/>
      <c r="C2563" s="41" t="s">
        <v>5146</v>
      </c>
      <c r="D2563" s="42" t="s">
        <v>21</v>
      </c>
      <c r="E2563" s="43">
        <v>28.62</v>
      </c>
      <c r="F2563" s="43">
        <v>18.84</v>
      </c>
      <c r="G2563" s="43">
        <v>47.46</v>
      </c>
      <c r="H2563" s="19">
        <f t="shared" si="39"/>
        <v>9</v>
      </c>
    </row>
    <row r="2564" spans="1:8" s="19" customFormat="1" x14ac:dyDescent="0.25">
      <c r="A2564" s="40" t="s">
        <v>5147</v>
      </c>
      <c r="B2564" s="40"/>
      <c r="C2564" s="41" t="s">
        <v>5148</v>
      </c>
      <c r="D2564" s="42"/>
      <c r="E2564" s="43"/>
      <c r="F2564" s="43"/>
      <c r="G2564" s="43"/>
      <c r="H2564" s="19">
        <f t="shared" si="39"/>
        <v>2</v>
      </c>
    </row>
    <row r="2565" spans="1:8" s="19" customFormat="1" x14ac:dyDescent="0.25">
      <c r="A2565" s="40" t="s">
        <v>5149</v>
      </c>
      <c r="B2565" s="40"/>
      <c r="C2565" s="41" t="s">
        <v>5150</v>
      </c>
      <c r="D2565" s="42"/>
      <c r="E2565" s="43"/>
      <c r="F2565" s="43"/>
      <c r="G2565" s="43"/>
      <c r="H2565" s="19">
        <f t="shared" si="39"/>
        <v>5</v>
      </c>
    </row>
    <row r="2566" spans="1:8" s="19" customFormat="1" x14ac:dyDescent="0.25">
      <c r="A2566" s="40" t="s">
        <v>5151</v>
      </c>
      <c r="B2566" s="40"/>
      <c r="C2566" s="41" t="s">
        <v>5152</v>
      </c>
      <c r="D2566" s="42" t="s">
        <v>21</v>
      </c>
      <c r="E2566" s="43">
        <v>22.04</v>
      </c>
      <c r="F2566" s="43">
        <v>3.37</v>
      </c>
      <c r="G2566" s="43">
        <v>25.41</v>
      </c>
      <c r="H2566" s="19">
        <f t="shared" si="39"/>
        <v>9</v>
      </c>
    </row>
    <row r="2567" spans="1:8" s="19" customFormat="1" ht="30" x14ac:dyDescent="0.25">
      <c r="A2567" s="40" t="s">
        <v>5153</v>
      </c>
      <c r="B2567" s="40"/>
      <c r="C2567" s="41" t="s">
        <v>5154</v>
      </c>
      <c r="D2567" s="42" t="s">
        <v>21</v>
      </c>
      <c r="E2567" s="43">
        <v>36.83</v>
      </c>
      <c r="F2567" s="43">
        <v>3.37</v>
      </c>
      <c r="G2567" s="43">
        <v>40.200000000000003</v>
      </c>
      <c r="H2567" s="19">
        <f t="shared" si="39"/>
        <v>9</v>
      </c>
    </row>
    <row r="2568" spans="1:8" s="19" customFormat="1" ht="30" x14ac:dyDescent="0.25">
      <c r="A2568" s="40" t="s">
        <v>5155</v>
      </c>
      <c r="B2568" s="40"/>
      <c r="C2568" s="41" t="s">
        <v>5156</v>
      </c>
      <c r="D2568" s="42" t="s">
        <v>21</v>
      </c>
      <c r="E2568" s="43">
        <v>86.65</v>
      </c>
      <c r="F2568" s="43">
        <v>3.37</v>
      </c>
      <c r="G2568" s="43">
        <v>90.02</v>
      </c>
      <c r="H2568" s="19">
        <f t="shared" si="39"/>
        <v>9</v>
      </c>
    </row>
    <row r="2569" spans="1:8" s="19" customFormat="1" x14ac:dyDescent="0.25">
      <c r="A2569" s="40" t="s">
        <v>5157</v>
      </c>
      <c r="B2569" s="40"/>
      <c r="C2569" s="41" t="s">
        <v>5158</v>
      </c>
      <c r="D2569" s="42" t="s">
        <v>21</v>
      </c>
      <c r="E2569" s="43">
        <v>27.44</v>
      </c>
      <c r="F2569" s="43">
        <v>3.37</v>
      </c>
      <c r="G2569" s="43">
        <v>30.81</v>
      </c>
      <c r="H2569" s="19">
        <f t="shared" ref="H2569:H2632" si="40">LEN(A2569)</f>
        <v>9</v>
      </c>
    </row>
    <row r="2570" spans="1:8" s="19" customFormat="1" x14ac:dyDescent="0.25">
      <c r="A2570" s="40" t="s">
        <v>5159</v>
      </c>
      <c r="B2570" s="40"/>
      <c r="C2570" s="41" t="s">
        <v>5160</v>
      </c>
      <c r="D2570" s="42"/>
      <c r="E2570" s="43"/>
      <c r="F2570" s="43"/>
      <c r="G2570" s="43"/>
      <c r="H2570" s="19">
        <f t="shared" si="40"/>
        <v>5</v>
      </c>
    </row>
    <row r="2571" spans="1:8" s="19" customFormat="1" x14ac:dyDescent="0.25">
      <c r="A2571" s="40" t="s">
        <v>5161</v>
      </c>
      <c r="B2571" s="40"/>
      <c r="C2571" s="41" t="s">
        <v>5162</v>
      </c>
      <c r="D2571" s="42" t="s">
        <v>21</v>
      </c>
      <c r="E2571" s="43">
        <v>5.23</v>
      </c>
      <c r="F2571" s="43">
        <v>3.3</v>
      </c>
      <c r="G2571" s="43">
        <v>8.5299999999999994</v>
      </c>
      <c r="H2571" s="19">
        <f t="shared" si="40"/>
        <v>9</v>
      </c>
    </row>
    <row r="2572" spans="1:8" s="19" customFormat="1" ht="30" x14ac:dyDescent="0.25">
      <c r="A2572" s="40" t="s">
        <v>5163</v>
      </c>
      <c r="B2572" s="40"/>
      <c r="C2572" s="41" t="s">
        <v>5164</v>
      </c>
      <c r="D2572" s="42" t="s">
        <v>131</v>
      </c>
      <c r="E2572" s="43">
        <v>120</v>
      </c>
      <c r="F2572" s="43">
        <v>16.59</v>
      </c>
      <c r="G2572" s="43">
        <v>136.59</v>
      </c>
      <c r="H2572" s="19">
        <f t="shared" si="40"/>
        <v>9</v>
      </c>
    </row>
    <row r="2573" spans="1:8" s="19" customFormat="1" x14ac:dyDescent="0.25">
      <c r="A2573" s="40" t="s">
        <v>5165</v>
      </c>
      <c r="B2573" s="40"/>
      <c r="C2573" s="41" t="s">
        <v>5166</v>
      </c>
      <c r="D2573" s="42"/>
      <c r="E2573" s="43"/>
      <c r="F2573" s="43"/>
      <c r="G2573" s="43"/>
      <c r="H2573" s="19">
        <f t="shared" si="40"/>
        <v>5</v>
      </c>
    </row>
    <row r="2574" spans="1:8" s="19" customFormat="1" x14ac:dyDescent="0.25">
      <c r="A2574" s="40" t="s">
        <v>5167</v>
      </c>
      <c r="B2574" s="40"/>
      <c r="C2574" s="41" t="s">
        <v>5168</v>
      </c>
      <c r="D2574" s="42" t="s">
        <v>21</v>
      </c>
      <c r="E2574" s="43">
        <v>133.52000000000001</v>
      </c>
      <c r="F2574" s="43">
        <v>3.37</v>
      </c>
      <c r="G2574" s="43">
        <v>136.88999999999999</v>
      </c>
      <c r="H2574" s="19">
        <f t="shared" si="40"/>
        <v>9</v>
      </c>
    </row>
    <row r="2575" spans="1:8" s="19" customFormat="1" x14ac:dyDescent="0.25">
      <c r="A2575" s="40" t="s">
        <v>5169</v>
      </c>
      <c r="B2575" s="40"/>
      <c r="C2575" s="41" t="s">
        <v>5170</v>
      </c>
      <c r="D2575" s="42" t="s">
        <v>21</v>
      </c>
      <c r="E2575" s="43">
        <v>132.41999999999999</v>
      </c>
      <c r="F2575" s="43">
        <v>3.37</v>
      </c>
      <c r="G2575" s="43">
        <v>135.79</v>
      </c>
      <c r="H2575" s="19">
        <f t="shared" si="40"/>
        <v>9</v>
      </c>
    </row>
    <row r="2576" spans="1:8" s="19" customFormat="1" x14ac:dyDescent="0.25">
      <c r="A2576" s="40" t="s">
        <v>5171</v>
      </c>
      <c r="B2576" s="40"/>
      <c r="C2576" s="41" t="s">
        <v>5172</v>
      </c>
      <c r="D2576" s="42" t="s">
        <v>21</v>
      </c>
      <c r="E2576" s="43">
        <v>97.94</v>
      </c>
      <c r="F2576" s="43">
        <v>3.37</v>
      </c>
      <c r="G2576" s="43">
        <v>101.31</v>
      </c>
      <c r="H2576" s="19">
        <f t="shared" si="40"/>
        <v>9</v>
      </c>
    </row>
    <row r="2577" spans="1:8" s="19" customFormat="1" x14ac:dyDescent="0.25">
      <c r="A2577" s="40" t="s">
        <v>5173</v>
      </c>
      <c r="B2577" s="40"/>
      <c r="C2577" s="41" t="s">
        <v>5174</v>
      </c>
      <c r="D2577" s="42"/>
      <c r="E2577" s="43"/>
      <c r="F2577" s="43"/>
      <c r="G2577" s="43"/>
      <c r="H2577" s="19">
        <f t="shared" si="40"/>
        <v>5</v>
      </c>
    </row>
    <row r="2578" spans="1:8" s="19" customFormat="1" x14ac:dyDescent="0.25">
      <c r="A2578" s="40" t="s">
        <v>5175</v>
      </c>
      <c r="B2578" s="40"/>
      <c r="C2578" s="41" t="s">
        <v>5176</v>
      </c>
      <c r="D2578" s="42" t="s">
        <v>21</v>
      </c>
      <c r="E2578" s="43">
        <v>33.18</v>
      </c>
      <c r="F2578" s="43">
        <v>3.37</v>
      </c>
      <c r="G2578" s="43">
        <v>36.549999999999997</v>
      </c>
      <c r="H2578" s="19">
        <f t="shared" si="40"/>
        <v>9</v>
      </c>
    </row>
    <row r="2579" spans="1:8" s="19" customFormat="1" x14ac:dyDescent="0.25">
      <c r="A2579" s="40" t="s">
        <v>5177</v>
      </c>
      <c r="B2579" s="40"/>
      <c r="C2579" s="41" t="s">
        <v>5178</v>
      </c>
      <c r="D2579" s="42" t="s">
        <v>21</v>
      </c>
      <c r="E2579" s="43">
        <v>22.26</v>
      </c>
      <c r="F2579" s="43">
        <v>3.37</v>
      </c>
      <c r="G2579" s="43">
        <v>25.63</v>
      </c>
      <c r="H2579" s="19">
        <f t="shared" si="40"/>
        <v>9</v>
      </c>
    </row>
    <row r="2580" spans="1:8" s="19" customFormat="1" ht="30" x14ac:dyDescent="0.25">
      <c r="A2580" s="40" t="s">
        <v>5179</v>
      </c>
      <c r="B2580" s="40"/>
      <c r="C2580" s="41" t="s">
        <v>5180</v>
      </c>
      <c r="D2580" s="42" t="s">
        <v>21</v>
      </c>
      <c r="E2580" s="43">
        <v>14.02</v>
      </c>
      <c r="F2580" s="43">
        <v>3.37</v>
      </c>
      <c r="G2580" s="43">
        <v>17.39</v>
      </c>
      <c r="H2580" s="19">
        <f t="shared" si="40"/>
        <v>9</v>
      </c>
    </row>
    <row r="2581" spans="1:8" s="19" customFormat="1" x14ac:dyDescent="0.25">
      <c r="A2581" s="40" t="s">
        <v>5181</v>
      </c>
      <c r="B2581" s="40"/>
      <c r="C2581" s="41" t="s">
        <v>5182</v>
      </c>
      <c r="D2581" s="42"/>
      <c r="E2581" s="43"/>
      <c r="F2581" s="43"/>
      <c r="G2581" s="43"/>
      <c r="H2581" s="19">
        <f t="shared" si="40"/>
        <v>5</v>
      </c>
    </row>
    <row r="2582" spans="1:8" s="19" customFormat="1" x14ac:dyDescent="0.25">
      <c r="A2582" s="40" t="s">
        <v>5183</v>
      </c>
      <c r="B2582" s="40"/>
      <c r="C2582" s="41" t="s">
        <v>5184</v>
      </c>
      <c r="D2582" s="42" t="s">
        <v>21</v>
      </c>
      <c r="E2582" s="43">
        <v>24.24</v>
      </c>
      <c r="F2582" s="43">
        <v>3.37</v>
      </c>
      <c r="G2582" s="43">
        <v>27.61</v>
      </c>
      <c r="H2582" s="19">
        <f t="shared" si="40"/>
        <v>9</v>
      </c>
    </row>
    <row r="2583" spans="1:8" s="19" customFormat="1" x14ac:dyDescent="0.25">
      <c r="A2583" s="40" t="s">
        <v>5185</v>
      </c>
      <c r="B2583" s="40"/>
      <c r="C2583" s="41" t="s">
        <v>5186</v>
      </c>
      <c r="D2583" s="42" t="s">
        <v>21</v>
      </c>
      <c r="E2583" s="43">
        <v>10.39</v>
      </c>
      <c r="F2583" s="43">
        <v>3.37</v>
      </c>
      <c r="G2583" s="43">
        <v>13.76</v>
      </c>
      <c r="H2583" s="19">
        <f t="shared" si="40"/>
        <v>9</v>
      </c>
    </row>
    <row r="2584" spans="1:8" s="19" customFormat="1" x14ac:dyDescent="0.25">
      <c r="A2584" s="40" t="s">
        <v>5187</v>
      </c>
      <c r="B2584" s="40"/>
      <c r="C2584" s="41" t="s">
        <v>5188</v>
      </c>
      <c r="D2584" s="42" t="s">
        <v>21</v>
      </c>
      <c r="E2584" s="43">
        <v>11.43</v>
      </c>
      <c r="F2584" s="43">
        <v>3.37</v>
      </c>
      <c r="G2584" s="43">
        <v>14.8</v>
      </c>
      <c r="H2584" s="19">
        <f t="shared" si="40"/>
        <v>9</v>
      </c>
    </row>
    <row r="2585" spans="1:8" s="19" customFormat="1" x14ac:dyDescent="0.25">
      <c r="A2585" s="40" t="s">
        <v>5189</v>
      </c>
      <c r="B2585" s="40"/>
      <c r="C2585" s="41" t="s">
        <v>5190</v>
      </c>
      <c r="D2585" s="42" t="s">
        <v>21</v>
      </c>
      <c r="E2585" s="43">
        <v>13.72</v>
      </c>
      <c r="F2585" s="43">
        <v>3.37</v>
      </c>
      <c r="G2585" s="43">
        <v>17.09</v>
      </c>
      <c r="H2585" s="19">
        <f t="shared" si="40"/>
        <v>9</v>
      </c>
    </row>
    <row r="2586" spans="1:8" s="19" customFormat="1" x14ac:dyDescent="0.25">
      <c r="A2586" s="40" t="s">
        <v>5191</v>
      </c>
      <c r="B2586" s="40"/>
      <c r="C2586" s="41" t="s">
        <v>5192</v>
      </c>
      <c r="D2586" s="42" t="s">
        <v>21</v>
      </c>
      <c r="E2586" s="43">
        <v>10.93</v>
      </c>
      <c r="F2586" s="43">
        <v>3.37</v>
      </c>
      <c r="G2586" s="43">
        <v>14.3</v>
      </c>
      <c r="H2586" s="19">
        <f t="shared" si="40"/>
        <v>9</v>
      </c>
    </row>
    <row r="2587" spans="1:8" s="19" customFormat="1" ht="30" x14ac:dyDescent="0.25">
      <c r="A2587" s="40" t="s">
        <v>5193</v>
      </c>
      <c r="B2587" s="40"/>
      <c r="C2587" s="41" t="s">
        <v>5194</v>
      </c>
      <c r="D2587" s="42" t="s">
        <v>21</v>
      </c>
      <c r="E2587" s="43">
        <v>13.56</v>
      </c>
      <c r="F2587" s="43">
        <v>3.37</v>
      </c>
      <c r="G2587" s="43">
        <v>16.93</v>
      </c>
      <c r="H2587" s="19">
        <f t="shared" si="40"/>
        <v>9</v>
      </c>
    </row>
    <row r="2588" spans="1:8" s="19" customFormat="1" ht="30" x14ac:dyDescent="0.25">
      <c r="A2588" s="40" t="s">
        <v>5195</v>
      </c>
      <c r="B2588" s="40"/>
      <c r="C2588" s="41" t="s">
        <v>5196</v>
      </c>
      <c r="D2588" s="42" t="s">
        <v>21</v>
      </c>
      <c r="E2588" s="43">
        <v>14.43</v>
      </c>
      <c r="F2588" s="43">
        <v>3.37</v>
      </c>
      <c r="G2588" s="43">
        <v>17.8</v>
      </c>
      <c r="H2588" s="19">
        <f t="shared" si="40"/>
        <v>9</v>
      </c>
    </row>
    <row r="2589" spans="1:8" s="19" customFormat="1" ht="30" x14ac:dyDescent="0.25">
      <c r="A2589" s="40" t="s">
        <v>5197</v>
      </c>
      <c r="B2589" s="40"/>
      <c r="C2589" s="41" t="s">
        <v>5198</v>
      </c>
      <c r="D2589" s="42" t="s">
        <v>21</v>
      </c>
      <c r="E2589" s="43">
        <v>13.01</v>
      </c>
      <c r="F2589" s="43">
        <v>3.37</v>
      </c>
      <c r="G2589" s="43">
        <v>16.38</v>
      </c>
      <c r="H2589" s="19">
        <f t="shared" si="40"/>
        <v>9</v>
      </c>
    </row>
    <row r="2590" spans="1:8" s="19" customFormat="1" ht="30" x14ac:dyDescent="0.25">
      <c r="A2590" s="40" t="s">
        <v>5199</v>
      </c>
      <c r="B2590" s="40"/>
      <c r="C2590" s="41" t="s">
        <v>5200</v>
      </c>
      <c r="D2590" s="42" t="s">
        <v>21</v>
      </c>
      <c r="E2590" s="43">
        <v>19.11</v>
      </c>
      <c r="F2590" s="43">
        <v>3.37</v>
      </c>
      <c r="G2590" s="43">
        <v>22.48</v>
      </c>
      <c r="H2590" s="19">
        <f t="shared" si="40"/>
        <v>9</v>
      </c>
    </row>
    <row r="2591" spans="1:8" s="19" customFormat="1" ht="30" x14ac:dyDescent="0.25">
      <c r="A2591" s="40" t="s">
        <v>5201</v>
      </c>
      <c r="B2591" s="40"/>
      <c r="C2591" s="41" t="s">
        <v>5202</v>
      </c>
      <c r="D2591" s="42" t="s">
        <v>21</v>
      </c>
      <c r="E2591" s="43">
        <v>14.87</v>
      </c>
      <c r="F2591" s="43">
        <v>3.37</v>
      </c>
      <c r="G2591" s="43">
        <v>18.239999999999998</v>
      </c>
      <c r="H2591" s="19">
        <f t="shared" si="40"/>
        <v>9</v>
      </c>
    </row>
    <row r="2592" spans="1:8" s="19" customFormat="1" x14ac:dyDescent="0.25">
      <c r="A2592" s="40" t="s">
        <v>5203</v>
      </c>
      <c r="B2592" s="40"/>
      <c r="C2592" s="41" t="s">
        <v>5204</v>
      </c>
      <c r="D2592" s="42" t="s">
        <v>21</v>
      </c>
      <c r="E2592" s="43">
        <v>12.17</v>
      </c>
      <c r="F2592" s="43">
        <v>3.37</v>
      </c>
      <c r="G2592" s="43">
        <v>15.54</v>
      </c>
      <c r="H2592" s="19">
        <f t="shared" si="40"/>
        <v>9</v>
      </c>
    </row>
    <row r="2593" spans="1:8" s="19" customFormat="1" x14ac:dyDescent="0.25">
      <c r="A2593" s="40" t="s">
        <v>5205</v>
      </c>
      <c r="B2593" s="40"/>
      <c r="C2593" s="41" t="s">
        <v>5206</v>
      </c>
      <c r="D2593" s="42" t="s">
        <v>21</v>
      </c>
      <c r="E2593" s="43">
        <v>16.28</v>
      </c>
      <c r="F2593" s="43">
        <v>3.37</v>
      </c>
      <c r="G2593" s="43">
        <v>19.649999999999999</v>
      </c>
      <c r="H2593" s="19">
        <f t="shared" si="40"/>
        <v>9</v>
      </c>
    </row>
    <row r="2594" spans="1:8" s="19" customFormat="1" x14ac:dyDescent="0.25">
      <c r="A2594" s="40" t="s">
        <v>5207</v>
      </c>
      <c r="B2594" s="40"/>
      <c r="C2594" s="41" t="s">
        <v>5208</v>
      </c>
      <c r="D2594" s="42" t="s">
        <v>21</v>
      </c>
      <c r="E2594" s="43">
        <v>18.39</v>
      </c>
      <c r="F2594" s="43">
        <v>3.37</v>
      </c>
      <c r="G2594" s="43">
        <v>21.76</v>
      </c>
      <c r="H2594" s="19">
        <f t="shared" si="40"/>
        <v>9</v>
      </c>
    </row>
    <row r="2595" spans="1:8" s="19" customFormat="1" x14ac:dyDescent="0.25">
      <c r="A2595" s="40" t="s">
        <v>5209</v>
      </c>
      <c r="B2595" s="40"/>
      <c r="C2595" s="41" t="s">
        <v>5210</v>
      </c>
      <c r="D2595" s="42" t="s">
        <v>21</v>
      </c>
      <c r="E2595" s="43">
        <v>43.74</v>
      </c>
      <c r="F2595" s="43">
        <v>3.37</v>
      </c>
      <c r="G2595" s="43">
        <v>47.11</v>
      </c>
      <c r="H2595" s="19">
        <f t="shared" si="40"/>
        <v>9</v>
      </c>
    </row>
    <row r="2596" spans="1:8" s="19" customFormat="1" x14ac:dyDescent="0.25">
      <c r="A2596" s="40" t="s">
        <v>5211</v>
      </c>
      <c r="B2596" s="40"/>
      <c r="C2596" s="41" t="s">
        <v>5212</v>
      </c>
      <c r="D2596" s="42" t="s">
        <v>21</v>
      </c>
      <c r="E2596" s="43">
        <v>20.29</v>
      </c>
      <c r="F2596" s="43">
        <v>3.37</v>
      </c>
      <c r="G2596" s="43">
        <v>23.66</v>
      </c>
      <c r="H2596" s="19">
        <f t="shared" si="40"/>
        <v>9</v>
      </c>
    </row>
    <row r="2597" spans="1:8" s="19" customFormat="1" x14ac:dyDescent="0.25">
      <c r="A2597" s="40" t="s">
        <v>5213</v>
      </c>
      <c r="B2597" s="40"/>
      <c r="C2597" s="41" t="s">
        <v>5214</v>
      </c>
      <c r="D2597" s="42"/>
      <c r="E2597" s="43"/>
      <c r="F2597" s="43"/>
      <c r="G2597" s="43"/>
      <c r="H2597" s="19">
        <f t="shared" si="40"/>
        <v>5</v>
      </c>
    </row>
    <row r="2598" spans="1:8" s="19" customFormat="1" ht="30" x14ac:dyDescent="0.25">
      <c r="A2598" s="40" t="s">
        <v>5215</v>
      </c>
      <c r="B2598" s="40"/>
      <c r="C2598" s="41" t="s">
        <v>5216</v>
      </c>
      <c r="D2598" s="42" t="s">
        <v>21</v>
      </c>
      <c r="E2598" s="43">
        <v>25.98</v>
      </c>
      <c r="F2598" s="43">
        <v>8.2899999999999991</v>
      </c>
      <c r="G2598" s="43">
        <v>34.270000000000003</v>
      </c>
      <c r="H2598" s="19">
        <f t="shared" si="40"/>
        <v>9</v>
      </c>
    </row>
    <row r="2599" spans="1:8" s="19" customFormat="1" ht="30" x14ac:dyDescent="0.25">
      <c r="A2599" s="40" t="s">
        <v>5217</v>
      </c>
      <c r="B2599" s="40"/>
      <c r="C2599" s="41" t="s">
        <v>5218</v>
      </c>
      <c r="D2599" s="42" t="s">
        <v>21</v>
      </c>
      <c r="E2599" s="43">
        <v>98.67</v>
      </c>
      <c r="F2599" s="43">
        <v>8.2899999999999991</v>
      </c>
      <c r="G2599" s="43">
        <v>106.96</v>
      </c>
      <c r="H2599" s="19">
        <f t="shared" si="40"/>
        <v>9</v>
      </c>
    </row>
    <row r="2600" spans="1:8" s="19" customFormat="1" ht="30" x14ac:dyDescent="0.25">
      <c r="A2600" s="40" t="s">
        <v>5219</v>
      </c>
      <c r="B2600" s="40"/>
      <c r="C2600" s="41" t="s">
        <v>5220</v>
      </c>
      <c r="D2600" s="42" t="s">
        <v>21</v>
      </c>
      <c r="E2600" s="43">
        <v>139.85</v>
      </c>
      <c r="F2600" s="43">
        <v>8.2899999999999991</v>
      </c>
      <c r="G2600" s="43">
        <v>148.13999999999999</v>
      </c>
      <c r="H2600" s="19">
        <f t="shared" si="40"/>
        <v>9</v>
      </c>
    </row>
    <row r="2601" spans="1:8" s="19" customFormat="1" ht="30" x14ac:dyDescent="0.25">
      <c r="A2601" s="40" t="s">
        <v>5221</v>
      </c>
      <c r="B2601" s="40"/>
      <c r="C2601" s="41" t="s">
        <v>5222</v>
      </c>
      <c r="D2601" s="42" t="s">
        <v>21</v>
      </c>
      <c r="E2601" s="43">
        <v>156.51</v>
      </c>
      <c r="F2601" s="43">
        <v>8.2899999999999991</v>
      </c>
      <c r="G2601" s="43">
        <v>164.8</v>
      </c>
      <c r="H2601" s="19">
        <f t="shared" si="40"/>
        <v>9</v>
      </c>
    </row>
    <row r="2602" spans="1:8" s="19" customFormat="1" ht="30" x14ac:dyDescent="0.25">
      <c r="A2602" s="40" t="s">
        <v>5223</v>
      </c>
      <c r="B2602" s="40"/>
      <c r="C2602" s="41" t="s">
        <v>5224</v>
      </c>
      <c r="D2602" s="42" t="s">
        <v>21</v>
      </c>
      <c r="E2602" s="43">
        <v>457.95</v>
      </c>
      <c r="F2602" s="43">
        <v>8.2899999999999991</v>
      </c>
      <c r="G2602" s="43">
        <v>466.24</v>
      </c>
      <c r="H2602" s="19">
        <f t="shared" si="40"/>
        <v>9</v>
      </c>
    </row>
    <row r="2603" spans="1:8" s="19" customFormat="1" ht="30" x14ac:dyDescent="0.25">
      <c r="A2603" s="40" t="s">
        <v>5225</v>
      </c>
      <c r="B2603" s="40"/>
      <c r="C2603" s="41" t="s">
        <v>5226</v>
      </c>
      <c r="D2603" s="42" t="s">
        <v>21</v>
      </c>
      <c r="E2603" s="43">
        <v>76.489999999999995</v>
      </c>
      <c r="F2603" s="43">
        <v>8.2899999999999991</v>
      </c>
      <c r="G2603" s="43">
        <v>84.78</v>
      </c>
      <c r="H2603" s="19">
        <f t="shared" si="40"/>
        <v>9</v>
      </c>
    </row>
    <row r="2604" spans="1:8" s="19" customFormat="1" ht="30" x14ac:dyDescent="0.25">
      <c r="A2604" s="40" t="s">
        <v>5227</v>
      </c>
      <c r="B2604" s="40"/>
      <c r="C2604" s="41" t="s">
        <v>5228</v>
      </c>
      <c r="D2604" s="42" t="s">
        <v>21</v>
      </c>
      <c r="E2604" s="43">
        <v>86.06</v>
      </c>
      <c r="F2604" s="43">
        <v>8.2899999999999991</v>
      </c>
      <c r="G2604" s="43">
        <v>94.35</v>
      </c>
      <c r="H2604" s="19">
        <f t="shared" si="40"/>
        <v>9</v>
      </c>
    </row>
    <row r="2605" spans="1:8" s="19" customFormat="1" ht="30" x14ac:dyDescent="0.25">
      <c r="A2605" s="40" t="s">
        <v>5229</v>
      </c>
      <c r="B2605" s="40"/>
      <c r="C2605" s="41" t="s">
        <v>5230</v>
      </c>
      <c r="D2605" s="42" t="s">
        <v>21</v>
      </c>
      <c r="E2605" s="43">
        <v>114.55</v>
      </c>
      <c r="F2605" s="43">
        <v>8.2899999999999991</v>
      </c>
      <c r="G2605" s="43">
        <v>122.84</v>
      </c>
      <c r="H2605" s="19">
        <f t="shared" si="40"/>
        <v>9</v>
      </c>
    </row>
    <row r="2606" spans="1:8" s="19" customFormat="1" ht="30" x14ac:dyDescent="0.25">
      <c r="A2606" s="40" t="s">
        <v>5231</v>
      </c>
      <c r="B2606" s="40"/>
      <c r="C2606" s="41" t="s">
        <v>5232</v>
      </c>
      <c r="D2606" s="42" t="s">
        <v>21</v>
      </c>
      <c r="E2606" s="43">
        <v>130.41999999999999</v>
      </c>
      <c r="F2606" s="43">
        <v>8.2899999999999991</v>
      </c>
      <c r="G2606" s="43">
        <v>138.71</v>
      </c>
      <c r="H2606" s="19">
        <f t="shared" si="40"/>
        <v>9</v>
      </c>
    </row>
    <row r="2607" spans="1:8" s="19" customFormat="1" x14ac:dyDescent="0.25">
      <c r="A2607" s="40" t="s">
        <v>5233</v>
      </c>
      <c r="B2607" s="40"/>
      <c r="C2607" s="41" t="s">
        <v>5234</v>
      </c>
      <c r="D2607" s="42"/>
      <c r="E2607" s="43"/>
      <c r="F2607" s="43"/>
      <c r="G2607" s="43"/>
      <c r="H2607" s="19">
        <f t="shared" si="40"/>
        <v>5</v>
      </c>
    </row>
    <row r="2608" spans="1:8" s="19" customFormat="1" ht="45" x14ac:dyDescent="0.25">
      <c r="A2608" s="40" t="s">
        <v>5235</v>
      </c>
      <c r="B2608" s="40"/>
      <c r="C2608" s="41" t="s">
        <v>5236</v>
      </c>
      <c r="D2608" s="42" t="s">
        <v>21</v>
      </c>
      <c r="E2608" s="43">
        <v>37.5</v>
      </c>
      <c r="F2608" s="43">
        <v>16.59</v>
      </c>
      <c r="G2608" s="43">
        <v>54.09</v>
      </c>
      <c r="H2608" s="19">
        <f t="shared" si="40"/>
        <v>9</v>
      </c>
    </row>
    <row r="2609" spans="1:8" s="19" customFormat="1" ht="45" x14ac:dyDescent="0.25">
      <c r="A2609" s="40" t="s">
        <v>5237</v>
      </c>
      <c r="B2609" s="40"/>
      <c r="C2609" s="41" t="s">
        <v>5238</v>
      </c>
      <c r="D2609" s="42" t="s">
        <v>21</v>
      </c>
      <c r="E2609" s="43">
        <v>75.510000000000005</v>
      </c>
      <c r="F2609" s="43">
        <v>8.2899999999999991</v>
      </c>
      <c r="G2609" s="43">
        <v>83.8</v>
      </c>
      <c r="H2609" s="19">
        <f t="shared" si="40"/>
        <v>9</v>
      </c>
    </row>
    <row r="2610" spans="1:8" s="19" customFormat="1" ht="45" x14ac:dyDescent="0.25">
      <c r="A2610" s="40" t="s">
        <v>5239</v>
      </c>
      <c r="B2610" s="40"/>
      <c r="C2610" s="41" t="s">
        <v>5240</v>
      </c>
      <c r="D2610" s="42" t="s">
        <v>21</v>
      </c>
      <c r="E2610" s="43">
        <v>50.2</v>
      </c>
      <c r="F2610" s="43">
        <v>16.59</v>
      </c>
      <c r="G2610" s="43">
        <v>66.790000000000006</v>
      </c>
      <c r="H2610" s="19">
        <f t="shared" si="40"/>
        <v>9</v>
      </c>
    </row>
    <row r="2611" spans="1:8" s="19" customFormat="1" ht="45" x14ac:dyDescent="0.25">
      <c r="A2611" s="40" t="s">
        <v>5241</v>
      </c>
      <c r="B2611" s="40"/>
      <c r="C2611" s="41" t="s">
        <v>5242</v>
      </c>
      <c r="D2611" s="42" t="s">
        <v>21</v>
      </c>
      <c r="E2611" s="43">
        <v>106.99</v>
      </c>
      <c r="F2611" s="43">
        <v>16.59</v>
      </c>
      <c r="G2611" s="43">
        <v>123.58</v>
      </c>
      <c r="H2611" s="19">
        <f t="shared" si="40"/>
        <v>9</v>
      </c>
    </row>
    <row r="2612" spans="1:8" s="19" customFormat="1" ht="45" x14ac:dyDescent="0.25">
      <c r="A2612" s="40" t="s">
        <v>5243</v>
      </c>
      <c r="B2612" s="40"/>
      <c r="C2612" s="41" t="s">
        <v>5244</v>
      </c>
      <c r="D2612" s="42" t="s">
        <v>21</v>
      </c>
      <c r="E2612" s="43">
        <v>32.130000000000003</v>
      </c>
      <c r="F2612" s="43">
        <v>8.2899999999999991</v>
      </c>
      <c r="G2612" s="43">
        <v>40.42</v>
      </c>
      <c r="H2612" s="19">
        <f t="shared" si="40"/>
        <v>9</v>
      </c>
    </row>
    <row r="2613" spans="1:8" s="19" customFormat="1" ht="45" x14ac:dyDescent="0.25">
      <c r="A2613" s="40" t="s">
        <v>5245</v>
      </c>
      <c r="B2613" s="40"/>
      <c r="C2613" s="41" t="s">
        <v>5246</v>
      </c>
      <c r="D2613" s="42" t="s">
        <v>21</v>
      </c>
      <c r="E2613" s="43">
        <v>46.79</v>
      </c>
      <c r="F2613" s="43">
        <v>16.59</v>
      </c>
      <c r="G2613" s="43">
        <v>63.38</v>
      </c>
      <c r="H2613" s="19">
        <f t="shared" si="40"/>
        <v>9</v>
      </c>
    </row>
    <row r="2614" spans="1:8" s="19" customFormat="1" x14ac:dyDescent="0.25">
      <c r="A2614" s="40" t="s">
        <v>5247</v>
      </c>
      <c r="B2614" s="40"/>
      <c r="C2614" s="41" t="s">
        <v>5248</v>
      </c>
      <c r="D2614" s="42"/>
      <c r="E2614" s="43"/>
      <c r="F2614" s="43"/>
      <c r="G2614" s="43"/>
      <c r="H2614" s="19">
        <f t="shared" si="40"/>
        <v>5</v>
      </c>
    </row>
    <row r="2615" spans="1:8" s="19" customFormat="1" ht="30" x14ac:dyDescent="0.25">
      <c r="A2615" s="40" t="s">
        <v>5249</v>
      </c>
      <c r="B2615" s="40"/>
      <c r="C2615" s="41" t="s">
        <v>5250</v>
      </c>
      <c r="D2615" s="42" t="s">
        <v>21</v>
      </c>
      <c r="E2615" s="43">
        <v>67.09</v>
      </c>
      <c r="F2615" s="43">
        <v>58.34</v>
      </c>
      <c r="G2615" s="43">
        <v>125.43</v>
      </c>
      <c r="H2615" s="19">
        <f t="shared" si="40"/>
        <v>9</v>
      </c>
    </row>
    <row r="2616" spans="1:8" s="19" customFormat="1" ht="30" x14ac:dyDescent="0.25">
      <c r="A2616" s="40" t="s">
        <v>5251</v>
      </c>
      <c r="B2616" s="40"/>
      <c r="C2616" s="41" t="s">
        <v>5252</v>
      </c>
      <c r="D2616" s="42" t="s">
        <v>21</v>
      </c>
      <c r="E2616" s="43">
        <v>747.69</v>
      </c>
      <c r="F2616" s="43">
        <v>58.34</v>
      </c>
      <c r="G2616" s="43">
        <v>806.03</v>
      </c>
      <c r="H2616" s="19">
        <f t="shared" si="40"/>
        <v>9</v>
      </c>
    </row>
    <row r="2617" spans="1:8" s="19" customFormat="1" ht="30" x14ac:dyDescent="0.25">
      <c r="A2617" s="40" t="s">
        <v>5253</v>
      </c>
      <c r="B2617" s="40"/>
      <c r="C2617" s="41" t="s">
        <v>5254</v>
      </c>
      <c r="D2617" s="42" t="s">
        <v>21</v>
      </c>
      <c r="E2617" s="43">
        <v>453.76</v>
      </c>
      <c r="F2617" s="43">
        <v>58.34</v>
      </c>
      <c r="G2617" s="43">
        <v>512.1</v>
      </c>
      <c r="H2617" s="19">
        <f t="shared" si="40"/>
        <v>9</v>
      </c>
    </row>
    <row r="2618" spans="1:8" s="19" customFormat="1" ht="30" x14ac:dyDescent="0.25">
      <c r="A2618" s="40" t="s">
        <v>5255</v>
      </c>
      <c r="B2618" s="40"/>
      <c r="C2618" s="41" t="s">
        <v>5256</v>
      </c>
      <c r="D2618" s="42" t="s">
        <v>21</v>
      </c>
      <c r="E2618" s="43">
        <v>2125.4499999999998</v>
      </c>
      <c r="F2618" s="43">
        <v>253.28</v>
      </c>
      <c r="G2618" s="43">
        <v>2378.73</v>
      </c>
      <c r="H2618" s="19">
        <f t="shared" si="40"/>
        <v>9</v>
      </c>
    </row>
    <row r="2619" spans="1:8" s="19" customFormat="1" ht="30" x14ac:dyDescent="0.25">
      <c r="A2619" s="40" t="s">
        <v>5257</v>
      </c>
      <c r="B2619" s="40"/>
      <c r="C2619" s="41" t="s">
        <v>5258</v>
      </c>
      <c r="D2619" s="42" t="s">
        <v>21</v>
      </c>
      <c r="E2619" s="43">
        <v>2667.5</v>
      </c>
      <c r="F2619" s="43">
        <v>93.71</v>
      </c>
      <c r="G2619" s="43">
        <v>2761.21</v>
      </c>
      <c r="H2619" s="19">
        <f t="shared" si="40"/>
        <v>9</v>
      </c>
    </row>
    <row r="2620" spans="1:8" s="19" customFormat="1" ht="30" x14ac:dyDescent="0.25">
      <c r="A2620" s="40" t="s">
        <v>5259</v>
      </c>
      <c r="B2620" s="40"/>
      <c r="C2620" s="41" t="s">
        <v>5260</v>
      </c>
      <c r="D2620" s="42" t="s">
        <v>21</v>
      </c>
      <c r="E2620" s="43">
        <v>2116.69</v>
      </c>
      <c r="F2620" s="43">
        <v>93.71</v>
      </c>
      <c r="G2620" s="43">
        <v>2210.4</v>
      </c>
      <c r="H2620" s="19">
        <f t="shared" si="40"/>
        <v>9</v>
      </c>
    </row>
    <row r="2621" spans="1:8" s="19" customFormat="1" ht="30" x14ac:dyDescent="0.25">
      <c r="A2621" s="40" t="s">
        <v>5261</v>
      </c>
      <c r="B2621" s="40"/>
      <c r="C2621" s="41" t="s">
        <v>5262</v>
      </c>
      <c r="D2621" s="42" t="s">
        <v>21</v>
      </c>
      <c r="E2621" s="43">
        <v>700.19</v>
      </c>
      <c r="F2621" s="43">
        <v>60.42</v>
      </c>
      <c r="G2621" s="43">
        <v>760.61</v>
      </c>
      <c r="H2621" s="19">
        <f t="shared" si="40"/>
        <v>9</v>
      </c>
    </row>
    <row r="2622" spans="1:8" s="19" customFormat="1" ht="30" x14ac:dyDescent="0.25">
      <c r="A2622" s="40" t="s">
        <v>5263</v>
      </c>
      <c r="B2622" s="40"/>
      <c r="C2622" s="41" t="s">
        <v>5264</v>
      </c>
      <c r="D2622" s="42" t="s">
        <v>21</v>
      </c>
      <c r="E2622" s="43">
        <v>797.47</v>
      </c>
      <c r="F2622" s="43">
        <v>60.42</v>
      </c>
      <c r="G2622" s="43">
        <v>857.89</v>
      </c>
      <c r="H2622" s="19">
        <f t="shared" si="40"/>
        <v>9</v>
      </c>
    </row>
    <row r="2623" spans="1:8" s="19" customFormat="1" ht="30" x14ac:dyDescent="0.25">
      <c r="A2623" s="40" t="s">
        <v>5265</v>
      </c>
      <c r="B2623" s="40"/>
      <c r="C2623" s="41" t="s">
        <v>5266</v>
      </c>
      <c r="D2623" s="42" t="s">
        <v>21</v>
      </c>
      <c r="E2623" s="43">
        <v>1528.94</v>
      </c>
      <c r="F2623" s="43">
        <v>93.71</v>
      </c>
      <c r="G2623" s="43">
        <v>1622.65</v>
      </c>
      <c r="H2623" s="19">
        <f t="shared" si="40"/>
        <v>9</v>
      </c>
    </row>
    <row r="2624" spans="1:8" s="19" customFormat="1" ht="30" x14ac:dyDescent="0.25">
      <c r="A2624" s="40" t="s">
        <v>5267</v>
      </c>
      <c r="B2624" s="40"/>
      <c r="C2624" s="41" t="s">
        <v>5268</v>
      </c>
      <c r="D2624" s="42" t="s">
        <v>21</v>
      </c>
      <c r="E2624" s="43">
        <v>1605.46</v>
      </c>
      <c r="F2624" s="43">
        <v>420.08</v>
      </c>
      <c r="G2624" s="43">
        <v>2025.54</v>
      </c>
      <c r="H2624" s="19">
        <f t="shared" si="40"/>
        <v>9</v>
      </c>
    </row>
    <row r="2625" spans="1:8" s="19" customFormat="1" ht="30" x14ac:dyDescent="0.25">
      <c r="A2625" s="40" t="s">
        <v>5269</v>
      </c>
      <c r="B2625" s="40"/>
      <c r="C2625" s="41" t="s">
        <v>5270</v>
      </c>
      <c r="D2625" s="42" t="s">
        <v>21</v>
      </c>
      <c r="E2625" s="43">
        <v>1088.54</v>
      </c>
      <c r="F2625" s="43">
        <v>93.71</v>
      </c>
      <c r="G2625" s="43">
        <v>1182.25</v>
      </c>
      <c r="H2625" s="19">
        <f t="shared" si="40"/>
        <v>9</v>
      </c>
    </row>
    <row r="2626" spans="1:8" s="19" customFormat="1" x14ac:dyDescent="0.25">
      <c r="A2626" s="40" t="s">
        <v>5271</v>
      </c>
      <c r="B2626" s="40"/>
      <c r="C2626" s="41" t="s">
        <v>5272</v>
      </c>
      <c r="D2626" s="42"/>
      <c r="E2626" s="43"/>
      <c r="F2626" s="43"/>
      <c r="G2626" s="43"/>
      <c r="H2626" s="19">
        <f t="shared" si="40"/>
        <v>5</v>
      </c>
    </row>
    <row r="2627" spans="1:8" s="19" customFormat="1" x14ac:dyDescent="0.25">
      <c r="A2627" s="40" t="s">
        <v>5273</v>
      </c>
      <c r="B2627" s="40"/>
      <c r="C2627" s="41" t="s">
        <v>5274</v>
      </c>
      <c r="D2627" s="42" t="s">
        <v>21</v>
      </c>
      <c r="E2627" s="43">
        <v>675.82</v>
      </c>
      <c r="F2627" s="43">
        <v>29.17</v>
      </c>
      <c r="G2627" s="43">
        <v>704.99</v>
      </c>
      <c r="H2627" s="19">
        <f t="shared" si="40"/>
        <v>9</v>
      </c>
    </row>
    <row r="2628" spans="1:8" s="19" customFormat="1" ht="30" x14ac:dyDescent="0.25">
      <c r="A2628" s="40" t="s">
        <v>5275</v>
      </c>
      <c r="B2628" s="40"/>
      <c r="C2628" s="41" t="s">
        <v>5276</v>
      </c>
      <c r="D2628" s="42" t="s">
        <v>21</v>
      </c>
      <c r="E2628" s="43">
        <v>85.19</v>
      </c>
      <c r="F2628" s="43">
        <v>12.44</v>
      </c>
      <c r="G2628" s="43">
        <v>97.63</v>
      </c>
      <c r="H2628" s="19">
        <f t="shared" si="40"/>
        <v>9</v>
      </c>
    </row>
    <row r="2629" spans="1:8" s="19" customFormat="1" ht="30" x14ac:dyDescent="0.25">
      <c r="A2629" s="40" t="s">
        <v>5277</v>
      </c>
      <c r="B2629" s="40"/>
      <c r="C2629" s="41" t="s">
        <v>5278</v>
      </c>
      <c r="D2629" s="42" t="s">
        <v>21</v>
      </c>
      <c r="E2629" s="43">
        <v>40.659999999999997</v>
      </c>
      <c r="F2629" s="43">
        <v>12.44</v>
      </c>
      <c r="G2629" s="43">
        <v>53.1</v>
      </c>
      <c r="H2629" s="19">
        <f t="shared" si="40"/>
        <v>9</v>
      </c>
    </row>
    <row r="2630" spans="1:8" s="19" customFormat="1" ht="30" x14ac:dyDescent="0.25">
      <c r="A2630" s="40" t="s">
        <v>5279</v>
      </c>
      <c r="B2630" s="40"/>
      <c r="C2630" s="41" t="s">
        <v>5280</v>
      </c>
      <c r="D2630" s="42" t="s">
        <v>21</v>
      </c>
      <c r="E2630" s="43">
        <v>516.32000000000005</v>
      </c>
      <c r="F2630" s="43">
        <v>29.17</v>
      </c>
      <c r="G2630" s="43">
        <v>545.49</v>
      </c>
      <c r="H2630" s="19">
        <f t="shared" si="40"/>
        <v>9</v>
      </c>
    </row>
    <row r="2631" spans="1:8" s="19" customFormat="1" ht="30" x14ac:dyDescent="0.25">
      <c r="A2631" s="40" t="s">
        <v>5281</v>
      </c>
      <c r="B2631" s="40"/>
      <c r="C2631" s="41" t="s">
        <v>5282</v>
      </c>
      <c r="D2631" s="42" t="s">
        <v>21</v>
      </c>
      <c r="E2631" s="43">
        <v>469.66</v>
      </c>
      <c r="F2631" s="43">
        <v>29.17</v>
      </c>
      <c r="G2631" s="43">
        <v>498.83</v>
      </c>
      <c r="H2631" s="19">
        <f t="shared" si="40"/>
        <v>9</v>
      </c>
    </row>
    <row r="2632" spans="1:8" s="19" customFormat="1" ht="30" x14ac:dyDescent="0.25">
      <c r="A2632" s="40" t="s">
        <v>5283</v>
      </c>
      <c r="B2632" s="40"/>
      <c r="C2632" s="41" t="s">
        <v>5284</v>
      </c>
      <c r="D2632" s="42" t="s">
        <v>21</v>
      </c>
      <c r="E2632" s="43">
        <v>110.72</v>
      </c>
      <c r="F2632" s="43">
        <v>20.74</v>
      </c>
      <c r="G2632" s="43">
        <v>131.46</v>
      </c>
      <c r="H2632" s="19">
        <f t="shared" si="40"/>
        <v>9</v>
      </c>
    </row>
    <row r="2633" spans="1:8" s="19" customFormat="1" x14ac:dyDescent="0.25">
      <c r="A2633" s="40" t="s">
        <v>5285</v>
      </c>
      <c r="B2633" s="40"/>
      <c r="C2633" s="41" t="s">
        <v>5286</v>
      </c>
      <c r="D2633" s="42" t="s">
        <v>21</v>
      </c>
      <c r="E2633" s="43">
        <v>90.78</v>
      </c>
      <c r="F2633" s="43">
        <v>12.44</v>
      </c>
      <c r="G2633" s="43">
        <v>103.22</v>
      </c>
      <c r="H2633" s="19">
        <f t="shared" ref="H2633:H2696" si="41">LEN(A2633)</f>
        <v>9</v>
      </c>
    </row>
    <row r="2634" spans="1:8" s="19" customFormat="1" x14ac:dyDescent="0.25">
      <c r="A2634" s="40" t="s">
        <v>5287</v>
      </c>
      <c r="B2634" s="40"/>
      <c r="C2634" s="41" t="s">
        <v>5288</v>
      </c>
      <c r="D2634" s="42" t="s">
        <v>21</v>
      </c>
      <c r="E2634" s="43">
        <v>116.48</v>
      </c>
      <c r="F2634" s="43">
        <v>12.44</v>
      </c>
      <c r="G2634" s="43">
        <v>128.91999999999999</v>
      </c>
      <c r="H2634" s="19">
        <f t="shared" si="41"/>
        <v>9</v>
      </c>
    </row>
    <row r="2635" spans="1:8" s="19" customFormat="1" ht="30" x14ac:dyDescent="0.25">
      <c r="A2635" s="40" t="s">
        <v>5289</v>
      </c>
      <c r="B2635" s="40"/>
      <c r="C2635" s="41" t="s">
        <v>5290</v>
      </c>
      <c r="D2635" s="42" t="s">
        <v>21</v>
      </c>
      <c r="E2635" s="43">
        <v>7142.69</v>
      </c>
      <c r="F2635" s="43">
        <v>29.17</v>
      </c>
      <c r="G2635" s="43">
        <v>7171.86</v>
      </c>
      <c r="H2635" s="19">
        <f t="shared" si="41"/>
        <v>9</v>
      </c>
    </row>
    <row r="2636" spans="1:8" s="19" customFormat="1" ht="30" x14ac:dyDescent="0.25">
      <c r="A2636" s="40" t="s">
        <v>5291</v>
      </c>
      <c r="B2636" s="40"/>
      <c r="C2636" s="41" t="s">
        <v>5292</v>
      </c>
      <c r="D2636" s="42" t="s">
        <v>21</v>
      </c>
      <c r="E2636" s="43">
        <v>1329.93</v>
      </c>
      <c r="F2636" s="43">
        <v>29.17</v>
      </c>
      <c r="G2636" s="43">
        <v>1359.1</v>
      </c>
      <c r="H2636" s="19">
        <f t="shared" si="41"/>
        <v>9</v>
      </c>
    </row>
    <row r="2637" spans="1:8" s="19" customFormat="1" ht="30" x14ac:dyDescent="0.25">
      <c r="A2637" s="40" t="s">
        <v>5293</v>
      </c>
      <c r="B2637" s="40"/>
      <c r="C2637" s="41" t="s">
        <v>5294</v>
      </c>
      <c r="D2637" s="42" t="s">
        <v>21</v>
      </c>
      <c r="E2637" s="43">
        <v>1045.76</v>
      </c>
      <c r="F2637" s="43">
        <v>29.17</v>
      </c>
      <c r="G2637" s="43">
        <v>1074.93</v>
      </c>
      <c r="H2637" s="19">
        <f t="shared" si="41"/>
        <v>9</v>
      </c>
    </row>
    <row r="2638" spans="1:8" s="19" customFormat="1" ht="30" x14ac:dyDescent="0.25">
      <c r="A2638" s="40" t="s">
        <v>5295</v>
      </c>
      <c r="B2638" s="40"/>
      <c r="C2638" s="41" t="s">
        <v>5296</v>
      </c>
      <c r="D2638" s="42" t="s">
        <v>21</v>
      </c>
      <c r="E2638" s="43">
        <v>1347.79</v>
      </c>
      <c r="F2638" s="43">
        <v>29.17</v>
      </c>
      <c r="G2638" s="43">
        <v>1376.96</v>
      </c>
      <c r="H2638" s="19">
        <f t="shared" si="41"/>
        <v>9</v>
      </c>
    </row>
    <row r="2639" spans="1:8" s="19" customFormat="1" ht="45" x14ac:dyDescent="0.25">
      <c r="A2639" s="40" t="s">
        <v>5297</v>
      </c>
      <c r="B2639" s="40"/>
      <c r="C2639" s="41" t="s">
        <v>5298</v>
      </c>
      <c r="D2639" s="42" t="s">
        <v>21</v>
      </c>
      <c r="E2639" s="43">
        <v>817.22</v>
      </c>
      <c r="F2639" s="43">
        <v>29.17</v>
      </c>
      <c r="G2639" s="43">
        <v>846.39</v>
      </c>
      <c r="H2639" s="19">
        <f t="shared" si="41"/>
        <v>9</v>
      </c>
    </row>
    <row r="2640" spans="1:8" s="19" customFormat="1" ht="30" x14ac:dyDescent="0.25">
      <c r="A2640" s="40" t="s">
        <v>5299</v>
      </c>
      <c r="B2640" s="40"/>
      <c r="C2640" s="41" t="s">
        <v>5300</v>
      </c>
      <c r="D2640" s="42" t="s">
        <v>21</v>
      </c>
      <c r="E2640" s="43">
        <v>133.38999999999999</v>
      </c>
      <c r="F2640" s="43">
        <v>29.17</v>
      </c>
      <c r="G2640" s="43">
        <v>162.56</v>
      </c>
      <c r="H2640" s="19">
        <f t="shared" si="41"/>
        <v>9</v>
      </c>
    </row>
    <row r="2641" spans="1:8" s="19" customFormat="1" ht="30" x14ac:dyDescent="0.25">
      <c r="A2641" s="40" t="s">
        <v>5301</v>
      </c>
      <c r="B2641" s="40"/>
      <c r="C2641" s="41" t="s">
        <v>5302</v>
      </c>
      <c r="D2641" s="42" t="s">
        <v>21</v>
      </c>
      <c r="E2641" s="43">
        <v>993.34</v>
      </c>
      <c r="F2641" s="43">
        <v>29.17</v>
      </c>
      <c r="G2641" s="43">
        <v>1022.51</v>
      </c>
      <c r="H2641" s="19">
        <f t="shared" si="41"/>
        <v>9</v>
      </c>
    </row>
    <row r="2642" spans="1:8" s="19" customFormat="1" x14ac:dyDescent="0.25">
      <c r="A2642" s="40" t="s">
        <v>5303</v>
      </c>
      <c r="B2642" s="40"/>
      <c r="C2642" s="41" t="s">
        <v>5304</v>
      </c>
      <c r="D2642" s="42"/>
      <c r="E2642" s="43"/>
      <c r="F2642" s="43"/>
      <c r="G2642" s="43"/>
      <c r="H2642" s="19">
        <f t="shared" si="41"/>
        <v>5</v>
      </c>
    </row>
    <row r="2643" spans="1:8" s="19" customFormat="1" ht="30" x14ac:dyDescent="0.25">
      <c r="A2643" s="40" t="s">
        <v>5305</v>
      </c>
      <c r="B2643" s="40"/>
      <c r="C2643" s="41" t="s">
        <v>5306</v>
      </c>
      <c r="D2643" s="42" t="s">
        <v>21</v>
      </c>
      <c r="E2643" s="43">
        <v>1209.51</v>
      </c>
      <c r="F2643" s="43">
        <v>20.74</v>
      </c>
      <c r="G2643" s="43">
        <v>1230.25</v>
      </c>
      <c r="H2643" s="19">
        <f t="shared" si="41"/>
        <v>9</v>
      </c>
    </row>
    <row r="2644" spans="1:8" s="19" customFormat="1" ht="30" x14ac:dyDescent="0.25">
      <c r="A2644" s="40" t="s">
        <v>5307</v>
      </c>
      <c r="B2644" s="40"/>
      <c r="C2644" s="41" t="s">
        <v>5308</v>
      </c>
      <c r="D2644" s="42" t="s">
        <v>21</v>
      </c>
      <c r="E2644" s="43">
        <v>559.52</v>
      </c>
      <c r="F2644" s="43">
        <v>20.74</v>
      </c>
      <c r="G2644" s="43">
        <v>580.26</v>
      </c>
      <c r="H2644" s="19">
        <f t="shared" si="41"/>
        <v>9</v>
      </c>
    </row>
    <row r="2645" spans="1:8" s="19" customFormat="1" ht="30" x14ac:dyDescent="0.25">
      <c r="A2645" s="40" t="s">
        <v>5309</v>
      </c>
      <c r="B2645" s="40"/>
      <c r="C2645" s="41" t="s">
        <v>5310</v>
      </c>
      <c r="D2645" s="42" t="s">
        <v>21</v>
      </c>
      <c r="E2645" s="43">
        <v>710.5</v>
      </c>
      <c r="F2645" s="43">
        <v>20.74</v>
      </c>
      <c r="G2645" s="43">
        <v>731.24</v>
      </c>
      <c r="H2645" s="19">
        <f t="shared" si="41"/>
        <v>9</v>
      </c>
    </row>
    <row r="2646" spans="1:8" s="19" customFormat="1" ht="30" x14ac:dyDescent="0.25">
      <c r="A2646" s="40" t="s">
        <v>5311</v>
      </c>
      <c r="B2646" s="40"/>
      <c r="C2646" s="41" t="s">
        <v>5312</v>
      </c>
      <c r="D2646" s="42" t="s">
        <v>21</v>
      </c>
      <c r="E2646" s="43">
        <v>428.9</v>
      </c>
      <c r="F2646" s="43">
        <v>20.74</v>
      </c>
      <c r="G2646" s="43">
        <v>449.64</v>
      </c>
      <c r="H2646" s="19">
        <f t="shared" si="41"/>
        <v>9</v>
      </c>
    </row>
    <row r="2647" spans="1:8" s="19" customFormat="1" ht="30" x14ac:dyDescent="0.25">
      <c r="A2647" s="40" t="s">
        <v>5313</v>
      </c>
      <c r="B2647" s="40"/>
      <c r="C2647" s="41" t="s">
        <v>5314</v>
      </c>
      <c r="D2647" s="42" t="s">
        <v>21</v>
      </c>
      <c r="E2647" s="43">
        <v>808.68</v>
      </c>
      <c r="F2647" s="43">
        <v>20.74</v>
      </c>
      <c r="G2647" s="43">
        <v>829.42</v>
      </c>
      <c r="H2647" s="19">
        <f t="shared" si="41"/>
        <v>9</v>
      </c>
    </row>
    <row r="2648" spans="1:8" s="19" customFormat="1" ht="30" x14ac:dyDescent="0.25">
      <c r="A2648" s="40" t="s">
        <v>5315</v>
      </c>
      <c r="B2648" s="40"/>
      <c r="C2648" s="41" t="s">
        <v>5316</v>
      </c>
      <c r="D2648" s="42" t="s">
        <v>21</v>
      </c>
      <c r="E2648" s="43">
        <v>985.09</v>
      </c>
      <c r="F2648" s="43">
        <v>20.74</v>
      </c>
      <c r="G2648" s="43">
        <v>1005.83</v>
      </c>
      <c r="H2648" s="19">
        <f t="shared" si="41"/>
        <v>9</v>
      </c>
    </row>
    <row r="2649" spans="1:8" s="19" customFormat="1" x14ac:dyDescent="0.25">
      <c r="A2649" s="40" t="s">
        <v>5317</v>
      </c>
      <c r="B2649" s="40"/>
      <c r="C2649" s="41" t="s">
        <v>5318</v>
      </c>
      <c r="D2649" s="42"/>
      <c r="E2649" s="43"/>
      <c r="F2649" s="43"/>
      <c r="G2649" s="43"/>
      <c r="H2649" s="19">
        <f t="shared" si="41"/>
        <v>5</v>
      </c>
    </row>
    <row r="2650" spans="1:8" s="19" customFormat="1" x14ac:dyDescent="0.25">
      <c r="A2650" s="40" t="s">
        <v>5319</v>
      </c>
      <c r="B2650" s="40"/>
      <c r="C2650" s="41" t="s">
        <v>5320</v>
      </c>
      <c r="D2650" s="42" t="s">
        <v>21</v>
      </c>
      <c r="E2650" s="43">
        <v>299.81</v>
      </c>
      <c r="F2650" s="43">
        <v>16.59</v>
      </c>
      <c r="G2650" s="43">
        <v>316.39999999999998</v>
      </c>
      <c r="H2650" s="19">
        <f t="shared" si="41"/>
        <v>9</v>
      </c>
    </row>
    <row r="2651" spans="1:8" s="19" customFormat="1" ht="30" x14ac:dyDescent="0.25">
      <c r="A2651" s="40" t="s">
        <v>5321</v>
      </c>
      <c r="B2651" s="40"/>
      <c r="C2651" s="41" t="s">
        <v>5322</v>
      </c>
      <c r="D2651" s="42" t="s">
        <v>21</v>
      </c>
      <c r="E2651" s="43">
        <v>292.49</v>
      </c>
      <c r="F2651" s="43">
        <v>16.59</v>
      </c>
      <c r="G2651" s="43">
        <v>309.08</v>
      </c>
      <c r="H2651" s="19">
        <f t="shared" si="41"/>
        <v>9</v>
      </c>
    </row>
    <row r="2652" spans="1:8" s="19" customFormat="1" ht="30" x14ac:dyDescent="0.25">
      <c r="A2652" s="40" t="s">
        <v>5323</v>
      </c>
      <c r="B2652" s="40"/>
      <c r="C2652" s="41" t="s">
        <v>5324</v>
      </c>
      <c r="D2652" s="42" t="s">
        <v>21</v>
      </c>
      <c r="E2652" s="43">
        <v>239.89</v>
      </c>
      <c r="F2652" s="43">
        <v>16.59</v>
      </c>
      <c r="G2652" s="43">
        <v>256.48</v>
      </c>
      <c r="H2652" s="19">
        <f t="shared" si="41"/>
        <v>9</v>
      </c>
    </row>
    <row r="2653" spans="1:8" s="19" customFormat="1" x14ac:dyDescent="0.25">
      <c r="A2653" s="40" t="s">
        <v>5325</v>
      </c>
      <c r="B2653" s="40"/>
      <c r="C2653" s="41" t="s">
        <v>5326</v>
      </c>
      <c r="D2653" s="42" t="s">
        <v>21</v>
      </c>
      <c r="E2653" s="43">
        <v>162.16999999999999</v>
      </c>
      <c r="F2653" s="43">
        <v>16.59</v>
      </c>
      <c r="G2653" s="43">
        <v>178.76</v>
      </c>
      <c r="H2653" s="19">
        <f t="shared" si="41"/>
        <v>9</v>
      </c>
    </row>
    <row r="2654" spans="1:8" s="19" customFormat="1" ht="30" x14ac:dyDescent="0.25">
      <c r="A2654" s="40" t="s">
        <v>5327</v>
      </c>
      <c r="B2654" s="40"/>
      <c r="C2654" s="41" t="s">
        <v>5328</v>
      </c>
      <c r="D2654" s="42" t="s">
        <v>21</v>
      </c>
      <c r="E2654" s="43">
        <v>102.27</v>
      </c>
      <c r="F2654" s="43">
        <v>16.59</v>
      </c>
      <c r="G2654" s="43">
        <v>118.86</v>
      </c>
      <c r="H2654" s="19">
        <f t="shared" si="41"/>
        <v>9</v>
      </c>
    </row>
    <row r="2655" spans="1:8" s="19" customFormat="1" x14ac:dyDescent="0.25">
      <c r="A2655" s="40" t="s">
        <v>5329</v>
      </c>
      <c r="B2655" s="40"/>
      <c r="C2655" s="41" t="s">
        <v>5330</v>
      </c>
      <c r="D2655" s="42"/>
      <c r="E2655" s="43"/>
      <c r="F2655" s="43"/>
      <c r="G2655" s="43"/>
      <c r="H2655" s="19">
        <f t="shared" si="41"/>
        <v>5</v>
      </c>
    </row>
    <row r="2656" spans="1:8" s="19" customFormat="1" ht="45" x14ac:dyDescent="0.25">
      <c r="A2656" s="40" t="s">
        <v>5331</v>
      </c>
      <c r="B2656" s="40"/>
      <c r="C2656" s="41" t="s">
        <v>5332</v>
      </c>
      <c r="D2656" s="42" t="s">
        <v>21</v>
      </c>
      <c r="E2656" s="43">
        <v>172.97</v>
      </c>
      <c r="F2656" s="43">
        <v>16.59</v>
      </c>
      <c r="G2656" s="43">
        <v>189.56</v>
      </c>
      <c r="H2656" s="19">
        <f t="shared" si="41"/>
        <v>9</v>
      </c>
    </row>
    <row r="2657" spans="1:8" s="19" customFormat="1" ht="30" x14ac:dyDescent="0.25">
      <c r="A2657" s="40" t="s">
        <v>5333</v>
      </c>
      <c r="B2657" s="40"/>
      <c r="C2657" s="41" t="s">
        <v>5334</v>
      </c>
      <c r="D2657" s="42" t="s">
        <v>21</v>
      </c>
      <c r="E2657" s="43">
        <v>53.64</v>
      </c>
      <c r="F2657" s="43">
        <v>16.59</v>
      </c>
      <c r="G2657" s="43">
        <v>70.23</v>
      </c>
      <c r="H2657" s="19">
        <f t="shared" si="41"/>
        <v>9</v>
      </c>
    </row>
    <row r="2658" spans="1:8" s="19" customFormat="1" ht="45" x14ac:dyDescent="0.25">
      <c r="A2658" s="40" t="s">
        <v>5335</v>
      </c>
      <c r="B2658" s="40"/>
      <c r="C2658" s="41" t="s">
        <v>5336</v>
      </c>
      <c r="D2658" s="42" t="s">
        <v>21</v>
      </c>
      <c r="E2658" s="43">
        <v>160.44999999999999</v>
      </c>
      <c r="F2658" s="43">
        <v>16.59</v>
      </c>
      <c r="G2658" s="43">
        <v>177.04</v>
      </c>
      <c r="H2658" s="19">
        <f t="shared" si="41"/>
        <v>9</v>
      </c>
    </row>
    <row r="2659" spans="1:8" s="19" customFormat="1" ht="30" x14ac:dyDescent="0.25">
      <c r="A2659" s="40" t="s">
        <v>5337</v>
      </c>
      <c r="B2659" s="40"/>
      <c r="C2659" s="41" t="s">
        <v>5338</v>
      </c>
      <c r="D2659" s="42" t="s">
        <v>21</v>
      </c>
      <c r="E2659" s="43">
        <v>60.59</v>
      </c>
      <c r="F2659" s="43">
        <v>20.74</v>
      </c>
      <c r="G2659" s="43">
        <v>81.33</v>
      </c>
      <c r="H2659" s="19">
        <f t="shared" si="41"/>
        <v>9</v>
      </c>
    </row>
    <row r="2660" spans="1:8" s="19" customFormat="1" ht="30" x14ac:dyDescent="0.25">
      <c r="A2660" s="40" t="s">
        <v>5339</v>
      </c>
      <c r="B2660" s="40"/>
      <c r="C2660" s="41" t="s">
        <v>5340</v>
      </c>
      <c r="D2660" s="42" t="s">
        <v>21</v>
      </c>
      <c r="E2660" s="43">
        <v>93.46</v>
      </c>
      <c r="F2660" s="43">
        <v>16.59</v>
      </c>
      <c r="G2660" s="43">
        <v>110.05</v>
      </c>
      <c r="H2660" s="19">
        <f t="shared" si="41"/>
        <v>9</v>
      </c>
    </row>
    <row r="2661" spans="1:8" s="19" customFormat="1" ht="45" x14ac:dyDescent="0.25">
      <c r="A2661" s="40" t="s">
        <v>5341</v>
      </c>
      <c r="B2661" s="40"/>
      <c r="C2661" s="41" t="s">
        <v>5342</v>
      </c>
      <c r="D2661" s="42" t="s">
        <v>21</v>
      </c>
      <c r="E2661" s="43">
        <v>118.19</v>
      </c>
      <c r="F2661" s="43">
        <v>16.59</v>
      </c>
      <c r="G2661" s="43">
        <v>134.78</v>
      </c>
      <c r="H2661" s="19">
        <f t="shared" si="41"/>
        <v>9</v>
      </c>
    </row>
    <row r="2662" spans="1:8" s="19" customFormat="1" ht="45" x14ac:dyDescent="0.25">
      <c r="A2662" s="40" t="s">
        <v>5343</v>
      </c>
      <c r="B2662" s="40"/>
      <c r="C2662" s="41" t="s">
        <v>5344</v>
      </c>
      <c r="D2662" s="42" t="s">
        <v>21</v>
      </c>
      <c r="E2662" s="43">
        <v>201.91</v>
      </c>
      <c r="F2662" s="43">
        <v>16.59</v>
      </c>
      <c r="G2662" s="43">
        <v>218.5</v>
      </c>
      <c r="H2662" s="19">
        <f t="shared" si="41"/>
        <v>9</v>
      </c>
    </row>
    <row r="2663" spans="1:8" s="19" customFormat="1" ht="45" x14ac:dyDescent="0.25">
      <c r="A2663" s="40" t="s">
        <v>5345</v>
      </c>
      <c r="B2663" s="40"/>
      <c r="C2663" s="41" t="s">
        <v>5346</v>
      </c>
      <c r="D2663" s="42" t="s">
        <v>21</v>
      </c>
      <c r="E2663" s="43">
        <v>156.5</v>
      </c>
      <c r="F2663" s="43">
        <v>12.44</v>
      </c>
      <c r="G2663" s="43">
        <v>168.94</v>
      </c>
      <c r="H2663" s="19">
        <f t="shared" si="41"/>
        <v>9</v>
      </c>
    </row>
    <row r="2664" spans="1:8" s="19" customFormat="1" ht="45" x14ac:dyDescent="0.25">
      <c r="A2664" s="40" t="s">
        <v>5347</v>
      </c>
      <c r="B2664" s="40"/>
      <c r="C2664" s="41" t="s">
        <v>5348</v>
      </c>
      <c r="D2664" s="42" t="s">
        <v>21</v>
      </c>
      <c r="E2664" s="43">
        <v>66.36</v>
      </c>
      <c r="F2664" s="43">
        <v>12.44</v>
      </c>
      <c r="G2664" s="43">
        <v>78.8</v>
      </c>
      <c r="H2664" s="19">
        <f t="shared" si="41"/>
        <v>9</v>
      </c>
    </row>
    <row r="2665" spans="1:8" s="19" customFormat="1" ht="30" x14ac:dyDescent="0.25">
      <c r="A2665" s="40" t="s">
        <v>5349</v>
      </c>
      <c r="B2665" s="40"/>
      <c r="C2665" s="41" t="s">
        <v>5350</v>
      </c>
      <c r="D2665" s="42" t="s">
        <v>21</v>
      </c>
      <c r="E2665" s="43">
        <v>128.66999999999999</v>
      </c>
      <c r="F2665" s="43">
        <v>16.59</v>
      </c>
      <c r="G2665" s="43">
        <v>145.26</v>
      </c>
      <c r="H2665" s="19">
        <f t="shared" si="41"/>
        <v>9</v>
      </c>
    </row>
    <row r="2666" spans="1:8" s="19" customFormat="1" ht="30" x14ac:dyDescent="0.25">
      <c r="A2666" s="40" t="s">
        <v>5351</v>
      </c>
      <c r="B2666" s="40"/>
      <c r="C2666" s="41" t="s">
        <v>5352</v>
      </c>
      <c r="D2666" s="42" t="s">
        <v>21</v>
      </c>
      <c r="E2666" s="43">
        <v>74.260000000000005</v>
      </c>
      <c r="F2666" s="43">
        <v>20.74</v>
      </c>
      <c r="G2666" s="43">
        <v>95</v>
      </c>
      <c r="H2666" s="19">
        <f t="shared" si="41"/>
        <v>9</v>
      </c>
    </row>
    <row r="2667" spans="1:8" s="19" customFormat="1" ht="30" x14ac:dyDescent="0.25">
      <c r="A2667" s="40" t="s">
        <v>5353</v>
      </c>
      <c r="B2667" s="40"/>
      <c r="C2667" s="41" t="s">
        <v>5354</v>
      </c>
      <c r="D2667" s="42" t="s">
        <v>21</v>
      </c>
      <c r="E2667" s="43">
        <v>97.94</v>
      </c>
      <c r="F2667" s="43">
        <v>20.74</v>
      </c>
      <c r="G2667" s="43">
        <v>118.68</v>
      </c>
      <c r="H2667" s="19">
        <f t="shared" si="41"/>
        <v>9</v>
      </c>
    </row>
    <row r="2668" spans="1:8" s="19" customFormat="1" ht="45" x14ac:dyDescent="0.25">
      <c r="A2668" s="40" t="s">
        <v>5355</v>
      </c>
      <c r="B2668" s="40"/>
      <c r="C2668" s="41" t="s">
        <v>5356</v>
      </c>
      <c r="D2668" s="42" t="s">
        <v>21</v>
      </c>
      <c r="E2668" s="43">
        <v>159.57</v>
      </c>
      <c r="F2668" s="43">
        <v>20.74</v>
      </c>
      <c r="G2668" s="43">
        <v>180.31</v>
      </c>
      <c r="H2668" s="19">
        <f t="shared" si="41"/>
        <v>9</v>
      </c>
    </row>
    <row r="2669" spans="1:8" s="19" customFormat="1" ht="45" x14ac:dyDescent="0.25">
      <c r="A2669" s="40" t="s">
        <v>5357</v>
      </c>
      <c r="B2669" s="40"/>
      <c r="C2669" s="41" t="s">
        <v>5358</v>
      </c>
      <c r="D2669" s="42" t="s">
        <v>21</v>
      </c>
      <c r="E2669" s="43">
        <v>93.95</v>
      </c>
      <c r="F2669" s="43">
        <v>20.74</v>
      </c>
      <c r="G2669" s="43">
        <v>114.69</v>
      </c>
      <c r="H2669" s="19">
        <f t="shared" si="41"/>
        <v>9</v>
      </c>
    </row>
    <row r="2670" spans="1:8" s="19" customFormat="1" ht="30" x14ac:dyDescent="0.25">
      <c r="A2670" s="40" t="s">
        <v>5359</v>
      </c>
      <c r="B2670" s="40"/>
      <c r="C2670" s="41" t="s">
        <v>5360</v>
      </c>
      <c r="D2670" s="42" t="s">
        <v>21</v>
      </c>
      <c r="E2670" s="43">
        <v>74.260000000000005</v>
      </c>
      <c r="F2670" s="43">
        <v>20.74</v>
      </c>
      <c r="G2670" s="43">
        <v>95</v>
      </c>
      <c r="H2670" s="19">
        <f t="shared" si="41"/>
        <v>9</v>
      </c>
    </row>
    <row r="2671" spans="1:8" s="19" customFormat="1" ht="45" x14ac:dyDescent="0.25">
      <c r="A2671" s="40" t="s">
        <v>5361</v>
      </c>
      <c r="B2671" s="40"/>
      <c r="C2671" s="41" t="s">
        <v>5362</v>
      </c>
      <c r="D2671" s="42" t="s">
        <v>21</v>
      </c>
      <c r="E2671" s="43">
        <v>63.07</v>
      </c>
      <c r="F2671" s="43">
        <v>16.59</v>
      </c>
      <c r="G2671" s="43">
        <v>79.66</v>
      </c>
      <c r="H2671" s="19">
        <f t="shared" si="41"/>
        <v>9</v>
      </c>
    </row>
    <row r="2672" spans="1:8" s="19" customFormat="1" ht="30" x14ac:dyDescent="0.25">
      <c r="A2672" s="40" t="s">
        <v>5363</v>
      </c>
      <c r="B2672" s="40"/>
      <c r="C2672" s="41" t="s">
        <v>5364</v>
      </c>
      <c r="D2672" s="42" t="s">
        <v>21</v>
      </c>
      <c r="E2672" s="43">
        <v>117.3</v>
      </c>
      <c r="F2672" s="43">
        <v>16.59</v>
      </c>
      <c r="G2672" s="43">
        <v>133.88999999999999</v>
      </c>
      <c r="H2672" s="19">
        <f t="shared" si="41"/>
        <v>9</v>
      </c>
    </row>
    <row r="2673" spans="1:8" s="19" customFormat="1" ht="45" x14ac:dyDescent="0.25">
      <c r="A2673" s="40" t="s">
        <v>5365</v>
      </c>
      <c r="B2673" s="40"/>
      <c r="C2673" s="41" t="s">
        <v>5366</v>
      </c>
      <c r="D2673" s="42" t="s">
        <v>21</v>
      </c>
      <c r="E2673" s="43">
        <v>370.22</v>
      </c>
      <c r="F2673" s="43">
        <v>16.59</v>
      </c>
      <c r="G2673" s="43">
        <v>386.81</v>
      </c>
      <c r="H2673" s="19">
        <f t="shared" si="41"/>
        <v>9</v>
      </c>
    </row>
    <row r="2674" spans="1:8" s="19" customFormat="1" ht="30" x14ac:dyDescent="0.25">
      <c r="A2674" s="40" t="s">
        <v>5367</v>
      </c>
      <c r="B2674" s="40"/>
      <c r="C2674" s="41" t="s">
        <v>5368</v>
      </c>
      <c r="D2674" s="42" t="s">
        <v>21</v>
      </c>
      <c r="E2674" s="43">
        <v>202.41</v>
      </c>
      <c r="F2674" s="43">
        <v>16.59</v>
      </c>
      <c r="G2674" s="43">
        <v>219</v>
      </c>
      <c r="H2674" s="19">
        <f t="shared" si="41"/>
        <v>9</v>
      </c>
    </row>
    <row r="2675" spans="1:8" s="19" customFormat="1" ht="45" x14ac:dyDescent="0.25">
      <c r="A2675" s="40" t="s">
        <v>5369</v>
      </c>
      <c r="B2675" s="40"/>
      <c r="C2675" s="41" t="s">
        <v>5370</v>
      </c>
      <c r="D2675" s="42" t="s">
        <v>21</v>
      </c>
      <c r="E2675" s="43">
        <v>172.36</v>
      </c>
      <c r="F2675" s="43">
        <v>16.59</v>
      </c>
      <c r="G2675" s="43">
        <v>188.95</v>
      </c>
      <c r="H2675" s="19">
        <f t="shared" si="41"/>
        <v>9</v>
      </c>
    </row>
    <row r="2676" spans="1:8" s="19" customFormat="1" ht="30" x14ac:dyDescent="0.25">
      <c r="A2676" s="40" t="s">
        <v>5371</v>
      </c>
      <c r="B2676" s="40"/>
      <c r="C2676" s="41" t="s">
        <v>5372</v>
      </c>
      <c r="D2676" s="42" t="s">
        <v>21</v>
      </c>
      <c r="E2676" s="43">
        <v>102.4</v>
      </c>
      <c r="F2676" s="43">
        <v>16.59</v>
      </c>
      <c r="G2676" s="43">
        <v>118.99</v>
      </c>
      <c r="H2676" s="19">
        <f t="shared" si="41"/>
        <v>9</v>
      </c>
    </row>
    <row r="2677" spans="1:8" s="19" customFormat="1" x14ac:dyDescent="0.25">
      <c r="A2677" s="40" t="s">
        <v>5373</v>
      </c>
      <c r="B2677" s="40"/>
      <c r="C2677" s="41" t="s">
        <v>5374</v>
      </c>
      <c r="D2677" s="42"/>
      <c r="E2677" s="43"/>
      <c r="F2677" s="43"/>
      <c r="G2677" s="43"/>
      <c r="H2677" s="19">
        <f t="shared" si="41"/>
        <v>5</v>
      </c>
    </row>
    <row r="2678" spans="1:8" s="19" customFormat="1" ht="30" x14ac:dyDescent="0.25">
      <c r="A2678" s="40" t="s">
        <v>5375</v>
      </c>
      <c r="B2678" s="40"/>
      <c r="C2678" s="41" t="s">
        <v>5376</v>
      </c>
      <c r="D2678" s="42" t="s">
        <v>21</v>
      </c>
      <c r="E2678" s="43">
        <v>37.520000000000003</v>
      </c>
      <c r="F2678" s="43">
        <v>12.44</v>
      </c>
      <c r="G2678" s="43">
        <v>49.96</v>
      </c>
      <c r="H2678" s="19">
        <f t="shared" si="41"/>
        <v>9</v>
      </c>
    </row>
    <row r="2679" spans="1:8" s="19" customFormat="1" x14ac:dyDescent="0.25">
      <c r="A2679" s="40" t="s">
        <v>5377</v>
      </c>
      <c r="B2679" s="40"/>
      <c r="C2679" s="41" t="s">
        <v>5378</v>
      </c>
      <c r="D2679" s="42"/>
      <c r="E2679" s="43"/>
      <c r="F2679" s="43"/>
      <c r="G2679" s="43"/>
      <c r="H2679" s="19">
        <f t="shared" si="41"/>
        <v>5</v>
      </c>
    </row>
    <row r="2680" spans="1:8" s="19" customFormat="1" ht="30" x14ac:dyDescent="0.25">
      <c r="A2680" s="40" t="s">
        <v>5379</v>
      </c>
      <c r="B2680" s="40"/>
      <c r="C2680" s="41" t="s">
        <v>5380</v>
      </c>
      <c r="D2680" s="42" t="s">
        <v>21</v>
      </c>
      <c r="E2680" s="43">
        <v>0.38</v>
      </c>
      <c r="F2680" s="43">
        <v>16.59</v>
      </c>
      <c r="G2680" s="43">
        <v>16.97</v>
      </c>
      <c r="H2680" s="19">
        <f t="shared" si="41"/>
        <v>9</v>
      </c>
    </row>
    <row r="2681" spans="1:8" s="19" customFormat="1" ht="30" x14ac:dyDescent="0.25">
      <c r="A2681" s="40" t="s">
        <v>5381</v>
      </c>
      <c r="B2681" s="40"/>
      <c r="C2681" s="41" t="s">
        <v>5382</v>
      </c>
      <c r="D2681" s="42" t="s">
        <v>21</v>
      </c>
      <c r="E2681" s="43">
        <v>6.72</v>
      </c>
      <c r="F2681" s="43">
        <v>3.37</v>
      </c>
      <c r="G2681" s="43">
        <v>10.09</v>
      </c>
      <c r="H2681" s="19">
        <f t="shared" si="41"/>
        <v>9</v>
      </c>
    </row>
    <row r="2682" spans="1:8" s="19" customFormat="1" x14ac:dyDescent="0.25">
      <c r="A2682" s="40" t="s">
        <v>5383</v>
      </c>
      <c r="B2682" s="40"/>
      <c r="C2682" s="41" t="s">
        <v>5384</v>
      </c>
      <c r="D2682" s="42" t="s">
        <v>21</v>
      </c>
      <c r="E2682" s="43"/>
      <c r="F2682" s="43">
        <v>16.59</v>
      </c>
      <c r="G2682" s="43">
        <v>16.59</v>
      </c>
      <c r="H2682" s="19">
        <f t="shared" si="41"/>
        <v>9</v>
      </c>
    </row>
    <row r="2683" spans="1:8" s="19" customFormat="1" x14ac:dyDescent="0.25">
      <c r="A2683" s="40" t="s">
        <v>5385</v>
      </c>
      <c r="B2683" s="40"/>
      <c r="C2683" s="41" t="s">
        <v>5386</v>
      </c>
      <c r="D2683" s="42" t="s">
        <v>21</v>
      </c>
      <c r="E2683" s="43"/>
      <c r="F2683" s="43">
        <v>3.37</v>
      </c>
      <c r="G2683" s="43">
        <v>3.37</v>
      </c>
      <c r="H2683" s="19">
        <f t="shared" si="41"/>
        <v>9</v>
      </c>
    </row>
    <row r="2684" spans="1:8" s="19" customFormat="1" x14ac:dyDescent="0.25">
      <c r="A2684" s="40" t="s">
        <v>5387</v>
      </c>
      <c r="B2684" s="40"/>
      <c r="C2684" s="41" t="s">
        <v>5388</v>
      </c>
      <c r="D2684" s="42"/>
      <c r="E2684" s="43"/>
      <c r="F2684" s="43"/>
      <c r="G2684" s="43"/>
      <c r="H2684" s="19">
        <f t="shared" si="41"/>
        <v>5</v>
      </c>
    </row>
    <row r="2685" spans="1:8" s="19" customFormat="1" ht="30" x14ac:dyDescent="0.25">
      <c r="A2685" s="40" t="s">
        <v>5389</v>
      </c>
      <c r="B2685" s="40"/>
      <c r="C2685" s="41" t="s">
        <v>5390</v>
      </c>
      <c r="D2685" s="42" t="s">
        <v>21</v>
      </c>
      <c r="E2685" s="43">
        <v>361.24</v>
      </c>
      <c r="F2685" s="43">
        <v>16.59</v>
      </c>
      <c r="G2685" s="43">
        <v>377.83</v>
      </c>
      <c r="H2685" s="19">
        <f t="shared" si="41"/>
        <v>9</v>
      </c>
    </row>
    <row r="2686" spans="1:8" s="19" customFormat="1" ht="45" x14ac:dyDescent="0.25">
      <c r="A2686" s="40" t="s">
        <v>5391</v>
      </c>
      <c r="B2686" s="40"/>
      <c r="C2686" s="41" t="s">
        <v>5392</v>
      </c>
      <c r="D2686" s="42" t="s">
        <v>21</v>
      </c>
      <c r="E2686" s="43">
        <v>256.67</v>
      </c>
      <c r="F2686" s="43">
        <v>12.44</v>
      </c>
      <c r="G2686" s="43">
        <v>269.11</v>
      </c>
      <c r="H2686" s="19">
        <f t="shared" si="41"/>
        <v>9</v>
      </c>
    </row>
    <row r="2687" spans="1:8" s="19" customFormat="1" ht="30" x14ac:dyDescent="0.25">
      <c r="A2687" s="40" t="s">
        <v>5393</v>
      </c>
      <c r="B2687" s="40"/>
      <c r="C2687" s="41" t="s">
        <v>5394</v>
      </c>
      <c r="D2687" s="42" t="s">
        <v>21</v>
      </c>
      <c r="E2687" s="43">
        <v>147.9</v>
      </c>
      <c r="F2687" s="43">
        <v>16.59</v>
      </c>
      <c r="G2687" s="43">
        <v>164.49</v>
      </c>
      <c r="H2687" s="19">
        <f t="shared" si="41"/>
        <v>9</v>
      </c>
    </row>
    <row r="2688" spans="1:8" s="19" customFormat="1" ht="45" x14ac:dyDescent="0.25">
      <c r="A2688" s="40" t="s">
        <v>5395</v>
      </c>
      <c r="B2688" s="40"/>
      <c r="C2688" s="41" t="s">
        <v>5396</v>
      </c>
      <c r="D2688" s="42" t="s">
        <v>21</v>
      </c>
      <c r="E2688" s="43">
        <v>255.59</v>
      </c>
      <c r="F2688" s="43">
        <v>12.44</v>
      </c>
      <c r="G2688" s="43">
        <v>268.02999999999997</v>
      </c>
      <c r="H2688" s="19">
        <f t="shared" si="41"/>
        <v>9</v>
      </c>
    </row>
    <row r="2689" spans="1:8" s="19" customFormat="1" ht="30" x14ac:dyDescent="0.25">
      <c r="A2689" s="40" t="s">
        <v>5397</v>
      </c>
      <c r="B2689" s="40"/>
      <c r="C2689" s="41" t="s">
        <v>5398</v>
      </c>
      <c r="D2689" s="42" t="s">
        <v>21</v>
      </c>
      <c r="E2689" s="43">
        <v>27.9</v>
      </c>
      <c r="F2689" s="43">
        <v>12.44</v>
      </c>
      <c r="G2689" s="43">
        <v>40.340000000000003</v>
      </c>
      <c r="H2689" s="19">
        <f t="shared" si="41"/>
        <v>9</v>
      </c>
    </row>
    <row r="2690" spans="1:8" s="19" customFormat="1" ht="30" x14ac:dyDescent="0.25">
      <c r="A2690" s="40" t="s">
        <v>5399</v>
      </c>
      <c r="B2690" s="40"/>
      <c r="C2690" s="41" t="s">
        <v>5400</v>
      </c>
      <c r="D2690" s="42" t="s">
        <v>21</v>
      </c>
      <c r="E2690" s="43">
        <v>71.3</v>
      </c>
      <c r="F2690" s="43">
        <v>20.74</v>
      </c>
      <c r="G2690" s="43">
        <v>92.04</v>
      </c>
      <c r="H2690" s="19">
        <f t="shared" si="41"/>
        <v>9</v>
      </c>
    </row>
    <row r="2691" spans="1:8" s="19" customFormat="1" x14ac:dyDescent="0.25">
      <c r="A2691" s="40" t="s">
        <v>5401</v>
      </c>
      <c r="B2691" s="40"/>
      <c r="C2691" s="41" t="s">
        <v>5402</v>
      </c>
      <c r="D2691" s="42"/>
      <c r="E2691" s="43"/>
      <c r="F2691" s="43"/>
      <c r="G2691" s="43"/>
      <c r="H2691" s="19">
        <f t="shared" si="41"/>
        <v>2</v>
      </c>
    </row>
    <row r="2692" spans="1:8" s="19" customFormat="1" x14ac:dyDescent="0.25">
      <c r="A2692" s="40" t="s">
        <v>5403</v>
      </c>
      <c r="B2692" s="40"/>
      <c r="C2692" s="41" t="s">
        <v>5404</v>
      </c>
      <c r="D2692" s="42"/>
      <c r="E2692" s="43"/>
      <c r="F2692" s="43"/>
      <c r="G2692" s="43"/>
      <c r="H2692" s="19">
        <f t="shared" si="41"/>
        <v>5</v>
      </c>
    </row>
    <row r="2693" spans="1:8" s="19" customFormat="1" ht="30" x14ac:dyDescent="0.25">
      <c r="A2693" s="40" t="s">
        <v>5405</v>
      </c>
      <c r="B2693" s="40"/>
      <c r="C2693" s="41" t="s">
        <v>5406</v>
      </c>
      <c r="D2693" s="42" t="s">
        <v>21</v>
      </c>
      <c r="E2693" s="43">
        <v>83.91</v>
      </c>
      <c r="F2693" s="43">
        <v>10.37</v>
      </c>
      <c r="G2693" s="43">
        <v>94.28</v>
      </c>
      <c r="H2693" s="19">
        <f t="shared" si="41"/>
        <v>9</v>
      </c>
    </row>
    <row r="2694" spans="1:8" s="19" customFormat="1" ht="30" x14ac:dyDescent="0.25">
      <c r="A2694" s="40" t="s">
        <v>5407</v>
      </c>
      <c r="B2694" s="40"/>
      <c r="C2694" s="41" t="s">
        <v>5408</v>
      </c>
      <c r="D2694" s="42" t="s">
        <v>21</v>
      </c>
      <c r="E2694" s="43">
        <v>135.08000000000001</v>
      </c>
      <c r="F2694" s="43">
        <v>10.37</v>
      </c>
      <c r="G2694" s="43">
        <v>145.44999999999999</v>
      </c>
      <c r="H2694" s="19">
        <f t="shared" si="41"/>
        <v>9</v>
      </c>
    </row>
    <row r="2695" spans="1:8" s="19" customFormat="1" x14ac:dyDescent="0.25">
      <c r="A2695" s="40" t="s">
        <v>5409</v>
      </c>
      <c r="B2695" s="40"/>
      <c r="C2695" s="41" t="s">
        <v>5410</v>
      </c>
      <c r="D2695" s="42" t="s">
        <v>21</v>
      </c>
      <c r="E2695" s="43">
        <v>73.97</v>
      </c>
      <c r="F2695" s="43">
        <v>10.37</v>
      </c>
      <c r="G2695" s="43">
        <v>84.34</v>
      </c>
      <c r="H2695" s="19">
        <f t="shared" si="41"/>
        <v>9</v>
      </c>
    </row>
    <row r="2696" spans="1:8" s="19" customFormat="1" x14ac:dyDescent="0.25">
      <c r="A2696" s="40" t="s">
        <v>5411</v>
      </c>
      <c r="B2696" s="40"/>
      <c r="C2696" s="41" t="s">
        <v>5412</v>
      </c>
      <c r="D2696" s="42" t="s">
        <v>21</v>
      </c>
      <c r="E2696" s="43">
        <v>48.87</v>
      </c>
      <c r="F2696" s="43">
        <v>10.37</v>
      </c>
      <c r="G2696" s="43">
        <v>59.24</v>
      </c>
      <c r="H2696" s="19">
        <f t="shared" si="41"/>
        <v>9</v>
      </c>
    </row>
    <row r="2697" spans="1:8" s="19" customFormat="1" x14ac:dyDescent="0.25">
      <c r="A2697" s="40" t="s">
        <v>5413</v>
      </c>
      <c r="B2697" s="40"/>
      <c r="C2697" s="41" t="s">
        <v>5414</v>
      </c>
      <c r="D2697" s="42" t="s">
        <v>21</v>
      </c>
      <c r="E2697" s="43">
        <v>4.91</v>
      </c>
      <c r="F2697" s="43">
        <v>10.37</v>
      </c>
      <c r="G2697" s="43">
        <v>15.28</v>
      </c>
      <c r="H2697" s="19">
        <f t="shared" ref="H2697:H2760" si="42">LEN(A2697)</f>
        <v>9</v>
      </c>
    </row>
    <row r="2698" spans="1:8" s="19" customFormat="1" x14ac:dyDescent="0.25">
      <c r="A2698" s="40" t="s">
        <v>5415</v>
      </c>
      <c r="B2698" s="40"/>
      <c r="C2698" s="41" t="s">
        <v>5416</v>
      </c>
      <c r="D2698" s="42" t="s">
        <v>21</v>
      </c>
      <c r="E2698" s="43">
        <v>11.72</v>
      </c>
      <c r="F2698" s="43">
        <v>10.37</v>
      </c>
      <c r="G2698" s="43">
        <v>22.09</v>
      </c>
      <c r="H2698" s="19">
        <f t="shared" si="42"/>
        <v>9</v>
      </c>
    </row>
    <row r="2699" spans="1:8" s="19" customFormat="1" ht="30" x14ac:dyDescent="0.25">
      <c r="A2699" s="40" t="s">
        <v>5417</v>
      </c>
      <c r="B2699" s="40"/>
      <c r="C2699" s="41" t="s">
        <v>5418</v>
      </c>
      <c r="D2699" s="42" t="s">
        <v>21</v>
      </c>
      <c r="E2699" s="43">
        <v>12.5</v>
      </c>
      <c r="F2699" s="43">
        <v>10.37</v>
      </c>
      <c r="G2699" s="43">
        <v>22.87</v>
      </c>
      <c r="H2699" s="19">
        <f t="shared" si="42"/>
        <v>9</v>
      </c>
    </row>
    <row r="2700" spans="1:8" s="19" customFormat="1" ht="30" x14ac:dyDescent="0.25">
      <c r="A2700" s="40" t="s">
        <v>5419</v>
      </c>
      <c r="B2700" s="40"/>
      <c r="C2700" s="41" t="s">
        <v>5420</v>
      </c>
      <c r="D2700" s="42" t="s">
        <v>21</v>
      </c>
      <c r="E2700" s="43">
        <v>14.92</v>
      </c>
      <c r="F2700" s="43">
        <v>10.37</v>
      </c>
      <c r="G2700" s="43">
        <v>25.29</v>
      </c>
      <c r="H2700" s="19">
        <f t="shared" si="42"/>
        <v>9</v>
      </c>
    </row>
    <row r="2701" spans="1:8" s="19" customFormat="1" x14ac:dyDescent="0.25">
      <c r="A2701" s="40" t="s">
        <v>5421</v>
      </c>
      <c r="B2701" s="40"/>
      <c r="C2701" s="41" t="s">
        <v>5422</v>
      </c>
      <c r="D2701" s="42"/>
      <c r="E2701" s="43"/>
      <c r="F2701" s="43"/>
      <c r="G2701" s="43"/>
      <c r="H2701" s="19">
        <f t="shared" si="42"/>
        <v>5</v>
      </c>
    </row>
    <row r="2702" spans="1:8" s="19" customFormat="1" x14ac:dyDescent="0.25">
      <c r="A2702" s="40" t="s">
        <v>5423</v>
      </c>
      <c r="B2702" s="40"/>
      <c r="C2702" s="41" t="s">
        <v>5424</v>
      </c>
      <c r="D2702" s="42" t="s">
        <v>21</v>
      </c>
      <c r="E2702" s="43">
        <v>5.69</v>
      </c>
      <c r="F2702" s="43">
        <v>10.37</v>
      </c>
      <c r="G2702" s="43">
        <v>16.059999999999999</v>
      </c>
      <c r="H2702" s="19">
        <f t="shared" si="42"/>
        <v>9</v>
      </c>
    </row>
    <row r="2703" spans="1:8" s="19" customFormat="1" x14ac:dyDescent="0.25">
      <c r="A2703" s="40" t="s">
        <v>5425</v>
      </c>
      <c r="B2703" s="40"/>
      <c r="C2703" s="41" t="s">
        <v>5426</v>
      </c>
      <c r="D2703" s="42" t="s">
        <v>21</v>
      </c>
      <c r="E2703" s="43">
        <v>15.31</v>
      </c>
      <c r="F2703" s="43">
        <v>10.37</v>
      </c>
      <c r="G2703" s="43">
        <v>25.68</v>
      </c>
      <c r="H2703" s="19">
        <f t="shared" si="42"/>
        <v>9</v>
      </c>
    </row>
    <row r="2704" spans="1:8" s="19" customFormat="1" x14ac:dyDescent="0.25">
      <c r="A2704" s="40" t="s">
        <v>5427</v>
      </c>
      <c r="B2704" s="40"/>
      <c r="C2704" s="41" t="s">
        <v>5428</v>
      </c>
      <c r="D2704" s="42" t="s">
        <v>21</v>
      </c>
      <c r="E2704" s="43">
        <v>5.33</v>
      </c>
      <c r="F2704" s="43">
        <v>10.37</v>
      </c>
      <c r="G2704" s="43">
        <v>15.7</v>
      </c>
      <c r="H2704" s="19">
        <f t="shared" si="42"/>
        <v>9</v>
      </c>
    </row>
    <row r="2705" spans="1:8" s="19" customFormat="1" x14ac:dyDescent="0.25">
      <c r="A2705" s="40" t="s">
        <v>5429</v>
      </c>
      <c r="B2705" s="40"/>
      <c r="C2705" s="41" t="s">
        <v>5430</v>
      </c>
      <c r="D2705" s="42" t="s">
        <v>21</v>
      </c>
      <c r="E2705" s="43">
        <v>7.87</v>
      </c>
      <c r="F2705" s="43">
        <v>10.37</v>
      </c>
      <c r="G2705" s="43">
        <v>18.239999999999998</v>
      </c>
      <c r="H2705" s="19">
        <f t="shared" si="42"/>
        <v>9</v>
      </c>
    </row>
    <row r="2706" spans="1:8" s="19" customFormat="1" ht="30" x14ac:dyDescent="0.25">
      <c r="A2706" s="40" t="s">
        <v>5431</v>
      </c>
      <c r="B2706" s="40"/>
      <c r="C2706" s="41" t="s">
        <v>5432</v>
      </c>
      <c r="D2706" s="42" t="s">
        <v>21</v>
      </c>
      <c r="E2706" s="43">
        <v>13.56</v>
      </c>
      <c r="F2706" s="43">
        <v>10.37</v>
      </c>
      <c r="G2706" s="43">
        <v>23.93</v>
      </c>
      <c r="H2706" s="19">
        <f t="shared" si="42"/>
        <v>9</v>
      </c>
    </row>
    <row r="2707" spans="1:8" s="19" customFormat="1" ht="30" x14ac:dyDescent="0.25">
      <c r="A2707" s="40" t="s">
        <v>5433</v>
      </c>
      <c r="B2707" s="40"/>
      <c r="C2707" s="41" t="s">
        <v>5434</v>
      </c>
      <c r="D2707" s="42" t="s">
        <v>21</v>
      </c>
      <c r="E2707" s="43">
        <v>16.399999999999999</v>
      </c>
      <c r="F2707" s="43">
        <v>10.37</v>
      </c>
      <c r="G2707" s="43">
        <v>26.77</v>
      </c>
      <c r="H2707" s="19">
        <f t="shared" si="42"/>
        <v>9</v>
      </c>
    </row>
    <row r="2708" spans="1:8" s="19" customFormat="1" x14ac:dyDescent="0.25">
      <c r="A2708" s="40" t="s">
        <v>5435</v>
      </c>
      <c r="B2708" s="40"/>
      <c r="C2708" s="41" t="s">
        <v>5436</v>
      </c>
      <c r="D2708" s="42"/>
      <c r="E2708" s="43"/>
      <c r="F2708" s="43"/>
      <c r="G2708" s="43"/>
      <c r="H2708" s="19">
        <f t="shared" si="42"/>
        <v>5</v>
      </c>
    </row>
    <row r="2709" spans="1:8" s="19" customFormat="1" ht="30" x14ac:dyDescent="0.25">
      <c r="A2709" s="40" t="s">
        <v>5437</v>
      </c>
      <c r="B2709" s="40"/>
      <c r="C2709" s="41" t="s">
        <v>5438</v>
      </c>
      <c r="D2709" s="42" t="s">
        <v>21</v>
      </c>
      <c r="E2709" s="43">
        <v>14.1</v>
      </c>
      <c r="F2709" s="43">
        <v>10.37</v>
      </c>
      <c r="G2709" s="43">
        <v>24.47</v>
      </c>
      <c r="H2709" s="19">
        <f t="shared" si="42"/>
        <v>9</v>
      </c>
    </row>
    <row r="2710" spans="1:8" s="19" customFormat="1" ht="30" x14ac:dyDescent="0.25">
      <c r="A2710" s="40" t="s">
        <v>5439</v>
      </c>
      <c r="B2710" s="40"/>
      <c r="C2710" s="41" t="s">
        <v>5440</v>
      </c>
      <c r="D2710" s="42" t="s">
        <v>21</v>
      </c>
      <c r="E2710" s="43">
        <v>14.52</v>
      </c>
      <c r="F2710" s="43">
        <v>10.37</v>
      </c>
      <c r="G2710" s="43">
        <v>24.89</v>
      </c>
      <c r="H2710" s="19">
        <f t="shared" si="42"/>
        <v>9</v>
      </c>
    </row>
    <row r="2711" spans="1:8" s="19" customFormat="1" ht="30" x14ac:dyDescent="0.25">
      <c r="A2711" s="40" t="s">
        <v>5441</v>
      </c>
      <c r="B2711" s="40"/>
      <c r="C2711" s="41" t="s">
        <v>5442</v>
      </c>
      <c r="D2711" s="42" t="s">
        <v>21</v>
      </c>
      <c r="E2711" s="43">
        <v>12.98</v>
      </c>
      <c r="F2711" s="43">
        <v>10.37</v>
      </c>
      <c r="G2711" s="43">
        <v>23.35</v>
      </c>
      <c r="H2711" s="19">
        <f t="shared" si="42"/>
        <v>9</v>
      </c>
    </row>
    <row r="2712" spans="1:8" s="19" customFormat="1" ht="30" x14ac:dyDescent="0.25">
      <c r="A2712" s="40" t="s">
        <v>5443</v>
      </c>
      <c r="B2712" s="40"/>
      <c r="C2712" s="41" t="s">
        <v>5444</v>
      </c>
      <c r="D2712" s="42" t="s">
        <v>21</v>
      </c>
      <c r="E2712" s="43">
        <v>20.59</v>
      </c>
      <c r="F2712" s="43">
        <v>10.37</v>
      </c>
      <c r="G2712" s="43">
        <v>30.96</v>
      </c>
      <c r="H2712" s="19">
        <f t="shared" si="42"/>
        <v>9</v>
      </c>
    </row>
    <row r="2713" spans="1:8" s="19" customFormat="1" x14ac:dyDescent="0.25">
      <c r="A2713" s="40" t="s">
        <v>5445</v>
      </c>
      <c r="B2713" s="40"/>
      <c r="C2713" s="41" t="s">
        <v>5446</v>
      </c>
      <c r="D2713" s="42"/>
      <c r="E2713" s="43"/>
      <c r="F2713" s="43"/>
      <c r="G2713" s="43"/>
      <c r="H2713" s="19">
        <f t="shared" si="42"/>
        <v>5</v>
      </c>
    </row>
    <row r="2714" spans="1:8" s="19" customFormat="1" x14ac:dyDescent="0.25">
      <c r="A2714" s="40" t="s">
        <v>5447</v>
      </c>
      <c r="B2714" s="40"/>
      <c r="C2714" s="41" t="s">
        <v>5448</v>
      </c>
      <c r="D2714" s="42" t="s">
        <v>21</v>
      </c>
      <c r="E2714" s="43">
        <v>13.8</v>
      </c>
      <c r="F2714" s="43">
        <v>10.37</v>
      </c>
      <c r="G2714" s="43">
        <v>24.17</v>
      </c>
      <c r="H2714" s="19">
        <f t="shared" si="42"/>
        <v>9</v>
      </c>
    </row>
    <row r="2715" spans="1:8" s="19" customFormat="1" x14ac:dyDescent="0.25">
      <c r="A2715" s="40" t="s">
        <v>5449</v>
      </c>
      <c r="B2715" s="40"/>
      <c r="C2715" s="41" t="s">
        <v>5450</v>
      </c>
      <c r="D2715" s="42" t="s">
        <v>21</v>
      </c>
      <c r="E2715" s="43">
        <v>12.58</v>
      </c>
      <c r="F2715" s="43">
        <v>10.37</v>
      </c>
      <c r="G2715" s="43">
        <v>22.95</v>
      </c>
      <c r="H2715" s="19">
        <f t="shared" si="42"/>
        <v>9</v>
      </c>
    </row>
    <row r="2716" spans="1:8" s="19" customFormat="1" x14ac:dyDescent="0.25">
      <c r="A2716" s="40" t="s">
        <v>5451</v>
      </c>
      <c r="B2716" s="40"/>
      <c r="C2716" s="41" t="s">
        <v>5452</v>
      </c>
      <c r="D2716" s="42" t="s">
        <v>21</v>
      </c>
      <c r="E2716" s="43">
        <v>80.790000000000006</v>
      </c>
      <c r="F2716" s="43">
        <v>10.37</v>
      </c>
      <c r="G2716" s="43">
        <v>91.16</v>
      </c>
      <c r="H2716" s="19">
        <f t="shared" si="42"/>
        <v>9</v>
      </c>
    </row>
    <row r="2717" spans="1:8" s="19" customFormat="1" x14ac:dyDescent="0.25">
      <c r="A2717" s="40" t="s">
        <v>5453</v>
      </c>
      <c r="B2717" s="40"/>
      <c r="C2717" s="41" t="s">
        <v>5454</v>
      </c>
      <c r="D2717" s="42" t="s">
        <v>21</v>
      </c>
      <c r="E2717" s="43">
        <v>190.56</v>
      </c>
      <c r="F2717" s="43">
        <v>12.44</v>
      </c>
      <c r="G2717" s="43">
        <v>203</v>
      </c>
      <c r="H2717" s="19">
        <f t="shared" si="42"/>
        <v>9</v>
      </c>
    </row>
    <row r="2718" spans="1:8" s="19" customFormat="1" x14ac:dyDescent="0.25">
      <c r="A2718" s="40" t="s">
        <v>5455</v>
      </c>
      <c r="B2718" s="40"/>
      <c r="C2718" s="41" t="s">
        <v>5456</v>
      </c>
      <c r="D2718" s="42" t="s">
        <v>131</v>
      </c>
      <c r="E2718" s="43">
        <v>86.47</v>
      </c>
      <c r="F2718" s="43">
        <v>12.44</v>
      </c>
      <c r="G2718" s="43">
        <v>98.91</v>
      </c>
      <c r="H2718" s="19">
        <f t="shared" si="42"/>
        <v>9</v>
      </c>
    </row>
    <row r="2719" spans="1:8" s="19" customFormat="1" x14ac:dyDescent="0.25">
      <c r="A2719" s="40" t="s">
        <v>5457</v>
      </c>
      <c r="B2719" s="40"/>
      <c r="C2719" s="41" t="s">
        <v>5458</v>
      </c>
      <c r="D2719" s="42" t="s">
        <v>21</v>
      </c>
      <c r="E2719" s="43">
        <v>18.149999999999999</v>
      </c>
      <c r="F2719" s="43">
        <v>10.37</v>
      </c>
      <c r="G2719" s="43">
        <v>28.52</v>
      </c>
      <c r="H2719" s="19">
        <f t="shared" si="42"/>
        <v>9</v>
      </c>
    </row>
    <row r="2720" spans="1:8" s="19" customFormat="1" x14ac:dyDescent="0.25">
      <c r="A2720" s="40" t="s">
        <v>5459</v>
      </c>
      <c r="B2720" s="40"/>
      <c r="C2720" s="41" t="s">
        <v>5460</v>
      </c>
      <c r="D2720" s="42" t="s">
        <v>21</v>
      </c>
      <c r="E2720" s="43">
        <v>39.47</v>
      </c>
      <c r="F2720" s="43">
        <v>10.37</v>
      </c>
      <c r="G2720" s="43">
        <v>49.84</v>
      </c>
      <c r="H2720" s="19">
        <f t="shared" si="42"/>
        <v>9</v>
      </c>
    </row>
    <row r="2721" spans="1:8" s="19" customFormat="1" x14ac:dyDescent="0.25">
      <c r="A2721" s="40" t="s">
        <v>5461</v>
      </c>
      <c r="B2721" s="40"/>
      <c r="C2721" s="41" t="s">
        <v>5462</v>
      </c>
      <c r="D2721" s="42"/>
      <c r="E2721" s="43"/>
      <c r="F2721" s="43"/>
      <c r="G2721" s="43"/>
      <c r="H2721" s="19">
        <f t="shared" si="42"/>
        <v>5</v>
      </c>
    </row>
    <row r="2722" spans="1:8" s="19" customFormat="1" x14ac:dyDescent="0.25">
      <c r="A2722" s="40" t="s">
        <v>5463</v>
      </c>
      <c r="B2722" s="40"/>
      <c r="C2722" s="41" t="s">
        <v>5464</v>
      </c>
      <c r="D2722" s="42" t="s">
        <v>21</v>
      </c>
      <c r="E2722" s="43">
        <v>42.23</v>
      </c>
      <c r="F2722" s="43">
        <v>10.37</v>
      </c>
      <c r="G2722" s="43">
        <v>52.6</v>
      </c>
      <c r="H2722" s="19">
        <f t="shared" si="42"/>
        <v>9</v>
      </c>
    </row>
    <row r="2723" spans="1:8" s="19" customFormat="1" ht="30" x14ac:dyDescent="0.25">
      <c r="A2723" s="40" t="s">
        <v>5465</v>
      </c>
      <c r="B2723" s="40"/>
      <c r="C2723" s="41" t="s">
        <v>5466</v>
      </c>
      <c r="D2723" s="42" t="s">
        <v>21</v>
      </c>
      <c r="E2723" s="43">
        <v>17.88</v>
      </c>
      <c r="F2723" s="43">
        <v>10.37</v>
      </c>
      <c r="G2723" s="43">
        <v>28.25</v>
      </c>
      <c r="H2723" s="19">
        <f t="shared" si="42"/>
        <v>9</v>
      </c>
    </row>
    <row r="2724" spans="1:8" s="19" customFormat="1" x14ac:dyDescent="0.25">
      <c r="A2724" s="40" t="s">
        <v>5467</v>
      </c>
      <c r="B2724" s="40"/>
      <c r="C2724" s="41" t="s">
        <v>5468</v>
      </c>
      <c r="D2724" s="42" t="s">
        <v>21</v>
      </c>
      <c r="E2724" s="43">
        <v>81.64</v>
      </c>
      <c r="F2724" s="43">
        <v>10.37</v>
      </c>
      <c r="G2724" s="43">
        <v>92.01</v>
      </c>
      <c r="H2724" s="19">
        <f t="shared" si="42"/>
        <v>9</v>
      </c>
    </row>
    <row r="2725" spans="1:8" s="19" customFormat="1" x14ac:dyDescent="0.25">
      <c r="A2725" s="40" t="s">
        <v>5469</v>
      </c>
      <c r="B2725" s="40"/>
      <c r="C2725" s="41" t="s">
        <v>5470</v>
      </c>
      <c r="D2725" s="42" t="s">
        <v>21</v>
      </c>
      <c r="E2725" s="43">
        <v>63.18</v>
      </c>
      <c r="F2725" s="43">
        <v>10.37</v>
      </c>
      <c r="G2725" s="43">
        <v>73.55</v>
      </c>
      <c r="H2725" s="19">
        <f t="shared" si="42"/>
        <v>9</v>
      </c>
    </row>
    <row r="2726" spans="1:8" s="19" customFormat="1" x14ac:dyDescent="0.25">
      <c r="A2726" s="40" t="s">
        <v>5471</v>
      </c>
      <c r="B2726" s="40"/>
      <c r="C2726" s="41" t="s">
        <v>5472</v>
      </c>
      <c r="D2726" s="42" t="s">
        <v>21</v>
      </c>
      <c r="E2726" s="43">
        <v>131.97</v>
      </c>
      <c r="F2726" s="43">
        <v>10.37</v>
      </c>
      <c r="G2726" s="43">
        <v>142.34</v>
      </c>
      <c r="H2726" s="19">
        <f t="shared" si="42"/>
        <v>9</v>
      </c>
    </row>
    <row r="2727" spans="1:8" s="19" customFormat="1" x14ac:dyDescent="0.25">
      <c r="A2727" s="40" t="s">
        <v>5473</v>
      </c>
      <c r="B2727" s="40"/>
      <c r="C2727" s="41" t="s">
        <v>5474</v>
      </c>
      <c r="D2727" s="42" t="s">
        <v>21</v>
      </c>
      <c r="E2727" s="43">
        <v>19.32</v>
      </c>
      <c r="F2727" s="43">
        <v>41.47</v>
      </c>
      <c r="G2727" s="43">
        <v>60.79</v>
      </c>
      <c r="H2727" s="19">
        <f t="shared" si="42"/>
        <v>9</v>
      </c>
    </row>
    <row r="2728" spans="1:8" s="19" customFormat="1" x14ac:dyDescent="0.25">
      <c r="A2728" s="40" t="s">
        <v>5475</v>
      </c>
      <c r="B2728" s="40"/>
      <c r="C2728" s="41" t="s">
        <v>5476</v>
      </c>
      <c r="D2728" s="42" t="s">
        <v>21</v>
      </c>
      <c r="E2728" s="43">
        <v>22</v>
      </c>
      <c r="F2728" s="43">
        <v>4.1500000000000004</v>
      </c>
      <c r="G2728" s="43">
        <v>26.15</v>
      </c>
      <c r="H2728" s="19">
        <f t="shared" si="42"/>
        <v>9</v>
      </c>
    </row>
    <row r="2729" spans="1:8" s="19" customFormat="1" ht="30" x14ac:dyDescent="0.25">
      <c r="A2729" s="40" t="s">
        <v>5477</v>
      </c>
      <c r="B2729" s="40"/>
      <c r="C2729" s="41" t="s">
        <v>5478</v>
      </c>
      <c r="D2729" s="42" t="s">
        <v>21</v>
      </c>
      <c r="E2729" s="43">
        <v>28.62</v>
      </c>
      <c r="F2729" s="43">
        <v>4.1500000000000004</v>
      </c>
      <c r="G2729" s="43">
        <v>32.770000000000003</v>
      </c>
      <c r="H2729" s="19">
        <f t="shared" si="42"/>
        <v>9</v>
      </c>
    </row>
    <row r="2730" spans="1:8" s="19" customFormat="1" x14ac:dyDescent="0.25">
      <c r="A2730" s="40" t="s">
        <v>5479</v>
      </c>
      <c r="B2730" s="40"/>
      <c r="C2730" s="41" t="s">
        <v>5480</v>
      </c>
      <c r="D2730" s="42" t="s">
        <v>21</v>
      </c>
      <c r="E2730" s="43">
        <v>17.82</v>
      </c>
      <c r="F2730" s="43">
        <v>4.1500000000000004</v>
      </c>
      <c r="G2730" s="43">
        <v>21.97</v>
      </c>
      <c r="H2730" s="19">
        <f t="shared" si="42"/>
        <v>9</v>
      </c>
    </row>
    <row r="2731" spans="1:8" s="19" customFormat="1" x14ac:dyDescent="0.25">
      <c r="A2731" s="40" t="s">
        <v>5481</v>
      </c>
      <c r="B2731" s="40"/>
      <c r="C2731" s="41" t="s">
        <v>5482</v>
      </c>
      <c r="D2731" s="42" t="s">
        <v>21</v>
      </c>
      <c r="E2731" s="43">
        <v>5.87</v>
      </c>
      <c r="F2731" s="43">
        <v>4.1500000000000004</v>
      </c>
      <c r="G2731" s="43">
        <v>10.02</v>
      </c>
      <c r="H2731" s="19">
        <f t="shared" si="42"/>
        <v>9</v>
      </c>
    </row>
    <row r="2732" spans="1:8" s="19" customFormat="1" x14ac:dyDescent="0.25">
      <c r="A2732" s="40" t="s">
        <v>5483</v>
      </c>
      <c r="B2732" s="40"/>
      <c r="C2732" s="41" t="s">
        <v>5484</v>
      </c>
      <c r="D2732" s="42" t="s">
        <v>131</v>
      </c>
      <c r="E2732" s="43">
        <v>16.649999999999999</v>
      </c>
      <c r="F2732" s="43">
        <v>16.59</v>
      </c>
      <c r="G2732" s="43">
        <v>33.24</v>
      </c>
      <c r="H2732" s="19">
        <f t="shared" si="42"/>
        <v>9</v>
      </c>
    </row>
    <row r="2733" spans="1:8" s="19" customFormat="1" x14ac:dyDescent="0.25">
      <c r="A2733" s="40" t="s">
        <v>5485</v>
      </c>
      <c r="B2733" s="40"/>
      <c r="C2733" s="41" t="s">
        <v>5486</v>
      </c>
      <c r="D2733" s="42" t="s">
        <v>21</v>
      </c>
      <c r="E2733" s="43">
        <v>20.29</v>
      </c>
      <c r="F2733" s="43">
        <v>10.37</v>
      </c>
      <c r="G2733" s="43">
        <v>30.66</v>
      </c>
      <c r="H2733" s="19">
        <f t="shared" si="42"/>
        <v>9</v>
      </c>
    </row>
    <row r="2734" spans="1:8" s="19" customFormat="1" x14ac:dyDescent="0.25">
      <c r="A2734" s="40" t="s">
        <v>5487</v>
      </c>
      <c r="B2734" s="40"/>
      <c r="C2734" s="41" t="s">
        <v>5488</v>
      </c>
      <c r="D2734" s="42" t="s">
        <v>21</v>
      </c>
      <c r="E2734" s="43">
        <v>240.52</v>
      </c>
      <c r="F2734" s="43">
        <v>20.74</v>
      </c>
      <c r="G2734" s="43">
        <v>261.26</v>
      </c>
      <c r="H2734" s="19">
        <f t="shared" si="42"/>
        <v>9</v>
      </c>
    </row>
    <row r="2735" spans="1:8" s="19" customFormat="1" x14ac:dyDescent="0.25">
      <c r="A2735" s="40" t="s">
        <v>5489</v>
      </c>
      <c r="B2735" s="40"/>
      <c r="C2735" s="41" t="s">
        <v>5490</v>
      </c>
      <c r="D2735" s="42" t="s">
        <v>21</v>
      </c>
      <c r="E2735" s="43">
        <v>135.01</v>
      </c>
      <c r="F2735" s="43">
        <v>20.74</v>
      </c>
      <c r="G2735" s="43">
        <v>155.75</v>
      </c>
      <c r="H2735" s="19">
        <f t="shared" si="42"/>
        <v>9</v>
      </c>
    </row>
    <row r="2736" spans="1:8" s="19" customFormat="1" x14ac:dyDescent="0.25">
      <c r="A2736" s="40" t="s">
        <v>5491</v>
      </c>
      <c r="B2736" s="40"/>
      <c r="C2736" s="41" t="s">
        <v>5492</v>
      </c>
      <c r="D2736" s="42" t="s">
        <v>21</v>
      </c>
      <c r="E2736" s="43">
        <v>162.61000000000001</v>
      </c>
      <c r="F2736" s="43">
        <v>20.74</v>
      </c>
      <c r="G2736" s="43">
        <v>183.35</v>
      </c>
      <c r="H2736" s="19">
        <f t="shared" si="42"/>
        <v>9</v>
      </c>
    </row>
    <row r="2737" spans="1:8" s="19" customFormat="1" x14ac:dyDescent="0.25">
      <c r="A2737" s="40" t="s">
        <v>5493</v>
      </c>
      <c r="B2737" s="40"/>
      <c r="C2737" s="41" t="s">
        <v>5494</v>
      </c>
      <c r="D2737" s="42" t="s">
        <v>21</v>
      </c>
      <c r="E2737" s="43">
        <v>54.19</v>
      </c>
      <c r="F2737" s="43">
        <v>10.37</v>
      </c>
      <c r="G2737" s="43">
        <v>64.56</v>
      </c>
      <c r="H2737" s="19">
        <f t="shared" si="42"/>
        <v>9</v>
      </c>
    </row>
    <row r="2738" spans="1:8" s="19" customFormat="1" x14ac:dyDescent="0.25">
      <c r="A2738" s="40" t="s">
        <v>5495</v>
      </c>
      <c r="B2738" s="40"/>
      <c r="C2738" s="41" t="s">
        <v>5496</v>
      </c>
      <c r="D2738" s="42" t="s">
        <v>21</v>
      </c>
      <c r="E2738" s="43">
        <v>3.5</v>
      </c>
      <c r="F2738" s="43">
        <v>8.2899999999999991</v>
      </c>
      <c r="G2738" s="43">
        <v>11.79</v>
      </c>
      <c r="H2738" s="19">
        <f t="shared" si="42"/>
        <v>9</v>
      </c>
    </row>
    <row r="2739" spans="1:8" s="19" customFormat="1" x14ac:dyDescent="0.25">
      <c r="A2739" s="40" t="s">
        <v>5497</v>
      </c>
      <c r="B2739" s="40"/>
      <c r="C2739" s="41" t="s">
        <v>5498</v>
      </c>
      <c r="D2739" s="42" t="s">
        <v>21</v>
      </c>
      <c r="E2739" s="43">
        <v>11.21</v>
      </c>
      <c r="F2739" s="43">
        <v>10.37</v>
      </c>
      <c r="G2739" s="43">
        <v>21.58</v>
      </c>
      <c r="H2739" s="19">
        <f t="shared" si="42"/>
        <v>9</v>
      </c>
    </row>
    <row r="2740" spans="1:8" s="19" customFormat="1" ht="30" x14ac:dyDescent="0.25">
      <c r="A2740" s="40" t="s">
        <v>5499</v>
      </c>
      <c r="B2740" s="40"/>
      <c r="C2740" s="41" t="s">
        <v>5500</v>
      </c>
      <c r="D2740" s="42" t="s">
        <v>131</v>
      </c>
      <c r="E2740" s="43">
        <v>17.89</v>
      </c>
      <c r="F2740" s="43">
        <v>20.74</v>
      </c>
      <c r="G2740" s="43">
        <v>38.630000000000003</v>
      </c>
      <c r="H2740" s="19">
        <f t="shared" si="42"/>
        <v>9</v>
      </c>
    </row>
    <row r="2741" spans="1:8" s="19" customFormat="1" x14ac:dyDescent="0.25">
      <c r="A2741" s="40" t="s">
        <v>5501</v>
      </c>
      <c r="B2741" s="40"/>
      <c r="C2741" s="41" t="s">
        <v>5502</v>
      </c>
      <c r="D2741" s="42" t="s">
        <v>21</v>
      </c>
      <c r="E2741" s="43">
        <v>11.69</v>
      </c>
      <c r="F2741" s="43">
        <v>10.37</v>
      </c>
      <c r="G2741" s="43">
        <v>22.06</v>
      </c>
      <c r="H2741" s="19">
        <f t="shared" si="42"/>
        <v>9</v>
      </c>
    </row>
    <row r="2742" spans="1:8" s="19" customFormat="1" ht="30" x14ac:dyDescent="0.25">
      <c r="A2742" s="40" t="s">
        <v>5503</v>
      </c>
      <c r="B2742" s="40"/>
      <c r="C2742" s="41" t="s">
        <v>5504</v>
      </c>
      <c r="D2742" s="42" t="s">
        <v>21</v>
      </c>
      <c r="E2742" s="43">
        <v>40.270000000000003</v>
      </c>
      <c r="F2742" s="43">
        <v>8.2899999999999991</v>
      </c>
      <c r="G2742" s="43">
        <v>48.56</v>
      </c>
      <c r="H2742" s="19">
        <f t="shared" si="42"/>
        <v>9</v>
      </c>
    </row>
    <row r="2743" spans="1:8" s="19" customFormat="1" ht="30" x14ac:dyDescent="0.25">
      <c r="A2743" s="40" t="s">
        <v>5505</v>
      </c>
      <c r="B2743" s="40"/>
      <c r="C2743" s="41" t="s">
        <v>5506</v>
      </c>
      <c r="D2743" s="42" t="s">
        <v>21</v>
      </c>
      <c r="E2743" s="43">
        <v>4.91</v>
      </c>
      <c r="F2743" s="43">
        <v>10.37</v>
      </c>
      <c r="G2743" s="43">
        <v>15.28</v>
      </c>
      <c r="H2743" s="19">
        <f t="shared" si="42"/>
        <v>9</v>
      </c>
    </row>
    <row r="2744" spans="1:8" s="19" customFormat="1" x14ac:dyDescent="0.25">
      <c r="A2744" s="40" t="s">
        <v>5507</v>
      </c>
      <c r="B2744" s="40"/>
      <c r="C2744" s="41" t="s">
        <v>5508</v>
      </c>
      <c r="D2744" s="42" t="s">
        <v>21</v>
      </c>
      <c r="E2744" s="43">
        <v>50.72</v>
      </c>
      <c r="F2744" s="43">
        <v>2.0699999999999998</v>
      </c>
      <c r="G2744" s="43">
        <v>52.79</v>
      </c>
      <c r="H2744" s="19">
        <f t="shared" si="42"/>
        <v>9</v>
      </c>
    </row>
    <row r="2745" spans="1:8" s="19" customFormat="1" ht="30" x14ac:dyDescent="0.25">
      <c r="A2745" s="40" t="s">
        <v>5509</v>
      </c>
      <c r="B2745" s="40"/>
      <c r="C2745" s="41" t="s">
        <v>5510</v>
      </c>
      <c r="D2745" s="42" t="s">
        <v>21</v>
      </c>
      <c r="E2745" s="43">
        <v>21.12</v>
      </c>
      <c r="F2745" s="43">
        <v>10.37</v>
      </c>
      <c r="G2745" s="43">
        <v>31.49</v>
      </c>
      <c r="H2745" s="19">
        <f t="shared" si="42"/>
        <v>9</v>
      </c>
    </row>
    <row r="2746" spans="1:8" s="19" customFormat="1" ht="30" x14ac:dyDescent="0.25">
      <c r="A2746" s="40" t="s">
        <v>5511</v>
      </c>
      <c r="B2746" s="40"/>
      <c r="C2746" s="41" t="s">
        <v>5512</v>
      </c>
      <c r="D2746" s="42" t="s">
        <v>21</v>
      </c>
      <c r="E2746" s="43">
        <v>39.700000000000003</v>
      </c>
      <c r="F2746" s="43">
        <v>10.37</v>
      </c>
      <c r="G2746" s="43">
        <v>50.07</v>
      </c>
      <c r="H2746" s="19">
        <f t="shared" si="42"/>
        <v>9</v>
      </c>
    </row>
    <row r="2747" spans="1:8" s="19" customFormat="1" ht="30" x14ac:dyDescent="0.25">
      <c r="A2747" s="40" t="s">
        <v>5513</v>
      </c>
      <c r="B2747" s="40"/>
      <c r="C2747" s="41" t="s">
        <v>5514</v>
      </c>
      <c r="D2747" s="42" t="s">
        <v>21</v>
      </c>
      <c r="E2747" s="43">
        <v>53.78</v>
      </c>
      <c r="F2747" s="43">
        <v>10.37</v>
      </c>
      <c r="G2747" s="43">
        <v>64.150000000000006</v>
      </c>
      <c r="H2747" s="19">
        <f t="shared" si="42"/>
        <v>9</v>
      </c>
    </row>
    <row r="2748" spans="1:8" s="19" customFormat="1" ht="30" x14ac:dyDescent="0.25">
      <c r="A2748" s="40" t="s">
        <v>5515</v>
      </c>
      <c r="B2748" s="40"/>
      <c r="C2748" s="41" t="s">
        <v>5516</v>
      </c>
      <c r="D2748" s="42" t="s">
        <v>131</v>
      </c>
      <c r="E2748" s="43">
        <v>188.12</v>
      </c>
      <c r="F2748" s="43">
        <v>20.74</v>
      </c>
      <c r="G2748" s="43">
        <v>208.86</v>
      </c>
      <c r="H2748" s="19">
        <f t="shared" si="42"/>
        <v>9</v>
      </c>
    </row>
    <row r="2749" spans="1:8" s="19" customFormat="1" ht="30" x14ac:dyDescent="0.25">
      <c r="A2749" s="40" t="s">
        <v>5517</v>
      </c>
      <c r="B2749" s="40"/>
      <c r="C2749" s="41" t="s">
        <v>5518</v>
      </c>
      <c r="D2749" s="42" t="s">
        <v>21</v>
      </c>
      <c r="E2749" s="43">
        <v>607.54999999999995</v>
      </c>
      <c r="F2749" s="43">
        <v>41.47</v>
      </c>
      <c r="G2749" s="43">
        <v>649.02</v>
      </c>
      <c r="H2749" s="19">
        <f t="shared" si="42"/>
        <v>9</v>
      </c>
    </row>
    <row r="2750" spans="1:8" s="19" customFormat="1" ht="30" x14ac:dyDescent="0.25">
      <c r="A2750" s="40" t="s">
        <v>5519</v>
      </c>
      <c r="B2750" s="40"/>
      <c r="C2750" s="41" t="s">
        <v>5520</v>
      </c>
      <c r="D2750" s="42" t="s">
        <v>21</v>
      </c>
      <c r="E2750" s="43">
        <v>409.45</v>
      </c>
      <c r="F2750" s="43">
        <v>41.47</v>
      </c>
      <c r="G2750" s="43">
        <v>450.92</v>
      </c>
      <c r="H2750" s="19">
        <f t="shared" si="42"/>
        <v>9</v>
      </c>
    </row>
    <row r="2751" spans="1:8" s="19" customFormat="1" x14ac:dyDescent="0.25">
      <c r="A2751" s="40" t="s">
        <v>5521</v>
      </c>
      <c r="B2751" s="40"/>
      <c r="C2751" s="41" t="s">
        <v>5522</v>
      </c>
      <c r="D2751" s="42" t="s">
        <v>21</v>
      </c>
      <c r="E2751" s="43">
        <v>1.46</v>
      </c>
      <c r="F2751" s="43">
        <v>1.69</v>
      </c>
      <c r="G2751" s="43">
        <v>3.15</v>
      </c>
      <c r="H2751" s="19">
        <f t="shared" si="42"/>
        <v>9</v>
      </c>
    </row>
    <row r="2752" spans="1:8" s="19" customFormat="1" ht="30" x14ac:dyDescent="0.25">
      <c r="A2752" s="40" t="s">
        <v>5523</v>
      </c>
      <c r="B2752" s="40"/>
      <c r="C2752" s="41" t="s">
        <v>5524</v>
      </c>
      <c r="D2752" s="42" t="s">
        <v>21</v>
      </c>
      <c r="E2752" s="43">
        <v>6.75</v>
      </c>
      <c r="F2752" s="43">
        <v>10.37</v>
      </c>
      <c r="G2752" s="43">
        <v>17.12</v>
      </c>
      <c r="H2752" s="19">
        <f t="shared" si="42"/>
        <v>9</v>
      </c>
    </row>
    <row r="2753" spans="1:8" s="19" customFormat="1" ht="30" x14ac:dyDescent="0.25">
      <c r="A2753" s="40" t="s">
        <v>5525</v>
      </c>
      <c r="B2753" s="40"/>
      <c r="C2753" s="41" t="s">
        <v>5526</v>
      </c>
      <c r="D2753" s="42" t="s">
        <v>131</v>
      </c>
      <c r="E2753" s="43">
        <v>9.64</v>
      </c>
      <c r="F2753" s="43">
        <v>20.74</v>
      </c>
      <c r="G2753" s="43">
        <v>30.38</v>
      </c>
      <c r="H2753" s="19">
        <f t="shared" si="42"/>
        <v>9</v>
      </c>
    </row>
    <row r="2754" spans="1:8" s="19" customFormat="1" x14ac:dyDescent="0.25">
      <c r="A2754" s="40" t="s">
        <v>5527</v>
      </c>
      <c r="B2754" s="40"/>
      <c r="C2754" s="41" t="s">
        <v>5528</v>
      </c>
      <c r="D2754" s="42" t="s">
        <v>21</v>
      </c>
      <c r="E2754" s="43">
        <v>18.73</v>
      </c>
      <c r="F2754" s="43">
        <v>4.1500000000000004</v>
      </c>
      <c r="G2754" s="43">
        <v>22.88</v>
      </c>
      <c r="H2754" s="19">
        <f t="shared" si="42"/>
        <v>9</v>
      </c>
    </row>
    <row r="2755" spans="1:8" s="19" customFormat="1" ht="30" x14ac:dyDescent="0.25">
      <c r="A2755" s="40" t="s">
        <v>5529</v>
      </c>
      <c r="B2755" s="40"/>
      <c r="C2755" s="41" t="s">
        <v>5530</v>
      </c>
      <c r="D2755" s="42" t="s">
        <v>21</v>
      </c>
      <c r="E2755" s="43">
        <v>6.76</v>
      </c>
      <c r="F2755" s="43">
        <v>10.37</v>
      </c>
      <c r="G2755" s="43">
        <v>17.13</v>
      </c>
      <c r="H2755" s="19">
        <f t="shared" si="42"/>
        <v>9</v>
      </c>
    </row>
    <row r="2756" spans="1:8" s="19" customFormat="1" x14ac:dyDescent="0.25">
      <c r="A2756" s="40" t="s">
        <v>5531</v>
      </c>
      <c r="B2756" s="40"/>
      <c r="C2756" s="41" t="s">
        <v>5532</v>
      </c>
      <c r="D2756" s="42" t="s">
        <v>21</v>
      </c>
      <c r="E2756" s="43">
        <v>5.43</v>
      </c>
      <c r="F2756" s="43">
        <v>10.37</v>
      </c>
      <c r="G2756" s="43">
        <v>15.8</v>
      </c>
      <c r="H2756" s="19">
        <f t="shared" si="42"/>
        <v>9</v>
      </c>
    </row>
    <row r="2757" spans="1:8" s="19" customFormat="1" ht="30" x14ac:dyDescent="0.25">
      <c r="A2757" s="40" t="s">
        <v>5533</v>
      </c>
      <c r="B2757" s="40"/>
      <c r="C2757" s="41" t="s">
        <v>5534</v>
      </c>
      <c r="D2757" s="42" t="s">
        <v>131</v>
      </c>
      <c r="E2757" s="43">
        <v>65.459999999999994</v>
      </c>
      <c r="F2757" s="43">
        <v>10.37</v>
      </c>
      <c r="G2757" s="43">
        <v>75.83</v>
      </c>
      <c r="H2757" s="19">
        <f t="shared" si="42"/>
        <v>9</v>
      </c>
    </row>
    <row r="2758" spans="1:8" s="19" customFormat="1" x14ac:dyDescent="0.25">
      <c r="A2758" s="40" t="s">
        <v>5535</v>
      </c>
      <c r="B2758" s="40"/>
      <c r="C2758" s="41" t="s">
        <v>5536</v>
      </c>
      <c r="D2758" s="42" t="s">
        <v>21</v>
      </c>
      <c r="E2758" s="43">
        <v>57.25</v>
      </c>
      <c r="F2758" s="43">
        <v>10.37</v>
      </c>
      <c r="G2758" s="43">
        <v>67.62</v>
      </c>
      <c r="H2758" s="19">
        <f t="shared" si="42"/>
        <v>9</v>
      </c>
    </row>
    <row r="2759" spans="1:8" s="19" customFormat="1" x14ac:dyDescent="0.25">
      <c r="A2759" s="40" t="s">
        <v>5537</v>
      </c>
      <c r="B2759" s="40"/>
      <c r="C2759" s="41" t="s">
        <v>5538</v>
      </c>
      <c r="D2759" s="42" t="s">
        <v>21</v>
      </c>
      <c r="E2759" s="43">
        <v>64.599999999999994</v>
      </c>
      <c r="F2759" s="43">
        <v>10.37</v>
      </c>
      <c r="G2759" s="43">
        <v>74.97</v>
      </c>
      <c r="H2759" s="19">
        <f t="shared" si="42"/>
        <v>9</v>
      </c>
    </row>
    <row r="2760" spans="1:8" s="19" customFormat="1" x14ac:dyDescent="0.25">
      <c r="A2760" s="40" t="s">
        <v>5539</v>
      </c>
      <c r="B2760" s="40"/>
      <c r="C2760" s="41" t="s">
        <v>5540</v>
      </c>
      <c r="D2760" s="42" t="s">
        <v>21</v>
      </c>
      <c r="E2760" s="43">
        <v>6.13</v>
      </c>
      <c r="F2760" s="43">
        <v>10.37</v>
      </c>
      <c r="G2760" s="43">
        <v>16.5</v>
      </c>
      <c r="H2760" s="19">
        <f t="shared" si="42"/>
        <v>9</v>
      </c>
    </row>
    <row r="2761" spans="1:8" s="19" customFormat="1" x14ac:dyDescent="0.25">
      <c r="A2761" s="40" t="s">
        <v>5541</v>
      </c>
      <c r="B2761" s="40"/>
      <c r="C2761" s="41" t="s">
        <v>5542</v>
      </c>
      <c r="D2761" s="42" t="s">
        <v>21</v>
      </c>
      <c r="E2761" s="43">
        <v>8.48</v>
      </c>
      <c r="F2761" s="43">
        <v>10.37</v>
      </c>
      <c r="G2761" s="43">
        <v>18.850000000000001</v>
      </c>
      <c r="H2761" s="19">
        <f t="shared" ref="H2761:H2824" si="43">LEN(A2761)</f>
        <v>9</v>
      </c>
    </row>
    <row r="2762" spans="1:8" s="19" customFormat="1" x14ac:dyDescent="0.25">
      <c r="A2762" s="40" t="s">
        <v>5543</v>
      </c>
      <c r="B2762" s="40"/>
      <c r="C2762" s="41" t="s">
        <v>5544</v>
      </c>
      <c r="D2762" s="42" t="s">
        <v>21</v>
      </c>
      <c r="E2762" s="43">
        <v>12.83</v>
      </c>
      <c r="F2762" s="43">
        <v>10.37</v>
      </c>
      <c r="G2762" s="43">
        <v>23.2</v>
      </c>
      <c r="H2762" s="19">
        <f t="shared" si="43"/>
        <v>9</v>
      </c>
    </row>
    <row r="2763" spans="1:8" s="19" customFormat="1" x14ac:dyDescent="0.25">
      <c r="A2763" s="40" t="s">
        <v>5545</v>
      </c>
      <c r="B2763" s="40"/>
      <c r="C2763" s="41" t="s">
        <v>5546</v>
      </c>
      <c r="D2763" s="42" t="s">
        <v>21</v>
      </c>
      <c r="E2763" s="43">
        <v>20.43</v>
      </c>
      <c r="F2763" s="43">
        <v>10.37</v>
      </c>
      <c r="G2763" s="43">
        <v>30.8</v>
      </c>
      <c r="H2763" s="19">
        <f t="shared" si="43"/>
        <v>9</v>
      </c>
    </row>
    <row r="2764" spans="1:8" s="19" customFormat="1" ht="30" x14ac:dyDescent="0.25">
      <c r="A2764" s="40" t="s">
        <v>5547</v>
      </c>
      <c r="B2764" s="40"/>
      <c r="C2764" s="41" t="s">
        <v>5548</v>
      </c>
      <c r="D2764" s="42" t="s">
        <v>21</v>
      </c>
      <c r="E2764" s="43">
        <v>100.26</v>
      </c>
      <c r="F2764" s="43">
        <v>10.37</v>
      </c>
      <c r="G2764" s="43">
        <v>110.63</v>
      </c>
      <c r="H2764" s="19">
        <f t="shared" si="43"/>
        <v>9</v>
      </c>
    </row>
    <row r="2765" spans="1:8" s="19" customFormat="1" ht="30" x14ac:dyDescent="0.25">
      <c r="A2765" s="40" t="s">
        <v>5549</v>
      </c>
      <c r="B2765" s="40"/>
      <c r="C2765" s="41" t="s">
        <v>5550</v>
      </c>
      <c r="D2765" s="42" t="s">
        <v>73</v>
      </c>
      <c r="E2765" s="43">
        <v>228.56</v>
      </c>
      <c r="F2765" s="43">
        <v>4.22</v>
      </c>
      <c r="G2765" s="43">
        <v>232.78</v>
      </c>
      <c r="H2765" s="19">
        <f t="shared" si="43"/>
        <v>9</v>
      </c>
    </row>
    <row r="2766" spans="1:8" s="19" customFormat="1" x14ac:dyDescent="0.25">
      <c r="A2766" s="40" t="s">
        <v>5551</v>
      </c>
      <c r="B2766" s="40"/>
      <c r="C2766" s="41" t="s">
        <v>5552</v>
      </c>
      <c r="D2766" s="42"/>
      <c r="E2766" s="43"/>
      <c r="F2766" s="43"/>
      <c r="G2766" s="43"/>
      <c r="H2766" s="19">
        <f t="shared" si="43"/>
        <v>5</v>
      </c>
    </row>
    <row r="2767" spans="1:8" s="19" customFormat="1" ht="30" x14ac:dyDescent="0.25">
      <c r="A2767" s="40" t="s">
        <v>5553</v>
      </c>
      <c r="B2767" s="40"/>
      <c r="C2767" s="41" t="s">
        <v>5554</v>
      </c>
      <c r="D2767" s="42" t="s">
        <v>21</v>
      </c>
      <c r="E2767" s="43">
        <v>10.64</v>
      </c>
      <c r="F2767" s="43">
        <v>20.74</v>
      </c>
      <c r="G2767" s="43">
        <v>31.38</v>
      </c>
      <c r="H2767" s="19">
        <f t="shared" si="43"/>
        <v>9</v>
      </c>
    </row>
    <row r="2768" spans="1:8" s="19" customFormat="1" ht="30" x14ac:dyDescent="0.25">
      <c r="A2768" s="40" t="s">
        <v>5555</v>
      </c>
      <c r="B2768" s="40"/>
      <c r="C2768" s="41" t="s">
        <v>5556</v>
      </c>
      <c r="D2768" s="42" t="s">
        <v>21</v>
      </c>
      <c r="E2768" s="43">
        <v>21.11</v>
      </c>
      <c r="F2768" s="43">
        <v>20.74</v>
      </c>
      <c r="G2768" s="43">
        <v>41.85</v>
      </c>
      <c r="H2768" s="19">
        <f t="shared" si="43"/>
        <v>9</v>
      </c>
    </row>
    <row r="2769" spans="1:8" s="19" customFormat="1" ht="30" x14ac:dyDescent="0.25">
      <c r="A2769" s="40" t="s">
        <v>5557</v>
      </c>
      <c r="B2769" s="40"/>
      <c r="C2769" s="41" t="s">
        <v>5558</v>
      </c>
      <c r="D2769" s="42" t="s">
        <v>21</v>
      </c>
      <c r="E2769" s="43">
        <v>21.11</v>
      </c>
      <c r="F2769" s="43">
        <v>20.74</v>
      </c>
      <c r="G2769" s="43">
        <v>41.85</v>
      </c>
      <c r="H2769" s="19">
        <f t="shared" si="43"/>
        <v>9</v>
      </c>
    </row>
    <row r="2770" spans="1:8" s="19" customFormat="1" ht="30" x14ac:dyDescent="0.25">
      <c r="A2770" s="40" t="s">
        <v>5559</v>
      </c>
      <c r="B2770" s="40"/>
      <c r="C2770" s="41" t="s">
        <v>5560</v>
      </c>
      <c r="D2770" s="42" t="s">
        <v>21</v>
      </c>
      <c r="E2770" s="43">
        <v>38.049999999999997</v>
      </c>
      <c r="F2770" s="43">
        <v>20.74</v>
      </c>
      <c r="G2770" s="43">
        <v>58.79</v>
      </c>
      <c r="H2770" s="19">
        <f t="shared" si="43"/>
        <v>9</v>
      </c>
    </row>
    <row r="2771" spans="1:8" s="19" customFormat="1" ht="30" x14ac:dyDescent="0.25">
      <c r="A2771" s="40" t="s">
        <v>5561</v>
      </c>
      <c r="B2771" s="40"/>
      <c r="C2771" s="41" t="s">
        <v>5562</v>
      </c>
      <c r="D2771" s="42" t="s">
        <v>21</v>
      </c>
      <c r="E2771" s="43">
        <v>10.94</v>
      </c>
      <c r="F2771" s="43">
        <v>20.74</v>
      </c>
      <c r="G2771" s="43">
        <v>31.68</v>
      </c>
      <c r="H2771" s="19">
        <f t="shared" si="43"/>
        <v>9</v>
      </c>
    </row>
    <row r="2772" spans="1:8" s="19" customFormat="1" ht="30" x14ac:dyDescent="0.25">
      <c r="A2772" s="40" t="s">
        <v>5563</v>
      </c>
      <c r="B2772" s="40"/>
      <c r="C2772" s="41" t="s">
        <v>5564</v>
      </c>
      <c r="D2772" s="42" t="s">
        <v>21</v>
      </c>
      <c r="E2772" s="43">
        <v>20.95</v>
      </c>
      <c r="F2772" s="43">
        <v>20.74</v>
      </c>
      <c r="G2772" s="43">
        <v>41.69</v>
      </c>
      <c r="H2772" s="19">
        <f t="shared" si="43"/>
        <v>9</v>
      </c>
    </row>
    <row r="2773" spans="1:8" s="19" customFormat="1" ht="30" x14ac:dyDescent="0.25">
      <c r="A2773" s="40" t="s">
        <v>5565</v>
      </c>
      <c r="B2773" s="40"/>
      <c r="C2773" s="41" t="s">
        <v>5566</v>
      </c>
      <c r="D2773" s="42" t="s">
        <v>21</v>
      </c>
      <c r="E2773" s="43">
        <v>10.69</v>
      </c>
      <c r="F2773" s="43">
        <v>20.74</v>
      </c>
      <c r="G2773" s="43">
        <v>31.43</v>
      </c>
      <c r="H2773" s="19">
        <f t="shared" si="43"/>
        <v>9</v>
      </c>
    </row>
    <row r="2774" spans="1:8" s="19" customFormat="1" ht="30" x14ac:dyDescent="0.25">
      <c r="A2774" s="40" t="s">
        <v>5567</v>
      </c>
      <c r="B2774" s="40"/>
      <c r="C2774" s="41" t="s">
        <v>5568</v>
      </c>
      <c r="D2774" s="42" t="s">
        <v>21</v>
      </c>
      <c r="E2774" s="43">
        <v>37.99</v>
      </c>
      <c r="F2774" s="43">
        <v>20.74</v>
      </c>
      <c r="G2774" s="43">
        <v>58.73</v>
      </c>
      <c r="H2774" s="19">
        <f t="shared" si="43"/>
        <v>9</v>
      </c>
    </row>
    <row r="2775" spans="1:8" s="19" customFormat="1" ht="30" x14ac:dyDescent="0.25">
      <c r="A2775" s="40" t="s">
        <v>5569</v>
      </c>
      <c r="B2775" s="40"/>
      <c r="C2775" s="41" t="s">
        <v>5570</v>
      </c>
      <c r="D2775" s="42" t="s">
        <v>21</v>
      </c>
      <c r="E2775" s="43">
        <v>21.08</v>
      </c>
      <c r="F2775" s="43">
        <v>20.74</v>
      </c>
      <c r="G2775" s="43">
        <v>41.82</v>
      </c>
      <c r="H2775" s="19">
        <f t="shared" si="43"/>
        <v>9</v>
      </c>
    </row>
    <row r="2776" spans="1:8" s="19" customFormat="1" ht="30" x14ac:dyDescent="0.25">
      <c r="A2776" s="40" t="s">
        <v>5571</v>
      </c>
      <c r="B2776" s="40"/>
      <c r="C2776" s="41" t="s">
        <v>5572</v>
      </c>
      <c r="D2776" s="42" t="s">
        <v>21</v>
      </c>
      <c r="E2776" s="43">
        <v>37.97</v>
      </c>
      <c r="F2776" s="43">
        <v>20.74</v>
      </c>
      <c r="G2776" s="43">
        <v>58.71</v>
      </c>
      <c r="H2776" s="19">
        <f t="shared" si="43"/>
        <v>9</v>
      </c>
    </row>
    <row r="2777" spans="1:8" s="19" customFormat="1" ht="30" x14ac:dyDescent="0.25">
      <c r="A2777" s="40" t="s">
        <v>5573</v>
      </c>
      <c r="B2777" s="40"/>
      <c r="C2777" s="41" t="s">
        <v>5574</v>
      </c>
      <c r="D2777" s="42" t="s">
        <v>21</v>
      </c>
      <c r="E2777" s="43">
        <v>21.71</v>
      </c>
      <c r="F2777" s="43">
        <v>20.74</v>
      </c>
      <c r="G2777" s="43">
        <v>42.45</v>
      </c>
      <c r="H2777" s="19">
        <f t="shared" si="43"/>
        <v>9</v>
      </c>
    </row>
    <row r="2778" spans="1:8" s="19" customFormat="1" ht="30" x14ac:dyDescent="0.25">
      <c r="A2778" s="40" t="s">
        <v>5575</v>
      </c>
      <c r="B2778" s="40"/>
      <c r="C2778" s="41" t="s">
        <v>5576</v>
      </c>
      <c r="D2778" s="42" t="s">
        <v>21</v>
      </c>
      <c r="E2778" s="43">
        <v>20.399999999999999</v>
      </c>
      <c r="F2778" s="43">
        <v>20.74</v>
      </c>
      <c r="G2778" s="43">
        <v>41.14</v>
      </c>
      <c r="H2778" s="19">
        <f t="shared" si="43"/>
        <v>9</v>
      </c>
    </row>
    <row r="2779" spans="1:8" s="19" customFormat="1" ht="30" x14ac:dyDescent="0.25">
      <c r="A2779" s="40" t="s">
        <v>5577</v>
      </c>
      <c r="B2779" s="40"/>
      <c r="C2779" s="41" t="s">
        <v>5578</v>
      </c>
      <c r="D2779" s="42" t="s">
        <v>21</v>
      </c>
      <c r="E2779" s="43">
        <v>21.01</v>
      </c>
      <c r="F2779" s="43">
        <v>20.74</v>
      </c>
      <c r="G2779" s="43">
        <v>41.75</v>
      </c>
      <c r="H2779" s="19">
        <f t="shared" si="43"/>
        <v>9</v>
      </c>
    </row>
    <row r="2780" spans="1:8" s="19" customFormat="1" ht="30" x14ac:dyDescent="0.25">
      <c r="A2780" s="40" t="s">
        <v>5579</v>
      </c>
      <c r="B2780" s="40"/>
      <c r="C2780" s="41" t="s">
        <v>5580</v>
      </c>
      <c r="D2780" s="42" t="s">
        <v>21</v>
      </c>
      <c r="E2780" s="43">
        <v>10.74</v>
      </c>
      <c r="F2780" s="43">
        <v>20.74</v>
      </c>
      <c r="G2780" s="43">
        <v>31.48</v>
      </c>
      <c r="H2780" s="19">
        <f t="shared" si="43"/>
        <v>9</v>
      </c>
    </row>
    <row r="2781" spans="1:8" s="19" customFormat="1" ht="30" x14ac:dyDescent="0.25">
      <c r="A2781" s="40" t="s">
        <v>5581</v>
      </c>
      <c r="B2781" s="40"/>
      <c r="C2781" s="41" t="s">
        <v>5582</v>
      </c>
      <c r="D2781" s="42" t="s">
        <v>21</v>
      </c>
      <c r="E2781" s="43">
        <v>22.57</v>
      </c>
      <c r="F2781" s="43">
        <v>20.74</v>
      </c>
      <c r="G2781" s="43">
        <v>43.31</v>
      </c>
      <c r="H2781" s="19">
        <f t="shared" si="43"/>
        <v>9</v>
      </c>
    </row>
    <row r="2782" spans="1:8" s="19" customFormat="1" ht="30" x14ac:dyDescent="0.25">
      <c r="A2782" s="40" t="s">
        <v>5583</v>
      </c>
      <c r="B2782" s="40"/>
      <c r="C2782" s="41" t="s">
        <v>5584</v>
      </c>
      <c r="D2782" s="42" t="s">
        <v>21</v>
      </c>
      <c r="E2782" s="43">
        <v>20.87</v>
      </c>
      <c r="F2782" s="43">
        <v>20.74</v>
      </c>
      <c r="G2782" s="43">
        <v>41.61</v>
      </c>
      <c r="H2782" s="19">
        <f t="shared" si="43"/>
        <v>9</v>
      </c>
    </row>
    <row r="2783" spans="1:8" s="19" customFormat="1" ht="30" x14ac:dyDescent="0.25">
      <c r="A2783" s="40" t="s">
        <v>5585</v>
      </c>
      <c r="B2783" s="40"/>
      <c r="C2783" s="41" t="s">
        <v>5586</v>
      </c>
      <c r="D2783" s="42" t="s">
        <v>21</v>
      </c>
      <c r="E2783" s="43">
        <v>20.87</v>
      </c>
      <c r="F2783" s="43">
        <v>20.74</v>
      </c>
      <c r="G2783" s="43">
        <v>41.61</v>
      </c>
      <c r="H2783" s="19">
        <f t="shared" si="43"/>
        <v>9</v>
      </c>
    </row>
    <row r="2784" spans="1:8" s="19" customFormat="1" ht="30" x14ac:dyDescent="0.25">
      <c r="A2784" s="40" t="s">
        <v>5587</v>
      </c>
      <c r="B2784" s="40"/>
      <c r="C2784" s="41" t="s">
        <v>5588</v>
      </c>
      <c r="D2784" s="42" t="s">
        <v>21</v>
      </c>
      <c r="E2784" s="43">
        <v>10.63</v>
      </c>
      <c r="F2784" s="43">
        <v>20.74</v>
      </c>
      <c r="G2784" s="43">
        <v>31.37</v>
      </c>
      <c r="H2784" s="19">
        <f t="shared" si="43"/>
        <v>9</v>
      </c>
    </row>
    <row r="2785" spans="1:8" s="19" customFormat="1" ht="30" x14ac:dyDescent="0.25">
      <c r="A2785" s="40" t="s">
        <v>5589</v>
      </c>
      <c r="B2785" s="40"/>
      <c r="C2785" s="41" t="s">
        <v>5590</v>
      </c>
      <c r="D2785" s="42" t="s">
        <v>21</v>
      </c>
      <c r="E2785" s="43">
        <v>11.04</v>
      </c>
      <c r="F2785" s="43">
        <v>20.74</v>
      </c>
      <c r="G2785" s="43">
        <v>31.78</v>
      </c>
      <c r="H2785" s="19">
        <f t="shared" si="43"/>
        <v>9</v>
      </c>
    </row>
    <row r="2786" spans="1:8" s="19" customFormat="1" ht="30" x14ac:dyDescent="0.25">
      <c r="A2786" s="40" t="s">
        <v>5591</v>
      </c>
      <c r="B2786" s="40"/>
      <c r="C2786" s="41" t="s">
        <v>5592</v>
      </c>
      <c r="D2786" s="42" t="s">
        <v>21</v>
      </c>
      <c r="E2786" s="43">
        <v>21.16</v>
      </c>
      <c r="F2786" s="43">
        <v>20.74</v>
      </c>
      <c r="G2786" s="43">
        <v>41.9</v>
      </c>
      <c r="H2786" s="19">
        <f t="shared" si="43"/>
        <v>9</v>
      </c>
    </row>
    <row r="2787" spans="1:8" s="19" customFormat="1" x14ac:dyDescent="0.25">
      <c r="A2787" s="40" t="s">
        <v>5593</v>
      </c>
      <c r="B2787" s="40"/>
      <c r="C2787" s="41" t="s">
        <v>5594</v>
      </c>
      <c r="D2787" s="42"/>
      <c r="E2787" s="43"/>
      <c r="F2787" s="43"/>
      <c r="G2787" s="43"/>
      <c r="H2787" s="19">
        <f t="shared" si="43"/>
        <v>2</v>
      </c>
    </row>
    <row r="2788" spans="1:8" s="19" customFormat="1" x14ac:dyDescent="0.25">
      <c r="A2788" s="40" t="s">
        <v>5595</v>
      </c>
      <c r="B2788" s="40"/>
      <c r="C2788" s="41" t="s">
        <v>5596</v>
      </c>
      <c r="D2788" s="42"/>
      <c r="E2788" s="43"/>
      <c r="F2788" s="43"/>
      <c r="G2788" s="43"/>
      <c r="H2788" s="19">
        <f t="shared" si="43"/>
        <v>5</v>
      </c>
    </row>
    <row r="2789" spans="1:8" s="19" customFormat="1" ht="45" x14ac:dyDescent="0.25">
      <c r="A2789" s="40" t="s">
        <v>5597</v>
      </c>
      <c r="B2789" s="40"/>
      <c r="C2789" s="41" t="s">
        <v>5598</v>
      </c>
      <c r="D2789" s="42" t="s">
        <v>21</v>
      </c>
      <c r="E2789" s="43">
        <v>1207.56</v>
      </c>
      <c r="F2789" s="43">
        <v>58.34</v>
      </c>
      <c r="G2789" s="43">
        <v>1265.9000000000001</v>
      </c>
      <c r="H2789" s="19">
        <f t="shared" si="43"/>
        <v>9</v>
      </c>
    </row>
    <row r="2790" spans="1:8" s="19" customFormat="1" ht="45" x14ac:dyDescent="0.25">
      <c r="A2790" s="40" t="s">
        <v>5599</v>
      </c>
      <c r="B2790" s="40"/>
      <c r="C2790" s="41" t="s">
        <v>5600</v>
      </c>
      <c r="D2790" s="42" t="s">
        <v>21</v>
      </c>
      <c r="E2790" s="43">
        <v>1508.25</v>
      </c>
      <c r="F2790" s="43">
        <v>58.34</v>
      </c>
      <c r="G2790" s="43">
        <v>1566.59</v>
      </c>
      <c r="H2790" s="19">
        <f t="shared" si="43"/>
        <v>9</v>
      </c>
    </row>
    <row r="2791" spans="1:8" s="19" customFormat="1" x14ac:dyDescent="0.25">
      <c r="A2791" s="40" t="s">
        <v>5601</v>
      </c>
      <c r="B2791" s="40"/>
      <c r="C2791" s="41" t="s">
        <v>5602</v>
      </c>
      <c r="D2791" s="42"/>
      <c r="E2791" s="43"/>
      <c r="F2791" s="43"/>
      <c r="G2791" s="43"/>
      <c r="H2791" s="19">
        <f t="shared" si="43"/>
        <v>5</v>
      </c>
    </row>
    <row r="2792" spans="1:8" s="19" customFormat="1" x14ac:dyDescent="0.25">
      <c r="A2792" s="40" t="s">
        <v>5603</v>
      </c>
      <c r="B2792" s="40"/>
      <c r="C2792" s="41" t="s">
        <v>5604</v>
      </c>
      <c r="D2792" s="42" t="s">
        <v>21</v>
      </c>
      <c r="E2792" s="43">
        <v>9.65</v>
      </c>
      <c r="F2792" s="43">
        <v>20.74</v>
      </c>
      <c r="G2792" s="43">
        <v>30.39</v>
      </c>
      <c r="H2792" s="19">
        <f t="shared" si="43"/>
        <v>9</v>
      </c>
    </row>
    <row r="2793" spans="1:8" s="19" customFormat="1" x14ac:dyDescent="0.25">
      <c r="A2793" s="40" t="s">
        <v>5605</v>
      </c>
      <c r="B2793" s="40"/>
      <c r="C2793" s="41" t="s">
        <v>5606</v>
      </c>
      <c r="D2793" s="42" t="s">
        <v>21</v>
      </c>
      <c r="E2793" s="43">
        <v>673.96</v>
      </c>
      <c r="F2793" s="43">
        <v>39.4</v>
      </c>
      <c r="G2793" s="43">
        <v>713.36</v>
      </c>
      <c r="H2793" s="19">
        <f t="shared" si="43"/>
        <v>9</v>
      </c>
    </row>
    <row r="2794" spans="1:8" s="19" customFormat="1" x14ac:dyDescent="0.25">
      <c r="A2794" s="40" t="s">
        <v>5607</v>
      </c>
      <c r="B2794" s="40"/>
      <c r="C2794" s="41" t="s">
        <v>5608</v>
      </c>
      <c r="D2794" s="42" t="s">
        <v>21</v>
      </c>
      <c r="E2794" s="43">
        <v>433.37</v>
      </c>
      <c r="F2794" s="43">
        <v>33.04</v>
      </c>
      <c r="G2794" s="43">
        <v>466.41</v>
      </c>
      <c r="H2794" s="19">
        <f t="shared" si="43"/>
        <v>9</v>
      </c>
    </row>
    <row r="2795" spans="1:8" s="19" customFormat="1" x14ac:dyDescent="0.25">
      <c r="A2795" s="40" t="s">
        <v>5609</v>
      </c>
      <c r="B2795" s="40"/>
      <c r="C2795" s="41" t="s">
        <v>5610</v>
      </c>
      <c r="D2795" s="42" t="s">
        <v>21</v>
      </c>
      <c r="E2795" s="43">
        <v>165.66</v>
      </c>
      <c r="F2795" s="43">
        <v>20.74</v>
      </c>
      <c r="G2795" s="43">
        <v>186.4</v>
      </c>
      <c r="H2795" s="19">
        <f t="shared" si="43"/>
        <v>9</v>
      </c>
    </row>
    <row r="2796" spans="1:8" s="19" customFormat="1" x14ac:dyDescent="0.25">
      <c r="A2796" s="40" t="s">
        <v>5611</v>
      </c>
      <c r="B2796" s="40"/>
      <c r="C2796" s="41" t="s">
        <v>5612</v>
      </c>
      <c r="D2796" s="42" t="s">
        <v>21</v>
      </c>
      <c r="E2796" s="43">
        <v>13.93</v>
      </c>
      <c r="F2796" s="43">
        <v>24.95</v>
      </c>
      <c r="G2796" s="43">
        <v>38.880000000000003</v>
      </c>
      <c r="H2796" s="19">
        <f t="shared" si="43"/>
        <v>9</v>
      </c>
    </row>
    <row r="2797" spans="1:8" s="19" customFormat="1" x14ac:dyDescent="0.25">
      <c r="A2797" s="40" t="s">
        <v>5613</v>
      </c>
      <c r="B2797" s="40"/>
      <c r="C2797" s="41" t="s">
        <v>5614</v>
      </c>
      <c r="D2797" s="42" t="s">
        <v>21</v>
      </c>
      <c r="E2797" s="43">
        <v>82.22</v>
      </c>
      <c r="F2797" s="43">
        <v>33.04</v>
      </c>
      <c r="G2797" s="43">
        <v>115.26</v>
      </c>
      <c r="H2797" s="19">
        <f t="shared" si="43"/>
        <v>9</v>
      </c>
    </row>
    <row r="2798" spans="1:8" s="19" customFormat="1" ht="30" x14ac:dyDescent="0.25">
      <c r="A2798" s="40" t="s">
        <v>5615</v>
      </c>
      <c r="B2798" s="40"/>
      <c r="C2798" s="41" t="s">
        <v>5616</v>
      </c>
      <c r="D2798" s="42" t="s">
        <v>21</v>
      </c>
      <c r="E2798" s="43">
        <v>2156.9899999999998</v>
      </c>
      <c r="F2798" s="43">
        <v>82.94</v>
      </c>
      <c r="G2798" s="43">
        <v>2239.9299999999998</v>
      </c>
      <c r="H2798" s="19">
        <f t="shared" si="43"/>
        <v>9</v>
      </c>
    </row>
    <row r="2799" spans="1:8" s="19" customFormat="1" x14ac:dyDescent="0.25">
      <c r="A2799" s="40" t="s">
        <v>5617</v>
      </c>
      <c r="B2799" s="40"/>
      <c r="C2799" s="41" t="s">
        <v>5618</v>
      </c>
      <c r="D2799" s="42" t="s">
        <v>21</v>
      </c>
      <c r="E2799" s="43">
        <v>457.33</v>
      </c>
      <c r="F2799" s="43">
        <v>33.04</v>
      </c>
      <c r="G2799" s="43">
        <v>490.37</v>
      </c>
      <c r="H2799" s="19">
        <f t="shared" si="43"/>
        <v>9</v>
      </c>
    </row>
    <row r="2800" spans="1:8" s="19" customFormat="1" x14ac:dyDescent="0.25">
      <c r="A2800" s="40" t="s">
        <v>5619</v>
      </c>
      <c r="B2800" s="40"/>
      <c r="C2800" s="41" t="s">
        <v>5620</v>
      </c>
      <c r="D2800" s="42" t="s">
        <v>21</v>
      </c>
      <c r="E2800" s="43">
        <v>142.49</v>
      </c>
      <c r="F2800" s="43">
        <v>33.04</v>
      </c>
      <c r="G2800" s="43">
        <v>175.53</v>
      </c>
      <c r="H2800" s="19">
        <f t="shared" si="43"/>
        <v>9</v>
      </c>
    </row>
    <row r="2801" spans="1:8" s="19" customFormat="1" x14ac:dyDescent="0.25">
      <c r="A2801" s="40" t="s">
        <v>5621</v>
      </c>
      <c r="B2801" s="40"/>
      <c r="C2801" s="41" t="s">
        <v>5622</v>
      </c>
      <c r="D2801" s="42"/>
      <c r="E2801" s="43"/>
      <c r="F2801" s="43"/>
      <c r="G2801" s="43"/>
      <c r="H2801" s="19">
        <f t="shared" si="43"/>
        <v>5</v>
      </c>
    </row>
    <row r="2802" spans="1:8" s="19" customFormat="1" x14ac:dyDescent="0.25">
      <c r="A2802" s="40" t="s">
        <v>5623</v>
      </c>
      <c r="B2802" s="40"/>
      <c r="C2802" s="41" t="s">
        <v>5624</v>
      </c>
      <c r="D2802" s="42" t="s">
        <v>21</v>
      </c>
      <c r="E2802" s="43">
        <v>18752.939999999999</v>
      </c>
      <c r="F2802" s="43">
        <v>165.88</v>
      </c>
      <c r="G2802" s="43">
        <v>18918.82</v>
      </c>
      <c r="H2802" s="19">
        <f t="shared" si="43"/>
        <v>9</v>
      </c>
    </row>
    <row r="2803" spans="1:8" s="19" customFormat="1" x14ac:dyDescent="0.25">
      <c r="A2803" s="40" t="s">
        <v>5625</v>
      </c>
      <c r="B2803" s="40"/>
      <c r="C2803" s="41" t="s">
        <v>5626</v>
      </c>
      <c r="D2803" s="42" t="s">
        <v>21</v>
      </c>
      <c r="E2803" s="43">
        <v>15493.77</v>
      </c>
      <c r="F2803" s="43">
        <v>186.62</v>
      </c>
      <c r="G2803" s="43">
        <v>15680.39</v>
      </c>
      <c r="H2803" s="19">
        <f t="shared" si="43"/>
        <v>9</v>
      </c>
    </row>
    <row r="2804" spans="1:8" s="19" customFormat="1" ht="30" x14ac:dyDescent="0.25">
      <c r="A2804" s="40" t="s">
        <v>5627</v>
      </c>
      <c r="B2804" s="40"/>
      <c r="C2804" s="41" t="s">
        <v>5628</v>
      </c>
      <c r="D2804" s="42" t="s">
        <v>21</v>
      </c>
      <c r="E2804" s="43">
        <v>500.94</v>
      </c>
      <c r="F2804" s="43">
        <v>207.35</v>
      </c>
      <c r="G2804" s="43">
        <v>708.29</v>
      </c>
      <c r="H2804" s="19">
        <f t="shared" si="43"/>
        <v>9</v>
      </c>
    </row>
    <row r="2805" spans="1:8" s="19" customFormat="1" ht="30" x14ac:dyDescent="0.25">
      <c r="A2805" s="40" t="s">
        <v>5629</v>
      </c>
      <c r="B2805" s="40"/>
      <c r="C2805" s="41" t="s">
        <v>5630</v>
      </c>
      <c r="D2805" s="42" t="s">
        <v>334</v>
      </c>
      <c r="E2805" s="43">
        <v>12532.25</v>
      </c>
      <c r="F2805" s="43">
        <v>4397.28</v>
      </c>
      <c r="G2805" s="43">
        <v>16929.53</v>
      </c>
      <c r="H2805" s="19">
        <f t="shared" si="43"/>
        <v>9</v>
      </c>
    </row>
    <row r="2806" spans="1:8" s="19" customFormat="1" ht="30" x14ac:dyDescent="0.25">
      <c r="A2806" s="40" t="s">
        <v>5631</v>
      </c>
      <c r="B2806" s="40"/>
      <c r="C2806" s="41" t="s">
        <v>5632</v>
      </c>
      <c r="D2806" s="42" t="s">
        <v>334</v>
      </c>
      <c r="E2806" s="43">
        <v>25408.49</v>
      </c>
      <c r="F2806" s="43">
        <v>4946.9399999999996</v>
      </c>
      <c r="G2806" s="43">
        <v>30355.43</v>
      </c>
      <c r="H2806" s="19">
        <f t="shared" si="43"/>
        <v>9</v>
      </c>
    </row>
    <row r="2807" spans="1:8" s="19" customFormat="1" ht="30" x14ac:dyDescent="0.25">
      <c r="A2807" s="40" t="s">
        <v>5633</v>
      </c>
      <c r="B2807" s="40"/>
      <c r="C2807" s="41" t="s">
        <v>5634</v>
      </c>
      <c r="D2807" s="42" t="s">
        <v>334</v>
      </c>
      <c r="E2807" s="43">
        <v>28311.84</v>
      </c>
      <c r="F2807" s="43">
        <v>5817.13</v>
      </c>
      <c r="G2807" s="43">
        <v>34128.97</v>
      </c>
      <c r="H2807" s="19">
        <f t="shared" si="43"/>
        <v>9</v>
      </c>
    </row>
    <row r="2808" spans="1:8" s="19" customFormat="1" ht="30" x14ac:dyDescent="0.25">
      <c r="A2808" s="40" t="s">
        <v>5635</v>
      </c>
      <c r="B2808" s="40"/>
      <c r="C2808" s="41" t="s">
        <v>5636</v>
      </c>
      <c r="D2808" s="42" t="s">
        <v>21</v>
      </c>
      <c r="E2808" s="43">
        <v>1176.1500000000001</v>
      </c>
      <c r="F2808" s="43">
        <v>43.02</v>
      </c>
      <c r="G2808" s="43">
        <v>1219.17</v>
      </c>
      <c r="H2808" s="19">
        <f t="shared" si="43"/>
        <v>9</v>
      </c>
    </row>
    <row r="2809" spans="1:8" s="19" customFormat="1" ht="30" x14ac:dyDescent="0.25">
      <c r="A2809" s="40" t="s">
        <v>5637</v>
      </c>
      <c r="B2809" s="40"/>
      <c r="C2809" s="41" t="s">
        <v>5638</v>
      </c>
      <c r="D2809" s="42" t="s">
        <v>21</v>
      </c>
      <c r="E2809" s="43">
        <v>1666.21</v>
      </c>
      <c r="F2809" s="43">
        <v>53.77</v>
      </c>
      <c r="G2809" s="43">
        <v>1719.98</v>
      </c>
      <c r="H2809" s="19">
        <f t="shared" si="43"/>
        <v>9</v>
      </c>
    </row>
    <row r="2810" spans="1:8" s="19" customFormat="1" ht="30" x14ac:dyDescent="0.25">
      <c r="A2810" s="40" t="s">
        <v>5639</v>
      </c>
      <c r="B2810" s="40"/>
      <c r="C2810" s="41" t="s">
        <v>5640</v>
      </c>
      <c r="D2810" s="42" t="s">
        <v>21</v>
      </c>
      <c r="E2810" s="43">
        <v>2965.53</v>
      </c>
      <c r="F2810" s="43">
        <v>58.34</v>
      </c>
      <c r="G2810" s="43">
        <v>3023.87</v>
      </c>
      <c r="H2810" s="19">
        <f t="shared" si="43"/>
        <v>9</v>
      </c>
    </row>
    <row r="2811" spans="1:8" s="19" customFormat="1" x14ac:dyDescent="0.25">
      <c r="A2811" s="40" t="s">
        <v>5641</v>
      </c>
      <c r="B2811" s="40"/>
      <c r="C2811" s="41" t="s">
        <v>5642</v>
      </c>
      <c r="D2811" s="42"/>
      <c r="E2811" s="43"/>
      <c r="F2811" s="43"/>
      <c r="G2811" s="43"/>
      <c r="H2811" s="19">
        <f t="shared" si="43"/>
        <v>5</v>
      </c>
    </row>
    <row r="2812" spans="1:8" s="19" customFormat="1" x14ac:dyDescent="0.25">
      <c r="A2812" s="40" t="s">
        <v>5643</v>
      </c>
      <c r="B2812" s="40"/>
      <c r="C2812" s="41" t="s">
        <v>5644</v>
      </c>
      <c r="D2812" s="42" t="s">
        <v>21</v>
      </c>
      <c r="E2812" s="43">
        <v>218.4</v>
      </c>
      <c r="F2812" s="43">
        <v>33.04</v>
      </c>
      <c r="G2812" s="43">
        <v>251.44</v>
      </c>
      <c r="H2812" s="19">
        <f t="shared" si="43"/>
        <v>9</v>
      </c>
    </row>
    <row r="2813" spans="1:8" s="19" customFormat="1" x14ac:dyDescent="0.25">
      <c r="A2813" s="40" t="s">
        <v>5645</v>
      </c>
      <c r="B2813" s="40"/>
      <c r="C2813" s="41" t="s">
        <v>5646</v>
      </c>
      <c r="D2813" s="42"/>
      <c r="E2813" s="43"/>
      <c r="F2813" s="43"/>
      <c r="G2813" s="43"/>
      <c r="H2813" s="19">
        <f t="shared" si="43"/>
        <v>5</v>
      </c>
    </row>
    <row r="2814" spans="1:8" s="19" customFormat="1" x14ac:dyDescent="0.25">
      <c r="A2814" s="40" t="s">
        <v>5647</v>
      </c>
      <c r="B2814" s="40"/>
      <c r="C2814" s="41" t="s">
        <v>5648</v>
      </c>
      <c r="D2814" s="42" t="s">
        <v>21</v>
      </c>
      <c r="E2814" s="43">
        <v>391.72</v>
      </c>
      <c r="F2814" s="43">
        <v>41.47</v>
      </c>
      <c r="G2814" s="43">
        <v>433.19</v>
      </c>
      <c r="H2814" s="19">
        <f t="shared" si="43"/>
        <v>9</v>
      </c>
    </row>
    <row r="2815" spans="1:8" s="19" customFormat="1" ht="30" x14ac:dyDescent="0.25">
      <c r="A2815" s="40" t="s">
        <v>5649</v>
      </c>
      <c r="B2815" s="40"/>
      <c r="C2815" s="41" t="s">
        <v>5650</v>
      </c>
      <c r="D2815" s="42" t="s">
        <v>21</v>
      </c>
      <c r="E2815" s="43">
        <v>294.57</v>
      </c>
      <c r="F2815" s="43">
        <v>41.47</v>
      </c>
      <c r="G2815" s="43">
        <v>336.04</v>
      </c>
      <c r="H2815" s="19">
        <f t="shared" si="43"/>
        <v>9</v>
      </c>
    </row>
    <row r="2816" spans="1:8" s="19" customFormat="1" x14ac:dyDescent="0.25">
      <c r="A2816" s="40" t="s">
        <v>5651</v>
      </c>
      <c r="B2816" s="40"/>
      <c r="C2816" s="41" t="s">
        <v>5652</v>
      </c>
      <c r="D2816" s="42"/>
      <c r="E2816" s="43"/>
      <c r="F2816" s="43"/>
      <c r="G2816" s="43"/>
      <c r="H2816" s="19">
        <f t="shared" si="43"/>
        <v>5</v>
      </c>
    </row>
    <row r="2817" spans="1:8" s="19" customFormat="1" x14ac:dyDescent="0.25">
      <c r="A2817" s="40" t="s">
        <v>5653</v>
      </c>
      <c r="B2817" s="40"/>
      <c r="C2817" s="41" t="s">
        <v>5654</v>
      </c>
      <c r="D2817" s="42" t="s">
        <v>21</v>
      </c>
      <c r="E2817" s="43">
        <v>32.68</v>
      </c>
      <c r="F2817" s="43">
        <v>20.74</v>
      </c>
      <c r="G2817" s="43">
        <v>53.42</v>
      </c>
      <c r="H2817" s="19">
        <f t="shared" si="43"/>
        <v>9</v>
      </c>
    </row>
    <row r="2818" spans="1:8" s="19" customFormat="1" x14ac:dyDescent="0.25">
      <c r="A2818" s="40" t="s">
        <v>5655</v>
      </c>
      <c r="B2818" s="40"/>
      <c r="C2818" s="41" t="s">
        <v>5656</v>
      </c>
      <c r="D2818" s="42"/>
      <c r="E2818" s="43"/>
      <c r="F2818" s="43"/>
      <c r="G2818" s="43"/>
      <c r="H2818" s="19">
        <f t="shared" si="43"/>
        <v>5</v>
      </c>
    </row>
    <row r="2819" spans="1:8" s="19" customFormat="1" ht="30" x14ac:dyDescent="0.25">
      <c r="A2819" s="40" t="s">
        <v>5657</v>
      </c>
      <c r="B2819" s="40"/>
      <c r="C2819" s="41" t="s">
        <v>5658</v>
      </c>
      <c r="D2819" s="42" t="s">
        <v>334</v>
      </c>
      <c r="E2819" s="43">
        <v>8959.9</v>
      </c>
      <c r="F2819" s="43">
        <v>337.46</v>
      </c>
      <c r="G2819" s="43">
        <v>9297.36</v>
      </c>
      <c r="H2819" s="19">
        <f t="shared" si="43"/>
        <v>9</v>
      </c>
    </row>
    <row r="2820" spans="1:8" s="19" customFormat="1" ht="30" x14ac:dyDescent="0.25">
      <c r="A2820" s="40" t="s">
        <v>5659</v>
      </c>
      <c r="B2820" s="40"/>
      <c r="C2820" s="41" t="s">
        <v>5660</v>
      </c>
      <c r="D2820" s="42" t="s">
        <v>334</v>
      </c>
      <c r="E2820" s="43">
        <v>7417.4</v>
      </c>
      <c r="F2820" s="43">
        <v>326.88</v>
      </c>
      <c r="G2820" s="43">
        <v>7744.28</v>
      </c>
      <c r="H2820" s="19">
        <f t="shared" si="43"/>
        <v>9</v>
      </c>
    </row>
    <row r="2821" spans="1:8" s="19" customFormat="1" ht="30" x14ac:dyDescent="0.25">
      <c r="A2821" s="40" t="s">
        <v>5661</v>
      </c>
      <c r="B2821" s="40"/>
      <c r="C2821" s="41" t="s">
        <v>5662</v>
      </c>
      <c r="D2821" s="42" t="s">
        <v>334</v>
      </c>
      <c r="E2821" s="43">
        <v>8293.3700000000008</v>
      </c>
      <c r="F2821" s="43">
        <v>337.46</v>
      </c>
      <c r="G2821" s="43">
        <v>8630.83</v>
      </c>
      <c r="H2821" s="19">
        <f t="shared" si="43"/>
        <v>9</v>
      </c>
    </row>
    <row r="2822" spans="1:8" s="19" customFormat="1" ht="30" x14ac:dyDescent="0.25">
      <c r="A2822" s="40" t="s">
        <v>5663</v>
      </c>
      <c r="B2822" s="40"/>
      <c r="C2822" s="41" t="s">
        <v>5664</v>
      </c>
      <c r="D2822" s="42" t="s">
        <v>334</v>
      </c>
      <c r="E2822" s="43">
        <v>12699.88</v>
      </c>
      <c r="F2822" s="43">
        <v>337.46</v>
      </c>
      <c r="G2822" s="43">
        <v>13037.34</v>
      </c>
      <c r="H2822" s="19">
        <f t="shared" si="43"/>
        <v>9</v>
      </c>
    </row>
    <row r="2823" spans="1:8" s="19" customFormat="1" ht="30" x14ac:dyDescent="0.25">
      <c r="A2823" s="40" t="s">
        <v>5665</v>
      </c>
      <c r="B2823" s="40"/>
      <c r="C2823" s="41" t="s">
        <v>5666</v>
      </c>
      <c r="D2823" s="42" t="s">
        <v>334</v>
      </c>
      <c r="E2823" s="43">
        <v>3086.78</v>
      </c>
      <c r="F2823" s="43">
        <v>326.88</v>
      </c>
      <c r="G2823" s="43">
        <v>3413.66</v>
      </c>
      <c r="H2823" s="19">
        <f t="shared" si="43"/>
        <v>9</v>
      </c>
    </row>
    <row r="2824" spans="1:8" s="19" customFormat="1" ht="30" x14ac:dyDescent="0.25">
      <c r="A2824" s="40" t="s">
        <v>5667</v>
      </c>
      <c r="B2824" s="40"/>
      <c r="C2824" s="41" t="s">
        <v>5668</v>
      </c>
      <c r="D2824" s="42" t="s">
        <v>334</v>
      </c>
      <c r="E2824" s="43">
        <v>4356.09</v>
      </c>
      <c r="F2824" s="43">
        <v>326.88</v>
      </c>
      <c r="G2824" s="43">
        <v>4682.97</v>
      </c>
      <c r="H2824" s="19">
        <f t="shared" si="43"/>
        <v>9</v>
      </c>
    </row>
    <row r="2825" spans="1:8" s="19" customFormat="1" ht="30" x14ac:dyDescent="0.25">
      <c r="A2825" s="40" t="s">
        <v>5669</v>
      </c>
      <c r="B2825" s="40"/>
      <c r="C2825" s="41" t="s">
        <v>5670</v>
      </c>
      <c r="D2825" s="42" t="s">
        <v>334</v>
      </c>
      <c r="E2825" s="43">
        <v>6139.55</v>
      </c>
      <c r="F2825" s="43">
        <v>337.46</v>
      </c>
      <c r="G2825" s="43">
        <v>6477.01</v>
      </c>
      <c r="H2825" s="19">
        <f t="shared" ref="H2825:H2888" si="44">LEN(A2825)</f>
        <v>9</v>
      </c>
    </row>
    <row r="2826" spans="1:8" s="19" customFormat="1" ht="30" x14ac:dyDescent="0.25">
      <c r="A2826" s="40" t="s">
        <v>5671</v>
      </c>
      <c r="B2826" s="40"/>
      <c r="C2826" s="41" t="s">
        <v>5672</v>
      </c>
      <c r="D2826" s="42" t="s">
        <v>334</v>
      </c>
      <c r="E2826" s="43">
        <v>7171.42</v>
      </c>
      <c r="F2826" s="43">
        <v>337.46</v>
      </c>
      <c r="G2826" s="43">
        <v>7508.88</v>
      </c>
      <c r="H2826" s="19">
        <f t="shared" si="44"/>
        <v>9</v>
      </c>
    </row>
    <row r="2827" spans="1:8" s="19" customFormat="1" ht="30" x14ac:dyDescent="0.25">
      <c r="A2827" s="40" t="s">
        <v>5673</v>
      </c>
      <c r="B2827" s="40"/>
      <c r="C2827" s="41" t="s">
        <v>5674</v>
      </c>
      <c r="D2827" s="42" t="s">
        <v>334</v>
      </c>
      <c r="E2827" s="43">
        <v>6992.07</v>
      </c>
      <c r="F2827" s="43">
        <v>337.46</v>
      </c>
      <c r="G2827" s="43">
        <v>7329.53</v>
      </c>
      <c r="H2827" s="19">
        <f t="shared" si="44"/>
        <v>9</v>
      </c>
    </row>
    <row r="2828" spans="1:8" s="19" customFormat="1" ht="30" x14ac:dyDescent="0.25">
      <c r="A2828" s="40" t="s">
        <v>5675</v>
      </c>
      <c r="B2828" s="40"/>
      <c r="C2828" s="41" t="s">
        <v>5676</v>
      </c>
      <c r="D2828" s="42" t="s">
        <v>334</v>
      </c>
      <c r="E2828" s="43">
        <v>10582.42</v>
      </c>
      <c r="F2828" s="43">
        <v>337.46</v>
      </c>
      <c r="G2828" s="43">
        <v>10919.88</v>
      </c>
      <c r="H2828" s="19">
        <f t="shared" si="44"/>
        <v>9</v>
      </c>
    </row>
    <row r="2829" spans="1:8" s="19" customFormat="1" x14ac:dyDescent="0.25">
      <c r="A2829" s="40" t="s">
        <v>5677</v>
      </c>
      <c r="B2829" s="40"/>
      <c r="C2829" s="41" t="s">
        <v>5678</v>
      </c>
      <c r="D2829" s="42"/>
      <c r="E2829" s="43"/>
      <c r="F2829" s="43"/>
      <c r="G2829" s="43"/>
      <c r="H2829" s="19">
        <f t="shared" si="44"/>
        <v>5</v>
      </c>
    </row>
    <row r="2830" spans="1:8" s="19" customFormat="1" ht="30" x14ac:dyDescent="0.25">
      <c r="A2830" s="40" t="s">
        <v>5679</v>
      </c>
      <c r="B2830" s="40"/>
      <c r="C2830" s="41" t="s">
        <v>5680</v>
      </c>
      <c r="D2830" s="42" t="s">
        <v>21</v>
      </c>
      <c r="E2830" s="43">
        <v>37321.75</v>
      </c>
      <c r="F2830" s="43">
        <v>764</v>
      </c>
      <c r="G2830" s="43">
        <v>38085.75</v>
      </c>
      <c r="H2830" s="19">
        <f t="shared" si="44"/>
        <v>9</v>
      </c>
    </row>
    <row r="2831" spans="1:8" s="19" customFormat="1" ht="30" x14ac:dyDescent="0.25">
      <c r="A2831" s="40" t="s">
        <v>5681</v>
      </c>
      <c r="B2831" s="40"/>
      <c r="C2831" s="41" t="s">
        <v>5682</v>
      </c>
      <c r="D2831" s="42" t="s">
        <v>21</v>
      </c>
      <c r="E2831" s="43">
        <v>43142.27</v>
      </c>
      <c r="F2831" s="43">
        <v>764</v>
      </c>
      <c r="G2831" s="43">
        <v>43906.27</v>
      </c>
      <c r="H2831" s="19">
        <f t="shared" si="44"/>
        <v>9</v>
      </c>
    </row>
    <row r="2832" spans="1:8" s="19" customFormat="1" ht="30" x14ac:dyDescent="0.25">
      <c r="A2832" s="40" t="s">
        <v>5683</v>
      </c>
      <c r="B2832" s="40"/>
      <c r="C2832" s="41" t="s">
        <v>5684</v>
      </c>
      <c r="D2832" s="42" t="s">
        <v>21</v>
      </c>
      <c r="E2832" s="43">
        <v>49847.73</v>
      </c>
      <c r="F2832" s="43">
        <v>764</v>
      </c>
      <c r="G2832" s="43">
        <v>50611.73</v>
      </c>
      <c r="H2832" s="19">
        <f t="shared" si="44"/>
        <v>9</v>
      </c>
    </row>
    <row r="2833" spans="1:8" s="19" customFormat="1" ht="30" x14ac:dyDescent="0.25">
      <c r="A2833" s="40" t="s">
        <v>5685</v>
      </c>
      <c r="B2833" s="40"/>
      <c r="C2833" s="41" t="s">
        <v>5686</v>
      </c>
      <c r="D2833" s="42" t="s">
        <v>21</v>
      </c>
      <c r="E2833" s="43">
        <v>55549.65</v>
      </c>
      <c r="F2833" s="43">
        <v>764</v>
      </c>
      <c r="G2833" s="43">
        <v>56313.65</v>
      </c>
      <c r="H2833" s="19">
        <f t="shared" si="44"/>
        <v>9</v>
      </c>
    </row>
    <row r="2834" spans="1:8" s="19" customFormat="1" ht="30" x14ac:dyDescent="0.25">
      <c r="A2834" s="40" t="s">
        <v>5687</v>
      </c>
      <c r="B2834" s="40"/>
      <c r="C2834" s="41" t="s">
        <v>5688</v>
      </c>
      <c r="D2834" s="42" t="s">
        <v>21</v>
      </c>
      <c r="E2834" s="43">
        <v>3588.5</v>
      </c>
      <c r="F2834" s="43">
        <v>668.5</v>
      </c>
      <c r="G2834" s="43">
        <v>4257</v>
      </c>
      <c r="H2834" s="19">
        <f t="shared" si="44"/>
        <v>9</v>
      </c>
    </row>
    <row r="2835" spans="1:8" s="19" customFormat="1" ht="30" x14ac:dyDescent="0.25">
      <c r="A2835" s="40" t="s">
        <v>5689</v>
      </c>
      <c r="B2835" s="40"/>
      <c r="C2835" s="41" t="s">
        <v>5690</v>
      </c>
      <c r="D2835" s="42" t="s">
        <v>21</v>
      </c>
      <c r="E2835" s="43">
        <v>4639.3</v>
      </c>
      <c r="F2835" s="43">
        <v>668.5</v>
      </c>
      <c r="G2835" s="43">
        <v>5307.8</v>
      </c>
      <c r="H2835" s="19">
        <f t="shared" si="44"/>
        <v>9</v>
      </c>
    </row>
    <row r="2836" spans="1:8" s="19" customFormat="1" ht="30" x14ac:dyDescent="0.25">
      <c r="A2836" s="40" t="s">
        <v>5691</v>
      </c>
      <c r="B2836" s="40"/>
      <c r="C2836" s="41" t="s">
        <v>5692</v>
      </c>
      <c r="D2836" s="42" t="s">
        <v>21</v>
      </c>
      <c r="E2836" s="43">
        <v>6238.02</v>
      </c>
      <c r="F2836" s="43">
        <v>668.5</v>
      </c>
      <c r="G2836" s="43">
        <v>6906.52</v>
      </c>
      <c r="H2836" s="19">
        <f t="shared" si="44"/>
        <v>9</v>
      </c>
    </row>
    <row r="2837" spans="1:8" s="19" customFormat="1" ht="30" x14ac:dyDescent="0.25">
      <c r="A2837" s="40" t="s">
        <v>5693</v>
      </c>
      <c r="B2837" s="40"/>
      <c r="C2837" s="41" t="s">
        <v>5694</v>
      </c>
      <c r="D2837" s="42" t="s">
        <v>21</v>
      </c>
      <c r="E2837" s="43">
        <v>3994.81</v>
      </c>
      <c r="F2837" s="43">
        <v>668.5</v>
      </c>
      <c r="G2837" s="43">
        <v>4663.3100000000004</v>
      </c>
      <c r="H2837" s="19">
        <f t="shared" si="44"/>
        <v>9</v>
      </c>
    </row>
    <row r="2838" spans="1:8" s="19" customFormat="1" ht="30" x14ac:dyDescent="0.25">
      <c r="A2838" s="40" t="s">
        <v>5695</v>
      </c>
      <c r="B2838" s="40"/>
      <c r="C2838" s="41" t="s">
        <v>5696</v>
      </c>
      <c r="D2838" s="42" t="s">
        <v>21</v>
      </c>
      <c r="E2838" s="43">
        <v>4599.8900000000003</v>
      </c>
      <c r="F2838" s="43">
        <v>668.5</v>
      </c>
      <c r="G2838" s="43">
        <v>5268.39</v>
      </c>
      <c r="H2838" s="19">
        <f t="shared" si="44"/>
        <v>9</v>
      </c>
    </row>
    <row r="2839" spans="1:8" s="19" customFormat="1" ht="30" x14ac:dyDescent="0.25">
      <c r="A2839" s="40" t="s">
        <v>5697</v>
      </c>
      <c r="B2839" s="40"/>
      <c r="C2839" s="41" t="s">
        <v>5698</v>
      </c>
      <c r="D2839" s="42" t="s">
        <v>21</v>
      </c>
      <c r="E2839" s="43">
        <v>5461.22</v>
      </c>
      <c r="F2839" s="43">
        <v>668.5</v>
      </c>
      <c r="G2839" s="43">
        <v>6129.72</v>
      </c>
      <c r="H2839" s="19">
        <f t="shared" si="44"/>
        <v>9</v>
      </c>
    </row>
    <row r="2840" spans="1:8" s="19" customFormat="1" ht="30" x14ac:dyDescent="0.25">
      <c r="A2840" s="40" t="s">
        <v>5699</v>
      </c>
      <c r="B2840" s="40"/>
      <c r="C2840" s="41" t="s">
        <v>5700</v>
      </c>
      <c r="D2840" s="42" t="s">
        <v>21</v>
      </c>
      <c r="E2840" s="43">
        <v>6325.31</v>
      </c>
      <c r="F2840" s="43">
        <v>668.5</v>
      </c>
      <c r="G2840" s="43">
        <v>6993.81</v>
      </c>
      <c r="H2840" s="19">
        <f t="shared" si="44"/>
        <v>9</v>
      </c>
    </row>
    <row r="2841" spans="1:8" s="19" customFormat="1" ht="30" x14ac:dyDescent="0.25">
      <c r="A2841" s="40" t="s">
        <v>5701</v>
      </c>
      <c r="B2841" s="40"/>
      <c r="C2841" s="41" t="s">
        <v>5702</v>
      </c>
      <c r="D2841" s="42" t="s">
        <v>21</v>
      </c>
      <c r="E2841" s="43">
        <v>3686.87</v>
      </c>
      <c r="F2841" s="43">
        <v>668.5</v>
      </c>
      <c r="G2841" s="43">
        <v>4355.37</v>
      </c>
      <c r="H2841" s="19">
        <f t="shared" si="44"/>
        <v>9</v>
      </c>
    </row>
    <row r="2842" spans="1:8" s="19" customFormat="1" ht="30" x14ac:dyDescent="0.25">
      <c r="A2842" s="40" t="s">
        <v>5703</v>
      </c>
      <c r="B2842" s="40"/>
      <c r="C2842" s="41" t="s">
        <v>5704</v>
      </c>
      <c r="D2842" s="42" t="s">
        <v>21</v>
      </c>
      <c r="E2842" s="43">
        <v>4188.75</v>
      </c>
      <c r="F2842" s="43">
        <v>668.5</v>
      </c>
      <c r="G2842" s="43">
        <v>4857.25</v>
      </c>
      <c r="H2842" s="19">
        <f t="shared" si="44"/>
        <v>9</v>
      </c>
    </row>
    <row r="2843" spans="1:8" s="19" customFormat="1" ht="30" x14ac:dyDescent="0.25">
      <c r="A2843" s="40" t="s">
        <v>5705</v>
      </c>
      <c r="B2843" s="40"/>
      <c r="C2843" s="41" t="s">
        <v>5706</v>
      </c>
      <c r="D2843" s="42" t="s">
        <v>21</v>
      </c>
      <c r="E2843" s="43">
        <v>4546.42</v>
      </c>
      <c r="F2843" s="43">
        <v>668.5</v>
      </c>
      <c r="G2843" s="43">
        <v>5214.92</v>
      </c>
      <c r="H2843" s="19">
        <f t="shared" si="44"/>
        <v>9</v>
      </c>
    </row>
    <row r="2844" spans="1:8" s="19" customFormat="1" ht="30" x14ac:dyDescent="0.25">
      <c r="A2844" s="40" t="s">
        <v>5707</v>
      </c>
      <c r="B2844" s="40"/>
      <c r="C2844" s="41" t="s">
        <v>5708</v>
      </c>
      <c r="D2844" s="42" t="s">
        <v>21</v>
      </c>
      <c r="E2844" s="43">
        <v>4695.5600000000004</v>
      </c>
      <c r="F2844" s="43">
        <v>668.5</v>
      </c>
      <c r="G2844" s="43">
        <v>5364.06</v>
      </c>
      <c r="H2844" s="19">
        <f t="shared" si="44"/>
        <v>9</v>
      </c>
    </row>
    <row r="2845" spans="1:8" s="19" customFormat="1" x14ac:dyDescent="0.25">
      <c r="A2845" s="40" t="s">
        <v>5709</v>
      </c>
      <c r="B2845" s="40"/>
      <c r="C2845" s="41" t="s">
        <v>5710</v>
      </c>
      <c r="D2845" s="42"/>
      <c r="E2845" s="43"/>
      <c r="F2845" s="43"/>
      <c r="G2845" s="43"/>
      <c r="H2845" s="19">
        <f t="shared" si="44"/>
        <v>5</v>
      </c>
    </row>
    <row r="2846" spans="1:8" s="19" customFormat="1" ht="30" x14ac:dyDescent="0.25">
      <c r="A2846" s="40" t="s">
        <v>5711</v>
      </c>
      <c r="B2846" s="40"/>
      <c r="C2846" s="41" t="s">
        <v>5712</v>
      </c>
      <c r="D2846" s="42" t="s">
        <v>21</v>
      </c>
      <c r="E2846" s="43">
        <v>8860.8700000000008</v>
      </c>
      <c r="F2846" s="43">
        <v>233.36</v>
      </c>
      <c r="G2846" s="43">
        <v>9094.23</v>
      </c>
      <c r="H2846" s="19">
        <f t="shared" si="44"/>
        <v>9</v>
      </c>
    </row>
    <row r="2847" spans="1:8" s="19" customFormat="1" ht="30" x14ac:dyDescent="0.25">
      <c r="A2847" s="40" t="s">
        <v>5713</v>
      </c>
      <c r="B2847" s="40"/>
      <c r="C2847" s="41" t="s">
        <v>5714</v>
      </c>
      <c r="D2847" s="42" t="s">
        <v>21</v>
      </c>
      <c r="E2847" s="43">
        <v>15152.77</v>
      </c>
      <c r="F2847" s="43">
        <v>233.36</v>
      </c>
      <c r="G2847" s="43">
        <v>15386.13</v>
      </c>
      <c r="H2847" s="19">
        <f t="shared" si="44"/>
        <v>9</v>
      </c>
    </row>
    <row r="2848" spans="1:8" s="19" customFormat="1" ht="30" x14ac:dyDescent="0.25">
      <c r="A2848" s="40" t="s">
        <v>5715</v>
      </c>
      <c r="B2848" s="40"/>
      <c r="C2848" s="41" t="s">
        <v>5716</v>
      </c>
      <c r="D2848" s="42" t="s">
        <v>21</v>
      </c>
      <c r="E2848" s="43">
        <v>4301.5600000000004</v>
      </c>
      <c r="F2848" s="43">
        <v>233.36</v>
      </c>
      <c r="G2848" s="43">
        <v>4534.92</v>
      </c>
      <c r="H2848" s="19">
        <f t="shared" si="44"/>
        <v>9</v>
      </c>
    </row>
    <row r="2849" spans="1:8" s="19" customFormat="1" ht="30" x14ac:dyDescent="0.25">
      <c r="A2849" s="40" t="s">
        <v>5717</v>
      </c>
      <c r="B2849" s="40"/>
      <c r="C2849" s="41" t="s">
        <v>5718</v>
      </c>
      <c r="D2849" s="42" t="s">
        <v>21</v>
      </c>
      <c r="E2849" s="43">
        <v>2238.09</v>
      </c>
      <c r="F2849" s="43">
        <v>233.36</v>
      </c>
      <c r="G2849" s="43">
        <v>2471.4499999999998</v>
      </c>
      <c r="H2849" s="19">
        <f t="shared" si="44"/>
        <v>9</v>
      </c>
    </row>
    <row r="2850" spans="1:8" s="19" customFormat="1" ht="30" x14ac:dyDescent="0.25">
      <c r="A2850" s="40" t="s">
        <v>5719</v>
      </c>
      <c r="B2850" s="40"/>
      <c r="C2850" s="41" t="s">
        <v>5720</v>
      </c>
      <c r="D2850" s="42" t="s">
        <v>21</v>
      </c>
      <c r="E2850" s="43">
        <v>41852.92</v>
      </c>
      <c r="F2850" s="43">
        <v>233.36</v>
      </c>
      <c r="G2850" s="43">
        <v>42086.28</v>
      </c>
      <c r="H2850" s="19">
        <f t="shared" si="44"/>
        <v>9</v>
      </c>
    </row>
    <row r="2851" spans="1:8" s="19" customFormat="1" ht="30" x14ac:dyDescent="0.25">
      <c r="A2851" s="40" t="s">
        <v>5721</v>
      </c>
      <c r="B2851" s="40"/>
      <c r="C2851" s="41" t="s">
        <v>5722</v>
      </c>
      <c r="D2851" s="42" t="s">
        <v>21</v>
      </c>
      <c r="E2851" s="43">
        <v>2867.43</v>
      </c>
      <c r="F2851" s="43">
        <v>233.36</v>
      </c>
      <c r="G2851" s="43">
        <v>3100.79</v>
      </c>
      <c r="H2851" s="19">
        <f t="shared" si="44"/>
        <v>9</v>
      </c>
    </row>
    <row r="2852" spans="1:8" s="19" customFormat="1" ht="30" x14ac:dyDescent="0.25">
      <c r="A2852" s="40" t="s">
        <v>5723</v>
      </c>
      <c r="B2852" s="40"/>
      <c r="C2852" s="41" t="s">
        <v>5724</v>
      </c>
      <c r="D2852" s="42" t="s">
        <v>21</v>
      </c>
      <c r="E2852" s="43">
        <v>9163.24</v>
      </c>
      <c r="F2852" s="43">
        <v>233.36</v>
      </c>
      <c r="G2852" s="43">
        <v>9396.6</v>
      </c>
      <c r="H2852" s="19">
        <f t="shared" si="44"/>
        <v>9</v>
      </c>
    </row>
    <row r="2853" spans="1:8" s="19" customFormat="1" ht="30" x14ac:dyDescent="0.25">
      <c r="A2853" s="40" t="s">
        <v>5725</v>
      </c>
      <c r="B2853" s="40"/>
      <c r="C2853" s="41" t="s">
        <v>5726</v>
      </c>
      <c r="D2853" s="42" t="s">
        <v>21</v>
      </c>
      <c r="E2853" s="43">
        <v>4127.9399999999996</v>
      </c>
      <c r="F2853" s="43">
        <v>233.36</v>
      </c>
      <c r="G2853" s="43">
        <v>4361.3</v>
      </c>
      <c r="H2853" s="19">
        <f t="shared" si="44"/>
        <v>9</v>
      </c>
    </row>
    <row r="2854" spans="1:8" s="19" customFormat="1" ht="30" x14ac:dyDescent="0.25">
      <c r="A2854" s="40" t="s">
        <v>5727</v>
      </c>
      <c r="B2854" s="40"/>
      <c r="C2854" s="41" t="s">
        <v>5728</v>
      </c>
      <c r="D2854" s="42" t="s">
        <v>21</v>
      </c>
      <c r="E2854" s="43">
        <v>16011.87</v>
      </c>
      <c r="F2854" s="43">
        <v>233.36</v>
      </c>
      <c r="G2854" s="43">
        <v>16245.23</v>
      </c>
      <c r="H2854" s="19">
        <f t="shared" si="44"/>
        <v>9</v>
      </c>
    </row>
    <row r="2855" spans="1:8" s="19" customFormat="1" ht="30" x14ac:dyDescent="0.25">
      <c r="A2855" s="40" t="s">
        <v>5729</v>
      </c>
      <c r="B2855" s="40"/>
      <c r="C2855" s="41" t="s">
        <v>5730</v>
      </c>
      <c r="D2855" s="42" t="s">
        <v>21</v>
      </c>
      <c r="E2855" s="43">
        <v>3685.64</v>
      </c>
      <c r="F2855" s="43">
        <v>233.36</v>
      </c>
      <c r="G2855" s="43">
        <v>3919</v>
      </c>
      <c r="H2855" s="19">
        <f t="shared" si="44"/>
        <v>9</v>
      </c>
    </row>
    <row r="2856" spans="1:8" s="19" customFormat="1" ht="30" x14ac:dyDescent="0.25">
      <c r="A2856" s="40" t="s">
        <v>5731</v>
      </c>
      <c r="B2856" s="40"/>
      <c r="C2856" s="41" t="s">
        <v>5732</v>
      </c>
      <c r="D2856" s="42" t="s">
        <v>21</v>
      </c>
      <c r="E2856" s="43">
        <v>4737.1899999999996</v>
      </c>
      <c r="F2856" s="43">
        <v>233.36</v>
      </c>
      <c r="G2856" s="43">
        <v>4970.55</v>
      </c>
      <c r="H2856" s="19">
        <f t="shared" si="44"/>
        <v>9</v>
      </c>
    </row>
    <row r="2857" spans="1:8" s="19" customFormat="1" ht="30" x14ac:dyDescent="0.25">
      <c r="A2857" s="40" t="s">
        <v>5733</v>
      </c>
      <c r="B2857" s="40"/>
      <c r="C2857" s="41" t="s">
        <v>5734</v>
      </c>
      <c r="D2857" s="42" t="s">
        <v>21</v>
      </c>
      <c r="E2857" s="43">
        <v>5515.11</v>
      </c>
      <c r="F2857" s="43">
        <v>233.36</v>
      </c>
      <c r="G2857" s="43">
        <v>5748.47</v>
      </c>
      <c r="H2857" s="19">
        <f t="shared" si="44"/>
        <v>9</v>
      </c>
    </row>
    <row r="2858" spans="1:8" s="19" customFormat="1" ht="30" x14ac:dyDescent="0.25">
      <c r="A2858" s="40" t="s">
        <v>5735</v>
      </c>
      <c r="B2858" s="40"/>
      <c r="C2858" s="41" t="s">
        <v>5736</v>
      </c>
      <c r="D2858" s="42" t="s">
        <v>21</v>
      </c>
      <c r="E2858" s="43">
        <v>7695.13</v>
      </c>
      <c r="F2858" s="43">
        <v>233.36</v>
      </c>
      <c r="G2858" s="43">
        <v>7928.49</v>
      </c>
      <c r="H2858" s="19">
        <f t="shared" si="44"/>
        <v>9</v>
      </c>
    </row>
    <row r="2859" spans="1:8" s="19" customFormat="1" ht="30" x14ac:dyDescent="0.25">
      <c r="A2859" s="40" t="s">
        <v>5737</v>
      </c>
      <c r="B2859" s="40"/>
      <c r="C2859" s="41" t="s">
        <v>5738</v>
      </c>
      <c r="D2859" s="42" t="s">
        <v>21</v>
      </c>
      <c r="E2859" s="43">
        <v>6003.28</v>
      </c>
      <c r="F2859" s="43">
        <v>233.36</v>
      </c>
      <c r="G2859" s="43">
        <v>6236.64</v>
      </c>
      <c r="H2859" s="19">
        <f t="shared" si="44"/>
        <v>9</v>
      </c>
    </row>
    <row r="2860" spans="1:8" s="19" customFormat="1" ht="30" x14ac:dyDescent="0.25">
      <c r="A2860" s="40" t="s">
        <v>5739</v>
      </c>
      <c r="B2860" s="40"/>
      <c r="C2860" s="41" t="s">
        <v>5740</v>
      </c>
      <c r="D2860" s="42" t="s">
        <v>21</v>
      </c>
      <c r="E2860" s="43">
        <v>1448.72</v>
      </c>
      <c r="F2860" s="43">
        <v>233.36</v>
      </c>
      <c r="G2860" s="43">
        <v>1682.08</v>
      </c>
      <c r="H2860" s="19">
        <f t="shared" si="44"/>
        <v>9</v>
      </c>
    </row>
    <row r="2861" spans="1:8" s="19" customFormat="1" ht="30" x14ac:dyDescent="0.25">
      <c r="A2861" s="40" t="s">
        <v>5741</v>
      </c>
      <c r="B2861" s="40"/>
      <c r="C2861" s="41" t="s">
        <v>5742</v>
      </c>
      <c r="D2861" s="42" t="s">
        <v>21</v>
      </c>
      <c r="E2861" s="43">
        <v>1157.3599999999999</v>
      </c>
      <c r="F2861" s="43">
        <v>233.36</v>
      </c>
      <c r="G2861" s="43">
        <v>1390.72</v>
      </c>
      <c r="H2861" s="19">
        <f t="shared" si="44"/>
        <v>9</v>
      </c>
    </row>
    <row r="2862" spans="1:8" s="19" customFormat="1" ht="30" x14ac:dyDescent="0.25">
      <c r="A2862" s="40" t="s">
        <v>5743</v>
      </c>
      <c r="B2862" s="40"/>
      <c r="C2862" s="41" t="s">
        <v>5744</v>
      </c>
      <c r="D2862" s="42" t="s">
        <v>21</v>
      </c>
      <c r="E2862" s="43">
        <v>15713.16</v>
      </c>
      <c r="F2862" s="43">
        <v>233.36</v>
      </c>
      <c r="G2862" s="43">
        <v>15946.52</v>
      </c>
      <c r="H2862" s="19">
        <f t="shared" si="44"/>
        <v>9</v>
      </c>
    </row>
    <row r="2863" spans="1:8" s="19" customFormat="1" ht="30" x14ac:dyDescent="0.25">
      <c r="A2863" s="40" t="s">
        <v>5745</v>
      </c>
      <c r="B2863" s="40"/>
      <c r="C2863" s="41" t="s">
        <v>5746</v>
      </c>
      <c r="D2863" s="42" t="s">
        <v>21</v>
      </c>
      <c r="E2863" s="43">
        <v>11582.09</v>
      </c>
      <c r="F2863" s="43">
        <v>233.36</v>
      </c>
      <c r="G2863" s="43">
        <v>11815.45</v>
      </c>
      <c r="H2863" s="19">
        <f t="shared" si="44"/>
        <v>9</v>
      </c>
    </row>
    <row r="2864" spans="1:8" s="19" customFormat="1" ht="30" x14ac:dyDescent="0.25">
      <c r="A2864" s="40" t="s">
        <v>5747</v>
      </c>
      <c r="B2864" s="40"/>
      <c r="C2864" s="41" t="s">
        <v>5748</v>
      </c>
      <c r="D2864" s="42" t="s">
        <v>21</v>
      </c>
      <c r="E2864" s="43">
        <v>1443.58</v>
      </c>
      <c r="F2864" s="43">
        <v>233.36</v>
      </c>
      <c r="G2864" s="43">
        <v>1676.94</v>
      </c>
      <c r="H2864" s="19">
        <f t="shared" si="44"/>
        <v>9</v>
      </c>
    </row>
    <row r="2865" spans="1:8" s="19" customFormat="1" ht="30" x14ac:dyDescent="0.25">
      <c r="A2865" s="40" t="s">
        <v>5749</v>
      </c>
      <c r="B2865" s="40"/>
      <c r="C2865" s="41" t="s">
        <v>5750</v>
      </c>
      <c r="D2865" s="42" t="s">
        <v>21</v>
      </c>
      <c r="E2865" s="43">
        <v>26882.95</v>
      </c>
      <c r="F2865" s="43">
        <v>233.36</v>
      </c>
      <c r="G2865" s="43">
        <v>27116.31</v>
      </c>
      <c r="H2865" s="19">
        <f t="shared" si="44"/>
        <v>9</v>
      </c>
    </row>
    <row r="2866" spans="1:8" s="19" customFormat="1" ht="30" x14ac:dyDescent="0.25">
      <c r="A2866" s="40" t="s">
        <v>5751</v>
      </c>
      <c r="B2866" s="40"/>
      <c r="C2866" s="41" t="s">
        <v>5752</v>
      </c>
      <c r="D2866" s="42" t="s">
        <v>21</v>
      </c>
      <c r="E2866" s="43">
        <v>31455.67</v>
      </c>
      <c r="F2866" s="43">
        <v>233.36</v>
      </c>
      <c r="G2866" s="43">
        <v>31689.03</v>
      </c>
      <c r="H2866" s="19">
        <f t="shared" si="44"/>
        <v>9</v>
      </c>
    </row>
    <row r="2867" spans="1:8" s="19" customFormat="1" ht="30" x14ac:dyDescent="0.25">
      <c r="A2867" s="40" t="s">
        <v>5753</v>
      </c>
      <c r="B2867" s="40"/>
      <c r="C2867" s="41" t="s">
        <v>5754</v>
      </c>
      <c r="D2867" s="42" t="s">
        <v>21</v>
      </c>
      <c r="E2867" s="43">
        <v>1916.23</v>
      </c>
      <c r="F2867" s="43">
        <v>233.36</v>
      </c>
      <c r="G2867" s="43">
        <v>2149.59</v>
      </c>
      <c r="H2867" s="19">
        <f t="shared" si="44"/>
        <v>9</v>
      </c>
    </row>
    <row r="2868" spans="1:8" s="19" customFormat="1" ht="30" x14ac:dyDescent="0.25">
      <c r="A2868" s="40" t="s">
        <v>5755</v>
      </c>
      <c r="B2868" s="40"/>
      <c r="C2868" s="41" t="s">
        <v>5756</v>
      </c>
      <c r="D2868" s="42" t="s">
        <v>21</v>
      </c>
      <c r="E2868" s="43">
        <v>3180.35</v>
      </c>
      <c r="F2868" s="43">
        <v>233.36</v>
      </c>
      <c r="G2868" s="43">
        <v>3413.71</v>
      </c>
      <c r="H2868" s="19">
        <f t="shared" si="44"/>
        <v>9</v>
      </c>
    </row>
    <row r="2869" spans="1:8" s="19" customFormat="1" x14ac:dyDescent="0.25">
      <c r="A2869" s="40" t="s">
        <v>5757</v>
      </c>
      <c r="B2869" s="40"/>
      <c r="C2869" s="41" t="s">
        <v>5758</v>
      </c>
      <c r="D2869" s="42"/>
      <c r="E2869" s="43"/>
      <c r="F2869" s="43"/>
      <c r="G2869" s="43"/>
      <c r="H2869" s="19">
        <f t="shared" si="44"/>
        <v>5</v>
      </c>
    </row>
    <row r="2870" spans="1:8" s="19" customFormat="1" ht="30" x14ac:dyDescent="0.25">
      <c r="A2870" s="40" t="s">
        <v>5759</v>
      </c>
      <c r="B2870" s="40"/>
      <c r="C2870" s="41" t="s">
        <v>5760</v>
      </c>
      <c r="D2870" s="42" t="s">
        <v>21</v>
      </c>
      <c r="E2870" s="43">
        <v>7436.63</v>
      </c>
      <c r="F2870" s="43">
        <v>497.64</v>
      </c>
      <c r="G2870" s="43">
        <v>7934.27</v>
      </c>
      <c r="H2870" s="19">
        <f t="shared" si="44"/>
        <v>9</v>
      </c>
    </row>
    <row r="2871" spans="1:8" s="19" customFormat="1" ht="30" x14ac:dyDescent="0.25">
      <c r="A2871" s="40" t="s">
        <v>5761</v>
      </c>
      <c r="B2871" s="40"/>
      <c r="C2871" s="41" t="s">
        <v>5762</v>
      </c>
      <c r="D2871" s="42" t="s">
        <v>21</v>
      </c>
      <c r="E2871" s="43">
        <v>8489.2800000000007</v>
      </c>
      <c r="F2871" s="43">
        <v>497.64</v>
      </c>
      <c r="G2871" s="43">
        <v>8986.92</v>
      </c>
      <c r="H2871" s="19">
        <f t="shared" si="44"/>
        <v>9</v>
      </c>
    </row>
    <row r="2872" spans="1:8" s="19" customFormat="1" ht="30" x14ac:dyDescent="0.25">
      <c r="A2872" s="40" t="s">
        <v>5763</v>
      </c>
      <c r="B2872" s="40"/>
      <c r="C2872" s="41" t="s">
        <v>5764</v>
      </c>
      <c r="D2872" s="42" t="s">
        <v>21</v>
      </c>
      <c r="E2872" s="43">
        <v>17927.400000000001</v>
      </c>
      <c r="F2872" s="43">
        <v>497.64</v>
      </c>
      <c r="G2872" s="43">
        <v>18425.04</v>
      </c>
      <c r="H2872" s="19">
        <f t="shared" si="44"/>
        <v>9</v>
      </c>
    </row>
    <row r="2873" spans="1:8" s="19" customFormat="1" ht="30" x14ac:dyDescent="0.25">
      <c r="A2873" s="40" t="s">
        <v>5765</v>
      </c>
      <c r="B2873" s="40"/>
      <c r="C2873" s="41" t="s">
        <v>5766</v>
      </c>
      <c r="D2873" s="42" t="s">
        <v>21</v>
      </c>
      <c r="E2873" s="43">
        <v>8084.98</v>
      </c>
      <c r="F2873" s="43">
        <v>497.64</v>
      </c>
      <c r="G2873" s="43">
        <v>8582.6200000000008</v>
      </c>
      <c r="H2873" s="19">
        <f t="shared" si="44"/>
        <v>9</v>
      </c>
    </row>
    <row r="2874" spans="1:8" s="19" customFormat="1" ht="30" x14ac:dyDescent="0.25">
      <c r="A2874" s="40" t="s">
        <v>5767</v>
      </c>
      <c r="B2874" s="40"/>
      <c r="C2874" s="41" t="s">
        <v>5768</v>
      </c>
      <c r="D2874" s="42" t="s">
        <v>21</v>
      </c>
      <c r="E2874" s="43">
        <v>9537.61</v>
      </c>
      <c r="F2874" s="43">
        <v>497.64</v>
      </c>
      <c r="G2874" s="43">
        <v>10035.25</v>
      </c>
      <c r="H2874" s="19">
        <f t="shared" si="44"/>
        <v>9</v>
      </c>
    </row>
    <row r="2875" spans="1:8" s="19" customFormat="1" ht="30" x14ac:dyDescent="0.25">
      <c r="A2875" s="40" t="s">
        <v>5769</v>
      </c>
      <c r="B2875" s="40"/>
      <c r="C2875" s="41" t="s">
        <v>5770</v>
      </c>
      <c r="D2875" s="42" t="s">
        <v>21</v>
      </c>
      <c r="E2875" s="43">
        <v>16270.19</v>
      </c>
      <c r="F2875" s="43">
        <v>497.64</v>
      </c>
      <c r="G2875" s="43">
        <v>16767.830000000002</v>
      </c>
      <c r="H2875" s="19">
        <f t="shared" si="44"/>
        <v>9</v>
      </c>
    </row>
    <row r="2876" spans="1:8" s="19" customFormat="1" ht="45" x14ac:dyDescent="0.25">
      <c r="A2876" s="40" t="s">
        <v>5771</v>
      </c>
      <c r="B2876" s="40"/>
      <c r="C2876" s="41" t="s">
        <v>5772</v>
      </c>
      <c r="D2876" s="42" t="s">
        <v>21</v>
      </c>
      <c r="E2876" s="43">
        <v>5550.4</v>
      </c>
      <c r="F2876" s="43">
        <v>331.76</v>
      </c>
      <c r="G2876" s="43">
        <v>5882.16</v>
      </c>
      <c r="H2876" s="19">
        <f t="shared" si="44"/>
        <v>9</v>
      </c>
    </row>
    <row r="2877" spans="1:8" s="19" customFormat="1" ht="45" x14ac:dyDescent="0.25">
      <c r="A2877" s="40" t="s">
        <v>5773</v>
      </c>
      <c r="B2877" s="40"/>
      <c r="C2877" s="41" t="s">
        <v>5774</v>
      </c>
      <c r="D2877" s="42" t="s">
        <v>21</v>
      </c>
      <c r="E2877" s="43">
        <v>7340.99</v>
      </c>
      <c r="F2877" s="43">
        <v>331.76</v>
      </c>
      <c r="G2877" s="43">
        <v>7672.75</v>
      </c>
      <c r="H2877" s="19">
        <f t="shared" si="44"/>
        <v>9</v>
      </c>
    </row>
    <row r="2878" spans="1:8" s="19" customFormat="1" ht="30" x14ac:dyDescent="0.25">
      <c r="A2878" s="40" t="s">
        <v>5775</v>
      </c>
      <c r="B2878" s="40"/>
      <c r="C2878" s="41" t="s">
        <v>5776</v>
      </c>
      <c r="D2878" s="42" t="s">
        <v>21</v>
      </c>
      <c r="E2878" s="43">
        <v>2111.9899999999998</v>
      </c>
      <c r="F2878" s="43">
        <v>331.76</v>
      </c>
      <c r="G2878" s="43">
        <v>2443.75</v>
      </c>
      <c r="H2878" s="19">
        <f t="shared" si="44"/>
        <v>9</v>
      </c>
    </row>
    <row r="2879" spans="1:8" s="19" customFormat="1" ht="30" x14ac:dyDescent="0.25">
      <c r="A2879" s="40" t="s">
        <v>5777</v>
      </c>
      <c r="B2879" s="40"/>
      <c r="C2879" s="41" t="s">
        <v>5778</v>
      </c>
      <c r="D2879" s="42" t="s">
        <v>21</v>
      </c>
      <c r="E2879" s="43">
        <v>2834.57</v>
      </c>
      <c r="F2879" s="43">
        <v>331.76</v>
      </c>
      <c r="G2879" s="43">
        <v>3166.33</v>
      </c>
      <c r="H2879" s="19">
        <f t="shared" si="44"/>
        <v>9</v>
      </c>
    </row>
    <row r="2880" spans="1:8" s="19" customFormat="1" ht="30" x14ac:dyDescent="0.25">
      <c r="A2880" s="40" t="s">
        <v>5779</v>
      </c>
      <c r="B2880" s="40"/>
      <c r="C2880" s="41" t="s">
        <v>5780</v>
      </c>
      <c r="D2880" s="42" t="s">
        <v>21</v>
      </c>
      <c r="E2880" s="43">
        <v>5861.16</v>
      </c>
      <c r="F2880" s="43">
        <v>331.76</v>
      </c>
      <c r="G2880" s="43">
        <v>6192.92</v>
      </c>
      <c r="H2880" s="19">
        <f t="shared" si="44"/>
        <v>9</v>
      </c>
    </row>
    <row r="2881" spans="1:8" s="19" customFormat="1" ht="30" x14ac:dyDescent="0.25">
      <c r="A2881" s="40" t="s">
        <v>5781</v>
      </c>
      <c r="B2881" s="40"/>
      <c r="C2881" s="41" t="s">
        <v>5782</v>
      </c>
      <c r="D2881" s="42" t="s">
        <v>21</v>
      </c>
      <c r="E2881" s="43">
        <v>3830.96</v>
      </c>
      <c r="F2881" s="43">
        <v>331.76</v>
      </c>
      <c r="G2881" s="43">
        <v>4162.72</v>
      </c>
      <c r="H2881" s="19">
        <f t="shared" si="44"/>
        <v>9</v>
      </c>
    </row>
    <row r="2882" spans="1:8" s="19" customFormat="1" ht="30" x14ac:dyDescent="0.25">
      <c r="A2882" s="40" t="s">
        <v>5783</v>
      </c>
      <c r="B2882" s="40"/>
      <c r="C2882" s="41" t="s">
        <v>5784</v>
      </c>
      <c r="D2882" s="42" t="s">
        <v>21</v>
      </c>
      <c r="E2882" s="43">
        <v>12852.56</v>
      </c>
      <c r="F2882" s="43">
        <v>331.76</v>
      </c>
      <c r="G2882" s="43">
        <v>13184.32</v>
      </c>
      <c r="H2882" s="19">
        <f t="shared" si="44"/>
        <v>9</v>
      </c>
    </row>
    <row r="2883" spans="1:8" s="19" customFormat="1" ht="30" x14ac:dyDescent="0.25">
      <c r="A2883" s="40" t="s">
        <v>5785</v>
      </c>
      <c r="B2883" s="40"/>
      <c r="C2883" s="41" t="s">
        <v>5786</v>
      </c>
      <c r="D2883" s="42" t="s">
        <v>21</v>
      </c>
      <c r="E2883" s="43">
        <v>21068.97</v>
      </c>
      <c r="F2883" s="43">
        <v>331.76</v>
      </c>
      <c r="G2883" s="43">
        <v>21400.73</v>
      </c>
      <c r="H2883" s="19">
        <f t="shared" si="44"/>
        <v>9</v>
      </c>
    </row>
    <row r="2884" spans="1:8" s="19" customFormat="1" ht="45" x14ac:dyDescent="0.25">
      <c r="A2884" s="40" t="s">
        <v>5787</v>
      </c>
      <c r="B2884" s="40"/>
      <c r="C2884" s="41" t="s">
        <v>5788</v>
      </c>
      <c r="D2884" s="42" t="s">
        <v>21</v>
      </c>
      <c r="E2884" s="43">
        <v>6975.81</v>
      </c>
      <c r="F2884" s="43">
        <v>331.76</v>
      </c>
      <c r="G2884" s="43">
        <v>7307.57</v>
      </c>
      <c r="H2884" s="19">
        <f t="shared" si="44"/>
        <v>9</v>
      </c>
    </row>
    <row r="2885" spans="1:8" s="19" customFormat="1" ht="30" x14ac:dyDescent="0.25">
      <c r="A2885" s="40" t="s">
        <v>5789</v>
      </c>
      <c r="B2885" s="40"/>
      <c r="C2885" s="41" t="s">
        <v>5790</v>
      </c>
      <c r="D2885" s="42" t="s">
        <v>21</v>
      </c>
      <c r="E2885" s="43">
        <v>25363.02</v>
      </c>
      <c r="F2885" s="43">
        <v>331.76</v>
      </c>
      <c r="G2885" s="43">
        <v>25694.78</v>
      </c>
      <c r="H2885" s="19">
        <f t="shared" si="44"/>
        <v>9</v>
      </c>
    </row>
    <row r="2886" spans="1:8" s="19" customFormat="1" x14ac:dyDescent="0.25">
      <c r="A2886" s="40" t="s">
        <v>5791</v>
      </c>
      <c r="B2886" s="40"/>
      <c r="C2886" s="41" t="s">
        <v>5792</v>
      </c>
      <c r="D2886" s="42"/>
      <c r="E2886" s="43"/>
      <c r="F2886" s="43"/>
      <c r="G2886" s="43"/>
      <c r="H2886" s="19">
        <f t="shared" si="44"/>
        <v>5</v>
      </c>
    </row>
    <row r="2887" spans="1:8" s="19" customFormat="1" x14ac:dyDescent="0.25">
      <c r="A2887" s="40" t="s">
        <v>5793</v>
      </c>
      <c r="B2887" s="40"/>
      <c r="C2887" s="41" t="s">
        <v>5794</v>
      </c>
      <c r="D2887" s="42" t="s">
        <v>21</v>
      </c>
      <c r="E2887" s="43">
        <v>3279.58</v>
      </c>
      <c r="F2887" s="43">
        <v>116.68</v>
      </c>
      <c r="G2887" s="43">
        <v>3396.26</v>
      </c>
      <c r="H2887" s="19">
        <f t="shared" si="44"/>
        <v>9</v>
      </c>
    </row>
    <row r="2888" spans="1:8" s="19" customFormat="1" x14ac:dyDescent="0.25">
      <c r="A2888" s="40" t="s">
        <v>5795</v>
      </c>
      <c r="B2888" s="40"/>
      <c r="C2888" s="41" t="s">
        <v>5796</v>
      </c>
      <c r="D2888" s="42"/>
      <c r="E2888" s="43"/>
      <c r="F2888" s="43"/>
      <c r="G2888" s="43"/>
      <c r="H2888" s="19">
        <f t="shared" si="44"/>
        <v>5</v>
      </c>
    </row>
    <row r="2889" spans="1:8" s="19" customFormat="1" ht="30" x14ac:dyDescent="0.25">
      <c r="A2889" s="40" t="s">
        <v>5797</v>
      </c>
      <c r="B2889" s="40"/>
      <c r="C2889" s="41" t="s">
        <v>5798</v>
      </c>
      <c r="D2889" s="42" t="s">
        <v>21</v>
      </c>
      <c r="E2889" s="43">
        <v>28.2</v>
      </c>
      <c r="F2889" s="43">
        <v>11.22</v>
      </c>
      <c r="G2889" s="43">
        <v>39.42</v>
      </c>
      <c r="H2889" s="19">
        <f t="shared" ref="H2889:H2952" si="45">LEN(A2889)</f>
        <v>9</v>
      </c>
    </row>
    <row r="2890" spans="1:8" s="19" customFormat="1" x14ac:dyDescent="0.25">
      <c r="A2890" s="40" t="s">
        <v>5799</v>
      </c>
      <c r="B2890" s="40"/>
      <c r="C2890" s="41" t="s">
        <v>5800</v>
      </c>
      <c r="D2890" s="42" t="s">
        <v>21</v>
      </c>
      <c r="E2890" s="43">
        <v>674.02</v>
      </c>
      <c r="F2890" s="43">
        <v>41.47</v>
      </c>
      <c r="G2890" s="43">
        <v>715.49</v>
      </c>
      <c r="H2890" s="19">
        <f t="shared" si="45"/>
        <v>9</v>
      </c>
    </row>
    <row r="2891" spans="1:8" s="19" customFormat="1" x14ac:dyDescent="0.25">
      <c r="A2891" s="40" t="s">
        <v>5801</v>
      </c>
      <c r="B2891" s="40"/>
      <c r="C2891" s="41" t="s">
        <v>5802</v>
      </c>
      <c r="D2891" s="42" t="s">
        <v>21</v>
      </c>
      <c r="E2891" s="43">
        <v>334.51</v>
      </c>
      <c r="F2891" s="43">
        <v>20.74</v>
      </c>
      <c r="G2891" s="43">
        <v>355.25</v>
      </c>
      <c r="H2891" s="19">
        <f t="shared" si="45"/>
        <v>9</v>
      </c>
    </row>
    <row r="2892" spans="1:8" s="19" customFormat="1" x14ac:dyDescent="0.25">
      <c r="A2892" s="40" t="s">
        <v>5803</v>
      </c>
      <c r="B2892" s="40"/>
      <c r="C2892" s="41" t="s">
        <v>5804</v>
      </c>
      <c r="D2892" s="42" t="s">
        <v>21</v>
      </c>
      <c r="E2892" s="43">
        <v>687.7</v>
      </c>
      <c r="F2892" s="43">
        <v>20.74</v>
      </c>
      <c r="G2892" s="43">
        <v>708.44</v>
      </c>
      <c r="H2892" s="19">
        <f t="shared" si="45"/>
        <v>9</v>
      </c>
    </row>
    <row r="2893" spans="1:8" s="19" customFormat="1" ht="30" x14ac:dyDescent="0.25">
      <c r="A2893" s="40" t="s">
        <v>5805</v>
      </c>
      <c r="B2893" s="40"/>
      <c r="C2893" s="41" t="s">
        <v>5806</v>
      </c>
      <c r="D2893" s="42" t="s">
        <v>21</v>
      </c>
      <c r="E2893" s="43">
        <v>54.32</v>
      </c>
      <c r="F2893" s="43">
        <v>8.2899999999999991</v>
      </c>
      <c r="G2893" s="43">
        <v>62.61</v>
      </c>
      <c r="H2893" s="19">
        <f t="shared" si="45"/>
        <v>9</v>
      </c>
    </row>
    <row r="2894" spans="1:8" s="19" customFormat="1" ht="30" x14ac:dyDescent="0.25">
      <c r="A2894" s="40" t="s">
        <v>5807</v>
      </c>
      <c r="B2894" s="40"/>
      <c r="C2894" s="41" t="s">
        <v>5808</v>
      </c>
      <c r="D2894" s="42" t="s">
        <v>21</v>
      </c>
      <c r="E2894" s="43">
        <v>420.37</v>
      </c>
      <c r="F2894" s="43">
        <v>20.74</v>
      </c>
      <c r="G2894" s="43">
        <v>441.11</v>
      </c>
      <c r="H2894" s="19">
        <f t="shared" si="45"/>
        <v>9</v>
      </c>
    </row>
    <row r="2895" spans="1:8" s="19" customFormat="1" x14ac:dyDescent="0.25">
      <c r="A2895" s="40" t="s">
        <v>5809</v>
      </c>
      <c r="B2895" s="40"/>
      <c r="C2895" s="41" t="s">
        <v>5810</v>
      </c>
      <c r="D2895" s="42"/>
      <c r="E2895" s="43"/>
      <c r="F2895" s="43"/>
      <c r="G2895" s="43"/>
      <c r="H2895" s="19">
        <f t="shared" si="45"/>
        <v>2</v>
      </c>
    </row>
    <row r="2896" spans="1:8" s="19" customFormat="1" x14ac:dyDescent="0.25">
      <c r="A2896" s="40" t="s">
        <v>5811</v>
      </c>
      <c r="B2896" s="40"/>
      <c r="C2896" s="41" t="s">
        <v>5812</v>
      </c>
      <c r="D2896" s="42"/>
      <c r="E2896" s="43"/>
      <c r="F2896" s="43"/>
      <c r="G2896" s="43"/>
      <c r="H2896" s="19">
        <f t="shared" si="45"/>
        <v>5</v>
      </c>
    </row>
    <row r="2897" spans="1:8" s="19" customFormat="1" x14ac:dyDescent="0.25">
      <c r="A2897" s="40" t="s">
        <v>5813</v>
      </c>
      <c r="B2897" s="40"/>
      <c r="C2897" s="41" t="s">
        <v>5814</v>
      </c>
      <c r="D2897" s="42" t="s">
        <v>21</v>
      </c>
      <c r="E2897" s="43">
        <v>670.17</v>
      </c>
      <c r="F2897" s="43">
        <v>49.91</v>
      </c>
      <c r="G2897" s="43">
        <v>720.08</v>
      </c>
      <c r="H2897" s="19">
        <f t="shared" si="45"/>
        <v>9</v>
      </c>
    </row>
    <row r="2898" spans="1:8" s="19" customFormat="1" x14ac:dyDescent="0.25">
      <c r="A2898" s="40" t="s">
        <v>5815</v>
      </c>
      <c r="B2898" s="40"/>
      <c r="C2898" s="41" t="s">
        <v>5816</v>
      </c>
      <c r="D2898" s="42" t="s">
        <v>21</v>
      </c>
      <c r="E2898" s="43">
        <v>807.92</v>
      </c>
      <c r="F2898" s="43">
        <v>58.34</v>
      </c>
      <c r="G2898" s="43">
        <v>866.26</v>
      </c>
      <c r="H2898" s="19">
        <f t="shared" si="45"/>
        <v>9</v>
      </c>
    </row>
    <row r="2899" spans="1:8" s="19" customFormat="1" x14ac:dyDescent="0.25">
      <c r="A2899" s="40" t="s">
        <v>5817</v>
      </c>
      <c r="B2899" s="40"/>
      <c r="C2899" s="41" t="s">
        <v>5818</v>
      </c>
      <c r="D2899" s="42" t="s">
        <v>21</v>
      </c>
      <c r="E2899" s="43">
        <v>250.69</v>
      </c>
      <c r="F2899" s="43">
        <v>49.91</v>
      </c>
      <c r="G2899" s="43">
        <v>300.60000000000002</v>
      </c>
      <c r="H2899" s="19">
        <f t="shared" si="45"/>
        <v>9</v>
      </c>
    </row>
    <row r="2900" spans="1:8" s="19" customFormat="1" x14ac:dyDescent="0.25">
      <c r="A2900" s="40" t="s">
        <v>5819</v>
      </c>
      <c r="B2900" s="40"/>
      <c r="C2900" s="41" t="s">
        <v>5820</v>
      </c>
      <c r="D2900" s="42" t="s">
        <v>21</v>
      </c>
      <c r="E2900" s="43">
        <v>420.91</v>
      </c>
      <c r="F2900" s="43">
        <v>49.91</v>
      </c>
      <c r="G2900" s="43">
        <v>470.82</v>
      </c>
      <c r="H2900" s="19">
        <f t="shared" si="45"/>
        <v>9</v>
      </c>
    </row>
    <row r="2901" spans="1:8" s="19" customFormat="1" x14ac:dyDescent="0.25">
      <c r="A2901" s="40" t="s">
        <v>5821</v>
      </c>
      <c r="B2901" s="40"/>
      <c r="C2901" s="41" t="s">
        <v>5822</v>
      </c>
      <c r="D2901" s="42" t="s">
        <v>21</v>
      </c>
      <c r="E2901" s="43">
        <v>79.92</v>
      </c>
      <c r="F2901" s="43">
        <v>58.34</v>
      </c>
      <c r="G2901" s="43">
        <v>138.26</v>
      </c>
      <c r="H2901" s="19">
        <f t="shared" si="45"/>
        <v>9</v>
      </c>
    </row>
    <row r="2902" spans="1:8" s="19" customFormat="1" x14ac:dyDescent="0.25">
      <c r="A2902" s="40" t="s">
        <v>5823</v>
      </c>
      <c r="B2902" s="40"/>
      <c r="C2902" s="41" t="s">
        <v>5824</v>
      </c>
      <c r="D2902" s="42" t="s">
        <v>21</v>
      </c>
      <c r="E2902" s="43">
        <v>214.79</v>
      </c>
      <c r="F2902" s="43">
        <v>58.34</v>
      </c>
      <c r="G2902" s="43">
        <v>273.13</v>
      </c>
      <c r="H2902" s="19">
        <f t="shared" si="45"/>
        <v>9</v>
      </c>
    </row>
    <row r="2903" spans="1:8" s="19" customFormat="1" x14ac:dyDescent="0.25">
      <c r="A2903" s="40" t="s">
        <v>5825</v>
      </c>
      <c r="B2903" s="40"/>
      <c r="C2903" s="41" t="s">
        <v>5826</v>
      </c>
      <c r="D2903" s="42" t="s">
        <v>21</v>
      </c>
      <c r="E2903" s="43">
        <v>625.73</v>
      </c>
      <c r="F2903" s="43">
        <v>58.34</v>
      </c>
      <c r="G2903" s="43">
        <v>684.07</v>
      </c>
      <c r="H2903" s="19">
        <f t="shared" si="45"/>
        <v>9</v>
      </c>
    </row>
    <row r="2904" spans="1:8" s="19" customFormat="1" x14ac:dyDescent="0.25">
      <c r="A2904" s="40" t="s">
        <v>5827</v>
      </c>
      <c r="B2904" s="40"/>
      <c r="C2904" s="41" t="s">
        <v>5828</v>
      </c>
      <c r="D2904" s="42" t="s">
        <v>21</v>
      </c>
      <c r="E2904" s="43">
        <v>39.479999999999997</v>
      </c>
      <c r="F2904" s="43">
        <v>20.74</v>
      </c>
      <c r="G2904" s="43">
        <v>60.22</v>
      </c>
      <c r="H2904" s="19">
        <f t="shared" si="45"/>
        <v>9</v>
      </c>
    </row>
    <row r="2905" spans="1:8" s="19" customFormat="1" x14ac:dyDescent="0.25">
      <c r="A2905" s="40" t="s">
        <v>5829</v>
      </c>
      <c r="B2905" s="40"/>
      <c r="C2905" s="41" t="s">
        <v>5830</v>
      </c>
      <c r="D2905" s="42" t="s">
        <v>21</v>
      </c>
      <c r="E2905" s="43">
        <v>391.95</v>
      </c>
      <c r="F2905" s="43">
        <v>58.34</v>
      </c>
      <c r="G2905" s="43">
        <v>450.29</v>
      </c>
      <c r="H2905" s="19">
        <f t="shared" si="45"/>
        <v>9</v>
      </c>
    </row>
    <row r="2906" spans="1:8" s="19" customFormat="1" x14ac:dyDescent="0.25">
      <c r="A2906" s="40" t="s">
        <v>5831</v>
      </c>
      <c r="B2906" s="40"/>
      <c r="C2906" s="41" t="s">
        <v>5832</v>
      </c>
      <c r="D2906" s="42" t="s">
        <v>21</v>
      </c>
      <c r="E2906" s="43">
        <v>562.89</v>
      </c>
      <c r="F2906" s="43">
        <v>58.34</v>
      </c>
      <c r="G2906" s="43">
        <v>621.23</v>
      </c>
      <c r="H2906" s="19">
        <f t="shared" si="45"/>
        <v>9</v>
      </c>
    </row>
    <row r="2907" spans="1:8" s="19" customFormat="1" x14ac:dyDescent="0.25">
      <c r="A2907" s="40" t="s">
        <v>5833</v>
      </c>
      <c r="B2907" s="40"/>
      <c r="C2907" s="41" t="s">
        <v>5834</v>
      </c>
      <c r="D2907" s="42" t="s">
        <v>21</v>
      </c>
      <c r="E2907" s="43">
        <v>99.44</v>
      </c>
      <c r="F2907" s="43">
        <v>20.74</v>
      </c>
      <c r="G2907" s="43">
        <v>120.18</v>
      </c>
      <c r="H2907" s="19">
        <f t="shared" si="45"/>
        <v>9</v>
      </c>
    </row>
    <row r="2908" spans="1:8" s="19" customFormat="1" x14ac:dyDescent="0.25">
      <c r="A2908" s="40" t="s">
        <v>5835</v>
      </c>
      <c r="B2908" s="40"/>
      <c r="C2908" s="41" t="s">
        <v>5836</v>
      </c>
      <c r="D2908" s="42" t="s">
        <v>21</v>
      </c>
      <c r="E2908" s="43">
        <v>636.98</v>
      </c>
      <c r="F2908" s="43">
        <v>124.41</v>
      </c>
      <c r="G2908" s="43">
        <v>761.39</v>
      </c>
      <c r="H2908" s="19">
        <f t="shared" si="45"/>
        <v>9</v>
      </c>
    </row>
    <row r="2909" spans="1:8" s="19" customFormat="1" x14ac:dyDescent="0.25">
      <c r="A2909" s="40" t="s">
        <v>5837</v>
      </c>
      <c r="B2909" s="40"/>
      <c r="C2909" s="41" t="s">
        <v>5838</v>
      </c>
      <c r="D2909" s="42" t="s">
        <v>21</v>
      </c>
      <c r="E2909" s="43">
        <v>524.35</v>
      </c>
      <c r="F2909" s="43">
        <v>124.41</v>
      </c>
      <c r="G2909" s="43">
        <v>648.76</v>
      </c>
      <c r="H2909" s="19">
        <f t="shared" si="45"/>
        <v>9</v>
      </c>
    </row>
    <row r="2910" spans="1:8" s="19" customFormat="1" x14ac:dyDescent="0.25">
      <c r="A2910" s="40" t="s">
        <v>5839</v>
      </c>
      <c r="B2910" s="40"/>
      <c r="C2910" s="41" t="s">
        <v>5840</v>
      </c>
      <c r="D2910" s="42" t="s">
        <v>21</v>
      </c>
      <c r="E2910" s="43">
        <v>200.96</v>
      </c>
      <c r="F2910" s="43">
        <v>41.47</v>
      </c>
      <c r="G2910" s="43">
        <v>242.43</v>
      </c>
      <c r="H2910" s="19">
        <f t="shared" si="45"/>
        <v>9</v>
      </c>
    </row>
    <row r="2911" spans="1:8" s="19" customFormat="1" x14ac:dyDescent="0.25">
      <c r="A2911" s="40" t="s">
        <v>5841</v>
      </c>
      <c r="B2911" s="40"/>
      <c r="C2911" s="41" t="s">
        <v>5842</v>
      </c>
      <c r="D2911" s="42" t="s">
        <v>21</v>
      </c>
      <c r="E2911" s="43">
        <v>208.06</v>
      </c>
      <c r="F2911" s="43">
        <v>20.74</v>
      </c>
      <c r="G2911" s="43">
        <v>228.8</v>
      </c>
      <c r="H2911" s="19">
        <f t="shared" si="45"/>
        <v>9</v>
      </c>
    </row>
    <row r="2912" spans="1:8" s="19" customFormat="1" ht="30" x14ac:dyDescent="0.25">
      <c r="A2912" s="40" t="s">
        <v>5843</v>
      </c>
      <c r="B2912" s="40"/>
      <c r="C2912" s="41" t="s">
        <v>5844</v>
      </c>
      <c r="D2912" s="42" t="s">
        <v>21</v>
      </c>
      <c r="E2912" s="43">
        <v>51.4</v>
      </c>
      <c r="F2912" s="43">
        <v>13.69</v>
      </c>
      <c r="G2912" s="43">
        <v>65.09</v>
      </c>
      <c r="H2912" s="19">
        <f t="shared" si="45"/>
        <v>9</v>
      </c>
    </row>
    <row r="2913" spans="1:8" s="19" customFormat="1" x14ac:dyDescent="0.25">
      <c r="A2913" s="40" t="s">
        <v>5845</v>
      </c>
      <c r="B2913" s="40"/>
      <c r="C2913" s="41" t="s">
        <v>5846</v>
      </c>
      <c r="D2913" s="42" t="s">
        <v>21</v>
      </c>
      <c r="E2913" s="43">
        <v>495.94</v>
      </c>
      <c r="F2913" s="43">
        <v>124.41</v>
      </c>
      <c r="G2913" s="43">
        <v>620.35</v>
      </c>
      <c r="H2913" s="19">
        <f t="shared" si="45"/>
        <v>9</v>
      </c>
    </row>
    <row r="2914" spans="1:8" s="19" customFormat="1" x14ac:dyDescent="0.25">
      <c r="A2914" s="40" t="s">
        <v>5847</v>
      </c>
      <c r="B2914" s="40"/>
      <c r="C2914" s="41" t="s">
        <v>5848</v>
      </c>
      <c r="D2914" s="42" t="s">
        <v>334</v>
      </c>
      <c r="E2914" s="43">
        <v>680.14</v>
      </c>
      <c r="F2914" s="43">
        <v>49.91</v>
      </c>
      <c r="G2914" s="43">
        <v>730.05</v>
      </c>
      <c r="H2914" s="19">
        <f t="shared" si="45"/>
        <v>9</v>
      </c>
    </row>
    <row r="2915" spans="1:8" s="19" customFormat="1" x14ac:dyDescent="0.25">
      <c r="A2915" s="40" t="s">
        <v>5849</v>
      </c>
      <c r="B2915" s="40"/>
      <c r="C2915" s="41" t="s">
        <v>5850</v>
      </c>
      <c r="D2915" s="42" t="s">
        <v>21</v>
      </c>
      <c r="E2915" s="43">
        <v>104.41</v>
      </c>
      <c r="F2915" s="43">
        <v>20.74</v>
      </c>
      <c r="G2915" s="43">
        <v>125.15</v>
      </c>
      <c r="H2915" s="19">
        <f t="shared" si="45"/>
        <v>9</v>
      </c>
    </row>
    <row r="2916" spans="1:8" s="19" customFormat="1" x14ac:dyDescent="0.25">
      <c r="A2916" s="40" t="s">
        <v>5851</v>
      </c>
      <c r="B2916" s="40"/>
      <c r="C2916" s="41" t="s">
        <v>5852</v>
      </c>
      <c r="D2916" s="42"/>
      <c r="E2916" s="43"/>
      <c r="F2916" s="43"/>
      <c r="G2916" s="43"/>
      <c r="H2916" s="19">
        <f t="shared" si="45"/>
        <v>5</v>
      </c>
    </row>
    <row r="2917" spans="1:8" s="19" customFormat="1" ht="30" x14ac:dyDescent="0.25">
      <c r="A2917" s="40" t="s">
        <v>5853</v>
      </c>
      <c r="B2917" s="40"/>
      <c r="C2917" s="41" t="s">
        <v>5854</v>
      </c>
      <c r="D2917" s="42" t="s">
        <v>73</v>
      </c>
      <c r="E2917" s="43">
        <v>644.08000000000004</v>
      </c>
      <c r="F2917" s="43">
        <v>68.540000000000006</v>
      </c>
      <c r="G2917" s="43">
        <v>712.62</v>
      </c>
      <c r="H2917" s="19">
        <f t="shared" si="45"/>
        <v>9</v>
      </c>
    </row>
    <row r="2918" spans="1:8" s="19" customFormat="1" x14ac:dyDescent="0.25">
      <c r="A2918" s="40" t="s">
        <v>5855</v>
      </c>
      <c r="B2918" s="40"/>
      <c r="C2918" s="41" t="s">
        <v>5856</v>
      </c>
      <c r="D2918" s="42" t="s">
        <v>73</v>
      </c>
      <c r="E2918" s="43">
        <v>977.97</v>
      </c>
      <c r="F2918" s="43">
        <v>74.8</v>
      </c>
      <c r="G2918" s="43">
        <v>1052.77</v>
      </c>
      <c r="H2918" s="19">
        <f t="shared" si="45"/>
        <v>9</v>
      </c>
    </row>
    <row r="2919" spans="1:8" s="19" customFormat="1" ht="30" x14ac:dyDescent="0.25">
      <c r="A2919" s="40" t="s">
        <v>5857</v>
      </c>
      <c r="B2919" s="40"/>
      <c r="C2919" s="41" t="s">
        <v>5858</v>
      </c>
      <c r="D2919" s="42" t="s">
        <v>73</v>
      </c>
      <c r="E2919" s="43">
        <v>1195.1099999999999</v>
      </c>
      <c r="F2919" s="43">
        <v>151.52000000000001</v>
      </c>
      <c r="G2919" s="43">
        <v>1346.63</v>
      </c>
      <c r="H2919" s="19">
        <f t="shared" si="45"/>
        <v>9</v>
      </c>
    </row>
    <row r="2920" spans="1:8" s="19" customFormat="1" x14ac:dyDescent="0.25">
      <c r="A2920" s="40" t="s">
        <v>5859</v>
      </c>
      <c r="B2920" s="40"/>
      <c r="C2920" s="41" t="s">
        <v>5860</v>
      </c>
      <c r="D2920" s="42" t="s">
        <v>73</v>
      </c>
      <c r="E2920" s="43">
        <v>2570.89</v>
      </c>
      <c r="F2920" s="43"/>
      <c r="G2920" s="43">
        <v>2570.89</v>
      </c>
      <c r="H2920" s="19">
        <f t="shared" si="45"/>
        <v>9</v>
      </c>
    </row>
    <row r="2921" spans="1:8" s="19" customFormat="1" x14ac:dyDescent="0.25">
      <c r="A2921" s="40" t="s">
        <v>5861</v>
      </c>
      <c r="B2921" s="40"/>
      <c r="C2921" s="41" t="s">
        <v>5862</v>
      </c>
      <c r="D2921" s="42"/>
      <c r="E2921" s="43"/>
      <c r="F2921" s="43"/>
      <c r="G2921" s="43"/>
      <c r="H2921" s="19">
        <f t="shared" si="45"/>
        <v>5</v>
      </c>
    </row>
    <row r="2922" spans="1:8" s="19" customFormat="1" ht="30" x14ac:dyDescent="0.25">
      <c r="A2922" s="40" t="s">
        <v>5863</v>
      </c>
      <c r="B2922" s="40"/>
      <c r="C2922" s="41" t="s">
        <v>5864</v>
      </c>
      <c r="D2922" s="42" t="s">
        <v>21</v>
      </c>
      <c r="E2922" s="43">
        <v>245.12</v>
      </c>
      <c r="F2922" s="43">
        <v>5.13</v>
      </c>
      <c r="G2922" s="43">
        <v>250.25</v>
      </c>
      <c r="H2922" s="19">
        <f t="shared" si="45"/>
        <v>9</v>
      </c>
    </row>
    <row r="2923" spans="1:8" s="19" customFormat="1" x14ac:dyDescent="0.25">
      <c r="A2923" s="40" t="s">
        <v>5865</v>
      </c>
      <c r="B2923" s="40"/>
      <c r="C2923" s="41" t="s">
        <v>5866</v>
      </c>
      <c r="D2923" s="42" t="s">
        <v>21</v>
      </c>
      <c r="E2923" s="43">
        <v>41.75</v>
      </c>
      <c r="F2923" s="43">
        <v>12.34</v>
      </c>
      <c r="G2923" s="43">
        <v>54.09</v>
      </c>
      <c r="H2923" s="19">
        <f t="shared" si="45"/>
        <v>9</v>
      </c>
    </row>
    <row r="2924" spans="1:8" s="19" customFormat="1" ht="30" x14ac:dyDescent="0.25">
      <c r="A2924" s="40" t="s">
        <v>5867</v>
      </c>
      <c r="B2924" s="40"/>
      <c r="C2924" s="41" t="s">
        <v>5868</v>
      </c>
      <c r="D2924" s="42" t="s">
        <v>21</v>
      </c>
      <c r="E2924" s="43">
        <v>63.02</v>
      </c>
      <c r="F2924" s="43">
        <v>5.13</v>
      </c>
      <c r="G2924" s="43">
        <v>68.150000000000006</v>
      </c>
      <c r="H2924" s="19">
        <f t="shared" si="45"/>
        <v>9</v>
      </c>
    </row>
    <row r="2925" spans="1:8" s="19" customFormat="1" x14ac:dyDescent="0.25">
      <c r="A2925" s="40" t="s">
        <v>5869</v>
      </c>
      <c r="B2925" s="40"/>
      <c r="C2925" s="41" t="s">
        <v>5870</v>
      </c>
      <c r="D2925" s="42" t="s">
        <v>21</v>
      </c>
      <c r="E2925" s="43">
        <v>48.56</v>
      </c>
      <c r="F2925" s="43">
        <v>12.34</v>
      </c>
      <c r="G2925" s="43">
        <v>60.9</v>
      </c>
      <c r="H2925" s="19">
        <f t="shared" si="45"/>
        <v>9</v>
      </c>
    </row>
    <row r="2926" spans="1:8" s="19" customFormat="1" x14ac:dyDescent="0.25">
      <c r="A2926" s="40" t="s">
        <v>5871</v>
      </c>
      <c r="B2926" s="40"/>
      <c r="C2926" s="41" t="s">
        <v>5872</v>
      </c>
      <c r="D2926" s="42" t="s">
        <v>21</v>
      </c>
      <c r="E2926" s="43">
        <v>93.59</v>
      </c>
      <c r="F2926" s="43">
        <v>5.13</v>
      </c>
      <c r="G2926" s="43">
        <v>98.72</v>
      </c>
      <c r="H2926" s="19">
        <f t="shared" si="45"/>
        <v>9</v>
      </c>
    </row>
    <row r="2927" spans="1:8" s="19" customFormat="1" x14ac:dyDescent="0.25">
      <c r="A2927" s="40" t="s">
        <v>5873</v>
      </c>
      <c r="B2927" s="40"/>
      <c r="C2927" s="41" t="s">
        <v>5874</v>
      </c>
      <c r="D2927" s="42" t="s">
        <v>21</v>
      </c>
      <c r="E2927" s="43">
        <v>49.08</v>
      </c>
      <c r="F2927" s="43">
        <v>12.34</v>
      </c>
      <c r="G2927" s="43">
        <v>61.42</v>
      </c>
      <c r="H2927" s="19">
        <f t="shared" si="45"/>
        <v>9</v>
      </c>
    </row>
    <row r="2928" spans="1:8" s="19" customFormat="1" x14ac:dyDescent="0.25">
      <c r="A2928" s="40" t="s">
        <v>5875</v>
      </c>
      <c r="B2928" s="40"/>
      <c r="C2928" s="41" t="s">
        <v>5876</v>
      </c>
      <c r="D2928" s="42" t="s">
        <v>21</v>
      </c>
      <c r="E2928" s="43">
        <v>32.03</v>
      </c>
      <c r="F2928" s="43">
        <v>5.13</v>
      </c>
      <c r="G2928" s="43">
        <v>37.159999999999997</v>
      </c>
      <c r="H2928" s="19">
        <f t="shared" si="45"/>
        <v>9</v>
      </c>
    </row>
    <row r="2929" spans="1:8" s="19" customFormat="1" x14ac:dyDescent="0.25">
      <c r="A2929" s="40" t="s">
        <v>5877</v>
      </c>
      <c r="B2929" s="40"/>
      <c r="C2929" s="41" t="s">
        <v>5878</v>
      </c>
      <c r="D2929" s="42" t="s">
        <v>21</v>
      </c>
      <c r="E2929" s="43">
        <v>45.34</v>
      </c>
      <c r="F2929" s="43">
        <v>5.13</v>
      </c>
      <c r="G2929" s="43">
        <v>50.47</v>
      </c>
      <c r="H2929" s="19">
        <f t="shared" si="45"/>
        <v>9</v>
      </c>
    </row>
    <row r="2930" spans="1:8" s="19" customFormat="1" x14ac:dyDescent="0.25">
      <c r="A2930" s="40" t="s">
        <v>5879</v>
      </c>
      <c r="B2930" s="40"/>
      <c r="C2930" s="41" t="s">
        <v>5880</v>
      </c>
      <c r="D2930" s="42" t="s">
        <v>21</v>
      </c>
      <c r="E2930" s="43">
        <v>64.06</v>
      </c>
      <c r="F2930" s="43">
        <v>5.13</v>
      </c>
      <c r="G2930" s="43">
        <v>69.19</v>
      </c>
      <c r="H2930" s="19">
        <f t="shared" si="45"/>
        <v>9</v>
      </c>
    </row>
    <row r="2931" spans="1:8" s="19" customFormat="1" x14ac:dyDescent="0.25">
      <c r="A2931" s="40" t="s">
        <v>5881</v>
      </c>
      <c r="B2931" s="40"/>
      <c r="C2931" s="41" t="s">
        <v>5882</v>
      </c>
      <c r="D2931" s="42" t="s">
        <v>21</v>
      </c>
      <c r="E2931" s="43">
        <v>65.03</v>
      </c>
      <c r="F2931" s="43">
        <v>20.74</v>
      </c>
      <c r="G2931" s="43">
        <v>85.77</v>
      </c>
      <c r="H2931" s="19">
        <f t="shared" si="45"/>
        <v>9</v>
      </c>
    </row>
    <row r="2932" spans="1:8" s="19" customFormat="1" x14ac:dyDescent="0.25">
      <c r="A2932" s="40" t="s">
        <v>5883</v>
      </c>
      <c r="B2932" s="40"/>
      <c r="C2932" s="41" t="s">
        <v>5884</v>
      </c>
      <c r="D2932" s="42" t="s">
        <v>21</v>
      </c>
      <c r="E2932" s="43">
        <v>116.88</v>
      </c>
      <c r="F2932" s="43">
        <v>37.4</v>
      </c>
      <c r="G2932" s="43">
        <v>154.28</v>
      </c>
      <c r="H2932" s="19">
        <f t="shared" si="45"/>
        <v>9</v>
      </c>
    </row>
    <row r="2933" spans="1:8" s="19" customFormat="1" x14ac:dyDescent="0.25">
      <c r="A2933" s="40" t="s">
        <v>5885</v>
      </c>
      <c r="B2933" s="40"/>
      <c r="C2933" s="41" t="s">
        <v>5886</v>
      </c>
      <c r="D2933" s="42" t="s">
        <v>21</v>
      </c>
      <c r="E2933" s="43">
        <v>187.9</v>
      </c>
      <c r="F2933" s="43">
        <v>15.82</v>
      </c>
      <c r="G2933" s="43">
        <v>203.72</v>
      </c>
      <c r="H2933" s="19">
        <f t="shared" si="45"/>
        <v>9</v>
      </c>
    </row>
    <row r="2934" spans="1:8" s="19" customFormat="1" x14ac:dyDescent="0.25">
      <c r="A2934" s="40" t="s">
        <v>5887</v>
      </c>
      <c r="B2934" s="40"/>
      <c r="C2934" s="41" t="s">
        <v>5888</v>
      </c>
      <c r="D2934" s="42" t="s">
        <v>21</v>
      </c>
      <c r="E2934" s="43">
        <v>88.51</v>
      </c>
      <c r="F2934" s="43">
        <v>15.82</v>
      </c>
      <c r="G2934" s="43">
        <v>104.33</v>
      </c>
      <c r="H2934" s="19">
        <f t="shared" si="45"/>
        <v>9</v>
      </c>
    </row>
    <row r="2935" spans="1:8" s="19" customFormat="1" ht="30" x14ac:dyDescent="0.25">
      <c r="A2935" s="40" t="s">
        <v>5889</v>
      </c>
      <c r="B2935" s="40"/>
      <c r="C2935" s="41" t="s">
        <v>5890</v>
      </c>
      <c r="D2935" s="42" t="s">
        <v>21</v>
      </c>
      <c r="E2935" s="43">
        <v>379.38</v>
      </c>
      <c r="F2935" s="43">
        <v>58.06</v>
      </c>
      <c r="G2935" s="43">
        <v>437.44</v>
      </c>
      <c r="H2935" s="19">
        <f t="shared" si="45"/>
        <v>9</v>
      </c>
    </row>
    <row r="2936" spans="1:8" s="19" customFormat="1" x14ac:dyDescent="0.25">
      <c r="A2936" s="40" t="s">
        <v>5891</v>
      </c>
      <c r="B2936" s="40"/>
      <c r="C2936" s="41" t="s">
        <v>5892</v>
      </c>
      <c r="D2936" s="42" t="s">
        <v>21</v>
      </c>
      <c r="E2936" s="43">
        <v>497.88</v>
      </c>
      <c r="F2936" s="43">
        <v>20.74</v>
      </c>
      <c r="G2936" s="43">
        <v>518.62</v>
      </c>
      <c r="H2936" s="19">
        <f t="shared" si="45"/>
        <v>9</v>
      </c>
    </row>
    <row r="2937" spans="1:8" s="19" customFormat="1" ht="30" x14ac:dyDescent="0.25">
      <c r="A2937" s="40" t="s">
        <v>5893</v>
      </c>
      <c r="B2937" s="40"/>
      <c r="C2937" s="41" t="s">
        <v>5894</v>
      </c>
      <c r="D2937" s="42" t="s">
        <v>21</v>
      </c>
      <c r="E2937" s="43">
        <v>30.04</v>
      </c>
      <c r="F2937" s="43">
        <v>14.59</v>
      </c>
      <c r="G2937" s="43">
        <v>44.63</v>
      </c>
      <c r="H2937" s="19">
        <f t="shared" si="45"/>
        <v>9</v>
      </c>
    </row>
    <row r="2938" spans="1:8" s="19" customFormat="1" ht="30" x14ac:dyDescent="0.25">
      <c r="A2938" s="40" t="s">
        <v>5895</v>
      </c>
      <c r="B2938" s="40"/>
      <c r="C2938" s="41" t="s">
        <v>5896</v>
      </c>
      <c r="D2938" s="42" t="s">
        <v>21</v>
      </c>
      <c r="E2938" s="43">
        <v>30.02</v>
      </c>
      <c r="F2938" s="43">
        <v>14.59</v>
      </c>
      <c r="G2938" s="43">
        <v>44.61</v>
      </c>
      <c r="H2938" s="19">
        <f t="shared" si="45"/>
        <v>9</v>
      </c>
    </row>
    <row r="2939" spans="1:8" s="19" customFormat="1" ht="30" x14ac:dyDescent="0.25">
      <c r="A2939" s="40" t="s">
        <v>5897</v>
      </c>
      <c r="B2939" s="40"/>
      <c r="C2939" s="41" t="s">
        <v>5898</v>
      </c>
      <c r="D2939" s="42" t="s">
        <v>21</v>
      </c>
      <c r="E2939" s="43">
        <v>37.130000000000003</v>
      </c>
      <c r="F2939" s="43">
        <v>14.59</v>
      </c>
      <c r="G2939" s="43">
        <v>51.72</v>
      </c>
      <c r="H2939" s="19">
        <f t="shared" si="45"/>
        <v>9</v>
      </c>
    </row>
    <row r="2940" spans="1:8" s="19" customFormat="1" ht="30" x14ac:dyDescent="0.25">
      <c r="A2940" s="40" t="s">
        <v>5899</v>
      </c>
      <c r="B2940" s="40"/>
      <c r="C2940" s="41" t="s">
        <v>5900</v>
      </c>
      <c r="D2940" s="42" t="s">
        <v>21</v>
      </c>
      <c r="E2940" s="43">
        <v>20.29</v>
      </c>
      <c r="F2940" s="43">
        <v>14.59</v>
      </c>
      <c r="G2940" s="43">
        <v>34.880000000000003</v>
      </c>
      <c r="H2940" s="19">
        <f t="shared" si="45"/>
        <v>9</v>
      </c>
    </row>
    <row r="2941" spans="1:8" s="19" customFormat="1" ht="30" x14ac:dyDescent="0.25">
      <c r="A2941" s="40" t="s">
        <v>5901</v>
      </c>
      <c r="B2941" s="40"/>
      <c r="C2941" s="41" t="s">
        <v>5902</v>
      </c>
      <c r="D2941" s="42" t="s">
        <v>21</v>
      </c>
      <c r="E2941" s="43">
        <v>28.99</v>
      </c>
      <c r="F2941" s="43">
        <v>14.59</v>
      </c>
      <c r="G2941" s="43">
        <v>43.58</v>
      </c>
      <c r="H2941" s="19">
        <f t="shared" si="45"/>
        <v>9</v>
      </c>
    </row>
    <row r="2942" spans="1:8" s="19" customFormat="1" ht="30" x14ac:dyDescent="0.25">
      <c r="A2942" s="40" t="s">
        <v>5903</v>
      </c>
      <c r="B2942" s="40"/>
      <c r="C2942" s="41" t="s">
        <v>5904</v>
      </c>
      <c r="D2942" s="42" t="s">
        <v>21</v>
      </c>
      <c r="E2942" s="43">
        <v>28.87</v>
      </c>
      <c r="F2942" s="43">
        <v>14.59</v>
      </c>
      <c r="G2942" s="43">
        <v>43.46</v>
      </c>
      <c r="H2942" s="19">
        <f t="shared" si="45"/>
        <v>9</v>
      </c>
    </row>
    <row r="2943" spans="1:8" s="19" customFormat="1" x14ac:dyDescent="0.25">
      <c r="A2943" s="40" t="s">
        <v>5905</v>
      </c>
      <c r="B2943" s="40"/>
      <c r="C2943" s="41" t="s">
        <v>5906</v>
      </c>
      <c r="D2943" s="42" t="s">
        <v>21</v>
      </c>
      <c r="E2943" s="43">
        <v>49.24</v>
      </c>
      <c r="F2943" s="43">
        <v>14.59</v>
      </c>
      <c r="G2943" s="43">
        <v>63.83</v>
      </c>
      <c r="H2943" s="19">
        <f t="shared" si="45"/>
        <v>9</v>
      </c>
    </row>
    <row r="2944" spans="1:8" s="19" customFormat="1" ht="30" x14ac:dyDescent="0.25">
      <c r="A2944" s="40" t="s">
        <v>5907</v>
      </c>
      <c r="B2944" s="40"/>
      <c r="C2944" s="41" t="s">
        <v>5908</v>
      </c>
      <c r="D2944" s="42" t="s">
        <v>21</v>
      </c>
      <c r="E2944" s="43">
        <v>59.65</v>
      </c>
      <c r="F2944" s="43">
        <v>14.59</v>
      </c>
      <c r="G2944" s="43">
        <v>74.239999999999995</v>
      </c>
      <c r="H2944" s="19">
        <f t="shared" si="45"/>
        <v>9</v>
      </c>
    </row>
    <row r="2945" spans="1:8" s="19" customFormat="1" ht="30" x14ac:dyDescent="0.25">
      <c r="A2945" s="40" t="s">
        <v>5909</v>
      </c>
      <c r="B2945" s="40"/>
      <c r="C2945" s="41" t="s">
        <v>5910</v>
      </c>
      <c r="D2945" s="42" t="s">
        <v>21</v>
      </c>
      <c r="E2945" s="43">
        <v>548.04999999999995</v>
      </c>
      <c r="F2945" s="43">
        <v>58.06</v>
      </c>
      <c r="G2945" s="43">
        <v>606.11</v>
      </c>
      <c r="H2945" s="19">
        <f t="shared" si="45"/>
        <v>9</v>
      </c>
    </row>
    <row r="2946" spans="1:8" s="19" customFormat="1" x14ac:dyDescent="0.25">
      <c r="A2946" s="40" t="s">
        <v>5911</v>
      </c>
      <c r="B2946" s="40"/>
      <c r="C2946" s="41" t="s">
        <v>5912</v>
      </c>
      <c r="D2946" s="42" t="s">
        <v>21</v>
      </c>
      <c r="E2946" s="43">
        <v>442.53</v>
      </c>
      <c r="F2946" s="43">
        <v>33.25</v>
      </c>
      <c r="G2946" s="43">
        <v>475.78</v>
      </c>
      <c r="H2946" s="19">
        <f t="shared" si="45"/>
        <v>9</v>
      </c>
    </row>
    <row r="2947" spans="1:8" s="19" customFormat="1" ht="30" x14ac:dyDescent="0.25">
      <c r="A2947" s="40" t="s">
        <v>5913</v>
      </c>
      <c r="B2947" s="40"/>
      <c r="C2947" s="41" t="s">
        <v>5914</v>
      </c>
      <c r="D2947" s="42" t="s">
        <v>21</v>
      </c>
      <c r="E2947" s="43">
        <v>184.66</v>
      </c>
      <c r="F2947" s="43">
        <v>15.82</v>
      </c>
      <c r="G2947" s="43">
        <v>200.48</v>
      </c>
      <c r="H2947" s="19">
        <f t="shared" si="45"/>
        <v>9</v>
      </c>
    </row>
    <row r="2948" spans="1:8" s="19" customFormat="1" ht="30" x14ac:dyDescent="0.25">
      <c r="A2948" s="40" t="s">
        <v>5915</v>
      </c>
      <c r="B2948" s="40"/>
      <c r="C2948" s="41" t="s">
        <v>5916</v>
      </c>
      <c r="D2948" s="42" t="s">
        <v>21</v>
      </c>
      <c r="E2948" s="43">
        <v>57.63</v>
      </c>
      <c r="F2948" s="43">
        <v>14.59</v>
      </c>
      <c r="G2948" s="43">
        <v>72.22</v>
      </c>
      <c r="H2948" s="19">
        <f t="shared" si="45"/>
        <v>9</v>
      </c>
    </row>
    <row r="2949" spans="1:8" s="19" customFormat="1" ht="30" x14ac:dyDescent="0.25">
      <c r="A2949" s="40" t="s">
        <v>5917</v>
      </c>
      <c r="B2949" s="40"/>
      <c r="C2949" s="41" t="s">
        <v>5918</v>
      </c>
      <c r="D2949" s="42" t="s">
        <v>21</v>
      </c>
      <c r="E2949" s="43">
        <v>395.08</v>
      </c>
      <c r="F2949" s="43">
        <v>14.59</v>
      </c>
      <c r="G2949" s="43">
        <v>409.67</v>
      </c>
      <c r="H2949" s="19">
        <f t="shared" si="45"/>
        <v>9</v>
      </c>
    </row>
    <row r="2950" spans="1:8" s="19" customFormat="1" ht="30" x14ac:dyDescent="0.25">
      <c r="A2950" s="40" t="s">
        <v>5919</v>
      </c>
      <c r="B2950" s="40"/>
      <c r="C2950" s="41" t="s">
        <v>5920</v>
      </c>
      <c r="D2950" s="42" t="s">
        <v>21</v>
      </c>
      <c r="E2950" s="43">
        <v>127.95</v>
      </c>
      <c r="F2950" s="43">
        <v>15.82</v>
      </c>
      <c r="G2950" s="43">
        <v>143.77000000000001</v>
      </c>
      <c r="H2950" s="19">
        <f t="shared" si="45"/>
        <v>9</v>
      </c>
    </row>
    <row r="2951" spans="1:8" s="19" customFormat="1" x14ac:dyDescent="0.25">
      <c r="A2951" s="40" t="s">
        <v>5921</v>
      </c>
      <c r="B2951" s="40"/>
      <c r="C2951" s="41" t="s">
        <v>5922</v>
      </c>
      <c r="D2951" s="42" t="s">
        <v>334</v>
      </c>
      <c r="E2951" s="43">
        <v>818.34</v>
      </c>
      <c r="F2951" s="43">
        <v>58.14</v>
      </c>
      <c r="G2951" s="43">
        <v>876.48</v>
      </c>
      <c r="H2951" s="19">
        <f t="shared" si="45"/>
        <v>9</v>
      </c>
    </row>
    <row r="2952" spans="1:8" s="19" customFormat="1" x14ac:dyDescent="0.25">
      <c r="A2952" s="40" t="s">
        <v>5923</v>
      </c>
      <c r="B2952" s="40"/>
      <c r="C2952" s="41" t="s">
        <v>5924</v>
      </c>
      <c r="D2952" s="42" t="s">
        <v>21</v>
      </c>
      <c r="E2952" s="43">
        <v>3.95</v>
      </c>
      <c r="F2952" s="43">
        <v>14.59</v>
      </c>
      <c r="G2952" s="43">
        <v>18.54</v>
      </c>
      <c r="H2952" s="19">
        <f t="shared" si="45"/>
        <v>9</v>
      </c>
    </row>
    <row r="2953" spans="1:8" s="19" customFormat="1" x14ac:dyDescent="0.25">
      <c r="A2953" s="40" t="s">
        <v>5925</v>
      </c>
      <c r="B2953" s="40"/>
      <c r="C2953" s="41" t="s">
        <v>5926</v>
      </c>
      <c r="D2953" s="42" t="s">
        <v>21</v>
      </c>
      <c r="E2953" s="43">
        <v>4.33</v>
      </c>
      <c r="F2953" s="43">
        <v>14.59</v>
      </c>
      <c r="G2953" s="43">
        <v>18.920000000000002</v>
      </c>
      <c r="H2953" s="19">
        <f t="shared" ref="H2953:H3016" si="46">LEN(A2953)</f>
        <v>9</v>
      </c>
    </row>
    <row r="2954" spans="1:8" s="19" customFormat="1" ht="45" x14ac:dyDescent="0.25">
      <c r="A2954" s="40" t="s">
        <v>5927</v>
      </c>
      <c r="B2954" s="40"/>
      <c r="C2954" s="41" t="s">
        <v>5928</v>
      </c>
      <c r="D2954" s="42" t="s">
        <v>21</v>
      </c>
      <c r="E2954" s="43">
        <v>688.47</v>
      </c>
      <c r="F2954" s="43">
        <v>15.82</v>
      </c>
      <c r="G2954" s="43">
        <v>704.29</v>
      </c>
      <c r="H2954" s="19">
        <f t="shared" si="46"/>
        <v>9</v>
      </c>
    </row>
    <row r="2955" spans="1:8" s="19" customFormat="1" ht="30" x14ac:dyDescent="0.25">
      <c r="A2955" s="40" t="s">
        <v>5929</v>
      </c>
      <c r="B2955" s="40"/>
      <c r="C2955" s="41" t="s">
        <v>5930</v>
      </c>
      <c r="D2955" s="42" t="s">
        <v>21</v>
      </c>
      <c r="E2955" s="43">
        <v>753.08</v>
      </c>
      <c r="F2955" s="43">
        <v>58.06</v>
      </c>
      <c r="G2955" s="43">
        <v>811.14</v>
      </c>
      <c r="H2955" s="19">
        <f t="shared" si="46"/>
        <v>9</v>
      </c>
    </row>
    <row r="2956" spans="1:8" s="19" customFormat="1" ht="30" x14ac:dyDescent="0.25">
      <c r="A2956" s="40" t="s">
        <v>5931</v>
      </c>
      <c r="B2956" s="40"/>
      <c r="C2956" s="41" t="s">
        <v>5932</v>
      </c>
      <c r="D2956" s="42" t="s">
        <v>21</v>
      </c>
      <c r="E2956" s="43">
        <v>1512.59</v>
      </c>
      <c r="F2956" s="43">
        <v>58.06</v>
      </c>
      <c r="G2956" s="43">
        <v>1570.65</v>
      </c>
      <c r="H2956" s="19">
        <f t="shared" si="46"/>
        <v>9</v>
      </c>
    </row>
    <row r="2957" spans="1:8" s="19" customFormat="1" x14ac:dyDescent="0.25">
      <c r="A2957" s="40" t="s">
        <v>5933</v>
      </c>
      <c r="B2957" s="40"/>
      <c r="C2957" s="41" t="s">
        <v>5934</v>
      </c>
      <c r="D2957" s="42" t="s">
        <v>21</v>
      </c>
      <c r="E2957" s="43">
        <v>1230.6199999999999</v>
      </c>
      <c r="F2957" s="43">
        <v>5.13</v>
      </c>
      <c r="G2957" s="43">
        <v>1235.75</v>
      </c>
      <c r="H2957" s="19">
        <f t="shared" si="46"/>
        <v>9</v>
      </c>
    </row>
    <row r="2958" spans="1:8" s="19" customFormat="1" x14ac:dyDescent="0.25">
      <c r="A2958" s="40" t="s">
        <v>5935</v>
      </c>
      <c r="B2958" s="40"/>
      <c r="C2958" s="41" t="s">
        <v>5936</v>
      </c>
      <c r="D2958" s="42" t="s">
        <v>21</v>
      </c>
      <c r="E2958" s="43">
        <v>340.22</v>
      </c>
      <c r="F2958" s="43">
        <v>20.74</v>
      </c>
      <c r="G2958" s="43">
        <v>360.96</v>
      </c>
      <c r="H2958" s="19">
        <f t="shared" si="46"/>
        <v>9</v>
      </c>
    </row>
    <row r="2959" spans="1:8" s="19" customFormat="1" x14ac:dyDescent="0.25">
      <c r="A2959" s="40" t="s">
        <v>5937</v>
      </c>
      <c r="B2959" s="40"/>
      <c r="C2959" s="41" t="s">
        <v>5938</v>
      </c>
      <c r="D2959" s="42" t="s">
        <v>21</v>
      </c>
      <c r="E2959" s="43">
        <v>46.47</v>
      </c>
      <c r="F2959" s="43">
        <v>24.6</v>
      </c>
      <c r="G2959" s="43">
        <v>71.069999999999993</v>
      </c>
      <c r="H2959" s="19">
        <f t="shared" si="46"/>
        <v>9</v>
      </c>
    </row>
    <row r="2960" spans="1:8" s="19" customFormat="1" ht="30" x14ac:dyDescent="0.25">
      <c r="A2960" s="40" t="s">
        <v>5939</v>
      </c>
      <c r="B2960" s="40"/>
      <c r="C2960" s="41" t="s">
        <v>5940</v>
      </c>
      <c r="D2960" s="42" t="s">
        <v>21</v>
      </c>
      <c r="E2960" s="43">
        <v>267.29000000000002</v>
      </c>
      <c r="F2960" s="43">
        <v>20.74</v>
      </c>
      <c r="G2960" s="43">
        <v>288.02999999999997</v>
      </c>
      <c r="H2960" s="19">
        <f t="shared" si="46"/>
        <v>9</v>
      </c>
    </row>
    <row r="2961" spans="1:8" s="19" customFormat="1" ht="30" x14ac:dyDescent="0.25">
      <c r="A2961" s="40" t="s">
        <v>5941</v>
      </c>
      <c r="B2961" s="40"/>
      <c r="C2961" s="41" t="s">
        <v>5942</v>
      </c>
      <c r="D2961" s="42" t="s">
        <v>21</v>
      </c>
      <c r="E2961" s="43">
        <v>456.29</v>
      </c>
      <c r="F2961" s="43">
        <v>20.74</v>
      </c>
      <c r="G2961" s="43">
        <v>477.03</v>
      </c>
      <c r="H2961" s="19">
        <f t="shared" si="46"/>
        <v>9</v>
      </c>
    </row>
    <row r="2962" spans="1:8" s="19" customFormat="1" x14ac:dyDescent="0.25">
      <c r="A2962" s="40" t="s">
        <v>5943</v>
      </c>
      <c r="B2962" s="40"/>
      <c r="C2962" s="41" t="s">
        <v>5944</v>
      </c>
      <c r="D2962" s="42"/>
      <c r="E2962" s="43"/>
      <c r="F2962" s="43"/>
      <c r="G2962" s="43"/>
      <c r="H2962" s="19">
        <f t="shared" si="46"/>
        <v>5</v>
      </c>
    </row>
    <row r="2963" spans="1:8" s="19" customFormat="1" x14ac:dyDescent="0.25">
      <c r="A2963" s="40" t="s">
        <v>5945</v>
      </c>
      <c r="B2963" s="40"/>
      <c r="C2963" s="41" t="s">
        <v>5946</v>
      </c>
      <c r="D2963" s="42" t="s">
        <v>73</v>
      </c>
      <c r="E2963" s="43">
        <v>448.61</v>
      </c>
      <c r="F2963" s="43">
        <v>24.31</v>
      </c>
      <c r="G2963" s="43">
        <v>472.92</v>
      </c>
      <c r="H2963" s="19">
        <f t="shared" si="46"/>
        <v>9</v>
      </c>
    </row>
    <row r="2964" spans="1:8" s="19" customFormat="1" x14ac:dyDescent="0.25">
      <c r="A2964" s="40" t="s">
        <v>5947</v>
      </c>
      <c r="B2964" s="40"/>
      <c r="C2964" s="41" t="s">
        <v>5948</v>
      </c>
      <c r="D2964" s="42" t="s">
        <v>73</v>
      </c>
      <c r="E2964" s="43">
        <v>218.22</v>
      </c>
      <c r="F2964" s="43">
        <v>74.8</v>
      </c>
      <c r="G2964" s="43">
        <v>293.02</v>
      </c>
      <c r="H2964" s="19">
        <f t="shared" si="46"/>
        <v>9</v>
      </c>
    </row>
    <row r="2965" spans="1:8" s="19" customFormat="1" x14ac:dyDescent="0.25">
      <c r="A2965" s="40" t="s">
        <v>5949</v>
      </c>
      <c r="B2965" s="40"/>
      <c r="C2965" s="41" t="s">
        <v>5950</v>
      </c>
      <c r="D2965" s="42" t="s">
        <v>73</v>
      </c>
      <c r="E2965" s="43">
        <v>816.81</v>
      </c>
      <c r="F2965" s="43">
        <v>24.31</v>
      </c>
      <c r="G2965" s="43">
        <v>841.12</v>
      </c>
      <c r="H2965" s="19">
        <f t="shared" si="46"/>
        <v>9</v>
      </c>
    </row>
    <row r="2966" spans="1:8" s="19" customFormat="1" x14ac:dyDescent="0.25">
      <c r="A2966" s="40" t="s">
        <v>5951</v>
      </c>
      <c r="B2966" s="40"/>
      <c r="C2966" s="41" t="s">
        <v>5952</v>
      </c>
      <c r="D2966" s="42"/>
      <c r="E2966" s="43"/>
      <c r="F2966" s="43"/>
      <c r="G2966" s="43"/>
      <c r="H2966" s="19">
        <f t="shared" si="46"/>
        <v>5</v>
      </c>
    </row>
    <row r="2967" spans="1:8" s="19" customFormat="1" x14ac:dyDescent="0.25">
      <c r="A2967" s="40" t="s">
        <v>5953</v>
      </c>
      <c r="B2967" s="40"/>
      <c r="C2967" s="41" t="s">
        <v>5954</v>
      </c>
      <c r="D2967" s="42" t="s">
        <v>131</v>
      </c>
      <c r="E2967" s="43">
        <v>1250.18</v>
      </c>
      <c r="F2967" s="43">
        <v>58.34</v>
      </c>
      <c r="G2967" s="43">
        <v>1308.52</v>
      </c>
      <c r="H2967" s="19">
        <f t="shared" si="46"/>
        <v>9</v>
      </c>
    </row>
    <row r="2968" spans="1:8" s="19" customFormat="1" x14ac:dyDescent="0.25">
      <c r="A2968" s="40" t="s">
        <v>5955</v>
      </c>
      <c r="B2968" s="40"/>
      <c r="C2968" s="41" t="s">
        <v>5956</v>
      </c>
      <c r="D2968" s="42" t="s">
        <v>131</v>
      </c>
      <c r="E2968" s="43">
        <v>813.99</v>
      </c>
      <c r="F2968" s="43">
        <v>58.34</v>
      </c>
      <c r="G2968" s="43">
        <v>872.33</v>
      </c>
      <c r="H2968" s="19">
        <f t="shared" si="46"/>
        <v>9</v>
      </c>
    </row>
    <row r="2969" spans="1:8" s="19" customFormat="1" x14ac:dyDescent="0.25">
      <c r="A2969" s="40" t="s">
        <v>5957</v>
      </c>
      <c r="B2969" s="40"/>
      <c r="C2969" s="41" t="s">
        <v>5958</v>
      </c>
      <c r="D2969" s="42" t="s">
        <v>21</v>
      </c>
      <c r="E2969" s="43">
        <v>1039.6600000000001</v>
      </c>
      <c r="F2969" s="43">
        <v>124.41</v>
      </c>
      <c r="G2969" s="43">
        <v>1164.07</v>
      </c>
      <c r="H2969" s="19">
        <f t="shared" si="46"/>
        <v>9</v>
      </c>
    </row>
    <row r="2970" spans="1:8" s="19" customFormat="1" x14ac:dyDescent="0.25">
      <c r="A2970" s="40" t="s">
        <v>5959</v>
      </c>
      <c r="B2970" s="40"/>
      <c r="C2970" s="41" t="s">
        <v>5960</v>
      </c>
      <c r="D2970" s="42" t="s">
        <v>21</v>
      </c>
      <c r="E2970" s="43">
        <v>175.27</v>
      </c>
      <c r="F2970" s="43">
        <v>20.74</v>
      </c>
      <c r="G2970" s="43">
        <v>196.01</v>
      </c>
      <c r="H2970" s="19">
        <f t="shared" si="46"/>
        <v>9</v>
      </c>
    </row>
    <row r="2971" spans="1:8" s="19" customFormat="1" x14ac:dyDescent="0.25">
      <c r="A2971" s="40" t="s">
        <v>5961</v>
      </c>
      <c r="B2971" s="40"/>
      <c r="C2971" s="41" t="s">
        <v>5962</v>
      </c>
      <c r="D2971" s="42" t="s">
        <v>21</v>
      </c>
      <c r="E2971" s="43">
        <v>253.37</v>
      </c>
      <c r="F2971" s="43">
        <v>20.74</v>
      </c>
      <c r="G2971" s="43">
        <v>274.11</v>
      </c>
      <c r="H2971" s="19">
        <f t="shared" si="46"/>
        <v>9</v>
      </c>
    </row>
    <row r="2972" spans="1:8" s="19" customFormat="1" x14ac:dyDescent="0.25">
      <c r="A2972" s="40" t="s">
        <v>5963</v>
      </c>
      <c r="B2972" s="40"/>
      <c r="C2972" s="41" t="s">
        <v>5964</v>
      </c>
      <c r="D2972" s="42" t="s">
        <v>21</v>
      </c>
      <c r="E2972" s="43">
        <v>266.99</v>
      </c>
      <c r="F2972" s="43">
        <v>20.74</v>
      </c>
      <c r="G2972" s="43">
        <v>287.73</v>
      </c>
      <c r="H2972" s="19">
        <f t="shared" si="46"/>
        <v>9</v>
      </c>
    </row>
    <row r="2973" spans="1:8" s="19" customFormat="1" x14ac:dyDescent="0.25">
      <c r="A2973" s="40" t="s">
        <v>5965</v>
      </c>
      <c r="B2973" s="40"/>
      <c r="C2973" s="41" t="s">
        <v>5966</v>
      </c>
      <c r="D2973" s="42" t="s">
        <v>21</v>
      </c>
      <c r="E2973" s="43">
        <v>335.45</v>
      </c>
      <c r="F2973" s="43">
        <v>20.74</v>
      </c>
      <c r="G2973" s="43">
        <v>356.19</v>
      </c>
      <c r="H2973" s="19">
        <f t="shared" si="46"/>
        <v>9</v>
      </c>
    </row>
    <row r="2974" spans="1:8" s="19" customFormat="1" x14ac:dyDescent="0.25">
      <c r="A2974" s="40" t="s">
        <v>5967</v>
      </c>
      <c r="B2974" s="40"/>
      <c r="C2974" s="41" t="s">
        <v>5968</v>
      </c>
      <c r="D2974" s="42" t="s">
        <v>21</v>
      </c>
      <c r="E2974" s="43">
        <v>676.23</v>
      </c>
      <c r="F2974" s="43">
        <v>20.74</v>
      </c>
      <c r="G2974" s="43">
        <v>696.97</v>
      </c>
      <c r="H2974" s="19">
        <f t="shared" si="46"/>
        <v>9</v>
      </c>
    </row>
    <row r="2975" spans="1:8" s="19" customFormat="1" x14ac:dyDescent="0.25">
      <c r="A2975" s="40" t="s">
        <v>5969</v>
      </c>
      <c r="B2975" s="40"/>
      <c r="C2975" s="41" t="s">
        <v>5970</v>
      </c>
      <c r="D2975" s="42" t="s">
        <v>21</v>
      </c>
      <c r="E2975" s="43">
        <v>420.06</v>
      </c>
      <c r="F2975" s="43">
        <v>20.74</v>
      </c>
      <c r="G2975" s="43">
        <v>440.8</v>
      </c>
      <c r="H2975" s="19">
        <f t="shared" si="46"/>
        <v>9</v>
      </c>
    </row>
    <row r="2976" spans="1:8" s="19" customFormat="1" x14ac:dyDescent="0.25">
      <c r="A2976" s="40" t="s">
        <v>5971</v>
      </c>
      <c r="B2976" s="40"/>
      <c r="C2976" s="41" t="s">
        <v>5972</v>
      </c>
      <c r="D2976" s="42" t="s">
        <v>21</v>
      </c>
      <c r="E2976" s="43">
        <v>534.29999999999995</v>
      </c>
      <c r="F2976" s="43">
        <v>20.74</v>
      </c>
      <c r="G2976" s="43">
        <v>555.04</v>
      </c>
      <c r="H2976" s="19">
        <f t="shared" si="46"/>
        <v>9</v>
      </c>
    </row>
    <row r="2977" spans="1:8" s="19" customFormat="1" x14ac:dyDescent="0.25">
      <c r="A2977" s="40" t="s">
        <v>5973</v>
      </c>
      <c r="B2977" s="40"/>
      <c r="C2977" s="41" t="s">
        <v>5974</v>
      </c>
      <c r="D2977" s="42" t="s">
        <v>21</v>
      </c>
      <c r="E2977" s="43">
        <v>609.58000000000004</v>
      </c>
      <c r="F2977" s="43">
        <v>20.74</v>
      </c>
      <c r="G2977" s="43">
        <v>630.32000000000005</v>
      </c>
      <c r="H2977" s="19">
        <f t="shared" si="46"/>
        <v>9</v>
      </c>
    </row>
    <row r="2978" spans="1:8" s="19" customFormat="1" x14ac:dyDescent="0.25">
      <c r="A2978" s="40" t="s">
        <v>5975</v>
      </c>
      <c r="B2978" s="40"/>
      <c r="C2978" s="41" t="s">
        <v>5976</v>
      </c>
      <c r="D2978" s="42" t="s">
        <v>21</v>
      </c>
      <c r="E2978" s="43">
        <v>858.47</v>
      </c>
      <c r="F2978" s="43">
        <v>20.74</v>
      </c>
      <c r="G2978" s="43">
        <v>879.21</v>
      </c>
      <c r="H2978" s="19">
        <f t="shared" si="46"/>
        <v>9</v>
      </c>
    </row>
    <row r="2979" spans="1:8" s="19" customFormat="1" x14ac:dyDescent="0.25">
      <c r="A2979" s="40" t="s">
        <v>5977</v>
      </c>
      <c r="B2979" s="40"/>
      <c r="C2979" s="41" t="s">
        <v>5978</v>
      </c>
      <c r="D2979" s="42" t="s">
        <v>21</v>
      </c>
      <c r="E2979" s="43">
        <v>1197.43</v>
      </c>
      <c r="F2979" s="43">
        <v>20.74</v>
      </c>
      <c r="G2979" s="43">
        <v>1218.17</v>
      </c>
      <c r="H2979" s="19">
        <f t="shared" si="46"/>
        <v>9</v>
      </c>
    </row>
    <row r="2980" spans="1:8" s="19" customFormat="1" x14ac:dyDescent="0.25">
      <c r="A2980" s="40" t="s">
        <v>5979</v>
      </c>
      <c r="B2980" s="40"/>
      <c r="C2980" s="41" t="s">
        <v>5980</v>
      </c>
      <c r="D2980" s="42" t="s">
        <v>21</v>
      </c>
      <c r="E2980" s="43">
        <v>1149.0899999999999</v>
      </c>
      <c r="F2980" s="43">
        <v>20.74</v>
      </c>
      <c r="G2980" s="43">
        <v>1169.83</v>
      </c>
      <c r="H2980" s="19">
        <f t="shared" si="46"/>
        <v>9</v>
      </c>
    </row>
    <row r="2981" spans="1:8" s="19" customFormat="1" x14ac:dyDescent="0.25">
      <c r="A2981" s="40" t="s">
        <v>5981</v>
      </c>
      <c r="B2981" s="40"/>
      <c r="C2981" s="41" t="s">
        <v>5982</v>
      </c>
      <c r="D2981" s="42" t="s">
        <v>21</v>
      </c>
      <c r="E2981" s="43">
        <v>1599.73</v>
      </c>
      <c r="F2981" s="43">
        <v>20.74</v>
      </c>
      <c r="G2981" s="43">
        <v>1620.47</v>
      </c>
      <c r="H2981" s="19">
        <f t="shared" si="46"/>
        <v>9</v>
      </c>
    </row>
    <row r="2982" spans="1:8" s="19" customFormat="1" x14ac:dyDescent="0.25">
      <c r="A2982" s="40" t="s">
        <v>5983</v>
      </c>
      <c r="B2982" s="40"/>
      <c r="C2982" s="41" t="s">
        <v>5984</v>
      </c>
      <c r="D2982" s="42" t="s">
        <v>21</v>
      </c>
      <c r="E2982" s="43">
        <v>4956.72</v>
      </c>
      <c r="F2982" s="43">
        <v>20.74</v>
      </c>
      <c r="G2982" s="43">
        <v>4977.46</v>
      </c>
      <c r="H2982" s="19">
        <f t="shared" si="46"/>
        <v>9</v>
      </c>
    </row>
    <row r="2983" spans="1:8" s="19" customFormat="1" x14ac:dyDescent="0.25">
      <c r="A2983" s="40" t="s">
        <v>5985</v>
      </c>
      <c r="B2983" s="40"/>
      <c r="C2983" s="41" t="s">
        <v>5986</v>
      </c>
      <c r="D2983" s="42" t="s">
        <v>21</v>
      </c>
      <c r="E2983" s="43">
        <v>2008.14</v>
      </c>
      <c r="F2983" s="43">
        <v>20.74</v>
      </c>
      <c r="G2983" s="43">
        <v>2028.88</v>
      </c>
      <c r="H2983" s="19">
        <f t="shared" si="46"/>
        <v>9</v>
      </c>
    </row>
    <row r="2984" spans="1:8" s="19" customFormat="1" x14ac:dyDescent="0.25">
      <c r="A2984" s="40" t="s">
        <v>5987</v>
      </c>
      <c r="B2984" s="40"/>
      <c r="C2984" s="41" t="s">
        <v>5988</v>
      </c>
      <c r="D2984" s="42" t="s">
        <v>21</v>
      </c>
      <c r="E2984" s="43">
        <v>758.32</v>
      </c>
      <c r="F2984" s="43">
        <v>20.74</v>
      </c>
      <c r="G2984" s="43">
        <v>779.06</v>
      </c>
      <c r="H2984" s="19">
        <f t="shared" si="46"/>
        <v>9</v>
      </c>
    </row>
    <row r="2985" spans="1:8" s="19" customFormat="1" x14ac:dyDescent="0.25">
      <c r="A2985" s="40" t="s">
        <v>5989</v>
      </c>
      <c r="B2985" s="40"/>
      <c r="C2985" s="41" t="s">
        <v>5990</v>
      </c>
      <c r="D2985" s="42" t="s">
        <v>21</v>
      </c>
      <c r="E2985" s="43">
        <v>771.34</v>
      </c>
      <c r="F2985" s="43">
        <v>20.74</v>
      </c>
      <c r="G2985" s="43">
        <v>792.08</v>
      </c>
      <c r="H2985" s="19">
        <f t="shared" si="46"/>
        <v>9</v>
      </c>
    </row>
    <row r="2986" spans="1:8" s="19" customFormat="1" x14ac:dyDescent="0.25">
      <c r="A2986" s="40" t="s">
        <v>5991</v>
      </c>
      <c r="B2986" s="40"/>
      <c r="C2986" s="41" t="s">
        <v>5992</v>
      </c>
      <c r="D2986" s="42" t="s">
        <v>21</v>
      </c>
      <c r="E2986" s="43">
        <v>1090.75</v>
      </c>
      <c r="F2986" s="43">
        <v>20.74</v>
      </c>
      <c r="G2986" s="43">
        <v>1111.49</v>
      </c>
      <c r="H2986" s="19">
        <f t="shared" si="46"/>
        <v>9</v>
      </c>
    </row>
    <row r="2987" spans="1:8" s="19" customFormat="1" x14ac:dyDescent="0.25">
      <c r="A2987" s="40" t="s">
        <v>5993</v>
      </c>
      <c r="B2987" s="40"/>
      <c r="C2987" s="41" t="s">
        <v>5994</v>
      </c>
      <c r="D2987" s="42"/>
      <c r="E2987" s="43"/>
      <c r="F2987" s="43"/>
      <c r="G2987" s="43"/>
      <c r="H2987" s="19">
        <f t="shared" si="46"/>
        <v>5</v>
      </c>
    </row>
    <row r="2988" spans="1:8" s="19" customFormat="1" x14ac:dyDescent="0.25">
      <c r="A2988" s="40" t="s">
        <v>5995</v>
      </c>
      <c r="B2988" s="40"/>
      <c r="C2988" s="41" t="s">
        <v>5996</v>
      </c>
      <c r="D2988" s="42" t="s">
        <v>21</v>
      </c>
      <c r="E2988" s="43">
        <v>15.21</v>
      </c>
      <c r="F2988" s="43">
        <v>16.59</v>
      </c>
      <c r="G2988" s="43">
        <v>31.8</v>
      </c>
      <c r="H2988" s="19">
        <f t="shared" si="46"/>
        <v>9</v>
      </c>
    </row>
    <row r="2989" spans="1:8" s="19" customFormat="1" x14ac:dyDescent="0.25">
      <c r="A2989" s="40" t="s">
        <v>5997</v>
      </c>
      <c r="B2989" s="40"/>
      <c r="C2989" s="41" t="s">
        <v>5998</v>
      </c>
      <c r="D2989" s="42" t="s">
        <v>21</v>
      </c>
      <c r="E2989" s="43">
        <v>0.06</v>
      </c>
      <c r="F2989" s="43">
        <v>20.74</v>
      </c>
      <c r="G2989" s="43">
        <v>20.8</v>
      </c>
      <c r="H2989" s="19">
        <f t="shared" si="46"/>
        <v>9</v>
      </c>
    </row>
    <row r="2990" spans="1:8" s="19" customFormat="1" x14ac:dyDescent="0.25">
      <c r="A2990" s="40" t="s">
        <v>5999</v>
      </c>
      <c r="B2990" s="40"/>
      <c r="C2990" s="41" t="s">
        <v>6000</v>
      </c>
      <c r="D2990" s="42" t="s">
        <v>21</v>
      </c>
      <c r="E2990" s="43">
        <v>0.06</v>
      </c>
      <c r="F2990" s="43">
        <v>20.74</v>
      </c>
      <c r="G2990" s="43">
        <v>20.8</v>
      </c>
      <c r="H2990" s="19">
        <f t="shared" si="46"/>
        <v>9</v>
      </c>
    </row>
    <row r="2991" spans="1:8" s="19" customFormat="1" x14ac:dyDescent="0.25">
      <c r="A2991" s="40" t="s">
        <v>6001</v>
      </c>
      <c r="B2991" s="40"/>
      <c r="C2991" s="41" t="s">
        <v>6002</v>
      </c>
      <c r="D2991" s="42" t="s">
        <v>21</v>
      </c>
      <c r="E2991" s="43">
        <v>0.86</v>
      </c>
      <c r="F2991" s="43">
        <v>58.34</v>
      </c>
      <c r="G2991" s="43">
        <v>59.2</v>
      </c>
      <c r="H2991" s="19">
        <f t="shared" si="46"/>
        <v>9</v>
      </c>
    </row>
    <row r="2992" spans="1:8" s="19" customFormat="1" x14ac:dyDescent="0.25">
      <c r="A2992" s="40" t="s">
        <v>6003</v>
      </c>
      <c r="B2992" s="40"/>
      <c r="C2992" s="41" t="s">
        <v>6004</v>
      </c>
      <c r="D2992" s="42" t="s">
        <v>21</v>
      </c>
      <c r="E2992" s="43"/>
      <c r="F2992" s="43">
        <v>103.68</v>
      </c>
      <c r="G2992" s="43">
        <v>103.68</v>
      </c>
      <c r="H2992" s="19">
        <f t="shared" si="46"/>
        <v>9</v>
      </c>
    </row>
    <row r="2993" spans="1:8" s="19" customFormat="1" x14ac:dyDescent="0.25">
      <c r="A2993" s="40" t="s">
        <v>6005</v>
      </c>
      <c r="B2993" s="40"/>
      <c r="C2993" s="41" t="s">
        <v>6006</v>
      </c>
      <c r="D2993" s="42" t="s">
        <v>21</v>
      </c>
      <c r="E2993" s="43">
        <v>38.6</v>
      </c>
      <c r="F2993" s="43">
        <v>5.0599999999999996</v>
      </c>
      <c r="G2993" s="43">
        <v>43.66</v>
      </c>
      <c r="H2993" s="19">
        <f t="shared" si="46"/>
        <v>9</v>
      </c>
    </row>
    <row r="2994" spans="1:8" s="19" customFormat="1" x14ac:dyDescent="0.25">
      <c r="A2994" s="40" t="s">
        <v>6007</v>
      </c>
      <c r="B2994" s="40"/>
      <c r="C2994" s="41" t="s">
        <v>6008</v>
      </c>
      <c r="D2994" s="42" t="s">
        <v>21</v>
      </c>
      <c r="E2994" s="43">
        <v>8.32</v>
      </c>
      <c r="F2994" s="43">
        <v>5.0599999999999996</v>
      </c>
      <c r="G2994" s="43">
        <v>13.38</v>
      </c>
      <c r="H2994" s="19">
        <f t="shared" si="46"/>
        <v>9</v>
      </c>
    </row>
    <row r="2995" spans="1:8" s="19" customFormat="1" x14ac:dyDescent="0.25">
      <c r="A2995" s="40" t="s">
        <v>6009</v>
      </c>
      <c r="B2995" s="40"/>
      <c r="C2995" s="41" t="s">
        <v>6010</v>
      </c>
      <c r="D2995" s="42" t="s">
        <v>21</v>
      </c>
      <c r="E2995" s="43">
        <v>124.75</v>
      </c>
      <c r="F2995" s="43">
        <v>2.87</v>
      </c>
      <c r="G2995" s="43">
        <v>127.62</v>
      </c>
      <c r="H2995" s="19">
        <f t="shared" si="46"/>
        <v>9</v>
      </c>
    </row>
    <row r="2996" spans="1:8" s="19" customFormat="1" ht="30" x14ac:dyDescent="0.25">
      <c r="A2996" s="40" t="s">
        <v>6011</v>
      </c>
      <c r="B2996" s="40"/>
      <c r="C2996" s="41" t="s">
        <v>6012</v>
      </c>
      <c r="D2996" s="42" t="s">
        <v>21</v>
      </c>
      <c r="E2996" s="43">
        <v>37.46</v>
      </c>
      <c r="F2996" s="43">
        <v>1.69</v>
      </c>
      <c r="G2996" s="43">
        <v>39.15</v>
      </c>
      <c r="H2996" s="19">
        <f t="shared" si="46"/>
        <v>9</v>
      </c>
    </row>
    <row r="2997" spans="1:8" s="19" customFormat="1" x14ac:dyDescent="0.25">
      <c r="A2997" s="40" t="s">
        <v>6013</v>
      </c>
      <c r="B2997" s="40"/>
      <c r="C2997" s="41" t="s">
        <v>6014</v>
      </c>
      <c r="D2997" s="42" t="s">
        <v>21</v>
      </c>
      <c r="E2997" s="43">
        <v>66.22</v>
      </c>
      <c r="F2997" s="43">
        <v>5.0599999999999996</v>
      </c>
      <c r="G2997" s="43">
        <v>71.28</v>
      </c>
      <c r="H2997" s="19">
        <f t="shared" si="46"/>
        <v>9</v>
      </c>
    </row>
    <row r="2998" spans="1:8" s="19" customFormat="1" x14ac:dyDescent="0.25">
      <c r="A2998" s="40" t="s">
        <v>6015</v>
      </c>
      <c r="B2998" s="40"/>
      <c r="C2998" s="41" t="s">
        <v>6016</v>
      </c>
      <c r="D2998" s="42" t="s">
        <v>21</v>
      </c>
      <c r="E2998" s="43">
        <v>55.94</v>
      </c>
      <c r="F2998" s="43">
        <v>2.87</v>
      </c>
      <c r="G2998" s="43">
        <v>58.81</v>
      </c>
      <c r="H2998" s="19">
        <f t="shared" si="46"/>
        <v>9</v>
      </c>
    </row>
    <row r="2999" spans="1:8" s="19" customFormat="1" x14ac:dyDescent="0.25">
      <c r="A2999" s="40" t="s">
        <v>6017</v>
      </c>
      <c r="B2999" s="40"/>
      <c r="C2999" s="41" t="s">
        <v>6018</v>
      </c>
      <c r="D2999" s="42" t="s">
        <v>21</v>
      </c>
      <c r="E2999" s="43">
        <v>60.13</v>
      </c>
      <c r="F2999" s="43">
        <v>2.87</v>
      </c>
      <c r="G2999" s="43">
        <v>63</v>
      </c>
      <c r="H2999" s="19">
        <f t="shared" si="46"/>
        <v>9</v>
      </c>
    </row>
    <row r="3000" spans="1:8" s="19" customFormat="1" x14ac:dyDescent="0.25">
      <c r="A3000" s="40" t="s">
        <v>6019</v>
      </c>
      <c r="B3000" s="40"/>
      <c r="C3000" s="41" t="s">
        <v>6020</v>
      </c>
      <c r="D3000" s="42" t="s">
        <v>21</v>
      </c>
      <c r="E3000" s="43">
        <v>65.78</v>
      </c>
      <c r="F3000" s="43">
        <v>37.32</v>
      </c>
      <c r="G3000" s="43">
        <v>103.1</v>
      </c>
      <c r="H3000" s="19">
        <f t="shared" si="46"/>
        <v>9</v>
      </c>
    </row>
    <row r="3001" spans="1:8" s="19" customFormat="1" x14ac:dyDescent="0.25">
      <c r="A3001" s="40" t="s">
        <v>6021</v>
      </c>
      <c r="B3001" s="40"/>
      <c r="C3001" s="41" t="s">
        <v>6022</v>
      </c>
      <c r="D3001" s="42" t="s">
        <v>21</v>
      </c>
      <c r="E3001" s="43">
        <v>145.13999999999999</v>
      </c>
      <c r="F3001" s="43">
        <v>20.74</v>
      </c>
      <c r="G3001" s="43">
        <v>165.88</v>
      </c>
      <c r="H3001" s="19">
        <f t="shared" si="46"/>
        <v>9</v>
      </c>
    </row>
    <row r="3002" spans="1:8" s="19" customFormat="1" x14ac:dyDescent="0.25">
      <c r="A3002" s="40" t="s">
        <v>6023</v>
      </c>
      <c r="B3002" s="40"/>
      <c r="C3002" s="41" t="s">
        <v>6024</v>
      </c>
      <c r="D3002" s="42" t="s">
        <v>21</v>
      </c>
      <c r="E3002" s="43">
        <v>161.13999999999999</v>
      </c>
      <c r="F3002" s="43">
        <v>20.74</v>
      </c>
      <c r="G3002" s="43">
        <v>181.88</v>
      </c>
      <c r="H3002" s="19">
        <f t="shared" si="46"/>
        <v>9</v>
      </c>
    </row>
    <row r="3003" spans="1:8" s="19" customFormat="1" x14ac:dyDescent="0.25">
      <c r="A3003" s="40" t="s">
        <v>6025</v>
      </c>
      <c r="B3003" s="40"/>
      <c r="C3003" s="41" t="s">
        <v>6026</v>
      </c>
      <c r="D3003" s="42" t="s">
        <v>21</v>
      </c>
      <c r="E3003" s="43">
        <v>51.38</v>
      </c>
      <c r="F3003" s="43">
        <v>5.0599999999999996</v>
      </c>
      <c r="G3003" s="43">
        <v>56.44</v>
      </c>
      <c r="H3003" s="19">
        <f t="shared" si="46"/>
        <v>9</v>
      </c>
    </row>
    <row r="3004" spans="1:8" s="19" customFormat="1" x14ac:dyDescent="0.25">
      <c r="A3004" s="40" t="s">
        <v>6027</v>
      </c>
      <c r="B3004" s="40"/>
      <c r="C3004" s="41" t="s">
        <v>6028</v>
      </c>
      <c r="D3004" s="42" t="s">
        <v>21</v>
      </c>
      <c r="E3004" s="43">
        <v>26.11</v>
      </c>
      <c r="F3004" s="43">
        <v>16.59</v>
      </c>
      <c r="G3004" s="43">
        <v>42.7</v>
      </c>
      <c r="H3004" s="19">
        <f t="shared" si="46"/>
        <v>9</v>
      </c>
    </row>
    <row r="3005" spans="1:8" s="19" customFormat="1" x14ac:dyDescent="0.25">
      <c r="A3005" s="40" t="s">
        <v>6029</v>
      </c>
      <c r="B3005" s="40"/>
      <c r="C3005" s="41" t="s">
        <v>6030</v>
      </c>
      <c r="D3005" s="42" t="s">
        <v>21</v>
      </c>
      <c r="E3005" s="43">
        <v>22.62</v>
      </c>
      <c r="F3005" s="43">
        <v>16.59</v>
      </c>
      <c r="G3005" s="43">
        <v>39.21</v>
      </c>
      <c r="H3005" s="19">
        <f t="shared" si="46"/>
        <v>9</v>
      </c>
    </row>
    <row r="3006" spans="1:8" s="19" customFormat="1" x14ac:dyDescent="0.25">
      <c r="A3006" s="40" t="s">
        <v>6031</v>
      </c>
      <c r="B3006" s="40"/>
      <c r="C3006" s="41" t="s">
        <v>6032</v>
      </c>
      <c r="D3006" s="42" t="s">
        <v>21</v>
      </c>
      <c r="E3006" s="43">
        <v>40.409999999999997</v>
      </c>
      <c r="F3006" s="43">
        <v>2.5299999999999998</v>
      </c>
      <c r="G3006" s="43">
        <v>42.94</v>
      </c>
      <c r="H3006" s="19">
        <f t="shared" si="46"/>
        <v>9</v>
      </c>
    </row>
    <row r="3007" spans="1:8" s="19" customFormat="1" x14ac:dyDescent="0.25">
      <c r="A3007" s="40" t="s">
        <v>6033</v>
      </c>
      <c r="B3007" s="40"/>
      <c r="C3007" s="41" t="s">
        <v>6034</v>
      </c>
      <c r="D3007" s="42" t="s">
        <v>21</v>
      </c>
      <c r="E3007" s="43">
        <v>7.8</v>
      </c>
      <c r="F3007" s="43">
        <v>7.05</v>
      </c>
      <c r="G3007" s="43">
        <v>14.85</v>
      </c>
      <c r="H3007" s="19">
        <f t="shared" si="46"/>
        <v>9</v>
      </c>
    </row>
    <row r="3008" spans="1:8" s="19" customFormat="1" x14ac:dyDescent="0.25">
      <c r="A3008" s="40" t="s">
        <v>6035</v>
      </c>
      <c r="B3008" s="40"/>
      <c r="C3008" s="41" t="s">
        <v>6036</v>
      </c>
      <c r="D3008" s="42" t="s">
        <v>21</v>
      </c>
      <c r="E3008" s="43">
        <v>292.89</v>
      </c>
      <c r="F3008" s="43">
        <v>29.17</v>
      </c>
      <c r="G3008" s="43">
        <v>322.06</v>
      </c>
      <c r="H3008" s="19">
        <f t="shared" si="46"/>
        <v>9</v>
      </c>
    </row>
    <row r="3009" spans="1:8" s="19" customFormat="1" x14ac:dyDescent="0.25">
      <c r="A3009" s="40" t="s">
        <v>6037</v>
      </c>
      <c r="B3009" s="40"/>
      <c r="C3009" s="41" t="s">
        <v>6038</v>
      </c>
      <c r="D3009" s="42" t="s">
        <v>21</v>
      </c>
      <c r="E3009" s="43">
        <v>5.56</v>
      </c>
      <c r="F3009" s="43">
        <v>1.69</v>
      </c>
      <c r="G3009" s="43">
        <v>7.25</v>
      </c>
      <c r="H3009" s="19">
        <f t="shared" si="46"/>
        <v>9</v>
      </c>
    </row>
    <row r="3010" spans="1:8" s="19" customFormat="1" x14ac:dyDescent="0.25">
      <c r="A3010" s="40" t="s">
        <v>6039</v>
      </c>
      <c r="B3010" s="40"/>
      <c r="C3010" s="41" t="s">
        <v>6040</v>
      </c>
      <c r="D3010" s="42" t="s">
        <v>21</v>
      </c>
      <c r="E3010" s="43">
        <v>55.23</v>
      </c>
      <c r="F3010" s="43">
        <v>1.69</v>
      </c>
      <c r="G3010" s="43">
        <v>56.92</v>
      </c>
      <c r="H3010" s="19">
        <f t="shared" si="46"/>
        <v>9</v>
      </c>
    </row>
    <row r="3011" spans="1:8" s="19" customFormat="1" x14ac:dyDescent="0.25">
      <c r="A3011" s="40" t="s">
        <v>6041</v>
      </c>
      <c r="B3011" s="40"/>
      <c r="C3011" s="41" t="s">
        <v>6042</v>
      </c>
      <c r="D3011" s="42" t="s">
        <v>21</v>
      </c>
      <c r="E3011" s="43">
        <v>107.79</v>
      </c>
      <c r="F3011" s="43">
        <v>8.2899999999999991</v>
      </c>
      <c r="G3011" s="43">
        <v>116.08</v>
      </c>
      <c r="H3011" s="19">
        <f t="shared" si="46"/>
        <v>9</v>
      </c>
    </row>
    <row r="3012" spans="1:8" s="19" customFormat="1" x14ac:dyDescent="0.25">
      <c r="A3012" s="40" t="s">
        <v>6043</v>
      </c>
      <c r="B3012" s="40"/>
      <c r="C3012" s="41" t="s">
        <v>6044</v>
      </c>
      <c r="D3012" s="42" t="s">
        <v>21</v>
      </c>
      <c r="E3012" s="43">
        <v>36.479999999999997</v>
      </c>
      <c r="F3012" s="43">
        <v>8.2899999999999991</v>
      </c>
      <c r="G3012" s="43">
        <v>44.77</v>
      </c>
      <c r="H3012" s="19">
        <f t="shared" si="46"/>
        <v>9</v>
      </c>
    </row>
    <row r="3013" spans="1:8" s="19" customFormat="1" x14ac:dyDescent="0.25">
      <c r="A3013" s="40" t="s">
        <v>6045</v>
      </c>
      <c r="B3013" s="40"/>
      <c r="C3013" s="41" t="s">
        <v>6046</v>
      </c>
      <c r="D3013" s="42"/>
      <c r="E3013" s="43"/>
      <c r="F3013" s="43"/>
      <c r="G3013" s="43"/>
      <c r="H3013" s="19">
        <f t="shared" si="46"/>
        <v>2</v>
      </c>
    </row>
    <row r="3014" spans="1:8" s="19" customFormat="1" x14ac:dyDescent="0.25">
      <c r="A3014" s="40" t="s">
        <v>6047</v>
      </c>
      <c r="B3014" s="40"/>
      <c r="C3014" s="41" t="s">
        <v>6048</v>
      </c>
      <c r="D3014" s="42"/>
      <c r="E3014" s="43"/>
      <c r="F3014" s="43"/>
      <c r="G3014" s="43"/>
      <c r="H3014" s="19">
        <f t="shared" si="46"/>
        <v>5</v>
      </c>
    </row>
    <row r="3015" spans="1:8" s="19" customFormat="1" x14ac:dyDescent="0.25">
      <c r="A3015" s="40" t="s">
        <v>6049</v>
      </c>
      <c r="B3015" s="40"/>
      <c r="C3015" s="41" t="s">
        <v>6050</v>
      </c>
      <c r="D3015" s="42" t="s">
        <v>21</v>
      </c>
      <c r="E3015" s="43">
        <v>878.72</v>
      </c>
      <c r="F3015" s="43">
        <v>510.3</v>
      </c>
      <c r="G3015" s="43">
        <v>1389.02</v>
      </c>
      <c r="H3015" s="19">
        <f t="shared" si="46"/>
        <v>9</v>
      </c>
    </row>
    <row r="3016" spans="1:8" s="19" customFormat="1" x14ac:dyDescent="0.25">
      <c r="A3016" s="40" t="s">
        <v>6051</v>
      </c>
      <c r="B3016" s="40"/>
      <c r="C3016" s="41" t="s">
        <v>6052</v>
      </c>
      <c r="D3016" s="42" t="s">
        <v>21</v>
      </c>
      <c r="E3016" s="43">
        <v>928.13</v>
      </c>
      <c r="F3016" s="43">
        <v>510.3</v>
      </c>
      <c r="G3016" s="43">
        <v>1438.43</v>
      </c>
      <c r="H3016" s="19">
        <f t="shared" si="46"/>
        <v>9</v>
      </c>
    </row>
    <row r="3017" spans="1:8" s="19" customFormat="1" ht="30" x14ac:dyDescent="0.25">
      <c r="A3017" s="40" t="s">
        <v>6053</v>
      </c>
      <c r="B3017" s="40"/>
      <c r="C3017" s="41" t="s">
        <v>6054</v>
      </c>
      <c r="D3017" s="42" t="s">
        <v>21</v>
      </c>
      <c r="E3017" s="43">
        <v>2656.17</v>
      </c>
      <c r="F3017" s="43">
        <v>899.87</v>
      </c>
      <c r="G3017" s="43">
        <v>3556.04</v>
      </c>
      <c r="H3017" s="19">
        <f t="shared" ref="H3017:H3080" si="47">LEN(A3017)</f>
        <v>9</v>
      </c>
    </row>
    <row r="3018" spans="1:8" s="19" customFormat="1" x14ac:dyDescent="0.25">
      <c r="A3018" s="40" t="s">
        <v>6055</v>
      </c>
      <c r="B3018" s="40"/>
      <c r="C3018" s="41" t="s">
        <v>6056</v>
      </c>
      <c r="D3018" s="42" t="s">
        <v>21</v>
      </c>
      <c r="E3018" s="43">
        <v>2846.34</v>
      </c>
      <c r="F3018" s="43">
        <v>899.87</v>
      </c>
      <c r="G3018" s="43">
        <v>3746.21</v>
      </c>
      <c r="H3018" s="19">
        <f t="shared" si="47"/>
        <v>9</v>
      </c>
    </row>
    <row r="3019" spans="1:8" s="19" customFormat="1" ht="30" x14ac:dyDescent="0.25">
      <c r="A3019" s="40" t="s">
        <v>6057</v>
      </c>
      <c r="B3019" s="40"/>
      <c r="C3019" s="41" t="s">
        <v>6058</v>
      </c>
      <c r="D3019" s="42" t="s">
        <v>21</v>
      </c>
      <c r="E3019" s="43">
        <v>3159.39</v>
      </c>
      <c r="F3019" s="43">
        <v>899.87</v>
      </c>
      <c r="G3019" s="43">
        <v>4059.26</v>
      </c>
      <c r="H3019" s="19">
        <f t="shared" si="47"/>
        <v>9</v>
      </c>
    </row>
    <row r="3020" spans="1:8" s="19" customFormat="1" x14ac:dyDescent="0.25">
      <c r="A3020" s="40" t="s">
        <v>6059</v>
      </c>
      <c r="B3020" s="40"/>
      <c r="C3020" s="41" t="s">
        <v>6060</v>
      </c>
      <c r="D3020" s="42" t="s">
        <v>21</v>
      </c>
      <c r="E3020" s="43">
        <v>3461.07</v>
      </c>
      <c r="F3020" s="43">
        <v>899.87</v>
      </c>
      <c r="G3020" s="43">
        <v>4360.9399999999996</v>
      </c>
      <c r="H3020" s="19">
        <f t="shared" si="47"/>
        <v>9</v>
      </c>
    </row>
    <row r="3021" spans="1:8" s="19" customFormat="1" x14ac:dyDescent="0.25">
      <c r="A3021" s="40" t="s">
        <v>6061</v>
      </c>
      <c r="B3021" s="40"/>
      <c r="C3021" s="41" t="s">
        <v>6062</v>
      </c>
      <c r="D3021" s="42"/>
      <c r="E3021" s="43"/>
      <c r="F3021" s="43"/>
      <c r="G3021" s="43"/>
      <c r="H3021" s="19">
        <f t="shared" si="47"/>
        <v>5</v>
      </c>
    </row>
    <row r="3022" spans="1:8" s="19" customFormat="1" x14ac:dyDescent="0.25">
      <c r="A3022" s="40" t="s">
        <v>6063</v>
      </c>
      <c r="B3022" s="40"/>
      <c r="C3022" s="41" t="s">
        <v>6064</v>
      </c>
      <c r="D3022" s="42" t="s">
        <v>21</v>
      </c>
      <c r="E3022" s="43">
        <v>2101.12</v>
      </c>
      <c r="F3022" s="43">
        <v>650.49</v>
      </c>
      <c r="G3022" s="43">
        <v>2751.61</v>
      </c>
      <c r="H3022" s="19">
        <f t="shared" si="47"/>
        <v>9</v>
      </c>
    </row>
    <row r="3023" spans="1:8" s="19" customFormat="1" x14ac:dyDescent="0.25">
      <c r="A3023" s="40" t="s">
        <v>6065</v>
      </c>
      <c r="B3023" s="40"/>
      <c r="C3023" s="41" t="s">
        <v>6066</v>
      </c>
      <c r="D3023" s="42" t="s">
        <v>21</v>
      </c>
      <c r="E3023" s="43">
        <v>4589</v>
      </c>
      <c r="F3023" s="43">
        <v>1389.54</v>
      </c>
      <c r="G3023" s="43">
        <v>5978.54</v>
      </c>
      <c r="H3023" s="19">
        <f t="shared" si="47"/>
        <v>9</v>
      </c>
    </row>
    <row r="3024" spans="1:8" s="19" customFormat="1" x14ac:dyDescent="0.25">
      <c r="A3024" s="40" t="s">
        <v>6067</v>
      </c>
      <c r="B3024" s="40"/>
      <c r="C3024" s="41" t="s">
        <v>6068</v>
      </c>
      <c r="D3024" s="42" t="s">
        <v>21</v>
      </c>
      <c r="E3024" s="43">
        <v>7686.68</v>
      </c>
      <c r="F3024" s="43">
        <v>1831.61</v>
      </c>
      <c r="G3024" s="43">
        <v>9518.2900000000009</v>
      </c>
      <c r="H3024" s="19">
        <f t="shared" si="47"/>
        <v>9</v>
      </c>
    </row>
    <row r="3025" spans="1:8" s="19" customFormat="1" x14ac:dyDescent="0.25">
      <c r="A3025" s="40" t="s">
        <v>6069</v>
      </c>
      <c r="B3025" s="40"/>
      <c r="C3025" s="41" t="s">
        <v>6070</v>
      </c>
      <c r="D3025" s="42" t="s">
        <v>21</v>
      </c>
      <c r="E3025" s="43">
        <v>10765.35</v>
      </c>
      <c r="F3025" s="43">
        <v>2220.6799999999998</v>
      </c>
      <c r="G3025" s="43">
        <v>12986.03</v>
      </c>
      <c r="H3025" s="19">
        <f t="shared" si="47"/>
        <v>9</v>
      </c>
    </row>
    <row r="3026" spans="1:8" s="19" customFormat="1" x14ac:dyDescent="0.25">
      <c r="A3026" s="40" t="s">
        <v>6071</v>
      </c>
      <c r="B3026" s="40"/>
      <c r="C3026" s="41" t="s">
        <v>6072</v>
      </c>
      <c r="D3026" s="42" t="s">
        <v>21</v>
      </c>
      <c r="E3026" s="43">
        <v>656.9</v>
      </c>
      <c r="F3026" s="43">
        <v>442</v>
      </c>
      <c r="G3026" s="43">
        <v>1098.9000000000001</v>
      </c>
      <c r="H3026" s="19">
        <f t="shared" si="47"/>
        <v>9</v>
      </c>
    </row>
    <row r="3027" spans="1:8" s="19" customFormat="1" x14ac:dyDescent="0.25">
      <c r="A3027" s="40" t="s">
        <v>6073</v>
      </c>
      <c r="B3027" s="40"/>
      <c r="C3027" s="41" t="s">
        <v>6074</v>
      </c>
      <c r="D3027" s="42"/>
      <c r="E3027" s="43"/>
      <c r="F3027" s="43"/>
      <c r="G3027" s="43"/>
      <c r="H3027" s="19">
        <f t="shared" si="47"/>
        <v>5</v>
      </c>
    </row>
    <row r="3028" spans="1:8" s="19" customFormat="1" x14ac:dyDescent="0.25">
      <c r="A3028" s="40" t="s">
        <v>6075</v>
      </c>
      <c r="B3028" s="40"/>
      <c r="C3028" s="41" t="s">
        <v>6076</v>
      </c>
      <c r="D3028" s="42" t="s">
        <v>21</v>
      </c>
      <c r="E3028" s="43">
        <v>2470.21</v>
      </c>
      <c r="F3028" s="43">
        <v>31.1</v>
      </c>
      <c r="G3028" s="43">
        <v>2501.31</v>
      </c>
      <c r="H3028" s="19">
        <f t="shared" si="47"/>
        <v>9</v>
      </c>
    </row>
    <row r="3029" spans="1:8" s="19" customFormat="1" x14ac:dyDescent="0.25">
      <c r="A3029" s="40" t="s">
        <v>6077</v>
      </c>
      <c r="B3029" s="40"/>
      <c r="C3029" s="41" t="s">
        <v>6078</v>
      </c>
      <c r="D3029" s="42" t="s">
        <v>21</v>
      </c>
      <c r="E3029" s="43">
        <v>3464.06</v>
      </c>
      <c r="F3029" s="43">
        <v>31.1</v>
      </c>
      <c r="G3029" s="43">
        <v>3495.16</v>
      </c>
      <c r="H3029" s="19">
        <f t="shared" si="47"/>
        <v>9</v>
      </c>
    </row>
    <row r="3030" spans="1:8" s="19" customFormat="1" x14ac:dyDescent="0.25">
      <c r="A3030" s="40" t="s">
        <v>6079</v>
      </c>
      <c r="B3030" s="40"/>
      <c r="C3030" s="41" t="s">
        <v>6080</v>
      </c>
      <c r="D3030" s="42" t="s">
        <v>21</v>
      </c>
      <c r="E3030" s="43">
        <v>618</v>
      </c>
      <c r="F3030" s="43">
        <v>49.76</v>
      </c>
      <c r="G3030" s="43">
        <v>667.76</v>
      </c>
      <c r="H3030" s="19">
        <f t="shared" si="47"/>
        <v>9</v>
      </c>
    </row>
    <row r="3031" spans="1:8" s="19" customFormat="1" x14ac:dyDescent="0.25">
      <c r="A3031" s="40" t="s">
        <v>6081</v>
      </c>
      <c r="B3031" s="40"/>
      <c r="C3031" s="41" t="s">
        <v>6082</v>
      </c>
      <c r="D3031" s="42" t="s">
        <v>21</v>
      </c>
      <c r="E3031" s="43">
        <v>841.37</v>
      </c>
      <c r="F3031" s="43">
        <v>49.76</v>
      </c>
      <c r="G3031" s="43">
        <v>891.13</v>
      </c>
      <c r="H3031" s="19">
        <f t="shared" si="47"/>
        <v>9</v>
      </c>
    </row>
    <row r="3032" spans="1:8" s="19" customFormat="1" x14ac:dyDescent="0.25">
      <c r="A3032" s="40" t="s">
        <v>6083</v>
      </c>
      <c r="B3032" s="40"/>
      <c r="C3032" s="41" t="s">
        <v>6084</v>
      </c>
      <c r="D3032" s="42" t="s">
        <v>21</v>
      </c>
      <c r="E3032" s="43">
        <v>2404.16</v>
      </c>
      <c r="F3032" s="43">
        <v>31.1</v>
      </c>
      <c r="G3032" s="43">
        <v>2435.2600000000002</v>
      </c>
      <c r="H3032" s="19">
        <f t="shared" si="47"/>
        <v>9</v>
      </c>
    </row>
    <row r="3033" spans="1:8" s="19" customFormat="1" x14ac:dyDescent="0.25">
      <c r="A3033" s="40" t="s">
        <v>6085</v>
      </c>
      <c r="B3033" s="40"/>
      <c r="C3033" s="41" t="s">
        <v>6086</v>
      </c>
      <c r="D3033" s="42"/>
      <c r="E3033" s="43"/>
      <c r="F3033" s="43"/>
      <c r="G3033" s="43"/>
      <c r="H3033" s="19">
        <f t="shared" si="47"/>
        <v>5</v>
      </c>
    </row>
    <row r="3034" spans="1:8" s="19" customFormat="1" x14ac:dyDescent="0.25">
      <c r="A3034" s="40" t="s">
        <v>6087</v>
      </c>
      <c r="B3034" s="40"/>
      <c r="C3034" s="41" t="s">
        <v>6088</v>
      </c>
      <c r="D3034" s="42" t="s">
        <v>21</v>
      </c>
      <c r="E3034" s="43">
        <v>948</v>
      </c>
      <c r="F3034" s="43"/>
      <c r="G3034" s="43">
        <v>948</v>
      </c>
      <c r="H3034" s="19">
        <f t="shared" si="47"/>
        <v>9</v>
      </c>
    </row>
    <row r="3035" spans="1:8" s="19" customFormat="1" x14ac:dyDescent="0.25">
      <c r="A3035" s="40" t="s">
        <v>6089</v>
      </c>
      <c r="B3035" s="40"/>
      <c r="C3035" s="41" t="s">
        <v>6090</v>
      </c>
      <c r="D3035" s="42"/>
      <c r="E3035" s="43"/>
      <c r="F3035" s="43"/>
      <c r="G3035" s="43"/>
      <c r="H3035" s="19">
        <f t="shared" si="47"/>
        <v>2</v>
      </c>
    </row>
    <row r="3036" spans="1:8" s="19" customFormat="1" x14ac:dyDescent="0.25">
      <c r="A3036" s="40" t="s">
        <v>6091</v>
      </c>
      <c r="B3036" s="40"/>
      <c r="C3036" s="41" t="s">
        <v>6092</v>
      </c>
      <c r="D3036" s="42"/>
      <c r="E3036" s="43"/>
      <c r="F3036" s="43"/>
      <c r="G3036" s="43"/>
      <c r="H3036" s="19">
        <f t="shared" si="47"/>
        <v>5</v>
      </c>
    </row>
    <row r="3037" spans="1:8" s="19" customFormat="1" ht="30" x14ac:dyDescent="0.25">
      <c r="A3037" s="40" t="s">
        <v>6093</v>
      </c>
      <c r="B3037" s="40"/>
      <c r="C3037" s="41" t="s">
        <v>6094</v>
      </c>
      <c r="D3037" s="42" t="s">
        <v>131</v>
      </c>
      <c r="E3037" s="43">
        <v>6.51</v>
      </c>
      <c r="F3037" s="43">
        <v>20.74</v>
      </c>
      <c r="G3037" s="43">
        <v>27.25</v>
      </c>
      <c r="H3037" s="19">
        <f t="shared" si="47"/>
        <v>9</v>
      </c>
    </row>
    <row r="3038" spans="1:8" s="19" customFormat="1" ht="30" x14ac:dyDescent="0.25">
      <c r="A3038" s="40" t="s">
        <v>6095</v>
      </c>
      <c r="B3038" s="40"/>
      <c r="C3038" s="41" t="s">
        <v>6096</v>
      </c>
      <c r="D3038" s="42" t="s">
        <v>131</v>
      </c>
      <c r="E3038" s="43">
        <v>7.78</v>
      </c>
      <c r="F3038" s="43">
        <v>20.74</v>
      </c>
      <c r="G3038" s="43">
        <v>28.52</v>
      </c>
      <c r="H3038" s="19">
        <f t="shared" si="47"/>
        <v>9</v>
      </c>
    </row>
    <row r="3039" spans="1:8" s="19" customFormat="1" ht="30" x14ac:dyDescent="0.25">
      <c r="A3039" s="40" t="s">
        <v>6097</v>
      </c>
      <c r="B3039" s="40"/>
      <c r="C3039" s="41" t="s">
        <v>6098</v>
      </c>
      <c r="D3039" s="42" t="s">
        <v>131</v>
      </c>
      <c r="E3039" s="43">
        <v>17.22</v>
      </c>
      <c r="F3039" s="43">
        <v>20.74</v>
      </c>
      <c r="G3039" s="43">
        <v>37.96</v>
      </c>
      <c r="H3039" s="19">
        <f t="shared" si="47"/>
        <v>9</v>
      </c>
    </row>
    <row r="3040" spans="1:8" s="19" customFormat="1" ht="30" x14ac:dyDescent="0.25">
      <c r="A3040" s="40" t="s">
        <v>6099</v>
      </c>
      <c r="B3040" s="40"/>
      <c r="C3040" s="41" t="s">
        <v>6100</v>
      </c>
      <c r="D3040" s="42" t="s">
        <v>131</v>
      </c>
      <c r="E3040" s="43">
        <v>24.92</v>
      </c>
      <c r="F3040" s="43">
        <v>20.74</v>
      </c>
      <c r="G3040" s="43">
        <v>45.66</v>
      </c>
      <c r="H3040" s="19">
        <f t="shared" si="47"/>
        <v>9</v>
      </c>
    </row>
    <row r="3041" spans="1:8" s="19" customFormat="1" ht="30" x14ac:dyDescent="0.25">
      <c r="A3041" s="40" t="s">
        <v>6101</v>
      </c>
      <c r="B3041" s="40"/>
      <c r="C3041" s="41" t="s">
        <v>6102</v>
      </c>
      <c r="D3041" s="42" t="s">
        <v>131</v>
      </c>
      <c r="E3041" s="43">
        <v>26.43</v>
      </c>
      <c r="F3041" s="43">
        <v>24.88</v>
      </c>
      <c r="G3041" s="43">
        <v>51.31</v>
      </c>
      <c r="H3041" s="19">
        <f t="shared" si="47"/>
        <v>9</v>
      </c>
    </row>
    <row r="3042" spans="1:8" s="19" customFormat="1" ht="30" x14ac:dyDescent="0.25">
      <c r="A3042" s="40" t="s">
        <v>6103</v>
      </c>
      <c r="B3042" s="40"/>
      <c r="C3042" s="41" t="s">
        <v>6104</v>
      </c>
      <c r="D3042" s="42" t="s">
        <v>131</v>
      </c>
      <c r="E3042" s="43">
        <v>46.26</v>
      </c>
      <c r="F3042" s="43">
        <v>29.03</v>
      </c>
      <c r="G3042" s="43">
        <v>75.290000000000006</v>
      </c>
      <c r="H3042" s="19">
        <f t="shared" si="47"/>
        <v>9</v>
      </c>
    </row>
    <row r="3043" spans="1:8" s="19" customFormat="1" ht="30" x14ac:dyDescent="0.25">
      <c r="A3043" s="40" t="s">
        <v>6105</v>
      </c>
      <c r="B3043" s="40"/>
      <c r="C3043" s="41" t="s">
        <v>6106</v>
      </c>
      <c r="D3043" s="42" t="s">
        <v>131</v>
      </c>
      <c r="E3043" s="43">
        <v>74.59</v>
      </c>
      <c r="F3043" s="43">
        <v>37.32</v>
      </c>
      <c r="G3043" s="43">
        <v>111.91</v>
      </c>
      <c r="H3043" s="19">
        <f t="shared" si="47"/>
        <v>9</v>
      </c>
    </row>
    <row r="3044" spans="1:8" s="19" customFormat="1" ht="30" x14ac:dyDescent="0.25">
      <c r="A3044" s="40" t="s">
        <v>6107</v>
      </c>
      <c r="B3044" s="40"/>
      <c r="C3044" s="41" t="s">
        <v>6108</v>
      </c>
      <c r="D3044" s="42" t="s">
        <v>131</v>
      </c>
      <c r="E3044" s="43">
        <v>92.92</v>
      </c>
      <c r="F3044" s="43">
        <v>41.47</v>
      </c>
      <c r="G3044" s="43">
        <v>134.38999999999999</v>
      </c>
      <c r="H3044" s="19">
        <f t="shared" si="47"/>
        <v>9</v>
      </c>
    </row>
    <row r="3045" spans="1:8" s="19" customFormat="1" ht="30" x14ac:dyDescent="0.25">
      <c r="A3045" s="40" t="s">
        <v>6109</v>
      </c>
      <c r="B3045" s="40"/>
      <c r="C3045" s="41" t="s">
        <v>6110</v>
      </c>
      <c r="D3045" s="42" t="s">
        <v>131</v>
      </c>
      <c r="E3045" s="43">
        <v>158.19</v>
      </c>
      <c r="F3045" s="43">
        <v>45.62</v>
      </c>
      <c r="G3045" s="43">
        <v>203.81</v>
      </c>
      <c r="H3045" s="19">
        <f t="shared" si="47"/>
        <v>9</v>
      </c>
    </row>
    <row r="3046" spans="1:8" s="19" customFormat="1" x14ac:dyDescent="0.25">
      <c r="A3046" s="40" t="s">
        <v>6111</v>
      </c>
      <c r="B3046" s="40"/>
      <c r="C3046" s="41" t="s">
        <v>6112</v>
      </c>
      <c r="D3046" s="42"/>
      <c r="E3046" s="43"/>
      <c r="F3046" s="43"/>
      <c r="G3046" s="43"/>
      <c r="H3046" s="19">
        <f t="shared" si="47"/>
        <v>5</v>
      </c>
    </row>
    <row r="3047" spans="1:8" s="19" customFormat="1" ht="30" x14ac:dyDescent="0.25">
      <c r="A3047" s="40" t="s">
        <v>6113</v>
      </c>
      <c r="B3047" s="40"/>
      <c r="C3047" s="41" t="s">
        <v>6114</v>
      </c>
      <c r="D3047" s="42" t="s">
        <v>131</v>
      </c>
      <c r="E3047" s="43">
        <v>12.97</v>
      </c>
      <c r="F3047" s="43">
        <v>20.74</v>
      </c>
      <c r="G3047" s="43">
        <v>33.71</v>
      </c>
      <c r="H3047" s="19">
        <f t="shared" si="47"/>
        <v>9</v>
      </c>
    </row>
    <row r="3048" spans="1:8" s="19" customFormat="1" ht="30" x14ac:dyDescent="0.25">
      <c r="A3048" s="40" t="s">
        <v>6115</v>
      </c>
      <c r="B3048" s="40"/>
      <c r="C3048" s="41" t="s">
        <v>6116</v>
      </c>
      <c r="D3048" s="42" t="s">
        <v>131</v>
      </c>
      <c r="E3048" s="43">
        <v>17.95</v>
      </c>
      <c r="F3048" s="43">
        <v>24.88</v>
      </c>
      <c r="G3048" s="43">
        <v>42.83</v>
      </c>
      <c r="H3048" s="19">
        <f t="shared" si="47"/>
        <v>9</v>
      </c>
    </row>
    <row r="3049" spans="1:8" s="19" customFormat="1" ht="30" x14ac:dyDescent="0.25">
      <c r="A3049" s="40" t="s">
        <v>6117</v>
      </c>
      <c r="B3049" s="40"/>
      <c r="C3049" s="41" t="s">
        <v>6118</v>
      </c>
      <c r="D3049" s="42" t="s">
        <v>131</v>
      </c>
      <c r="E3049" s="43">
        <v>29.92</v>
      </c>
      <c r="F3049" s="43">
        <v>37.32</v>
      </c>
      <c r="G3049" s="43">
        <v>67.239999999999995</v>
      </c>
      <c r="H3049" s="19">
        <f t="shared" si="47"/>
        <v>9</v>
      </c>
    </row>
    <row r="3050" spans="1:8" s="19" customFormat="1" ht="30" x14ac:dyDescent="0.25">
      <c r="A3050" s="40" t="s">
        <v>6119</v>
      </c>
      <c r="B3050" s="40"/>
      <c r="C3050" s="41" t="s">
        <v>6120</v>
      </c>
      <c r="D3050" s="42" t="s">
        <v>131</v>
      </c>
      <c r="E3050" s="43">
        <v>27</v>
      </c>
      <c r="F3050" s="43">
        <v>45.62</v>
      </c>
      <c r="G3050" s="43">
        <v>72.62</v>
      </c>
      <c r="H3050" s="19">
        <f t="shared" si="47"/>
        <v>9</v>
      </c>
    </row>
    <row r="3051" spans="1:8" s="19" customFormat="1" x14ac:dyDescent="0.25">
      <c r="A3051" s="40" t="s">
        <v>6121</v>
      </c>
      <c r="B3051" s="40"/>
      <c r="C3051" s="41" t="s">
        <v>6122</v>
      </c>
      <c r="D3051" s="42"/>
      <c r="E3051" s="43"/>
      <c r="F3051" s="43"/>
      <c r="G3051" s="43"/>
      <c r="H3051" s="19">
        <f t="shared" si="47"/>
        <v>5</v>
      </c>
    </row>
    <row r="3052" spans="1:8" s="19" customFormat="1" ht="30" x14ac:dyDescent="0.25">
      <c r="A3052" s="40" t="s">
        <v>6123</v>
      </c>
      <c r="B3052" s="40"/>
      <c r="C3052" s="41" t="s">
        <v>6124</v>
      </c>
      <c r="D3052" s="42" t="s">
        <v>131</v>
      </c>
      <c r="E3052" s="43">
        <v>23.02</v>
      </c>
      <c r="F3052" s="43">
        <v>24.88</v>
      </c>
      <c r="G3052" s="43">
        <v>47.9</v>
      </c>
      <c r="H3052" s="19">
        <f t="shared" si="47"/>
        <v>9</v>
      </c>
    </row>
    <row r="3053" spans="1:8" s="19" customFormat="1" ht="30" x14ac:dyDescent="0.25">
      <c r="A3053" s="40" t="s">
        <v>6125</v>
      </c>
      <c r="B3053" s="40"/>
      <c r="C3053" s="41" t="s">
        <v>6126</v>
      </c>
      <c r="D3053" s="42" t="s">
        <v>131</v>
      </c>
      <c r="E3053" s="43">
        <v>38.340000000000003</v>
      </c>
      <c r="F3053" s="43">
        <v>37.32</v>
      </c>
      <c r="G3053" s="43">
        <v>75.66</v>
      </c>
      <c r="H3053" s="19">
        <f t="shared" si="47"/>
        <v>9</v>
      </c>
    </row>
    <row r="3054" spans="1:8" s="19" customFormat="1" ht="30" x14ac:dyDescent="0.25">
      <c r="A3054" s="40" t="s">
        <v>6127</v>
      </c>
      <c r="B3054" s="40"/>
      <c r="C3054" s="41" t="s">
        <v>6128</v>
      </c>
      <c r="D3054" s="42" t="s">
        <v>131</v>
      </c>
      <c r="E3054" s="43">
        <v>53.61</v>
      </c>
      <c r="F3054" s="43">
        <v>45.62</v>
      </c>
      <c r="G3054" s="43">
        <v>99.23</v>
      </c>
      <c r="H3054" s="19">
        <f t="shared" si="47"/>
        <v>9</v>
      </c>
    </row>
    <row r="3055" spans="1:8" s="19" customFormat="1" ht="30" x14ac:dyDescent="0.25">
      <c r="A3055" s="40" t="s">
        <v>6129</v>
      </c>
      <c r="B3055" s="40"/>
      <c r="C3055" s="41" t="s">
        <v>6130</v>
      </c>
      <c r="D3055" s="42" t="s">
        <v>131</v>
      </c>
      <c r="E3055" s="43">
        <v>109.17</v>
      </c>
      <c r="F3055" s="43">
        <v>45.62</v>
      </c>
      <c r="G3055" s="43">
        <v>154.79</v>
      </c>
      <c r="H3055" s="19">
        <f t="shared" si="47"/>
        <v>9</v>
      </c>
    </row>
    <row r="3056" spans="1:8" s="19" customFormat="1" ht="30" x14ac:dyDescent="0.25">
      <c r="A3056" s="40" t="s">
        <v>6131</v>
      </c>
      <c r="B3056" s="40"/>
      <c r="C3056" s="41" t="s">
        <v>6132</v>
      </c>
      <c r="D3056" s="42" t="s">
        <v>131</v>
      </c>
      <c r="E3056" s="43">
        <v>19.86</v>
      </c>
      <c r="F3056" s="43">
        <v>20.74</v>
      </c>
      <c r="G3056" s="43">
        <v>40.6</v>
      </c>
      <c r="H3056" s="19">
        <f t="shared" si="47"/>
        <v>9</v>
      </c>
    </row>
    <row r="3057" spans="1:8" s="19" customFormat="1" ht="30" x14ac:dyDescent="0.25">
      <c r="A3057" s="40" t="s">
        <v>6133</v>
      </c>
      <c r="B3057" s="40"/>
      <c r="C3057" s="41" t="s">
        <v>6134</v>
      </c>
      <c r="D3057" s="42"/>
      <c r="E3057" s="43"/>
      <c r="F3057" s="43"/>
      <c r="G3057" s="43"/>
      <c r="H3057" s="19">
        <f t="shared" si="47"/>
        <v>5</v>
      </c>
    </row>
    <row r="3058" spans="1:8" s="19" customFormat="1" ht="30" x14ac:dyDescent="0.25">
      <c r="A3058" s="40" t="s">
        <v>6135</v>
      </c>
      <c r="B3058" s="40"/>
      <c r="C3058" s="41" t="s">
        <v>6136</v>
      </c>
      <c r="D3058" s="42" t="s">
        <v>131</v>
      </c>
      <c r="E3058" s="43">
        <v>25.76</v>
      </c>
      <c r="F3058" s="43">
        <v>14.59</v>
      </c>
      <c r="G3058" s="43">
        <v>40.35</v>
      </c>
      <c r="H3058" s="19">
        <f t="shared" si="47"/>
        <v>9</v>
      </c>
    </row>
    <row r="3059" spans="1:8" s="19" customFormat="1" ht="30" x14ac:dyDescent="0.25">
      <c r="A3059" s="40" t="s">
        <v>6137</v>
      </c>
      <c r="B3059" s="40"/>
      <c r="C3059" s="41" t="s">
        <v>6138</v>
      </c>
      <c r="D3059" s="42" t="s">
        <v>131</v>
      </c>
      <c r="E3059" s="43">
        <v>50.19</v>
      </c>
      <c r="F3059" s="43">
        <v>14.59</v>
      </c>
      <c r="G3059" s="43">
        <v>64.78</v>
      </c>
      <c r="H3059" s="19">
        <f t="shared" si="47"/>
        <v>9</v>
      </c>
    </row>
    <row r="3060" spans="1:8" s="19" customFormat="1" ht="30" x14ac:dyDescent="0.25">
      <c r="A3060" s="40" t="s">
        <v>6139</v>
      </c>
      <c r="B3060" s="40"/>
      <c r="C3060" s="41" t="s">
        <v>6140</v>
      </c>
      <c r="D3060" s="42" t="s">
        <v>131</v>
      </c>
      <c r="E3060" s="43">
        <v>92.36</v>
      </c>
      <c r="F3060" s="43">
        <v>14.59</v>
      </c>
      <c r="G3060" s="43">
        <v>106.95</v>
      </c>
      <c r="H3060" s="19">
        <f t="shared" si="47"/>
        <v>9</v>
      </c>
    </row>
    <row r="3061" spans="1:8" s="19" customFormat="1" ht="30" x14ac:dyDescent="0.25">
      <c r="A3061" s="40" t="s">
        <v>6141</v>
      </c>
      <c r="B3061" s="40"/>
      <c r="C3061" s="41" t="s">
        <v>6142</v>
      </c>
      <c r="D3061" s="42" t="s">
        <v>131</v>
      </c>
      <c r="E3061" s="43">
        <v>70.38</v>
      </c>
      <c r="F3061" s="43">
        <v>14.59</v>
      </c>
      <c r="G3061" s="43">
        <v>84.97</v>
      </c>
      <c r="H3061" s="19">
        <f t="shared" si="47"/>
        <v>9</v>
      </c>
    </row>
    <row r="3062" spans="1:8" s="19" customFormat="1" ht="30" x14ac:dyDescent="0.25">
      <c r="A3062" s="40" t="s">
        <v>6143</v>
      </c>
      <c r="B3062" s="40"/>
      <c r="C3062" s="41" t="s">
        <v>6144</v>
      </c>
      <c r="D3062" s="42" t="s">
        <v>131</v>
      </c>
      <c r="E3062" s="43">
        <v>171.44</v>
      </c>
      <c r="F3062" s="43">
        <v>14.59</v>
      </c>
      <c r="G3062" s="43">
        <v>186.03</v>
      </c>
      <c r="H3062" s="19">
        <f t="shared" si="47"/>
        <v>9</v>
      </c>
    </row>
    <row r="3063" spans="1:8" s="19" customFormat="1" ht="30" x14ac:dyDescent="0.25">
      <c r="A3063" s="40" t="s">
        <v>6145</v>
      </c>
      <c r="B3063" s="40"/>
      <c r="C3063" s="41" t="s">
        <v>6146</v>
      </c>
      <c r="D3063" s="42" t="s">
        <v>131</v>
      </c>
      <c r="E3063" s="43">
        <v>230.8</v>
      </c>
      <c r="F3063" s="43">
        <v>29.17</v>
      </c>
      <c r="G3063" s="43">
        <v>259.97000000000003</v>
      </c>
      <c r="H3063" s="19">
        <f t="shared" si="47"/>
        <v>9</v>
      </c>
    </row>
    <row r="3064" spans="1:8" s="19" customFormat="1" ht="30" x14ac:dyDescent="0.25">
      <c r="A3064" s="40" t="s">
        <v>6147</v>
      </c>
      <c r="B3064" s="40"/>
      <c r="C3064" s="41" t="s">
        <v>6148</v>
      </c>
      <c r="D3064" s="42" t="s">
        <v>131</v>
      </c>
      <c r="E3064" s="43">
        <v>362.05</v>
      </c>
      <c r="F3064" s="43">
        <v>29.17</v>
      </c>
      <c r="G3064" s="43">
        <v>391.22</v>
      </c>
      <c r="H3064" s="19">
        <f t="shared" si="47"/>
        <v>9</v>
      </c>
    </row>
    <row r="3065" spans="1:8" s="19" customFormat="1" ht="30" x14ac:dyDescent="0.25">
      <c r="A3065" s="40" t="s">
        <v>6149</v>
      </c>
      <c r="B3065" s="40"/>
      <c r="C3065" s="41" t="s">
        <v>6150</v>
      </c>
      <c r="D3065" s="42" t="s">
        <v>131</v>
      </c>
      <c r="E3065" s="43">
        <v>560.91999999999996</v>
      </c>
      <c r="F3065" s="43">
        <v>29.17</v>
      </c>
      <c r="G3065" s="43">
        <v>590.09</v>
      </c>
      <c r="H3065" s="19">
        <f t="shared" si="47"/>
        <v>9</v>
      </c>
    </row>
    <row r="3066" spans="1:8" s="19" customFormat="1" x14ac:dyDescent="0.25">
      <c r="A3066" s="40" t="s">
        <v>6151</v>
      </c>
      <c r="B3066" s="40"/>
      <c r="C3066" s="41" t="s">
        <v>6152</v>
      </c>
      <c r="D3066" s="42"/>
      <c r="E3066" s="43"/>
      <c r="F3066" s="43"/>
      <c r="G3066" s="43"/>
      <c r="H3066" s="19">
        <f t="shared" si="47"/>
        <v>5</v>
      </c>
    </row>
    <row r="3067" spans="1:8" s="19" customFormat="1" ht="30" x14ac:dyDescent="0.25">
      <c r="A3067" s="40" t="s">
        <v>6153</v>
      </c>
      <c r="B3067" s="40"/>
      <c r="C3067" s="41" t="s">
        <v>6154</v>
      </c>
      <c r="D3067" s="42" t="s">
        <v>131</v>
      </c>
      <c r="E3067" s="43">
        <v>34.89</v>
      </c>
      <c r="F3067" s="43">
        <v>14.59</v>
      </c>
      <c r="G3067" s="43">
        <v>49.48</v>
      </c>
      <c r="H3067" s="19">
        <f t="shared" si="47"/>
        <v>9</v>
      </c>
    </row>
    <row r="3068" spans="1:8" s="19" customFormat="1" ht="30" x14ac:dyDescent="0.25">
      <c r="A3068" s="40" t="s">
        <v>6155</v>
      </c>
      <c r="B3068" s="40"/>
      <c r="C3068" s="41" t="s">
        <v>6156</v>
      </c>
      <c r="D3068" s="42" t="s">
        <v>131</v>
      </c>
      <c r="E3068" s="43">
        <v>71.83</v>
      </c>
      <c r="F3068" s="43">
        <v>14.59</v>
      </c>
      <c r="G3068" s="43">
        <v>86.42</v>
      </c>
      <c r="H3068" s="19">
        <f t="shared" si="47"/>
        <v>9</v>
      </c>
    </row>
    <row r="3069" spans="1:8" s="19" customFormat="1" ht="30" x14ac:dyDescent="0.25">
      <c r="A3069" s="40" t="s">
        <v>6157</v>
      </c>
      <c r="B3069" s="40"/>
      <c r="C3069" s="41" t="s">
        <v>6158</v>
      </c>
      <c r="D3069" s="42" t="s">
        <v>131</v>
      </c>
      <c r="E3069" s="43">
        <v>114.02</v>
      </c>
      <c r="F3069" s="43">
        <v>29.17</v>
      </c>
      <c r="G3069" s="43">
        <v>143.19</v>
      </c>
      <c r="H3069" s="19">
        <f t="shared" si="47"/>
        <v>9</v>
      </c>
    </row>
    <row r="3070" spans="1:8" s="19" customFormat="1" ht="30" x14ac:dyDescent="0.25">
      <c r="A3070" s="40" t="s">
        <v>6159</v>
      </c>
      <c r="B3070" s="40"/>
      <c r="C3070" s="41" t="s">
        <v>6160</v>
      </c>
      <c r="D3070" s="42" t="s">
        <v>131</v>
      </c>
      <c r="E3070" s="43">
        <v>193.22</v>
      </c>
      <c r="F3070" s="43">
        <v>29.17</v>
      </c>
      <c r="G3070" s="43">
        <v>222.39</v>
      </c>
      <c r="H3070" s="19">
        <f t="shared" si="47"/>
        <v>9</v>
      </c>
    </row>
    <row r="3071" spans="1:8" s="19" customFormat="1" ht="30" x14ac:dyDescent="0.25">
      <c r="A3071" s="40" t="s">
        <v>6161</v>
      </c>
      <c r="B3071" s="40"/>
      <c r="C3071" s="41" t="s">
        <v>6162</v>
      </c>
      <c r="D3071" s="42" t="s">
        <v>131</v>
      </c>
      <c r="E3071" s="43">
        <v>320.83999999999997</v>
      </c>
      <c r="F3071" s="43">
        <v>29.17</v>
      </c>
      <c r="G3071" s="43">
        <v>350.01</v>
      </c>
      <c r="H3071" s="19">
        <f t="shared" si="47"/>
        <v>9</v>
      </c>
    </row>
    <row r="3072" spans="1:8" s="19" customFormat="1" ht="30" x14ac:dyDescent="0.25">
      <c r="A3072" s="40" t="s">
        <v>6163</v>
      </c>
      <c r="B3072" s="40"/>
      <c r="C3072" s="41" t="s">
        <v>6164</v>
      </c>
      <c r="D3072" s="42" t="s">
        <v>131</v>
      </c>
      <c r="E3072" s="43">
        <v>504.47</v>
      </c>
      <c r="F3072" s="43">
        <v>29.17</v>
      </c>
      <c r="G3072" s="43">
        <v>533.64</v>
      </c>
      <c r="H3072" s="19">
        <f t="shared" si="47"/>
        <v>9</v>
      </c>
    </row>
    <row r="3073" spans="1:8" s="19" customFormat="1" x14ac:dyDescent="0.25">
      <c r="A3073" s="40" t="s">
        <v>6165</v>
      </c>
      <c r="B3073" s="40"/>
      <c r="C3073" s="41" t="s">
        <v>6166</v>
      </c>
      <c r="D3073" s="42"/>
      <c r="E3073" s="43"/>
      <c r="F3073" s="43"/>
      <c r="G3073" s="43"/>
      <c r="H3073" s="19">
        <f t="shared" si="47"/>
        <v>5</v>
      </c>
    </row>
    <row r="3074" spans="1:8" s="19" customFormat="1" x14ac:dyDescent="0.25">
      <c r="A3074" s="40" t="s">
        <v>6167</v>
      </c>
      <c r="B3074" s="40"/>
      <c r="C3074" s="41" t="s">
        <v>6168</v>
      </c>
      <c r="D3074" s="42" t="s">
        <v>131</v>
      </c>
      <c r="E3074" s="43">
        <v>41.79</v>
      </c>
      <c r="F3074" s="43">
        <v>41.47</v>
      </c>
      <c r="G3074" s="43">
        <v>83.26</v>
      </c>
      <c r="H3074" s="19">
        <f t="shared" si="47"/>
        <v>9</v>
      </c>
    </row>
    <row r="3075" spans="1:8" s="19" customFormat="1" x14ac:dyDescent="0.25">
      <c r="A3075" s="40" t="s">
        <v>6169</v>
      </c>
      <c r="B3075" s="40"/>
      <c r="C3075" s="41" t="s">
        <v>6170</v>
      </c>
      <c r="D3075" s="42" t="s">
        <v>131</v>
      </c>
      <c r="E3075" s="43">
        <v>54.5</v>
      </c>
      <c r="F3075" s="43">
        <v>45.62</v>
      </c>
      <c r="G3075" s="43">
        <v>100.12</v>
      </c>
      <c r="H3075" s="19">
        <f t="shared" si="47"/>
        <v>9</v>
      </c>
    </row>
    <row r="3076" spans="1:8" s="19" customFormat="1" x14ac:dyDescent="0.25">
      <c r="A3076" s="40" t="s">
        <v>6171</v>
      </c>
      <c r="B3076" s="40"/>
      <c r="C3076" s="41" t="s">
        <v>6172</v>
      </c>
      <c r="D3076" s="42" t="s">
        <v>131</v>
      </c>
      <c r="E3076" s="43">
        <v>76.819999999999993</v>
      </c>
      <c r="F3076" s="43">
        <v>53.91</v>
      </c>
      <c r="G3076" s="43">
        <v>130.72999999999999</v>
      </c>
      <c r="H3076" s="19">
        <f t="shared" si="47"/>
        <v>9</v>
      </c>
    </row>
    <row r="3077" spans="1:8" s="19" customFormat="1" x14ac:dyDescent="0.25">
      <c r="A3077" s="40" t="s">
        <v>6173</v>
      </c>
      <c r="B3077" s="40"/>
      <c r="C3077" s="41" t="s">
        <v>6174</v>
      </c>
      <c r="D3077" s="42" t="s">
        <v>131</v>
      </c>
      <c r="E3077" s="43">
        <v>99.21</v>
      </c>
      <c r="F3077" s="43">
        <v>58.06</v>
      </c>
      <c r="G3077" s="43">
        <v>157.27000000000001</v>
      </c>
      <c r="H3077" s="19">
        <f t="shared" si="47"/>
        <v>9</v>
      </c>
    </row>
    <row r="3078" spans="1:8" s="19" customFormat="1" x14ac:dyDescent="0.25">
      <c r="A3078" s="40" t="s">
        <v>6175</v>
      </c>
      <c r="B3078" s="40"/>
      <c r="C3078" s="41" t="s">
        <v>6176</v>
      </c>
      <c r="D3078" s="42" t="s">
        <v>131</v>
      </c>
      <c r="E3078" s="43">
        <v>97.16</v>
      </c>
      <c r="F3078" s="43">
        <v>66.349999999999994</v>
      </c>
      <c r="G3078" s="43">
        <v>163.51</v>
      </c>
      <c r="H3078" s="19">
        <f t="shared" si="47"/>
        <v>9</v>
      </c>
    </row>
    <row r="3079" spans="1:8" s="19" customFormat="1" x14ac:dyDescent="0.25">
      <c r="A3079" s="40" t="s">
        <v>6177</v>
      </c>
      <c r="B3079" s="40"/>
      <c r="C3079" s="41" t="s">
        <v>6178</v>
      </c>
      <c r="D3079" s="42" t="s">
        <v>131</v>
      </c>
      <c r="E3079" s="43">
        <v>147.85</v>
      </c>
      <c r="F3079" s="43">
        <v>74.650000000000006</v>
      </c>
      <c r="G3079" s="43">
        <v>222.5</v>
      </c>
      <c r="H3079" s="19">
        <f t="shared" si="47"/>
        <v>9</v>
      </c>
    </row>
    <row r="3080" spans="1:8" s="19" customFormat="1" x14ac:dyDescent="0.25">
      <c r="A3080" s="40" t="s">
        <v>6179</v>
      </c>
      <c r="B3080" s="40"/>
      <c r="C3080" s="41" t="s">
        <v>6180</v>
      </c>
      <c r="D3080" s="42" t="s">
        <v>131</v>
      </c>
      <c r="E3080" s="43">
        <v>191.72</v>
      </c>
      <c r="F3080" s="43">
        <v>82.94</v>
      </c>
      <c r="G3080" s="43">
        <v>274.66000000000003</v>
      </c>
      <c r="H3080" s="19">
        <f t="shared" si="47"/>
        <v>9</v>
      </c>
    </row>
    <row r="3081" spans="1:8" s="19" customFormat="1" x14ac:dyDescent="0.25">
      <c r="A3081" s="40" t="s">
        <v>6181</v>
      </c>
      <c r="B3081" s="40"/>
      <c r="C3081" s="41" t="s">
        <v>6182</v>
      </c>
      <c r="D3081" s="42" t="s">
        <v>131</v>
      </c>
      <c r="E3081" s="43">
        <v>219.07</v>
      </c>
      <c r="F3081" s="43">
        <v>93.31</v>
      </c>
      <c r="G3081" s="43">
        <v>312.38</v>
      </c>
      <c r="H3081" s="19">
        <f t="shared" ref="H3081:H3144" si="48">LEN(A3081)</f>
        <v>9</v>
      </c>
    </row>
    <row r="3082" spans="1:8" s="19" customFormat="1" x14ac:dyDescent="0.25">
      <c r="A3082" s="40" t="s">
        <v>6183</v>
      </c>
      <c r="B3082" s="40"/>
      <c r="C3082" s="41" t="s">
        <v>6184</v>
      </c>
      <c r="D3082" s="42" t="s">
        <v>131</v>
      </c>
      <c r="E3082" s="43">
        <v>318.83</v>
      </c>
      <c r="F3082" s="43">
        <v>103.68</v>
      </c>
      <c r="G3082" s="43">
        <v>422.51</v>
      </c>
      <c r="H3082" s="19">
        <f t="shared" si="48"/>
        <v>9</v>
      </c>
    </row>
    <row r="3083" spans="1:8" s="19" customFormat="1" x14ac:dyDescent="0.25">
      <c r="A3083" s="40" t="s">
        <v>6185</v>
      </c>
      <c r="B3083" s="40"/>
      <c r="C3083" s="41" t="s">
        <v>6186</v>
      </c>
      <c r="D3083" s="42" t="s">
        <v>131</v>
      </c>
      <c r="E3083" s="43">
        <v>484.13</v>
      </c>
      <c r="F3083" s="43">
        <v>114.04</v>
      </c>
      <c r="G3083" s="43">
        <v>598.16999999999996</v>
      </c>
      <c r="H3083" s="19">
        <f t="shared" si="48"/>
        <v>9</v>
      </c>
    </row>
    <row r="3084" spans="1:8" s="19" customFormat="1" x14ac:dyDescent="0.25">
      <c r="A3084" s="40" t="s">
        <v>6187</v>
      </c>
      <c r="B3084" s="40"/>
      <c r="C3084" s="41" t="s">
        <v>6188</v>
      </c>
      <c r="D3084" s="42"/>
      <c r="E3084" s="43"/>
      <c r="F3084" s="43"/>
      <c r="G3084" s="43"/>
      <c r="H3084" s="19">
        <f t="shared" si="48"/>
        <v>5</v>
      </c>
    </row>
    <row r="3085" spans="1:8" s="19" customFormat="1" ht="30" x14ac:dyDescent="0.25">
      <c r="A3085" s="40" t="s">
        <v>6189</v>
      </c>
      <c r="B3085" s="40"/>
      <c r="C3085" s="41" t="s">
        <v>6190</v>
      </c>
      <c r="D3085" s="42" t="s">
        <v>131</v>
      </c>
      <c r="E3085" s="43">
        <v>69.900000000000006</v>
      </c>
      <c r="F3085" s="43">
        <v>41.47</v>
      </c>
      <c r="G3085" s="43">
        <v>111.37</v>
      </c>
      <c r="H3085" s="19">
        <f t="shared" si="48"/>
        <v>9</v>
      </c>
    </row>
    <row r="3086" spans="1:8" s="19" customFormat="1" ht="30" x14ac:dyDescent="0.25">
      <c r="A3086" s="40" t="s">
        <v>6191</v>
      </c>
      <c r="B3086" s="40"/>
      <c r="C3086" s="41" t="s">
        <v>6192</v>
      </c>
      <c r="D3086" s="42" t="s">
        <v>131</v>
      </c>
      <c r="E3086" s="43">
        <v>88.42</v>
      </c>
      <c r="F3086" s="43">
        <v>45.62</v>
      </c>
      <c r="G3086" s="43">
        <v>134.04</v>
      </c>
      <c r="H3086" s="19">
        <f t="shared" si="48"/>
        <v>9</v>
      </c>
    </row>
    <row r="3087" spans="1:8" s="19" customFormat="1" ht="30" x14ac:dyDescent="0.25">
      <c r="A3087" s="40" t="s">
        <v>6193</v>
      </c>
      <c r="B3087" s="40"/>
      <c r="C3087" s="41" t="s">
        <v>6194</v>
      </c>
      <c r="D3087" s="42" t="s">
        <v>131</v>
      </c>
      <c r="E3087" s="43">
        <v>96.76</v>
      </c>
      <c r="F3087" s="43">
        <v>53.91</v>
      </c>
      <c r="G3087" s="43">
        <v>150.66999999999999</v>
      </c>
      <c r="H3087" s="19">
        <f t="shared" si="48"/>
        <v>9</v>
      </c>
    </row>
    <row r="3088" spans="1:8" s="19" customFormat="1" ht="30" x14ac:dyDescent="0.25">
      <c r="A3088" s="40" t="s">
        <v>6195</v>
      </c>
      <c r="B3088" s="40"/>
      <c r="C3088" s="41" t="s">
        <v>6196</v>
      </c>
      <c r="D3088" s="42" t="s">
        <v>131</v>
      </c>
      <c r="E3088" s="43">
        <v>133.68</v>
      </c>
      <c r="F3088" s="43">
        <v>58.06</v>
      </c>
      <c r="G3088" s="43">
        <v>191.74</v>
      </c>
      <c r="H3088" s="19">
        <f t="shared" si="48"/>
        <v>9</v>
      </c>
    </row>
    <row r="3089" spans="1:8" s="19" customFormat="1" ht="30" x14ac:dyDescent="0.25">
      <c r="A3089" s="40" t="s">
        <v>6197</v>
      </c>
      <c r="B3089" s="40"/>
      <c r="C3089" s="41" t="s">
        <v>6198</v>
      </c>
      <c r="D3089" s="42" t="s">
        <v>131</v>
      </c>
      <c r="E3089" s="43">
        <v>148.16999999999999</v>
      </c>
      <c r="F3089" s="43">
        <v>66.349999999999994</v>
      </c>
      <c r="G3089" s="43">
        <v>214.52</v>
      </c>
      <c r="H3089" s="19">
        <f t="shared" si="48"/>
        <v>9</v>
      </c>
    </row>
    <row r="3090" spans="1:8" s="19" customFormat="1" ht="30" x14ac:dyDescent="0.25">
      <c r="A3090" s="40" t="s">
        <v>6199</v>
      </c>
      <c r="B3090" s="40"/>
      <c r="C3090" s="41" t="s">
        <v>6200</v>
      </c>
      <c r="D3090" s="42" t="s">
        <v>131</v>
      </c>
      <c r="E3090" s="43">
        <v>170.92</v>
      </c>
      <c r="F3090" s="43">
        <v>74.650000000000006</v>
      </c>
      <c r="G3090" s="43">
        <v>245.57</v>
      </c>
      <c r="H3090" s="19">
        <f t="shared" si="48"/>
        <v>9</v>
      </c>
    </row>
    <row r="3091" spans="1:8" s="19" customFormat="1" ht="30" x14ac:dyDescent="0.25">
      <c r="A3091" s="40" t="s">
        <v>6201</v>
      </c>
      <c r="B3091" s="40"/>
      <c r="C3091" s="41" t="s">
        <v>6202</v>
      </c>
      <c r="D3091" s="42" t="s">
        <v>131</v>
      </c>
      <c r="E3091" s="43">
        <v>265.44</v>
      </c>
      <c r="F3091" s="43">
        <v>82.94</v>
      </c>
      <c r="G3091" s="43">
        <v>348.38</v>
      </c>
      <c r="H3091" s="19">
        <f t="shared" si="48"/>
        <v>9</v>
      </c>
    </row>
    <row r="3092" spans="1:8" s="19" customFormat="1" ht="30" x14ac:dyDescent="0.25">
      <c r="A3092" s="40" t="s">
        <v>6203</v>
      </c>
      <c r="B3092" s="40"/>
      <c r="C3092" s="41" t="s">
        <v>6204</v>
      </c>
      <c r="D3092" s="42" t="s">
        <v>131</v>
      </c>
      <c r="E3092" s="43">
        <v>335.71</v>
      </c>
      <c r="F3092" s="43">
        <v>93.31</v>
      </c>
      <c r="G3092" s="43">
        <v>429.02</v>
      </c>
      <c r="H3092" s="19">
        <f t="shared" si="48"/>
        <v>9</v>
      </c>
    </row>
    <row r="3093" spans="1:8" s="19" customFormat="1" ht="30" x14ac:dyDescent="0.25">
      <c r="A3093" s="40" t="s">
        <v>6205</v>
      </c>
      <c r="B3093" s="40"/>
      <c r="C3093" s="41" t="s">
        <v>6206</v>
      </c>
      <c r="D3093" s="42" t="s">
        <v>131</v>
      </c>
      <c r="E3093" s="43">
        <v>465.56</v>
      </c>
      <c r="F3093" s="43">
        <v>103.68</v>
      </c>
      <c r="G3093" s="43">
        <v>569.24</v>
      </c>
      <c r="H3093" s="19">
        <f t="shared" si="48"/>
        <v>9</v>
      </c>
    </row>
    <row r="3094" spans="1:8" s="19" customFormat="1" ht="30" x14ac:dyDescent="0.25">
      <c r="A3094" s="40" t="s">
        <v>6207</v>
      </c>
      <c r="B3094" s="40"/>
      <c r="C3094" s="41" t="s">
        <v>6208</v>
      </c>
      <c r="D3094" s="42" t="s">
        <v>131</v>
      </c>
      <c r="E3094" s="43">
        <v>800.18</v>
      </c>
      <c r="F3094" s="43">
        <v>114.04</v>
      </c>
      <c r="G3094" s="43">
        <v>914.22</v>
      </c>
      <c r="H3094" s="19">
        <f t="shared" si="48"/>
        <v>9</v>
      </c>
    </row>
    <row r="3095" spans="1:8" s="19" customFormat="1" ht="30" x14ac:dyDescent="0.25">
      <c r="A3095" s="40" t="s">
        <v>6209</v>
      </c>
      <c r="B3095" s="40"/>
      <c r="C3095" s="41" t="s">
        <v>6210</v>
      </c>
      <c r="D3095" s="42"/>
      <c r="E3095" s="43"/>
      <c r="F3095" s="43"/>
      <c r="G3095" s="43"/>
      <c r="H3095" s="19">
        <f t="shared" si="48"/>
        <v>5</v>
      </c>
    </row>
    <row r="3096" spans="1:8" s="19" customFormat="1" x14ac:dyDescent="0.25">
      <c r="A3096" s="40" t="s">
        <v>6211</v>
      </c>
      <c r="B3096" s="40"/>
      <c r="C3096" s="41" t="s">
        <v>6212</v>
      </c>
      <c r="D3096" s="42" t="s">
        <v>21</v>
      </c>
      <c r="E3096" s="43">
        <v>67.489999999999995</v>
      </c>
      <c r="F3096" s="43">
        <v>12.44</v>
      </c>
      <c r="G3096" s="43">
        <v>79.930000000000007</v>
      </c>
      <c r="H3096" s="19">
        <f t="shared" si="48"/>
        <v>9</v>
      </c>
    </row>
    <row r="3097" spans="1:8" s="19" customFormat="1" x14ac:dyDescent="0.25">
      <c r="A3097" s="40" t="s">
        <v>6213</v>
      </c>
      <c r="B3097" s="40"/>
      <c r="C3097" s="41" t="s">
        <v>6214</v>
      </c>
      <c r="D3097" s="42" t="s">
        <v>21</v>
      </c>
      <c r="E3097" s="43">
        <v>90.56</v>
      </c>
      <c r="F3097" s="43">
        <v>12.44</v>
      </c>
      <c r="G3097" s="43">
        <v>103</v>
      </c>
      <c r="H3097" s="19">
        <f t="shared" si="48"/>
        <v>9</v>
      </c>
    </row>
    <row r="3098" spans="1:8" s="19" customFormat="1" x14ac:dyDescent="0.25">
      <c r="A3098" s="40" t="s">
        <v>6215</v>
      </c>
      <c r="B3098" s="40"/>
      <c r="C3098" s="41" t="s">
        <v>6216</v>
      </c>
      <c r="D3098" s="42" t="s">
        <v>21</v>
      </c>
      <c r="E3098" s="43">
        <v>111.56</v>
      </c>
      <c r="F3098" s="43">
        <v>16.59</v>
      </c>
      <c r="G3098" s="43">
        <v>128.15</v>
      </c>
      <c r="H3098" s="19">
        <f t="shared" si="48"/>
        <v>9</v>
      </c>
    </row>
    <row r="3099" spans="1:8" s="19" customFormat="1" x14ac:dyDescent="0.25">
      <c r="A3099" s="40" t="s">
        <v>6217</v>
      </c>
      <c r="B3099" s="40"/>
      <c r="C3099" s="41" t="s">
        <v>6218</v>
      </c>
      <c r="D3099" s="42" t="s">
        <v>21</v>
      </c>
      <c r="E3099" s="43">
        <v>184.15</v>
      </c>
      <c r="F3099" s="43">
        <v>16.59</v>
      </c>
      <c r="G3099" s="43">
        <v>200.74</v>
      </c>
      <c r="H3099" s="19">
        <f t="shared" si="48"/>
        <v>9</v>
      </c>
    </row>
    <row r="3100" spans="1:8" s="19" customFormat="1" ht="30" x14ac:dyDescent="0.25">
      <c r="A3100" s="40" t="s">
        <v>6219</v>
      </c>
      <c r="B3100" s="40"/>
      <c r="C3100" s="41" t="s">
        <v>6220</v>
      </c>
      <c r="D3100" s="42" t="s">
        <v>21</v>
      </c>
      <c r="E3100" s="43">
        <v>95.63</v>
      </c>
      <c r="F3100" s="43">
        <v>12.44</v>
      </c>
      <c r="G3100" s="43">
        <v>108.07</v>
      </c>
      <c r="H3100" s="19">
        <f t="shared" si="48"/>
        <v>9</v>
      </c>
    </row>
    <row r="3101" spans="1:8" s="19" customFormat="1" ht="30" x14ac:dyDescent="0.25">
      <c r="A3101" s="40" t="s">
        <v>6221</v>
      </c>
      <c r="B3101" s="40"/>
      <c r="C3101" s="41" t="s">
        <v>6222</v>
      </c>
      <c r="D3101" s="42" t="s">
        <v>21</v>
      </c>
      <c r="E3101" s="43">
        <v>133.01</v>
      </c>
      <c r="F3101" s="43">
        <v>12.44</v>
      </c>
      <c r="G3101" s="43">
        <v>145.44999999999999</v>
      </c>
      <c r="H3101" s="19">
        <f t="shared" si="48"/>
        <v>9</v>
      </c>
    </row>
    <row r="3102" spans="1:8" s="19" customFormat="1" ht="30" x14ac:dyDescent="0.25">
      <c r="A3102" s="40" t="s">
        <v>6223</v>
      </c>
      <c r="B3102" s="40"/>
      <c r="C3102" s="41" t="s">
        <v>6224</v>
      </c>
      <c r="D3102" s="42" t="s">
        <v>21</v>
      </c>
      <c r="E3102" s="43">
        <v>161.72</v>
      </c>
      <c r="F3102" s="43">
        <v>16.59</v>
      </c>
      <c r="G3102" s="43">
        <v>178.31</v>
      </c>
      <c r="H3102" s="19">
        <f t="shared" si="48"/>
        <v>9</v>
      </c>
    </row>
    <row r="3103" spans="1:8" s="19" customFormat="1" ht="30" x14ac:dyDescent="0.25">
      <c r="A3103" s="40" t="s">
        <v>6225</v>
      </c>
      <c r="B3103" s="40"/>
      <c r="C3103" s="41" t="s">
        <v>6226</v>
      </c>
      <c r="D3103" s="42" t="s">
        <v>21</v>
      </c>
      <c r="E3103" s="43">
        <v>250.55</v>
      </c>
      <c r="F3103" s="43">
        <v>16.59</v>
      </c>
      <c r="G3103" s="43">
        <v>267.14</v>
      </c>
      <c r="H3103" s="19">
        <f t="shared" si="48"/>
        <v>9</v>
      </c>
    </row>
    <row r="3104" spans="1:8" s="19" customFormat="1" ht="30" x14ac:dyDescent="0.25">
      <c r="A3104" s="40" t="s">
        <v>6227</v>
      </c>
      <c r="B3104" s="40"/>
      <c r="C3104" s="41" t="s">
        <v>6228</v>
      </c>
      <c r="D3104" s="42" t="s">
        <v>21</v>
      </c>
      <c r="E3104" s="43">
        <v>61.43</v>
      </c>
      <c r="F3104" s="43">
        <v>12.44</v>
      </c>
      <c r="G3104" s="43">
        <v>73.87</v>
      </c>
      <c r="H3104" s="19">
        <f t="shared" si="48"/>
        <v>9</v>
      </c>
    </row>
    <row r="3105" spans="1:8" s="19" customFormat="1" ht="30" x14ac:dyDescent="0.25">
      <c r="A3105" s="40" t="s">
        <v>6229</v>
      </c>
      <c r="B3105" s="40"/>
      <c r="C3105" s="41" t="s">
        <v>6230</v>
      </c>
      <c r="D3105" s="42" t="s">
        <v>21</v>
      </c>
      <c r="E3105" s="43">
        <v>70.42</v>
      </c>
      <c r="F3105" s="43">
        <v>12.44</v>
      </c>
      <c r="G3105" s="43">
        <v>82.86</v>
      </c>
      <c r="H3105" s="19">
        <f t="shared" si="48"/>
        <v>9</v>
      </c>
    </row>
    <row r="3106" spans="1:8" s="19" customFormat="1" ht="30" x14ac:dyDescent="0.25">
      <c r="A3106" s="40" t="s">
        <v>6231</v>
      </c>
      <c r="B3106" s="40"/>
      <c r="C3106" s="41" t="s">
        <v>6232</v>
      </c>
      <c r="D3106" s="42" t="s">
        <v>21</v>
      </c>
      <c r="E3106" s="43">
        <v>92.1</v>
      </c>
      <c r="F3106" s="43">
        <v>16.59</v>
      </c>
      <c r="G3106" s="43">
        <v>108.69</v>
      </c>
      <c r="H3106" s="19">
        <f t="shared" si="48"/>
        <v>9</v>
      </c>
    </row>
    <row r="3107" spans="1:8" s="19" customFormat="1" ht="30" x14ac:dyDescent="0.25">
      <c r="A3107" s="40" t="s">
        <v>6233</v>
      </c>
      <c r="B3107" s="40"/>
      <c r="C3107" s="41" t="s">
        <v>6234</v>
      </c>
      <c r="D3107" s="42" t="s">
        <v>21</v>
      </c>
      <c r="E3107" s="43">
        <v>133.36000000000001</v>
      </c>
      <c r="F3107" s="43">
        <v>16.59</v>
      </c>
      <c r="G3107" s="43">
        <v>149.94999999999999</v>
      </c>
      <c r="H3107" s="19">
        <f t="shared" si="48"/>
        <v>9</v>
      </c>
    </row>
    <row r="3108" spans="1:8" s="19" customFormat="1" x14ac:dyDescent="0.25">
      <c r="A3108" s="40" t="s">
        <v>6235</v>
      </c>
      <c r="B3108" s="40"/>
      <c r="C3108" s="41" t="s">
        <v>6236</v>
      </c>
      <c r="D3108" s="42" t="s">
        <v>21</v>
      </c>
      <c r="E3108" s="43">
        <v>56.99</v>
      </c>
      <c r="F3108" s="43">
        <v>12.44</v>
      </c>
      <c r="G3108" s="43">
        <v>69.430000000000007</v>
      </c>
      <c r="H3108" s="19">
        <f t="shared" si="48"/>
        <v>9</v>
      </c>
    </row>
    <row r="3109" spans="1:8" s="19" customFormat="1" x14ac:dyDescent="0.25">
      <c r="A3109" s="40" t="s">
        <v>6237</v>
      </c>
      <c r="B3109" s="40"/>
      <c r="C3109" s="41" t="s">
        <v>6238</v>
      </c>
      <c r="D3109" s="42" t="s">
        <v>21</v>
      </c>
      <c r="E3109" s="43">
        <v>65.040000000000006</v>
      </c>
      <c r="F3109" s="43">
        <v>16.59</v>
      </c>
      <c r="G3109" s="43">
        <v>81.63</v>
      </c>
      <c r="H3109" s="19">
        <f t="shared" si="48"/>
        <v>9</v>
      </c>
    </row>
    <row r="3110" spans="1:8" s="19" customFormat="1" ht="30" x14ac:dyDescent="0.25">
      <c r="A3110" s="40" t="s">
        <v>6239</v>
      </c>
      <c r="B3110" s="40"/>
      <c r="C3110" s="41" t="s">
        <v>6240</v>
      </c>
      <c r="D3110" s="42" t="s">
        <v>21</v>
      </c>
      <c r="E3110" s="43">
        <v>118.13</v>
      </c>
      <c r="F3110" s="43">
        <v>12.44</v>
      </c>
      <c r="G3110" s="43">
        <v>130.57</v>
      </c>
      <c r="H3110" s="19">
        <f t="shared" si="48"/>
        <v>9</v>
      </c>
    </row>
    <row r="3111" spans="1:8" s="19" customFormat="1" ht="30" x14ac:dyDescent="0.25">
      <c r="A3111" s="40" t="s">
        <v>6241</v>
      </c>
      <c r="B3111" s="40"/>
      <c r="C3111" s="41" t="s">
        <v>6242</v>
      </c>
      <c r="D3111" s="42" t="s">
        <v>21</v>
      </c>
      <c r="E3111" s="43">
        <v>143.79</v>
      </c>
      <c r="F3111" s="43">
        <v>16.59</v>
      </c>
      <c r="G3111" s="43">
        <v>160.38</v>
      </c>
      <c r="H3111" s="19">
        <f t="shared" si="48"/>
        <v>9</v>
      </c>
    </row>
    <row r="3112" spans="1:8" s="19" customFormat="1" ht="30" x14ac:dyDescent="0.25">
      <c r="A3112" s="40" t="s">
        <v>6243</v>
      </c>
      <c r="B3112" s="40"/>
      <c r="C3112" s="41" t="s">
        <v>6244</v>
      </c>
      <c r="D3112" s="42" t="s">
        <v>21</v>
      </c>
      <c r="E3112" s="43">
        <v>203.47</v>
      </c>
      <c r="F3112" s="43">
        <v>16.59</v>
      </c>
      <c r="G3112" s="43">
        <v>220.06</v>
      </c>
      <c r="H3112" s="19">
        <f t="shared" si="48"/>
        <v>9</v>
      </c>
    </row>
    <row r="3113" spans="1:8" s="19" customFormat="1" ht="30" x14ac:dyDescent="0.25">
      <c r="A3113" s="40" t="s">
        <v>6245</v>
      </c>
      <c r="B3113" s="40"/>
      <c r="C3113" s="41" t="s">
        <v>6246</v>
      </c>
      <c r="D3113" s="42" t="s">
        <v>21</v>
      </c>
      <c r="E3113" s="43">
        <v>155.27000000000001</v>
      </c>
      <c r="F3113" s="43">
        <v>16.59</v>
      </c>
      <c r="G3113" s="43">
        <v>171.86</v>
      </c>
      <c r="H3113" s="19">
        <f t="shared" si="48"/>
        <v>9</v>
      </c>
    </row>
    <row r="3114" spans="1:8" s="19" customFormat="1" ht="30" x14ac:dyDescent="0.25">
      <c r="A3114" s="40" t="s">
        <v>6247</v>
      </c>
      <c r="B3114" s="40"/>
      <c r="C3114" s="41" t="s">
        <v>6248</v>
      </c>
      <c r="D3114" s="42" t="s">
        <v>21</v>
      </c>
      <c r="E3114" s="43">
        <v>186.16</v>
      </c>
      <c r="F3114" s="43">
        <v>16.59</v>
      </c>
      <c r="G3114" s="43">
        <v>202.75</v>
      </c>
      <c r="H3114" s="19">
        <f t="shared" si="48"/>
        <v>9</v>
      </c>
    </row>
    <row r="3115" spans="1:8" s="19" customFormat="1" ht="30" x14ac:dyDescent="0.25">
      <c r="A3115" s="40" t="s">
        <v>6249</v>
      </c>
      <c r="B3115" s="40"/>
      <c r="C3115" s="41" t="s">
        <v>6250</v>
      </c>
      <c r="D3115" s="42" t="s">
        <v>21</v>
      </c>
      <c r="E3115" s="43">
        <v>216.6</v>
      </c>
      <c r="F3115" s="43">
        <v>16.59</v>
      </c>
      <c r="G3115" s="43">
        <v>233.19</v>
      </c>
      <c r="H3115" s="19">
        <f t="shared" si="48"/>
        <v>9</v>
      </c>
    </row>
    <row r="3116" spans="1:8" s="19" customFormat="1" ht="30" x14ac:dyDescent="0.25">
      <c r="A3116" s="40" t="s">
        <v>6251</v>
      </c>
      <c r="B3116" s="40"/>
      <c r="C3116" s="41" t="s">
        <v>6252</v>
      </c>
      <c r="D3116" s="42" t="s">
        <v>21</v>
      </c>
      <c r="E3116" s="43">
        <v>272.74</v>
      </c>
      <c r="F3116" s="43">
        <v>20.74</v>
      </c>
      <c r="G3116" s="43">
        <v>293.48</v>
      </c>
      <c r="H3116" s="19">
        <f t="shared" si="48"/>
        <v>9</v>
      </c>
    </row>
    <row r="3117" spans="1:8" s="19" customFormat="1" ht="30" x14ac:dyDescent="0.25">
      <c r="A3117" s="40" t="s">
        <v>6253</v>
      </c>
      <c r="B3117" s="40"/>
      <c r="C3117" s="41" t="s">
        <v>6254</v>
      </c>
      <c r="D3117" s="42" t="s">
        <v>21</v>
      </c>
      <c r="E3117" s="43">
        <v>320.29000000000002</v>
      </c>
      <c r="F3117" s="43">
        <v>16.59</v>
      </c>
      <c r="G3117" s="43">
        <v>336.88</v>
      </c>
      <c r="H3117" s="19">
        <f t="shared" si="48"/>
        <v>9</v>
      </c>
    </row>
    <row r="3118" spans="1:8" s="19" customFormat="1" ht="30" x14ac:dyDescent="0.25">
      <c r="A3118" s="40" t="s">
        <v>6255</v>
      </c>
      <c r="B3118" s="40"/>
      <c r="C3118" s="41" t="s">
        <v>6256</v>
      </c>
      <c r="D3118" s="42" t="s">
        <v>21</v>
      </c>
      <c r="E3118" s="43">
        <v>112.65</v>
      </c>
      <c r="F3118" s="43">
        <v>12.44</v>
      </c>
      <c r="G3118" s="43">
        <v>125.09</v>
      </c>
      <c r="H3118" s="19">
        <f t="shared" si="48"/>
        <v>9</v>
      </c>
    </row>
    <row r="3119" spans="1:8" s="19" customFormat="1" ht="30" x14ac:dyDescent="0.25">
      <c r="A3119" s="40" t="s">
        <v>6257</v>
      </c>
      <c r="B3119" s="40"/>
      <c r="C3119" s="41" t="s">
        <v>6258</v>
      </c>
      <c r="D3119" s="42" t="s">
        <v>21</v>
      </c>
      <c r="E3119" s="43">
        <v>122.97</v>
      </c>
      <c r="F3119" s="43">
        <v>16.59</v>
      </c>
      <c r="G3119" s="43">
        <v>139.56</v>
      </c>
      <c r="H3119" s="19">
        <f t="shared" si="48"/>
        <v>9</v>
      </c>
    </row>
    <row r="3120" spans="1:8" s="19" customFormat="1" ht="30" x14ac:dyDescent="0.25">
      <c r="A3120" s="40" t="s">
        <v>6259</v>
      </c>
      <c r="B3120" s="40"/>
      <c r="C3120" s="41" t="s">
        <v>6260</v>
      </c>
      <c r="D3120" s="42" t="s">
        <v>21</v>
      </c>
      <c r="E3120" s="43">
        <v>167.82</v>
      </c>
      <c r="F3120" s="43">
        <v>16.59</v>
      </c>
      <c r="G3120" s="43">
        <v>184.41</v>
      </c>
      <c r="H3120" s="19">
        <f t="shared" si="48"/>
        <v>9</v>
      </c>
    </row>
    <row r="3121" spans="1:8" s="19" customFormat="1" ht="30" x14ac:dyDescent="0.25">
      <c r="A3121" s="40" t="s">
        <v>6261</v>
      </c>
      <c r="B3121" s="40"/>
      <c r="C3121" s="41" t="s">
        <v>6262</v>
      </c>
      <c r="D3121" s="42" t="s">
        <v>21</v>
      </c>
      <c r="E3121" s="43">
        <v>133.59</v>
      </c>
      <c r="F3121" s="43">
        <v>16.59</v>
      </c>
      <c r="G3121" s="43">
        <v>150.18</v>
      </c>
      <c r="H3121" s="19">
        <f t="shared" si="48"/>
        <v>9</v>
      </c>
    </row>
    <row r="3122" spans="1:8" s="19" customFormat="1" ht="30" x14ac:dyDescent="0.25">
      <c r="A3122" s="40" t="s">
        <v>6263</v>
      </c>
      <c r="B3122" s="40"/>
      <c r="C3122" s="41" t="s">
        <v>6264</v>
      </c>
      <c r="D3122" s="42" t="s">
        <v>21</v>
      </c>
      <c r="E3122" s="43">
        <v>146.52000000000001</v>
      </c>
      <c r="F3122" s="43">
        <v>16.59</v>
      </c>
      <c r="G3122" s="43">
        <v>163.11000000000001</v>
      </c>
      <c r="H3122" s="19">
        <f t="shared" si="48"/>
        <v>9</v>
      </c>
    </row>
    <row r="3123" spans="1:8" s="19" customFormat="1" ht="30" x14ac:dyDescent="0.25">
      <c r="A3123" s="40" t="s">
        <v>6265</v>
      </c>
      <c r="B3123" s="40"/>
      <c r="C3123" s="41" t="s">
        <v>6266</v>
      </c>
      <c r="D3123" s="42" t="s">
        <v>21</v>
      </c>
      <c r="E3123" s="43">
        <v>227.11</v>
      </c>
      <c r="F3123" s="43">
        <v>16.59</v>
      </c>
      <c r="G3123" s="43">
        <v>243.7</v>
      </c>
      <c r="H3123" s="19">
        <f t="shared" si="48"/>
        <v>9</v>
      </c>
    </row>
    <row r="3124" spans="1:8" s="19" customFormat="1" ht="30" x14ac:dyDescent="0.25">
      <c r="A3124" s="40" t="s">
        <v>6267</v>
      </c>
      <c r="B3124" s="40"/>
      <c r="C3124" s="41" t="s">
        <v>6268</v>
      </c>
      <c r="D3124" s="42" t="s">
        <v>21</v>
      </c>
      <c r="E3124" s="43">
        <v>42.48</v>
      </c>
      <c r="F3124" s="43">
        <v>16.59</v>
      </c>
      <c r="G3124" s="43">
        <v>59.07</v>
      </c>
      <c r="H3124" s="19">
        <f t="shared" si="48"/>
        <v>9</v>
      </c>
    </row>
    <row r="3125" spans="1:8" s="19" customFormat="1" ht="30" x14ac:dyDescent="0.25">
      <c r="A3125" s="40" t="s">
        <v>6269</v>
      </c>
      <c r="B3125" s="40"/>
      <c r="C3125" s="41" t="s">
        <v>6270</v>
      </c>
      <c r="D3125" s="42" t="s">
        <v>21</v>
      </c>
      <c r="E3125" s="43">
        <v>51.82</v>
      </c>
      <c r="F3125" s="43">
        <v>16.59</v>
      </c>
      <c r="G3125" s="43">
        <v>68.41</v>
      </c>
      <c r="H3125" s="19">
        <f t="shared" si="48"/>
        <v>9</v>
      </c>
    </row>
    <row r="3126" spans="1:8" s="19" customFormat="1" ht="30" x14ac:dyDescent="0.25">
      <c r="A3126" s="40" t="s">
        <v>6271</v>
      </c>
      <c r="B3126" s="40"/>
      <c r="C3126" s="41" t="s">
        <v>6272</v>
      </c>
      <c r="D3126" s="42" t="s">
        <v>21</v>
      </c>
      <c r="E3126" s="43">
        <v>135.83000000000001</v>
      </c>
      <c r="F3126" s="43">
        <v>20.74</v>
      </c>
      <c r="G3126" s="43">
        <v>156.57</v>
      </c>
      <c r="H3126" s="19">
        <f t="shared" si="48"/>
        <v>9</v>
      </c>
    </row>
    <row r="3127" spans="1:8" s="19" customFormat="1" x14ac:dyDescent="0.25">
      <c r="A3127" s="40" t="s">
        <v>6273</v>
      </c>
      <c r="B3127" s="40"/>
      <c r="C3127" s="41" t="s">
        <v>6274</v>
      </c>
      <c r="D3127" s="42"/>
      <c r="E3127" s="43"/>
      <c r="F3127" s="43"/>
      <c r="G3127" s="43"/>
      <c r="H3127" s="19">
        <f t="shared" si="48"/>
        <v>5</v>
      </c>
    </row>
    <row r="3128" spans="1:8" s="19" customFormat="1" x14ac:dyDescent="0.25">
      <c r="A3128" s="40" t="s">
        <v>6275</v>
      </c>
      <c r="B3128" s="40"/>
      <c r="C3128" s="41" t="s">
        <v>6276</v>
      </c>
      <c r="D3128" s="42" t="s">
        <v>131</v>
      </c>
      <c r="E3128" s="43">
        <v>80.08</v>
      </c>
      <c r="F3128" s="43">
        <v>13.69</v>
      </c>
      <c r="G3128" s="43">
        <v>93.77</v>
      </c>
      <c r="H3128" s="19">
        <f t="shared" si="48"/>
        <v>9</v>
      </c>
    </row>
    <row r="3129" spans="1:8" s="19" customFormat="1" x14ac:dyDescent="0.25">
      <c r="A3129" s="40" t="s">
        <v>6277</v>
      </c>
      <c r="B3129" s="40"/>
      <c r="C3129" s="41" t="s">
        <v>6278</v>
      </c>
      <c r="D3129" s="42" t="s">
        <v>131</v>
      </c>
      <c r="E3129" s="43">
        <v>111.06</v>
      </c>
      <c r="F3129" s="43">
        <v>14.93</v>
      </c>
      <c r="G3129" s="43">
        <v>125.99</v>
      </c>
      <c r="H3129" s="19">
        <f t="shared" si="48"/>
        <v>9</v>
      </c>
    </row>
    <row r="3130" spans="1:8" s="19" customFormat="1" x14ac:dyDescent="0.25">
      <c r="A3130" s="40" t="s">
        <v>6279</v>
      </c>
      <c r="B3130" s="40"/>
      <c r="C3130" s="41" t="s">
        <v>6280</v>
      </c>
      <c r="D3130" s="42" t="s">
        <v>131</v>
      </c>
      <c r="E3130" s="43">
        <v>144.54</v>
      </c>
      <c r="F3130" s="43">
        <v>18.66</v>
      </c>
      <c r="G3130" s="43">
        <v>163.19999999999999</v>
      </c>
      <c r="H3130" s="19">
        <f t="shared" si="48"/>
        <v>9</v>
      </c>
    </row>
    <row r="3131" spans="1:8" s="19" customFormat="1" x14ac:dyDescent="0.25">
      <c r="A3131" s="40" t="s">
        <v>6281</v>
      </c>
      <c r="B3131" s="40"/>
      <c r="C3131" s="41" t="s">
        <v>6282</v>
      </c>
      <c r="D3131" s="42" t="s">
        <v>131</v>
      </c>
      <c r="E3131" s="43">
        <v>235.43</v>
      </c>
      <c r="F3131" s="43">
        <v>21.15</v>
      </c>
      <c r="G3131" s="43">
        <v>256.58</v>
      </c>
      <c r="H3131" s="19">
        <f t="shared" si="48"/>
        <v>9</v>
      </c>
    </row>
    <row r="3132" spans="1:8" s="19" customFormat="1" x14ac:dyDescent="0.25">
      <c r="A3132" s="40" t="s">
        <v>6283</v>
      </c>
      <c r="B3132" s="40"/>
      <c r="C3132" s="41" t="s">
        <v>6284</v>
      </c>
      <c r="D3132" s="42" t="s">
        <v>131</v>
      </c>
      <c r="E3132" s="43">
        <v>276.66000000000003</v>
      </c>
      <c r="F3132" s="43">
        <v>21.15</v>
      </c>
      <c r="G3132" s="43">
        <v>297.81</v>
      </c>
      <c r="H3132" s="19">
        <f t="shared" si="48"/>
        <v>9</v>
      </c>
    </row>
    <row r="3133" spans="1:8" s="19" customFormat="1" x14ac:dyDescent="0.25">
      <c r="A3133" s="40" t="s">
        <v>6285</v>
      </c>
      <c r="B3133" s="40"/>
      <c r="C3133" s="41" t="s">
        <v>6286</v>
      </c>
      <c r="D3133" s="42" t="s">
        <v>131</v>
      </c>
      <c r="E3133" s="43">
        <v>367.14</v>
      </c>
      <c r="F3133" s="43">
        <v>28.61</v>
      </c>
      <c r="G3133" s="43">
        <v>395.75</v>
      </c>
      <c r="H3133" s="19">
        <f t="shared" si="48"/>
        <v>9</v>
      </c>
    </row>
    <row r="3134" spans="1:8" s="19" customFormat="1" x14ac:dyDescent="0.25">
      <c r="A3134" s="40" t="s">
        <v>6287</v>
      </c>
      <c r="B3134" s="40"/>
      <c r="C3134" s="41" t="s">
        <v>6288</v>
      </c>
      <c r="D3134" s="42" t="s">
        <v>131</v>
      </c>
      <c r="E3134" s="43">
        <v>458.87</v>
      </c>
      <c r="F3134" s="43">
        <v>33.590000000000003</v>
      </c>
      <c r="G3134" s="43">
        <v>492.46</v>
      </c>
      <c r="H3134" s="19">
        <f t="shared" si="48"/>
        <v>9</v>
      </c>
    </row>
    <row r="3135" spans="1:8" s="19" customFormat="1" x14ac:dyDescent="0.25">
      <c r="A3135" s="40" t="s">
        <v>6289</v>
      </c>
      <c r="B3135" s="40"/>
      <c r="C3135" s="41" t="s">
        <v>6290</v>
      </c>
      <c r="D3135" s="42" t="s">
        <v>131</v>
      </c>
      <c r="E3135" s="43">
        <v>636.36</v>
      </c>
      <c r="F3135" s="43">
        <v>36.08</v>
      </c>
      <c r="G3135" s="43">
        <v>672.44</v>
      </c>
      <c r="H3135" s="19">
        <f t="shared" si="48"/>
        <v>9</v>
      </c>
    </row>
    <row r="3136" spans="1:8" s="19" customFormat="1" x14ac:dyDescent="0.25">
      <c r="A3136" s="40" t="s">
        <v>6291</v>
      </c>
      <c r="B3136" s="40"/>
      <c r="C3136" s="41" t="s">
        <v>6292</v>
      </c>
      <c r="D3136" s="42" t="s">
        <v>131</v>
      </c>
      <c r="E3136" s="43">
        <v>782.9</v>
      </c>
      <c r="F3136" s="43">
        <v>41.05</v>
      </c>
      <c r="G3136" s="43">
        <v>823.95</v>
      </c>
      <c r="H3136" s="19">
        <f t="shared" si="48"/>
        <v>9</v>
      </c>
    </row>
    <row r="3137" spans="1:8" s="19" customFormat="1" x14ac:dyDescent="0.25">
      <c r="A3137" s="40" t="s">
        <v>6293</v>
      </c>
      <c r="B3137" s="40"/>
      <c r="C3137" s="41" t="s">
        <v>6294</v>
      </c>
      <c r="D3137" s="42" t="s">
        <v>131</v>
      </c>
      <c r="E3137" s="43">
        <v>91.43</v>
      </c>
      <c r="F3137" s="43">
        <v>14.93</v>
      </c>
      <c r="G3137" s="43">
        <v>106.36</v>
      </c>
      <c r="H3137" s="19">
        <f t="shared" si="48"/>
        <v>9</v>
      </c>
    </row>
    <row r="3138" spans="1:8" s="19" customFormat="1" x14ac:dyDescent="0.25">
      <c r="A3138" s="40" t="s">
        <v>6295</v>
      </c>
      <c r="B3138" s="40"/>
      <c r="C3138" s="41" t="s">
        <v>6296</v>
      </c>
      <c r="D3138" s="42" t="s">
        <v>131</v>
      </c>
      <c r="E3138" s="43">
        <v>102.59</v>
      </c>
      <c r="F3138" s="43">
        <v>18.66</v>
      </c>
      <c r="G3138" s="43">
        <v>121.25</v>
      </c>
      <c r="H3138" s="19">
        <f t="shared" si="48"/>
        <v>9</v>
      </c>
    </row>
    <row r="3139" spans="1:8" s="19" customFormat="1" x14ac:dyDescent="0.25">
      <c r="A3139" s="40" t="s">
        <v>6297</v>
      </c>
      <c r="B3139" s="40"/>
      <c r="C3139" s="41" t="s">
        <v>6298</v>
      </c>
      <c r="D3139" s="42" t="s">
        <v>131</v>
      </c>
      <c r="E3139" s="43">
        <v>165.65</v>
      </c>
      <c r="F3139" s="43">
        <v>21.15</v>
      </c>
      <c r="G3139" s="43">
        <v>186.8</v>
      </c>
      <c r="H3139" s="19">
        <f t="shared" si="48"/>
        <v>9</v>
      </c>
    </row>
    <row r="3140" spans="1:8" s="19" customFormat="1" x14ac:dyDescent="0.25">
      <c r="A3140" s="40" t="s">
        <v>6299</v>
      </c>
      <c r="B3140" s="40"/>
      <c r="C3140" s="41" t="s">
        <v>6300</v>
      </c>
      <c r="D3140" s="42" t="s">
        <v>131</v>
      </c>
      <c r="E3140" s="43">
        <v>198.17</v>
      </c>
      <c r="F3140" s="43">
        <v>21.15</v>
      </c>
      <c r="G3140" s="43">
        <v>219.32</v>
      </c>
      <c r="H3140" s="19">
        <f t="shared" si="48"/>
        <v>9</v>
      </c>
    </row>
    <row r="3141" spans="1:8" s="19" customFormat="1" x14ac:dyDescent="0.25">
      <c r="A3141" s="40" t="s">
        <v>6301</v>
      </c>
      <c r="B3141" s="40"/>
      <c r="C3141" s="41" t="s">
        <v>6302</v>
      </c>
      <c r="D3141" s="42" t="s">
        <v>131</v>
      </c>
      <c r="E3141" s="43">
        <v>281.08999999999997</v>
      </c>
      <c r="F3141" s="43">
        <v>28.61</v>
      </c>
      <c r="G3141" s="43">
        <v>309.7</v>
      </c>
      <c r="H3141" s="19">
        <f t="shared" si="48"/>
        <v>9</v>
      </c>
    </row>
    <row r="3142" spans="1:8" s="19" customFormat="1" x14ac:dyDescent="0.25">
      <c r="A3142" s="40" t="s">
        <v>6303</v>
      </c>
      <c r="B3142" s="40"/>
      <c r="C3142" s="41" t="s">
        <v>6304</v>
      </c>
      <c r="D3142" s="42" t="s">
        <v>131</v>
      </c>
      <c r="E3142" s="43">
        <v>385.92</v>
      </c>
      <c r="F3142" s="43">
        <v>33.590000000000003</v>
      </c>
      <c r="G3142" s="43">
        <v>419.51</v>
      </c>
      <c r="H3142" s="19">
        <f t="shared" si="48"/>
        <v>9</v>
      </c>
    </row>
    <row r="3143" spans="1:8" s="19" customFormat="1" x14ac:dyDescent="0.25">
      <c r="A3143" s="40" t="s">
        <v>6305</v>
      </c>
      <c r="B3143" s="40"/>
      <c r="C3143" s="41" t="s">
        <v>6306</v>
      </c>
      <c r="D3143" s="42"/>
      <c r="E3143" s="43"/>
      <c r="F3143" s="43"/>
      <c r="G3143" s="43"/>
      <c r="H3143" s="19">
        <f t="shared" si="48"/>
        <v>5</v>
      </c>
    </row>
    <row r="3144" spans="1:8" s="19" customFormat="1" x14ac:dyDescent="0.25">
      <c r="A3144" s="40" t="s">
        <v>6307</v>
      </c>
      <c r="B3144" s="40"/>
      <c r="C3144" s="41" t="s">
        <v>6308</v>
      </c>
      <c r="D3144" s="42" t="s">
        <v>131</v>
      </c>
      <c r="E3144" s="43">
        <v>52.41</v>
      </c>
      <c r="F3144" s="43">
        <v>27.43</v>
      </c>
      <c r="G3144" s="43">
        <v>79.84</v>
      </c>
      <c r="H3144" s="19">
        <f t="shared" si="48"/>
        <v>9</v>
      </c>
    </row>
    <row r="3145" spans="1:8" s="19" customFormat="1" x14ac:dyDescent="0.25">
      <c r="A3145" s="40" t="s">
        <v>6309</v>
      </c>
      <c r="B3145" s="40"/>
      <c r="C3145" s="41" t="s">
        <v>6310</v>
      </c>
      <c r="D3145" s="42" t="s">
        <v>131</v>
      </c>
      <c r="E3145" s="43">
        <v>64.78</v>
      </c>
      <c r="F3145" s="43">
        <v>31.83</v>
      </c>
      <c r="G3145" s="43">
        <v>96.61</v>
      </c>
      <c r="H3145" s="19">
        <f t="shared" ref="H3145:H3208" si="49">LEN(A3145)</f>
        <v>9</v>
      </c>
    </row>
    <row r="3146" spans="1:8" s="19" customFormat="1" x14ac:dyDescent="0.25">
      <c r="A3146" s="40" t="s">
        <v>6311</v>
      </c>
      <c r="B3146" s="40"/>
      <c r="C3146" s="41" t="s">
        <v>6312</v>
      </c>
      <c r="D3146" s="42" t="s">
        <v>131</v>
      </c>
      <c r="E3146" s="43">
        <v>57.54</v>
      </c>
      <c r="F3146" s="43">
        <v>27.43</v>
      </c>
      <c r="G3146" s="43">
        <v>84.97</v>
      </c>
      <c r="H3146" s="19">
        <f t="shared" si="49"/>
        <v>9</v>
      </c>
    </row>
    <row r="3147" spans="1:8" s="19" customFormat="1" x14ac:dyDescent="0.25">
      <c r="A3147" s="40" t="s">
        <v>6313</v>
      </c>
      <c r="B3147" s="40"/>
      <c r="C3147" s="41" t="s">
        <v>6314</v>
      </c>
      <c r="D3147" s="42" t="s">
        <v>131</v>
      </c>
      <c r="E3147" s="43">
        <v>71.599999999999994</v>
      </c>
      <c r="F3147" s="43">
        <v>31.83</v>
      </c>
      <c r="G3147" s="43">
        <v>103.43</v>
      </c>
      <c r="H3147" s="19">
        <f t="shared" si="49"/>
        <v>9</v>
      </c>
    </row>
    <row r="3148" spans="1:8" s="19" customFormat="1" x14ac:dyDescent="0.25">
      <c r="A3148" s="40" t="s">
        <v>6315</v>
      </c>
      <c r="B3148" s="40"/>
      <c r="C3148" s="41" t="s">
        <v>6316</v>
      </c>
      <c r="D3148" s="42" t="s">
        <v>131</v>
      </c>
      <c r="E3148" s="43">
        <v>100.77</v>
      </c>
      <c r="F3148" s="43">
        <v>39.31</v>
      </c>
      <c r="G3148" s="43">
        <v>140.08000000000001</v>
      </c>
      <c r="H3148" s="19">
        <f t="shared" si="49"/>
        <v>9</v>
      </c>
    </row>
    <row r="3149" spans="1:8" s="19" customFormat="1" x14ac:dyDescent="0.25">
      <c r="A3149" s="40" t="s">
        <v>6317</v>
      </c>
      <c r="B3149" s="40"/>
      <c r="C3149" s="41" t="s">
        <v>6318</v>
      </c>
      <c r="D3149" s="42" t="s">
        <v>131</v>
      </c>
      <c r="E3149" s="43">
        <v>156.88999999999999</v>
      </c>
      <c r="F3149" s="43">
        <v>44.74</v>
      </c>
      <c r="G3149" s="43">
        <v>201.63</v>
      </c>
      <c r="H3149" s="19">
        <f t="shared" si="49"/>
        <v>9</v>
      </c>
    </row>
    <row r="3150" spans="1:8" s="19" customFormat="1" x14ac:dyDescent="0.25">
      <c r="A3150" s="40" t="s">
        <v>6319</v>
      </c>
      <c r="B3150" s="40"/>
      <c r="C3150" s="41" t="s">
        <v>6320</v>
      </c>
      <c r="D3150" s="42" t="s">
        <v>131</v>
      </c>
      <c r="E3150" s="43">
        <v>271.05</v>
      </c>
      <c r="F3150" s="43">
        <v>57.64</v>
      </c>
      <c r="G3150" s="43">
        <v>328.69</v>
      </c>
      <c r="H3150" s="19">
        <f t="shared" si="49"/>
        <v>9</v>
      </c>
    </row>
    <row r="3151" spans="1:8" s="19" customFormat="1" x14ac:dyDescent="0.25">
      <c r="A3151" s="40" t="s">
        <v>6321</v>
      </c>
      <c r="B3151" s="40"/>
      <c r="C3151" s="41" t="s">
        <v>6322</v>
      </c>
      <c r="D3151" s="42" t="s">
        <v>131</v>
      </c>
      <c r="E3151" s="43">
        <v>392.68</v>
      </c>
      <c r="F3151" s="43">
        <v>72.599999999999994</v>
      </c>
      <c r="G3151" s="43">
        <v>465.28</v>
      </c>
      <c r="H3151" s="19">
        <f t="shared" si="49"/>
        <v>9</v>
      </c>
    </row>
    <row r="3152" spans="1:8" s="19" customFormat="1" x14ac:dyDescent="0.25">
      <c r="A3152" s="40" t="s">
        <v>6323</v>
      </c>
      <c r="B3152" s="40"/>
      <c r="C3152" s="41" t="s">
        <v>6324</v>
      </c>
      <c r="D3152" s="42" t="s">
        <v>131</v>
      </c>
      <c r="E3152" s="43">
        <v>604</v>
      </c>
      <c r="F3152" s="43">
        <v>108.54</v>
      </c>
      <c r="G3152" s="43">
        <v>712.54</v>
      </c>
      <c r="H3152" s="19">
        <f t="shared" si="49"/>
        <v>9</v>
      </c>
    </row>
    <row r="3153" spans="1:8" s="19" customFormat="1" x14ac:dyDescent="0.25">
      <c r="A3153" s="40" t="s">
        <v>6325</v>
      </c>
      <c r="B3153" s="40"/>
      <c r="C3153" s="41" t="s">
        <v>6326</v>
      </c>
      <c r="D3153" s="42" t="s">
        <v>131</v>
      </c>
      <c r="E3153" s="43">
        <v>146.55000000000001</v>
      </c>
      <c r="F3153" s="43">
        <v>44.74</v>
      </c>
      <c r="G3153" s="43">
        <v>191.29</v>
      </c>
      <c r="H3153" s="19">
        <f t="shared" si="49"/>
        <v>9</v>
      </c>
    </row>
    <row r="3154" spans="1:8" s="19" customFormat="1" x14ac:dyDescent="0.25">
      <c r="A3154" s="40" t="s">
        <v>6327</v>
      </c>
      <c r="B3154" s="40"/>
      <c r="C3154" s="41" t="s">
        <v>6328</v>
      </c>
      <c r="D3154" s="42" t="s">
        <v>131</v>
      </c>
      <c r="E3154" s="43">
        <v>300.12</v>
      </c>
      <c r="F3154" s="43">
        <v>57.64</v>
      </c>
      <c r="G3154" s="43">
        <v>357.76</v>
      </c>
      <c r="H3154" s="19">
        <f t="shared" si="49"/>
        <v>9</v>
      </c>
    </row>
    <row r="3155" spans="1:8" s="19" customFormat="1" x14ac:dyDescent="0.25">
      <c r="A3155" s="40" t="s">
        <v>6329</v>
      </c>
      <c r="B3155" s="40"/>
      <c r="C3155" s="41" t="s">
        <v>6330</v>
      </c>
      <c r="D3155" s="42" t="s">
        <v>131</v>
      </c>
      <c r="E3155" s="43">
        <v>432.69</v>
      </c>
      <c r="F3155" s="43">
        <v>72.599999999999994</v>
      </c>
      <c r="G3155" s="43">
        <v>505.29</v>
      </c>
      <c r="H3155" s="19">
        <f t="shared" si="49"/>
        <v>9</v>
      </c>
    </row>
    <row r="3156" spans="1:8" s="19" customFormat="1" x14ac:dyDescent="0.25">
      <c r="A3156" s="40" t="s">
        <v>6331</v>
      </c>
      <c r="B3156" s="40"/>
      <c r="C3156" s="41" t="s">
        <v>6332</v>
      </c>
      <c r="D3156" s="42" t="s">
        <v>131</v>
      </c>
      <c r="E3156" s="43">
        <v>213.19</v>
      </c>
      <c r="F3156" s="43">
        <v>44.74</v>
      </c>
      <c r="G3156" s="43">
        <v>257.93</v>
      </c>
      <c r="H3156" s="19">
        <f t="shared" si="49"/>
        <v>9</v>
      </c>
    </row>
    <row r="3157" spans="1:8" s="19" customFormat="1" x14ac:dyDescent="0.25">
      <c r="A3157" s="40" t="s">
        <v>6333</v>
      </c>
      <c r="B3157" s="40"/>
      <c r="C3157" s="41" t="s">
        <v>6334</v>
      </c>
      <c r="D3157" s="42" t="s">
        <v>131</v>
      </c>
      <c r="E3157" s="43">
        <v>384.05</v>
      </c>
      <c r="F3157" s="43">
        <v>57.64</v>
      </c>
      <c r="G3157" s="43">
        <v>441.69</v>
      </c>
      <c r="H3157" s="19">
        <f t="shared" si="49"/>
        <v>9</v>
      </c>
    </row>
    <row r="3158" spans="1:8" s="19" customFormat="1" x14ac:dyDescent="0.25">
      <c r="A3158" s="40" t="s">
        <v>6335</v>
      </c>
      <c r="B3158" s="40"/>
      <c r="C3158" s="41" t="s">
        <v>6336</v>
      </c>
      <c r="D3158" s="42" t="s">
        <v>131</v>
      </c>
      <c r="E3158" s="43">
        <v>580.73</v>
      </c>
      <c r="F3158" s="43">
        <v>72.599999999999994</v>
      </c>
      <c r="G3158" s="43">
        <v>653.33000000000004</v>
      </c>
      <c r="H3158" s="19">
        <f t="shared" si="49"/>
        <v>9</v>
      </c>
    </row>
    <row r="3159" spans="1:8" s="19" customFormat="1" x14ac:dyDescent="0.25">
      <c r="A3159" s="40" t="s">
        <v>6337</v>
      </c>
      <c r="B3159" s="40"/>
      <c r="C3159" s="41" t="s">
        <v>6338</v>
      </c>
      <c r="D3159" s="42" t="s">
        <v>131</v>
      </c>
      <c r="E3159" s="43">
        <v>31.77</v>
      </c>
      <c r="F3159" s="43">
        <v>26.57</v>
      </c>
      <c r="G3159" s="43">
        <v>58.34</v>
      </c>
      <c r="H3159" s="19">
        <f t="shared" si="49"/>
        <v>9</v>
      </c>
    </row>
    <row r="3160" spans="1:8" s="19" customFormat="1" x14ac:dyDescent="0.25">
      <c r="A3160" s="40" t="s">
        <v>6339</v>
      </c>
      <c r="B3160" s="40"/>
      <c r="C3160" s="41" t="s">
        <v>6340</v>
      </c>
      <c r="D3160" s="42" t="s">
        <v>131</v>
      </c>
      <c r="E3160" s="43">
        <v>35.28</v>
      </c>
      <c r="F3160" s="43">
        <v>33.85</v>
      </c>
      <c r="G3160" s="43">
        <v>69.13</v>
      </c>
      <c r="H3160" s="19">
        <f t="shared" si="49"/>
        <v>9</v>
      </c>
    </row>
    <row r="3161" spans="1:8" s="19" customFormat="1" x14ac:dyDescent="0.25">
      <c r="A3161" s="40" t="s">
        <v>6341</v>
      </c>
      <c r="B3161" s="40"/>
      <c r="C3161" s="41" t="s">
        <v>6342</v>
      </c>
      <c r="D3161" s="42" t="s">
        <v>131</v>
      </c>
      <c r="E3161" s="43">
        <v>64.37</v>
      </c>
      <c r="F3161" s="43">
        <v>57.22</v>
      </c>
      <c r="G3161" s="43">
        <v>121.59</v>
      </c>
      <c r="H3161" s="19">
        <f t="shared" si="49"/>
        <v>9</v>
      </c>
    </row>
    <row r="3162" spans="1:8" s="19" customFormat="1" x14ac:dyDescent="0.25">
      <c r="A3162" s="40" t="s">
        <v>6343</v>
      </c>
      <c r="B3162" s="40"/>
      <c r="C3162" s="41" t="s">
        <v>6344</v>
      </c>
      <c r="D3162" s="42" t="s">
        <v>131</v>
      </c>
      <c r="E3162" s="43">
        <v>913.87</v>
      </c>
      <c r="F3162" s="43">
        <v>162.81</v>
      </c>
      <c r="G3162" s="43">
        <v>1076.68</v>
      </c>
      <c r="H3162" s="19">
        <f t="shared" si="49"/>
        <v>9</v>
      </c>
    </row>
    <row r="3163" spans="1:8" s="19" customFormat="1" x14ac:dyDescent="0.25">
      <c r="A3163" s="40" t="s">
        <v>6345</v>
      </c>
      <c r="B3163" s="40"/>
      <c r="C3163" s="41" t="s">
        <v>6346</v>
      </c>
      <c r="D3163" s="42" t="s">
        <v>131</v>
      </c>
      <c r="E3163" s="43">
        <v>95.54</v>
      </c>
      <c r="F3163" s="43">
        <v>31.83</v>
      </c>
      <c r="G3163" s="43">
        <v>127.37</v>
      </c>
      <c r="H3163" s="19">
        <f t="shared" si="49"/>
        <v>9</v>
      </c>
    </row>
    <row r="3164" spans="1:8" s="19" customFormat="1" x14ac:dyDescent="0.25">
      <c r="A3164" s="40" t="s">
        <v>6347</v>
      </c>
      <c r="B3164" s="40"/>
      <c r="C3164" s="41" t="s">
        <v>6348</v>
      </c>
      <c r="D3164" s="42" t="s">
        <v>131</v>
      </c>
      <c r="E3164" s="43">
        <v>84.53</v>
      </c>
      <c r="F3164" s="43">
        <v>31.83</v>
      </c>
      <c r="G3164" s="43">
        <v>116.36</v>
      </c>
      <c r="H3164" s="19">
        <f t="shared" si="49"/>
        <v>9</v>
      </c>
    </row>
    <row r="3165" spans="1:8" s="19" customFormat="1" x14ac:dyDescent="0.25">
      <c r="A3165" s="40" t="s">
        <v>6349</v>
      </c>
      <c r="B3165" s="40"/>
      <c r="C3165" s="41" t="s">
        <v>6350</v>
      </c>
      <c r="D3165" s="42" t="s">
        <v>131</v>
      </c>
      <c r="E3165" s="43">
        <v>123.52</v>
      </c>
      <c r="F3165" s="43">
        <v>31.83</v>
      </c>
      <c r="G3165" s="43">
        <v>155.35</v>
      </c>
      <c r="H3165" s="19">
        <f t="shared" si="49"/>
        <v>9</v>
      </c>
    </row>
    <row r="3166" spans="1:8" s="19" customFormat="1" x14ac:dyDescent="0.25">
      <c r="A3166" s="40" t="s">
        <v>6351</v>
      </c>
      <c r="B3166" s="40"/>
      <c r="C3166" s="41" t="s">
        <v>6352</v>
      </c>
      <c r="D3166" s="42" t="s">
        <v>131</v>
      </c>
      <c r="E3166" s="43">
        <v>208.99</v>
      </c>
      <c r="F3166" s="43">
        <v>50.16</v>
      </c>
      <c r="G3166" s="43">
        <v>259.14999999999998</v>
      </c>
      <c r="H3166" s="19">
        <f t="shared" si="49"/>
        <v>9</v>
      </c>
    </row>
    <row r="3167" spans="1:8" s="19" customFormat="1" x14ac:dyDescent="0.25">
      <c r="A3167" s="40" t="s">
        <v>6353</v>
      </c>
      <c r="B3167" s="40"/>
      <c r="C3167" s="41" t="s">
        <v>6354</v>
      </c>
      <c r="D3167" s="42" t="s">
        <v>131</v>
      </c>
      <c r="E3167" s="43">
        <v>118.17</v>
      </c>
      <c r="F3167" s="43">
        <v>39.31</v>
      </c>
      <c r="G3167" s="43">
        <v>157.47999999999999</v>
      </c>
      <c r="H3167" s="19">
        <f t="shared" si="49"/>
        <v>9</v>
      </c>
    </row>
    <row r="3168" spans="1:8" s="19" customFormat="1" x14ac:dyDescent="0.25">
      <c r="A3168" s="40" t="s">
        <v>6355</v>
      </c>
      <c r="B3168" s="40"/>
      <c r="C3168" s="41" t="s">
        <v>6356</v>
      </c>
      <c r="D3168" s="42" t="s">
        <v>131</v>
      </c>
      <c r="E3168" s="43">
        <v>361.85</v>
      </c>
      <c r="F3168" s="43">
        <v>65.13</v>
      </c>
      <c r="G3168" s="43">
        <v>426.98</v>
      </c>
      <c r="H3168" s="19">
        <f t="shared" si="49"/>
        <v>9</v>
      </c>
    </row>
    <row r="3169" spans="1:8" s="19" customFormat="1" x14ac:dyDescent="0.25">
      <c r="A3169" s="40" t="s">
        <v>6357</v>
      </c>
      <c r="B3169" s="40"/>
      <c r="C3169" s="41" t="s">
        <v>6358</v>
      </c>
      <c r="D3169" s="42" t="s">
        <v>131</v>
      </c>
      <c r="E3169" s="43">
        <v>93.75</v>
      </c>
      <c r="F3169" s="43">
        <v>27.43</v>
      </c>
      <c r="G3169" s="43">
        <v>121.18</v>
      </c>
      <c r="H3169" s="19">
        <f t="shared" si="49"/>
        <v>9</v>
      </c>
    </row>
    <row r="3170" spans="1:8" s="19" customFormat="1" x14ac:dyDescent="0.25">
      <c r="A3170" s="40" t="s">
        <v>6359</v>
      </c>
      <c r="B3170" s="40"/>
      <c r="C3170" s="41" t="s">
        <v>6360</v>
      </c>
      <c r="D3170" s="42" t="s">
        <v>131</v>
      </c>
      <c r="E3170" s="43">
        <v>85.12</v>
      </c>
      <c r="F3170" s="43">
        <v>27.43</v>
      </c>
      <c r="G3170" s="43">
        <v>112.55</v>
      </c>
      <c r="H3170" s="19">
        <f t="shared" si="49"/>
        <v>9</v>
      </c>
    </row>
    <row r="3171" spans="1:8" s="19" customFormat="1" x14ac:dyDescent="0.25">
      <c r="A3171" s="40" t="s">
        <v>6361</v>
      </c>
      <c r="B3171" s="40"/>
      <c r="C3171" s="41" t="s">
        <v>6362</v>
      </c>
      <c r="D3171" s="42" t="s">
        <v>131</v>
      </c>
      <c r="E3171" s="43">
        <v>20.18</v>
      </c>
      <c r="F3171" s="43">
        <v>9.67</v>
      </c>
      <c r="G3171" s="43">
        <v>29.85</v>
      </c>
      <c r="H3171" s="19">
        <f t="shared" si="49"/>
        <v>9</v>
      </c>
    </row>
    <row r="3172" spans="1:8" s="19" customFormat="1" x14ac:dyDescent="0.25">
      <c r="A3172" s="40" t="s">
        <v>6363</v>
      </c>
      <c r="B3172" s="40"/>
      <c r="C3172" s="41" t="s">
        <v>6364</v>
      </c>
      <c r="D3172" s="42"/>
      <c r="E3172" s="43"/>
      <c r="F3172" s="43"/>
      <c r="G3172" s="43"/>
      <c r="H3172" s="19">
        <f t="shared" si="49"/>
        <v>5</v>
      </c>
    </row>
    <row r="3173" spans="1:8" s="19" customFormat="1" ht="30" x14ac:dyDescent="0.25">
      <c r="A3173" s="40" t="s">
        <v>6365</v>
      </c>
      <c r="B3173" s="40"/>
      <c r="C3173" s="41" t="s">
        <v>6366</v>
      </c>
      <c r="D3173" s="42" t="s">
        <v>131</v>
      </c>
      <c r="E3173" s="43">
        <v>10.71</v>
      </c>
      <c r="F3173" s="43">
        <v>1.38</v>
      </c>
      <c r="G3173" s="43">
        <v>12.09</v>
      </c>
      <c r="H3173" s="19">
        <f t="shared" si="49"/>
        <v>9</v>
      </c>
    </row>
    <row r="3174" spans="1:8" s="19" customFormat="1" ht="30" x14ac:dyDescent="0.25">
      <c r="A3174" s="40" t="s">
        <v>6367</v>
      </c>
      <c r="B3174" s="40"/>
      <c r="C3174" s="41" t="s">
        <v>6368</v>
      </c>
      <c r="D3174" s="42" t="s">
        <v>131</v>
      </c>
      <c r="E3174" s="43">
        <v>14.48</v>
      </c>
      <c r="F3174" s="43">
        <v>1.38</v>
      </c>
      <c r="G3174" s="43">
        <v>15.86</v>
      </c>
      <c r="H3174" s="19">
        <f t="shared" si="49"/>
        <v>9</v>
      </c>
    </row>
    <row r="3175" spans="1:8" s="19" customFormat="1" ht="30" x14ac:dyDescent="0.25">
      <c r="A3175" s="40" t="s">
        <v>6369</v>
      </c>
      <c r="B3175" s="40"/>
      <c r="C3175" s="41" t="s">
        <v>6370</v>
      </c>
      <c r="D3175" s="42" t="s">
        <v>131</v>
      </c>
      <c r="E3175" s="43">
        <v>19.170000000000002</v>
      </c>
      <c r="F3175" s="43">
        <v>1.38</v>
      </c>
      <c r="G3175" s="43">
        <v>20.55</v>
      </c>
      <c r="H3175" s="19">
        <f t="shared" si="49"/>
        <v>9</v>
      </c>
    </row>
    <row r="3176" spans="1:8" s="19" customFormat="1" ht="30" x14ac:dyDescent="0.25">
      <c r="A3176" s="40" t="s">
        <v>6371</v>
      </c>
      <c r="B3176" s="40"/>
      <c r="C3176" s="41" t="s">
        <v>6372</v>
      </c>
      <c r="D3176" s="42" t="s">
        <v>131</v>
      </c>
      <c r="E3176" s="43">
        <v>49.55</v>
      </c>
      <c r="F3176" s="43">
        <v>1.38</v>
      </c>
      <c r="G3176" s="43">
        <v>50.93</v>
      </c>
      <c r="H3176" s="19">
        <f t="shared" si="49"/>
        <v>9</v>
      </c>
    </row>
    <row r="3177" spans="1:8" s="19" customFormat="1" ht="30" x14ac:dyDescent="0.25">
      <c r="A3177" s="40" t="s">
        <v>6373</v>
      </c>
      <c r="B3177" s="40"/>
      <c r="C3177" s="41" t="s">
        <v>6374</v>
      </c>
      <c r="D3177" s="42" t="s">
        <v>131</v>
      </c>
      <c r="E3177" s="43">
        <v>45.24</v>
      </c>
      <c r="F3177" s="43">
        <v>1.38</v>
      </c>
      <c r="G3177" s="43">
        <v>46.62</v>
      </c>
      <c r="H3177" s="19">
        <f t="shared" si="49"/>
        <v>9</v>
      </c>
    </row>
    <row r="3178" spans="1:8" s="19" customFormat="1" x14ac:dyDescent="0.25">
      <c r="A3178" s="40" t="s">
        <v>6375</v>
      </c>
      <c r="B3178" s="40"/>
      <c r="C3178" s="41" t="s">
        <v>6376</v>
      </c>
      <c r="D3178" s="42" t="s">
        <v>131</v>
      </c>
      <c r="E3178" s="43">
        <v>99.54</v>
      </c>
      <c r="F3178" s="43">
        <v>2.0699999999999998</v>
      </c>
      <c r="G3178" s="43">
        <v>101.61</v>
      </c>
      <c r="H3178" s="19">
        <f t="shared" si="49"/>
        <v>9</v>
      </c>
    </row>
    <row r="3179" spans="1:8" s="19" customFormat="1" x14ac:dyDescent="0.25">
      <c r="A3179" s="40" t="s">
        <v>6377</v>
      </c>
      <c r="B3179" s="40"/>
      <c r="C3179" s="41" t="s">
        <v>6378</v>
      </c>
      <c r="D3179" s="42" t="s">
        <v>131</v>
      </c>
      <c r="E3179" s="43">
        <v>127.19</v>
      </c>
      <c r="F3179" s="43">
        <v>2.0699999999999998</v>
      </c>
      <c r="G3179" s="43">
        <v>129.26</v>
      </c>
      <c r="H3179" s="19">
        <f t="shared" si="49"/>
        <v>9</v>
      </c>
    </row>
    <row r="3180" spans="1:8" s="19" customFormat="1" x14ac:dyDescent="0.25">
      <c r="A3180" s="40" t="s">
        <v>6379</v>
      </c>
      <c r="B3180" s="40"/>
      <c r="C3180" s="41" t="s">
        <v>6380</v>
      </c>
      <c r="D3180" s="42" t="s">
        <v>131</v>
      </c>
      <c r="E3180" s="43">
        <v>204.34</v>
      </c>
      <c r="F3180" s="43">
        <v>2.0699999999999998</v>
      </c>
      <c r="G3180" s="43">
        <v>206.41</v>
      </c>
      <c r="H3180" s="19">
        <f t="shared" si="49"/>
        <v>9</v>
      </c>
    </row>
    <row r="3181" spans="1:8" s="19" customFormat="1" x14ac:dyDescent="0.25">
      <c r="A3181" s="40" t="s">
        <v>6381</v>
      </c>
      <c r="B3181" s="40"/>
      <c r="C3181" s="41" t="s">
        <v>6382</v>
      </c>
      <c r="D3181" s="42" t="s">
        <v>131</v>
      </c>
      <c r="E3181" s="43">
        <v>309.41000000000003</v>
      </c>
      <c r="F3181" s="43">
        <v>2.0699999999999998</v>
      </c>
      <c r="G3181" s="43">
        <v>311.48</v>
      </c>
      <c r="H3181" s="19">
        <f t="shared" si="49"/>
        <v>9</v>
      </c>
    </row>
    <row r="3182" spans="1:8" s="19" customFormat="1" x14ac:dyDescent="0.25">
      <c r="A3182" s="40" t="s">
        <v>6383</v>
      </c>
      <c r="B3182" s="40"/>
      <c r="C3182" s="41" t="s">
        <v>6384</v>
      </c>
      <c r="D3182" s="42" t="s">
        <v>131</v>
      </c>
      <c r="E3182" s="43">
        <v>461.8</v>
      </c>
      <c r="F3182" s="43">
        <v>2.0699999999999998</v>
      </c>
      <c r="G3182" s="43">
        <v>463.87</v>
      </c>
      <c r="H3182" s="19">
        <f t="shared" si="49"/>
        <v>9</v>
      </c>
    </row>
    <row r="3183" spans="1:8" s="19" customFormat="1" x14ac:dyDescent="0.25">
      <c r="A3183" s="40" t="s">
        <v>6385</v>
      </c>
      <c r="B3183" s="40"/>
      <c r="C3183" s="41" t="s">
        <v>6386</v>
      </c>
      <c r="D3183" s="42" t="s">
        <v>131</v>
      </c>
      <c r="E3183" s="43">
        <v>727.56</v>
      </c>
      <c r="F3183" s="43">
        <v>2.0699999999999998</v>
      </c>
      <c r="G3183" s="43">
        <v>729.63</v>
      </c>
      <c r="H3183" s="19">
        <f t="shared" si="49"/>
        <v>9</v>
      </c>
    </row>
    <row r="3184" spans="1:8" s="19" customFormat="1" x14ac:dyDescent="0.25">
      <c r="A3184" s="40" t="s">
        <v>6387</v>
      </c>
      <c r="B3184" s="40"/>
      <c r="C3184" s="41" t="s">
        <v>6388</v>
      </c>
      <c r="D3184" s="42" t="s">
        <v>131</v>
      </c>
      <c r="E3184" s="43">
        <v>1123.45</v>
      </c>
      <c r="F3184" s="43">
        <v>2.0699999999999998</v>
      </c>
      <c r="G3184" s="43">
        <v>1125.52</v>
      </c>
      <c r="H3184" s="19">
        <f t="shared" si="49"/>
        <v>9</v>
      </c>
    </row>
    <row r="3185" spans="1:8" s="19" customFormat="1" x14ac:dyDescent="0.25">
      <c r="A3185" s="40" t="s">
        <v>6389</v>
      </c>
      <c r="B3185" s="40"/>
      <c r="C3185" s="41" t="s">
        <v>6390</v>
      </c>
      <c r="D3185" s="42" t="s">
        <v>131</v>
      </c>
      <c r="E3185" s="43">
        <v>1540.35</v>
      </c>
      <c r="F3185" s="43">
        <v>2.0699999999999998</v>
      </c>
      <c r="G3185" s="43">
        <v>1542.42</v>
      </c>
      <c r="H3185" s="19">
        <f t="shared" si="49"/>
        <v>9</v>
      </c>
    </row>
    <row r="3186" spans="1:8" s="19" customFormat="1" x14ac:dyDescent="0.25">
      <c r="A3186" s="40" t="s">
        <v>6391</v>
      </c>
      <c r="B3186" s="40"/>
      <c r="C3186" s="41" t="s">
        <v>6392</v>
      </c>
      <c r="D3186" s="42"/>
      <c r="E3186" s="43"/>
      <c r="F3186" s="43"/>
      <c r="G3186" s="43"/>
      <c r="H3186" s="19">
        <f t="shared" si="49"/>
        <v>5</v>
      </c>
    </row>
    <row r="3187" spans="1:8" s="19" customFormat="1" ht="30" x14ac:dyDescent="0.25">
      <c r="A3187" s="40" t="s">
        <v>6393</v>
      </c>
      <c r="B3187" s="40"/>
      <c r="C3187" s="41" t="s">
        <v>6394</v>
      </c>
      <c r="D3187" s="42" t="s">
        <v>131</v>
      </c>
      <c r="E3187" s="43">
        <v>563.92999999999995</v>
      </c>
      <c r="F3187" s="43">
        <v>29.17</v>
      </c>
      <c r="G3187" s="43">
        <v>593.1</v>
      </c>
      <c r="H3187" s="19">
        <f t="shared" si="49"/>
        <v>9</v>
      </c>
    </row>
    <row r="3188" spans="1:8" s="19" customFormat="1" ht="30" x14ac:dyDescent="0.25">
      <c r="A3188" s="40" t="s">
        <v>6395</v>
      </c>
      <c r="B3188" s="40"/>
      <c r="C3188" s="41" t="s">
        <v>6396</v>
      </c>
      <c r="D3188" s="42" t="s">
        <v>131</v>
      </c>
      <c r="E3188" s="43">
        <v>667.13</v>
      </c>
      <c r="F3188" s="43">
        <v>29.17</v>
      </c>
      <c r="G3188" s="43">
        <v>696.3</v>
      </c>
      <c r="H3188" s="19">
        <f t="shared" si="49"/>
        <v>9</v>
      </c>
    </row>
    <row r="3189" spans="1:8" s="19" customFormat="1" ht="30" x14ac:dyDescent="0.25">
      <c r="A3189" s="40" t="s">
        <v>6397</v>
      </c>
      <c r="B3189" s="40"/>
      <c r="C3189" s="41" t="s">
        <v>6398</v>
      </c>
      <c r="D3189" s="42" t="s">
        <v>131</v>
      </c>
      <c r="E3189" s="43">
        <v>819.97</v>
      </c>
      <c r="F3189" s="43">
        <v>29.17</v>
      </c>
      <c r="G3189" s="43">
        <v>849.14</v>
      </c>
      <c r="H3189" s="19">
        <f t="shared" si="49"/>
        <v>9</v>
      </c>
    </row>
    <row r="3190" spans="1:8" s="19" customFormat="1" ht="30" x14ac:dyDescent="0.25">
      <c r="A3190" s="40" t="s">
        <v>6399</v>
      </c>
      <c r="B3190" s="40"/>
      <c r="C3190" s="41" t="s">
        <v>6400</v>
      </c>
      <c r="D3190" s="42" t="s">
        <v>131</v>
      </c>
      <c r="E3190" s="43">
        <v>1240.0999999999999</v>
      </c>
      <c r="F3190" s="43">
        <v>29.17</v>
      </c>
      <c r="G3190" s="43">
        <v>1269.27</v>
      </c>
      <c r="H3190" s="19">
        <f t="shared" si="49"/>
        <v>9</v>
      </c>
    </row>
    <row r="3191" spans="1:8" s="19" customFormat="1" ht="30" x14ac:dyDescent="0.25">
      <c r="A3191" s="40" t="s">
        <v>6401</v>
      </c>
      <c r="B3191" s="40"/>
      <c r="C3191" s="41" t="s">
        <v>6402</v>
      </c>
      <c r="D3191" s="42" t="s">
        <v>131</v>
      </c>
      <c r="E3191" s="43">
        <v>1033.18</v>
      </c>
      <c r="F3191" s="43">
        <v>29.17</v>
      </c>
      <c r="G3191" s="43">
        <v>1062.3499999999999</v>
      </c>
      <c r="H3191" s="19">
        <f t="shared" si="49"/>
        <v>9</v>
      </c>
    </row>
    <row r="3192" spans="1:8" s="19" customFormat="1" ht="30" x14ac:dyDescent="0.25">
      <c r="A3192" s="40" t="s">
        <v>6403</v>
      </c>
      <c r="B3192" s="40"/>
      <c r="C3192" s="41" t="s">
        <v>6404</v>
      </c>
      <c r="D3192" s="42" t="s">
        <v>131</v>
      </c>
      <c r="E3192" s="43">
        <v>494.8</v>
      </c>
      <c r="F3192" s="43">
        <v>29.17</v>
      </c>
      <c r="G3192" s="43">
        <v>523.97</v>
      </c>
      <c r="H3192" s="19">
        <f t="shared" si="49"/>
        <v>9</v>
      </c>
    </row>
    <row r="3193" spans="1:8" s="19" customFormat="1" ht="30" x14ac:dyDescent="0.25">
      <c r="A3193" s="40" t="s">
        <v>6405</v>
      </c>
      <c r="B3193" s="40"/>
      <c r="C3193" s="41" t="s">
        <v>6406</v>
      </c>
      <c r="D3193" s="42" t="s">
        <v>131</v>
      </c>
      <c r="E3193" s="43">
        <v>498.22</v>
      </c>
      <c r="F3193" s="43">
        <v>29.17</v>
      </c>
      <c r="G3193" s="43">
        <v>527.39</v>
      </c>
      <c r="H3193" s="19">
        <f t="shared" si="49"/>
        <v>9</v>
      </c>
    </row>
    <row r="3194" spans="1:8" s="19" customFormat="1" ht="30" x14ac:dyDescent="0.25">
      <c r="A3194" s="40" t="s">
        <v>6407</v>
      </c>
      <c r="B3194" s="40"/>
      <c r="C3194" s="41" t="s">
        <v>6408</v>
      </c>
      <c r="D3194" s="42" t="s">
        <v>131</v>
      </c>
      <c r="E3194" s="43">
        <v>619.91</v>
      </c>
      <c r="F3194" s="43">
        <v>29.17</v>
      </c>
      <c r="G3194" s="43">
        <v>649.08000000000004</v>
      </c>
      <c r="H3194" s="19">
        <f t="shared" si="49"/>
        <v>9</v>
      </c>
    </row>
    <row r="3195" spans="1:8" s="19" customFormat="1" ht="30" x14ac:dyDescent="0.25">
      <c r="A3195" s="40" t="s">
        <v>6409</v>
      </c>
      <c r="B3195" s="40"/>
      <c r="C3195" s="41" t="s">
        <v>6410</v>
      </c>
      <c r="D3195" s="42" t="s">
        <v>131</v>
      </c>
      <c r="E3195" s="43">
        <v>753.02</v>
      </c>
      <c r="F3195" s="43">
        <v>29.17</v>
      </c>
      <c r="G3195" s="43">
        <v>782.19</v>
      </c>
      <c r="H3195" s="19">
        <f t="shared" si="49"/>
        <v>9</v>
      </c>
    </row>
    <row r="3196" spans="1:8" s="19" customFormat="1" ht="30" x14ac:dyDescent="0.25">
      <c r="A3196" s="40" t="s">
        <v>6411</v>
      </c>
      <c r="B3196" s="40"/>
      <c r="C3196" s="41" t="s">
        <v>6412</v>
      </c>
      <c r="D3196" s="42" t="s">
        <v>131</v>
      </c>
      <c r="E3196" s="43">
        <v>891.63</v>
      </c>
      <c r="F3196" s="43">
        <v>29.17</v>
      </c>
      <c r="G3196" s="43">
        <v>920.8</v>
      </c>
      <c r="H3196" s="19">
        <f t="shared" si="49"/>
        <v>9</v>
      </c>
    </row>
    <row r="3197" spans="1:8" s="19" customFormat="1" ht="30" x14ac:dyDescent="0.25">
      <c r="A3197" s="40" t="s">
        <v>6413</v>
      </c>
      <c r="B3197" s="40"/>
      <c r="C3197" s="41" t="s">
        <v>6414</v>
      </c>
      <c r="D3197" s="42" t="s">
        <v>131</v>
      </c>
      <c r="E3197" s="43">
        <v>1002.39</v>
      </c>
      <c r="F3197" s="43">
        <v>29.17</v>
      </c>
      <c r="G3197" s="43">
        <v>1031.56</v>
      </c>
      <c r="H3197" s="19">
        <f t="shared" si="49"/>
        <v>9</v>
      </c>
    </row>
    <row r="3198" spans="1:8" s="19" customFormat="1" ht="30" x14ac:dyDescent="0.25">
      <c r="A3198" s="40" t="s">
        <v>6415</v>
      </c>
      <c r="B3198" s="40"/>
      <c r="C3198" s="41" t="s">
        <v>6416</v>
      </c>
      <c r="D3198" s="42" t="s">
        <v>131</v>
      </c>
      <c r="E3198" s="43">
        <v>1327.03</v>
      </c>
      <c r="F3198" s="43">
        <v>29.17</v>
      </c>
      <c r="G3198" s="43">
        <v>1356.2</v>
      </c>
      <c r="H3198" s="19">
        <f t="shared" si="49"/>
        <v>9</v>
      </c>
    </row>
    <row r="3199" spans="1:8" s="19" customFormat="1" x14ac:dyDescent="0.25">
      <c r="A3199" s="40" t="s">
        <v>6417</v>
      </c>
      <c r="B3199" s="40"/>
      <c r="C3199" s="41" t="s">
        <v>6418</v>
      </c>
      <c r="D3199" s="42"/>
      <c r="E3199" s="43"/>
      <c r="F3199" s="43"/>
      <c r="G3199" s="43"/>
      <c r="H3199" s="19">
        <f t="shared" si="49"/>
        <v>5</v>
      </c>
    </row>
    <row r="3200" spans="1:8" s="19" customFormat="1" ht="30" x14ac:dyDescent="0.25">
      <c r="A3200" s="40" t="s">
        <v>6419</v>
      </c>
      <c r="B3200" s="40"/>
      <c r="C3200" s="41" t="s">
        <v>6420</v>
      </c>
      <c r="D3200" s="42" t="s">
        <v>131</v>
      </c>
      <c r="E3200" s="43">
        <v>166.31</v>
      </c>
      <c r="F3200" s="43">
        <v>17.5</v>
      </c>
      <c r="G3200" s="43">
        <v>183.81</v>
      </c>
      <c r="H3200" s="19">
        <f t="shared" si="49"/>
        <v>9</v>
      </c>
    </row>
    <row r="3201" spans="1:8" s="19" customFormat="1" ht="30" x14ac:dyDescent="0.25">
      <c r="A3201" s="40" t="s">
        <v>6421</v>
      </c>
      <c r="B3201" s="40"/>
      <c r="C3201" s="41" t="s">
        <v>6422</v>
      </c>
      <c r="D3201" s="42" t="s">
        <v>131</v>
      </c>
      <c r="E3201" s="43">
        <v>289.39</v>
      </c>
      <c r="F3201" s="43">
        <v>23.34</v>
      </c>
      <c r="G3201" s="43">
        <v>312.73</v>
      </c>
      <c r="H3201" s="19">
        <f t="shared" si="49"/>
        <v>9</v>
      </c>
    </row>
    <row r="3202" spans="1:8" s="19" customFormat="1" ht="30" x14ac:dyDescent="0.25">
      <c r="A3202" s="40" t="s">
        <v>6423</v>
      </c>
      <c r="B3202" s="40"/>
      <c r="C3202" s="41" t="s">
        <v>6424</v>
      </c>
      <c r="D3202" s="42" t="s">
        <v>131</v>
      </c>
      <c r="E3202" s="43">
        <v>276.7</v>
      </c>
      <c r="F3202" s="43">
        <v>23.34</v>
      </c>
      <c r="G3202" s="43">
        <v>300.04000000000002</v>
      </c>
      <c r="H3202" s="19">
        <f t="shared" si="49"/>
        <v>9</v>
      </c>
    </row>
    <row r="3203" spans="1:8" s="19" customFormat="1" x14ac:dyDescent="0.25">
      <c r="A3203" s="40" t="s">
        <v>6425</v>
      </c>
      <c r="B3203" s="40"/>
      <c r="C3203" s="41" t="s">
        <v>6426</v>
      </c>
      <c r="D3203" s="42"/>
      <c r="E3203" s="43"/>
      <c r="F3203" s="43"/>
      <c r="G3203" s="43"/>
      <c r="H3203" s="19">
        <f t="shared" si="49"/>
        <v>5</v>
      </c>
    </row>
    <row r="3204" spans="1:8" s="19" customFormat="1" ht="30" x14ac:dyDescent="0.25">
      <c r="A3204" s="40" t="s">
        <v>6427</v>
      </c>
      <c r="B3204" s="40"/>
      <c r="C3204" s="41" t="s">
        <v>6428</v>
      </c>
      <c r="D3204" s="42" t="s">
        <v>131</v>
      </c>
      <c r="E3204" s="43">
        <v>450.03</v>
      </c>
      <c r="F3204" s="43">
        <v>33.32</v>
      </c>
      <c r="G3204" s="43">
        <v>483.35</v>
      </c>
      <c r="H3204" s="19">
        <f t="shared" si="49"/>
        <v>9</v>
      </c>
    </row>
    <row r="3205" spans="1:8" s="19" customFormat="1" ht="30" x14ac:dyDescent="0.25">
      <c r="A3205" s="40" t="s">
        <v>6429</v>
      </c>
      <c r="B3205" s="40"/>
      <c r="C3205" s="41" t="s">
        <v>6430</v>
      </c>
      <c r="D3205" s="42" t="s">
        <v>131</v>
      </c>
      <c r="E3205" s="43">
        <v>607.22</v>
      </c>
      <c r="F3205" s="43">
        <v>33.32</v>
      </c>
      <c r="G3205" s="43">
        <v>640.54</v>
      </c>
      <c r="H3205" s="19">
        <f t="shared" si="49"/>
        <v>9</v>
      </c>
    </row>
    <row r="3206" spans="1:8" s="19" customFormat="1" ht="30" x14ac:dyDescent="0.25">
      <c r="A3206" s="40" t="s">
        <v>6431</v>
      </c>
      <c r="B3206" s="40"/>
      <c r="C3206" s="41" t="s">
        <v>6432</v>
      </c>
      <c r="D3206" s="42" t="s">
        <v>131</v>
      </c>
      <c r="E3206" s="43">
        <v>711.88</v>
      </c>
      <c r="F3206" s="43">
        <v>33.32</v>
      </c>
      <c r="G3206" s="43">
        <v>745.2</v>
      </c>
      <c r="H3206" s="19">
        <f t="shared" si="49"/>
        <v>9</v>
      </c>
    </row>
    <row r="3207" spans="1:8" s="19" customFormat="1" ht="30" x14ac:dyDescent="0.25">
      <c r="A3207" s="40" t="s">
        <v>6433</v>
      </c>
      <c r="B3207" s="40"/>
      <c r="C3207" s="41" t="s">
        <v>6434</v>
      </c>
      <c r="D3207" s="42" t="s">
        <v>131</v>
      </c>
      <c r="E3207" s="43">
        <v>839.67</v>
      </c>
      <c r="F3207" s="43">
        <v>33.32</v>
      </c>
      <c r="G3207" s="43">
        <v>872.99</v>
      </c>
      <c r="H3207" s="19">
        <f t="shared" si="49"/>
        <v>9</v>
      </c>
    </row>
    <row r="3208" spans="1:8" s="19" customFormat="1" ht="30" x14ac:dyDescent="0.25">
      <c r="A3208" s="40" t="s">
        <v>6435</v>
      </c>
      <c r="B3208" s="40"/>
      <c r="C3208" s="41" t="s">
        <v>6436</v>
      </c>
      <c r="D3208" s="42" t="s">
        <v>131</v>
      </c>
      <c r="E3208" s="43">
        <v>941.24</v>
      </c>
      <c r="F3208" s="43">
        <v>35.81</v>
      </c>
      <c r="G3208" s="43">
        <v>977.05</v>
      </c>
      <c r="H3208" s="19">
        <f t="shared" si="49"/>
        <v>9</v>
      </c>
    </row>
    <row r="3209" spans="1:8" s="19" customFormat="1" ht="30" x14ac:dyDescent="0.25">
      <c r="A3209" s="40" t="s">
        <v>6437</v>
      </c>
      <c r="B3209" s="40"/>
      <c r="C3209" s="41" t="s">
        <v>6438</v>
      </c>
      <c r="D3209" s="42" t="s">
        <v>131</v>
      </c>
      <c r="E3209" s="43">
        <v>1216.45</v>
      </c>
      <c r="F3209" s="43">
        <v>35.81</v>
      </c>
      <c r="G3209" s="43">
        <v>1252.26</v>
      </c>
      <c r="H3209" s="19">
        <f t="shared" ref="H3209:H3272" si="50">LEN(A3209)</f>
        <v>9</v>
      </c>
    </row>
    <row r="3210" spans="1:8" s="19" customFormat="1" x14ac:dyDescent="0.25">
      <c r="A3210" s="40" t="s">
        <v>6439</v>
      </c>
      <c r="B3210" s="40"/>
      <c r="C3210" s="41" t="s">
        <v>6440</v>
      </c>
      <c r="D3210" s="42" t="s">
        <v>21</v>
      </c>
      <c r="E3210" s="43">
        <v>110.62</v>
      </c>
      <c r="F3210" s="43">
        <v>18.239999999999998</v>
      </c>
      <c r="G3210" s="43">
        <v>128.86000000000001</v>
      </c>
      <c r="H3210" s="19">
        <f t="shared" si="50"/>
        <v>9</v>
      </c>
    </row>
    <row r="3211" spans="1:8" s="19" customFormat="1" x14ac:dyDescent="0.25">
      <c r="A3211" s="40" t="s">
        <v>6441</v>
      </c>
      <c r="B3211" s="40"/>
      <c r="C3211" s="41" t="s">
        <v>6442</v>
      </c>
      <c r="D3211" s="42" t="s">
        <v>21</v>
      </c>
      <c r="E3211" s="43">
        <v>157.96</v>
      </c>
      <c r="F3211" s="43">
        <v>18.239999999999998</v>
      </c>
      <c r="G3211" s="43">
        <v>176.2</v>
      </c>
      <c r="H3211" s="19">
        <f t="shared" si="50"/>
        <v>9</v>
      </c>
    </row>
    <row r="3212" spans="1:8" s="19" customFormat="1" x14ac:dyDescent="0.25">
      <c r="A3212" s="40" t="s">
        <v>6443</v>
      </c>
      <c r="B3212" s="40"/>
      <c r="C3212" s="41" t="s">
        <v>6444</v>
      </c>
      <c r="D3212" s="42" t="s">
        <v>21</v>
      </c>
      <c r="E3212" s="43">
        <v>214.95</v>
      </c>
      <c r="F3212" s="43">
        <v>19.91</v>
      </c>
      <c r="G3212" s="43">
        <v>234.86</v>
      </c>
      <c r="H3212" s="19">
        <f t="shared" si="50"/>
        <v>9</v>
      </c>
    </row>
    <row r="3213" spans="1:8" s="19" customFormat="1" x14ac:dyDescent="0.25">
      <c r="A3213" s="40" t="s">
        <v>6445</v>
      </c>
      <c r="B3213" s="40"/>
      <c r="C3213" s="41" t="s">
        <v>6446</v>
      </c>
      <c r="D3213" s="42" t="s">
        <v>21</v>
      </c>
      <c r="E3213" s="43">
        <v>327.37</v>
      </c>
      <c r="F3213" s="43">
        <v>21.56</v>
      </c>
      <c r="G3213" s="43">
        <v>348.93</v>
      </c>
      <c r="H3213" s="19">
        <f t="shared" si="50"/>
        <v>9</v>
      </c>
    </row>
    <row r="3214" spans="1:8" s="19" customFormat="1" x14ac:dyDescent="0.25">
      <c r="A3214" s="40" t="s">
        <v>6447</v>
      </c>
      <c r="B3214" s="40"/>
      <c r="C3214" s="41" t="s">
        <v>6448</v>
      </c>
      <c r="D3214" s="42" t="s">
        <v>21</v>
      </c>
      <c r="E3214" s="43">
        <v>389.94</v>
      </c>
      <c r="F3214" s="43">
        <v>23.23</v>
      </c>
      <c r="G3214" s="43">
        <v>413.17</v>
      </c>
      <c r="H3214" s="19">
        <f t="shared" si="50"/>
        <v>9</v>
      </c>
    </row>
    <row r="3215" spans="1:8" s="19" customFormat="1" x14ac:dyDescent="0.25">
      <c r="A3215" s="40" t="s">
        <v>6449</v>
      </c>
      <c r="B3215" s="40"/>
      <c r="C3215" s="41" t="s">
        <v>6450</v>
      </c>
      <c r="D3215" s="42" t="s">
        <v>21</v>
      </c>
      <c r="E3215" s="43">
        <v>521.27</v>
      </c>
      <c r="F3215" s="43">
        <v>24.88</v>
      </c>
      <c r="G3215" s="43">
        <v>546.15</v>
      </c>
      <c r="H3215" s="19">
        <f t="shared" si="50"/>
        <v>9</v>
      </c>
    </row>
    <row r="3216" spans="1:8" s="19" customFormat="1" x14ac:dyDescent="0.25">
      <c r="A3216" s="40" t="s">
        <v>6451</v>
      </c>
      <c r="B3216" s="40"/>
      <c r="C3216" s="41" t="s">
        <v>6452</v>
      </c>
      <c r="D3216" s="42" t="s">
        <v>21</v>
      </c>
      <c r="E3216" s="43">
        <v>666.44</v>
      </c>
      <c r="F3216" s="43">
        <v>26.54</v>
      </c>
      <c r="G3216" s="43">
        <v>692.98</v>
      </c>
      <c r="H3216" s="19">
        <f t="shared" si="50"/>
        <v>9</v>
      </c>
    </row>
    <row r="3217" spans="1:8" s="19" customFormat="1" x14ac:dyDescent="0.25">
      <c r="A3217" s="40" t="s">
        <v>6453</v>
      </c>
      <c r="B3217" s="40"/>
      <c r="C3217" s="41" t="s">
        <v>6454</v>
      </c>
      <c r="D3217" s="42" t="s">
        <v>21</v>
      </c>
      <c r="E3217" s="43">
        <v>303.19</v>
      </c>
      <c r="F3217" s="43">
        <v>23.23</v>
      </c>
      <c r="G3217" s="43">
        <v>326.42</v>
      </c>
      <c r="H3217" s="19">
        <f t="shared" si="50"/>
        <v>9</v>
      </c>
    </row>
    <row r="3218" spans="1:8" s="19" customFormat="1" ht="30" x14ac:dyDescent="0.25">
      <c r="A3218" s="40" t="s">
        <v>6455</v>
      </c>
      <c r="B3218" s="40"/>
      <c r="C3218" s="41" t="s">
        <v>6456</v>
      </c>
      <c r="D3218" s="42" t="s">
        <v>21</v>
      </c>
      <c r="E3218" s="43">
        <v>371.09</v>
      </c>
      <c r="F3218" s="43">
        <v>18.239999999999998</v>
      </c>
      <c r="G3218" s="43">
        <v>389.33</v>
      </c>
      <c r="H3218" s="19">
        <f t="shared" si="50"/>
        <v>9</v>
      </c>
    </row>
    <row r="3219" spans="1:8" s="19" customFormat="1" ht="30" x14ac:dyDescent="0.25">
      <c r="A3219" s="40" t="s">
        <v>6457</v>
      </c>
      <c r="B3219" s="40"/>
      <c r="C3219" s="41" t="s">
        <v>6458</v>
      </c>
      <c r="D3219" s="42" t="s">
        <v>21</v>
      </c>
      <c r="E3219" s="43">
        <v>389.09</v>
      </c>
      <c r="F3219" s="43">
        <v>23.23</v>
      </c>
      <c r="G3219" s="43">
        <v>412.32</v>
      </c>
      <c r="H3219" s="19">
        <f t="shared" si="50"/>
        <v>9</v>
      </c>
    </row>
    <row r="3220" spans="1:8" s="19" customFormat="1" ht="30" x14ac:dyDescent="0.25">
      <c r="A3220" s="40" t="s">
        <v>6459</v>
      </c>
      <c r="B3220" s="40"/>
      <c r="C3220" s="41" t="s">
        <v>6460</v>
      </c>
      <c r="D3220" s="42" t="s">
        <v>21</v>
      </c>
      <c r="E3220" s="43">
        <v>621.52</v>
      </c>
      <c r="F3220" s="43">
        <v>26.54</v>
      </c>
      <c r="G3220" s="43">
        <v>648.05999999999995</v>
      </c>
      <c r="H3220" s="19">
        <f t="shared" si="50"/>
        <v>9</v>
      </c>
    </row>
    <row r="3221" spans="1:8" s="19" customFormat="1" ht="30" x14ac:dyDescent="0.25">
      <c r="A3221" s="40" t="s">
        <v>6461</v>
      </c>
      <c r="B3221" s="40"/>
      <c r="C3221" s="41" t="s">
        <v>6462</v>
      </c>
      <c r="D3221" s="42" t="s">
        <v>21</v>
      </c>
      <c r="E3221" s="43">
        <v>519.87</v>
      </c>
      <c r="F3221" s="43">
        <v>19.91</v>
      </c>
      <c r="G3221" s="43">
        <v>539.78</v>
      </c>
      <c r="H3221" s="19">
        <f t="shared" si="50"/>
        <v>9</v>
      </c>
    </row>
    <row r="3222" spans="1:8" s="19" customFormat="1" ht="30" x14ac:dyDescent="0.25">
      <c r="A3222" s="40" t="s">
        <v>6463</v>
      </c>
      <c r="B3222" s="40"/>
      <c r="C3222" s="41" t="s">
        <v>6464</v>
      </c>
      <c r="D3222" s="42" t="s">
        <v>21</v>
      </c>
      <c r="E3222" s="43">
        <v>661.17</v>
      </c>
      <c r="F3222" s="43">
        <v>23.23</v>
      </c>
      <c r="G3222" s="43">
        <v>684.4</v>
      </c>
      <c r="H3222" s="19">
        <f t="shared" si="50"/>
        <v>9</v>
      </c>
    </row>
    <row r="3223" spans="1:8" s="19" customFormat="1" ht="30" x14ac:dyDescent="0.25">
      <c r="A3223" s="40" t="s">
        <v>6465</v>
      </c>
      <c r="B3223" s="40"/>
      <c r="C3223" s="41" t="s">
        <v>6466</v>
      </c>
      <c r="D3223" s="42" t="s">
        <v>21</v>
      </c>
      <c r="E3223" s="43">
        <v>1087.46</v>
      </c>
      <c r="F3223" s="43">
        <v>26.54</v>
      </c>
      <c r="G3223" s="43">
        <v>1114</v>
      </c>
      <c r="H3223" s="19">
        <f t="shared" si="50"/>
        <v>9</v>
      </c>
    </row>
    <row r="3224" spans="1:8" s="19" customFormat="1" x14ac:dyDescent="0.25">
      <c r="A3224" s="40" t="s">
        <v>6467</v>
      </c>
      <c r="B3224" s="40"/>
      <c r="C3224" s="41" t="s">
        <v>6468</v>
      </c>
      <c r="D3224" s="42" t="s">
        <v>21</v>
      </c>
      <c r="E3224" s="43">
        <v>266.72000000000003</v>
      </c>
      <c r="F3224" s="43">
        <v>18.239999999999998</v>
      </c>
      <c r="G3224" s="43">
        <v>284.95999999999998</v>
      </c>
      <c r="H3224" s="19">
        <f t="shared" si="50"/>
        <v>9</v>
      </c>
    </row>
    <row r="3225" spans="1:8" s="19" customFormat="1" x14ac:dyDescent="0.25">
      <c r="A3225" s="40" t="s">
        <v>6469</v>
      </c>
      <c r="B3225" s="40"/>
      <c r="C3225" s="41" t="s">
        <v>6470</v>
      </c>
      <c r="D3225" s="42" t="s">
        <v>21</v>
      </c>
      <c r="E3225" s="43">
        <v>316.39</v>
      </c>
      <c r="F3225" s="43">
        <v>19.91</v>
      </c>
      <c r="G3225" s="43">
        <v>336.3</v>
      </c>
      <c r="H3225" s="19">
        <f t="shared" si="50"/>
        <v>9</v>
      </c>
    </row>
    <row r="3226" spans="1:8" s="19" customFormat="1" x14ac:dyDescent="0.25">
      <c r="A3226" s="40" t="s">
        <v>6471</v>
      </c>
      <c r="B3226" s="40"/>
      <c r="C3226" s="41" t="s">
        <v>6472</v>
      </c>
      <c r="D3226" s="42"/>
      <c r="E3226" s="43"/>
      <c r="F3226" s="43"/>
      <c r="G3226" s="43"/>
      <c r="H3226" s="19">
        <f t="shared" si="50"/>
        <v>5</v>
      </c>
    </row>
    <row r="3227" spans="1:8" s="19" customFormat="1" ht="30" x14ac:dyDescent="0.25">
      <c r="A3227" s="40" t="s">
        <v>6473</v>
      </c>
      <c r="B3227" s="40"/>
      <c r="C3227" s="41" t="s">
        <v>6474</v>
      </c>
      <c r="D3227" s="42" t="s">
        <v>21</v>
      </c>
      <c r="E3227" s="43">
        <v>441.92</v>
      </c>
      <c r="F3227" s="43">
        <v>23.23</v>
      </c>
      <c r="G3227" s="43">
        <v>465.15</v>
      </c>
      <c r="H3227" s="19">
        <f t="shared" si="50"/>
        <v>9</v>
      </c>
    </row>
    <row r="3228" spans="1:8" s="19" customFormat="1" ht="30" x14ac:dyDescent="0.25">
      <c r="A3228" s="40" t="s">
        <v>6475</v>
      </c>
      <c r="B3228" s="40"/>
      <c r="C3228" s="41" t="s">
        <v>6476</v>
      </c>
      <c r="D3228" s="42" t="s">
        <v>21</v>
      </c>
      <c r="E3228" s="43">
        <v>605.99</v>
      </c>
      <c r="F3228" s="43">
        <v>26.54</v>
      </c>
      <c r="G3228" s="43">
        <v>632.53</v>
      </c>
      <c r="H3228" s="19">
        <f t="shared" si="50"/>
        <v>9</v>
      </c>
    </row>
    <row r="3229" spans="1:8" s="19" customFormat="1" ht="30" x14ac:dyDescent="0.25">
      <c r="A3229" s="40" t="s">
        <v>6477</v>
      </c>
      <c r="B3229" s="40"/>
      <c r="C3229" s="41" t="s">
        <v>6478</v>
      </c>
      <c r="D3229" s="42" t="s">
        <v>21</v>
      </c>
      <c r="E3229" s="43">
        <v>846.71</v>
      </c>
      <c r="F3229" s="43">
        <v>29.86</v>
      </c>
      <c r="G3229" s="43">
        <v>876.57</v>
      </c>
      <c r="H3229" s="19">
        <f t="shared" si="50"/>
        <v>9</v>
      </c>
    </row>
    <row r="3230" spans="1:8" s="19" customFormat="1" ht="30" x14ac:dyDescent="0.25">
      <c r="A3230" s="40" t="s">
        <v>6479</v>
      </c>
      <c r="B3230" s="40"/>
      <c r="C3230" s="41" t="s">
        <v>6480</v>
      </c>
      <c r="D3230" s="42" t="s">
        <v>21</v>
      </c>
      <c r="E3230" s="43">
        <v>1405.02</v>
      </c>
      <c r="F3230" s="43">
        <v>33.18</v>
      </c>
      <c r="G3230" s="43">
        <v>1438.2</v>
      </c>
      <c r="H3230" s="19">
        <f t="shared" si="50"/>
        <v>9</v>
      </c>
    </row>
    <row r="3231" spans="1:8" s="19" customFormat="1" ht="30" x14ac:dyDescent="0.25">
      <c r="A3231" s="40" t="s">
        <v>6481</v>
      </c>
      <c r="B3231" s="40"/>
      <c r="C3231" s="41" t="s">
        <v>6482</v>
      </c>
      <c r="D3231" s="42" t="s">
        <v>21</v>
      </c>
      <c r="E3231" s="43">
        <v>343.53</v>
      </c>
      <c r="F3231" s="43">
        <v>23.23</v>
      </c>
      <c r="G3231" s="43">
        <v>366.76</v>
      </c>
      <c r="H3231" s="19">
        <f t="shared" si="50"/>
        <v>9</v>
      </c>
    </row>
    <row r="3232" spans="1:8" s="19" customFormat="1" ht="30" x14ac:dyDescent="0.25">
      <c r="A3232" s="40" t="s">
        <v>6483</v>
      </c>
      <c r="B3232" s="40"/>
      <c r="C3232" s="41" t="s">
        <v>6484</v>
      </c>
      <c r="D3232" s="42" t="s">
        <v>21</v>
      </c>
      <c r="E3232" s="43">
        <v>344.48</v>
      </c>
      <c r="F3232" s="43">
        <v>23.23</v>
      </c>
      <c r="G3232" s="43">
        <v>367.71</v>
      </c>
      <c r="H3232" s="19">
        <f t="shared" si="50"/>
        <v>9</v>
      </c>
    </row>
    <row r="3233" spans="1:8" s="19" customFormat="1" ht="30" x14ac:dyDescent="0.25">
      <c r="A3233" s="40" t="s">
        <v>6485</v>
      </c>
      <c r="B3233" s="40"/>
      <c r="C3233" s="41" t="s">
        <v>6486</v>
      </c>
      <c r="D3233" s="42" t="s">
        <v>21</v>
      </c>
      <c r="E3233" s="43">
        <v>702.41</v>
      </c>
      <c r="F3233" s="43">
        <v>26.54</v>
      </c>
      <c r="G3233" s="43">
        <v>728.95</v>
      </c>
      <c r="H3233" s="19">
        <f t="shared" si="50"/>
        <v>9</v>
      </c>
    </row>
    <row r="3234" spans="1:8" s="19" customFormat="1" ht="30" x14ac:dyDescent="0.25">
      <c r="A3234" s="40" t="s">
        <v>6487</v>
      </c>
      <c r="B3234" s="40"/>
      <c r="C3234" s="41" t="s">
        <v>6488</v>
      </c>
      <c r="D3234" s="42" t="s">
        <v>21</v>
      </c>
      <c r="E3234" s="43">
        <v>880.49</v>
      </c>
      <c r="F3234" s="43">
        <v>29.86</v>
      </c>
      <c r="G3234" s="43">
        <v>910.35</v>
      </c>
      <c r="H3234" s="19">
        <f t="shared" si="50"/>
        <v>9</v>
      </c>
    </row>
    <row r="3235" spans="1:8" s="19" customFormat="1" ht="30" x14ac:dyDescent="0.25">
      <c r="A3235" s="40" t="s">
        <v>6489</v>
      </c>
      <c r="B3235" s="40"/>
      <c r="C3235" s="41" t="s">
        <v>6490</v>
      </c>
      <c r="D3235" s="42" t="s">
        <v>21</v>
      </c>
      <c r="E3235" s="43">
        <v>1304.78</v>
      </c>
      <c r="F3235" s="43">
        <v>33.18</v>
      </c>
      <c r="G3235" s="43">
        <v>1337.96</v>
      </c>
      <c r="H3235" s="19">
        <f t="shared" si="50"/>
        <v>9</v>
      </c>
    </row>
    <row r="3236" spans="1:8" s="19" customFormat="1" x14ac:dyDescent="0.25">
      <c r="A3236" s="40" t="s">
        <v>6491</v>
      </c>
      <c r="B3236" s="40"/>
      <c r="C3236" s="41" t="s">
        <v>6492</v>
      </c>
      <c r="D3236" s="42"/>
      <c r="E3236" s="43"/>
      <c r="F3236" s="43"/>
      <c r="G3236" s="43"/>
      <c r="H3236" s="19">
        <f t="shared" si="50"/>
        <v>5</v>
      </c>
    </row>
    <row r="3237" spans="1:8" s="19" customFormat="1" x14ac:dyDescent="0.25">
      <c r="A3237" s="40" t="s">
        <v>6493</v>
      </c>
      <c r="B3237" s="40"/>
      <c r="C3237" s="41" t="s">
        <v>6494</v>
      </c>
      <c r="D3237" s="42" t="s">
        <v>131</v>
      </c>
      <c r="E3237" s="43">
        <v>1.65</v>
      </c>
      <c r="F3237" s="43">
        <v>57.22</v>
      </c>
      <c r="G3237" s="43">
        <v>58.87</v>
      </c>
      <c r="H3237" s="19">
        <f t="shared" si="50"/>
        <v>9</v>
      </c>
    </row>
    <row r="3238" spans="1:8" s="19" customFormat="1" ht="30" x14ac:dyDescent="0.25">
      <c r="A3238" s="40" t="s">
        <v>6495</v>
      </c>
      <c r="B3238" s="40"/>
      <c r="C3238" s="41" t="s">
        <v>6496</v>
      </c>
      <c r="D3238" s="42" t="s">
        <v>131</v>
      </c>
      <c r="E3238" s="43">
        <v>60.71</v>
      </c>
      <c r="F3238" s="43">
        <v>33.29</v>
      </c>
      <c r="G3238" s="43">
        <v>94</v>
      </c>
      <c r="H3238" s="19">
        <f t="shared" si="50"/>
        <v>9</v>
      </c>
    </row>
    <row r="3239" spans="1:8" s="19" customFormat="1" x14ac:dyDescent="0.25">
      <c r="A3239" s="40" t="s">
        <v>6497</v>
      </c>
      <c r="B3239" s="40"/>
      <c r="C3239" s="41" t="s">
        <v>6498</v>
      </c>
      <c r="D3239" s="42"/>
      <c r="E3239" s="43"/>
      <c r="F3239" s="43"/>
      <c r="G3239" s="43"/>
      <c r="H3239" s="19">
        <f t="shared" si="50"/>
        <v>5</v>
      </c>
    </row>
    <row r="3240" spans="1:8" s="19" customFormat="1" ht="30" x14ac:dyDescent="0.25">
      <c r="A3240" s="40" t="s">
        <v>6499</v>
      </c>
      <c r="B3240" s="40"/>
      <c r="C3240" s="41" t="s">
        <v>6500</v>
      </c>
      <c r="D3240" s="42" t="s">
        <v>131</v>
      </c>
      <c r="E3240" s="43">
        <v>73.98</v>
      </c>
      <c r="F3240" s="43">
        <v>58.06</v>
      </c>
      <c r="G3240" s="43">
        <v>132.04</v>
      </c>
      <c r="H3240" s="19">
        <f t="shared" si="50"/>
        <v>9</v>
      </c>
    </row>
    <row r="3241" spans="1:8" s="19" customFormat="1" ht="30" x14ac:dyDescent="0.25">
      <c r="A3241" s="40" t="s">
        <v>6501</v>
      </c>
      <c r="B3241" s="40"/>
      <c r="C3241" s="41" t="s">
        <v>6502</v>
      </c>
      <c r="D3241" s="42" t="s">
        <v>131</v>
      </c>
      <c r="E3241" s="43">
        <v>79.489999999999995</v>
      </c>
      <c r="F3241" s="43">
        <v>66.349999999999994</v>
      </c>
      <c r="G3241" s="43">
        <v>145.84</v>
      </c>
      <c r="H3241" s="19">
        <f t="shared" si="50"/>
        <v>9</v>
      </c>
    </row>
    <row r="3242" spans="1:8" s="19" customFormat="1" ht="30" x14ac:dyDescent="0.25">
      <c r="A3242" s="40" t="s">
        <v>6503</v>
      </c>
      <c r="B3242" s="40"/>
      <c r="C3242" s="41" t="s">
        <v>6504</v>
      </c>
      <c r="D3242" s="42" t="s">
        <v>131</v>
      </c>
      <c r="E3242" s="43">
        <v>93.55</v>
      </c>
      <c r="F3242" s="43">
        <v>66.349999999999994</v>
      </c>
      <c r="G3242" s="43">
        <v>159.9</v>
      </c>
      <c r="H3242" s="19">
        <f t="shared" si="50"/>
        <v>9</v>
      </c>
    </row>
    <row r="3243" spans="1:8" s="19" customFormat="1" ht="30" x14ac:dyDescent="0.25">
      <c r="A3243" s="40" t="s">
        <v>6505</v>
      </c>
      <c r="B3243" s="40"/>
      <c r="C3243" s="41" t="s">
        <v>6506</v>
      </c>
      <c r="D3243" s="42" t="s">
        <v>131</v>
      </c>
      <c r="E3243" s="43">
        <v>125.18</v>
      </c>
      <c r="F3243" s="43">
        <v>74.650000000000006</v>
      </c>
      <c r="G3243" s="43">
        <v>199.83</v>
      </c>
      <c r="H3243" s="19">
        <f t="shared" si="50"/>
        <v>9</v>
      </c>
    </row>
    <row r="3244" spans="1:8" s="19" customFormat="1" ht="30" x14ac:dyDescent="0.25">
      <c r="A3244" s="40" t="s">
        <v>6507</v>
      </c>
      <c r="B3244" s="40"/>
      <c r="C3244" s="41" t="s">
        <v>6508</v>
      </c>
      <c r="D3244" s="42" t="s">
        <v>131</v>
      </c>
      <c r="E3244" s="43">
        <v>198.23</v>
      </c>
      <c r="F3244" s="43">
        <v>82.94</v>
      </c>
      <c r="G3244" s="43">
        <v>281.17</v>
      </c>
      <c r="H3244" s="19">
        <f t="shared" si="50"/>
        <v>9</v>
      </c>
    </row>
    <row r="3245" spans="1:8" s="19" customFormat="1" ht="30" x14ac:dyDescent="0.25">
      <c r="A3245" s="40" t="s">
        <v>6509</v>
      </c>
      <c r="B3245" s="40"/>
      <c r="C3245" s="41" t="s">
        <v>6510</v>
      </c>
      <c r="D3245" s="42" t="s">
        <v>131</v>
      </c>
      <c r="E3245" s="43">
        <v>233.59</v>
      </c>
      <c r="F3245" s="43">
        <v>93.31</v>
      </c>
      <c r="G3245" s="43">
        <v>326.89999999999998</v>
      </c>
      <c r="H3245" s="19">
        <f t="shared" si="50"/>
        <v>9</v>
      </c>
    </row>
    <row r="3246" spans="1:8" s="19" customFormat="1" ht="30" x14ac:dyDescent="0.25">
      <c r="A3246" s="40" t="s">
        <v>6511</v>
      </c>
      <c r="B3246" s="40"/>
      <c r="C3246" s="41" t="s">
        <v>6512</v>
      </c>
      <c r="D3246" s="42" t="s">
        <v>131</v>
      </c>
      <c r="E3246" s="43">
        <v>286.69</v>
      </c>
      <c r="F3246" s="43">
        <v>99.53</v>
      </c>
      <c r="G3246" s="43">
        <v>386.22</v>
      </c>
      <c r="H3246" s="19">
        <f t="shared" si="50"/>
        <v>9</v>
      </c>
    </row>
    <row r="3247" spans="1:8" s="19" customFormat="1" ht="30" x14ac:dyDescent="0.25">
      <c r="A3247" s="40" t="s">
        <v>6513</v>
      </c>
      <c r="B3247" s="40"/>
      <c r="C3247" s="41" t="s">
        <v>6514</v>
      </c>
      <c r="D3247" s="42" t="s">
        <v>131</v>
      </c>
      <c r="E3247" s="43">
        <v>321.56</v>
      </c>
      <c r="F3247" s="43">
        <v>103.68</v>
      </c>
      <c r="G3247" s="43">
        <v>425.24</v>
      </c>
      <c r="H3247" s="19">
        <f t="shared" si="50"/>
        <v>9</v>
      </c>
    </row>
    <row r="3248" spans="1:8" s="19" customFormat="1" ht="30" x14ac:dyDescent="0.25">
      <c r="A3248" s="40" t="s">
        <v>6515</v>
      </c>
      <c r="B3248" s="40"/>
      <c r="C3248" s="41" t="s">
        <v>6516</v>
      </c>
      <c r="D3248" s="42" t="s">
        <v>131</v>
      </c>
      <c r="E3248" s="43">
        <v>447.3</v>
      </c>
      <c r="F3248" s="43">
        <v>109.9</v>
      </c>
      <c r="G3248" s="43">
        <v>557.20000000000005</v>
      </c>
      <c r="H3248" s="19">
        <f t="shared" si="50"/>
        <v>9</v>
      </c>
    </row>
    <row r="3249" spans="1:8" s="19" customFormat="1" ht="30" x14ac:dyDescent="0.25">
      <c r="A3249" s="40" t="s">
        <v>6517</v>
      </c>
      <c r="B3249" s="40"/>
      <c r="C3249" s="41" t="s">
        <v>6518</v>
      </c>
      <c r="D3249" s="42" t="s">
        <v>131</v>
      </c>
      <c r="E3249" s="43">
        <v>615.35</v>
      </c>
      <c r="F3249" s="43">
        <v>114.04</v>
      </c>
      <c r="G3249" s="43">
        <v>729.39</v>
      </c>
      <c r="H3249" s="19">
        <f t="shared" si="50"/>
        <v>9</v>
      </c>
    </row>
    <row r="3250" spans="1:8" s="19" customFormat="1" ht="30" x14ac:dyDescent="0.25">
      <c r="A3250" s="40" t="s">
        <v>6519</v>
      </c>
      <c r="B3250" s="40"/>
      <c r="C3250" s="41" t="s">
        <v>6520</v>
      </c>
      <c r="D3250" s="42" t="s">
        <v>131</v>
      </c>
      <c r="E3250" s="43">
        <v>876.79</v>
      </c>
      <c r="F3250" s="43">
        <v>124.41</v>
      </c>
      <c r="G3250" s="43">
        <v>1001.2</v>
      </c>
      <c r="H3250" s="19">
        <f t="shared" si="50"/>
        <v>9</v>
      </c>
    </row>
    <row r="3251" spans="1:8" s="19" customFormat="1" ht="30" x14ac:dyDescent="0.25">
      <c r="A3251" s="40" t="s">
        <v>6521</v>
      </c>
      <c r="B3251" s="40"/>
      <c r="C3251" s="41" t="s">
        <v>6522</v>
      </c>
      <c r="D3251" s="42" t="s">
        <v>131</v>
      </c>
      <c r="E3251" s="43">
        <v>991.99</v>
      </c>
      <c r="F3251" s="43">
        <v>136.85</v>
      </c>
      <c r="G3251" s="43">
        <v>1128.8399999999999</v>
      </c>
      <c r="H3251" s="19">
        <f t="shared" si="50"/>
        <v>9</v>
      </c>
    </row>
    <row r="3252" spans="1:8" s="19" customFormat="1" ht="30" x14ac:dyDescent="0.25">
      <c r="A3252" s="40" t="s">
        <v>6523</v>
      </c>
      <c r="B3252" s="40"/>
      <c r="C3252" s="41" t="s">
        <v>6524</v>
      </c>
      <c r="D3252" s="42" t="s">
        <v>131</v>
      </c>
      <c r="E3252" s="43">
        <v>1342.25</v>
      </c>
      <c r="F3252" s="43">
        <v>145.15</v>
      </c>
      <c r="G3252" s="43">
        <v>1487.4</v>
      </c>
      <c r="H3252" s="19">
        <f t="shared" si="50"/>
        <v>9</v>
      </c>
    </row>
    <row r="3253" spans="1:8" s="19" customFormat="1" x14ac:dyDescent="0.25">
      <c r="A3253" s="40" t="s">
        <v>6525</v>
      </c>
      <c r="B3253" s="40"/>
      <c r="C3253" s="41" t="s">
        <v>6526</v>
      </c>
      <c r="D3253" s="42"/>
      <c r="E3253" s="43"/>
      <c r="F3253" s="43"/>
      <c r="G3253" s="43"/>
      <c r="H3253" s="19">
        <f t="shared" si="50"/>
        <v>5</v>
      </c>
    </row>
    <row r="3254" spans="1:8" s="19" customFormat="1" x14ac:dyDescent="0.25">
      <c r="A3254" s="40" t="s">
        <v>6527</v>
      </c>
      <c r="B3254" s="40"/>
      <c r="C3254" s="41" t="s">
        <v>6528</v>
      </c>
      <c r="D3254" s="42" t="s">
        <v>131</v>
      </c>
      <c r="E3254" s="43">
        <v>135.21</v>
      </c>
      <c r="F3254" s="43">
        <v>13.5</v>
      </c>
      <c r="G3254" s="43">
        <v>148.71</v>
      </c>
      <c r="H3254" s="19">
        <f t="shared" si="50"/>
        <v>9</v>
      </c>
    </row>
    <row r="3255" spans="1:8" s="19" customFormat="1" x14ac:dyDescent="0.25">
      <c r="A3255" s="40" t="s">
        <v>6529</v>
      </c>
      <c r="B3255" s="40"/>
      <c r="C3255" s="41" t="s">
        <v>6530</v>
      </c>
      <c r="D3255" s="42" t="s">
        <v>131</v>
      </c>
      <c r="E3255" s="43">
        <v>175.72</v>
      </c>
      <c r="F3255" s="43">
        <v>20.239999999999998</v>
      </c>
      <c r="G3255" s="43">
        <v>195.96</v>
      </c>
      <c r="H3255" s="19">
        <f t="shared" si="50"/>
        <v>9</v>
      </c>
    </row>
    <row r="3256" spans="1:8" s="19" customFormat="1" x14ac:dyDescent="0.25">
      <c r="A3256" s="40" t="s">
        <v>6531</v>
      </c>
      <c r="B3256" s="40"/>
      <c r="C3256" s="41" t="s">
        <v>6532</v>
      </c>
      <c r="D3256" s="42" t="s">
        <v>131</v>
      </c>
      <c r="E3256" s="43">
        <v>220.25</v>
      </c>
      <c r="F3256" s="43">
        <v>23.62</v>
      </c>
      <c r="G3256" s="43">
        <v>243.87</v>
      </c>
      <c r="H3256" s="19">
        <f t="shared" si="50"/>
        <v>9</v>
      </c>
    </row>
    <row r="3257" spans="1:8" s="19" customFormat="1" x14ac:dyDescent="0.25">
      <c r="A3257" s="40" t="s">
        <v>6533</v>
      </c>
      <c r="B3257" s="40"/>
      <c r="C3257" s="41" t="s">
        <v>6534</v>
      </c>
      <c r="D3257" s="42" t="s">
        <v>131</v>
      </c>
      <c r="E3257" s="43">
        <v>314.8</v>
      </c>
      <c r="F3257" s="43">
        <v>26.99</v>
      </c>
      <c r="G3257" s="43">
        <v>341.79</v>
      </c>
      <c r="H3257" s="19">
        <f t="shared" si="50"/>
        <v>9</v>
      </c>
    </row>
    <row r="3258" spans="1:8" s="19" customFormat="1" x14ac:dyDescent="0.25">
      <c r="A3258" s="40" t="s">
        <v>6535</v>
      </c>
      <c r="B3258" s="40"/>
      <c r="C3258" s="41" t="s">
        <v>6536</v>
      </c>
      <c r="D3258" s="42" t="s">
        <v>131</v>
      </c>
      <c r="E3258" s="43">
        <v>483.65</v>
      </c>
      <c r="F3258" s="43">
        <v>33.74</v>
      </c>
      <c r="G3258" s="43">
        <v>517.39</v>
      </c>
      <c r="H3258" s="19">
        <f t="shared" si="50"/>
        <v>9</v>
      </c>
    </row>
    <row r="3259" spans="1:8" s="19" customFormat="1" x14ac:dyDescent="0.25">
      <c r="A3259" s="40" t="s">
        <v>6537</v>
      </c>
      <c r="B3259" s="40"/>
      <c r="C3259" s="41" t="s">
        <v>6538</v>
      </c>
      <c r="D3259" s="42" t="s">
        <v>131</v>
      </c>
      <c r="E3259" s="43">
        <v>615.1</v>
      </c>
      <c r="F3259" s="43">
        <v>40.49</v>
      </c>
      <c r="G3259" s="43">
        <v>655.59</v>
      </c>
      <c r="H3259" s="19">
        <f t="shared" si="50"/>
        <v>9</v>
      </c>
    </row>
    <row r="3260" spans="1:8" s="19" customFormat="1" x14ac:dyDescent="0.25">
      <c r="A3260" s="40" t="s">
        <v>6539</v>
      </c>
      <c r="B3260" s="40"/>
      <c r="C3260" s="41" t="s">
        <v>6540</v>
      </c>
      <c r="D3260" s="42" t="s">
        <v>131</v>
      </c>
      <c r="E3260" s="43">
        <v>567.04</v>
      </c>
      <c r="F3260" s="43">
        <v>50.61</v>
      </c>
      <c r="G3260" s="43">
        <v>617.65</v>
      </c>
      <c r="H3260" s="19">
        <f t="shared" si="50"/>
        <v>9</v>
      </c>
    </row>
    <row r="3261" spans="1:8" s="19" customFormat="1" x14ac:dyDescent="0.25">
      <c r="A3261" s="40" t="s">
        <v>6541</v>
      </c>
      <c r="B3261" s="40"/>
      <c r="C3261" s="41" t="s">
        <v>6542</v>
      </c>
      <c r="D3261" s="42" t="s">
        <v>131</v>
      </c>
      <c r="E3261" s="43">
        <v>788.67</v>
      </c>
      <c r="F3261" s="43">
        <v>101.22</v>
      </c>
      <c r="G3261" s="43">
        <v>889.89</v>
      </c>
      <c r="H3261" s="19">
        <f t="shared" si="50"/>
        <v>9</v>
      </c>
    </row>
    <row r="3262" spans="1:8" s="19" customFormat="1" x14ac:dyDescent="0.25">
      <c r="A3262" s="40" t="s">
        <v>6543</v>
      </c>
      <c r="B3262" s="40"/>
      <c r="C3262" s="41" t="s">
        <v>6544</v>
      </c>
      <c r="D3262" s="42"/>
      <c r="E3262" s="43"/>
      <c r="F3262" s="43"/>
      <c r="G3262" s="43"/>
      <c r="H3262" s="19">
        <f t="shared" si="50"/>
        <v>5</v>
      </c>
    </row>
    <row r="3263" spans="1:8" s="19" customFormat="1" x14ac:dyDescent="0.25">
      <c r="A3263" s="40" t="s">
        <v>6545</v>
      </c>
      <c r="B3263" s="40"/>
      <c r="C3263" s="41" t="s">
        <v>6546</v>
      </c>
      <c r="D3263" s="42" t="s">
        <v>131</v>
      </c>
      <c r="E3263" s="43">
        <v>74.319999999999993</v>
      </c>
      <c r="F3263" s="43">
        <v>34.42</v>
      </c>
      <c r="G3263" s="43">
        <v>108.74</v>
      </c>
      <c r="H3263" s="19">
        <f t="shared" si="50"/>
        <v>9</v>
      </c>
    </row>
    <row r="3264" spans="1:8" s="19" customFormat="1" x14ac:dyDescent="0.25">
      <c r="A3264" s="40" t="s">
        <v>6547</v>
      </c>
      <c r="B3264" s="40"/>
      <c r="C3264" s="41" t="s">
        <v>6548</v>
      </c>
      <c r="D3264" s="42"/>
      <c r="E3264" s="43"/>
      <c r="F3264" s="43"/>
      <c r="G3264" s="43"/>
      <c r="H3264" s="19">
        <f t="shared" si="50"/>
        <v>5</v>
      </c>
    </row>
    <row r="3265" spans="1:8" s="19" customFormat="1" x14ac:dyDescent="0.25">
      <c r="A3265" s="40" t="s">
        <v>6549</v>
      </c>
      <c r="B3265" s="40"/>
      <c r="C3265" s="41" t="s">
        <v>6550</v>
      </c>
      <c r="D3265" s="42" t="s">
        <v>131</v>
      </c>
      <c r="E3265" s="43">
        <v>158.21</v>
      </c>
      <c r="F3265" s="43">
        <v>20.74</v>
      </c>
      <c r="G3265" s="43">
        <v>178.95</v>
      </c>
      <c r="H3265" s="19">
        <f t="shared" si="50"/>
        <v>9</v>
      </c>
    </row>
    <row r="3266" spans="1:8" s="19" customFormat="1" x14ac:dyDescent="0.25">
      <c r="A3266" s="40" t="s">
        <v>6551</v>
      </c>
      <c r="B3266" s="40"/>
      <c r="C3266" s="41" t="s">
        <v>6552</v>
      </c>
      <c r="D3266" s="42" t="s">
        <v>131</v>
      </c>
      <c r="E3266" s="43">
        <v>189.23</v>
      </c>
      <c r="F3266" s="43">
        <v>20.74</v>
      </c>
      <c r="G3266" s="43">
        <v>209.97</v>
      </c>
      <c r="H3266" s="19">
        <f t="shared" si="50"/>
        <v>9</v>
      </c>
    </row>
    <row r="3267" spans="1:8" s="19" customFormat="1" ht="30" x14ac:dyDescent="0.25">
      <c r="A3267" s="40" t="s">
        <v>6553</v>
      </c>
      <c r="B3267" s="40"/>
      <c r="C3267" s="41" t="s">
        <v>6554</v>
      </c>
      <c r="D3267" s="42" t="s">
        <v>131</v>
      </c>
      <c r="E3267" s="43">
        <v>235.5</v>
      </c>
      <c r="F3267" s="43">
        <v>29.17</v>
      </c>
      <c r="G3267" s="43">
        <v>264.67</v>
      </c>
      <c r="H3267" s="19">
        <f t="shared" si="50"/>
        <v>9</v>
      </c>
    </row>
    <row r="3268" spans="1:8" s="19" customFormat="1" ht="30" x14ac:dyDescent="0.25">
      <c r="A3268" s="40" t="s">
        <v>6555</v>
      </c>
      <c r="B3268" s="40"/>
      <c r="C3268" s="41" t="s">
        <v>6556</v>
      </c>
      <c r="D3268" s="42" t="s">
        <v>131</v>
      </c>
      <c r="E3268" s="43">
        <v>260.93</v>
      </c>
      <c r="F3268" s="43">
        <v>29.17</v>
      </c>
      <c r="G3268" s="43">
        <v>290.10000000000002</v>
      </c>
      <c r="H3268" s="19">
        <f t="shared" si="50"/>
        <v>9</v>
      </c>
    </row>
    <row r="3269" spans="1:8" s="19" customFormat="1" ht="30" x14ac:dyDescent="0.25">
      <c r="A3269" s="40" t="s">
        <v>6557</v>
      </c>
      <c r="B3269" s="40"/>
      <c r="C3269" s="41" t="s">
        <v>6558</v>
      </c>
      <c r="D3269" s="42" t="s">
        <v>131</v>
      </c>
      <c r="E3269" s="43">
        <v>556.98</v>
      </c>
      <c r="F3269" s="43">
        <v>29.17</v>
      </c>
      <c r="G3269" s="43">
        <v>586.15</v>
      </c>
      <c r="H3269" s="19">
        <f t="shared" si="50"/>
        <v>9</v>
      </c>
    </row>
    <row r="3270" spans="1:8" s="19" customFormat="1" ht="30" x14ac:dyDescent="0.25">
      <c r="A3270" s="40" t="s">
        <v>6559</v>
      </c>
      <c r="B3270" s="40"/>
      <c r="C3270" s="41" t="s">
        <v>6560</v>
      </c>
      <c r="D3270" s="42" t="s">
        <v>21</v>
      </c>
      <c r="E3270" s="43">
        <v>96.92</v>
      </c>
      <c r="F3270" s="43">
        <v>16.59</v>
      </c>
      <c r="G3270" s="43">
        <v>113.51</v>
      </c>
      <c r="H3270" s="19">
        <f t="shared" si="50"/>
        <v>9</v>
      </c>
    </row>
    <row r="3271" spans="1:8" s="19" customFormat="1" ht="30" x14ac:dyDescent="0.25">
      <c r="A3271" s="40" t="s">
        <v>6561</v>
      </c>
      <c r="B3271" s="40"/>
      <c r="C3271" s="41" t="s">
        <v>6562</v>
      </c>
      <c r="D3271" s="42" t="s">
        <v>21</v>
      </c>
      <c r="E3271" s="43">
        <v>115.92</v>
      </c>
      <c r="F3271" s="43">
        <v>16.59</v>
      </c>
      <c r="G3271" s="43">
        <v>132.51</v>
      </c>
      <c r="H3271" s="19">
        <f t="shared" si="50"/>
        <v>9</v>
      </c>
    </row>
    <row r="3272" spans="1:8" s="19" customFormat="1" ht="30" x14ac:dyDescent="0.25">
      <c r="A3272" s="40" t="s">
        <v>6563</v>
      </c>
      <c r="B3272" s="40"/>
      <c r="C3272" s="41" t="s">
        <v>6564</v>
      </c>
      <c r="D3272" s="42" t="s">
        <v>21</v>
      </c>
      <c r="E3272" s="43">
        <v>136.21</v>
      </c>
      <c r="F3272" s="43">
        <v>20.74</v>
      </c>
      <c r="G3272" s="43">
        <v>156.94999999999999</v>
      </c>
      <c r="H3272" s="19">
        <f t="shared" si="50"/>
        <v>9</v>
      </c>
    </row>
    <row r="3273" spans="1:8" s="19" customFormat="1" ht="30" x14ac:dyDescent="0.25">
      <c r="A3273" s="40" t="s">
        <v>6565</v>
      </c>
      <c r="B3273" s="40"/>
      <c r="C3273" s="41" t="s">
        <v>6566</v>
      </c>
      <c r="D3273" s="42" t="s">
        <v>21</v>
      </c>
      <c r="E3273" s="43">
        <v>251.74</v>
      </c>
      <c r="F3273" s="43">
        <v>20.74</v>
      </c>
      <c r="G3273" s="43">
        <v>272.48</v>
      </c>
      <c r="H3273" s="19">
        <f t="shared" ref="H3273:H3336" si="51">LEN(A3273)</f>
        <v>9</v>
      </c>
    </row>
    <row r="3274" spans="1:8" s="19" customFormat="1" ht="30" x14ac:dyDescent="0.25">
      <c r="A3274" s="40" t="s">
        <v>6567</v>
      </c>
      <c r="B3274" s="40"/>
      <c r="C3274" s="41" t="s">
        <v>6568</v>
      </c>
      <c r="D3274" s="42" t="s">
        <v>21</v>
      </c>
      <c r="E3274" s="43">
        <v>413.56</v>
      </c>
      <c r="F3274" s="43">
        <v>20.74</v>
      </c>
      <c r="G3274" s="43">
        <v>434.3</v>
      </c>
      <c r="H3274" s="19">
        <f t="shared" si="51"/>
        <v>9</v>
      </c>
    </row>
    <row r="3275" spans="1:8" s="19" customFormat="1" ht="30" x14ac:dyDescent="0.25">
      <c r="A3275" s="40" t="s">
        <v>6569</v>
      </c>
      <c r="B3275" s="40"/>
      <c r="C3275" s="41" t="s">
        <v>6570</v>
      </c>
      <c r="D3275" s="42" t="s">
        <v>334</v>
      </c>
      <c r="E3275" s="43">
        <v>1306.3599999999999</v>
      </c>
      <c r="F3275" s="43">
        <v>16.59</v>
      </c>
      <c r="G3275" s="43">
        <v>1322.95</v>
      </c>
      <c r="H3275" s="19">
        <f t="shared" si="51"/>
        <v>9</v>
      </c>
    </row>
    <row r="3276" spans="1:8" s="19" customFormat="1" ht="30" x14ac:dyDescent="0.25">
      <c r="A3276" s="40" t="s">
        <v>6571</v>
      </c>
      <c r="B3276" s="40"/>
      <c r="C3276" s="41" t="s">
        <v>6572</v>
      </c>
      <c r="D3276" s="42" t="s">
        <v>334</v>
      </c>
      <c r="E3276" s="43">
        <v>1229.93</v>
      </c>
      <c r="F3276" s="43">
        <v>16.59</v>
      </c>
      <c r="G3276" s="43">
        <v>1246.52</v>
      </c>
      <c r="H3276" s="19">
        <f t="shared" si="51"/>
        <v>9</v>
      </c>
    </row>
    <row r="3277" spans="1:8" s="19" customFormat="1" ht="30" x14ac:dyDescent="0.25">
      <c r="A3277" s="40" t="s">
        <v>6573</v>
      </c>
      <c r="B3277" s="40"/>
      <c r="C3277" s="41" t="s">
        <v>6574</v>
      </c>
      <c r="D3277" s="42" t="s">
        <v>334</v>
      </c>
      <c r="E3277" s="43">
        <v>1266.47</v>
      </c>
      <c r="F3277" s="43">
        <v>20.74</v>
      </c>
      <c r="G3277" s="43">
        <v>1287.21</v>
      </c>
      <c r="H3277" s="19">
        <f t="shared" si="51"/>
        <v>9</v>
      </c>
    </row>
    <row r="3278" spans="1:8" s="19" customFormat="1" ht="30" x14ac:dyDescent="0.25">
      <c r="A3278" s="40" t="s">
        <v>6575</v>
      </c>
      <c r="B3278" s="40"/>
      <c r="C3278" s="41" t="s">
        <v>6576</v>
      </c>
      <c r="D3278" s="42" t="s">
        <v>334</v>
      </c>
      <c r="E3278" s="43">
        <v>1415.59</v>
      </c>
      <c r="F3278" s="43">
        <v>20.74</v>
      </c>
      <c r="G3278" s="43">
        <v>1436.33</v>
      </c>
      <c r="H3278" s="19">
        <f t="shared" si="51"/>
        <v>9</v>
      </c>
    </row>
    <row r="3279" spans="1:8" s="19" customFormat="1" ht="30" x14ac:dyDescent="0.25">
      <c r="A3279" s="40" t="s">
        <v>6577</v>
      </c>
      <c r="B3279" s="40"/>
      <c r="C3279" s="41" t="s">
        <v>6578</v>
      </c>
      <c r="D3279" s="42" t="s">
        <v>334</v>
      </c>
      <c r="E3279" s="43">
        <v>1726.91</v>
      </c>
      <c r="F3279" s="43">
        <v>20.74</v>
      </c>
      <c r="G3279" s="43">
        <v>1747.65</v>
      </c>
      <c r="H3279" s="19">
        <f t="shared" si="51"/>
        <v>9</v>
      </c>
    </row>
    <row r="3280" spans="1:8" s="19" customFormat="1" ht="30" x14ac:dyDescent="0.25">
      <c r="A3280" s="40" t="s">
        <v>6579</v>
      </c>
      <c r="B3280" s="40"/>
      <c r="C3280" s="41" t="s">
        <v>6580</v>
      </c>
      <c r="D3280" s="42" t="s">
        <v>334</v>
      </c>
      <c r="E3280" s="43">
        <v>2992.11</v>
      </c>
      <c r="F3280" s="43">
        <v>20.74</v>
      </c>
      <c r="G3280" s="43">
        <v>3012.85</v>
      </c>
      <c r="H3280" s="19">
        <f t="shared" si="51"/>
        <v>9</v>
      </c>
    </row>
    <row r="3281" spans="1:8" s="19" customFormat="1" ht="30" x14ac:dyDescent="0.25">
      <c r="A3281" s="40" t="s">
        <v>6581</v>
      </c>
      <c r="B3281" s="40"/>
      <c r="C3281" s="41" t="s">
        <v>6582</v>
      </c>
      <c r="D3281" s="42" t="s">
        <v>131</v>
      </c>
      <c r="E3281" s="43">
        <v>266.42</v>
      </c>
      <c r="F3281" s="43">
        <v>29.17</v>
      </c>
      <c r="G3281" s="43">
        <v>295.58999999999997</v>
      </c>
      <c r="H3281" s="19">
        <f t="shared" si="51"/>
        <v>9</v>
      </c>
    </row>
    <row r="3282" spans="1:8" s="19" customFormat="1" ht="30" x14ac:dyDescent="0.25">
      <c r="A3282" s="40" t="s">
        <v>6583</v>
      </c>
      <c r="B3282" s="40"/>
      <c r="C3282" s="41" t="s">
        <v>6584</v>
      </c>
      <c r="D3282" s="42" t="s">
        <v>131</v>
      </c>
      <c r="E3282" s="43">
        <v>824.84</v>
      </c>
      <c r="F3282" s="43">
        <v>29.17</v>
      </c>
      <c r="G3282" s="43">
        <v>854.01</v>
      </c>
      <c r="H3282" s="19">
        <f t="shared" si="51"/>
        <v>9</v>
      </c>
    </row>
    <row r="3283" spans="1:8" s="19" customFormat="1" x14ac:dyDescent="0.25">
      <c r="A3283" s="40" t="s">
        <v>6585</v>
      </c>
      <c r="B3283" s="40"/>
      <c r="C3283" s="41" t="s">
        <v>6586</v>
      </c>
      <c r="D3283" s="42" t="s">
        <v>21</v>
      </c>
      <c r="E3283" s="43">
        <v>130.91999999999999</v>
      </c>
      <c r="F3283" s="43">
        <v>16.59</v>
      </c>
      <c r="G3283" s="43">
        <v>147.51</v>
      </c>
      <c r="H3283" s="19">
        <f t="shared" si="51"/>
        <v>9</v>
      </c>
    </row>
    <row r="3284" spans="1:8" s="19" customFormat="1" x14ac:dyDescent="0.25">
      <c r="A3284" s="40" t="s">
        <v>6587</v>
      </c>
      <c r="B3284" s="40"/>
      <c r="C3284" s="41" t="s">
        <v>6588</v>
      </c>
      <c r="D3284" s="42" t="s">
        <v>21</v>
      </c>
      <c r="E3284" s="43">
        <v>189.37</v>
      </c>
      <c r="F3284" s="43">
        <v>16.59</v>
      </c>
      <c r="G3284" s="43">
        <v>205.96</v>
      </c>
      <c r="H3284" s="19">
        <f t="shared" si="51"/>
        <v>9</v>
      </c>
    </row>
    <row r="3285" spans="1:8" s="19" customFormat="1" x14ac:dyDescent="0.25">
      <c r="A3285" s="40" t="s">
        <v>6589</v>
      </c>
      <c r="B3285" s="40"/>
      <c r="C3285" s="41" t="s">
        <v>6590</v>
      </c>
      <c r="D3285" s="42" t="s">
        <v>21</v>
      </c>
      <c r="E3285" s="43">
        <v>183.17</v>
      </c>
      <c r="F3285" s="43">
        <v>20.74</v>
      </c>
      <c r="G3285" s="43">
        <v>203.91</v>
      </c>
      <c r="H3285" s="19">
        <f t="shared" si="51"/>
        <v>9</v>
      </c>
    </row>
    <row r="3286" spans="1:8" s="19" customFormat="1" x14ac:dyDescent="0.25">
      <c r="A3286" s="40" t="s">
        <v>6591</v>
      </c>
      <c r="B3286" s="40"/>
      <c r="C3286" s="41" t="s">
        <v>6592</v>
      </c>
      <c r="D3286" s="42" t="s">
        <v>21</v>
      </c>
      <c r="E3286" s="43">
        <v>268.83</v>
      </c>
      <c r="F3286" s="43">
        <v>20.74</v>
      </c>
      <c r="G3286" s="43">
        <v>289.57</v>
      </c>
      <c r="H3286" s="19">
        <f t="shared" si="51"/>
        <v>9</v>
      </c>
    </row>
    <row r="3287" spans="1:8" s="19" customFormat="1" x14ac:dyDescent="0.25">
      <c r="A3287" s="40" t="s">
        <v>6593</v>
      </c>
      <c r="B3287" s="40"/>
      <c r="C3287" s="41" t="s">
        <v>6594</v>
      </c>
      <c r="D3287" s="42" t="s">
        <v>21</v>
      </c>
      <c r="E3287" s="43">
        <v>354.91</v>
      </c>
      <c r="F3287" s="43">
        <v>20.74</v>
      </c>
      <c r="G3287" s="43">
        <v>375.65</v>
      </c>
      <c r="H3287" s="19">
        <f t="shared" si="51"/>
        <v>9</v>
      </c>
    </row>
    <row r="3288" spans="1:8" s="19" customFormat="1" x14ac:dyDescent="0.25">
      <c r="A3288" s="40" t="s">
        <v>6595</v>
      </c>
      <c r="B3288" s="40"/>
      <c r="C3288" s="41" t="s">
        <v>6596</v>
      </c>
      <c r="D3288" s="42" t="s">
        <v>21</v>
      </c>
      <c r="E3288" s="43">
        <v>794.05</v>
      </c>
      <c r="F3288" s="43">
        <v>20.74</v>
      </c>
      <c r="G3288" s="43">
        <v>814.79</v>
      </c>
      <c r="H3288" s="19">
        <f t="shared" si="51"/>
        <v>9</v>
      </c>
    </row>
    <row r="3289" spans="1:8" s="19" customFormat="1" x14ac:dyDescent="0.25">
      <c r="A3289" s="40" t="s">
        <v>6597</v>
      </c>
      <c r="B3289" s="40"/>
      <c r="C3289" s="41" t="s">
        <v>6598</v>
      </c>
      <c r="D3289" s="42" t="s">
        <v>21</v>
      </c>
      <c r="E3289" s="43">
        <v>179.67</v>
      </c>
      <c r="F3289" s="43">
        <v>16.59</v>
      </c>
      <c r="G3289" s="43">
        <v>196.26</v>
      </c>
      <c r="H3289" s="19">
        <f t="shared" si="51"/>
        <v>9</v>
      </c>
    </row>
    <row r="3290" spans="1:8" s="19" customFormat="1" x14ac:dyDescent="0.25">
      <c r="A3290" s="40" t="s">
        <v>6599</v>
      </c>
      <c r="B3290" s="40"/>
      <c r="C3290" s="41" t="s">
        <v>6600</v>
      </c>
      <c r="D3290" s="42" t="s">
        <v>21</v>
      </c>
      <c r="E3290" s="43">
        <v>178.27</v>
      </c>
      <c r="F3290" s="43">
        <v>16.59</v>
      </c>
      <c r="G3290" s="43">
        <v>194.86</v>
      </c>
      <c r="H3290" s="19">
        <f t="shared" si="51"/>
        <v>9</v>
      </c>
    </row>
    <row r="3291" spans="1:8" s="19" customFormat="1" x14ac:dyDescent="0.25">
      <c r="A3291" s="40" t="s">
        <v>6601</v>
      </c>
      <c r="B3291" s="40"/>
      <c r="C3291" s="41" t="s">
        <v>6602</v>
      </c>
      <c r="D3291" s="42" t="s">
        <v>21</v>
      </c>
      <c r="E3291" s="43">
        <v>215.64</v>
      </c>
      <c r="F3291" s="43">
        <v>20.74</v>
      </c>
      <c r="G3291" s="43">
        <v>236.38</v>
      </c>
      <c r="H3291" s="19">
        <f t="shared" si="51"/>
        <v>9</v>
      </c>
    </row>
    <row r="3292" spans="1:8" s="19" customFormat="1" x14ac:dyDescent="0.25">
      <c r="A3292" s="40" t="s">
        <v>6603</v>
      </c>
      <c r="B3292" s="40"/>
      <c r="C3292" s="41" t="s">
        <v>6604</v>
      </c>
      <c r="D3292" s="42" t="s">
        <v>21</v>
      </c>
      <c r="E3292" s="43">
        <v>447.73</v>
      </c>
      <c r="F3292" s="43">
        <v>20.74</v>
      </c>
      <c r="G3292" s="43">
        <v>468.47</v>
      </c>
      <c r="H3292" s="19">
        <f t="shared" si="51"/>
        <v>9</v>
      </c>
    </row>
    <row r="3293" spans="1:8" s="19" customFormat="1" x14ac:dyDescent="0.25">
      <c r="A3293" s="40" t="s">
        <v>6605</v>
      </c>
      <c r="B3293" s="40"/>
      <c r="C3293" s="41" t="s">
        <v>6606</v>
      </c>
      <c r="D3293" s="42" t="s">
        <v>21</v>
      </c>
      <c r="E3293" s="43">
        <v>753.7</v>
      </c>
      <c r="F3293" s="43">
        <v>20.74</v>
      </c>
      <c r="G3293" s="43">
        <v>774.44</v>
      </c>
      <c r="H3293" s="19">
        <f t="shared" si="51"/>
        <v>9</v>
      </c>
    </row>
    <row r="3294" spans="1:8" s="19" customFormat="1" x14ac:dyDescent="0.25">
      <c r="A3294" s="40" t="s">
        <v>6607</v>
      </c>
      <c r="B3294" s="40"/>
      <c r="C3294" s="41" t="s">
        <v>6608</v>
      </c>
      <c r="D3294" s="42" t="s">
        <v>21</v>
      </c>
      <c r="E3294" s="43">
        <v>247.56</v>
      </c>
      <c r="F3294" s="43">
        <v>16.59</v>
      </c>
      <c r="G3294" s="43">
        <v>264.14999999999998</v>
      </c>
      <c r="H3294" s="19">
        <f t="shared" si="51"/>
        <v>9</v>
      </c>
    </row>
    <row r="3295" spans="1:8" s="19" customFormat="1" x14ac:dyDescent="0.25">
      <c r="A3295" s="40" t="s">
        <v>6609</v>
      </c>
      <c r="B3295" s="40"/>
      <c r="C3295" s="41" t="s">
        <v>6610</v>
      </c>
      <c r="D3295" s="42" t="s">
        <v>21</v>
      </c>
      <c r="E3295" s="43">
        <v>284.89</v>
      </c>
      <c r="F3295" s="43">
        <v>16.59</v>
      </c>
      <c r="G3295" s="43">
        <v>301.48</v>
      </c>
      <c r="H3295" s="19">
        <f t="shared" si="51"/>
        <v>9</v>
      </c>
    </row>
    <row r="3296" spans="1:8" s="19" customFormat="1" x14ac:dyDescent="0.25">
      <c r="A3296" s="40" t="s">
        <v>6611</v>
      </c>
      <c r="B3296" s="40"/>
      <c r="C3296" s="41" t="s">
        <v>6612</v>
      </c>
      <c r="D3296" s="42" t="s">
        <v>21</v>
      </c>
      <c r="E3296" s="43">
        <v>301.35000000000002</v>
      </c>
      <c r="F3296" s="43">
        <v>16.59</v>
      </c>
      <c r="G3296" s="43">
        <v>317.94</v>
      </c>
      <c r="H3296" s="19">
        <f t="shared" si="51"/>
        <v>9</v>
      </c>
    </row>
    <row r="3297" spans="1:8" s="19" customFormat="1" x14ac:dyDescent="0.25">
      <c r="A3297" s="40" t="s">
        <v>6613</v>
      </c>
      <c r="B3297" s="40"/>
      <c r="C3297" s="41" t="s">
        <v>6614</v>
      </c>
      <c r="D3297" s="42" t="s">
        <v>21</v>
      </c>
      <c r="E3297" s="43">
        <v>361.21</v>
      </c>
      <c r="F3297" s="43">
        <v>20.74</v>
      </c>
      <c r="G3297" s="43">
        <v>381.95</v>
      </c>
      <c r="H3297" s="19">
        <f t="shared" si="51"/>
        <v>9</v>
      </c>
    </row>
    <row r="3298" spans="1:8" s="19" customFormat="1" x14ac:dyDescent="0.25">
      <c r="A3298" s="40" t="s">
        <v>6615</v>
      </c>
      <c r="B3298" s="40"/>
      <c r="C3298" s="41" t="s">
        <v>6616</v>
      </c>
      <c r="D3298" s="42" t="s">
        <v>21</v>
      </c>
      <c r="E3298" s="43">
        <v>386.05</v>
      </c>
      <c r="F3298" s="43">
        <v>20.74</v>
      </c>
      <c r="G3298" s="43">
        <v>406.79</v>
      </c>
      <c r="H3298" s="19">
        <f t="shared" si="51"/>
        <v>9</v>
      </c>
    </row>
    <row r="3299" spans="1:8" s="19" customFormat="1" x14ac:dyDescent="0.25">
      <c r="A3299" s="40" t="s">
        <v>6617</v>
      </c>
      <c r="B3299" s="40"/>
      <c r="C3299" s="41" t="s">
        <v>6618</v>
      </c>
      <c r="D3299" s="42" t="s">
        <v>21</v>
      </c>
      <c r="E3299" s="43">
        <v>816.5</v>
      </c>
      <c r="F3299" s="43">
        <v>20.74</v>
      </c>
      <c r="G3299" s="43">
        <v>837.24</v>
      </c>
      <c r="H3299" s="19">
        <f t="shared" si="51"/>
        <v>9</v>
      </c>
    </row>
    <row r="3300" spans="1:8" s="19" customFormat="1" ht="30" x14ac:dyDescent="0.25">
      <c r="A3300" s="40" t="s">
        <v>6619</v>
      </c>
      <c r="B3300" s="40"/>
      <c r="C3300" s="41" t="s">
        <v>6620</v>
      </c>
      <c r="D3300" s="42" t="s">
        <v>21</v>
      </c>
      <c r="E3300" s="43">
        <v>235.28</v>
      </c>
      <c r="F3300" s="43">
        <v>20.74</v>
      </c>
      <c r="G3300" s="43">
        <v>256.02</v>
      </c>
      <c r="H3300" s="19">
        <f t="shared" si="51"/>
        <v>9</v>
      </c>
    </row>
    <row r="3301" spans="1:8" s="19" customFormat="1" ht="30" x14ac:dyDescent="0.25">
      <c r="A3301" s="40" t="s">
        <v>6621</v>
      </c>
      <c r="B3301" s="40"/>
      <c r="C3301" s="41" t="s">
        <v>6622</v>
      </c>
      <c r="D3301" s="42" t="s">
        <v>21</v>
      </c>
      <c r="E3301" s="43">
        <v>535.24</v>
      </c>
      <c r="F3301" s="43">
        <v>20.74</v>
      </c>
      <c r="G3301" s="43">
        <v>555.98</v>
      </c>
      <c r="H3301" s="19">
        <f t="shared" si="51"/>
        <v>9</v>
      </c>
    </row>
    <row r="3302" spans="1:8" s="19" customFormat="1" x14ac:dyDescent="0.25">
      <c r="A3302" s="40" t="s">
        <v>6623</v>
      </c>
      <c r="B3302" s="40"/>
      <c r="C3302" s="41" t="s">
        <v>6624</v>
      </c>
      <c r="D3302" s="42" t="s">
        <v>21</v>
      </c>
      <c r="E3302" s="43">
        <v>153.75</v>
      </c>
      <c r="F3302" s="43">
        <v>16.59</v>
      </c>
      <c r="G3302" s="43">
        <v>170.34</v>
      </c>
      <c r="H3302" s="19">
        <f t="shared" si="51"/>
        <v>9</v>
      </c>
    </row>
    <row r="3303" spans="1:8" s="19" customFormat="1" ht="30" x14ac:dyDescent="0.25">
      <c r="A3303" s="40" t="s">
        <v>6625</v>
      </c>
      <c r="B3303" s="40"/>
      <c r="C3303" s="41" t="s">
        <v>6626</v>
      </c>
      <c r="D3303" s="42" t="s">
        <v>21</v>
      </c>
      <c r="E3303" s="43">
        <v>201.6</v>
      </c>
      <c r="F3303" s="43">
        <v>20.74</v>
      </c>
      <c r="G3303" s="43">
        <v>222.34</v>
      </c>
      <c r="H3303" s="19">
        <f t="shared" si="51"/>
        <v>9</v>
      </c>
    </row>
    <row r="3304" spans="1:8" s="19" customFormat="1" ht="30" x14ac:dyDescent="0.25">
      <c r="A3304" s="40" t="s">
        <v>6627</v>
      </c>
      <c r="B3304" s="40"/>
      <c r="C3304" s="41" t="s">
        <v>6628</v>
      </c>
      <c r="D3304" s="42" t="s">
        <v>21</v>
      </c>
      <c r="E3304" s="43">
        <v>247.14</v>
      </c>
      <c r="F3304" s="43">
        <v>20.74</v>
      </c>
      <c r="G3304" s="43">
        <v>267.88</v>
      </c>
      <c r="H3304" s="19">
        <f t="shared" si="51"/>
        <v>9</v>
      </c>
    </row>
    <row r="3305" spans="1:8" s="19" customFormat="1" ht="30" x14ac:dyDescent="0.25">
      <c r="A3305" s="40" t="s">
        <v>6629</v>
      </c>
      <c r="B3305" s="40"/>
      <c r="C3305" s="41" t="s">
        <v>6630</v>
      </c>
      <c r="D3305" s="42" t="s">
        <v>21</v>
      </c>
      <c r="E3305" s="43">
        <v>273.27</v>
      </c>
      <c r="F3305" s="43">
        <v>20.74</v>
      </c>
      <c r="G3305" s="43">
        <v>294.01</v>
      </c>
      <c r="H3305" s="19">
        <f t="shared" si="51"/>
        <v>9</v>
      </c>
    </row>
    <row r="3306" spans="1:8" s="19" customFormat="1" ht="30" x14ac:dyDescent="0.25">
      <c r="A3306" s="40" t="s">
        <v>6631</v>
      </c>
      <c r="B3306" s="40"/>
      <c r="C3306" s="41" t="s">
        <v>6632</v>
      </c>
      <c r="D3306" s="42" t="s">
        <v>21</v>
      </c>
      <c r="E3306" s="43">
        <v>615.02</v>
      </c>
      <c r="F3306" s="43">
        <v>20.74</v>
      </c>
      <c r="G3306" s="43">
        <v>635.76</v>
      </c>
      <c r="H3306" s="19">
        <f t="shared" si="51"/>
        <v>9</v>
      </c>
    </row>
    <row r="3307" spans="1:8" s="19" customFormat="1" ht="30" x14ac:dyDescent="0.25">
      <c r="A3307" s="40" t="s">
        <v>6633</v>
      </c>
      <c r="B3307" s="40"/>
      <c r="C3307" s="41" t="s">
        <v>6634</v>
      </c>
      <c r="D3307" s="42" t="s">
        <v>21</v>
      </c>
      <c r="E3307" s="43">
        <v>572.62</v>
      </c>
      <c r="F3307" s="43">
        <v>20.74</v>
      </c>
      <c r="G3307" s="43">
        <v>593.36</v>
      </c>
      <c r="H3307" s="19">
        <f t="shared" si="51"/>
        <v>9</v>
      </c>
    </row>
    <row r="3308" spans="1:8" s="19" customFormat="1" ht="30" x14ac:dyDescent="0.25">
      <c r="A3308" s="40" t="s">
        <v>6635</v>
      </c>
      <c r="B3308" s="40"/>
      <c r="C3308" s="41" t="s">
        <v>6636</v>
      </c>
      <c r="D3308" s="42" t="s">
        <v>21</v>
      </c>
      <c r="E3308" s="43">
        <v>178.17</v>
      </c>
      <c r="F3308" s="43">
        <v>20.74</v>
      </c>
      <c r="G3308" s="43">
        <v>198.91</v>
      </c>
      <c r="H3308" s="19">
        <f t="shared" si="51"/>
        <v>9</v>
      </c>
    </row>
    <row r="3309" spans="1:8" s="19" customFormat="1" ht="30" x14ac:dyDescent="0.25">
      <c r="A3309" s="40" t="s">
        <v>6637</v>
      </c>
      <c r="B3309" s="40"/>
      <c r="C3309" s="41" t="s">
        <v>6638</v>
      </c>
      <c r="D3309" s="42" t="s">
        <v>21</v>
      </c>
      <c r="E3309" s="43">
        <v>649.20000000000005</v>
      </c>
      <c r="F3309" s="43">
        <v>20.74</v>
      </c>
      <c r="G3309" s="43">
        <v>669.94</v>
      </c>
      <c r="H3309" s="19">
        <f t="shared" si="51"/>
        <v>9</v>
      </c>
    </row>
    <row r="3310" spans="1:8" s="19" customFormat="1" ht="30" x14ac:dyDescent="0.25">
      <c r="A3310" s="40" t="s">
        <v>6639</v>
      </c>
      <c r="B3310" s="40"/>
      <c r="C3310" s="41" t="s">
        <v>6640</v>
      </c>
      <c r="D3310" s="42" t="s">
        <v>21</v>
      </c>
      <c r="E3310" s="43">
        <v>614.27</v>
      </c>
      <c r="F3310" s="43">
        <v>20.74</v>
      </c>
      <c r="G3310" s="43">
        <v>635.01</v>
      </c>
      <c r="H3310" s="19">
        <f t="shared" si="51"/>
        <v>9</v>
      </c>
    </row>
    <row r="3311" spans="1:8" s="19" customFormat="1" ht="30" x14ac:dyDescent="0.25">
      <c r="A3311" s="40" t="s">
        <v>6641</v>
      </c>
      <c r="B3311" s="40"/>
      <c r="C3311" s="41" t="s">
        <v>6642</v>
      </c>
      <c r="D3311" s="42" t="s">
        <v>21</v>
      </c>
      <c r="E3311" s="43">
        <v>1234.26</v>
      </c>
      <c r="F3311" s="43">
        <v>20.74</v>
      </c>
      <c r="G3311" s="43">
        <v>1255</v>
      </c>
      <c r="H3311" s="19">
        <f t="shared" si="51"/>
        <v>9</v>
      </c>
    </row>
    <row r="3312" spans="1:8" s="19" customFormat="1" x14ac:dyDescent="0.25">
      <c r="A3312" s="40" t="s">
        <v>6643</v>
      </c>
      <c r="B3312" s="40"/>
      <c r="C3312" s="41" t="s">
        <v>6644</v>
      </c>
      <c r="D3312" s="42" t="s">
        <v>21</v>
      </c>
      <c r="E3312" s="43">
        <v>655.30999999999995</v>
      </c>
      <c r="F3312" s="43">
        <v>16.59</v>
      </c>
      <c r="G3312" s="43">
        <v>671.9</v>
      </c>
      <c r="H3312" s="19">
        <f t="shared" si="51"/>
        <v>9</v>
      </c>
    </row>
    <row r="3313" spans="1:8" s="19" customFormat="1" x14ac:dyDescent="0.25">
      <c r="A3313" s="40" t="s">
        <v>6645</v>
      </c>
      <c r="B3313" s="40"/>
      <c r="C3313" s="41" t="s">
        <v>6646</v>
      </c>
      <c r="D3313" s="42" t="s">
        <v>21</v>
      </c>
      <c r="E3313" s="43">
        <v>776.29</v>
      </c>
      <c r="F3313" s="43">
        <v>20.74</v>
      </c>
      <c r="G3313" s="43">
        <v>797.03</v>
      </c>
      <c r="H3313" s="19">
        <f t="shared" si="51"/>
        <v>9</v>
      </c>
    </row>
    <row r="3314" spans="1:8" s="19" customFormat="1" x14ac:dyDescent="0.25">
      <c r="A3314" s="40" t="s">
        <v>6647</v>
      </c>
      <c r="B3314" s="40"/>
      <c r="C3314" s="41" t="s">
        <v>6648</v>
      </c>
      <c r="D3314" s="42" t="s">
        <v>21</v>
      </c>
      <c r="E3314" s="43">
        <v>1129.42</v>
      </c>
      <c r="F3314" s="43">
        <v>20.74</v>
      </c>
      <c r="G3314" s="43">
        <v>1150.1600000000001</v>
      </c>
      <c r="H3314" s="19">
        <f t="shared" si="51"/>
        <v>9</v>
      </c>
    </row>
    <row r="3315" spans="1:8" s="19" customFormat="1" x14ac:dyDescent="0.25">
      <c r="A3315" s="40" t="s">
        <v>6649</v>
      </c>
      <c r="B3315" s="40"/>
      <c r="C3315" s="41" t="s">
        <v>6650</v>
      </c>
      <c r="D3315" s="42" t="s">
        <v>21</v>
      </c>
      <c r="E3315" s="43">
        <v>1579.91</v>
      </c>
      <c r="F3315" s="43">
        <v>20.74</v>
      </c>
      <c r="G3315" s="43">
        <v>1600.65</v>
      </c>
      <c r="H3315" s="19">
        <f t="shared" si="51"/>
        <v>9</v>
      </c>
    </row>
    <row r="3316" spans="1:8" s="19" customFormat="1" x14ac:dyDescent="0.25">
      <c r="A3316" s="40" t="s">
        <v>6651</v>
      </c>
      <c r="B3316" s="40"/>
      <c r="C3316" s="41" t="s">
        <v>6652</v>
      </c>
      <c r="D3316" s="42" t="s">
        <v>21</v>
      </c>
      <c r="E3316" s="43">
        <v>2856.09</v>
      </c>
      <c r="F3316" s="43">
        <v>20.74</v>
      </c>
      <c r="G3316" s="43">
        <v>2876.83</v>
      </c>
      <c r="H3316" s="19">
        <f t="shared" si="51"/>
        <v>9</v>
      </c>
    </row>
    <row r="3317" spans="1:8" s="19" customFormat="1" ht="45" x14ac:dyDescent="0.25">
      <c r="A3317" s="40" t="s">
        <v>6653</v>
      </c>
      <c r="B3317" s="40"/>
      <c r="C3317" s="41" t="s">
        <v>6654</v>
      </c>
      <c r="D3317" s="42" t="s">
        <v>21</v>
      </c>
      <c r="E3317" s="43">
        <v>363.54</v>
      </c>
      <c r="F3317" s="43">
        <v>16.59</v>
      </c>
      <c r="G3317" s="43">
        <v>380.13</v>
      </c>
      <c r="H3317" s="19">
        <f t="shared" si="51"/>
        <v>9</v>
      </c>
    </row>
    <row r="3318" spans="1:8" s="19" customFormat="1" ht="45" x14ac:dyDescent="0.25">
      <c r="A3318" s="40" t="s">
        <v>6655</v>
      </c>
      <c r="B3318" s="40"/>
      <c r="C3318" s="41" t="s">
        <v>6656</v>
      </c>
      <c r="D3318" s="42" t="s">
        <v>21</v>
      </c>
      <c r="E3318" s="43">
        <v>422.62</v>
      </c>
      <c r="F3318" s="43">
        <v>16.59</v>
      </c>
      <c r="G3318" s="43">
        <v>439.21</v>
      </c>
      <c r="H3318" s="19">
        <f t="shared" si="51"/>
        <v>9</v>
      </c>
    </row>
    <row r="3319" spans="1:8" s="19" customFormat="1" ht="45" x14ac:dyDescent="0.25">
      <c r="A3319" s="40" t="s">
        <v>6657</v>
      </c>
      <c r="B3319" s="40"/>
      <c r="C3319" s="41" t="s">
        <v>6658</v>
      </c>
      <c r="D3319" s="42" t="s">
        <v>21</v>
      </c>
      <c r="E3319" s="43">
        <v>525.94000000000005</v>
      </c>
      <c r="F3319" s="43">
        <v>20.74</v>
      </c>
      <c r="G3319" s="43">
        <v>546.67999999999995</v>
      </c>
      <c r="H3319" s="19">
        <f t="shared" si="51"/>
        <v>9</v>
      </c>
    </row>
    <row r="3320" spans="1:8" s="19" customFormat="1" ht="45" x14ac:dyDescent="0.25">
      <c r="A3320" s="40" t="s">
        <v>6659</v>
      </c>
      <c r="B3320" s="40"/>
      <c r="C3320" s="41" t="s">
        <v>6660</v>
      </c>
      <c r="D3320" s="42" t="s">
        <v>21</v>
      </c>
      <c r="E3320" s="43">
        <v>460.05</v>
      </c>
      <c r="F3320" s="43">
        <v>20.74</v>
      </c>
      <c r="G3320" s="43">
        <v>480.79</v>
      </c>
      <c r="H3320" s="19">
        <f t="shared" si="51"/>
        <v>9</v>
      </c>
    </row>
    <row r="3321" spans="1:8" s="19" customFormat="1" ht="45" x14ac:dyDescent="0.25">
      <c r="A3321" s="40" t="s">
        <v>6661</v>
      </c>
      <c r="B3321" s="40"/>
      <c r="C3321" s="41" t="s">
        <v>6662</v>
      </c>
      <c r="D3321" s="42" t="s">
        <v>21</v>
      </c>
      <c r="E3321" s="43">
        <v>574.54999999999995</v>
      </c>
      <c r="F3321" s="43">
        <v>20.74</v>
      </c>
      <c r="G3321" s="43">
        <v>595.29</v>
      </c>
      <c r="H3321" s="19">
        <f t="shared" si="51"/>
        <v>9</v>
      </c>
    </row>
    <row r="3322" spans="1:8" s="19" customFormat="1" x14ac:dyDescent="0.25">
      <c r="A3322" s="40" t="s">
        <v>6663</v>
      </c>
      <c r="B3322" s="40"/>
      <c r="C3322" s="41" t="s">
        <v>6664</v>
      </c>
      <c r="D3322" s="42" t="s">
        <v>21</v>
      </c>
      <c r="E3322" s="43">
        <v>342.84</v>
      </c>
      <c r="F3322" s="43">
        <v>20.74</v>
      </c>
      <c r="G3322" s="43">
        <v>363.58</v>
      </c>
      <c r="H3322" s="19">
        <f t="shared" si="51"/>
        <v>9</v>
      </c>
    </row>
    <row r="3323" spans="1:8" s="19" customFormat="1" x14ac:dyDescent="0.25">
      <c r="A3323" s="40" t="s">
        <v>6665</v>
      </c>
      <c r="B3323" s="40"/>
      <c r="C3323" s="41" t="s">
        <v>6666</v>
      </c>
      <c r="D3323" s="42" t="s">
        <v>21</v>
      </c>
      <c r="E3323" s="43">
        <v>693.57</v>
      </c>
      <c r="F3323" s="43">
        <v>20.74</v>
      </c>
      <c r="G3323" s="43">
        <v>714.31</v>
      </c>
      <c r="H3323" s="19">
        <f t="shared" si="51"/>
        <v>9</v>
      </c>
    </row>
    <row r="3324" spans="1:8" s="19" customFormat="1" x14ac:dyDescent="0.25">
      <c r="A3324" s="40" t="s">
        <v>6667</v>
      </c>
      <c r="B3324" s="40"/>
      <c r="C3324" s="41" t="s">
        <v>6668</v>
      </c>
      <c r="D3324" s="42" t="s">
        <v>21</v>
      </c>
      <c r="E3324" s="43">
        <v>724.18</v>
      </c>
      <c r="F3324" s="43">
        <v>20.74</v>
      </c>
      <c r="G3324" s="43">
        <v>744.92</v>
      </c>
      <c r="H3324" s="19">
        <f t="shared" si="51"/>
        <v>9</v>
      </c>
    </row>
    <row r="3325" spans="1:8" s="19" customFormat="1" x14ac:dyDescent="0.25">
      <c r="A3325" s="40" t="s">
        <v>6669</v>
      </c>
      <c r="B3325" s="40"/>
      <c r="C3325" s="41" t="s">
        <v>6670</v>
      </c>
      <c r="D3325" s="42" t="s">
        <v>21</v>
      </c>
      <c r="E3325" s="43">
        <v>1070.6500000000001</v>
      </c>
      <c r="F3325" s="43">
        <v>20.74</v>
      </c>
      <c r="G3325" s="43">
        <v>1091.3900000000001</v>
      </c>
      <c r="H3325" s="19">
        <f t="shared" si="51"/>
        <v>9</v>
      </c>
    </row>
    <row r="3326" spans="1:8" s="19" customFormat="1" x14ac:dyDescent="0.25">
      <c r="A3326" s="40" t="s">
        <v>6671</v>
      </c>
      <c r="B3326" s="40"/>
      <c r="C3326" s="41" t="s">
        <v>6672</v>
      </c>
      <c r="D3326" s="42" t="s">
        <v>21</v>
      </c>
      <c r="E3326" s="43">
        <v>1939.72</v>
      </c>
      <c r="F3326" s="43">
        <v>20.74</v>
      </c>
      <c r="G3326" s="43">
        <v>1960.46</v>
      </c>
      <c r="H3326" s="19">
        <f t="shared" si="51"/>
        <v>9</v>
      </c>
    </row>
    <row r="3327" spans="1:8" s="19" customFormat="1" x14ac:dyDescent="0.25">
      <c r="A3327" s="40" t="s">
        <v>6673</v>
      </c>
      <c r="B3327" s="40"/>
      <c r="C3327" s="41" t="s">
        <v>6674</v>
      </c>
      <c r="D3327" s="42" t="s">
        <v>21</v>
      </c>
      <c r="E3327" s="43">
        <v>3553.02</v>
      </c>
      <c r="F3327" s="43">
        <v>20.74</v>
      </c>
      <c r="G3327" s="43">
        <v>3573.76</v>
      </c>
      <c r="H3327" s="19">
        <f t="shared" si="51"/>
        <v>9</v>
      </c>
    </row>
    <row r="3328" spans="1:8" s="19" customFormat="1" x14ac:dyDescent="0.25">
      <c r="A3328" s="40" t="s">
        <v>6675</v>
      </c>
      <c r="B3328" s="40"/>
      <c r="C3328" s="41" t="s">
        <v>6676</v>
      </c>
      <c r="D3328" s="42"/>
      <c r="E3328" s="43"/>
      <c r="F3328" s="43"/>
      <c r="G3328" s="43"/>
      <c r="H3328" s="19">
        <f t="shared" si="51"/>
        <v>5</v>
      </c>
    </row>
    <row r="3329" spans="1:8" s="19" customFormat="1" ht="30" x14ac:dyDescent="0.25">
      <c r="A3329" s="40" t="s">
        <v>6677</v>
      </c>
      <c r="B3329" s="40"/>
      <c r="C3329" s="41" t="s">
        <v>6678</v>
      </c>
      <c r="D3329" s="42" t="s">
        <v>131</v>
      </c>
      <c r="E3329" s="43">
        <v>10.29</v>
      </c>
      <c r="F3329" s="43">
        <v>6.84</v>
      </c>
      <c r="G3329" s="43">
        <v>17.13</v>
      </c>
      <c r="H3329" s="19">
        <f t="shared" si="51"/>
        <v>9</v>
      </c>
    </row>
    <row r="3330" spans="1:8" s="19" customFormat="1" ht="30" x14ac:dyDescent="0.25">
      <c r="A3330" s="40" t="s">
        <v>6679</v>
      </c>
      <c r="B3330" s="40"/>
      <c r="C3330" s="41" t="s">
        <v>6680</v>
      </c>
      <c r="D3330" s="42" t="s">
        <v>131</v>
      </c>
      <c r="E3330" s="43">
        <v>14.4</v>
      </c>
      <c r="F3330" s="43">
        <v>6.84</v>
      </c>
      <c r="G3330" s="43">
        <v>21.24</v>
      </c>
      <c r="H3330" s="19">
        <f t="shared" si="51"/>
        <v>9</v>
      </c>
    </row>
    <row r="3331" spans="1:8" s="19" customFormat="1" ht="30" x14ac:dyDescent="0.25">
      <c r="A3331" s="40" t="s">
        <v>6681</v>
      </c>
      <c r="B3331" s="40"/>
      <c r="C3331" s="41" t="s">
        <v>6682</v>
      </c>
      <c r="D3331" s="42" t="s">
        <v>131</v>
      </c>
      <c r="E3331" s="43">
        <v>17.399999999999999</v>
      </c>
      <c r="F3331" s="43">
        <v>6.84</v>
      </c>
      <c r="G3331" s="43">
        <v>24.24</v>
      </c>
      <c r="H3331" s="19">
        <f t="shared" si="51"/>
        <v>9</v>
      </c>
    </row>
    <row r="3332" spans="1:8" s="19" customFormat="1" ht="30" x14ac:dyDescent="0.25">
      <c r="A3332" s="40" t="s">
        <v>6683</v>
      </c>
      <c r="B3332" s="40"/>
      <c r="C3332" s="41" t="s">
        <v>6684</v>
      </c>
      <c r="D3332" s="42" t="s">
        <v>131</v>
      </c>
      <c r="E3332" s="43">
        <v>21.18</v>
      </c>
      <c r="F3332" s="43">
        <v>10.37</v>
      </c>
      <c r="G3332" s="43">
        <v>31.55</v>
      </c>
      <c r="H3332" s="19">
        <f t="shared" si="51"/>
        <v>9</v>
      </c>
    </row>
    <row r="3333" spans="1:8" s="19" customFormat="1" ht="30" x14ac:dyDescent="0.25">
      <c r="A3333" s="40" t="s">
        <v>6685</v>
      </c>
      <c r="B3333" s="40"/>
      <c r="C3333" s="41" t="s">
        <v>6686</v>
      </c>
      <c r="D3333" s="42" t="s">
        <v>131</v>
      </c>
      <c r="E3333" s="43">
        <v>29.24</v>
      </c>
      <c r="F3333" s="43">
        <v>10.37</v>
      </c>
      <c r="G3333" s="43">
        <v>39.61</v>
      </c>
      <c r="H3333" s="19">
        <f t="shared" si="51"/>
        <v>9</v>
      </c>
    </row>
    <row r="3334" spans="1:8" s="19" customFormat="1" ht="30" x14ac:dyDescent="0.25">
      <c r="A3334" s="40" t="s">
        <v>6687</v>
      </c>
      <c r="B3334" s="40"/>
      <c r="C3334" s="41" t="s">
        <v>6688</v>
      </c>
      <c r="D3334" s="42" t="s">
        <v>131</v>
      </c>
      <c r="E3334" s="43">
        <v>37.28</v>
      </c>
      <c r="F3334" s="43">
        <v>10.37</v>
      </c>
      <c r="G3334" s="43">
        <v>47.65</v>
      </c>
      <c r="H3334" s="19">
        <f t="shared" si="51"/>
        <v>9</v>
      </c>
    </row>
    <row r="3335" spans="1:8" s="19" customFormat="1" ht="30" x14ac:dyDescent="0.25">
      <c r="A3335" s="40" t="s">
        <v>6689</v>
      </c>
      <c r="B3335" s="40"/>
      <c r="C3335" s="41" t="s">
        <v>6690</v>
      </c>
      <c r="D3335" s="42" t="s">
        <v>131</v>
      </c>
      <c r="E3335" s="43">
        <v>46.54</v>
      </c>
      <c r="F3335" s="43">
        <v>10.37</v>
      </c>
      <c r="G3335" s="43">
        <v>56.91</v>
      </c>
      <c r="H3335" s="19">
        <f t="shared" si="51"/>
        <v>9</v>
      </c>
    </row>
    <row r="3336" spans="1:8" s="19" customFormat="1" x14ac:dyDescent="0.25">
      <c r="A3336" s="40" t="s">
        <v>6691</v>
      </c>
      <c r="B3336" s="40"/>
      <c r="C3336" s="41" t="s">
        <v>6692</v>
      </c>
      <c r="D3336" s="42"/>
      <c r="E3336" s="43"/>
      <c r="F3336" s="43"/>
      <c r="G3336" s="43"/>
      <c r="H3336" s="19">
        <f t="shared" si="51"/>
        <v>5</v>
      </c>
    </row>
    <row r="3337" spans="1:8" s="19" customFormat="1" ht="30" x14ac:dyDescent="0.25">
      <c r="A3337" s="40" t="s">
        <v>6693</v>
      </c>
      <c r="B3337" s="40"/>
      <c r="C3337" s="41" t="s">
        <v>6694</v>
      </c>
      <c r="D3337" s="42" t="s">
        <v>131</v>
      </c>
      <c r="E3337" s="43">
        <v>56.44</v>
      </c>
      <c r="F3337" s="43">
        <v>14.93</v>
      </c>
      <c r="G3337" s="43">
        <v>71.37</v>
      </c>
      <c r="H3337" s="19">
        <f t="shared" ref="H3337:H3400" si="52">LEN(A3337)</f>
        <v>9</v>
      </c>
    </row>
    <row r="3338" spans="1:8" s="19" customFormat="1" ht="30" x14ac:dyDescent="0.25">
      <c r="A3338" s="40" t="s">
        <v>6695</v>
      </c>
      <c r="B3338" s="40"/>
      <c r="C3338" s="41" t="s">
        <v>6696</v>
      </c>
      <c r="D3338" s="42" t="s">
        <v>131</v>
      </c>
      <c r="E3338" s="43">
        <v>73.48</v>
      </c>
      <c r="F3338" s="43">
        <v>14.93</v>
      </c>
      <c r="G3338" s="43">
        <v>88.41</v>
      </c>
      <c r="H3338" s="19">
        <f t="shared" si="52"/>
        <v>9</v>
      </c>
    </row>
    <row r="3339" spans="1:8" s="19" customFormat="1" ht="30" x14ac:dyDescent="0.25">
      <c r="A3339" s="40" t="s">
        <v>6697</v>
      </c>
      <c r="B3339" s="40"/>
      <c r="C3339" s="41" t="s">
        <v>6698</v>
      </c>
      <c r="D3339" s="42" t="s">
        <v>131</v>
      </c>
      <c r="E3339" s="43">
        <v>98.02</v>
      </c>
      <c r="F3339" s="43">
        <v>14.93</v>
      </c>
      <c r="G3339" s="43">
        <v>112.95</v>
      </c>
      <c r="H3339" s="19">
        <f t="shared" si="52"/>
        <v>9</v>
      </c>
    </row>
    <row r="3340" spans="1:8" s="19" customFormat="1" ht="30" x14ac:dyDescent="0.25">
      <c r="A3340" s="40" t="s">
        <v>6699</v>
      </c>
      <c r="B3340" s="40"/>
      <c r="C3340" s="41" t="s">
        <v>6700</v>
      </c>
      <c r="D3340" s="42" t="s">
        <v>131</v>
      </c>
      <c r="E3340" s="43">
        <v>117.57</v>
      </c>
      <c r="F3340" s="43">
        <v>14.93</v>
      </c>
      <c r="G3340" s="43">
        <v>132.5</v>
      </c>
      <c r="H3340" s="19">
        <f t="shared" si="52"/>
        <v>9</v>
      </c>
    </row>
    <row r="3341" spans="1:8" s="19" customFormat="1" ht="30" x14ac:dyDescent="0.25">
      <c r="A3341" s="40" t="s">
        <v>6701</v>
      </c>
      <c r="B3341" s="40"/>
      <c r="C3341" s="41" t="s">
        <v>6702</v>
      </c>
      <c r="D3341" s="42" t="s">
        <v>131</v>
      </c>
      <c r="E3341" s="43">
        <v>142.99</v>
      </c>
      <c r="F3341" s="43">
        <v>14.93</v>
      </c>
      <c r="G3341" s="43">
        <v>157.91999999999999</v>
      </c>
      <c r="H3341" s="19">
        <f t="shared" si="52"/>
        <v>9</v>
      </c>
    </row>
    <row r="3342" spans="1:8" s="19" customFormat="1" ht="30" x14ac:dyDescent="0.25">
      <c r="A3342" s="40" t="s">
        <v>6703</v>
      </c>
      <c r="B3342" s="40"/>
      <c r="C3342" s="41" t="s">
        <v>6704</v>
      </c>
      <c r="D3342" s="42" t="s">
        <v>131</v>
      </c>
      <c r="E3342" s="43">
        <v>164.7</v>
      </c>
      <c r="F3342" s="43">
        <v>14.93</v>
      </c>
      <c r="G3342" s="43">
        <v>179.63</v>
      </c>
      <c r="H3342" s="19">
        <f t="shared" si="52"/>
        <v>9</v>
      </c>
    </row>
    <row r="3343" spans="1:8" s="19" customFormat="1" ht="30" x14ac:dyDescent="0.25">
      <c r="A3343" s="40" t="s">
        <v>6705</v>
      </c>
      <c r="B3343" s="40"/>
      <c r="C3343" s="41" t="s">
        <v>6706</v>
      </c>
      <c r="D3343" s="42" t="s">
        <v>131</v>
      </c>
      <c r="E3343" s="43">
        <v>187.08</v>
      </c>
      <c r="F3343" s="43">
        <v>14.93</v>
      </c>
      <c r="G3343" s="43">
        <v>202.01</v>
      </c>
      <c r="H3343" s="19">
        <f t="shared" si="52"/>
        <v>9</v>
      </c>
    </row>
    <row r="3344" spans="1:8" s="19" customFormat="1" ht="30" x14ac:dyDescent="0.25">
      <c r="A3344" s="40" t="s">
        <v>6707</v>
      </c>
      <c r="B3344" s="40"/>
      <c r="C3344" s="41" t="s">
        <v>6708</v>
      </c>
      <c r="D3344" s="42" t="s">
        <v>131</v>
      </c>
      <c r="E3344" s="43">
        <v>216.43</v>
      </c>
      <c r="F3344" s="43">
        <v>14.93</v>
      </c>
      <c r="G3344" s="43">
        <v>231.36</v>
      </c>
      <c r="H3344" s="19">
        <f t="shared" si="52"/>
        <v>9</v>
      </c>
    </row>
    <row r="3345" spans="1:8" s="19" customFormat="1" ht="30" x14ac:dyDescent="0.25">
      <c r="A3345" s="40" t="s">
        <v>6709</v>
      </c>
      <c r="B3345" s="40"/>
      <c r="C3345" s="41" t="s">
        <v>6710</v>
      </c>
      <c r="D3345" s="42" t="s">
        <v>131</v>
      </c>
      <c r="E3345" s="43">
        <v>231.04</v>
      </c>
      <c r="F3345" s="43">
        <v>14.93</v>
      </c>
      <c r="G3345" s="43">
        <v>245.97</v>
      </c>
      <c r="H3345" s="19">
        <f t="shared" si="52"/>
        <v>9</v>
      </c>
    </row>
    <row r="3346" spans="1:8" s="19" customFormat="1" ht="30" x14ac:dyDescent="0.25">
      <c r="A3346" s="40" t="s">
        <v>6711</v>
      </c>
      <c r="B3346" s="40"/>
      <c r="C3346" s="41" t="s">
        <v>6712</v>
      </c>
      <c r="D3346" s="42" t="s">
        <v>131</v>
      </c>
      <c r="E3346" s="43">
        <v>252.85</v>
      </c>
      <c r="F3346" s="43">
        <v>14.93</v>
      </c>
      <c r="G3346" s="43">
        <v>267.77999999999997</v>
      </c>
      <c r="H3346" s="19">
        <f t="shared" si="52"/>
        <v>9</v>
      </c>
    </row>
    <row r="3347" spans="1:8" s="19" customFormat="1" ht="30" x14ac:dyDescent="0.25">
      <c r="A3347" s="40" t="s">
        <v>6713</v>
      </c>
      <c r="B3347" s="40"/>
      <c r="C3347" s="41" t="s">
        <v>6714</v>
      </c>
      <c r="D3347" s="42" t="s">
        <v>131</v>
      </c>
      <c r="E3347" s="43">
        <v>271.82</v>
      </c>
      <c r="F3347" s="43">
        <v>14.93</v>
      </c>
      <c r="G3347" s="43">
        <v>286.75</v>
      </c>
      <c r="H3347" s="19">
        <f t="shared" si="52"/>
        <v>9</v>
      </c>
    </row>
    <row r="3348" spans="1:8" s="19" customFormat="1" x14ac:dyDescent="0.25">
      <c r="A3348" s="40" t="s">
        <v>6715</v>
      </c>
      <c r="B3348" s="40"/>
      <c r="C3348" s="41" t="s">
        <v>6716</v>
      </c>
      <c r="D3348" s="42"/>
      <c r="E3348" s="43"/>
      <c r="F3348" s="43"/>
      <c r="G3348" s="43"/>
      <c r="H3348" s="19">
        <f t="shared" si="52"/>
        <v>5</v>
      </c>
    </row>
    <row r="3349" spans="1:8" s="19" customFormat="1" ht="45" x14ac:dyDescent="0.25">
      <c r="A3349" s="40" t="s">
        <v>6717</v>
      </c>
      <c r="B3349" s="40"/>
      <c r="C3349" s="41" t="s">
        <v>6718</v>
      </c>
      <c r="D3349" s="42" t="s">
        <v>131</v>
      </c>
      <c r="E3349" s="43">
        <v>46.32</v>
      </c>
      <c r="F3349" s="43">
        <v>14.59</v>
      </c>
      <c r="G3349" s="43">
        <v>60.91</v>
      </c>
      <c r="H3349" s="19">
        <f t="shared" si="52"/>
        <v>9</v>
      </c>
    </row>
    <row r="3350" spans="1:8" s="19" customFormat="1" ht="45" x14ac:dyDescent="0.25">
      <c r="A3350" s="40" t="s">
        <v>6719</v>
      </c>
      <c r="B3350" s="40"/>
      <c r="C3350" s="41" t="s">
        <v>6720</v>
      </c>
      <c r="D3350" s="42" t="s">
        <v>131</v>
      </c>
      <c r="E3350" s="43">
        <v>55.26</v>
      </c>
      <c r="F3350" s="43">
        <v>14.59</v>
      </c>
      <c r="G3350" s="43">
        <v>69.849999999999994</v>
      </c>
      <c r="H3350" s="19">
        <f t="shared" si="52"/>
        <v>9</v>
      </c>
    </row>
    <row r="3351" spans="1:8" s="19" customFormat="1" ht="45" x14ac:dyDescent="0.25">
      <c r="A3351" s="40" t="s">
        <v>6721</v>
      </c>
      <c r="B3351" s="40"/>
      <c r="C3351" s="41" t="s">
        <v>6722</v>
      </c>
      <c r="D3351" s="42" t="s">
        <v>131</v>
      </c>
      <c r="E3351" s="43">
        <v>61.46</v>
      </c>
      <c r="F3351" s="43">
        <v>14.59</v>
      </c>
      <c r="G3351" s="43">
        <v>76.05</v>
      </c>
      <c r="H3351" s="19">
        <f t="shared" si="52"/>
        <v>9</v>
      </c>
    </row>
    <row r="3352" spans="1:8" s="19" customFormat="1" ht="45" x14ac:dyDescent="0.25">
      <c r="A3352" s="40" t="s">
        <v>6723</v>
      </c>
      <c r="B3352" s="40"/>
      <c r="C3352" s="41" t="s">
        <v>6724</v>
      </c>
      <c r="D3352" s="42" t="s">
        <v>131</v>
      </c>
      <c r="E3352" s="43">
        <v>130.38</v>
      </c>
      <c r="F3352" s="43">
        <v>21.88</v>
      </c>
      <c r="G3352" s="43">
        <v>152.26</v>
      </c>
      <c r="H3352" s="19">
        <f t="shared" si="52"/>
        <v>9</v>
      </c>
    </row>
    <row r="3353" spans="1:8" s="19" customFormat="1" ht="30" x14ac:dyDescent="0.25">
      <c r="A3353" s="40" t="s">
        <v>6725</v>
      </c>
      <c r="B3353" s="40"/>
      <c r="C3353" s="41" t="s">
        <v>6726</v>
      </c>
      <c r="D3353" s="42" t="s">
        <v>21</v>
      </c>
      <c r="E3353" s="43">
        <v>13.89</v>
      </c>
      <c r="F3353" s="43">
        <v>9.5399999999999991</v>
      </c>
      <c r="G3353" s="43">
        <v>23.43</v>
      </c>
      <c r="H3353" s="19">
        <f t="shared" si="52"/>
        <v>9</v>
      </c>
    </row>
    <row r="3354" spans="1:8" s="19" customFormat="1" ht="30" x14ac:dyDescent="0.25">
      <c r="A3354" s="40" t="s">
        <v>6727</v>
      </c>
      <c r="B3354" s="40"/>
      <c r="C3354" s="41" t="s">
        <v>6728</v>
      </c>
      <c r="D3354" s="42" t="s">
        <v>21</v>
      </c>
      <c r="E3354" s="43">
        <v>20.07</v>
      </c>
      <c r="F3354" s="43">
        <v>9.5399999999999991</v>
      </c>
      <c r="G3354" s="43">
        <v>29.61</v>
      </c>
      <c r="H3354" s="19">
        <f t="shared" si="52"/>
        <v>9</v>
      </c>
    </row>
    <row r="3355" spans="1:8" s="19" customFormat="1" ht="30" x14ac:dyDescent="0.25">
      <c r="A3355" s="40" t="s">
        <v>6729</v>
      </c>
      <c r="B3355" s="40"/>
      <c r="C3355" s="41" t="s">
        <v>6730</v>
      </c>
      <c r="D3355" s="42" t="s">
        <v>21</v>
      </c>
      <c r="E3355" s="43">
        <v>20.95</v>
      </c>
      <c r="F3355" s="43">
        <v>14.51</v>
      </c>
      <c r="G3355" s="43">
        <v>35.46</v>
      </c>
      <c r="H3355" s="19">
        <f t="shared" si="52"/>
        <v>9</v>
      </c>
    </row>
    <row r="3356" spans="1:8" s="19" customFormat="1" ht="30" x14ac:dyDescent="0.25">
      <c r="A3356" s="40" t="s">
        <v>6731</v>
      </c>
      <c r="B3356" s="40"/>
      <c r="C3356" s="41" t="s">
        <v>6732</v>
      </c>
      <c r="D3356" s="42" t="s">
        <v>21</v>
      </c>
      <c r="E3356" s="43">
        <v>21.26</v>
      </c>
      <c r="F3356" s="43">
        <v>16.59</v>
      </c>
      <c r="G3356" s="43">
        <v>37.85</v>
      </c>
      <c r="H3356" s="19">
        <f t="shared" si="52"/>
        <v>9</v>
      </c>
    </row>
    <row r="3357" spans="1:8" s="19" customFormat="1" ht="30" x14ac:dyDescent="0.25">
      <c r="A3357" s="40" t="s">
        <v>6733</v>
      </c>
      <c r="B3357" s="40"/>
      <c r="C3357" s="41" t="s">
        <v>6734</v>
      </c>
      <c r="D3357" s="42" t="s">
        <v>21</v>
      </c>
      <c r="E3357" s="43">
        <v>15.6</v>
      </c>
      <c r="F3357" s="43">
        <v>9.5399999999999991</v>
      </c>
      <c r="G3357" s="43">
        <v>25.14</v>
      </c>
      <c r="H3357" s="19">
        <f t="shared" si="52"/>
        <v>9</v>
      </c>
    </row>
    <row r="3358" spans="1:8" s="19" customFormat="1" ht="30" x14ac:dyDescent="0.25">
      <c r="A3358" s="40" t="s">
        <v>6735</v>
      </c>
      <c r="B3358" s="40"/>
      <c r="C3358" s="41" t="s">
        <v>6736</v>
      </c>
      <c r="D3358" s="42" t="s">
        <v>21</v>
      </c>
      <c r="E3358" s="43">
        <v>18.829999999999998</v>
      </c>
      <c r="F3358" s="43">
        <v>9.5399999999999991</v>
      </c>
      <c r="G3358" s="43">
        <v>28.37</v>
      </c>
      <c r="H3358" s="19">
        <f t="shared" si="52"/>
        <v>9</v>
      </c>
    </row>
    <row r="3359" spans="1:8" s="19" customFormat="1" ht="30" x14ac:dyDescent="0.25">
      <c r="A3359" s="40" t="s">
        <v>6737</v>
      </c>
      <c r="B3359" s="40"/>
      <c r="C3359" s="41" t="s">
        <v>6738</v>
      </c>
      <c r="D3359" s="42" t="s">
        <v>21</v>
      </c>
      <c r="E3359" s="43">
        <v>23.54</v>
      </c>
      <c r="F3359" s="43">
        <v>14.51</v>
      </c>
      <c r="G3359" s="43">
        <v>38.049999999999997</v>
      </c>
      <c r="H3359" s="19">
        <f t="shared" si="52"/>
        <v>9</v>
      </c>
    </row>
    <row r="3360" spans="1:8" s="19" customFormat="1" ht="30" x14ac:dyDescent="0.25">
      <c r="A3360" s="40" t="s">
        <v>6739</v>
      </c>
      <c r="B3360" s="40"/>
      <c r="C3360" s="41" t="s">
        <v>6740</v>
      </c>
      <c r="D3360" s="42" t="s">
        <v>21</v>
      </c>
      <c r="E3360" s="43">
        <v>56.61</v>
      </c>
      <c r="F3360" s="43">
        <v>16.59</v>
      </c>
      <c r="G3360" s="43">
        <v>73.2</v>
      </c>
      <c r="H3360" s="19">
        <f t="shared" si="52"/>
        <v>9</v>
      </c>
    </row>
    <row r="3361" spans="1:8" s="19" customFormat="1" ht="30" x14ac:dyDescent="0.25">
      <c r="A3361" s="40" t="s">
        <v>6741</v>
      </c>
      <c r="B3361" s="40"/>
      <c r="C3361" s="41" t="s">
        <v>6742</v>
      </c>
      <c r="D3361" s="42" t="s">
        <v>21</v>
      </c>
      <c r="E3361" s="43">
        <v>17.170000000000002</v>
      </c>
      <c r="F3361" s="43">
        <v>9.5399999999999991</v>
      </c>
      <c r="G3361" s="43">
        <v>26.71</v>
      </c>
      <c r="H3361" s="19">
        <f t="shared" si="52"/>
        <v>9</v>
      </c>
    </row>
    <row r="3362" spans="1:8" s="19" customFormat="1" ht="30" x14ac:dyDescent="0.25">
      <c r="A3362" s="40" t="s">
        <v>6743</v>
      </c>
      <c r="B3362" s="40"/>
      <c r="C3362" s="41" t="s">
        <v>6744</v>
      </c>
      <c r="D3362" s="42" t="s">
        <v>21</v>
      </c>
      <c r="E3362" s="43">
        <v>20.46</v>
      </c>
      <c r="F3362" s="43">
        <v>9.5399999999999991</v>
      </c>
      <c r="G3362" s="43">
        <v>30</v>
      </c>
      <c r="H3362" s="19">
        <f t="shared" si="52"/>
        <v>9</v>
      </c>
    </row>
    <row r="3363" spans="1:8" s="19" customFormat="1" ht="30" x14ac:dyDescent="0.25">
      <c r="A3363" s="40" t="s">
        <v>6745</v>
      </c>
      <c r="B3363" s="40"/>
      <c r="C3363" s="41" t="s">
        <v>6746</v>
      </c>
      <c r="D3363" s="42" t="s">
        <v>21</v>
      </c>
      <c r="E3363" s="43">
        <v>25.44</v>
      </c>
      <c r="F3363" s="43">
        <v>14.51</v>
      </c>
      <c r="G3363" s="43">
        <v>39.950000000000003</v>
      </c>
      <c r="H3363" s="19">
        <f t="shared" si="52"/>
        <v>9</v>
      </c>
    </row>
    <row r="3364" spans="1:8" s="19" customFormat="1" ht="30" x14ac:dyDescent="0.25">
      <c r="A3364" s="40" t="s">
        <v>6747</v>
      </c>
      <c r="B3364" s="40"/>
      <c r="C3364" s="41" t="s">
        <v>6748</v>
      </c>
      <c r="D3364" s="42" t="s">
        <v>21</v>
      </c>
      <c r="E3364" s="43">
        <v>39.630000000000003</v>
      </c>
      <c r="F3364" s="43">
        <v>16.59</v>
      </c>
      <c r="G3364" s="43">
        <v>56.22</v>
      </c>
      <c r="H3364" s="19">
        <f t="shared" si="52"/>
        <v>9</v>
      </c>
    </row>
    <row r="3365" spans="1:8" s="19" customFormat="1" ht="30" x14ac:dyDescent="0.25">
      <c r="A3365" s="40" t="s">
        <v>6749</v>
      </c>
      <c r="B3365" s="40"/>
      <c r="C3365" s="41" t="s">
        <v>6750</v>
      </c>
      <c r="D3365" s="42" t="s">
        <v>21</v>
      </c>
      <c r="E3365" s="43">
        <v>12.26</v>
      </c>
      <c r="F3365" s="43">
        <v>9.5399999999999991</v>
      </c>
      <c r="G3365" s="43">
        <v>21.8</v>
      </c>
      <c r="H3365" s="19">
        <f t="shared" si="52"/>
        <v>9</v>
      </c>
    </row>
    <row r="3366" spans="1:8" s="19" customFormat="1" ht="30" x14ac:dyDescent="0.25">
      <c r="A3366" s="40" t="s">
        <v>6751</v>
      </c>
      <c r="B3366" s="40"/>
      <c r="C3366" s="41" t="s">
        <v>6752</v>
      </c>
      <c r="D3366" s="42" t="s">
        <v>21</v>
      </c>
      <c r="E3366" s="43">
        <v>19.739999999999998</v>
      </c>
      <c r="F3366" s="43">
        <v>14.51</v>
      </c>
      <c r="G3366" s="43">
        <v>34.25</v>
      </c>
      <c r="H3366" s="19">
        <f t="shared" si="52"/>
        <v>9</v>
      </c>
    </row>
    <row r="3367" spans="1:8" s="19" customFormat="1" ht="30" x14ac:dyDescent="0.25">
      <c r="A3367" s="40" t="s">
        <v>6753</v>
      </c>
      <c r="B3367" s="40"/>
      <c r="C3367" s="41" t="s">
        <v>6754</v>
      </c>
      <c r="D3367" s="42" t="s">
        <v>21</v>
      </c>
      <c r="E3367" s="43">
        <v>32.75</v>
      </c>
      <c r="F3367" s="43">
        <v>16.59</v>
      </c>
      <c r="G3367" s="43">
        <v>49.34</v>
      </c>
      <c r="H3367" s="19">
        <f t="shared" si="52"/>
        <v>9</v>
      </c>
    </row>
    <row r="3368" spans="1:8" s="19" customFormat="1" ht="30" x14ac:dyDescent="0.25">
      <c r="A3368" s="40" t="s">
        <v>6755</v>
      </c>
      <c r="B3368" s="40"/>
      <c r="C3368" s="41" t="s">
        <v>6756</v>
      </c>
      <c r="D3368" s="42" t="s">
        <v>21</v>
      </c>
      <c r="E3368" s="43">
        <v>42.78</v>
      </c>
      <c r="F3368" s="43">
        <v>9.5399999999999991</v>
      </c>
      <c r="G3368" s="43">
        <v>52.32</v>
      </c>
      <c r="H3368" s="19">
        <f t="shared" si="52"/>
        <v>9</v>
      </c>
    </row>
    <row r="3369" spans="1:8" s="19" customFormat="1" ht="30" x14ac:dyDescent="0.25">
      <c r="A3369" s="40" t="s">
        <v>6757</v>
      </c>
      <c r="B3369" s="40"/>
      <c r="C3369" s="41" t="s">
        <v>6758</v>
      </c>
      <c r="D3369" s="42" t="s">
        <v>21</v>
      </c>
      <c r="E3369" s="43">
        <v>54.9</v>
      </c>
      <c r="F3369" s="43">
        <v>14.51</v>
      </c>
      <c r="G3369" s="43">
        <v>69.41</v>
      </c>
      <c r="H3369" s="19">
        <f t="shared" si="52"/>
        <v>9</v>
      </c>
    </row>
    <row r="3370" spans="1:8" s="19" customFormat="1" ht="30" x14ac:dyDescent="0.25">
      <c r="A3370" s="40" t="s">
        <v>6759</v>
      </c>
      <c r="B3370" s="40"/>
      <c r="C3370" s="41" t="s">
        <v>6760</v>
      </c>
      <c r="D3370" s="42" t="s">
        <v>21</v>
      </c>
      <c r="E3370" s="43">
        <v>94.86</v>
      </c>
      <c r="F3370" s="43">
        <v>16.59</v>
      </c>
      <c r="G3370" s="43">
        <v>111.45</v>
      </c>
      <c r="H3370" s="19">
        <f t="shared" si="52"/>
        <v>9</v>
      </c>
    </row>
    <row r="3371" spans="1:8" s="19" customFormat="1" ht="30" x14ac:dyDescent="0.25">
      <c r="A3371" s="40" t="s">
        <v>6761</v>
      </c>
      <c r="B3371" s="40"/>
      <c r="C3371" s="41" t="s">
        <v>6762</v>
      </c>
      <c r="D3371" s="42" t="s">
        <v>21</v>
      </c>
      <c r="E3371" s="43">
        <v>77.05</v>
      </c>
      <c r="F3371" s="43">
        <v>16.59</v>
      </c>
      <c r="G3371" s="43">
        <v>93.64</v>
      </c>
      <c r="H3371" s="19">
        <f t="shared" si="52"/>
        <v>9</v>
      </c>
    </row>
    <row r="3372" spans="1:8" s="19" customFormat="1" ht="30" x14ac:dyDescent="0.25">
      <c r="A3372" s="40" t="s">
        <v>6763</v>
      </c>
      <c r="B3372" s="40"/>
      <c r="C3372" s="41" t="s">
        <v>6764</v>
      </c>
      <c r="D3372" s="42" t="s">
        <v>21</v>
      </c>
      <c r="E3372" s="43">
        <v>255.06</v>
      </c>
      <c r="F3372" s="43">
        <v>14.51</v>
      </c>
      <c r="G3372" s="43">
        <v>269.57</v>
      </c>
      <c r="H3372" s="19">
        <f t="shared" si="52"/>
        <v>9</v>
      </c>
    </row>
    <row r="3373" spans="1:8" s="19" customFormat="1" ht="30" x14ac:dyDescent="0.25">
      <c r="A3373" s="40" t="s">
        <v>6765</v>
      </c>
      <c r="B3373" s="40"/>
      <c r="C3373" s="41" t="s">
        <v>6766</v>
      </c>
      <c r="D3373" s="42" t="s">
        <v>21</v>
      </c>
      <c r="E3373" s="43">
        <v>37.96</v>
      </c>
      <c r="F3373" s="43">
        <v>9.5399999999999991</v>
      </c>
      <c r="G3373" s="43">
        <v>47.5</v>
      </c>
      <c r="H3373" s="19">
        <f t="shared" si="52"/>
        <v>9</v>
      </c>
    </row>
    <row r="3374" spans="1:8" s="19" customFormat="1" ht="30" x14ac:dyDescent="0.25">
      <c r="A3374" s="40" t="s">
        <v>6767</v>
      </c>
      <c r="B3374" s="40"/>
      <c r="C3374" s="41" t="s">
        <v>6768</v>
      </c>
      <c r="D3374" s="42" t="s">
        <v>21</v>
      </c>
      <c r="E3374" s="43">
        <v>41.21</v>
      </c>
      <c r="F3374" s="43">
        <v>14.51</v>
      </c>
      <c r="G3374" s="43">
        <v>55.72</v>
      </c>
      <c r="H3374" s="19">
        <f t="shared" si="52"/>
        <v>9</v>
      </c>
    </row>
    <row r="3375" spans="1:8" s="19" customFormat="1" ht="30" x14ac:dyDescent="0.25">
      <c r="A3375" s="40" t="s">
        <v>6769</v>
      </c>
      <c r="B3375" s="40"/>
      <c r="C3375" s="41" t="s">
        <v>6770</v>
      </c>
      <c r="D3375" s="42" t="s">
        <v>21</v>
      </c>
      <c r="E3375" s="43">
        <v>78.75</v>
      </c>
      <c r="F3375" s="43">
        <v>16.59</v>
      </c>
      <c r="G3375" s="43">
        <v>95.34</v>
      </c>
      <c r="H3375" s="19">
        <f t="shared" si="52"/>
        <v>9</v>
      </c>
    </row>
    <row r="3376" spans="1:8" s="19" customFormat="1" ht="30" x14ac:dyDescent="0.25">
      <c r="A3376" s="40" t="s">
        <v>6771</v>
      </c>
      <c r="B3376" s="40"/>
      <c r="C3376" s="41" t="s">
        <v>6772</v>
      </c>
      <c r="D3376" s="42" t="s">
        <v>21</v>
      </c>
      <c r="E3376" s="43">
        <v>35.01</v>
      </c>
      <c r="F3376" s="43">
        <v>14.51</v>
      </c>
      <c r="G3376" s="43">
        <v>49.52</v>
      </c>
      <c r="H3376" s="19">
        <f t="shared" si="52"/>
        <v>9</v>
      </c>
    </row>
    <row r="3377" spans="1:8" s="19" customFormat="1" ht="30" x14ac:dyDescent="0.25">
      <c r="A3377" s="40" t="s">
        <v>6773</v>
      </c>
      <c r="B3377" s="40"/>
      <c r="C3377" s="41" t="s">
        <v>6774</v>
      </c>
      <c r="D3377" s="42" t="s">
        <v>21</v>
      </c>
      <c r="E3377" s="43">
        <v>67.260000000000005</v>
      </c>
      <c r="F3377" s="43">
        <v>16.59</v>
      </c>
      <c r="G3377" s="43">
        <v>83.85</v>
      </c>
      <c r="H3377" s="19">
        <f t="shared" si="52"/>
        <v>9</v>
      </c>
    </row>
    <row r="3378" spans="1:8" s="19" customFormat="1" ht="30" x14ac:dyDescent="0.25">
      <c r="A3378" s="40" t="s">
        <v>6775</v>
      </c>
      <c r="B3378" s="40"/>
      <c r="C3378" s="41" t="s">
        <v>6776</v>
      </c>
      <c r="D3378" s="42" t="s">
        <v>21</v>
      </c>
      <c r="E3378" s="43">
        <v>66.69</v>
      </c>
      <c r="F3378" s="43">
        <v>16.59</v>
      </c>
      <c r="G3378" s="43">
        <v>83.28</v>
      </c>
      <c r="H3378" s="19">
        <f t="shared" si="52"/>
        <v>9</v>
      </c>
    </row>
    <row r="3379" spans="1:8" s="19" customFormat="1" ht="30" x14ac:dyDescent="0.25">
      <c r="A3379" s="40" t="s">
        <v>6777</v>
      </c>
      <c r="B3379" s="40"/>
      <c r="C3379" s="41" t="s">
        <v>6778</v>
      </c>
      <c r="D3379" s="42" t="s">
        <v>21</v>
      </c>
      <c r="E3379" s="43">
        <v>72.88</v>
      </c>
      <c r="F3379" s="43">
        <v>16.59</v>
      </c>
      <c r="G3379" s="43">
        <v>89.47</v>
      </c>
      <c r="H3379" s="19">
        <f t="shared" si="52"/>
        <v>9</v>
      </c>
    </row>
    <row r="3380" spans="1:8" s="19" customFormat="1" ht="30" x14ac:dyDescent="0.25">
      <c r="A3380" s="40" t="s">
        <v>6779</v>
      </c>
      <c r="B3380" s="40"/>
      <c r="C3380" s="41" t="s">
        <v>6780</v>
      </c>
      <c r="D3380" s="42" t="s">
        <v>21</v>
      </c>
      <c r="E3380" s="43">
        <v>137.27000000000001</v>
      </c>
      <c r="F3380" s="43">
        <v>14.51</v>
      </c>
      <c r="G3380" s="43">
        <v>151.78</v>
      </c>
      <c r="H3380" s="19">
        <f t="shared" si="52"/>
        <v>9</v>
      </c>
    </row>
    <row r="3381" spans="1:8" s="19" customFormat="1" ht="30" x14ac:dyDescent="0.25">
      <c r="A3381" s="40" t="s">
        <v>6781</v>
      </c>
      <c r="B3381" s="40"/>
      <c r="C3381" s="41" t="s">
        <v>6782</v>
      </c>
      <c r="D3381" s="42" t="s">
        <v>21</v>
      </c>
      <c r="E3381" s="43">
        <v>83.59</v>
      </c>
      <c r="F3381" s="43">
        <v>16.59</v>
      </c>
      <c r="G3381" s="43">
        <v>100.18</v>
      </c>
      <c r="H3381" s="19">
        <f t="shared" si="52"/>
        <v>9</v>
      </c>
    </row>
    <row r="3382" spans="1:8" s="19" customFormat="1" ht="30" x14ac:dyDescent="0.25">
      <c r="A3382" s="40" t="s">
        <v>6783</v>
      </c>
      <c r="B3382" s="40"/>
      <c r="C3382" s="41" t="s">
        <v>6784</v>
      </c>
      <c r="D3382" s="42" t="s">
        <v>21</v>
      </c>
      <c r="E3382" s="43">
        <v>69.45</v>
      </c>
      <c r="F3382" s="43">
        <v>9.5399999999999991</v>
      </c>
      <c r="G3382" s="43">
        <v>78.989999999999995</v>
      </c>
      <c r="H3382" s="19">
        <f t="shared" si="52"/>
        <v>9</v>
      </c>
    </row>
    <row r="3383" spans="1:8" s="19" customFormat="1" ht="30" x14ac:dyDescent="0.25">
      <c r="A3383" s="40" t="s">
        <v>6785</v>
      </c>
      <c r="B3383" s="40"/>
      <c r="C3383" s="41" t="s">
        <v>6786</v>
      </c>
      <c r="D3383" s="42" t="s">
        <v>21</v>
      </c>
      <c r="E3383" s="43">
        <v>12.97</v>
      </c>
      <c r="F3383" s="43">
        <v>9.5399999999999991</v>
      </c>
      <c r="G3383" s="43">
        <v>22.51</v>
      </c>
      <c r="H3383" s="19">
        <f t="shared" si="52"/>
        <v>9</v>
      </c>
    </row>
    <row r="3384" spans="1:8" s="19" customFormat="1" ht="30" x14ac:dyDescent="0.25">
      <c r="A3384" s="40" t="s">
        <v>6787</v>
      </c>
      <c r="B3384" s="40"/>
      <c r="C3384" s="41" t="s">
        <v>6788</v>
      </c>
      <c r="D3384" s="42" t="s">
        <v>21</v>
      </c>
      <c r="E3384" s="43">
        <v>34.51</v>
      </c>
      <c r="F3384" s="43">
        <v>9.5399999999999991</v>
      </c>
      <c r="G3384" s="43">
        <v>44.05</v>
      </c>
      <c r="H3384" s="19">
        <f t="shared" si="52"/>
        <v>9</v>
      </c>
    </row>
    <row r="3385" spans="1:8" s="19" customFormat="1" ht="30" x14ac:dyDescent="0.25">
      <c r="A3385" s="40" t="s">
        <v>6789</v>
      </c>
      <c r="B3385" s="40"/>
      <c r="C3385" s="41" t="s">
        <v>6790</v>
      </c>
      <c r="D3385" s="42" t="s">
        <v>21</v>
      </c>
      <c r="E3385" s="43">
        <v>39.299999999999997</v>
      </c>
      <c r="F3385" s="43">
        <v>14.51</v>
      </c>
      <c r="G3385" s="43">
        <v>53.81</v>
      </c>
      <c r="H3385" s="19">
        <f t="shared" si="52"/>
        <v>9</v>
      </c>
    </row>
    <row r="3386" spans="1:8" s="19" customFormat="1" x14ac:dyDescent="0.25">
      <c r="A3386" s="40" t="s">
        <v>6791</v>
      </c>
      <c r="B3386" s="40"/>
      <c r="C3386" s="41" t="s">
        <v>6792</v>
      </c>
      <c r="D3386" s="42" t="s">
        <v>334</v>
      </c>
      <c r="E3386" s="43">
        <v>90.24</v>
      </c>
      <c r="F3386" s="43">
        <v>4.1500000000000004</v>
      </c>
      <c r="G3386" s="43">
        <v>94.39</v>
      </c>
      <c r="H3386" s="19">
        <f t="shared" si="52"/>
        <v>9</v>
      </c>
    </row>
    <row r="3387" spans="1:8" s="19" customFormat="1" ht="30" x14ac:dyDescent="0.25">
      <c r="A3387" s="40" t="s">
        <v>6793</v>
      </c>
      <c r="B3387" s="40"/>
      <c r="C3387" s="41" t="s">
        <v>6794</v>
      </c>
      <c r="D3387" s="42"/>
      <c r="E3387" s="43"/>
      <c r="F3387" s="43"/>
      <c r="G3387" s="43"/>
      <c r="H3387" s="19">
        <f t="shared" si="52"/>
        <v>2</v>
      </c>
    </row>
    <row r="3388" spans="1:8" s="19" customFormat="1" x14ac:dyDescent="0.25">
      <c r="A3388" s="40" t="s">
        <v>6795</v>
      </c>
      <c r="B3388" s="40"/>
      <c r="C3388" s="41" t="s">
        <v>6796</v>
      </c>
      <c r="D3388" s="42"/>
      <c r="E3388" s="43"/>
      <c r="F3388" s="43"/>
      <c r="G3388" s="43"/>
      <c r="H3388" s="19">
        <f t="shared" si="52"/>
        <v>5</v>
      </c>
    </row>
    <row r="3389" spans="1:8" s="19" customFormat="1" x14ac:dyDescent="0.25">
      <c r="A3389" s="40" t="s">
        <v>6797</v>
      </c>
      <c r="B3389" s="40"/>
      <c r="C3389" s="41" t="s">
        <v>6798</v>
      </c>
      <c r="D3389" s="42" t="s">
        <v>21</v>
      </c>
      <c r="E3389" s="43">
        <v>35.36</v>
      </c>
      <c r="F3389" s="43">
        <v>18.66</v>
      </c>
      <c r="G3389" s="43">
        <v>54.02</v>
      </c>
      <c r="H3389" s="19">
        <f t="shared" si="52"/>
        <v>9</v>
      </c>
    </row>
    <row r="3390" spans="1:8" s="19" customFormat="1" x14ac:dyDescent="0.25">
      <c r="A3390" s="40" t="s">
        <v>6799</v>
      </c>
      <c r="B3390" s="40"/>
      <c r="C3390" s="41" t="s">
        <v>6800</v>
      </c>
      <c r="D3390" s="42" t="s">
        <v>21</v>
      </c>
      <c r="E3390" s="43">
        <v>45.68</v>
      </c>
      <c r="F3390" s="43">
        <v>24.88</v>
      </c>
      <c r="G3390" s="43">
        <v>70.56</v>
      </c>
      <c r="H3390" s="19">
        <f t="shared" si="52"/>
        <v>9</v>
      </c>
    </row>
    <row r="3391" spans="1:8" s="19" customFormat="1" x14ac:dyDescent="0.25">
      <c r="A3391" s="40" t="s">
        <v>6801</v>
      </c>
      <c r="B3391" s="40"/>
      <c r="C3391" s="41" t="s">
        <v>6802</v>
      </c>
      <c r="D3391" s="42" t="s">
        <v>21</v>
      </c>
      <c r="E3391" s="43">
        <v>56.13</v>
      </c>
      <c r="F3391" s="43">
        <v>31.1</v>
      </c>
      <c r="G3391" s="43">
        <v>87.23</v>
      </c>
      <c r="H3391" s="19">
        <f t="shared" si="52"/>
        <v>9</v>
      </c>
    </row>
    <row r="3392" spans="1:8" s="19" customFormat="1" x14ac:dyDescent="0.25">
      <c r="A3392" s="40" t="s">
        <v>6803</v>
      </c>
      <c r="B3392" s="40"/>
      <c r="C3392" s="41" t="s">
        <v>6804</v>
      </c>
      <c r="D3392" s="42" t="s">
        <v>21</v>
      </c>
      <c r="E3392" s="43">
        <v>80.61</v>
      </c>
      <c r="F3392" s="43">
        <v>37.32</v>
      </c>
      <c r="G3392" s="43">
        <v>117.93</v>
      </c>
      <c r="H3392" s="19">
        <f t="shared" si="52"/>
        <v>9</v>
      </c>
    </row>
    <row r="3393" spans="1:8" s="19" customFormat="1" x14ac:dyDescent="0.25">
      <c r="A3393" s="40" t="s">
        <v>6805</v>
      </c>
      <c r="B3393" s="40"/>
      <c r="C3393" s="41" t="s">
        <v>6806</v>
      </c>
      <c r="D3393" s="42" t="s">
        <v>21</v>
      </c>
      <c r="E3393" s="43">
        <v>94.37</v>
      </c>
      <c r="F3393" s="43">
        <v>41.47</v>
      </c>
      <c r="G3393" s="43">
        <v>135.84</v>
      </c>
      <c r="H3393" s="19">
        <f t="shared" si="52"/>
        <v>9</v>
      </c>
    </row>
    <row r="3394" spans="1:8" s="19" customFormat="1" x14ac:dyDescent="0.25">
      <c r="A3394" s="40" t="s">
        <v>6807</v>
      </c>
      <c r="B3394" s="40"/>
      <c r="C3394" s="41" t="s">
        <v>6808</v>
      </c>
      <c r="D3394" s="42" t="s">
        <v>21</v>
      </c>
      <c r="E3394" s="43">
        <v>139.99</v>
      </c>
      <c r="F3394" s="43">
        <v>51.84</v>
      </c>
      <c r="G3394" s="43">
        <v>191.83</v>
      </c>
      <c r="H3394" s="19">
        <f t="shared" si="52"/>
        <v>9</v>
      </c>
    </row>
    <row r="3395" spans="1:8" s="19" customFormat="1" x14ac:dyDescent="0.25">
      <c r="A3395" s="40" t="s">
        <v>6809</v>
      </c>
      <c r="B3395" s="40"/>
      <c r="C3395" s="41" t="s">
        <v>6810</v>
      </c>
      <c r="D3395" s="42" t="s">
        <v>21</v>
      </c>
      <c r="E3395" s="43">
        <v>328.01</v>
      </c>
      <c r="F3395" s="43">
        <v>62.21</v>
      </c>
      <c r="G3395" s="43">
        <v>390.22</v>
      </c>
      <c r="H3395" s="19">
        <f t="shared" si="52"/>
        <v>9</v>
      </c>
    </row>
    <row r="3396" spans="1:8" s="19" customFormat="1" x14ac:dyDescent="0.25">
      <c r="A3396" s="40" t="s">
        <v>6811</v>
      </c>
      <c r="B3396" s="40"/>
      <c r="C3396" s="41" t="s">
        <v>6812</v>
      </c>
      <c r="D3396" s="42" t="s">
        <v>21</v>
      </c>
      <c r="E3396" s="43">
        <v>503.78</v>
      </c>
      <c r="F3396" s="43">
        <v>82.94</v>
      </c>
      <c r="G3396" s="43">
        <v>586.72</v>
      </c>
      <c r="H3396" s="19">
        <f t="shared" si="52"/>
        <v>9</v>
      </c>
    </row>
    <row r="3397" spans="1:8" s="19" customFormat="1" x14ac:dyDescent="0.25">
      <c r="A3397" s="40" t="s">
        <v>6813</v>
      </c>
      <c r="B3397" s="40"/>
      <c r="C3397" s="41" t="s">
        <v>6814</v>
      </c>
      <c r="D3397" s="42" t="s">
        <v>21</v>
      </c>
      <c r="E3397" s="43">
        <v>850.77</v>
      </c>
      <c r="F3397" s="43">
        <v>124.41</v>
      </c>
      <c r="G3397" s="43">
        <v>975.18</v>
      </c>
      <c r="H3397" s="19">
        <f t="shared" si="52"/>
        <v>9</v>
      </c>
    </row>
    <row r="3398" spans="1:8" s="19" customFormat="1" x14ac:dyDescent="0.25">
      <c r="A3398" s="40" t="s">
        <v>6815</v>
      </c>
      <c r="B3398" s="40"/>
      <c r="C3398" s="41" t="s">
        <v>6816</v>
      </c>
      <c r="D3398" s="42" t="s">
        <v>21</v>
      </c>
      <c r="E3398" s="43">
        <v>62.59</v>
      </c>
      <c r="F3398" s="43">
        <v>24.88</v>
      </c>
      <c r="G3398" s="43">
        <v>87.47</v>
      </c>
      <c r="H3398" s="19">
        <f t="shared" si="52"/>
        <v>9</v>
      </c>
    </row>
    <row r="3399" spans="1:8" s="19" customFormat="1" ht="30" x14ac:dyDescent="0.25">
      <c r="A3399" s="40" t="s">
        <v>6817</v>
      </c>
      <c r="B3399" s="40"/>
      <c r="C3399" s="41" t="s">
        <v>6818</v>
      </c>
      <c r="D3399" s="42" t="s">
        <v>21</v>
      </c>
      <c r="E3399" s="43">
        <v>23.2</v>
      </c>
      <c r="F3399" s="43">
        <v>18.66</v>
      </c>
      <c r="G3399" s="43">
        <v>41.86</v>
      </c>
      <c r="H3399" s="19">
        <f t="shared" si="52"/>
        <v>9</v>
      </c>
    </row>
    <row r="3400" spans="1:8" s="19" customFormat="1" ht="30" x14ac:dyDescent="0.25">
      <c r="A3400" s="40" t="s">
        <v>6819</v>
      </c>
      <c r="B3400" s="40"/>
      <c r="C3400" s="41" t="s">
        <v>6820</v>
      </c>
      <c r="D3400" s="42" t="s">
        <v>21</v>
      </c>
      <c r="E3400" s="43">
        <v>53.82</v>
      </c>
      <c r="F3400" s="43">
        <v>18.66</v>
      </c>
      <c r="G3400" s="43">
        <v>72.48</v>
      </c>
      <c r="H3400" s="19">
        <f t="shared" si="52"/>
        <v>9</v>
      </c>
    </row>
    <row r="3401" spans="1:8" s="19" customFormat="1" ht="30" x14ac:dyDescent="0.25">
      <c r="A3401" s="40" t="s">
        <v>6821</v>
      </c>
      <c r="B3401" s="40"/>
      <c r="C3401" s="41" t="s">
        <v>6822</v>
      </c>
      <c r="D3401" s="42" t="s">
        <v>21</v>
      </c>
      <c r="E3401" s="43">
        <v>57.95</v>
      </c>
      <c r="F3401" s="43">
        <v>18.66</v>
      </c>
      <c r="G3401" s="43">
        <v>76.61</v>
      </c>
      <c r="H3401" s="19">
        <f t="shared" ref="H3401:H3464" si="53">LEN(A3401)</f>
        <v>9</v>
      </c>
    </row>
    <row r="3402" spans="1:8" s="19" customFormat="1" ht="30" x14ac:dyDescent="0.25">
      <c r="A3402" s="40" t="s">
        <v>6823</v>
      </c>
      <c r="B3402" s="40"/>
      <c r="C3402" s="41" t="s">
        <v>6824</v>
      </c>
      <c r="D3402" s="42" t="s">
        <v>21</v>
      </c>
      <c r="E3402" s="43">
        <v>93.64</v>
      </c>
      <c r="F3402" s="43">
        <v>20.74</v>
      </c>
      <c r="G3402" s="43">
        <v>114.38</v>
      </c>
      <c r="H3402" s="19">
        <f t="shared" si="53"/>
        <v>9</v>
      </c>
    </row>
    <row r="3403" spans="1:8" s="19" customFormat="1" ht="30" x14ac:dyDescent="0.25">
      <c r="A3403" s="40" t="s">
        <v>6825</v>
      </c>
      <c r="B3403" s="40"/>
      <c r="C3403" s="41" t="s">
        <v>6826</v>
      </c>
      <c r="D3403" s="42" t="s">
        <v>21</v>
      </c>
      <c r="E3403" s="43">
        <v>194.9</v>
      </c>
      <c r="F3403" s="43">
        <v>18.66</v>
      </c>
      <c r="G3403" s="43">
        <v>213.56</v>
      </c>
      <c r="H3403" s="19">
        <f t="shared" si="53"/>
        <v>9</v>
      </c>
    </row>
    <row r="3404" spans="1:8" s="19" customFormat="1" ht="30" x14ac:dyDescent="0.25">
      <c r="A3404" s="40" t="s">
        <v>6827</v>
      </c>
      <c r="B3404" s="40"/>
      <c r="C3404" s="41" t="s">
        <v>6828</v>
      </c>
      <c r="D3404" s="42" t="s">
        <v>21</v>
      </c>
      <c r="E3404" s="43">
        <v>1130.46</v>
      </c>
      <c r="F3404" s="43">
        <v>41.47</v>
      </c>
      <c r="G3404" s="43">
        <v>1171.93</v>
      </c>
      <c r="H3404" s="19">
        <f t="shared" si="53"/>
        <v>9</v>
      </c>
    </row>
    <row r="3405" spans="1:8" s="19" customFormat="1" x14ac:dyDescent="0.25">
      <c r="A3405" s="40" t="s">
        <v>6829</v>
      </c>
      <c r="B3405" s="40"/>
      <c r="C3405" s="41" t="s">
        <v>6830</v>
      </c>
      <c r="D3405" s="42"/>
      <c r="E3405" s="43"/>
      <c r="F3405" s="43"/>
      <c r="G3405" s="43"/>
      <c r="H3405" s="19">
        <f t="shared" si="53"/>
        <v>5</v>
      </c>
    </row>
    <row r="3406" spans="1:8" s="19" customFormat="1" ht="30" x14ac:dyDescent="0.25">
      <c r="A3406" s="40" t="s">
        <v>6831</v>
      </c>
      <c r="B3406" s="40"/>
      <c r="C3406" s="41" t="s">
        <v>6832</v>
      </c>
      <c r="D3406" s="42" t="s">
        <v>21</v>
      </c>
      <c r="E3406" s="43">
        <v>91.04</v>
      </c>
      <c r="F3406" s="43">
        <v>18.66</v>
      </c>
      <c r="G3406" s="43">
        <v>109.7</v>
      </c>
      <c r="H3406" s="19">
        <f t="shared" si="53"/>
        <v>9</v>
      </c>
    </row>
    <row r="3407" spans="1:8" s="19" customFormat="1" ht="30" x14ac:dyDescent="0.25">
      <c r="A3407" s="40" t="s">
        <v>6833</v>
      </c>
      <c r="B3407" s="40"/>
      <c r="C3407" s="41" t="s">
        <v>6834</v>
      </c>
      <c r="D3407" s="42" t="s">
        <v>21</v>
      </c>
      <c r="E3407" s="43">
        <v>93.62</v>
      </c>
      <c r="F3407" s="43">
        <v>18.66</v>
      </c>
      <c r="G3407" s="43">
        <v>112.28</v>
      </c>
      <c r="H3407" s="19">
        <f t="shared" si="53"/>
        <v>9</v>
      </c>
    </row>
    <row r="3408" spans="1:8" s="19" customFormat="1" ht="30" x14ac:dyDescent="0.25">
      <c r="A3408" s="40" t="s">
        <v>6835</v>
      </c>
      <c r="B3408" s="40"/>
      <c r="C3408" s="41" t="s">
        <v>6836</v>
      </c>
      <c r="D3408" s="42" t="s">
        <v>21</v>
      </c>
      <c r="E3408" s="43">
        <v>107.63</v>
      </c>
      <c r="F3408" s="43">
        <v>18.66</v>
      </c>
      <c r="G3408" s="43">
        <v>126.29</v>
      </c>
      <c r="H3408" s="19">
        <f t="shared" si="53"/>
        <v>9</v>
      </c>
    </row>
    <row r="3409" spans="1:8" s="19" customFormat="1" ht="30" x14ac:dyDescent="0.25">
      <c r="A3409" s="40" t="s">
        <v>6837</v>
      </c>
      <c r="B3409" s="40"/>
      <c r="C3409" s="41" t="s">
        <v>6838</v>
      </c>
      <c r="D3409" s="42" t="s">
        <v>21</v>
      </c>
      <c r="E3409" s="43">
        <v>137.94999999999999</v>
      </c>
      <c r="F3409" s="43">
        <v>18.66</v>
      </c>
      <c r="G3409" s="43">
        <v>156.61000000000001</v>
      </c>
      <c r="H3409" s="19">
        <f t="shared" si="53"/>
        <v>9</v>
      </c>
    </row>
    <row r="3410" spans="1:8" s="19" customFormat="1" ht="30" x14ac:dyDescent="0.25">
      <c r="A3410" s="40" t="s">
        <v>6839</v>
      </c>
      <c r="B3410" s="40"/>
      <c r="C3410" s="41" t="s">
        <v>6840</v>
      </c>
      <c r="D3410" s="42" t="s">
        <v>21</v>
      </c>
      <c r="E3410" s="43">
        <v>130.47</v>
      </c>
      <c r="F3410" s="43">
        <v>18.66</v>
      </c>
      <c r="G3410" s="43">
        <v>149.13</v>
      </c>
      <c r="H3410" s="19">
        <f t="shared" si="53"/>
        <v>9</v>
      </c>
    </row>
    <row r="3411" spans="1:8" s="19" customFormat="1" ht="30" x14ac:dyDescent="0.25">
      <c r="A3411" s="40" t="s">
        <v>6841</v>
      </c>
      <c r="B3411" s="40"/>
      <c r="C3411" s="41" t="s">
        <v>6842</v>
      </c>
      <c r="D3411" s="42" t="s">
        <v>21</v>
      </c>
      <c r="E3411" s="43">
        <v>83.93</v>
      </c>
      <c r="F3411" s="43">
        <v>18.66</v>
      </c>
      <c r="G3411" s="43">
        <v>102.59</v>
      </c>
      <c r="H3411" s="19">
        <f t="shared" si="53"/>
        <v>9</v>
      </c>
    </row>
    <row r="3412" spans="1:8" s="19" customFormat="1" ht="30" x14ac:dyDescent="0.25">
      <c r="A3412" s="40" t="s">
        <v>6843</v>
      </c>
      <c r="B3412" s="40"/>
      <c r="C3412" s="41" t="s">
        <v>6844</v>
      </c>
      <c r="D3412" s="42" t="s">
        <v>21</v>
      </c>
      <c r="E3412" s="43">
        <v>80.61</v>
      </c>
      <c r="F3412" s="43">
        <v>18.66</v>
      </c>
      <c r="G3412" s="43">
        <v>99.27</v>
      </c>
      <c r="H3412" s="19">
        <f t="shared" si="53"/>
        <v>9</v>
      </c>
    </row>
    <row r="3413" spans="1:8" s="19" customFormat="1" ht="30" x14ac:dyDescent="0.25">
      <c r="A3413" s="40" t="s">
        <v>6845</v>
      </c>
      <c r="B3413" s="40"/>
      <c r="C3413" s="41" t="s">
        <v>6846</v>
      </c>
      <c r="D3413" s="42" t="s">
        <v>21</v>
      </c>
      <c r="E3413" s="43">
        <v>69.8</v>
      </c>
      <c r="F3413" s="43">
        <v>18.66</v>
      </c>
      <c r="G3413" s="43">
        <v>88.46</v>
      </c>
      <c r="H3413" s="19">
        <f t="shared" si="53"/>
        <v>9</v>
      </c>
    </row>
    <row r="3414" spans="1:8" s="19" customFormat="1" ht="30" x14ac:dyDescent="0.25">
      <c r="A3414" s="40" t="s">
        <v>6847</v>
      </c>
      <c r="B3414" s="40"/>
      <c r="C3414" s="41" t="s">
        <v>6848</v>
      </c>
      <c r="D3414" s="42" t="s">
        <v>21</v>
      </c>
      <c r="E3414" s="43">
        <v>64.5</v>
      </c>
      <c r="F3414" s="43">
        <v>18.66</v>
      </c>
      <c r="G3414" s="43">
        <v>83.16</v>
      </c>
      <c r="H3414" s="19">
        <f t="shared" si="53"/>
        <v>9</v>
      </c>
    </row>
    <row r="3415" spans="1:8" s="19" customFormat="1" x14ac:dyDescent="0.25">
      <c r="A3415" s="40" t="s">
        <v>6849</v>
      </c>
      <c r="B3415" s="40"/>
      <c r="C3415" s="41" t="s">
        <v>6850</v>
      </c>
      <c r="D3415" s="42"/>
      <c r="E3415" s="43"/>
      <c r="F3415" s="43"/>
      <c r="G3415" s="43"/>
      <c r="H3415" s="19">
        <f t="shared" si="53"/>
        <v>5</v>
      </c>
    </row>
    <row r="3416" spans="1:8" s="19" customFormat="1" ht="30" x14ac:dyDescent="0.25">
      <c r="A3416" s="40" t="s">
        <v>6851</v>
      </c>
      <c r="B3416" s="40"/>
      <c r="C3416" s="41" t="s">
        <v>6852</v>
      </c>
      <c r="D3416" s="42" t="s">
        <v>21</v>
      </c>
      <c r="E3416" s="43">
        <v>336.78</v>
      </c>
      <c r="F3416" s="43">
        <v>62.21</v>
      </c>
      <c r="G3416" s="43">
        <v>398.99</v>
      </c>
      <c r="H3416" s="19">
        <f t="shared" si="53"/>
        <v>9</v>
      </c>
    </row>
    <row r="3417" spans="1:8" s="19" customFormat="1" x14ac:dyDescent="0.25">
      <c r="A3417" s="40" t="s">
        <v>6853</v>
      </c>
      <c r="B3417" s="40"/>
      <c r="C3417" s="41" t="s">
        <v>6854</v>
      </c>
      <c r="D3417" s="42" t="s">
        <v>21</v>
      </c>
      <c r="E3417" s="43">
        <v>269.75</v>
      </c>
      <c r="F3417" s="43">
        <v>62.21</v>
      </c>
      <c r="G3417" s="43">
        <v>331.96</v>
      </c>
      <c r="H3417" s="19">
        <f t="shared" si="53"/>
        <v>9</v>
      </c>
    </row>
    <row r="3418" spans="1:8" s="19" customFormat="1" x14ac:dyDescent="0.25">
      <c r="A3418" s="40" t="s">
        <v>6855</v>
      </c>
      <c r="B3418" s="40"/>
      <c r="C3418" s="41" t="s">
        <v>6856</v>
      </c>
      <c r="D3418" s="42" t="s">
        <v>21</v>
      </c>
      <c r="E3418" s="43">
        <v>270.41000000000003</v>
      </c>
      <c r="F3418" s="43">
        <v>62.21</v>
      </c>
      <c r="G3418" s="43">
        <v>332.62</v>
      </c>
      <c r="H3418" s="19">
        <f t="shared" si="53"/>
        <v>9</v>
      </c>
    </row>
    <row r="3419" spans="1:8" s="19" customFormat="1" x14ac:dyDescent="0.25">
      <c r="A3419" s="40" t="s">
        <v>6857</v>
      </c>
      <c r="B3419" s="40"/>
      <c r="C3419" s="41" t="s">
        <v>6858</v>
      </c>
      <c r="D3419" s="42" t="s">
        <v>21</v>
      </c>
      <c r="E3419" s="43">
        <v>374.22</v>
      </c>
      <c r="F3419" s="43">
        <v>62.21</v>
      </c>
      <c r="G3419" s="43">
        <v>436.43</v>
      </c>
      <c r="H3419" s="19">
        <f t="shared" si="53"/>
        <v>9</v>
      </c>
    </row>
    <row r="3420" spans="1:8" s="19" customFormat="1" ht="30" x14ac:dyDescent="0.25">
      <c r="A3420" s="40" t="s">
        <v>6859</v>
      </c>
      <c r="B3420" s="40"/>
      <c r="C3420" s="41" t="s">
        <v>6860</v>
      </c>
      <c r="D3420" s="42" t="s">
        <v>21</v>
      </c>
      <c r="E3420" s="43">
        <v>817.66</v>
      </c>
      <c r="F3420" s="43">
        <v>62.21</v>
      </c>
      <c r="G3420" s="43">
        <v>879.87</v>
      </c>
      <c r="H3420" s="19">
        <f t="shared" si="53"/>
        <v>9</v>
      </c>
    </row>
    <row r="3421" spans="1:8" s="19" customFormat="1" x14ac:dyDescent="0.25">
      <c r="A3421" s="40" t="s">
        <v>6861</v>
      </c>
      <c r="B3421" s="40"/>
      <c r="C3421" s="41" t="s">
        <v>6862</v>
      </c>
      <c r="D3421" s="42" t="s">
        <v>21</v>
      </c>
      <c r="E3421" s="43">
        <v>433.94</v>
      </c>
      <c r="F3421" s="43">
        <v>24.88</v>
      </c>
      <c r="G3421" s="43">
        <v>458.82</v>
      </c>
      <c r="H3421" s="19">
        <f t="shared" si="53"/>
        <v>9</v>
      </c>
    </row>
    <row r="3422" spans="1:8" s="19" customFormat="1" x14ac:dyDescent="0.25">
      <c r="A3422" s="40" t="s">
        <v>6863</v>
      </c>
      <c r="B3422" s="40"/>
      <c r="C3422" s="41" t="s">
        <v>6864</v>
      </c>
      <c r="D3422" s="42" t="s">
        <v>21</v>
      </c>
      <c r="E3422" s="43">
        <v>309.35000000000002</v>
      </c>
      <c r="F3422" s="43">
        <v>24.88</v>
      </c>
      <c r="G3422" s="43">
        <v>334.23</v>
      </c>
      <c r="H3422" s="19">
        <f t="shared" si="53"/>
        <v>9</v>
      </c>
    </row>
    <row r="3423" spans="1:8" s="19" customFormat="1" x14ac:dyDescent="0.25">
      <c r="A3423" s="40" t="s">
        <v>6865</v>
      </c>
      <c r="B3423" s="40"/>
      <c r="C3423" s="41" t="s">
        <v>6866</v>
      </c>
      <c r="D3423" s="42" t="s">
        <v>21</v>
      </c>
      <c r="E3423" s="43">
        <v>784.45</v>
      </c>
      <c r="F3423" s="43">
        <v>62.21</v>
      </c>
      <c r="G3423" s="43">
        <v>846.66</v>
      </c>
      <c r="H3423" s="19">
        <f t="shared" si="53"/>
        <v>9</v>
      </c>
    </row>
    <row r="3424" spans="1:8" s="19" customFormat="1" ht="30" x14ac:dyDescent="0.25">
      <c r="A3424" s="40" t="s">
        <v>6867</v>
      </c>
      <c r="B3424" s="40"/>
      <c r="C3424" s="41" t="s">
        <v>6868</v>
      </c>
      <c r="D3424" s="42" t="s">
        <v>21</v>
      </c>
      <c r="E3424" s="43">
        <v>429</v>
      </c>
      <c r="F3424" s="43">
        <v>18.66</v>
      </c>
      <c r="G3424" s="43">
        <v>447.66</v>
      </c>
      <c r="H3424" s="19">
        <f t="shared" si="53"/>
        <v>9</v>
      </c>
    </row>
    <row r="3425" spans="1:8" s="19" customFormat="1" ht="30" x14ac:dyDescent="0.25">
      <c r="A3425" s="40" t="s">
        <v>6869</v>
      </c>
      <c r="B3425" s="40"/>
      <c r="C3425" s="41" t="s">
        <v>6870</v>
      </c>
      <c r="D3425" s="42" t="s">
        <v>21</v>
      </c>
      <c r="E3425" s="43">
        <v>324.04000000000002</v>
      </c>
      <c r="F3425" s="43">
        <v>62.21</v>
      </c>
      <c r="G3425" s="43">
        <v>386.25</v>
      </c>
      <c r="H3425" s="19">
        <f t="shared" si="53"/>
        <v>9</v>
      </c>
    </row>
    <row r="3426" spans="1:8" s="19" customFormat="1" x14ac:dyDescent="0.25">
      <c r="A3426" s="40" t="s">
        <v>6871</v>
      </c>
      <c r="B3426" s="40"/>
      <c r="C3426" s="41" t="s">
        <v>6872</v>
      </c>
      <c r="D3426" s="42"/>
      <c r="E3426" s="43"/>
      <c r="F3426" s="43"/>
      <c r="G3426" s="43"/>
      <c r="H3426" s="19">
        <f t="shared" si="53"/>
        <v>5</v>
      </c>
    </row>
    <row r="3427" spans="1:8" s="19" customFormat="1" x14ac:dyDescent="0.25">
      <c r="A3427" s="40" t="s">
        <v>6873</v>
      </c>
      <c r="B3427" s="40"/>
      <c r="C3427" s="41" t="s">
        <v>6874</v>
      </c>
      <c r="D3427" s="42" t="s">
        <v>21</v>
      </c>
      <c r="E3427" s="43">
        <v>94.27</v>
      </c>
      <c r="F3427" s="43">
        <v>18.66</v>
      </c>
      <c r="G3427" s="43">
        <v>112.93</v>
      </c>
      <c r="H3427" s="19">
        <f t="shared" si="53"/>
        <v>9</v>
      </c>
    </row>
    <row r="3428" spans="1:8" s="19" customFormat="1" x14ac:dyDescent="0.25">
      <c r="A3428" s="40" t="s">
        <v>6875</v>
      </c>
      <c r="B3428" s="40"/>
      <c r="C3428" s="41" t="s">
        <v>6876</v>
      </c>
      <c r="D3428" s="42" t="s">
        <v>21</v>
      </c>
      <c r="E3428" s="43">
        <v>113.93</v>
      </c>
      <c r="F3428" s="43">
        <v>18.66</v>
      </c>
      <c r="G3428" s="43">
        <v>132.59</v>
      </c>
      <c r="H3428" s="19">
        <f t="shared" si="53"/>
        <v>9</v>
      </c>
    </row>
    <row r="3429" spans="1:8" s="19" customFormat="1" x14ac:dyDescent="0.25">
      <c r="A3429" s="40" t="s">
        <v>6877</v>
      </c>
      <c r="B3429" s="40"/>
      <c r="C3429" s="41" t="s">
        <v>6878</v>
      </c>
      <c r="D3429" s="42" t="s">
        <v>21</v>
      </c>
      <c r="E3429" s="43">
        <v>162.33000000000001</v>
      </c>
      <c r="F3429" s="43">
        <v>18.66</v>
      </c>
      <c r="G3429" s="43">
        <v>180.99</v>
      </c>
      <c r="H3429" s="19">
        <f t="shared" si="53"/>
        <v>9</v>
      </c>
    </row>
    <row r="3430" spans="1:8" s="19" customFormat="1" x14ac:dyDescent="0.25">
      <c r="A3430" s="40" t="s">
        <v>6879</v>
      </c>
      <c r="B3430" s="40"/>
      <c r="C3430" s="41" t="s">
        <v>6880</v>
      </c>
      <c r="D3430" s="42" t="s">
        <v>21</v>
      </c>
      <c r="E3430" s="43">
        <v>189.96</v>
      </c>
      <c r="F3430" s="43">
        <v>18.66</v>
      </c>
      <c r="G3430" s="43">
        <v>208.62</v>
      </c>
      <c r="H3430" s="19">
        <f t="shared" si="53"/>
        <v>9</v>
      </c>
    </row>
    <row r="3431" spans="1:8" s="19" customFormat="1" x14ac:dyDescent="0.25">
      <c r="A3431" s="40" t="s">
        <v>6881</v>
      </c>
      <c r="B3431" s="40"/>
      <c r="C3431" s="41" t="s">
        <v>6882</v>
      </c>
      <c r="D3431" s="42" t="s">
        <v>21</v>
      </c>
      <c r="E3431" s="43">
        <v>258.42</v>
      </c>
      <c r="F3431" s="43">
        <v>18.66</v>
      </c>
      <c r="G3431" s="43">
        <v>277.08</v>
      </c>
      <c r="H3431" s="19">
        <f t="shared" si="53"/>
        <v>9</v>
      </c>
    </row>
    <row r="3432" spans="1:8" s="19" customFormat="1" x14ac:dyDescent="0.25">
      <c r="A3432" s="40" t="s">
        <v>6883</v>
      </c>
      <c r="B3432" s="40"/>
      <c r="C3432" s="41" t="s">
        <v>6884</v>
      </c>
      <c r="D3432" s="42" t="s">
        <v>21</v>
      </c>
      <c r="E3432" s="43">
        <v>442.73</v>
      </c>
      <c r="F3432" s="43">
        <v>18.66</v>
      </c>
      <c r="G3432" s="43">
        <v>461.39</v>
      </c>
      <c r="H3432" s="19">
        <f t="shared" si="53"/>
        <v>9</v>
      </c>
    </row>
    <row r="3433" spans="1:8" s="19" customFormat="1" x14ac:dyDescent="0.25">
      <c r="A3433" s="40" t="s">
        <v>6885</v>
      </c>
      <c r="B3433" s="40"/>
      <c r="C3433" s="41" t="s">
        <v>6886</v>
      </c>
      <c r="D3433" s="42" t="s">
        <v>21</v>
      </c>
      <c r="E3433" s="43">
        <v>535.85</v>
      </c>
      <c r="F3433" s="43">
        <v>18.66</v>
      </c>
      <c r="G3433" s="43">
        <v>554.51</v>
      </c>
      <c r="H3433" s="19">
        <f t="shared" si="53"/>
        <v>9</v>
      </c>
    </row>
    <row r="3434" spans="1:8" s="19" customFormat="1" x14ac:dyDescent="0.25">
      <c r="A3434" s="40" t="s">
        <v>6887</v>
      </c>
      <c r="B3434" s="40"/>
      <c r="C3434" s="41" t="s">
        <v>6888</v>
      </c>
      <c r="D3434" s="42" t="s">
        <v>21</v>
      </c>
      <c r="E3434" s="43">
        <v>926.53</v>
      </c>
      <c r="F3434" s="43">
        <v>24.88</v>
      </c>
      <c r="G3434" s="43">
        <v>951.41</v>
      </c>
      <c r="H3434" s="19">
        <f t="shared" si="53"/>
        <v>9</v>
      </c>
    </row>
    <row r="3435" spans="1:8" s="19" customFormat="1" x14ac:dyDescent="0.25">
      <c r="A3435" s="40" t="s">
        <v>6889</v>
      </c>
      <c r="B3435" s="40"/>
      <c r="C3435" s="41" t="s">
        <v>6890</v>
      </c>
      <c r="D3435" s="42" t="s">
        <v>21</v>
      </c>
      <c r="E3435" s="43">
        <v>77.680000000000007</v>
      </c>
      <c r="F3435" s="43">
        <v>18.66</v>
      </c>
      <c r="G3435" s="43">
        <v>96.34</v>
      </c>
      <c r="H3435" s="19">
        <f t="shared" si="53"/>
        <v>9</v>
      </c>
    </row>
    <row r="3436" spans="1:8" s="19" customFormat="1" x14ac:dyDescent="0.25">
      <c r="A3436" s="40" t="s">
        <v>6891</v>
      </c>
      <c r="B3436" s="40"/>
      <c r="C3436" s="41" t="s">
        <v>6892</v>
      </c>
      <c r="D3436" s="42" t="s">
        <v>21</v>
      </c>
      <c r="E3436" s="43">
        <v>107.26</v>
      </c>
      <c r="F3436" s="43">
        <v>18.66</v>
      </c>
      <c r="G3436" s="43">
        <v>125.92</v>
      </c>
      <c r="H3436" s="19">
        <f t="shared" si="53"/>
        <v>9</v>
      </c>
    </row>
    <row r="3437" spans="1:8" s="19" customFormat="1" x14ac:dyDescent="0.25">
      <c r="A3437" s="40" t="s">
        <v>6893</v>
      </c>
      <c r="B3437" s="40"/>
      <c r="C3437" s="41" t="s">
        <v>6894</v>
      </c>
      <c r="D3437" s="42" t="s">
        <v>21</v>
      </c>
      <c r="E3437" s="43">
        <v>134.34</v>
      </c>
      <c r="F3437" s="43">
        <v>18.66</v>
      </c>
      <c r="G3437" s="43">
        <v>153</v>
      </c>
      <c r="H3437" s="19">
        <f t="shared" si="53"/>
        <v>9</v>
      </c>
    </row>
    <row r="3438" spans="1:8" s="19" customFormat="1" x14ac:dyDescent="0.25">
      <c r="A3438" s="40" t="s">
        <v>6895</v>
      </c>
      <c r="B3438" s="40"/>
      <c r="C3438" s="41" t="s">
        <v>6896</v>
      </c>
      <c r="D3438" s="42" t="s">
        <v>21</v>
      </c>
      <c r="E3438" s="43">
        <v>189.59</v>
      </c>
      <c r="F3438" s="43">
        <v>18.66</v>
      </c>
      <c r="G3438" s="43">
        <v>208.25</v>
      </c>
      <c r="H3438" s="19">
        <f t="shared" si="53"/>
        <v>9</v>
      </c>
    </row>
    <row r="3439" spans="1:8" s="19" customFormat="1" x14ac:dyDescent="0.25">
      <c r="A3439" s="40" t="s">
        <v>6897</v>
      </c>
      <c r="B3439" s="40"/>
      <c r="C3439" s="41" t="s">
        <v>6898</v>
      </c>
      <c r="D3439" s="42" t="s">
        <v>21</v>
      </c>
      <c r="E3439" s="43">
        <v>312.95</v>
      </c>
      <c r="F3439" s="43">
        <v>18.66</v>
      </c>
      <c r="G3439" s="43">
        <v>331.61</v>
      </c>
      <c r="H3439" s="19">
        <f t="shared" si="53"/>
        <v>9</v>
      </c>
    </row>
    <row r="3440" spans="1:8" s="19" customFormat="1" x14ac:dyDescent="0.25">
      <c r="A3440" s="40" t="s">
        <v>6899</v>
      </c>
      <c r="B3440" s="40"/>
      <c r="C3440" s="41" t="s">
        <v>6900</v>
      </c>
      <c r="D3440" s="42" t="s">
        <v>21</v>
      </c>
      <c r="E3440" s="43">
        <v>463.58</v>
      </c>
      <c r="F3440" s="43">
        <v>18.66</v>
      </c>
      <c r="G3440" s="43">
        <v>482.24</v>
      </c>
      <c r="H3440" s="19">
        <f t="shared" si="53"/>
        <v>9</v>
      </c>
    </row>
    <row r="3441" spans="1:8" s="19" customFormat="1" x14ac:dyDescent="0.25">
      <c r="A3441" s="40" t="s">
        <v>6901</v>
      </c>
      <c r="B3441" s="40"/>
      <c r="C3441" s="41" t="s">
        <v>6902</v>
      </c>
      <c r="D3441" s="42" t="s">
        <v>21</v>
      </c>
      <c r="E3441" s="43">
        <v>798.4</v>
      </c>
      <c r="F3441" s="43">
        <v>24.88</v>
      </c>
      <c r="G3441" s="43">
        <v>823.28</v>
      </c>
      <c r="H3441" s="19">
        <f t="shared" si="53"/>
        <v>9</v>
      </c>
    </row>
    <row r="3442" spans="1:8" s="19" customFormat="1" x14ac:dyDescent="0.25">
      <c r="A3442" s="40" t="s">
        <v>6903</v>
      </c>
      <c r="B3442" s="40"/>
      <c r="C3442" s="41" t="s">
        <v>6904</v>
      </c>
      <c r="D3442" s="42" t="s">
        <v>21</v>
      </c>
      <c r="E3442" s="43">
        <v>74.400000000000006</v>
      </c>
      <c r="F3442" s="43">
        <v>18.66</v>
      </c>
      <c r="G3442" s="43">
        <v>93.06</v>
      </c>
      <c r="H3442" s="19">
        <f t="shared" si="53"/>
        <v>9</v>
      </c>
    </row>
    <row r="3443" spans="1:8" s="19" customFormat="1" x14ac:dyDescent="0.25">
      <c r="A3443" s="40" t="s">
        <v>6905</v>
      </c>
      <c r="B3443" s="40"/>
      <c r="C3443" s="41" t="s">
        <v>6906</v>
      </c>
      <c r="D3443" s="42" t="s">
        <v>21</v>
      </c>
      <c r="E3443" s="43">
        <v>104.46</v>
      </c>
      <c r="F3443" s="43">
        <v>18.66</v>
      </c>
      <c r="G3443" s="43">
        <v>123.12</v>
      </c>
      <c r="H3443" s="19">
        <f t="shared" si="53"/>
        <v>9</v>
      </c>
    </row>
    <row r="3444" spans="1:8" s="19" customFormat="1" x14ac:dyDescent="0.25">
      <c r="A3444" s="40" t="s">
        <v>6907</v>
      </c>
      <c r="B3444" s="40"/>
      <c r="C3444" s="41" t="s">
        <v>6908</v>
      </c>
      <c r="D3444" s="42" t="s">
        <v>21</v>
      </c>
      <c r="E3444" s="43">
        <v>128.77000000000001</v>
      </c>
      <c r="F3444" s="43">
        <v>18.66</v>
      </c>
      <c r="G3444" s="43">
        <v>147.43</v>
      </c>
      <c r="H3444" s="19">
        <f t="shared" si="53"/>
        <v>9</v>
      </c>
    </row>
    <row r="3445" spans="1:8" s="19" customFormat="1" x14ac:dyDescent="0.25">
      <c r="A3445" s="40" t="s">
        <v>6909</v>
      </c>
      <c r="B3445" s="40"/>
      <c r="C3445" s="41" t="s">
        <v>6910</v>
      </c>
      <c r="D3445" s="42" t="s">
        <v>21</v>
      </c>
      <c r="E3445" s="43">
        <v>174.7</v>
      </c>
      <c r="F3445" s="43">
        <v>18.66</v>
      </c>
      <c r="G3445" s="43">
        <v>193.36</v>
      </c>
      <c r="H3445" s="19">
        <f t="shared" si="53"/>
        <v>9</v>
      </c>
    </row>
    <row r="3446" spans="1:8" s="19" customFormat="1" x14ac:dyDescent="0.25">
      <c r="A3446" s="40" t="s">
        <v>6911</v>
      </c>
      <c r="B3446" s="40"/>
      <c r="C3446" s="41" t="s">
        <v>6912</v>
      </c>
      <c r="D3446" s="42" t="s">
        <v>21</v>
      </c>
      <c r="E3446" s="43">
        <v>281.23</v>
      </c>
      <c r="F3446" s="43">
        <v>18.66</v>
      </c>
      <c r="G3446" s="43">
        <v>299.89</v>
      </c>
      <c r="H3446" s="19">
        <f t="shared" si="53"/>
        <v>9</v>
      </c>
    </row>
    <row r="3447" spans="1:8" s="19" customFormat="1" ht="30" x14ac:dyDescent="0.25">
      <c r="A3447" s="40" t="s">
        <v>6913</v>
      </c>
      <c r="B3447" s="40"/>
      <c r="C3447" s="41" t="s">
        <v>6914</v>
      </c>
      <c r="D3447" s="42" t="s">
        <v>21</v>
      </c>
      <c r="E3447" s="43">
        <v>5823.3</v>
      </c>
      <c r="F3447" s="43">
        <v>31.1</v>
      </c>
      <c r="G3447" s="43">
        <v>5854.4</v>
      </c>
      <c r="H3447" s="19">
        <f t="shared" si="53"/>
        <v>9</v>
      </c>
    </row>
    <row r="3448" spans="1:8" s="19" customFormat="1" ht="30" x14ac:dyDescent="0.25">
      <c r="A3448" s="40" t="s">
        <v>6915</v>
      </c>
      <c r="B3448" s="40"/>
      <c r="C3448" s="41" t="s">
        <v>6916</v>
      </c>
      <c r="D3448" s="42" t="s">
        <v>21</v>
      </c>
      <c r="E3448" s="43">
        <v>159.93</v>
      </c>
      <c r="F3448" s="43">
        <v>18.66</v>
      </c>
      <c r="G3448" s="43">
        <v>178.59</v>
      </c>
      <c r="H3448" s="19">
        <f t="shared" si="53"/>
        <v>9</v>
      </c>
    </row>
    <row r="3449" spans="1:8" s="19" customFormat="1" ht="30" x14ac:dyDescent="0.25">
      <c r="A3449" s="40" t="s">
        <v>6917</v>
      </c>
      <c r="B3449" s="40"/>
      <c r="C3449" s="41" t="s">
        <v>6918</v>
      </c>
      <c r="D3449" s="42" t="s">
        <v>21</v>
      </c>
      <c r="E3449" s="43">
        <v>429.42</v>
      </c>
      <c r="F3449" s="43">
        <v>18.66</v>
      </c>
      <c r="G3449" s="43">
        <v>448.08</v>
      </c>
      <c r="H3449" s="19">
        <f t="shared" si="53"/>
        <v>9</v>
      </c>
    </row>
    <row r="3450" spans="1:8" s="19" customFormat="1" x14ac:dyDescent="0.25">
      <c r="A3450" s="40" t="s">
        <v>6919</v>
      </c>
      <c r="B3450" s="40"/>
      <c r="C3450" s="41" t="s">
        <v>6920</v>
      </c>
      <c r="D3450" s="42" t="s">
        <v>21</v>
      </c>
      <c r="E3450" s="43">
        <v>418.29</v>
      </c>
      <c r="F3450" s="43">
        <v>18.66</v>
      </c>
      <c r="G3450" s="43">
        <v>436.95</v>
      </c>
      <c r="H3450" s="19">
        <f t="shared" si="53"/>
        <v>9</v>
      </c>
    </row>
    <row r="3451" spans="1:8" s="19" customFormat="1" x14ac:dyDescent="0.25">
      <c r="A3451" s="40" t="s">
        <v>6921</v>
      </c>
      <c r="B3451" s="40"/>
      <c r="C3451" s="41" t="s">
        <v>6922</v>
      </c>
      <c r="D3451" s="42" t="s">
        <v>21</v>
      </c>
      <c r="E3451" s="43">
        <v>818.07</v>
      </c>
      <c r="F3451" s="43">
        <v>24.88</v>
      </c>
      <c r="G3451" s="43">
        <v>842.95</v>
      </c>
      <c r="H3451" s="19">
        <f t="shared" si="53"/>
        <v>9</v>
      </c>
    </row>
    <row r="3452" spans="1:8" s="19" customFormat="1" x14ac:dyDescent="0.25">
      <c r="A3452" s="40" t="s">
        <v>6923</v>
      </c>
      <c r="B3452" s="40"/>
      <c r="C3452" s="41" t="s">
        <v>6924</v>
      </c>
      <c r="D3452" s="42" t="s">
        <v>21</v>
      </c>
      <c r="E3452" s="43">
        <v>333.91</v>
      </c>
      <c r="F3452" s="43">
        <v>18.66</v>
      </c>
      <c r="G3452" s="43">
        <v>352.57</v>
      </c>
      <c r="H3452" s="19">
        <f t="shared" si="53"/>
        <v>9</v>
      </c>
    </row>
    <row r="3453" spans="1:8" s="19" customFormat="1" ht="30" x14ac:dyDescent="0.25">
      <c r="A3453" s="40" t="s">
        <v>6925</v>
      </c>
      <c r="B3453" s="40"/>
      <c r="C3453" s="41" t="s">
        <v>6926</v>
      </c>
      <c r="D3453" s="42" t="s">
        <v>21</v>
      </c>
      <c r="E3453" s="43">
        <v>125.92</v>
      </c>
      <c r="F3453" s="43">
        <v>10.37</v>
      </c>
      <c r="G3453" s="43">
        <v>136.29</v>
      </c>
      <c r="H3453" s="19">
        <f t="shared" si="53"/>
        <v>9</v>
      </c>
    </row>
    <row r="3454" spans="1:8" s="19" customFormat="1" ht="30" x14ac:dyDescent="0.25">
      <c r="A3454" s="40" t="s">
        <v>6927</v>
      </c>
      <c r="B3454" s="40"/>
      <c r="C3454" s="41" t="s">
        <v>6928</v>
      </c>
      <c r="D3454" s="42" t="s">
        <v>21</v>
      </c>
      <c r="E3454" s="43">
        <v>4972.21</v>
      </c>
      <c r="F3454" s="43">
        <v>24.88</v>
      </c>
      <c r="G3454" s="43">
        <v>4997.09</v>
      </c>
      <c r="H3454" s="19">
        <f t="shared" si="53"/>
        <v>9</v>
      </c>
    </row>
    <row r="3455" spans="1:8" s="19" customFormat="1" ht="30" x14ac:dyDescent="0.25">
      <c r="A3455" s="40" t="s">
        <v>6929</v>
      </c>
      <c r="B3455" s="40"/>
      <c r="C3455" s="41" t="s">
        <v>6930</v>
      </c>
      <c r="D3455" s="42" t="s">
        <v>21</v>
      </c>
      <c r="E3455" s="43">
        <v>1924.55</v>
      </c>
      <c r="F3455" s="43">
        <v>24.88</v>
      </c>
      <c r="G3455" s="43">
        <v>1949.43</v>
      </c>
      <c r="H3455" s="19">
        <f t="shared" si="53"/>
        <v>9</v>
      </c>
    </row>
    <row r="3456" spans="1:8" s="19" customFormat="1" ht="30" x14ac:dyDescent="0.25">
      <c r="A3456" s="40" t="s">
        <v>6931</v>
      </c>
      <c r="B3456" s="40"/>
      <c r="C3456" s="41" t="s">
        <v>6932</v>
      </c>
      <c r="D3456" s="42" t="s">
        <v>21</v>
      </c>
      <c r="E3456" s="43">
        <v>355.32</v>
      </c>
      <c r="F3456" s="43">
        <v>18.66</v>
      </c>
      <c r="G3456" s="43">
        <v>373.98</v>
      </c>
      <c r="H3456" s="19">
        <f t="shared" si="53"/>
        <v>9</v>
      </c>
    </row>
    <row r="3457" spans="1:8" s="19" customFormat="1" ht="30" x14ac:dyDescent="0.25">
      <c r="A3457" s="40" t="s">
        <v>6933</v>
      </c>
      <c r="B3457" s="40"/>
      <c r="C3457" s="41" t="s">
        <v>6934</v>
      </c>
      <c r="D3457" s="42" t="s">
        <v>21</v>
      </c>
      <c r="E3457" s="43">
        <v>179.75</v>
      </c>
      <c r="F3457" s="43">
        <v>18.66</v>
      </c>
      <c r="G3457" s="43">
        <v>198.41</v>
      </c>
      <c r="H3457" s="19">
        <f t="shared" si="53"/>
        <v>9</v>
      </c>
    </row>
    <row r="3458" spans="1:8" s="19" customFormat="1" ht="30" x14ac:dyDescent="0.25">
      <c r="A3458" s="40" t="s">
        <v>6935</v>
      </c>
      <c r="B3458" s="40"/>
      <c r="C3458" s="41" t="s">
        <v>6936</v>
      </c>
      <c r="D3458" s="42" t="s">
        <v>21</v>
      </c>
      <c r="E3458" s="43">
        <v>236.84</v>
      </c>
      <c r="F3458" s="43">
        <v>18.66</v>
      </c>
      <c r="G3458" s="43">
        <v>255.5</v>
      </c>
      <c r="H3458" s="19">
        <f t="shared" si="53"/>
        <v>9</v>
      </c>
    </row>
    <row r="3459" spans="1:8" s="19" customFormat="1" ht="30" x14ac:dyDescent="0.25">
      <c r="A3459" s="40" t="s">
        <v>6937</v>
      </c>
      <c r="B3459" s="40"/>
      <c r="C3459" s="41" t="s">
        <v>6938</v>
      </c>
      <c r="D3459" s="42" t="s">
        <v>21</v>
      </c>
      <c r="E3459" s="43">
        <v>478.23</v>
      </c>
      <c r="F3459" s="43">
        <v>18.66</v>
      </c>
      <c r="G3459" s="43">
        <v>496.89</v>
      </c>
      <c r="H3459" s="19">
        <f t="shared" si="53"/>
        <v>9</v>
      </c>
    </row>
    <row r="3460" spans="1:8" s="19" customFormat="1" ht="30" x14ac:dyDescent="0.25">
      <c r="A3460" s="40" t="s">
        <v>6939</v>
      </c>
      <c r="B3460" s="40"/>
      <c r="C3460" s="41" t="s">
        <v>6940</v>
      </c>
      <c r="D3460" s="42" t="s">
        <v>21</v>
      </c>
      <c r="E3460" s="43">
        <v>606.95000000000005</v>
      </c>
      <c r="F3460" s="43">
        <v>18.66</v>
      </c>
      <c r="G3460" s="43">
        <v>625.61</v>
      </c>
      <c r="H3460" s="19">
        <f t="shared" si="53"/>
        <v>9</v>
      </c>
    </row>
    <row r="3461" spans="1:8" s="19" customFormat="1" ht="30" x14ac:dyDescent="0.25">
      <c r="A3461" s="40" t="s">
        <v>6941</v>
      </c>
      <c r="B3461" s="40"/>
      <c r="C3461" s="41" t="s">
        <v>6942</v>
      </c>
      <c r="D3461" s="42" t="s">
        <v>21</v>
      </c>
      <c r="E3461" s="43">
        <v>953.39</v>
      </c>
      <c r="F3461" s="43">
        <v>18.66</v>
      </c>
      <c r="G3461" s="43">
        <v>972.05</v>
      </c>
      <c r="H3461" s="19">
        <f t="shared" si="53"/>
        <v>9</v>
      </c>
    </row>
    <row r="3462" spans="1:8" s="19" customFormat="1" ht="30" x14ac:dyDescent="0.25">
      <c r="A3462" s="40" t="s">
        <v>6943</v>
      </c>
      <c r="B3462" s="40"/>
      <c r="C3462" s="41" t="s">
        <v>6944</v>
      </c>
      <c r="D3462" s="42" t="s">
        <v>21</v>
      </c>
      <c r="E3462" s="43">
        <v>2184.8000000000002</v>
      </c>
      <c r="F3462" s="43">
        <v>24.88</v>
      </c>
      <c r="G3462" s="43">
        <v>2209.6799999999998</v>
      </c>
      <c r="H3462" s="19">
        <f t="shared" si="53"/>
        <v>9</v>
      </c>
    </row>
    <row r="3463" spans="1:8" s="19" customFormat="1" ht="30" x14ac:dyDescent="0.25">
      <c r="A3463" s="40" t="s">
        <v>6945</v>
      </c>
      <c r="B3463" s="40"/>
      <c r="C3463" s="41" t="s">
        <v>6946</v>
      </c>
      <c r="D3463" s="42" t="s">
        <v>21</v>
      </c>
      <c r="E3463" s="43">
        <v>5065.57</v>
      </c>
      <c r="F3463" s="43">
        <v>24.88</v>
      </c>
      <c r="G3463" s="43">
        <v>5090.45</v>
      </c>
      <c r="H3463" s="19">
        <f t="shared" si="53"/>
        <v>9</v>
      </c>
    </row>
    <row r="3464" spans="1:8" s="19" customFormat="1" ht="30" x14ac:dyDescent="0.25">
      <c r="A3464" s="40" t="s">
        <v>6947</v>
      </c>
      <c r="B3464" s="40"/>
      <c r="C3464" s="41" t="s">
        <v>6948</v>
      </c>
      <c r="D3464" s="42" t="s">
        <v>21</v>
      </c>
      <c r="E3464" s="43">
        <v>63.05</v>
      </c>
      <c r="F3464" s="43">
        <v>12.44</v>
      </c>
      <c r="G3464" s="43">
        <v>75.489999999999995</v>
      </c>
      <c r="H3464" s="19">
        <f t="shared" si="53"/>
        <v>9</v>
      </c>
    </row>
    <row r="3465" spans="1:8" s="19" customFormat="1" ht="30" x14ac:dyDescent="0.25">
      <c r="A3465" s="40" t="s">
        <v>6949</v>
      </c>
      <c r="B3465" s="40"/>
      <c r="C3465" s="41" t="s">
        <v>6950</v>
      </c>
      <c r="D3465" s="42" t="s">
        <v>21</v>
      </c>
      <c r="E3465" s="43">
        <v>74.13</v>
      </c>
      <c r="F3465" s="43">
        <v>18.66</v>
      </c>
      <c r="G3465" s="43">
        <v>92.79</v>
      </c>
      <c r="H3465" s="19">
        <f t="shared" ref="H3465:H3528" si="54">LEN(A3465)</f>
        <v>9</v>
      </c>
    </row>
    <row r="3466" spans="1:8" s="19" customFormat="1" ht="30" x14ac:dyDescent="0.25">
      <c r="A3466" s="40" t="s">
        <v>6951</v>
      </c>
      <c r="B3466" s="40"/>
      <c r="C3466" s="41" t="s">
        <v>6952</v>
      </c>
      <c r="D3466" s="42" t="s">
        <v>21</v>
      </c>
      <c r="E3466" s="43">
        <v>91.94</v>
      </c>
      <c r="F3466" s="43">
        <v>16.59</v>
      </c>
      <c r="G3466" s="43">
        <v>108.53</v>
      </c>
      <c r="H3466" s="19">
        <f t="shared" si="54"/>
        <v>9</v>
      </c>
    </row>
    <row r="3467" spans="1:8" s="19" customFormat="1" ht="30" x14ac:dyDescent="0.25">
      <c r="A3467" s="40" t="s">
        <v>6953</v>
      </c>
      <c r="B3467" s="40"/>
      <c r="C3467" s="41" t="s">
        <v>6954</v>
      </c>
      <c r="D3467" s="42" t="s">
        <v>21</v>
      </c>
      <c r="E3467" s="43">
        <v>104.9</v>
      </c>
      <c r="F3467" s="43">
        <v>18.66</v>
      </c>
      <c r="G3467" s="43">
        <v>123.56</v>
      </c>
      <c r="H3467" s="19">
        <f t="shared" si="54"/>
        <v>9</v>
      </c>
    </row>
    <row r="3468" spans="1:8" s="19" customFormat="1" ht="30" x14ac:dyDescent="0.25">
      <c r="A3468" s="40" t="s">
        <v>6955</v>
      </c>
      <c r="B3468" s="40"/>
      <c r="C3468" s="41" t="s">
        <v>6956</v>
      </c>
      <c r="D3468" s="42" t="s">
        <v>21</v>
      </c>
      <c r="E3468" s="43">
        <v>420.17</v>
      </c>
      <c r="F3468" s="43">
        <v>18.66</v>
      </c>
      <c r="G3468" s="43">
        <v>438.83</v>
      </c>
      <c r="H3468" s="19">
        <f t="shared" si="54"/>
        <v>9</v>
      </c>
    </row>
    <row r="3469" spans="1:8" s="19" customFormat="1" ht="30" x14ac:dyDescent="0.25">
      <c r="A3469" s="40" t="s">
        <v>6957</v>
      </c>
      <c r="B3469" s="40"/>
      <c r="C3469" s="41" t="s">
        <v>6958</v>
      </c>
      <c r="D3469" s="42" t="s">
        <v>21</v>
      </c>
      <c r="E3469" s="43">
        <v>599.26</v>
      </c>
      <c r="F3469" s="43">
        <v>18.66</v>
      </c>
      <c r="G3469" s="43">
        <v>617.91999999999996</v>
      </c>
      <c r="H3469" s="19">
        <f t="shared" si="54"/>
        <v>9</v>
      </c>
    </row>
    <row r="3470" spans="1:8" s="19" customFormat="1" ht="45" x14ac:dyDescent="0.25">
      <c r="A3470" s="40" t="s">
        <v>6959</v>
      </c>
      <c r="B3470" s="40"/>
      <c r="C3470" s="41" t="s">
        <v>6960</v>
      </c>
      <c r="D3470" s="42" t="s">
        <v>21</v>
      </c>
      <c r="E3470" s="43">
        <v>4735.67</v>
      </c>
      <c r="F3470" s="43">
        <v>82.94</v>
      </c>
      <c r="G3470" s="43">
        <v>4818.6099999999997</v>
      </c>
      <c r="H3470" s="19">
        <f t="shared" si="54"/>
        <v>9</v>
      </c>
    </row>
    <row r="3471" spans="1:8" s="19" customFormat="1" ht="45" x14ac:dyDescent="0.25">
      <c r="A3471" s="40" t="s">
        <v>6961</v>
      </c>
      <c r="B3471" s="40"/>
      <c r="C3471" s="41" t="s">
        <v>6962</v>
      </c>
      <c r="D3471" s="42" t="s">
        <v>21</v>
      </c>
      <c r="E3471" s="43">
        <v>5646.31</v>
      </c>
      <c r="F3471" s="43">
        <v>82.94</v>
      </c>
      <c r="G3471" s="43">
        <v>5729.25</v>
      </c>
      <c r="H3471" s="19">
        <f t="shared" si="54"/>
        <v>9</v>
      </c>
    </row>
    <row r="3472" spans="1:8" s="19" customFormat="1" x14ac:dyDescent="0.25">
      <c r="A3472" s="40" t="s">
        <v>6963</v>
      </c>
      <c r="B3472" s="40"/>
      <c r="C3472" s="41" t="s">
        <v>6964</v>
      </c>
      <c r="D3472" s="42" t="s">
        <v>21</v>
      </c>
      <c r="E3472" s="43">
        <v>453.75</v>
      </c>
      <c r="F3472" s="43">
        <v>41.47</v>
      </c>
      <c r="G3472" s="43">
        <v>495.22</v>
      </c>
      <c r="H3472" s="19">
        <f t="shared" si="54"/>
        <v>9</v>
      </c>
    </row>
    <row r="3473" spans="1:8" s="19" customFormat="1" x14ac:dyDescent="0.25">
      <c r="A3473" s="40" t="s">
        <v>6965</v>
      </c>
      <c r="B3473" s="40"/>
      <c r="C3473" s="41" t="s">
        <v>6966</v>
      </c>
      <c r="D3473" s="42"/>
      <c r="E3473" s="43"/>
      <c r="F3473" s="43"/>
      <c r="G3473" s="43"/>
      <c r="H3473" s="19">
        <f t="shared" si="54"/>
        <v>5</v>
      </c>
    </row>
    <row r="3474" spans="1:8" s="19" customFormat="1" ht="30" x14ac:dyDescent="0.25">
      <c r="A3474" s="40" t="s">
        <v>6967</v>
      </c>
      <c r="B3474" s="40"/>
      <c r="C3474" s="41" t="s">
        <v>6968</v>
      </c>
      <c r="D3474" s="42" t="s">
        <v>21</v>
      </c>
      <c r="E3474" s="43">
        <v>1254.6300000000001</v>
      </c>
      <c r="F3474" s="43">
        <v>51.84</v>
      </c>
      <c r="G3474" s="43">
        <v>1306.47</v>
      </c>
      <c r="H3474" s="19">
        <f t="shared" si="54"/>
        <v>9</v>
      </c>
    </row>
    <row r="3475" spans="1:8" s="19" customFormat="1" ht="30" x14ac:dyDescent="0.25">
      <c r="A3475" s="40" t="s">
        <v>6969</v>
      </c>
      <c r="B3475" s="40"/>
      <c r="C3475" s="41" t="s">
        <v>6970</v>
      </c>
      <c r="D3475" s="42" t="s">
        <v>21</v>
      </c>
      <c r="E3475" s="43">
        <v>1711.12</v>
      </c>
      <c r="F3475" s="43">
        <v>145.15</v>
      </c>
      <c r="G3475" s="43">
        <v>1856.27</v>
      </c>
      <c r="H3475" s="19">
        <f t="shared" si="54"/>
        <v>9</v>
      </c>
    </row>
    <row r="3476" spans="1:8" s="19" customFormat="1" ht="30" x14ac:dyDescent="0.25">
      <c r="A3476" s="40" t="s">
        <v>6971</v>
      </c>
      <c r="B3476" s="40"/>
      <c r="C3476" s="41" t="s">
        <v>6972</v>
      </c>
      <c r="D3476" s="42" t="s">
        <v>21</v>
      </c>
      <c r="E3476" s="43">
        <v>2725.93</v>
      </c>
      <c r="F3476" s="43">
        <v>145.15</v>
      </c>
      <c r="G3476" s="43">
        <v>2871.08</v>
      </c>
      <c r="H3476" s="19">
        <f t="shared" si="54"/>
        <v>9</v>
      </c>
    </row>
    <row r="3477" spans="1:8" s="19" customFormat="1" x14ac:dyDescent="0.25">
      <c r="A3477" s="40" t="s">
        <v>6973</v>
      </c>
      <c r="B3477" s="40"/>
      <c r="C3477" s="41" t="s">
        <v>6974</v>
      </c>
      <c r="D3477" s="42" t="s">
        <v>21</v>
      </c>
      <c r="E3477" s="43">
        <v>1238.79</v>
      </c>
      <c r="F3477" s="43">
        <v>145.15</v>
      </c>
      <c r="G3477" s="43">
        <v>1383.94</v>
      </c>
      <c r="H3477" s="19">
        <f t="shared" si="54"/>
        <v>9</v>
      </c>
    </row>
    <row r="3478" spans="1:8" s="19" customFormat="1" ht="30" x14ac:dyDescent="0.25">
      <c r="A3478" s="40" t="s">
        <v>6975</v>
      </c>
      <c r="B3478" s="40"/>
      <c r="C3478" s="41" t="s">
        <v>6976</v>
      </c>
      <c r="D3478" s="42" t="s">
        <v>21</v>
      </c>
      <c r="E3478" s="43">
        <v>2789</v>
      </c>
      <c r="F3478" s="43">
        <v>145.15</v>
      </c>
      <c r="G3478" s="43">
        <v>2934.15</v>
      </c>
      <c r="H3478" s="19">
        <f t="shared" si="54"/>
        <v>9</v>
      </c>
    </row>
    <row r="3479" spans="1:8" s="19" customFormat="1" x14ac:dyDescent="0.25">
      <c r="A3479" s="40" t="s">
        <v>6977</v>
      </c>
      <c r="B3479" s="40"/>
      <c r="C3479" s="41" t="s">
        <v>6978</v>
      </c>
      <c r="D3479" s="42" t="s">
        <v>21</v>
      </c>
      <c r="E3479" s="43">
        <v>1642.89</v>
      </c>
      <c r="F3479" s="43">
        <v>82.94</v>
      </c>
      <c r="G3479" s="43">
        <v>1725.83</v>
      </c>
      <c r="H3479" s="19">
        <f t="shared" si="54"/>
        <v>9</v>
      </c>
    </row>
    <row r="3480" spans="1:8" s="19" customFormat="1" x14ac:dyDescent="0.25">
      <c r="A3480" s="40" t="s">
        <v>6979</v>
      </c>
      <c r="B3480" s="40"/>
      <c r="C3480" s="41" t="s">
        <v>6980</v>
      </c>
      <c r="D3480" s="42" t="s">
        <v>21</v>
      </c>
      <c r="E3480" s="43">
        <v>2980.57</v>
      </c>
      <c r="F3480" s="43">
        <v>82.94</v>
      </c>
      <c r="G3480" s="43">
        <v>3063.51</v>
      </c>
      <c r="H3480" s="19">
        <f t="shared" si="54"/>
        <v>9</v>
      </c>
    </row>
    <row r="3481" spans="1:8" s="19" customFormat="1" ht="30" x14ac:dyDescent="0.25">
      <c r="A3481" s="40" t="s">
        <v>6981</v>
      </c>
      <c r="B3481" s="40"/>
      <c r="C3481" s="41" t="s">
        <v>6982</v>
      </c>
      <c r="D3481" s="42" t="s">
        <v>21</v>
      </c>
      <c r="E3481" s="43">
        <v>964.34</v>
      </c>
      <c r="F3481" s="43">
        <v>82.94</v>
      </c>
      <c r="G3481" s="43">
        <v>1047.28</v>
      </c>
      <c r="H3481" s="19">
        <f t="shared" si="54"/>
        <v>9</v>
      </c>
    </row>
    <row r="3482" spans="1:8" s="19" customFormat="1" x14ac:dyDescent="0.25">
      <c r="A3482" s="40" t="s">
        <v>6983</v>
      </c>
      <c r="B3482" s="40"/>
      <c r="C3482" s="41" t="s">
        <v>6984</v>
      </c>
      <c r="D3482" s="42" t="s">
        <v>21</v>
      </c>
      <c r="E3482" s="43">
        <v>697</v>
      </c>
      <c r="F3482" s="43">
        <v>82.94</v>
      </c>
      <c r="G3482" s="43">
        <v>779.94</v>
      </c>
      <c r="H3482" s="19">
        <f t="shared" si="54"/>
        <v>9</v>
      </c>
    </row>
    <row r="3483" spans="1:8" s="19" customFormat="1" ht="30" x14ac:dyDescent="0.25">
      <c r="A3483" s="40" t="s">
        <v>6985</v>
      </c>
      <c r="B3483" s="40"/>
      <c r="C3483" s="41" t="s">
        <v>6986</v>
      </c>
      <c r="D3483" s="42" t="s">
        <v>21</v>
      </c>
      <c r="E3483" s="43">
        <v>6836.74</v>
      </c>
      <c r="F3483" s="43">
        <v>51.84</v>
      </c>
      <c r="G3483" s="43">
        <v>6888.58</v>
      </c>
      <c r="H3483" s="19">
        <f t="shared" si="54"/>
        <v>9</v>
      </c>
    </row>
    <row r="3484" spans="1:8" s="19" customFormat="1" ht="30" x14ac:dyDescent="0.25">
      <c r="A3484" s="40" t="s">
        <v>6987</v>
      </c>
      <c r="B3484" s="40"/>
      <c r="C3484" s="41" t="s">
        <v>6988</v>
      </c>
      <c r="D3484" s="42" t="s">
        <v>21</v>
      </c>
      <c r="E3484" s="43">
        <v>3315.36</v>
      </c>
      <c r="F3484" s="43">
        <v>24.88</v>
      </c>
      <c r="G3484" s="43">
        <v>3340.24</v>
      </c>
      <c r="H3484" s="19">
        <f t="shared" si="54"/>
        <v>9</v>
      </c>
    </row>
    <row r="3485" spans="1:8" s="19" customFormat="1" x14ac:dyDescent="0.25">
      <c r="A3485" s="40" t="s">
        <v>6989</v>
      </c>
      <c r="B3485" s="40"/>
      <c r="C3485" s="41" t="s">
        <v>6990</v>
      </c>
      <c r="D3485" s="42" t="s">
        <v>21</v>
      </c>
      <c r="E3485" s="43">
        <v>977.78</v>
      </c>
      <c r="F3485" s="43">
        <v>82.94</v>
      </c>
      <c r="G3485" s="43">
        <v>1060.72</v>
      </c>
      <c r="H3485" s="19">
        <f t="shared" si="54"/>
        <v>9</v>
      </c>
    </row>
    <row r="3486" spans="1:8" s="19" customFormat="1" ht="30" x14ac:dyDescent="0.25">
      <c r="A3486" s="40" t="s">
        <v>6991</v>
      </c>
      <c r="B3486" s="40"/>
      <c r="C3486" s="41" t="s">
        <v>6992</v>
      </c>
      <c r="D3486" s="42" t="s">
        <v>21</v>
      </c>
      <c r="E3486" s="43">
        <v>1123.55</v>
      </c>
      <c r="F3486" s="43">
        <v>31.1</v>
      </c>
      <c r="G3486" s="43">
        <v>1154.6500000000001</v>
      </c>
      <c r="H3486" s="19">
        <f t="shared" si="54"/>
        <v>9</v>
      </c>
    </row>
    <row r="3487" spans="1:8" s="19" customFormat="1" ht="30" x14ac:dyDescent="0.25">
      <c r="A3487" s="40" t="s">
        <v>6993</v>
      </c>
      <c r="B3487" s="40"/>
      <c r="C3487" s="41" t="s">
        <v>6994</v>
      </c>
      <c r="D3487" s="42" t="s">
        <v>21</v>
      </c>
      <c r="E3487" s="43">
        <v>8838.02</v>
      </c>
      <c r="F3487" s="43">
        <v>124.41</v>
      </c>
      <c r="G3487" s="43">
        <v>8962.43</v>
      </c>
      <c r="H3487" s="19">
        <f t="shared" si="54"/>
        <v>9</v>
      </c>
    </row>
    <row r="3488" spans="1:8" s="19" customFormat="1" ht="30" x14ac:dyDescent="0.25">
      <c r="A3488" s="40" t="s">
        <v>6995</v>
      </c>
      <c r="B3488" s="40"/>
      <c r="C3488" s="41" t="s">
        <v>6996</v>
      </c>
      <c r="D3488" s="42" t="s">
        <v>21</v>
      </c>
      <c r="E3488" s="43">
        <v>1983.97</v>
      </c>
      <c r="F3488" s="43">
        <v>82.94</v>
      </c>
      <c r="G3488" s="43">
        <v>2066.91</v>
      </c>
      <c r="H3488" s="19">
        <f t="shared" si="54"/>
        <v>9</v>
      </c>
    </row>
    <row r="3489" spans="1:8" s="19" customFormat="1" ht="30" x14ac:dyDescent="0.25">
      <c r="A3489" s="40" t="s">
        <v>6997</v>
      </c>
      <c r="B3489" s="40"/>
      <c r="C3489" s="41" t="s">
        <v>6998</v>
      </c>
      <c r="D3489" s="42" t="s">
        <v>21</v>
      </c>
      <c r="E3489" s="43">
        <v>3018.29</v>
      </c>
      <c r="F3489" s="43">
        <v>82.94</v>
      </c>
      <c r="G3489" s="43">
        <v>3101.23</v>
      </c>
      <c r="H3489" s="19">
        <f t="shared" si="54"/>
        <v>9</v>
      </c>
    </row>
    <row r="3490" spans="1:8" s="19" customFormat="1" ht="30" x14ac:dyDescent="0.25">
      <c r="A3490" s="40" t="s">
        <v>6999</v>
      </c>
      <c r="B3490" s="40"/>
      <c r="C3490" s="41" t="s">
        <v>7000</v>
      </c>
      <c r="D3490" s="42" t="s">
        <v>21</v>
      </c>
      <c r="E3490" s="43">
        <v>1993.21</v>
      </c>
      <c r="F3490" s="43">
        <v>82.94</v>
      </c>
      <c r="G3490" s="43">
        <v>2076.15</v>
      </c>
      <c r="H3490" s="19">
        <f t="shared" si="54"/>
        <v>9</v>
      </c>
    </row>
    <row r="3491" spans="1:8" s="19" customFormat="1" x14ac:dyDescent="0.25">
      <c r="A3491" s="40" t="s">
        <v>7001</v>
      </c>
      <c r="B3491" s="40"/>
      <c r="C3491" s="41" t="s">
        <v>7002</v>
      </c>
      <c r="D3491" s="42"/>
      <c r="E3491" s="43"/>
      <c r="F3491" s="43"/>
      <c r="G3491" s="43"/>
      <c r="H3491" s="19">
        <f t="shared" si="54"/>
        <v>5</v>
      </c>
    </row>
    <row r="3492" spans="1:8" s="19" customFormat="1" ht="45" x14ac:dyDescent="0.25">
      <c r="A3492" s="40" t="s">
        <v>7003</v>
      </c>
      <c r="B3492" s="40"/>
      <c r="C3492" s="41" t="s">
        <v>7004</v>
      </c>
      <c r="D3492" s="42" t="s">
        <v>21</v>
      </c>
      <c r="E3492" s="43">
        <v>84.85</v>
      </c>
      <c r="F3492" s="43">
        <v>18.66</v>
      </c>
      <c r="G3492" s="43">
        <v>103.51</v>
      </c>
      <c r="H3492" s="19">
        <f t="shared" si="54"/>
        <v>9</v>
      </c>
    </row>
    <row r="3493" spans="1:8" s="19" customFormat="1" ht="45" x14ac:dyDescent="0.25">
      <c r="A3493" s="40" t="s">
        <v>7005</v>
      </c>
      <c r="B3493" s="40"/>
      <c r="C3493" s="41" t="s">
        <v>7006</v>
      </c>
      <c r="D3493" s="42" t="s">
        <v>21</v>
      </c>
      <c r="E3493" s="43">
        <v>124.85</v>
      </c>
      <c r="F3493" s="43">
        <v>24.88</v>
      </c>
      <c r="G3493" s="43">
        <v>149.72999999999999</v>
      </c>
      <c r="H3493" s="19">
        <f t="shared" si="54"/>
        <v>9</v>
      </c>
    </row>
    <row r="3494" spans="1:8" s="19" customFormat="1" ht="30" x14ac:dyDescent="0.25">
      <c r="A3494" s="40" t="s">
        <v>7007</v>
      </c>
      <c r="B3494" s="40"/>
      <c r="C3494" s="41" t="s">
        <v>7008</v>
      </c>
      <c r="D3494" s="42" t="s">
        <v>21</v>
      </c>
      <c r="E3494" s="43">
        <v>145.34</v>
      </c>
      <c r="F3494" s="43">
        <v>31.1</v>
      </c>
      <c r="G3494" s="43">
        <v>176.44</v>
      </c>
      <c r="H3494" s="19">
        <f t="shared" si="54"/>
        <v>9</v>
      </c>
    </row>
    <row r="3495" spans="1:8" s="19" customFormat="1" ht="45" x14ac:dyDescent="0.25">
      <c r="A3495" s="40" t="s">
        <v>7009</v>
      </c>
      <c r="B3495" s="40"/>
      <c r="C3495" s="41" t="s">
        <v>7010</v>
      </c>
      <c r="D3495" s="42" t="s">
        <v>21</v>
      </c>
      <c r="E3495" s="43">
        <v>218.45</v>
      </c>
      <c r="F3495" s="43">
        <v>33.18</v>
      </c>
      <c r="G3495" s="43">
        <v>251.63</v>
      </c>
      <c r="H3495" s="19">
        <f t="shared" si="54"/>
        <v>9</v>
      </c>
    </row>
    <row r="3496" spans="1:8" s="19" customFormat="1" ht="45" x14ac:dyDescent="0.25">
      <c r="A3496" s="40" t="s">
        <v>7011</v>
      </c>
      <c r="B3496" s="40"/>
      <c r="C3496" s="41" t="s">
        <v>7012</v>
      </c>
      <c r="D3496" s="42" t="s">
        <v>21</v>
      </c>
      <c r="E3496" s="43">
        <v>502.49</v>
      </c>
      <c r="F3496" s="43">
        <v>51.84</v>
      </c>
      <c r="G3496" s="43">
        <v>554.33000000000004</v>
      </c>
      <c r="H3496" s="19">
        <f t="shared" si="54"/>
        <v>9</v>
      </c>
    </row>
    <row r="3497" spans="1:8" s="19" customFormat="1" x14ac:dyDescent="0.25">
      <c r="A3497" s="40" t="s">
        <v>7013</v>
      </c>
      <c r="B3497" s="40"/>
      <c r="C3497" s="41" t="s">
        <v>7014</v>
      </c>
      <c r="D3497" s="42"/>
      <c r="E3497" s="43"/>
      <c r="F3497" s="43"/>
      <c r="G3497" s="43"/>
      <c r="H3497" s="19">
        <f t="shared" si="54"/>
        <v>5</v>
      </c>
    </row>
    <row r="3498" spans="1:8" s="19" customFormat="1" ht="30" x14ac:dyDescent="0.25">
      <c r="A3498" s="40" t="s">
        <v>7015</v>
      </c>
      <c r="B3498" s="40"/>
      <c r="C3498" s="41" t="s">
        <v>7016</v>
      </c>
      <c r="D3498" s="42" t="s">
        <v>21</v>
      </c>
      <c r="E3498" s="43">
        <v>379.14</v>
      </c>
      <c r="F3498" s="43">
        <v>24.88</v>
      </c>
      <c r="G3498" s="43">
        <v>404.02</v>
      </c>
      <c r="H3498" s="19">
        <f t="shared" si="54"/>
        <v>9</v>
      </c>
    </row>
    <row r="3499" spans="1:8" s="19" customFormat="1" ht="30" x14ac:dyDescent="0.25">
      <c r="A3499" s="40" t="s">
        <v>7017</v>
      </c>
      <c r="B3499" s="40"/>
      <c r="C3499" s="41" t="s">
        <v>7018</v>
      </c>
      <c r="D3499" s="42" t="s">
        <v>21</v>
      </c>
      <c r="E3499" s="43">
        <v>522.29</v>
      </c>
      <c r="F3499" s="43">
        <v>31.1</v>
      </c>
      <c r="G3499" s="43">
        <v>553.39</v>
      </c>
      <c r="H3499" s="19">
        <f t="shared" si="54"/>
        <v>9</v>
      </c>
    </row>
    <row r="3500" spans="1:8" s="19" customFormat="1" ht="30" x14ac:dyDescent="0.25">
      <c r="A3500" s="40" t="s">
        <v>7019</v>
      </c>
      <c r="B3500" s="40"/>
      <c r="C3500" s="41" t="s">
        <v>7020</v>
      </c>
      <c r="D3500" s="42" t="s">
        <v>21</v>
      </c>
      <c r="E3500" s="43">
        <v>930.59</v>
      </c>
      <c r="F3500" s="43">
        <v>41.47</v>
      </c>
      <c r="G3500" s="43">
        <v>972.06</v>
      </c>
      <c r="H3500" s="19">
        <f t="shared" si="54"/>
        <v>9</v>
      </c>
    </row>
    <row r="3501" spans="1:8" s="19" customFormat="1" ht="30" x14ac:dyDescent="0.25">
      <c r="A3501" s="40" t="s">
        <v>7021</v>
      </c>
      <c r="B3501" s="40"/>
      <c r="C3501" s="41" t="s">
        <v>7022</v>
      </c>
      <c r="D3501" s="42" t="s">
        <v>21</v>
      </c>
      <c r="E3501" s="43">
        <v>1314.9</v>
      </c>
      <c r="F3501" s="43">
        <v>51.84</v>
      </c>
      <c r="G3501" s="43">
        <v>1366.74</v>
      </c>
      <c r="H3501" s="19">
        <f t="shared" si="54"/>
        <v>9</v>
      </c>
    </row>
    <row r="3502" spans="1:8" s="19" customFormat="1" x14ac:dyDescent="0.25">
      <c r="A3502" s="40" t="s">
        <v>7023</v>
      </c>
      <c r="B3502" s="40"/>
      <c r="C3502" s="41" t="s">
        <v>7024</v>
      </c>
      <c r="D3502" s="42"/>
      <c r="E3502" s="43"/>
      <c r="F3502" s="43"/>
      <c r="G3502" s="43"/>
      <c r="H3502" s="19">
        <f t="shared" si="54"/>
        <v>5</v>
      </c>
    </row>
    <row r="3503" spans="1:8" s="19" customFormat="1" ht="45" x14ac:dyDescent="0.25">
      <c r="A3503" s="40" t="s">
        <v>7025</v>
      </c>
      <c r="B3503" s="40"/>
      <c r="C3503" s="41" t="s">
        <v>7026</v>
      </c>
      <c r="D3503" s="42" t="s">
        <v>21</v>
      </c>
      <c r="E3503" s="43">
        <v>710.36</v>
      </c>
      <c r="F3503" s="43">
        <v>18.66</v>
      </c>
      <c r="G3503" s="43">
        <v>729.02</v>
      </c>
      <c r="H3503" s="19">
        <f t="shared" si="54"/>
        <v>9</v>
      </c>
    </row>
    <row r="3504" spans="1:8" s="19" customFormat="1" x14ac:dyDescent="0.25">
      <c r="A3504" s="40" t="s">
        <v>7027</v>
      </c>
      <c r="B3504" s="40"/>
      <c r="C3504" s="41" t="s">
        <v>7028</v>
      </c>
      <c r="D3504" s="42"/>
      <c r="E3504" s="43"/>
      <c r="F3504" s="43"/>
      <c r="G3504" s="43"/>
      <c r="H3504" s="19">
        <f t="shared" si="54"/>
        <v>5</v>
      </c>
    </row>
    <row r="3505" spans="1:8" s="19" customFormat="1" ht="30" x14ac:dyDescent="0.25">
      <c r="A3505" s="40" t="s">
        <v>7029</v>
      </c>
      <c r="B3505" s="40"/>
      <c r="C3505" s="41" t="s">
        <v>7030</v>
      </c>
      <c r="D3505" s="42" t="s">
        <v>21</v>
      </c>
      <c r="E3505" s="43">
        <v>464.79</v>
      </c>
      <c r="F3505" s="43">
        <v>86.81</v>
      </c>
      <c r="G3505" s="43">
        <v>551.6</v>
      </c>
      <c r="H3505" s="19">
        <f t="shared" si="54"/>
        <v>9</v>
      </c>
    </row>
    <row r="3506" spans="1:8" s="19" customFormat="1" ht="30" x14ac:dyDescent="0.25">
      <c r="A3506" s="40" t="s">
        <v>7031</v>
      </c>
      <c r="B3506" s="40"/>
      <c r="C3506" s="41" t="s">
        <v>7032</v>
      </c>
      <c r="D3506" s="42" t="s">
        <v>21</v>
      </c>
      <c r="E3506" s="43">
        <v>172.71</v>
      </c>
      <c r="F3506" s="43">
        <v>8.2899999999999991</v>
      </c>
      <c r="G3506" s="43">
        <v>181</v>
      </c>
      <c r="H3506" s="19">
        <f t="shared" si="54"/>
        <v>9</v>
      </c>
    </row>
    <row r="3507" spans="1:8" s="19" customFormat="1" ht="30" x14ac:dyDescent="0.25">
      <c r="A3507" s="40" t="s">
        <v>7033</v>
      </c>
      <c r="B3507" s="40"/>
      <c r="C3507" s="41" t="s">
        <v>7034</v>
      </c>
      <c r="D3507" s="42" t="s">
        <v>21</v>
      </c>
      <c r="E3507" s="43">
        <v>187.36</v>
      </c>
      <c r="F3507" s="43">
        <v>20.74</v>
      </c>
      <c r="G3507" s="43">
        <v>208.1</v>
      </c>
      <c r="H3507" s="19">
        <f t="shared" si="54"/>
        <v>9</v>
      </c>
    </row>
    <row r="3508" spans="1:8" s="19" customFormat="1" ht="45" x14ac:dyDescent="0.25">
      <c r="A3508" s="40" t="s">
        <v>7035</v>
      </c>
      <c r="B3508" s="40"/>
      <c r="C3508" s="41" t="s">
        <v>7036</v>
      </c>
      <c r="D3508" s="42" t="s">
        <v>21</v>
      </c>
      <c r="E3508" s="43">
        <v>7382.09</v>
      </c>
      <c r="F3508" s="43">
        <v>86.81</v>
      </c>
      <c r="G3508" s="43">
        <v>7468.9</v>
      </c>
      <c r="H3508" s="19">
        <f t="shared" si="54"/>
        <v>9</v>
      </c>
    </row>
    <row r="3509" spans="1:8" s="19" customFormat="1" x14ac:dyDescent="0.25">
      <c r="A3509" s="40" t="s">
        <v>7037</v>
      </c>
      <c r="B3509" s="40"/>
      <c r="C3509" s="41" t="s">
        <v>7038</v>
      </c>
      <c r="D3509" s="42"/>
      <c r="E3509" s="43"/>
      <c r="F3509" s="43"/>
      <c r="G3509" s="43"/>
      <c r="H3509" s="19">
        <f t="shared" si="54"/>
        <v>5</v>
      </c>
    </row>
    <row r="3510" spans="1:8" s="19" customFormat="1" ht="30" x14ac:dyDescent="0.25">
      <c r="A3510" s="40" t="s">
        <v>7039</v>
      </c>
      <c r="B3510" s="40"/>
      <c r="C3510" s="41" t="s">
        <v>7040</v>
      </c>
      <c r="D3510" s="42" t="s">
        <v>21</v>
      </c>
      <c r="E3510" s="43">
        <v>2830.06</v>
      </c>
      <c r="F3510" s="43">
        <v>143.57</v>
      </c>
      <c r="G3510" s="43">
        <v>2973.63</v>
      </c>
      <c r="H3510" s="19">
        <f t="shared" si="54"/>
        <v>9</v>
      </c>
    </row>
    <row r="3511" spans="1:8" s="19" customFormat="1" ht="30" x14ac:dyDescent="0.25">
      <c r="A3511" s="40" t="s">
        <v>7041</v>
      </c>
      <c r="B3511" s="40"/>
      <c r="C3511" s="41" t="s">
        <v>7042</v>
      </c>
      <c r="D3511" s="42" t="s">
        <v>21</v>
      </c>
      <c r="E3511" s="43">
        <v>1010.02</v>
      </c>
      <c r="F3511" s="43">
        <v>143.57</v>
      </c>
      <c r="G3511" s="43">
        <v>1153.5899999999999</v>
      </c>
      <c r="H3511" s="19">
        <f t="shared" si="54"/>
        <v>9</v>
      </c>
    </row>
    <row r="3512" spans="1:8" s="19" customFormat="1" ht="30" x14ac:dyDescent="0.25">
      <c r="A3512" s="40" t="s">
        <v>7043</v>
      </c>
      <c r="B3512" s="40"/>
      <c r="C3512" s="41" t="s">
        <v>7044</v>
      </c>
      <c r="D3512" s="42" t="s">
        <v>21</v>
      </c>
      <c r="E3512" s="43">
        <v>1224.07</v>
      </c>
      <c r="F3512" s="43">
        <v>51.84</v>
      </c>
      <c r="G3512" s="43">
        <v>1275.9100000000001</v>
      </c>
      <c r="H3512" s="19">
        <f t="shared" si="54"/>
        <v>9</v>
      </c>
    </row>
    <row r="3513" spans="1:8" s="19" customFormat="1" ht="30" x14ac:dyDescent="0.25">
      <c r="A3513" s="40" t="s">
        <v>7045</v>
      </c>
      <c r="B3513" s="40"/>
      <c r="C3513" s="41" t="s">
        <v>7046</v>
      </c>
      <c r="D3513" s="42" t="s">
        <v>21</v>
      </c>
      <c r="E3513" s="43">
        <v>1622.36</v>
      </c>
      <c r="F3513" s="43">
        <v>93.31</v>
      </c>
      <c r="G3513" s="43">
        <v>1715.67</v>
      </c>
      <c r="H3513" s="19">
        <f t="shared" si="54"/>
        <v>9</v>
      </c>
    </row>
    <row r="3514" spans="1:8" s="19" customFormat="1" ht="30" x14ac:dyDescent="0.25">
      <c r="A3514" s="40" t="s">
        <v>7047</v>
      </c>
      <c r="B3514" s="40"/>
      <c r="C3514" s="41" t="s">
        <v>7048</v>
      </c>
      <c r="D3514" s="42" t="s">
        <v>21</v>
      </c>
      <c r="E3514" s="43">
        <v>2394.89</v>
      </c>
      <c r="F3514" s="43">
        <v>93.31</v>
      </c>
      <c r="G3514" s="43">
        <v>2488.1999999999998</v>
      </c>
      <c r="H3514" s="19">
        <f t="shared" si="54"/>
        <v>9</v>
      </c>
    </row>
    <row r="3515" spans="1:8" s="19" customFormat="1" ht="30" x14ac:dyDescent="0.25">
      <c r="A3515" s="40" t="s">
        <v>7049</v>
      </c>
      <c r="B3515" s="40"/>
      <c r="C3515" s="41" t="s">
        <v>7050</v>
      </c>
      <c r="D3515" s="42" t="s">
        <v>21</v>
      </c>
      <c r="E3515" s="43">
        <v>6211.13</v>
      </c>
      <c r="F3515" s="43">
        <v>143.57</v>
      </c>
      <c r="G3515" s="43">
        <v>6354.7</v>
      </c>
      <c r="H3515" s="19">
        <f t="shared" si="54"/>
        <v>9</v>
      </c>
    </row>
    <row r="3516" spans="1:8" s="19" customFormat="1" ht="30" x14ac:dyDescent="0.25">
      <c r="A3516" s="40" t="s">
        <v>7051</v>
      </c>
      <c r="B3516" s="40"/>
      <c r="C3516" s="41" t="s">
        <v>7052</v>
      </c>
      <c r="D3516" s="42" t="s">
        <v>21</v>
      </c>
      <c r="E3516" s="43">
        <v>1095.82</v>
      </c>
      <c r="F3516" s="43">
        <v>143.57</v>
      </c>
      <c r="G3516" s="43">
        <v>1239.3900000000001</v>
      </c>
      <c r="H3516" s="19">
        <f t="shared" si="54"/>
        <v>9</v>
      </c>
    </row>
    <row r="3517" spans="1:8" s="19" customFormat="1" ht="30" x14ac:dyDescent="0.25">
      <c r="A3517" s="40" t="s">
        <v>7053</v>
      </c>
      <c r="B3517" s="40"/>
      <c r="C3517" s="41" t="s">
        <v>7054</v>
      </c>
      <c r="D3517" s="42" t="s">
        <v>21</v>
      </c>
      <c r="E3517" s="43">
        <v>1745.98</v>
      </c>
      <c r="F3517" s="43">
        <v>143.57</v>
      </c>
      <c r="G3517" s="43">
        <v>1889.55</v>
      </c>
      <c r="H3517" s="19">
        <f t="shared" si="54"/>
        <v>9</v>
      </c>
    </row>
    <row r="3518" spans="1:8" s="19" customFormat="1" x14ac:dyDescent="0.25">
      <c r="A3518" s="40" t="s">
        <v>7055</v>
      </c>
      <c r="B3518" s="40"/>
      <c r="C3518" s="41" t="s">
        <v>7056</v>
      </c>
      <c r="D3518" s="42" t="s">
        <v>21</v>
      </c>
      <c r="E3518" s="43">
        <v>859.27</v>
      </c>
      <c r="F3518" s="43">
        <v>12.44</v>
      </c>
      <c r="G3518" s="43">
        <v>871.71</v>
      </c>
      <c r="H3518" s="19">
        <f t="shared" si="54"/>
        <v>9</v>
      </c>
    </row>
    <row r="3519" spans="1:8" s="19" customFormat="1" ht="30" x14ac:dyDescent="0.25">
      <c r="A3519" s="40" t="s">
        <v>7057</v>
      </c>
      <c r="B3519" s="40"/>
      <c r="C3519" s="41" t="s">
        <v>7058</v>
      </c>
      <c r="D3519" s="42" t="s">
        <v>21</v>
      </c>
      <c r="E3519" s="43">
        <v>2529.62</v>
      </c>
      <c r="F3519" s="43">
        <v>18.239999999999998</v>
      </c>
      <c r="G3519" s="43">
        <v>2547.86</v>
      </c>
      <c r="H3519" s="19">
        <f t="shared" si="54"/>
        <v>9</v>
      </c>
    </row>
    <row r="3520" spans="1:8" s="19" customFormat="1" x14ac:dyDescent="0.25">
      <c r="A3520" s="40" t="s">
        <v>7059</v>
      </c>
      <c r="B3520" s="40"/>
      <c r="C3520" s="41" t="s">
        <v>7060</v>
      </c>
      <c r="D3520" s="42"/>
      <c r="E3520" s="43"/>
      <c r="F3520" s="43"/>
      <c r="G3520" s="43"/>
      <c r="H3520" s="19">
        <f t="shared" si="54"/>
        <v>5</v>
      </c>
    </row>
    <row r="3521" spans="1:8" s="19" customFormat="1" x14ac:dyDescent="0.25">
      <c r="A3521" s="40" t="s">
        <v>7061</v>
      </c>
      <c r="B3521" s="40"/>
      <c r="C3521" s="41" t="s">
        <v>7062</v>
      </c>
      <c r="D3521" s="42" t="s">
        <v>21</v>
      </c>
      <c r="E3521" s="43">
        <v>12.89</v>
      </c>
      <c r="F3521" s="43">
        <v>18.66</v>
      </c>
      <c r="G3521" s="43">
        <v>31.55</v>
      </c>
      <c r="H3521" s="19">
        <f t="shared" si="54"/>
        <v>9</v>
      </c>
    </row>
    <row r="3522" spans="1:8" s="19" customFormat="1" ht="30" x14ac:dyDescent="0.25">
      <c r="A3522" s="40" t="s">
        <v>7063</v>
      </c>
      <c r="B3522" s="40"/>
      <c r="C3522" s="41" t="s">
        <v>7064</v>
      </c>
      <c r="D3522" s="42" t="s">
        <v>21</v>
      </c>
      <c r="E3522" s="43">
        <v>41.97</v>
      </c>
      <c r="F3522" s="43">
        <v>18.66</v>
      </c>
      <c r="G3522" s="43">
        <v>60.63</v>
      </c>
      <c r="H3522" s="19">
        <f t="shared" si="54"/>
        <v>9</v>
      </c>
    </row>
    <row r="3523" spans="1:8" s="19" customFormat="1" x14ac:dyDescent="0.25">
      <c r="A3523" s="40" t="s">
        <v>7065</v>
      </c>
      <c r="B3523" s="40"/>
      <c r="C3523" s="41" t="s">
        <v>7066</v>
      </c>
      <c r="D3523" s="42"/>
      <c r="E3523" s="43"/>
      <c r="F3523" s="43"/>
      <c r="G3523" s="43"/>
      <c r="H3523" s="19">
        <f t="shared" si="54"/>
        <v>5</v>
      </c>
    </row>
    <row r="3524" spans="1:8" s="19" customFormat="1" x14ac:dyDescent="0.25">
      <c r="A3524" s="40" t="s">
        <v>7067</v>
      </c>
      <c r="B3524" s="40"/>
      <c r="C3524" s="41" t="s">
        <v>7068</v>
      </c>
      <c r="D3524" s="42" t="s">
        <v>21</v>
      </c>
      <c r="E3524" s="43">
        <v>109.79</v>
      </c>
      <c r="F3524" s="43">
        <v>6.22</v>
      </c>
      <c r="G3524" s="43">
        <v>116.01</v>
      </c>
      <c r="H3524" s="19">
        <f t="shared" si="54"/>
        <v>9</v>
      </c>
    </row>
    <row r="3525" spans="1:8" s="19" customFormat="1" x14ac:dyDescent="0.25">
      <c r="A3525" s="40" t="s">
        <v>7069</v>
      </c>
      <c r="B3525" s="40"/>
      <c r="C3525" s="41" t="s">
        <v>7070</v>
      </c>
      <c r="D3525" s="42" t="s">
        <v>21</v>
      </c>
      <c r="E3525" s="43">
        <v>377.69</v>
      </c>
      <c r="F3525" s="43">
        <v>51.84</v>
      </c>
      <c r="G3525" s="43">
        <v>429.53</v>
      </c>
      <c r="H3525" s="19">
        <f t="shared" si="54"/>
        <v>9</v>
      </c>
    </row>
    <row r="3526" spans="1:8" s="19" customFormat="1" ht="30" x14ac:dyDescent="0.25">
      <c r="A3526" s="40" t="s">
        <v>7071</v>
      </c>
      <c r="B3526" s="40"/>
      <c r="C3526" s="41" t="s">
        <v>7072</v>
      </c>
      <c r="D3526" s="42" t="s">
        <v>21</v>
      </c>
      <c r="E3526" s="43">
        <v>489.35</v>
      </c>
      <c r="F3526" s="43">
        <v>51.84</v>
      </c>
      <c r="G3526" s="43">
        <v>541.19000000000005</v>
      </c>
      <c r="H3526" s="19">
        <f t="shared" si="54"/>
        <v>9</v>
      </c>
    </row>
    <row r="3527" spans="1:8" s="19" customFormat="1" ht="30" x14ac:dyDescent="0.25">
      <c r="A3527" s="40" t="s">
        <v>7073</v>
      </c>
      <c r="B3527" s="40"/>
      <c r="C3527" s="41" t="s">
        <v>7074</v>
      </c>
      <c r="D3527" s="42" t="s">
        <v>21</v>
      </c>
      <c r="E3527" s="43">
        <v>35.090000000000003</v>
      </c>
      <c r="F3527" s="43">
        <v>8.75</v>
      </c>
      <c r="G3527" s="43">
        <v>43.84</v>
      </c>
      <c r="H3527" s="19">
        <f t="shared" si="54"/>
        <v>9</v>
      </c>
    </row>
    <row r="3528" spans="1:8" s="19" customFormat="1" ht="30" x14ac:dyDescent="0.25">
      <c r="A3528" s="40" t="s">
        <v>7075</v>
      </c>
      <c r="B3528" s="40"/>
      <c r="C3528" s="41" t="s">
        <v>7076</v>
      </c>
      <c r="D3528" s="42" t="s">
        <v>21</v>
      </c>
      <c r="E3528" s="43">
        <v>724.02</v>
      </c>
      <c r="F3528" s="43">
        <v>29.17</v>
      </c>
      <c r="G3528" s="43">
        <v>753.19</v>
      </c>
      <c r="H3528" s="19">
        <f t="shared" si="54"/>
        <v>9</v>
      </c>
    </row>
    <row r="3529" spans="1:8" s="19" customFormat="1" ht="30" x14ac:dyDescent="0.25">
      <c r="A3529" s="40" t="s">
        <v>7077</v>
      </c>
      <c r="B3529" s="40"/>
      <c r="C3529" s="41" t="s">
        <v>7078</v>
      </c>
      <c r="D3529" s="42" t="s">
        <v>21</v>
      </c>
      <c r="E3529" s="43">
        <v>338.5</v>
      </c>
      <c r="F3529" s="43">
        <v>29.17</v>
      </c>
      <c r="G3529" s="43">
        <v>367.67</v>
      </c>
      <c r="H3529" s="19">
        <f t="shared" ref="H3529:H3592" si="55">LEN(A3529)</f>
        <v>9</v>
      </c>
    </row>
    <row r="3530" spans="1:8" s="19" customFormat="1" ht="30" x14ac:dyDescent="0.25">
      <c r="A3530" s="40" t="s">
        <v>7079</v>
      </c>
      <c r="B3530" s="40"/>
      <c r="C3530" s="41" t="s">
        <v>7080</v>
      </c>
      <c r="D3530" s="42" t="s">
        <v>21</v>
      </c>
      <c r="E3530" s="43">
        <v>87.37</v>
      </c>
      <c r="F3530" s="43">
        <v>20.74</v>
      </c>
      <c r="G3530" s="43">
        <v>108.11</v>
      </c>
      <c r="H3530" s="19">
        <f t="shared" si="55"/>
        <v>9</v>
      </c>
    </row>
    <row r="3531" spans="1:8" s="19" customFormat="1" ht="30" x14ac:dyDescent="0.25">
      <c r="A3531" s="40" t="s">
        <v>7081</v>
      </c>
      <c r="B3531" s="40"/>
      <c r="C3531" s="41" t="s">
        <v>7082</v>
      </c>
      <c r="D3531" s="42" t="s">
        <v>21</v>
      </c>
      <c r="E3531" s="43">
        <v>4261.33</v>
      </c>
      <c r="F3531" s="43">
        <v>124.41</v>
      </c>
      <c r="G3531" s="43">
        <v>4385.74</v>
      </c>
      <c r="H3531" s="19">
        <f t="shared" si="55"/>
        <v>9</v>
      </c>
    </row>
    <row r="3532" spans="1:8" s="19" customFormat="1" x14ac:dyDescent="0.25">
      <c r="A3532" s="40" t="s">
        <v>7083</v>
      </c>
      <c r="B3532" s="40"/>
      <c r="C3532" s="41" t="s">
        <v>7084</v>
      </c>
      <c r="D3532" s="42" t="s">
        <v>21</v>
      </c>
      <c r="E3532" s="43">
        <v>195.61</v>
      </c>
      <c r="F3532" s="43">
        <v>16.59</v>
      </c>
      <c r="G3532" s="43">
        <v>212.2</v>
      </c>
      <c r="H3532" s="19">
        <f t="shared" si="55"/>
        <v>9</v>
      </c>
    </row>
    <row r="3533" spans="1:8" s="19" customFormat="1" ht="30" x14ac:dyDescent="0.25">
      <c r="A3533" s="40" t="s">
        <v>7085</v>
      </c>
      <c r="B3533" s="40"/>
      <c r="C3533" s="41" t="s">
        <v>7086</v>
      </c>
      <c r="D3533" s="42" t="s">
        <v>21</v>
      </c>
      <c r="E3533" s="43">
        <v>481.78</v>
      </c>
      <c r="F3533" s="43">
        <v>49.2</v>
      </c>
      <c r="G3533" s="43">
        <v>530.98</v>
      </c>
      <c r="H3533" s="19">
        <f t="shared" si="55"/>
        <v>9</v>
      </c>
    </row>
    <row r="3534" spans="1:8" s="19" customFormat="1" ht="30" x14ac:dyDescent="0.25">
      <c r="A3534" s="40" t="s">
        <v>7087</v>
      </c>
      <c r="B3534" s="40"/>
      <c r="C3534" s="41" t="s">
        <v>7088</v>
      </c>
      <c r="D3534" s="42" t="s">
        <v>21</v>
      </c>
      <c r="E3534" s="43">
        <v>255.76</v>
      </c>
      <c r="F3534" s="43">
        <v>51.84</v>
      </c>
      <c r="G3534" s="43">
        <v>307.60000000000002</v>
      </c>
      <c r="H3534" s="19">
        <f t="shared" si="55"/>
        <v>9</v>
      </c>
    </row>
    <row r="3535" spans="1:8" s="19" customFormat="1" ht="30" x14ac:dyDescent="0.25">
      <c r="A3535" s="40" t="s">
        <v>7089</v>
      </c>
      <c r="B3535" s="40"/>
      <c r="C3535" s="41" t="s">
        <v>7090</v>
      </c>
      <c r="D3535" s="42" t="s">
        <v>21</v>
      </c>
      <c r="E3535" s="43">
        <v>317.31</v>
      </c>
      <c r="F3535" s="43">
        <v>51.84</v>
      </c>
      <c r="G3535" s="43">
        <v>369.15</v>
      </c>
      <c r="H3535" s="19">
        <f t="shared" si="55"/>
        <v>9</v>
      </c>
    </row>
    <row r="3536" spans="1:8" s="19" customFormat="1" x14ac:dyDescent="0.25">
      <c r="A3536" s="40" t="s">
        <v>7091</v>
      </c>
      <c r="B3536" s="40"/>
      <c r="C3536" s="41" t="s">
        <v>7092</v>
      </c>
      <c r="D3536" s="42"/>
      <c r="E3536" s="43"/>
      <c r="F3536" s="43"/>
      <c r="G3536" s="43"/>
      <c r="H3536" s="19">
        <f t="shared" si="55"/>
        <v>2</v>
      </c>
    </row>
    <row r="3537" spans="1:8" s="19" customFormat="1" x14ac:dyDescent="0.25">
      <c r="A3537" s="40" t="s">
        <v>7093</v>
      </c>
      <c r="B3537" s="40"/>
      <c r="C3537" s="41" t="s">
        <v>7094</v>
      </c>
      <c r="D3537" s="42"/>
      <c r="E3537" s="43"/>
      <c r="F3537" s="43"/>
      <c r="G3537" s="43"/>
      <c r="H3537" s="19">
        <f t="shared" si="55"/>
        <v>5</v>
      </c>
    </row>
    <row r="3538" spans="1:8" s="19" customFormat="1" x14ac:dyDescent="0.25">
      <c r="A3538" s="40" t="s">
        <v>7095</v>
      </c>
      <c r="B3538" s="40"/>
      <c r="C3538" s="41" t="s">
        <v>7096</v>
      </c>
      <c r="D3538" s="42" t="s">
        <v>21</v>
      </c>
      <c r="E3538" s="43">
        <v>7342.19</v>
      </c>
      <c r="F3538" s="43">
        <v>92.08</v>
      </c>
      <c r="G3538" s="43">
        <v>7434.27</v>
      </c>
      <c r="H3538" s="19">
        <f t="shared" si="55"/>
        <v>9</v>
      </c>
    </row>
    <row r="3539" spans="1:8" s="19" customFormat="1" x14ac:dyDescent="0.25">
      <c r="A3539" s="40" t="s">
        <v>7097</v>
      </c>
      <c r="B3539" s="40"/>
      <c r="C3539" s="41" t="s">
        <v>7098</v>
      </c>
      <c r="D3539" s="42" t="s">
        <v>21</v>
      </c>
      <c r="E3539" s="43">
        <v>11254.38</v>
      </c>
      <c r="F3539" s="43">
        <v>125.82</v>
      </c>
      <c r="G3539" s="43">
        <v>11380.2</v>
      </c>
      <c r="H3539" s="19">
        <f t="shared" si="55"/>
        <v>9</v>
      </c>
    </row>
    <row r="3540" spans="1:8" s="19" customFormat="1" ht="30" x14ac:dyDescent="0.25">
      <c r="A3540" s="40" t="s">
        <v>7099</v>
      </c>
      <c r="B3540" s="40"/>
      <c r="C3540" s="41" t="s">
        <v>7100</v>
      </c>
      <c r="D3540" s="42" t="s">
        <v>21</v>
      </c>
      <c r="E3540" s="43">
        <v>1269.22</v>
      </c>
      <c r="F3540" s="43">
        <v>49.91</v>
      </c>
      <c r="G3540" s="43">
        <v>1319.13</v>
      </c>
      <c r="H3540" s="19">
        <f t="shared" si="55"/>
        <v>9</v>
      </c>
    </row>
    <row r="3541" spans="1:8" s="19" customFormat="1" ht="30" x14ac:dyDescent="0.25">
      <c r="A3541" s="40" t="s">
        <v>7101</v>
      </c>
      <c r="B3541" s="40"/>
      <c r="C3541" s="41" t="s">
        <v>7102</v>
      </c>
      <c r="D3541" s="42" t="s">
        <v>21</v>
      </c>
      <c r="E3541" s="43">
        <v>1986.14</v>
      </c>
      <c r="F3541" s="43">
        <v>49.91</v>
      </c>
      <c r="G3541" s="43">
        <v>2036.05</v>
      </c>
      <c r="H3541" s="19">
        <f t="shared" si="55"/>
        <v>9</v>
      </c>
    </row>
    <row r="3542" spans="1:8" s="19" customFormat="1" ht="30" x14ac:dyDescent="0.25">
      <c r="A3542" s="40" t="s">
        <v>7103</v>
      </c>
      <c r="B3542" s="40"/>
      <c r="C3542" s="41" t="s">
        <v>7104</v>
      </c>
      <c r="D3542" s="42" t="s">
        <v>21</v>
      </c>
      <c r="E3542" s="43">
        <v>3226.06</v>
      </c>
      <c r="F3542" s="43">
        <v>58.34</v>
      </c>
      <c r="G3542" s="43">
        <v>3284.4</v>
      </c>
      <c r="H3542" s="19">
        <f t="shared" si="55"/>
        <v>9</v>
      </c>
    </row>
    <row r="3543" spans="1:8" s="19" customFormat="1" ht="30" x14ac:dyDescent="0.25">
      <c r="A3543" s="40" t="s">
        <v>7105</v>
      </c>
      <c r="B3543" s="40"/>
      <c r="C3543" s="41" t="s">
        <v>7106</v>
      </c>
      <c r="D3543" s="42" t="s">
        <v>21</v>
      </c>
      <c r="E3543" s="43">
        <v>5581.94</v>
      </c>
      <c r="F3543" s="43">
        <v>75.209999999999994</v>
      </c>
      <c r="G3543" s="43">
        <v>5657.15</v>
      </c>
      <c r="H3543" s="19">
        <f t="shared" si="55"/>
        <v>9</v>
      </c>
    </row>
    <row r="3544" spans="1:8" s="19" customFormat="1" ht="45" x14ac:dyDescent="0.25">
      <c r="A3544" s="40" t="s">
        <v>7107</v>
      </c>
      <c r="B3544" s="40"/>
      <c r="C3544" s="41" t="s">
        <v>7108</v>
      </c>
      <c r="D3544" s="42" t="s">
        <v>21</v>
      </c>
      <c r="E3544" s="43">
        <v>8373.6200000000008</v>
      </c>
      <c r="F3544" s="43">
        <v>66.78</v>
      </c>
      <c r="G3544" s="43">
        <v>8440.4</v>
      </c>
      <c r="H3544" s="19">
        <f t="shared" si="55"/>
        <v>9</v>
      </c>
    </row>
    <row r="3545" spans="1:8" s="19" customFormat="1" ht="45" x14ac:dyDescent="0.25">
      <c r="A3545" s="40" t="s">
        <v>7109</v>
      </c>
      <c r="B3545" s="40"/>
      <c r="C3545" s="41" t="s">
        <v>7110</v>
      </c>
      <c r="D3545" s="42" t="s">
        <v>21</v>
      </c>
      <c r="E3545" s="43">
        <v>14851.42</v>
      </c>
      <c r="F3545" s="43">
        <v>92.08</v>
      </c>
      <c r="G3545" s="43">
        <v>14943.5</v>
      </c>
      <c r="H3545" s="19">
        <f t="shared" si="55"/>
        <v>9</v>
      </c>
    </row>
    <row r="3546" spans="1:8" s="19" customFormat="1" ht="30" x14ac:dyDescent="0.25">
      <c r="A3546" s="40" t="s">
        <v>7111</v>
      </c>
      <c r="B3546" s="40"/>
      <c r="C3546" s="41" t="s">
        <v>7112</v>
      </c>
      <c r="D3546" s="42" t="s">
        <v>21</v>
      </c>
      <c r="E3546" s="43">
        <v>892.27</v>
      </c>
      <c r="F3546" s="43">
        <v>58.34</v>
      </c>
      <c r="G3546" s="43">
        <v>950.61</v>
      </c>
      <c r="H3546" s="19">
        <f t="shared" si="55"/>
        <v>9</v>
      </c>
    </row>
    <row r="3547" spans="1:8" s="19" customFormat="1" ht="30" x14ac:dyDescent="0.25">
      <c r="A3547" s="40" t="s">
        <v>7113</v>
      </c>
      <c r="B3547" s="40"/>
      <c r="C3547" s="41" t="s">
        <v>7114</v>
      </c>
      <c r="D3547" s="42" t="s">
        <v>21</v>
      </c>
      <c r="E3547" s="43">
        <v>591.48</v>
      </c>
      <c r="F3547" s="43">
        <v>58.34</v>
      </c>
      <c r="G3547" s="43">
        <v>649.82000000000005</v>
      </c>
      <c r="H3547" s="19">
        <f t="shared" si="55"/>
        <v>9</v>
      </c>
    </row>
    <row r="3548" spans="1:8" s="19" customFormat="1" x14ac:dyDescent="0.25">
      <c r="A3548" s="40" t="s">
        <v>7115</v>
      </c>
      <c r="B3548" s="40"/>
      <c r="C3548" s="41" t="s">
        <v>7116</v>
      </c>
      <c r="D3548" s="42"/>
      <c r="E3548" s="43"/>
      <c r="F3548" s="43"/>
      <c r="G3548" s="43"/>
      <c r="H3548" s="19">
        <f t="shared" si="55"/>
        <v>5</v>
      </c>
    </row>
    <row r="3549" spans="1:8" s="19" customFormat="1" ht="30" x14ac:dyDescent="0.25">
      <c r="A3549" s="40" t="s">
        <v>7117</v>
      </c>
      <c r="B3549" s="40"/>
      <c r="C3549" s="41" t="s">
        <v>7118</v>
      </c>
      <c r="D3549" s="42" t="s">
        <v>334</v>
      </c>
      <c r="E3549" s="43">
        <v>3613.78</v>
      </c>
      <c r="F3549" s="43">
        <v>58.34</v>
      </c>
      <c r="G3549" s="43">
        <v>3672.12</v>
      </c>
      <c r="H3549" s="19">
        <f t="shared" si="55"/>
        <v>9</v>
      </c>
    </row>
    <row r="3550" spans="1:8" s="19" customFormat="1" ht="30" x14ac:dyDescent="0.25">
      <c r="A3550" s="40" t="s">
        <v>7119</v>
      </c>
      <c r="B3550" s="40"/>
      <c r="C3550" s="41" t="s">
        <v>7120</v>
      </c>
      <c r="D3550" s="42" t="s">
        <v>334</v>
      </c>
      <c r="E3550" s="43">
        <v>6361.09</v>
      </c>
      <c r="F3550" s="43">
        <v>58.34</v>
      </c>
      <c r="G3550" s="43">
        <v>6419.43</v>
      </c>
      <c r="H3550" s="19">
        <f t="shared" si="55"/>
        <v>9</v>
      </c>
    </row>
    <row r="3551" spans="1:8" s="19" customFormat="1" ht="30" x14ac:dyDescent="0.25">
      <c r="A3551" s="40" t="s">
        <v>7121</v>
      </c>
      <c r="B3551" s="40"/>
      <c r="C3551" s="41" t="s">
        <v>7122</v>
      </c>
      <c r="D3551" s="42" t="s">
        <v>334</v>
      </c>
      <c r="E3551" s="43">
        <v>9020.68</v>
      </c>
      <c r="F3551" s="43">
        <v>58.34</v>
      </c>
      <c r="G3551" s="43">
        <v>9079.02</v>
      </c>
      <c r="H3551" s="19">
        <f t="shared" si="55"/>
        <v>9</v>
      </c>
    </row>
    <row r="3552" spans="1:8" s="19" customFormat="1" ht="30" x14ac:dyDescent="0.25">
      <c r="A3552" s="40" t="s">
        <v>7123</v>
      </c>
      <c r="B3552" s="40"/>
      <c r="C3552" s="41" t="s">
        <v>7124</v>
      </c>
      <c r="D3552" s="42" t="s">
        <v>334</v>
      </c>
      <c r="E3552" s="43">
        <v>16848.86</v>
      </c>
      <c r="F3552" s="43">
        <v>58.34</v>
      </c>
      <c r="G3552" s="43">
        <v>16907.2</v>
      </c>
      <c r="H3552" s="19">
        <f t="shared" si="55"/>
        <v>9</v>
      </c>
    </row>
    <row r="3553" spans="1:8" s="19" customFormat="1" x14ac:dyDescent="0.25">
      <c r="A3553" s="40" t="s">
        <v>7125</v>
      </c>
      <c r="B3553" s="40"/>
      <c r="C3553" s="41" t="s">
        <v>7126</v>
      </c>
      <c r="D3553" s="42"/>
      <c r="E3553" s="43"/>
      <c r="F3553" s="43"/>
      <c r="G3553" s="43"/>
      <c r="H3553" s="19">
        <f t="shared" si="55"/>
        <v>5</v>
      </c>
    </row>
    <row r="3554" spans="1:8" s="19" customFormat="1" ht="45" x14ac:dyDescent="0.25">
      <c r="A3554" s="40" t="s">
        <v>7127</v>
      </c>
      <c r="B3554" s="40"/>
      <c r="C3554" s="41" t="s">
        <v>7128</v>
      </c>
      <c r="D3554" s="42" t="s">
        <v>131</v>
      </c>
      <c r="E3554" s="43">
        <v>16030.38</v>
      </c>
      <c r="F3554" s="43">
        <v>3115.45</v>
      </c>
      <c r="G3554" s="43">
        <v>19145.830000000002</v>
      </c>
      <c r="H3554" s="19">
        <f t="shared" si="55"/>
        <v>9</v>
      </c>
    </row>
    <row r="3555" spans="1:8" s="19" customFormat="1" ht="45" x14ac:dyDescent="0.25">
      <c r="A3555" s="40" t="s">
        <v>7129</v>
      </c>
      <c r="B3555" s="40"/>
      <c r="C3555" s="41" t="s">
        <v>7130</v>
      </c>
      <c r="D3555" s="42" t="s">
        <v>131</v>
      </c>
      <c r="E3555" s="43">
        <v>31906.85</v>
      </c>
      <c r="F3555" s="43">
        <v>6667.46</v>
      </c>
      <c r="G3555" s="43">
        <v>38574.31</v>
      </c>
      <c r="H3555" s="19">
        <f t="shared" si="55"/>
        <v>9</v>
      </c>
    </row>
    <row r="3556" spans="1:8" s="19" customFormat="1" x14ac:dyDescent="0.25">
      <c r="A3556" s="40" t="s">
        <v>7131</v>
      </c>
      <c r="B3556" s="40"/>
      <c r="C3556" s="41" t="s">
        <v>7132</v>
      </c>
      <c r="D3556" s="42"/>
      <c r="E3556" s="43"/>
      <c r="F3556" s="43"/>
      <c r="G3556" s="43"/>
      <c r="H3556" s="19">
        <f t="shared" si="55"/>
        <v>5</v>
      </c>
    </row>
    <row r="3557" spans="1:8" s="19" customFormat="1" x14ac:dyDescent="0.25">
      <c r="A3557" s="40" t="s">
        <v>7133</v>
      </c>
      <c r="B3557" s="40"/>
      <c r="C3557" s="41" t="s">
        <v>7134</v>
      </c>
      <c r="D3557" s="42" t="s">
        <v>21</v>
      </c>
      <c r="E3557" s="43">
        <v>82.95</v>
      </c>
      <c r="F3557" s="43">
        <v>12.44</v>
      </c>
      <c r="G3557" s="43">
        <v>95.39</v>
      </c>
      <c r="H3557" s="19">
        <f t="shared" si="55"/>
        <v>9</v>
      </c>
    </row>
    <row r="3558" spans="1:8" s="19" customFormat="1" x14ac:dyDescent="0.25">
      <c r="A3558" s="40" t="s">
        <v>7135</v>
      </c>
      <c r="B3558" s="40"/>
      <c r="C3558" s="41" t="s">
        <v>7136</v>
      </c>
      <c r="D3558" s="42" t="s">
        <v>21</v>
      </c>
      <c r="E3558" s="43">
        <v>104.67</v>
      </c>
      <c r="F3558" s="43">
        <v>16.59</v>
      </c>
      <c r="G3558" s="43">
        <v>121.26</v>
      </c>
      <c r="H3558" s="19">
        <f t="shared" si="55"/>
        <v>9</v>
      </c>
    </row>
    <row r="3559" spans="1:8" s="19" customFormat="1" x14ac:dyDescent="0.25">
      <c r="A3559" s="40" t="s">
        <v>7137</v>
      </c>
      <c r="B3559" s="40"/>
      <c r="C3559" s="41" t="s">
        <v>7138</v>
      </c>
      <c r="D3559" s="42" t="s">
        <v>21</v>
      </c>
      <c r="E3559" s="43">
        <v>242.86</v>
      </c>
      <c r="F3559" s="43">
        <v>18.66</v>
      </c>
      <c r="G3559" s="43">
        <v>261.52</v>
      </c>
      <c r="H3559" s="19">
        <f t="shared" si="55"/>
        <v>9</v>
      </c>
    </row>
    <row r="3560" spans="1:8" s="19" customFormat="1" x14ac:dyDescent="0.25">
      <c r="A3560" s="40" t="s">
        <v>7139</v>
      </c>
      <c r="B3560" s="40"/>
      <c r="C3560" s="41" t="s">
        <v>7140</v>
      </c>
      <c r="D3560" s="42" t="s">
        <v>21</v>
      </c>
      <c r="E3560" s="43">
        <v>231.25</v>
      </c>
      <c r="F3560" s="43">
        <v>18.66</v>
      </c>
      <c r="G3560" s="43">
        <v>249.91</v>
      </c>
      <c r="H3560" s="19">
        <f t="shared" si="55"/>
        <v>9</v>
      </c>
    </row>
    <row r="3561" spans="1:8" s="19" customFormat="1" x14ac:dyDescent="0.25">
      <c r="A3561" s="40" t="s">
        <v>7141</v>
      </c>
      <c r="B3561" s="40"/>
      <c r="C3561" s="41" t="s">
        <v>7142</v>
      </c>
      <c r="D3561" s="42" t="s">
        <v>21</v>
      </c>
      <c r="E3561" s="43">
        <v>313.52999999999997</v>
      </c>
      <c r="F3561" s="43">
        <v>24.88</v>
      </c>
      <c r="G3561" s="43">
        <v>338.41</v>
      </c>
      <c r="H3561" s="19">
        <f t="shared" si="55"/>
        <v>9</v>
      </c>
    </row>
    <row r="3562" spans="1:8" s="19" customFormat="1" x14ac:dyDescent="0.25">
      <c r="A3562" s="40" t="s">
        <v>7143</v>
      </c>
      <c r="B3562" s="40"/>
      <c r="C3562" s="41" t="s">
        <v>7144</v>
      </c>
      <c r="D3562" s="42" t="s">
        <v>21</v>
      </c>
      <c r="E3562" s="43">
        <v>1308.71</v>
      </c>
      <c r="F3562" s="43">
        <v>18.66</v>
      </c>
      <c r="G3562" s="43">
        <v>1327.37</v>
      </c>
      <c r="H3562" s="19">
        <f t="shared" si="55"/>
        <v>9</v>
      </c>
    </row>
    <row r="3563" spans="1:8" s="19" customFormat="1" x14ac:dyDescent="0.25">
      <c r="A3563" s="40" t="s">
        <v>7145</v>
      </c>
      <c r="B3563" s="40"/>
      <c r="C3563" s="41" t="s">
        <v>7146</v>
      </c>
      <c r="D3563" s="42" t="s">
        <v>21</v>
      </c>
      <c r="E3563" s="43">
        <v>1746.11</v>
      </c>
      <c r="F3563" s="43">
        <v>82.94</v>
      </c>
      <c r="G3563" s="43">
        <v>1829.05</v>
      </c>
      <c r="H3563" s="19">
        <f t="shared" si="55"/>
        <v>9</v>
      </c>
    </row>
    <row r="3564" spans="1:8" s="19" customFormat="1" x14ac:dyDescent="0.25">
      <c r="A3564" s="40" t="s">
        <v>7147</v>
      </c>
      <c r="B3564" s="40"/>
      <c r="C3564" s="41" t="s">
        <v>7148</v>
      </c>
      <c r="D3564" s="42"/>
      <c r="E3564" s="43"/>
      <c r="F3564" s="43"/>
      <c r="G3564" s="43"/>
      <c r="H3564" s="19">
        <f t="shared" si="55"/>
        <v>5</v>
      </c>
    </row>
    <row r="3565" spans="1:8" s="19" customFormat="1" x14ac:dyDescent="0.25">
      <c r="A3565" s="40" t="s">
        <v>7149</v>
      </c>
      <c r="B3565" s="40"/>
      <c r="C3565" s="41" t="s">
        <v>7150</v>
      </c>
      <c r="D3565" s="42" t="s">
        <v>21</v>
      </c>
      <c r="E3565" s="43"/>
      <c r="F3565" s="43">
        <v>50.61</v>
      </c>
      <c r="G3565" s="43">
        <v>50.61</v>
      </c>
      <c r="H3565" s="19">
        <f t="shared" si="55"/>
        <v>9</v>
      </c>
    </row>
    <row r="3566" spans="1:8" s="19" customFormat="1" x14ac:dyDescent="0.25">
      <c r="A3566" s="40" t="s">
        <v>7151</v>
      </c>
      <c r="B3566" s="40"/>
      <c r="C3566" s="41" t="s">
        <v>7152</v>
      </c>
      <c r="D3566" s="42" t="s">
        <v>21</v>
      </c>
      <c r="E3566" s="43"/>
      <c r="F3566" s="43">
        <v>134.96</v>
      </c>
      <c r="G3566" s="43">
        <v>134.96</v>
      </c>
      <c r="H3566" s="19">
        <f t="shared" si="55"/>
        <v>9</v>
      </c>
    </row>
    <row r="3567" spans="1:8" s="19" customFormat="1" x14ac:dyDescent="0.25">
      <c r="A3567" s="40" t="s">
        <v>7153</v>
      </c>
      <c r="B3567" s="40"/>
      <c r="C3567" s="41" t="s">
        <v>7154</v>
      </c>
      <c r="D3567" s="42" t="s">
        <v>21</v>
      </c>
      <c r="E3567" s="43"/>
      <c r="F3567" s="43">
        <v>303.66000000000003</v>
      </c>
      <c r="G3567" s="43">
        <v>303.66000000000003</v>
      </c>
      <c r="H3567" s="19">
        <f t="shared" si="55"/>
        <v>9</v>
      </c>
    </row>
    <row r="3568" spans="1:8" s="19" customFormat="1" x14ac:dyDescent="0.25">
      <c r="A3568" s="40" t="s">
        <v>7155</v>
      </c>
      <c r="B3568" s="40"/>
      <c r="C3568" s="41" t="s">
        <v>7156</v>
      </c>
      <c r="D3568" s="42"/>
      <c r="E3568" s="43"/>
      <c r="F3568" s="43"/>
      <c r="G3568" s="43"/>
      <c r="H3568" s="19">
        <f t="shared" si="55"/>
        <v>2</v>
      </c>
    </row>
    <row r="3569" spans="1:8" s="19" customFormat="1" x14ac:dyDescent="0.25">
      <c r="A3569" s="40" t="s">
        <v>7157</v>
      </c>
      <c r="B3569" s="40"/>
      <c r="C3569" s="41" t="s">
        <v>7158</v>
      </c>
      <c r="D3569" s="42"/>
      <c r="E3569" s="43"/>
      <c r="F3569" s="43"/>
      <c r="G3569" s="43"/>
      <c r="H3569" s="19">
        <f t="shared" si="55"/>
        <v>5</v>
      </c>
    </row>
    <row r="3570" spans="1:8" s="19" customFormat="1" x14ac:dyDescent="0.25">
      <c r="A3570" s="40" t="s">
        <v>7159</v>
      </c>
      <c r="B3570" s="40"/>
      <c r="C3570" s="41" t="s">
        <v>7160</v>
      </c>
      <c r="D3570" s="42" t="s">
        <v>21</v>
      </c>
      <c r="E3570" s="43">
        <v>37.75</v>
      </c>
      <c r="F3570" s="43">
        <v>41.47</v>
      </c>
      <c r="G3570" s="43">
        <v>79.22</v>
      </c>
      <c r="H3570" s="19">
        <f t="shared" si="55"/>
        <v>9</v>
      </c>
    </row>
    <row r="3571" spans="1:8" s="19" customFormat="1" x14ac:dyDescent="0.25">
      <c r="A3571" s="40" t="s">
        <v>7161</v>
      </c>
      <c r="B3571" s="40"/>
      <c r="C3571" s="41" t="s">
        <v>7162</v>
      </c>
      <c r="D3571" s="42" t="s">
        <v>21</v>
      </c>
      <c r="E3571" s="43">
        <v>51.19</v>
      </c>
      <c r="F3571" s="43">
        <v>41.47</v>
      </c>
      <c r="G3571" s="43">
        <v>92.66</v>
      </c>
      <c r="H3571" s="19">
        <f t="shared" si="55"/>
        <v>9</v>
      </c>
    </row>
    <row r="3572" spans="1:8" s="19" customFormat="1" x14ac:dyDescent="0.25">
      <c r="A3572" s="40" t="s">
        <v>7163</v>
      </c>
      <c r="B3572" s="40"/>
      <c r="C3572" s="41" t="s">
        <v>7164</v>
      </c>
      <c r="D3572" s="42" t="s">
        <v>21</v>
      </c>
      <c r="E3572" s="43">
        <v>61.33</v>
      </c>
      <c r="F3572" s="43">
        <v>41.47</v>
      </c>
      <c r="G3572" s="43">
        <v>102.8</v>
      </c>
      <c r="H3572" s="19">
        <f t="shared" si="55"/>
        <v>9</v>
      </c>
    </row>
    <row r="3573" spans="1:8" s="19" customFormat="1" x14ac:dyDescent="0.25">
      <c r="A3573" s="40" t="s">
        <v>7165</v>
      </c>
      <c r="B3573" s="40"/>
      <c r="C3573" s="41" t="s">
        <v>7166</v>
      </c>
      <c r="D3573" s="42" t="s">
        <v>21</v>
      </c>
      <c r="E3573" s="43">
        <v>70.739999999999995</v>
      </c>
      <c r="F3573" s="43">
        <v>41.47</v>
      </c>
      <c r="G3573" s="43">
        <v>112.21</v>
      </c>
      <c r="H3573" s="19">
        <f t="shared" si="55"/>
        <v>9</v>
      </c>
    </row>
    <row r="3574" spans="1:8" s="19" customFormat="1" x14ac:dyDescent="0.25">
      <c r="A3574" s="40" t="s">
        <v>7167</v>
      </c>
      <c r="B3574" s="40"/>
      <c r="C3574" s="41" t="s">
        <v>7168</v>
      </c>
      <c r="D3574" s="42" t="s">
        <v>21</v>
      </c>
      <c r="E3574" s="43">
        <v>88.23</v>
      </c>
      <c r="F3574" s="43">
        <v>41.47</v>
      </c>
      <c r="G3574" s="43">
        <v>129.69999999999999</v>
      </c>
      <c r="H3574" s="19">
        <f t="shared" si="55"/>
        <v>9</v>
      </c>
    </row>
    <row r="3575" spans="1:8" s="19" customFormat="1" x14ac:dyDescent="0.25">
      <c r="A3575" s="40" t="s">
        <v>7169</v>
      </c>
      <c r="B3575" s="40"/>
      <c r="C3575" s="41" t="s">
        <v>7170</v>
      </c>
      <c r="D3575" s="42" t="s">
        <v>21</v>
      </c>
      <c r="E3575" s="43">
        <v>110.16</v>
      </c>
      <c r="F3575" s="43">
        <v>41.47</v>
      </c>
      <c r="G3575" s="43">
        <v>151.63</v>
      </c>
      <c r="H3575" s="19">
        <f t="shared" si="55"/>
        <v>9</v>
      </c>
    </row>
    <row r="3576" spans="1:8" s="19" customFormat="1" x14ac:dyDescent="0.25">
      <c r="A3576" s="40" t="s">
        <v>7171</v>
      </c>
      <c r="B3576" s="40"/>
      <c r="C3576" s="41" t="s">
        <v>7172</v>
      </c>
      <c r="D3576" s="42"/>
      <c r="E3576" s="43"/>
      <c r="F3576" s="43"/>
      <c r="G3576" s="43"/>
      <c r="H3576" s="19">
        <f t="shared" si="55"/>
        <v>5</v>
      </c>
    </row>
    <row r="3577" spans="1:8" s="19" customFormat="1" x14ac:dyDescent="0.25">
      <c r="A3577" s="40" t="s">
        <v>7173</v>
      </c>
      <c r="B3577" s="40"/>
      <c r="C3577" s="41" t="s">
        <v>7174</v>
      </c>
      <c r="D3577" s="42" t="s">
        <v>21</v>
      </c>
      <c r="E3577" s="43">
        <v>98.95</v>
      </c>
      <c r="F3577" s="43">
        <v>187.59</v>
      </c>
      <c r="G3577" s="43">
        <v>286.54000000000002</v>
      </c>
      <c r="H3577" s="19">
        <f t="shared" si="55"/>
        <v>9</v>
      </c>
    </row>
    <row r="3578" spans="1:8" s="19" customFormat="1" x14ac:dyDescent="0.25">
      <c r="A3578" s="40" t="s">
        <v>7175</v>
      </c>
      <c r="B3578" s="40"/>
      <c r="C3578" s="41" t="s">
        <v>7176</v>
      </c>
      <c r="D3578" s="42" t="s">
        <v>21</v>
      </c>
      <c r="E3578" s="43">
        <v>68.8</v>
      </c>
      <c r="F3578" s="43">
        <v>45.57</v>
      </c>
      <c r="G3578" s="43">
        <v>114.37</v>
      </c>
      <c r="H3578" s="19">
        <f t="shared" si="55"/>
        <v>9</v>
      </c>
    </row>
    <row r="3579" spans="1:8" s="19" customFormat="1" x14ac:dyDescent="0.25">
      <c r="A3579" s="40" t="s">
        <v>7177</v>
      </c>
      <c r="B3579" s="40"/>
      <c r="C3579" s="41" t="s">
        <v>7178</v>
      </c>
      <c r="D3579" s="42" t="s">
        <v>21</v>
      </c>
      <c r="E3579" s="43">
        <v>448.01</v>
      </c>
      <c r="F3579" s="43">
        <v>41.47</v>
      </c>
      <c r="G3579" s="43">
        <v>489.48</v>
      </c>
      <c r="H3579" s="19">
        <f t="shared" si="55"/>
        <v>9</v>
      </c>
    </row>
    <row r="3580" spans="1:8" s="19" customFormat="1" x14ac:dyDescent="0.25">
      <c r="A3580" s="40" t="s">
        <v>7179</v>
      </c>
      <c r="B3580" s="40"/>
      <c r="C3580" s="41" t="s">
        <v>7180</v>
      </c>
      <c r="D3580" s="42"/>
      <c r="E3580" s="43"/>
      <c r="F3580" s="43"/>
      <c r="G3580" s="43"/>
      <c r="H3580" s="19">
        <f t="shared" si="55"/>
        <v>5</v>
      </c>
    </row>
    <row r="3581" spans="1:8" s="19" customFormat="1" x14ac:dyDescent="0.25">
      <c r="A3581" s="40" t="s">
        <v>7181</v>
      </c>
      <c r="B3581" s="40"/>
      <c r="C3581" s="41" t="s">
        <v>7182</v>
      </c>
      <c r="D3581" s="42" t="s">
        <v>21</v>
      </c>
      <c r="E3581" s="43">
        <v>34.32</v>
      </c>
      <c r="F3581" s="43">
        <v>41.47</v>
      </c>
      <c r="G3581" s="43">
        <v>75.790000000000006</v>
      </c>
      <c r="H3581" s="19">
        <f t="shared" si="55"/>
        <v>9</v>
      </c>
    </row>
    <row r="3582" spans="1:8" s="19" customFormat="1" x14ac:dyDescent="0.25">
      <c r="A3582" s="40" t="s">
        <v>7183</v>
      </c>
      <c r="B3582" s="40"/>
      <c r="C3582" s="41" t="s">
        <v>7184</v>
      </c>
      <c r="D3582" s="42"/>
      <c r="E3582" s="43"/>
      <c r="F3582" s="43"/>
      <c r="G3582" s="43"/>
      <c r="H3582" s="19">
        <f t="shared" si="55"/>
        <v>5</v>
      </c>
    </row>
    <row r="3583" spans="1:8" s="19" customFormat="1" ht="30" x14ac:dyDescent="0.25">
      <c r="A3583" s="40" t="s">
        <v>7185</v>
      </c>
      <c r="B3583" s="40"/>
      <c r="C3583" s="41" t="s">
        <v>7186</v>
      </c>
      <c r="D3583" s="42" t="s">
        <v>21</v>
      </c>
      <c r="E3583" s="43">
        <v>130.12</v>
      </c>
      <c r="F3583" s="43">
        <v>49.76</v>
      </c>
      <c r="G3583" s="43">
        <v>179.88</v>
      </c>
      <c r="H3583" s="19">
        <f t="shared" si="55"/>
        <v>9</v>
      </c>
    </row>
    <row r="3584" spans="1:8" s="19" customFormat="1" x14ac:dyDescent="0.25">
      <c r="A3584" s="40" t="s">
        <v>7187</v>
      </c>
      <c r="B3584" s="40"/>
      <c r="C3584" s="41" t="s">
        <v>7188</v>
      </c>
      <c r="D3584" s="42" t="s">
        <v>21</v>
      </c>
      <c r="E3584" s="43">
        <v>385.82</v>
      </c>
      <c r="F3584" s="43">
        <v>62.21</v>
      </c>
      <c r="G3584" s="43">
        <v>448.03</v>
      </c>
      <c r="H3584" s="19">
        <f t="shared" si="55"/>
        <v>9</v>
      </c>
    </row>
    <row r="3585" spans="1:8" s="19" customFormat="1" x14ac:dyDescent="0.25">
      <c r="A3585" s="40" t="s">
        <v>7189</v>
      </c>
      <c r="B3585" s="40"/>
      <c r="C3585" s="41" t="s">
        <v>7190</v>
      </c>
      <c r="D3585" s="42"/>
      <c r="E3585" s="43"/>
      <c r="F3585" s="43"/>
      <c r="G3585" s="43"/>
      <c r="H3585" s="19">
        <f t="shared" si="55"/>
        <v>5</v>
      </c>
    </row>
    <row r="3586" spans="1:8" s="19" customFormat="1" x14ac:dyDescent="0.25">
      <c r="A3586" s="40" t="s">
        <v>7191</v>
      </c>
      <c r="B3586" s="40"/>
      <c r="C3586" s="41" t="s">
        <v>7192</v>
      </c>
      <c r="D3586" s="42" t="s">
        <v>21</v>
      </c>
      <c r="E3586" s="43">
        <v>13.68</v>
      </c>
      <c r="F3586" s="43">
        <v>2.4900000000000002</v>
      </c>
      <c r="G3586" s="43">
        <v>16.170000000000002</v>
      </c>
      <c r="H3586" s="19">
        <f t="shared" si="55"/>
        <v>9</v>
      </c>
    </row>
    <row r="3587" spans="1:8" s="19" customFormat="1" x14ac:dyDescent="0.25">
      <c r="A3587" s="40" t="s">
        <v>7193</v>
      </c>
      <c r="B3587" s="40"/>
      <c r="C3587" s="41" t="s">
        <v>7194</v>
      </c>
      <c r="D3587" s="42" t="s">
        <v>73</v>
      </c>
      <c r="E3587" s="43">
        <v>1198.95</v>
      </c>
      <c r="F3587" s="43">
        <v>27.14</v>
      </c>
      <c r="G3587" s="43">
        <v>1226.0899999999999</v>
      </c>
      <c r="H3587" s="19">
        <f t="shared" si="55"/>
        <v>9</v>
      </c>
    </row>
    <row r="3588" spans="1:8" s="19" customFormat="1" x14ac:dyDescent="0.25">
      <c r="A3588" s="40" t="s">
        <v>7195</v>
      </c>
      <c r="B3588" s="40"/>
      <c r="C3588" s="41" t="s">
        <v>7196</v>
      </c>
      <c r="D3588" s="42" t="s">
        <v>21</v>
      </c>
      <c r="E3588" s="43">
        <v>8.52</v>
      </c>
      <c r="F3588" s="43">
        <v>2.4900000000000002</v>
      </c>
      <c r="G3588" s="43">
        <v>11.01</v>
      </c>
      <c r="H3588" s="19">
        <f t="shared" si="55"/>
        <v>9</v>
      </c>
    </row>
    <row r="3589" spans="1:8" s="19" customFormat="1" x14ac:dyDescent="0.25">
      <c r="A3589" s="40" t="s">
        <v>7197</v>
      </c>
      <c r="B3589" s="40"/>
      <c r="C3589" s="41" t="s">
        <v>7198</v>
      </c>
      <c r="D3589" s="42" t="s">
        <v>21</v>
      </c>
      <c r="E3589" s="43">
        <v>345.05</v>
      </c>
      <c r="F3589" s="43">
        <v>21.71</v>
      </c>
      <c r="G3589" s="43">
        <v>366.76</v>
      </c>
      <c r="H3589" s="19">
        <f t="shared" si="55"/>
        <v>9</v>
      </c>
    </row>
    <row r="3590" spans="1:8" s="19" customFormat="1" x14ac:dyDescent="0.25">
      <c r="A3590" s="40" t="s">
        <v>7199</v>
      </c>
      <c r="B3590" s="40"/>
      <c r="C3590" s="41" t="s">
        <v>7200</v>
      </c>
      <c r="D3590" s="42" t="s">
        <v>21</v>
      </c>
      <c r="E3590" s="43">
        <v>36.479999999999997</v>
      </c>
      <c r="F3590" s="43">
        <v>2.4900000000000002</v>
      </c>
      <c r="G3590" s="43">
        <v>38.97</v>
      </c>
      <c r="H3590" s="19">
        <f t="shared" si="55"/>
        <v>9</v>
      </c>
    </row>
    <row r="3591" spans="1:8" s="19" customFormat="1" x14ac:dyDescent="0.25">
      <c r="A3591" s="40" t="s">
        <v>7201</v>
      </c>
      <c r="B3591" s="40"/>
      <c r="C3591" s="41" t="s">
        <v>7202</v>
      </c>
      <c r="D3591" s="42" t="s">
        <v>21</v>
      </c>
      <c r="E3591" s="43">
        <v>10.29</v>
      </c>
      <c r="F3591" s="43">
        <v>2.4900000000000002</v>
      </c>
      <c r="G3591" s="43">
        <v>12.78</v>
      </c>
      <c r="H3591" s="19">
        <f t="shared" si="55"/>
        <v>9</v>
      </c>
    </row>
    <row r="3592" spans="1:8" s="19" customFormat="1" x14ac:dyDescent="0.25">
      <c r="A3592" s="40" t="s">
        <v>7203</v>
      </c>
      <c r="B3592" s="40"/>
      <c r="C3592" s="41" t="s">
        <v>7204</v>
      </c>
      <c r="D3592" s="42" t="s">
        <v>73</v>
      </c>
      <c r="E3592" s="43">
        <v>1194.82</v>
      </c>
      <c r="F3592" s="43">
        <v>27.14</v>
      </c>
      <c r="G3592" s="43">
        <v>1221.96</v>
      </c>
      <c r="H3592" s="19">
        <f t="shared" si="55"/>
        <v>9</v>
      </c>
    </row>
    <row r="3593" spans="1:8" s="19" customFormat="1" x14ac:dyDescent="0.25">
      <c r="A3593" s="40" t="s">
        <v>7205</v>
      </c>
      <c r="B3593" s="40"/>
      <c r="C3593" s="41" t="s">
        <v>7206</v>
      </c>
      <c r="D3593" s="42" t="s">
        <v>73</v>
      </c>
      <c r="E3593" s="43">
        <v>1253.45</v>
      </c>
      <c r="F3593" s="43">
        <v>27.14</v>
      </c>
      <c r="G3593" s="43">
        <v>1280.5899999999999</v>
      </c>
      <c r="H3593" s="19">
        <f t="shared" ref="H3593:H3656" si="56">LEN(A3593)</f>
        <v>9</v>
      </c>
    </row>
    <row r="3594" spans="1:8" s="19" customFormat="1" ht="30" x14ac:dyDescent="0.25">
      <c r="A3594" s="40" t="s">
        <v>7207</v>
      </c>
      <c r="B3594" s="40"/>
      <c r="C3594" s="41" t="s">
        <v>7208</v>
      </c>
      <c r="D3594" s="42" t="s">
        <v>21</v>
      </c>
      <c r="E3594" s="43">
        <v>75.56</v>
      </c>
      <c r="F3594" s="43">
        <v>13.57</v>
      </c>
      <c r="G3594" s="43">
        <v>89.13</v>
      </c>
      <c r="H3594" s="19">
        <f t="shared" si="56"/>
        <v>9</v>
      </c>
    </row>
    <row r="3595" spans="1:8" s="19" customFormat="1" ht="30" x14ac:dyDescent="0.25">
      <c r="A3595" s="40" t="s">
        <v>7209</v>
      </c>
      <c r="B3595" s="40"/>
      <c r="C3595" s="41" t="s">
        <v>7210</v>
      </c>
      <c r="D3595" s="42" t="s">
        <v>21</v>
      </c>
      <c r="E3595" s="43">
        <v>4345.25</v>
      </c>
      <c r="F3595" s="43">
        <v>49.76</v>
      </c>
      <c r="G3595" s="43">
        <v>4395.01</v>
      </c>
      <c r="H3595" s="19">
        <f t="shared" si="56"/>
        <v>9</v>
      </c>
    </row>
    <row r="3596" spans="1:8" s="19" customFormat="1" ht="30" x14ac:dyDescent="0.25">
      <c r="A3596" s="40" t="s">
        <v>7211</v>
      </c>
      <c r="B3596" s="40"/>
      <c r="C3596" s="41" t="s">
        <v>7212</v>
      </c>
      <c r="D3596" s="42" t="s">
        <v>21</v>
      </c>
      <c r="E3596" s="43">
        <v>4972.6899999999996</v>
      </c>
      <c r="F3596" s="43">
        <v>49.76</v>
      </c>
      <c r="G3596" s="43">
        <v>5022.45</v>
      </c>
      <c r="H3596" s="19">
        <f t="shared" si="56"/>
        <v>9</v>
      </c>
    </row>
    <row r="3597" spans="1:8" s="19" customFormat="1" ht="30" x14ac:dyDescent="0.25">
      <c r="A3597" s="40" t="s">
        <v>7213</v>
      </c>
      <c r="B3597" s="40"/>
      <c r="C3597" s="41" t="s">
        <v>7214</v>
      </c>
      <c r="D3597" s="42" t="s">
        <v>21</v>
      </c>
      <c r="E3597" s="43">
        <v>380.45</v>
      </c>
      <c r="F3597" s="43">
        <v>56.11</v>
      </c>
      <c r="G3597" s="43">
        <v>436.56</v>
      </c>
      <c r="H3597" s="19">
        <f t="shared" si="56"/>
        <v>9</v>
      </c>
    </row>
    <row r="3598" spans="1:8" s="19" customFormat="1" ht="30" x14ac:dyDescent="0.25">
      <c r="A3598" s="40" t="s">
        <v>7215</v>
      </c>
      <c r="B3598" s="40"/>
      <c r="C3598" s="41" t="s">
        <v>7216</v>
      </c>
      <c r="D3598" s="42" t="s">
        <v>21</v>
      </c>
      <c r="E3598" s="43">
        <v>398.59</v>
      </c>
      <c r="F3598" s="43">
        <v>56.11</v>
      </c>
      <c r="G3598" s="43">
        <v>454.7</v>
      </c>
      <c r="H3598" s="19">
        <f t="shared" si="56"/>
        <v>9</v>
      </c>
    </row>
    <row r="3599" spans="1:8" s="19" customFormat="1" ht="30" x14ac:dyDescent="0.25">
      <c r="A3599" s="40" t="s">
        <v>7217</v>
      </c>
      <c r="B3599" s="40"/>
      <c r="C3599" s="41" t="s">
        <v>7218</v>
      </c>
      <c r="D3599" s="42" t="s">
        <v>21</v>
      </c>
      <c r="E3599" s="43">
        <v>391.63</v>
      </c>
      <c r="F3599" s="43">
        <v>56.11</v>
      </c>
      <c r="G3599" s="43">
        <v>447.74</v>
      </c>
      <c r="H3599" s="19">
        <f t="shared" si="56"/>
        <v>9</v>
      </c>
    </row>
    <row r="3600" spans="1:8" s="19" customFormat="1" ht="30" x14ac:dyDescent="0.25">
      <c r="A3600" s="40" t="s">
        <v>7219</v>
      </c>
      <c r="B3600" s="40"/>
      <c r="C3600" s="41" t="s">
        <v>7220</v>
      </c>
      <c r="D3600" s="42" t="s">
        <v>21</v>
      </c>
      <c r="E3600" s="43">
        <v>140.86000000000001</v>
      </c>
      <c r="F3600" s="43">
        <v>56.11</v>
      </c>
      <c r="G3600" s="43">
        <v>196.97</v>
      </c>
      <c r="H3600" s="19">
        <f t="shared" si="56"/>
        <v>9</v>
      </c>
    </row>
    <row r="3601" spans="1:8" s="19" customFormat="1" ht="30" x14ac:dyDescent="0.25">
      <c r="A3601" s="40" t="s">
        <v>7221</v>
      </c>
      <c r="B3601" s="40"/>
      <c r="C3601" s="41" t="s">
        <v>7222</v>
      </c>
      <c r="D3601" s="42" t="s">
        <v>21</v>
      </c>
      <c r="E3601" s="43">
        <v>210.44</v>
      </c>
      <c r="F3601" s="43">
        <v>56.11</v>
      </c>
      <c r="G3601" s="43">
        <v>266.55</v>
      </c>
      <c r="H3601" s="19">
        <f t="shared" si="56"/>
        <v>9</v>
      </c>
    </row>
    <row r="3602" spans="1:8" s="19" customFormat="1" ht="30" x14ac:dyDescent="0.25">
      <c r="A3602" s="40" t="s">
        <v>7223</v>
      </c>
      <c r="B3602" s="40"/>
      <c r="C3602" s="41" t="s">
        <v>7224</v>
      </c>
      <c r="D3602" s="42" t="s">
        <v>21</v>
      </c>
      <c r="E3602" s="43">
        <v>306.42</v>
      </c>
      <c r="F3602" s="43">
        <v>56.11</v>
      </c>
      <c r="G3602" s="43">
        <v>362.53</v>
      </c>
      <c r="H3602" s="19">
        <f t="shared" si="56"/>
        <v>9</v>
      </c>
    </row>
    <row r="3603" spans="1:8" s="19" customFormat="1" ht="30" x14ac:dyDescent="0.25">
      <c r="A3603" s="40" t="s">
        <v>7225</v>
      </c>
      <c r="B3603" s="40"/>
      <c r="C3603" s="41" t="s">
        <v>7226</v>
      </c>
      <c r="D3603" s="42" t="s">
        <v>21</v>
      </c>
      <c r="E3603" s="43">
        <v>384.3</v>
      </c>
      <c r="F3603" s="43">
        <v>56.11</v>
      </c>
      <c r="G3603" s="43">
        <v>440.41</v>
      </c>
      <c r="H3603" s="19">
        <f t="shared" si="56"/>
        <v>9</v>
      </c>
    </row>
    <row r="3604" spans="1:8" s="19" customFormat="1" ht="30" x14ac:dyDescent="0.25">
      <c r="A3604" s="40" t="s">
        <v>7227</v>
      </c>
      <c r="B3604" s="40"/>
      <c r="C3604" s="41" t="s">
        <v>7228</v>
      </c>
      <c r="D3604" s="42" t="s">
        <v>21</v>
      </c>
      <c r="E3604" s="43">
        <v>294.77</v>
      </c>
      <c r="F3604" s="43">
        <v>56.11</v>
      </c>
      <c r="G3604" s="43">
        <v>350.88</v>
      </c>
      <c r="H3604" s="19">
        <f t="shared" si="56"/>
        <v>9</v>
      </c>
    </row>
    <row r="3605" spans="1:8" s="19" customFormat="1" ht="30" x14ac:dyDescent="0.25">
      <c r="A3605" s="40" t="s">
        <v>7229</v>
      </c>
      <c r="B3605" s="40"/>
      <c r="C3605" s="41" t="s">
        <v>7230</v>
      </c>
      <c r="D3605" s="42" t="s">
        <v>21</v>
      </c>
      <c r="E3605" s="43">
        <v>1502.85</v>
      </c>
      <c r="F3605" s="43">
        <v>56.11</v>
      </c>
      <c r="G3605" s="43">
        <v>1558.96</v>
      </c>
      <c r="H3605" s="19">
        <f t="shared" si="56"/>
        <v>9</v>
      </c>
    </row>
    <row r="3606" spans="1:8" s="19" customFormat="1" ht="30" x14ac:dyDescent="0.25">
      <c r="A3606" s="40" t="s">
        <v>7231</v>
      </c>
      <c r="B3606" s="40"/>
      <c r="C3606" s="41" t="s">
        <v>7232</v>
      </c>
      <c r="D3606" s="42" t="s">
        <v>131</v>
      </c>
      <c r="E3606" s="43">
        <v>997.3</v>
      </c>
      <c r="F3606" s="43">
        <v>17.579999999999998</v>
      </c>
      <c r="G3606" s="43">
        <v>1014.88</v>
      </c>
      <c r="H3606" s="19">
        <f t="shared" si="56"/>
        <v>9</v>
      </c>
    </row>
    <row r="3607" spans="1:8" s="19" customFormat="1" ht="30" x14ac:dyDescent="0.25">
      <c r="A3607" s="40" t="s">
        <v>7233</v>
      </c>
      <c r="B3607" s="40"/>
      <c r="C3607" s="41" t="s">
        <v>7234</v>
      </c>
      <c r="D3607" s="42" t="s">
        <v>131</v>
      </c>
      <c r="E3607" s="43">
        <v>1605.81</v>
      </c>
      <c r="F3607" s="43">
        <v>23.19</v>
      </c>
      <c r="G3607" s="43">
        <v>1629</v>
      </c>
      <c r="H3607" s="19">
        <f t="shared" si="56"/>
        <v>9</v>
      </c>
    </row>
    <row r="3608" spans="1:8" s="19" customFormat="1" x14ac:dyDescent="0.25">
      <c r="A3608" s="40" t="s">
        <v>7235</v>
      </c>
      <c r="B3608" s="40"/>
      <c r="C3608" s="41" t="s">
        <v>7236</v>
      </c>
      <c r="D3608" s="42"/>
      <c r="E3608" s="43"/>
      <c r="F3608" s="43"/>
      <c r="G3608" s="43"/>
      <c r="H3608" s="19">
        <f t="shared" si="56"/>
        <v>5</v>
      </c>
    </row>
    <row r="3609" spans="1:8" s="19" customFormat="1" x14ac:dyDescent="0.25">
      <c r="A3609" s="40" t="s">
        <v>7237</v>
      </c>
      <c r="B3609" s="40"/>
      <c r="C3609" s="41" t="s">
        <v>7238</v>
      </c>
      <c r="D3609" s="42" t="s">
        <v>21</v>
      </c>
      <c r="E3609" s="43">
        <v>424.14</v>
      </c>
      <c r="F3609" s="43">
        <v>41.47</v>
      </c>
      <c r="G3609" s="43">
        <v>465.61</v>
      </c>
      <c r="H3609" s="19">
        <f t="shared" si="56"/>
        <v>9</v>
      </c>
    </row>
    <row r="3610" spans="1:8" s="19" customFormat="1" x14ac:dyDescent="0.25">
      <c r="A3610" s="40" t="s">
        <v>7239</v>
      </c>
      <c r="B3610" s="40"/>
      <c r="C3610" s="41" t="s">
        <v>7240</v>
      </c>
      <c r="D3610" s="42"/>
      <c r="E3610" s="43"/>
      <c r="F3610" s="43"/>
      <c r="G3610" s="43"/>
      <c r="H3610" s="19">
        <f t="shared" si="56"/>
        <v>5</v>
      </c>
    </row>
    <row r="3611" spans="1:8" s="19" customFormat="1" x14ac:dyDescent="0.25">
      <c r="A3611" s="40" t="s">
        <v>7241</v>
      </c>
      <c r="B3611" s="40"/>
      <c r="C3611" s="41" t="s">
        <v>7242</v>
      </c>
      <c r="D3611" s="42" t="s">
        <v>131</v>
      </c>
      <c r="E3611" s="43">
        <v>387.41</v>
      </c>
      <c r="F3611" s="43">
        <v>9.35</v>
      </c>
      <c r="G3611" s="43">
        <v>396.76</v>
      </c>
      <c r="H3611" s="19">
        <f t="shared" si="56"/>
        <v>9</v>
      </c>
    </row>
    <row r="3612" spans="1:8" s="19" customFormat="1" ht="30" x14ac:dyDescent="0.25">
      <c r="A3612" s="40" t="s">
        <v>7243</v>
      </c>
      <c r="B3612" s="40"/>
      <c r="C3612" s="41" t="s">
        <v>7244</v>
      </c>
      <c r="D3612" s="42" t="s">
        <v>131</v>
      </c>
      <c r="E3612" s="43">
        <v>261.45</v>
      </c>
      <c r="F3612" s="43">
        <v>9.35</v>
      </c>
      <c r="G3612" s="43">
        <v>270.8</v>
      </c>
      <c r="H3612" s="19">
        <f t="shared" si="56"/>
        <v>9</v>
      </c>
    </row>
    <row r="3613" spans="1:8" s="19" customFormat="1" ht="30" x14ac:dyDescent="0.25">
      <c r="A3613" s="40" t="s">
        <v>7245</v>
      </c>
      <c r="B3613" s="40"/>
      <c r="C3613" s="41" t="s">
        <v>7246</v>
      </c>
      <c r="D3613" s="42" t="s">
        <v>131</v>
      </c>
      <c r="E3613" s="43">
        <v>286.08</v>
      </c>
      <c r="F3613" s="43">
        <v>9.35</v>
      </c>
      <c r="G3613" s="43">
        <v>295.43</v>
      </c>
      <c r="H3613" s="19">
        <f t="shared" si="56"/>
        <v>9</v>
      </c>
    </row>
    <row r="3614" spans="1:8" s="19" customFormat="1" x14ac:dyDescent="0.25">
      <c r="A3614" s="40" t="s">
        <v>7247</v>
      </c>
      <c r="B3614" s="40"/>
      <c r="C3614" s="41" t="s">
        <v>7248</v>
      </c>
      <c r="D3614" s="42"/>
      <c r="E3614" s="43"/>
      <c r="F3614" s="43"/>
      <c r="G3614" s="43"/>
      <c r="H3614" s="19">
        <f t="shared" si="56"/>
        <v>5</v>
      </c>
    </row>
    <row r="3615" spans="1:8" s="19" customFormat="1" x14ac:dyDescent="0.25">
      <c r="A3615" s="40" t="s">
        <v>7249</v>
      </c>
      <c r="B3615" s="40"/>
      <c r="C3615" s="41" t="s">
        <v>7250</v>
      </c>
      <c r="D3615" s="42" t="s">
        <v>21</v>
      </c>
      <c r="E3615" s="43">
        <v>1747.83</v>
      </c>
      <c r="F3615" s="43">
        <v>1339.3</v>
      </c>
      <c r="G3615" s="43">
        <v>3087.13</v>
      </c>
      <c r="H3615" s="19">
        <f t="shared" si="56"/>
        <v>9</v>
      </c>
    </row>
    <row r="3616" spans="1:8" s="19" customFormat="1" x14ac:dyDescent="0.25">
      <c r="A3616" s="40" t="s">
        <v>7251</v>
      </c>
      <c r="B3616" s="40"/>
      <c r="C3616" s="41" t="s">
        <v>7252</v>
      </c>
      <c r="D3616" s="42" t="s">
        <v>21</v>
      </c>
      <c r="E3616" s="43">
        <v>2957.05</v>
      </c>
      <c r="F3616" s="43">
        <v>2081.56</v>
      </c>
      <c r="G3616" s="43">
        <v>5038.6099999999997</v>
      </c>
      <c r="H3616" s="19">
        <f t="shared" si="56"/>
        <v>9</v>
      </c>
    </row>
    <row r="3617" spans="1:8" s="19" customFormat="1" x14ac:dyDescent="0.25">
      <c r="A3617" s="40" t="s">
        <v>7253</v>
      </c>
      <c r="B3617" s="40"/>
      <c r="C3617" s="41" t="s">
        <v>7254</v>
      </c>
      <c r="D3617" s="42" t="s">
        <v>21</v>
      </c>
      <c r="E3617" s="43">
        <v>4121.67</v>
      </c>
      <c r="F3617" s="43">
        <v>2818.43</v>
      </c>
      <c r="G3617" s="43">
        <v>6940.1</v>
      </c>
      <c r="H3617" s="19">
        <f t="shared" si="56"/>
        <v>9</v>
      </c>
    </row>
    <row r="3618" spans="1:8" s="19" customFormat="1" x14ac:dyDescent="0.25">
      <c r="A3618" s="40" t="s">
        <v>7255</v>
      </c>
      <c r="B3618" s="40"/>
      <c r="C3618" s="41" t="s">
        <v>7256</v>
      </c>
      <c r="D3618" s="42" t="s">
        <v>21</v>
      </c>
      <c r="E3618" s="43">
        <v>1168.75</v>
      </c>
      <c r="F3618" s="43">
        <v>1321.62</v>
      </c>
      <c r="G3618" s="43">
        <v>2490.37</v>
      </c>
      <c r="H3618" s="19">
        <f t="shared" si="56"/>
        <v>9</v>
      </c>
    </row>
    <row r="3619" spans="1:8" s="19" customFormat="1" x14ac:dyDescent="0.25">
      <c r="A3619" s="40" t="s">
        <v>7257</v>
      </c>
      <c r="B3619" s="40"/>
      <c r="C3619" s="41" t="s">
        <v>7258</v>
      </c>
      <c r="D3619" s="42" t="s">
        <v>21</v>
      </c>
      <c r="E3619" s="43">
        <v>3431.92</v>
      </c>
      <c r="F3619" s="43">
        <v>2266.16</v>
      </c>
      <c r="G3619" s="43">
        <v>5698.08</v>
      </c>
      <c r="H3619" s="19">
        <f t="shared" si="56"/>
        <v>9</v>
      </c>
    </row>
    <row r="3620" spans="1:8" s="19" customFormat="1" ht="30" x14ac:dyDescent="0.25">
      <c r="A3620" s="40" t="s">
        <v>7259</v>
      </c>
      <c r="B3620" s="40"/>
      <c r="C3620" s="41" t="s">
        <v>7260</v>
      </c>
      <c r="D3620" s="42" t="s">
        <v>131</v>
      </c>
      <c r="E3620" s="43">
        <v>260.95</v>
      </c>
      <c r="F3620" s="43">
        <v>329.22</v>
      </c>
      <c r="G3620" s="43">
        <v>590.16999999999996</v>
      </c>
      <c r="H3620" s="19">
        <f t="shared" si="56"/>
        <v>9</v>
      </c>
    </row>
    <row r="3621" spans="1:8" s="19" customFormat="1" x14ac:dyDescent="0.25">
      <c r="A3621" s="40" t="s">
        <v>7261</v>
      </c>
      <c r="B3621" s="40"/>
      <c r="C3621" s="41" t="s">
        <v>7262</v>
      </c>
      <c r="D3621" s="42" t="s">
        <v>21</v>
      </c>
      <c r="E3621" s="43">
        <v>2048.8200000000002</v>
      </c>
      <c r="F3621" s="43">
        <v>2098.7800000000002</v>
      </c>
      <c r="G3621" s="43">
        <v>4147.6000000000004</v>
      </c>
      <c r="H3621" s="19">
        <f t="shared" si="56"/>
        <v>9</v>
      </c>
    </row>
    <row r="3622" spans="1:8" s="19" customFormat="1" x14ac:dyDescent="0.25">
      <c r="A3622" s="40" t="s">
        <v>7263</v>
      </c>
      <c r="B3622" s="40"/>
      <c r="C3622" s="41" t="s">
        <v>7264</v>
      </c>
      <c r="D3622" s="42"/>
      <c r="E3622" s="43"/>
      <c r="F3622" s="43"/>
      <c r="G3622" s="43"/>
      <c r="H3622" s="19">
        <f t="shared" si="56"/>
        <v>5</v>
      </c>
    </row>
    <row r="3623" spans="1:8" s="19" customFormat="1" ht="30" x14ac:dyDescent="0.25">
      <c r="A3623" s="40" t="s">
        <v>7265</v>
      </c>
      <c r="B3623" s="40"/>
      <c r="C3623" s="41" t="s">
        <v>7266</v>
      </c>
      <c r="D3623" s="42" t="s">
        <v>21</v>
      </c>
      <c r="E3623" s="43">
        <v>3542.68</v>
      </c>
      <c r="F3623" s="43">
        <v>2634.63</v>
      </c>
      <c r="G3623" s="43">
        <v>6177.31</v>
      </c>
      <c r="H3623" s="19">
        <f t="shared" si="56"/>
        <v>9</v>
      </c>
    </row>
    <row r="3624" spans="1:8" s="19" customFormat="1" ht="30" x14ac:dyDescent="0.25">
      <c r="A3624" s="40" t="s">
        <v>7267</v>
      </c>
      <c r="B3624" s="40"/>
      <c r="C3624" s="41" t="s">
        <v>7268</v>
      </c>
      <c r="D3624" s="42" t="s">
        <v>21</v>
      </c>
      <c r="E3624" s="43">
        <v>5725.66</v>
      </c>
      <c r="F3624" s="43">
        <v>4282.29</v>
      </c>
      <c r="G3624" s="43">
        <v>10007.950000000001</v>
      </c>
      <c r="H3624" s="19">
        <f t="shared" si="56"/>
        <v>9</v>
      </c>
    </row>
    <row r="3625" spans="1:8" s="19" customFormat="1" ht="30" x14ac:dyDescent="0.25">
      <c r="A3625" s="40" t="s">
        <v>7269</v>
      </c>
      <c r="B3625" s="40"/>
      <c r="C3625" s="41" t="s">
        <v>7270</v>
      </c>
      <c r="D3625" s="42" t="s">
        <v>21</v>
      </c>
      <c r="E3625" s="43">
        <v>8238.11</v>
      </c>
      <c r="F3625" s="43">
        <v>5655.21</v>
      </c>
      <c r="G3625" s="43">
        <v>13893.32</v>
      </c>
      <c r="H3625" s="19">
        <f t="shared" si="56"/>
        <v>9</v>
      </c>
    </row>
    <row r="3626" spans="1:8" s="19" customFormat="1" ht="30" x14ac:dyDescent="0.25">
      <c r="A3626" s="40" t="s">
        <v>7271</v>
      </c>
      <c r="B3626" s="40"/>
      <c r="C3626" s="41" t="s">
        <v>7272</v>
      </c>
      <c r="D3626" s="42" t="s">
        <v>21</v>
      </c>
      <c r="E3626" s="43">
        <v>12257.16</v>
      </c>
      <c r="F3626" s="43">
        <v>7049.06</v>
      </c>
      <c r="G3626" s="43">
        <v>19306.22</v>
      </c>
      <c r="H3626" s="19">
        <f t="shared" si="56"/>
        <v>9</v>
      </c>
    </row>
    <row r="3627" spans="1:8" s="19" customFormat="1" x14ac:dyDescent="0.25">
      <c r="A3627" s="40" t="s">
        <v>7273</v>
      </c>
      <c r="B3627" s="40"/>
      <c r="C3627" s="41" t="s">
        <v>7274</v>
      </c>
      <c r="D3627" s="42"/>
      <c r="E3627" s="43"/>
      <c r="F3627" s="43"/>
      <c r="G3627" s="43"/>
      <c r="H3627" s="19">
        <f t="shared" si="56"/>
        <v>5</v>
      </c>
    </row>
    <row r="3628" spans="1:8" s="19" customFormat="1" ht="30" x14ac:dyDescent="0.25">
      <c r="A3628" s="40" t="s">
        <v>7275</v>
      </c>
      <c r="B3628" s="40"/>
      <c r="C3628" s="41" t="s">
        <v>7276</v>
      </c>
      <c r="D3628" s="42" t="s">
        <v>21</v>
      </c>
      <c r="E3628" s="43">
        <v>2285.87</v>
      </c>
      <c r="F3628" s="43">
        <v>1318.3</v>
      </c>
      <c r="G3628" s="43">
        <v>3604.17</v>
      </c>
      <c r="H3628" s="19">
        <f t="shared" si="56"/>
        <v>9</v>
      </c>
    </row>
    <row r="3629" spans="1:8" s="19" customFormat="1" ht="30" x14ac:dyDescent="0.25">
      <c r="A3629" s="40" t="s">
        <v>7277</v>
      </c>
      <c r="B3629" s="40"/>
      <c r="C3629" s="41" t="s">
        <v>7278</v>
      </c>
      <c r="D3629" s="42" t="s">
        <v>21</v>
      </c>
      <c r="E3629" s="43">
        <v>6364.4</v>
      </c>
      <c r="F3629" s="43">
        <v>1969</v>
      </c>
      <c r="G3629" s="43">
        <v>8333.4</v>
      </c>
      <c r="H3629" s="19">
        <f t="shared" si="56"/>
        <v>9</v>
      </c>
    </row>
    <row r="3630" spans="1:8" s="19" customFormat="1" ht="30" x14ac:dyDescent="0.25">
      <c r="A3630" s="40" t="s">
        <v>7279</v>
      </c>
      <c r="B3630" s="40"/>
      <c r="C3630" s="41" t="s">
        <v>7280</v>
      </c>
      <c r="D3630" s="42" t="s">
        <v>21</v>
      </c>
      <c r="E3630" s="43">
        <v>9514.07</v>
      </c>
      <c r="F3630" s="43">
        <v>3938.01</v>
      </c>
      <c r="G3630" s="43">
        <v>13452.08</v>
      </c>
      <c r="H3630" s="19">
        <f t="shared" si="56"/>
        <v>9</v>
      </c>
    </row>
    <row r="3631" spans="1:8" s="19" customFormat="1" x14ac:dyDescent="0.25">
      <c r="A3631" s="40" t="s">
        <v>7281</v>
      </c>
      <c r="B3631" s="40"/>
      <c r="C3631" s="41" t="s">
        <v>7282</v>
      </c>
      <c r="D3631" s="42" t="s">
        <v>131</v>
      </c>
      <c r="E3631" s="43">
        <v>1241.53</v>
      </c>
      <c r="F3631" s="43">
        <v>655.38</v>
      </c>
      <c r="G3631" s="43">
        <v>1896.91</v>
      </c>
      <c r="H3631" s="19">
        <f t="shared" si="56"/>
        <v>9</v>
      </c>
    </row>
    <row r="3632" spans="1:8" s="19" customFormat="1" ht="30" x14ac:dyDescent="0.25">
      <c r="A3632" s="40" t="s">
        <v>7283</v>
      </c>
      <c r="B3632" s="40"/>
      <c r="C3632" s="41" t="s">
        <v>7284</v>
      </c>
      <c r="D3632" s="42" t="s">
        <v>21</v>
      </c>
      <c r="E3632" s="43">
        <v>708.43</v>
      </c>
      <c r="F3632" s="43">
        <v>37.4</v>
      </c>
      <c r="G3632" s="43">
        <v>745.83</v>
      </c>
      <c r="H3632" s="19">
        <f t="shared" si="56"/>
        <v>9</v>
      </c>
    </row>
    <row r="3633" spans="1:8" s="19" customFormat="1" x14ac:dyDescent="0.25">
      <c r="A3633" s="40" t="s">
        <v>7285</v>
      </c>
      <c r="B3633" s="40"/>
      <c r="C3633" s="41" t="s">
        <v>7286</v>
      </c>
      <c r="D3633" s="42"/>
      <c r="E3633" s="43"/>
      <c r="F3633" s="43"/>
      <c r="G3633" s="43"/>
      <c r="H3633" s="19">
        <f t="shared" si="56"/>
        <v>5</v>
      </c>
    </row>
    <row r="3634" spans="1:8" s="19" customFormat="1" x14ac:dyDescent="0.25">
      <c r="A3634" s="40" t="s">
        <v>7287</v>
      </c>
      <c r="B3634" s="40"/>
      <c r="C3634" s="41" t="s">
        <v>7288</v>
      </c>
      <c r="D3634" s="42" t="s">
        <v>131</v>
      </c>
      <c r="E3634" s="43">
        <v>341.63</v>
      </c>
      <c r="F3634" s="43">
        <v>27.14</v>
      </c>
      <c r="G3634" s="43">
        <v>368.77</v>
      </c>
      <c r="H3634" s="19">
        <f t="shared" si="56"/>
        <v>9</v>
      </c>
    </row>
    <row r="3635" spans="1:8" s="19" customFormat="1" x14ac:dyDescent="0.25">
      <c r="A3635" s="40" t="s">
        <v>7289</v>
      </c>
      <c r="B3635" s="40"/>
      <c r="C3635" s="41" t="s">
        <v>7290</v>
      </c>
      <c r="D3635" s="42" t="s">
        <v>131</v>
      </c>
      <c r="E3635" s="43">
        <v>484.02</v>
      </c>
      <c r="F3635" s="43">
        <v>40.71</v>
      </c>
      <c r="G3635" s="43">
        <v>524.73</v>
      </c>
      <c r="H3635" s="19">
        <f t="shared" si="56"/>
        <v>9</v>
      </c>
    </row>
    <row r="3636" spans="1:8" s="19" customFormat="1" x14ac:dyDescent="0.25">
      <c r="A3636" s="40" t="s">
        <v>7291</v>
      </c>
      <c r="B3636" s="40"/>
      <c r="C3636" s="41" t="s">
        <v>7292</v>
      </c>
      <c r="D3636" s="42" t="s">
        <v>131</v>
      </c>
      <c r="E3636" s="43">
        <v>544.25</v>
      </c>
      <c r="F3636" s="43">
        <v>54.27</v>
      </c>
      <c r="G3636" s="43">
        <v>598.52</v>
      </c>
      <c r="H3636" s="19">
        <f t="shared" si="56"/>
        <v>9</v>
      </c>
    </row>
    <row r="3637" spans="1:8" s="19" customFormat="1" x14ac:dyDescent="0.25">
      <c r="A3637" s="40" t="s">
        <v>7293</v>
      </c>
      <c r="B3637" s="40"/>
      <c r="C3637" s="41" t="s">
        <v>7294</v>
      </c>
      <c r="D3637" s="42" t="s">
        <v>131</v>
      </c>
      <c r="E3637" s="43">
        <v>828.76</v>
      </c>
      <c r="F3637" s="43">
        <v>67.84</v>
      </c>
      <c r="G3637" s="43">
        <v>896.6</v>
      </c>
      <c r="H3637" s="19">
        <f t="shared" si="56"/>
        <v>9</v>
      </c>
    </row>
    <row r="3638" spans="1:8" s="19" customFormat="1" x14ac:dyDescent="0.25">
      <c r="A3638" s="40" t="s">
        <v>7295</v>
      </c>
      <c r="B3638" s="40"/>
      <c r="C3638" s="41" t="s">
        <v>7296</v>
      </c>
      <c r="D3638" s="42" t="s">
        <v>131</v>
      </c>
      <c r="E3638" s="43">
        <v>1295.44</v>
      </c>
      <c r="F3638" s="43">
        <v>81.41</v>
      </c>
      <c r="G3638" s="43">
        <v>1376.85</v>
      </c>
      <c r="H3638" s="19">
        <f t="shared" si="56"/>
        <v>9</v>
      </c>
    </row>
    <row r="3639" spans="1:8" s="19" customFormat="1" x14ac:dyDescent="0.25">
      <c r="A3639" s="40" t="s">
        <v>7297</v>
      </c>
      <c r="B3639" s="40"/>
      <c r="C3639" s="41" t="s">
        <v>7298</v>
      </c>
      <c r="D3639" s="42" t="s">
        <v>131</v>
      </c>
      <c r="E3639" s="43">
        <v>2395.66</v>
      </c>
      <c r="F3639" s="43">
        <v>135.68</v>
      </c>
      <c r="G3639" s="43">
        <v>2531.34</v>
      </c>
      <c r="H3639" s="19">
        <f t="shared" si="56"/>
        <v>9</v>
      </c>
    </row>
    <row r="3640" spans="1:8" s="19" customFormat="1" x14ac:dyDescent="0.25">
      <c r="A3640" s="40" t="s">
        <v>7299</v>
      </c>
      <c r="B3640" s="40"/>
      <c r="C3640" s="41" t="s">
        <v>7300</v>
      </c>
      <c r="D3640" s="42"/>
      <c r="E3640" s="43"/>
      <c r="F3640" s="43"/>
      <c r="G3640" s="43"/>
      <c r="H3640" s="19">
        <f t="shared" si="56"/>
        <v>5</v>
      </c>
    </row>
    <row r="3641" spans="1:8" s="19" customFormat="1" x14ac:dyDescent="0.25">
      <c r="A3641" s="40" t="s">
        <v>7301</v>
      </c>
      <c r="B3641" s="40"/>
      <c r="C3641" s="41" t="s">
        <v>7302</v>
      </c>
      <c r="D3641" s="42" t="s">
        <v>21</v>
      </c>
      <c r="E3641" s="43">
        <v>903.16</v>
      </c>
      <c r="F3641" s="43">
        <v>16.59</v>
      </c>
      <c r="G3641" s="43">
        <v>919.75</v>
      </c>
      <c r="H3641" s="19">
        <f t="shared" si="56"/>
        <v>9</v>
      </c>
    </row>
    <row r="3642" spans="1:8" s="19" customFormat="1" x14ac:dyDescent="0.25">
      <c r="A3642" s="40" t="s">
        <v>7303</v>
      </c>
      <c r="B3642" s="40"/>
      <c r="C3642" s="41" t="s">
        <v>7304</v>
      </c>
      <c r="D3642" s="42" t="s">
        <v>21</v>
      </c>
      <c r="E3642" s="43">
        <v>325.27999999999997</v>
      </c>
      <c r="F3642" s="43">
        <v>20.74</v>
      </c>
      <c r="G3642" s="43">
        <v>346.02</v>
      </c>
      <c r="H3642" s="19">
        <f t="shared" si="56"/>
        <v>9</v>
      </c>
    </row>
    <row r="3643" spans="1:8" s="19" customFormat="1" x14ac:dyDescent="0.25">
      <c r="A3643" s="40" t="s">
        <v>7305</v>
      </c>
      <c r="B3643" s="40"/>
      <c r="C3643" s="41" t="s">
        <v>7306</v>
      </c>
      <c r="D3643" s="42"/>
      <c r="E3643" s="43"/>
      <c r="F3643" s="43"/>
      <c r="G3643" s="43"/>
      <c r="H3643" s="19">
        <f t="shared" si="56"/>
        <v>2</v>
      </c>
    </row>
    <row r="3644" spans="1:8" s="19" customFormat="1" x14ac:dyDescent="0.25">
      <c r="A3644" s="40" t="s">
        <v>7307</v>
      </c>
      <c r="B3644" s="40"/>
      <c r="C3644" s="41" t="s">
        <v>7308</v>
      </c>
      <c r="D3644" s="42"/>
      <c r="E3644" s="43"/>
      <c r="F3644" s="43"/>
      <c r="G3644" s="43"/>
      <c r="H3644" s="19">
        <f t="shared" si="56"/>
        <v>5</v>
      </c>
    </row>
    <row r="3645" spans="1:8" s="19" customFormat="1" ht="30" x14ac:dyDescent="0.25">
      <c r="A3645" s="40" t="s">
        <v>7309</v>
      </c>
      <c r="B3645" s="40"/>
      <c r="C3645" s="41" t="s">
        <v>7310</v>
      </c>
      <c r="D3645" s="42" t="s">
        <v>21</v>
      </c>
      <c r="E3645" s="43">
        <v>1170.82</v>
      </c>
      <c r="F3645" s="43">
        <v>145.15</v>
      </c>
      <c r="G3645" s="43">
        <v>1315.97</v>
      </c>
      <c r="H3645" s="19">
        <f t="shared" si="56"/>
        <v>9</v>
      </c>
    </row>
    <row r="3646" spans="1:8" s="19" customFormat="1" x14ac:dyDescent="0.25">
      <c r="A3646" s="40" t="s">
        <v>7311</v>
      </c>
      <c r="B3646" s="40"/>
      <c r="C3646" s="41" t="s">
        <v>7312</v>
      </c>
      <c r="D3646" s="42" t="s">
        <v>21</v>
      </c>
      <c r="E3646" s="43">
        <v>361.83</v>
      </c>
      <c r="F3646" s="43">
        <v>145.15</v>
      </c>
      <c r="G3646" s="43">
        <v>506.98</v>
      </c>
      <c r="H3646" s="19">
        <f t="shared" si="56"/>
        <v>9</v>
      </c>
    </row>
    <row r="3647" spans="1:8" s="19" customFormat="1" x14ac:dyDescent="0.25">
      <c r="A3647" s="40" t="s">
        <v>7313</v>
      </c>
      <c r="B3647" s="40"/>
      <c r="C3647" s="41" t="s">
        <v>7314</v>
      </c>
      <c r="D3647" s="42" t="s">
        <v>131</v>
      </c>
      <c r="E3647" s="43">
        <v>20.51</v>
      </c>
      <c r="F3647" s="43">
        <v>4.1500000000000004</v>
      </c>
      <c r="G3647" s="43">
        <v>24.66</v>
      </c>
      <c r="H3647" s="19">
        <f t="shared" si="56"/>
        <v>9</v>
      </c>
    </row>
    <row r="3648" spans="1:8" s="19" customFormat="1" x14ac:dyDescent="0.25">
      <c r="A3648" s="40" t="s">
        <v>7315</v>
      </c>
      <c r="B3648" s="40"/>
      <c r="C3648" s="41" t="s">
        <v>7316</v>
      </c>
      <c r="D3648" s="42" t="s">
        <v>21</v>
      </c>
      <c r="E3648" s="43">
        <v>81.97</v>
      </c>
      <c r="F3648" s="43">
        <v>12.44</v>
      </c>
      <c r="G3648" s="43">
        <v>94.41</v>
      </c>
      <c r="H3648" s="19">
        <f t="shared" si="56"/>
        <v>9</v>
      </c>
    </row>
    <row r="3649" spans="1:8" s="19" customFormat="1" x14ac:dyDescent="0.25">
      <c r="A3649" s="40" t="s">
        <v>7317</v>
      </c>
      <c r="B3649" s="40"/>
      <c r="C3649" s="41" t="s">
        <v>7318</v>
      </c>
      <c r="D3649" s="42" t="s">
        <v>131</v>
      </c>
      <c r="E3649" s="43">
        <v>32.32</v>
      </c>
      <c r="F3649" s="43">
        <v>4.1500000000000004</v>
      </c>
      <c r="G3649" s="43">
        <v>36.47</v>
      </c>
      <c r="H3649" s="19">
        <f t="shared" si="56"/>
        <v>9</v>
      </c>
    </row>
    <row r="3650" spans="1:8" s="19" customFormat="1" x14ac:dyDescent="0.25">
      <c r="A3650" s="40" t="s">
        <v>7319</v>
      </c>
      <c r="B3650" s="40"/>
      <c r="C3650" s="41" t="s">
        <v>7320</v>
      </c>
      <c r="D3650" s="42" t="s">
        <v>21</v>
      </c>
      <c r="E3650" s="43">
        <v>213.45</v>
      </c>
      <c r="F3650" s="43">
        <v>4.1500000000000004</v>
      </c>
      <c r="G3650" s="43">
        <v>217.6</v>
      </c>
      <c r="H3650" s="19">
        <f t="shared" si="56"/>
        <v>9</v>
      </c>
    </row>
    <row r="3651" spans="1:8" s="19" customFormat="1" ht="45" x14ac:dyDescent="0.25">
      <c r="A3651" s="40" t="s">
        <v>7321</v>
      </c>
      <c r="B3651" s="40"/>
      <c r="C3651" s="41" t="s">
        <v>7322</v>
      </c>
      <c r="D3651" s="42" t="s">
        <v>21</v>
      </c>
      <c r="E3651" s="43">
        <v>3845.69</v>
      </c>
      <c r="F3651" s="43">
        <v>228.08</v>
      </c>
      <c r="G3651" s="43">
        <v>4073.77</v>
      </c>
      <c r="H3651" s="19">
        <f t="shared" si="56"/>
        <v>9</v>
      </c>
    </row>
    <row r="3652" spans="1:8" s="19" customFormat="1" x14ac:dyDescent="0.25">
      <c r="A3652" s="40" t="s">
        <v>7323</v>
      </c>
      <c r="B3652" s="40"/>
      <c r="C3652" s="41" t="s">
        <v>7324</v>
      </c>
      <c r="D3652" s="42" t="s">
        <v>21</v>
      </c>
      <c r="E3652" s="43">
        <v>67.25</v>
      </c>
      <c r="F3652" s="43">
        <v>4.1500000000000004</v>
      </c>
      <c r="G3652" s="43">
        <v>71.400000000000006</v>
      </c>
      <c r="H3652" s="19">
        <f t="shared" si="56"/>
        <v>9</v>
      </c>
    </row>
    <row r="3653" spans="1:8" s="19" customFormat="1" x14ac:dyDescent="0.25">
      <c r="A3653" s="40" t="s">
        <v>7325</v>
      </c>
      <c r="B3653" s="40"/>
      <c r="C3653" s="41" t="s">
        <v>7326</v>
      </c>
      <c r="D3653" s="42" t="s">
        <v>21</v>
      </c>
      <c r="E3653" s="43">
        <v>100.55</v>
      </c>
      <c r="F3653" s="43">
        <v>4.1500000000000004</v>
      </c>
      <c r="G3653" s="43">
        <v>104.7</v>
      </c>
      <c r="H3653" s="19">
        <f t="shared" si="56"/>
        <v>9</v>
      </c>
    </row>
    <row r="3654" spans="1:8" s="19" customFormat="1" x14ac:dyDescent="0.25">
      <c r="A3654" s="40" t="s">
        <v>7327</v>
      </c>
      <c r="B3654" s="40"/>
      <c r="C3654" s="41" t="s">
        <v>7328</v>
      </c>
      <c r="D3654" s="42" t="s">
        <v>21</v>
      </c>
      <c r="E3654" s="43">
        <v>1787.82</v>
      </c>
      <c r="F3654" s="43">
        <v>53.22</v>
      </c>
      <c r="G3654" s="43">
        <v>1841.04</v>
      </c>
      <c r="H3654" s="19">
        <f t="shared" si="56"/>
        <v>9</v>
      </c>
    </row>
    <row r="3655" spans="1:8" s="19" customFormat="1" x14ac:dyDescent="0.25">
      <c r="A3655" s="40" t="s">
        <v>7329</v>
      </c>
      <c r="B3655" s="40"/>
      <c r="C3655" s="41" t="s">
        <v>7330</v>
      </c>
      <c r="D3655" s="42" t="s">
        <v>21</v>
      </c>
      <c r="E3655" s="43">
        <v>95.94</v>
      </c>
      <c r="F3655" s="43">
        <v>4.1500000000000004</v>
      </c>
      <c r="G3655" s="43">
        <v>100.09</v>
      </c>
      <c r="H3655" s="19">
        <f t="shared" si="56"/>
        <v>9</v>
      </c>
    </row>
    <row r="3656" spans="1:8" s="19" customFormat="1" x14ac:dyDescent="0.25">
      <c r="A3656" s="40" t="s">
        <v>7331</v>
      </c>
      <c r="B3656" s="40"/>
      <c r="C3656" s="41" t="s">
        <v>7332</v>
      </c>
      <c r="D3656" s="42" t="s">
        <v>21</v>
      </c>
      <c r="E3656" s="43">
        <v>65.77</v>
      </c>
      <c r="F3656" s="43">
        <v>4.1500000000000004</v>
      </c>
      <c r="G3656" s="43">
        <v>69.92</v>
      </c>
      <c r="H3656" s="19">
        <f t="shared" si="56"/>
        <v>9</v>
      </c>
    </row>
    <row r="3657" spans="1:8" s="19" customFormat="1" x14ac:dyDescent="0.25">
      <c r="A3657" s="40" t="s">
        <v>7333</v>
      </c>
      <c r="B3657" s="40"/>
      <c r="C3657" s="41" t="s">
        <v>7334</v>
      </c>
      <c r="D3657" s="42" t="s">
        <v>21</v>
      </c>
      <c r="E3657" s="43">
        <v>18.579999999999998</v>
      </c>
      <c r="F3657" s="43">
        <v>0.56000000000000005</v>
      </c>
      <c r="G3657" s="43">
        <v>19.14</v>
      </c>
      <c r="H3657" s="19">
        <f t="shared" ref="H3657:H3720" si="57">LEN(A3657)</f>
        <v>9</v>
      </c>
    </row>
    <row r="3658" spans="1:8" s="19" customFormat="1" x14ac:dyDescent="0.25">
      <c r="A3658" s="40" t="s">
        <v>7335</v>
      </c>
      <c r="B3658" s="40"/>
      <c r="C3658" s="41" t="s">
        <v>7336</v>
      </c>
      <c r="D3658" s="42" t="s">
        <v>21</v>
      </c>
      <c r="E3658" s="43">
        <v>274.69</v>
      </c>
      <c r="F3658" s="43">
        <v>4.1500000000000004</v>
      </c>
      <c r="G3658" s="43">
        <v>278.83999999999997</v>
      </c>
      <c r="H3658" s="19">
        <f t="shared" si="57"/>
        <v>9</v>
      </c>
    </row>
    <row r="3659" spans="1:8" s="19" customFormat="1" ht="30" x14ac:dyDescent="0.25">
      <c r="A3659" s="40" t="s">
        <v>7337</v>
      </c>
      <c r="B3659" s="40"/>
      <c r="C3659" s="41" t="s">
        <v>7338</v>
      </c>
      <c r="D3659" s="42" t="s">
        <v>21</v>
      </c>
      <c r="E3659" s="43">
        <v>1953.12</v>
      </c>
      <c r="F3659" s="43">
        <v>215.64</v>
      </c>
      <c r="G3659" s="43">
        <v>2168.7600000000002</v>
      </c>
      <c r="H3659" s="19">
        <f t="shared" si="57"/>
        <v>9</v>
      </c>
    </row>
    <row r="3660" spans="1:8" s="19" customFormat="1" ht="30" x14ac:dyDescent="0.25">
      <c r="A3660" s="40" t="s">
        <v>7339</v>
      </c>
      <c r="B3660" s="40"/>
      <c r="C3660" s="41" t="s">
        <v>7340</v>
      </c>
      <c r="D3660" s="42" t="s">
        <v>21</v>
      </c>
      <c r="E3660" s="43">
        <v>2415.9499999999998</v>
      </c>
      <c r="F3660" s="43">
        <v>215.64</v>
      </c>
      <c r="G3660" s="43">
        <v>2631.59</v>
      </c>
      <c r="H3660" s="19">
        <f t="shared" si="57"/>
        <v>9</v>
      </c>
    </row>
    <row r="3661" spans="1:8" s="19" customFormat="1" ht="30" x14ac:dyDescent="0.25">
      <c r="A3661" s="40" t="s">
        <v>7341</v>
      </c>
      <c r="B3661" s="40"/>
      <c r="C3661" s="41" t="s">
        <v>7342</v>
      </c>
      <c r="D3661" s="42" t="s">
        <v>21</v>
      </c>
      <c r="E3661" s="43">
        <v>2664.09</v>
      </c>
      <c r="F3661" s="43">
        <v>675.17</v>
      </c>
      <c r="G3661" s="43">
        <v>3339.26</v>
      </c>
      <c r="H3661" s="19">
        <f t="shared" si="57"/>
        <v>9</v>
      </c>
    </row>
    <row r="3662" spans="1:8" s="19" customFormat="1" x14ac:dyDescent="0.25">
      <c r="A3662" s="40" t="s">
        <v>7343</v>
      </c>
      <c r="B3662" s="40"/>
      <c r="C3662" s="41" t="s">
        <v>7344</v>
      </c>
      <c r="D3662" s="42"/>
      <c r="E3662" s="43"/>
      <c r="F3662" s="43"/>
      <c r="G3662" s="43"/>
      <c r="H3662" s="19">
        <f t="shared" si="57"/>
        <v>5</v>
      </c>
    </row>
    <row r="3663" spans="1:8" s="19" customFormat="1" x14ac:dyDescent="0.25">
      <c r="A3663" s="40" t="s">
        <v>7345</v>
      </c>
      <c r="B3663" s="40"/>
      <c r="C3663" s="41" t="s">
        <v>7346</v>
      </c>
      <c r="D3663" s="42" t="s">
        <v>21</v>
      </c>
      <c r="E3663" s="43">
        <v>29.31</v>
      </c>
      <c r="F3663" s="43">
        <v>14.59</v>
      </c>
      <c r="G3663" s="43">
        <v>43.9</v>
      </c>
      <c r="H3663" s="19">
        <f t="shared" si="57"/>
        <v>9</v>
      </c>
    </row>
    <row r="3664" spans="1:8" s="19" customFormat="1" x14ac:dyDescent="0.25">
      <c r="A3664" s="40" t="s">
        <v>7347</v>
      </c>
      <c r="B3664" s="40"/>
      <c r="C3664" s="41" t="s">
        <v>7348</v>
      </c>
      <c r="D3664" s="42" t="s">
        <v>21</v>
      </c>
      <c r="E3664" s="43">
        <v>1131.8</v>
      </c>
      <c r="F3664" s="43">
        <v>20.74</v>
      </c>
      <c r="G3664" s="43">
        <v>1152.54</v>
      </c>
      <c r="H3664" s="19">
        <f t="shared" si="57"/>
        <v>9</v>
      </c>
    </row>
    <row r="3665" spans="1:8" s="19" customFormat="1" x14ac:dyDescent="0.25">
      <c r="A3665" s="40" t="s">
        <v>7349</v>
      </c>
      <c r="B3665" s="40"/>
      <c r="C3665" s="41" t="s">
        <v>7350</v>
      </c>
      <c r="D3665" s="42" t="s">
        <v>21</v>
      </c>
      <c r="E3665" s="43">
        <v>31.25</v>
      </c>
      <c r="F3665" s="43">
        <v>14.59</v>
      </c>
      <c r="G3665" s="43">
        <v>45.84</v>
      </c>
      <c r="H3665" s="19">
        <f t="shared" si="57"/>
        <v>9</v>
      </c>
    </row>
    <row r="3666" spans="1:8" s="19" customFormat="1" ht="30" x14ac:dyDescent="0.25">
      <c r="A3666" s="40" t="s">
        <v>7351</v>
      </c>
      <c r="B3666" s="40"/>
      <c r="C3666" s="41" t="s">
        <v>7352</v>
      </c>
      <c r="D3666" s="42" t="s">
        <v>21</v>
      </c>
      <c r="E3666" s="43">
        <v>8582.77</v>
      </c>
      <c r="F3666" s="43">
        <v>124.41</v>
      </c>
      <c r="G3666" s="43">
        <v>8707.18</v>
      </c>
      <c r="H3666" s="19">
        <f t="shared" si="57"/>
        <v>9</v>
      </c>
    </row>
    <row r="3667" spans="1:8" s="19" customFormat="1" x14ac:dyDescent="0.25">
      <c r="A3667" s="40" t="s">
        <v>7353</v>
      </c>
      <c r="B3667" s="40"/>
      <c r="C3667" s="41" t="s">
        <v>7354</v>
      </c>
      <c r="D3667" s="42"/>
      <c r="E3667" s="43"/>
      <c r="F3667" s="43"/>
      <c r="G3667" s="43"/>
      <c r="H3667" s="19">
        <f t="shared" si="57"/>
        <v>5</v>
      </c>
    </row>
    <row r="3668" spans="1:8" s="19" customFormat="1" x14ac:dyDescent="0.25">
      <c r="A3668" s="40" t="s">
        <v>7355</v>
      </c>
      <c r="B3668" s="40"/>
      <c r="C3668" s="41" t="s">
        <v>7356</v>
      </c>
      <c r="D3668" s="42" t="s">
        <v>21</v>
      </c>
      <c r="E3668" s="43">
        <v>238.78</v>
      </c>
      <c r="F3668" s="43">
        <v>33.18</v>
      </c>
      <c r="G3668" s="43">
        <v>271.95999999999998</v>
      </c>
      <c r="H3668" s="19">
        <f t="shared" si="57"/>
        <v>9</v>
      </c>
    </row>
    <row r="3669" spans="1:8" s="19" customFormat="1" x14ac:dyDescent="0.25">
      <c r="A3669" s="40" t="s">
        <v>7357</v>
      </c>
      <c r="B3669" s="40"/>
      <c r="C3669" s="41" t="s">
        <v>7358</v>
      </c>
      <c r="D3669" s="42" t="s">
        <v>21</v>
      </c>
      <c r="E3669" s="43">
        <v>26965.01</v>
      </c>
      <c r="F3669" s="43">
        <v>13.21</v>
      </c>
      <c r="G3669" s="43">
        <v>26978.22</v>
      </c>
      <c r="H3669" s="19">
        <f t="shared" si="57"/>
        <v>9</v>
      </c>
    </row>
    <row r="3670" spans="1:8" s="19" customFormat="1" ht="30" x14ac:dyDescent="0.25">
      <c r="A3670" s="40" t="s">
        <v>7359</v>
      </c>
      <c r="B3670" s="40"/>
      <c r="C3670" s="41" t="s">
        <v>7360</v>
      </c>
      <c r="D3670" s="42" t="s">
        <v>21</v>
      </c>
      <c r="E3670" s="43">
        <v>321.31</v>
      </c>
      <c r="F3670" s="43">
        <v>20.74</v>
      </c>
      <c r="G3670" s="43">
        <v>342.05</v>
      </c>
      <c r="H3670" s="19">
        <f t="shared" si="57"/>
        <v>9</v>
      </c>
    </row>
    <row r="3671" spans="1:8" s="19" customFormat="1" ht="30" x14ac:dyDescent="0.25">
      <c r="A3671" s="40" t="s">
        <v>7361</v>
      </c>
      <c r="B3671" s="40"/>
      <c r="C3671" s="41" t="s">
        <v>7362</v>
      </c>
      <c r="D3671" s="42" t="s">
        <v>21</v>
      </c>
      <c r="E3671" s="43">
        <v>91.64</v>
      </c>
      <c r="F3671" s="43">
        <v>20.74</v>
      </c>
      <c r="G3671" s="43">
        <v>112.38</v>
      </c>
      <c r="H3671" s="19">
        <f t="shared" si="57"/>
        <v>9</v>
      </c>
    </row>
    <row r="3672" spans="1:8" s="19" customFormat="1" ht="30" x14ac:dyDescent="0.25">
      <c r="A3672" s="40" t="s">
        <v>7363</v>
      </c>
      <c r="B3672" s="40"/>
      <c r="C3672" s="41" t="s">
        <v>7364</v>
      </c>
      <c r="D3672" s="42" t="s">
        <v>21</v>
      </c>
      <c r="E3672" s="43">
        <v>269.79000000000002</v>
      </c>
      <c r="F3672" s="43">
        <v>12.44</v>
      </c>
      <c r="G3672" s="43">
        <v>282.23</v>
      </c>
      <c r="H3672" s="19">
        <f t="shared" si="57"/>
        <v>9</v>
      </c>
    </row>
    <row r="3673" spans="1:8" s="19" customFormat="1" x14ac:dyDescent="0.25">
      <c r="A3673" s="40" t="s">
        <v>7365</v>
      </c>
      <c r="B3673" s="40"/>
      <c r="C3673" s="41" t="s">
        <v>7366</v>
      </c>
      <c r="D3673" s="42" t="s">
        <v>21</v>
      </c>
      <c r="E3673" s="43">
        <v>69.900000000000006</v>
      </c>
      <c r="F3673" s="43">
        <v>12.44</v>
      </c>
      <c r="G3673" s="43">
        <v>82.34</v>
      </c>
      <c r="H3673" s="19">
        <f t="shared" si="57"/>
        <v>9</v>
      </c>
    </row>
    <row r="3674" spans="1:8" s="19" customFormat="1" x14ac:dyDescent="0.25">
      <c r="A3674" s="40" t="s">
        <v>7367</v>
      </c>
      <c r="B3674" s="40"/>
      <c r="C3674" s="41" t="s">
        <v>7368</v>
      </c>
      <c r="D3674" s="42" t="s">
        <v>21</v>
      </c>
      <c r="E3674" s="43">
        <v>168.49</v>
      </c>
      <c r="F3674" s="43">
        <v>12.44</v>
      </c>
      <c r="G3674" s="43">
        <v>180.93</v>
      </c>
      <c r="H3674" s="19">
        <f t="shared" si="57"/>
        <v>9</v>
      </c>
    </row>
    <row r="3675" spans="1:8" s="19" customFormat="1" ht="30" x14ac:dyDescent="0.25">
      <c r="A3675" s="40" t="s">
        <v>7369</v>
      </c>
      <c r="B3675" s="40"/>
      <c r="C3675" s="41" t="s">
        <v>7370</v>
      </c>
      <c r="D3675" s="42" t="s">
        <v>21</v>
      </c>
      <c r="E3675" s="43">
        <v>449.83</v>
      </c>
      <c r="F3675" s="43">
        <v>12.44</v>
      </c>
      <c r="G3675" s="43">
        <v>462.27</v>
      </c>
      <c r="H3675" s="19">
        <f t="shared" si="57"/>
        <v>9</v>
      </c>
    </row>
    <row r="3676" spans="1:8" s="19" customFormat="1" x14ac:dyDescent="0.25">
      <c r="A3676" s="40" t="s">
        <v>7371</v>
      </c>
      <c r="B3676" s="40"/>
      <c r="C3676" s="41" t="s">
        <v>7372</v>
      </c>
      <c r="D3676" s="42" t="s">
        <v>21</v>
      </c>
      <c r="E3676" s="43">
        <v>281.20999999999998</v>
      </c>
      <c r="F3676" s="43">
        <v>12.44</v>
      </c>
      <c r="G3676" s="43">
        <v>293.64999999999998</v>
      </c>
      <c r="H3676" s="19">
        <f t="shared" si="57"/>
        <v>9</v>
      </c>
    </row>
    <row r="3677" spans="1:8" s="19" customFormat="1" ht="30" x14ac:dyDescent="0.25">
      <c r="A3677" s="40" t="s">
        <v>7373</v>
      </c>
      <c r="B3677" s="40"/>
      <c r="C3677" s="41" t="s">
        <v>7374</v>
      </c>
      <c r="D3677" s="42" t="s">
        <v>21</v>
      </c>
      <c r="E3677" s="43">
        <v>903.38</v>
      </c>
      <c r="F3677" s="43">
        <v>13.21</v>
      </c>
      <c r="G3677" s="43">
        <v>916.59</v>
      </c>
      <c r="H3677" s="19">
        <f t="shared" si="57"/>
        <v>9</v>
      </c>
    </row>
    <row r="3678" spans="1:8" s="19" customFormat="1" ht="30" x14ac:dyDescent="0.25">
      <c r="A3678" s="40" t="s">
        <v>7375</v>
      </c>
      <c r="B3678" s="40"/>
      <c r="C3678" s="41" t="s">
        <v>7376</v>
      </c>
      <c r="D3678" s="42" t="s">
        <v>21</v>
      </c>
      <c r="E3678" s="43">
        <v>279.02999999999997</v>
      </c>
      <c r="F3678" s="43">
        <v>13.21</v>
      </c>
      <c r="G3678" s="43">
        <v>292.24</v>
      </c>
      <c r="H3678" s="19">
        <f t="shared" si="57"/>
        <v>9</v>
      </c>
    </row>
    <row r="3679" spans="1:8" s="19" customFormat="1" ht="30" x14ac:dyDescent="0.25">
      <c r="A3679" s="40" t="s">
        <v>7377</v>
      </c>
      <c r="B3679" s="40"/>
      <c r="C3679" s="41" t="s">
        <v>7378</v>
      </c>
      <c r="D3679" s="42" t="s">
        <v>21</v>
      </c>
      <c r="E3679" s="43">
        <v>734.75</v>
      </c>
      <c r="F3679" s="43">
        <v>13.21</v>
      </c>
      <c r="G3679" s="43">
        <v>747.96</v>
      </c>
      <c r="H3679" s="19">
        <f t="shared" si="57"/>
        <v>9</v>
      </c>
    </row>
    <row r="3680" spans="1:8" s="19" customFormat="1" x14ac:dyDescent="0.25">
      <c r="A3680" s="40" t="s">
        <v>7379</v>
      </c>
      <c r="B3680" s="40"/>
      <c r="C3680" s="41" t="s">
        <v>7380</v>
      </c>
      <c r="D3680" s="42" t="s">
        <v>21</v>
      </c>
      <c r="E3680" s="43">
        <v>55.11</v>
      </c>
      <c r="F3680" s="43">
        <v>12.44</v>
      </c>
      <c r="G3680" s="43">
        <v>67.55</v>
      </c>
      <c r="H3680" s="19">
        <f t="shared" si="57"/>
        <v>9</v>
      </c>
    </row>
    <row r="3681" spans="1:8" s="19" customFormat="1" ht="45" x14ac:dyDescent="0.25">
      <c r="A3681" s="40" t="s">
        <v>7381</v>
      </c>
      <c r="B3681" s="40"/>
      <c r="C3681" s="41" t="s">
        <v>7382</v>
      </c>
      <c r="D3681" s="42" t="s">
        <v>21</v>
      </c>
      <c r="E3681" s="43">
        <v>289.5</v>
      </c>
      <c r="F3681" s="43">
        <v>13.21</v>
      </c>
      <c r="G3681" s="43">
        <v>302.70999999999998</v>
      </c>
      <c r="H3681" s="19">
        <f t="shared" si="57"/>
        <v>9</v>
      </c>
    </row>
    <row r="3682" spans="1:8" s="19" customFormat="1" x14ac:dyDescent="0.25">
      <c r="A3682" s="40" t="s">
        <v>7383</v>
      </c>
      <c r="B3682" s="40"/>
      <c r="C3682" s="41" t="s">
        <v>7384</v>
      </c>
      <c r="D3682" s="42" t="s">
        <v>21</v>
      </c>
      <c r="E3682" s="43">
        <v>110.74</v>
      </c>
      <c r="F3682" s="43">
        <v>45.62</v>
      </c>
      <c r="G3682" s="43">
        <v>156.36000000000001</v>
      </c>
      <c r="H3682" s="19">
        <f t="shared" si="57"/>
        <v>9</v>
      </c>
    </row>
    <row r="3683" spans="1:8" s="19" customFormat="1" x14ac:dyDescent="0.25">
      <c r="A3683" s="40" t="s">
        <v>7385</v>
      </c>
      <c r="B3683" s="40"/>
      <c r="C3683" s="41" t="s">
        <v>7386</v>
      </c>
      <c r="D3683" s="42" t="s">
        <v>21</v>
      </c>
      <c r="E3683" s="43">
        <v>207.73</v>
      </c>
      <c r="F3683" s="43">
        <v>41.47</v>
      </c>
      <c r="G3683" s="43">
        <v>249.2</v>
      </c>
      <c r="H3683" s="19">
        <f t="shared" si="57"/>
        <v>9</v>
      </c>
    </row>
    <row r="3684" spans="1:8" s="19" customFormat="1" x14ac:dyDescent="0.25">
      <c r="A3684" s="40" t="s">
        <v>7387</v>
      </c>
      <c r="B3684" s="40"/>
      <c r="C3684" s="41" t="s">
        <v>7388</v>
      </c>
      <c r="D3684" s="42" t="s">
        <v>21</v>
      </c>
      <c r="E3684" s="43">
        <v>1241.29</v>
      </c>
      <c r="F3684" s="43">
        <v>12.44</v>
      </c>
      <c r="G3684" s="43">
        <v>1253.73</v>
      </c>
      <c r="H3684" s="19">
        <f t="shared" si="57"/>
        <v>9</v>
      </c>
    </row>
    <row r="3685" spans="1:8" s="19" customFormat="1" x14ac:dyDescent="0.25">
      <c r="A3685" s="40" t="s">
        <v>7389</v>
      </c>
      <c r="B3685" s="40"/>
      <c r="C3685" s="41" t="s">
        <v>7390</v>
      </c>
      <c r="D3685" s="42" t="s">
        <v>21</v>
      </c>
      <c r="E3685" s="43">
        <v>186.08</v>
      </c>
      <c r="F3685" s="43">
        <v>12.44</v>
      </c>
      <c r="G3685" s="43">
        <v>198.52</v>
      </c>
      <c r="H3685" s="19">
        <f t="shared" si="57"/>
        <v>9</v>
      </c>
    </row>
    <row r="3686" spans="1:8" s="19" customFormat="1" x14ac:dyDescent="0.25">
      <c r="A3686" s="40" t="s">
        <v>7391</v>
      </c>
      <c r="B3686" s="40"/>
      <c r="C3686" s="41" t="s">
        <v>7392</v>
      </c>
      <c r="D3686" s="42" t="s">
        <v>21</v>
      </c>
      <c r="E3686" s="43">
        <v>188.82</v>
      </c>
      <c r="F3686" s="43">
        <v>20.74</v>
      </c>
      <c r="G3686" s="43">
        <v>209.56</v>
      </c>
      <c r="H3686" s="19">
        <f t="shared" si="57"/>
        <v>9</v>
      </c>
    </row>
    <row r="3687" spans="1:8" s="19" customFormat="1" x14ac:dyDescent="0.25">
      <c r="A3687" s="40" t="s">
        <v>7393</v>
      </c>
      <c r="B3687" s="40"/>
      <c r="C3687" s="41" t="s">
        <v>7394</v>
      </c>
      <c r="D3687" s="42" t="s">
        <v>21</v>
      </c>
      <c r="E3687" s="43">
        <v>453.42</v>
      </c>
      <c r="F3687" s="43">
        <v>12.44</v>
      </c>
      <c r="G3687" s="43">
        <v>465.86</v>
      </c>
      <c r="H3687" s="19">
        <f t="shared" si="57"/>
        <v>9</v>
      </c>
    </row>
    <row r="3688" spans="1:8" s="19" customFormat="1" x14ac:dyDescent="0.25">
      <c r="A3688" s="40" t="s">
        <v>7395</v>
      </c>
      <c r="B3688" s="40"/>
      <c r="C3688" s="41" t="s">
        <v>7396</v>
      </c>
      <c r="D3688" s="42" t="s">
        <v>21</v>
      </c>
      <c r="E3688" s="43">
        <v>385.72</v>
      </c>
      <c r="F3688" s="43">
        <v>10.37</v>
      </c>
      <c r="G3688" s="43">
        <v>396.09</v>
      </c>
      <c r="H3688" s="19">
        <f t="shared" si="57"/>
        <v>9</v>
      </c>
    </row>
    <row r="3689" spans="1:8" s="19" customFormat="1" x14ac:dyDescent="0.25">
      <c r="A3689" s="40" t="s">
        <v>7397</v>
      </c>
      <c r="B3689" s="40"/>
      <c r="C3689" s="41" t="s">
        <v>7398</v>
      </c>
      <c r="D3689" s="42" t="s">
        <v>21</v>
      </c>
      <c r="E3689" s="43">
        <v>158.96</v>
      </c>
      <c r="F3689" s="43">
        <v>10.37</v>
      </c>
      <c r="G3689" s="43">
        <v>169.33</v>
      </c>
      <c r="H3689" s="19">
        <f t="shared" si="57"/>
        <v>9</v>
      </c>
    </row>
    <row r="3690" spans="1:8" s="19" customFormat="1" x14ac:dyDescent="0.25">
      <c r="A3690" s="40" t="s">
        <v>7399</v>
      </c>
      <c r="B3690" s="40"/>
      <c r="C3690" s="41" t="s">
        <v>7400</v>
      </c>
      <c r="D3690" s="42"/>
      <c r="E3690" s="43"/>
      <c r="F3690" s="43"/>
      <c r="G3690" s="43"/>
      <c r="H3690" s="19">
        <f t="shared" si="57"/>
        <v>5</v>
      </c>
    </row>
    <row r="3691" spans="1:8" s="19" customFormat="1" x14ac:dyDescent="0.25">
      <c r="A3691" s="40" t="s">
        <v>7401</v>
      </c>
      <c r="B3691" s="40"/>
      <c r="C3691" s="41" t="s">
        <v>7402</v>
      </c>
      <c r="D3691" s="42" t="s">
        <v>21</v>
      </c>
      <c r="E3691" s="43">
        <v>1367.46</v>
      </c>
      <c r="F3691" s="43">
        <v>17.22</v>
      </c>
      <c r="G3691" s="43">
        <v>1384.68</v>
      </c>
      <c r="H3691" s="19">
        <f t="shared" si="57"/>
        <v>9</v>
      </c>
    </row>
    <row r="3692" spans="1:8" s="19" customFormat="1" x14ac:dyDescent="0.25">
      <c r="A3692" s="40" t="s">
        <v>7403</v>
      </c>
      <c r="B3692" s="40"/>
      <c r="C3692" s="41" t="s">
        <v>7404</v>
      </c>
      <c r="D3692" s="42" t="s">
        <v>21</v>
      </c>
      <c r="E3692" s="43">
        <v>5706.68</v>
      </c>
      <c r="F3692" s="43">
        <v>17.22</v>
      </c>
      <c r="G3692" s="43">
        <v>5723.9</v>
      </c>
      <c r="H3692" s="19">
        <f t="shared" si="57"/>
        <v>9</v>
      </c>
    </row>
    <row r="3693" spans="1:8" s="19" customFormat="1" x14ac:dyDescent="0.25">
      <c r="A3693" s="40" t="s">
        <v>7405</v>
      </c>
      <c r="B3693" s="40"/>
      <c r="C3693" s="41" t="s">
        <v>7406</v>
      </c>
      <c r="D3693" s="42" t="s">
        <v>21</v>
      </c>
      <c r="E3693" s="43">
        <v>169.76</v>
      </c>
      <c r="F3693" s="43">
        <v>17.22</v>
      </c>
      <c r="G3693" s="43">
        <v>186.98</v>
      </c>
      <c r="H3693" s="19">
        <f t="shared" si="57"/>
        <v>9</v>
      </c>
    </row>
    <row r="3694" spans="1:8" s="19" customFormat="1" x14ac:dyDescent="0.25">
      <c r="A3694" s="40" t="s">
        <v>7407</v>
      </c>
      <c r="B3694" s="40"/>
      <c r="C3694" s="41" t="s">
        <v>7408</v>
      </c>
      <c r="D3694" s="42" t="s">
        <v>21</v>
      </c>
      <c r="E3694" s="43">
        <v>236.14</v>
      </c>
      <c r="F3694" s="43">
        <v>17.22</v>
      </c>
      <c r="G3694" s="43">
        <v>253.36</v>
      </c>
      <c r="H3694" s="19">
        <f t="shared" si="57"/>
        <v>9</v>
      </c>
    </row>
    <row r="3695" spans="1:8" s="19" customFormat="1" x14ac:dyDescent="0.25">
      <c r="A3695" s="40" t="s">
        <v>7409</v>
      </c>
      <c r="B3695" s="40"/>
      <c r="C3695" s="41" t="s">
        <v>7410</v>
      </c>
      <c r="D3695" s="42" t="s">
        <v>21</v>
      </c>
      <c r="E3695" s="43">
        <v>282.27</v>
      </c>
      <c r="F3695" s="43">
        <v>17.22</v>
      </c>
      <c r="G3695" s="43">
        <v>299.49</v>
      </c>
      <c r="H3695" s="19">
        <f t="shared" si="57"/>
        <v>9</v>
      </c>
    </row>
    <row r="3696" spans="1:8" s="19" customFormat="1" x14ac:dyDescent="0.25">
      <c r="A3696" s="40" t="s">
        <v>7411</v>
      </c>
      <c r="B3696" s="40"/>
      <c r="C3696" s="41" t="s">
        <v>7412</v>
      </c>
      <c r="D3696" s="42" t="s">
        <v>21</v>
      </c>
      <c r="E3696" s="43">
        <v>1375.03</v>
      </c>
      <c r="F3696" s="43"/>
      <c r="G3696" s="43">
        <v>1375.03</v>
      </c>
      <c r="H3696" s="19">
        <f t="shared" si="57"/>
        <v>9</v>
      </c>
    </row>
    <row r="3697" spans="1:8" s="19" customFormat="1" x14ac:dyDescent="0.25">
      <c r="A3697" s="40" t="s">
        <v>7413</v>
      </c>
      <c r="B3697" s="40"/>
      <c r="C3697" s="41" t="s">
        <v>7414</v>
      </c>
      <c r="D3697" s="42" t="s">
        <v>21</v>
      </c>
      <c r="E3697" s="43">
        <v>172.32</v>
      </c>
      <c r="F3697" s="43">
        <v>17.22</v>
      </c>
      <c r="G3697" s="43">
        <v>189.54</v>
      </c>
      <c r="H3697" s="19">
        <f t="shared" si="57"/>
        <v>9</v>
      </c>
    </row>
    <row r="3698" spans="1:8" s="19" customFormat="1" x14ac:dyDescent="0.25">
      <c r="A3698" s="40" t="s">
        <v>7415</v>
      </c>
      <c r="B3698" s="40"/>
      <c r="C3698" s="41" t="s">
        <v>7416</v>
      </c>
      <c r="D3698" s="42" t="s">
        <v>21</v>
      </c>
      <c r="E3698" s="43">
        <v>208.8</v>
      </c>
      <c r="F3698" s="43">
        <v>17.22</v>
      </c>
      <c r="G3698" s="43">
        <v>226.02</v>
      </c>
      <c r="H3698" s="19">
        <f t="shared" si="57"/>
        <v>9</v>
      </c>
    </row>
    <row r="3699" spans="1:8" s="19" customFormat="1" x14ac:dyDescent="0.25">
      <c r="A3699" s="40" t="s">
        <v>7417</v>
      </c>
      <c r="B3699" s="40"/>
      <c r="C3699" s="41" t="s">
        <v>7418</v>
      </c>
      <c r="D3699" s="42" t="s">
        <v>21</v>
      </c>
      <c r="E3699" s="43">
        <v>237.25</v>
      </c>
      <c r="F3699" s="43">
        <v>17.22</v>
      </c>
      <c r="G3699" s="43">
        <v>254.47</v>
      </c>
      <c r="H3699" s="19">
        <f t="shared" si="57"/>
        <v>9</v>
      </c>
    </row>
    <row r="3700" spans="1:8" s="19" customFormat="1" x14ac:dyDescent="0.25">
      <c r="A3700" s="40" t="s">
        <v>7419</v>
      </c>
      <c r="B3700" s="40"/>
      <c r="C3700" s="41" t="s">
        <v>7420</v>
      </c>
      <c r="D3700" s="42" t="s">
        <v>21</v>
      </c>
      <c r="E3700" s="43">
        <v>546.76</v>
      </c>
      <c r="F3700" s="43">
        <v>17.22</v>
      </c>
      <c r="G3700" s="43">
        <v>563.98</v>
      </c>
      <c r="H3700" s="19">
        <f t="shared" si="57"/>
        <v>9</v>
      </c>
    </row>
    <row r="3701" spans="1:8" s="19" customFormat="1" x14ac:dyDescent="0.25">
      <c r="A3701" s="40" t="s">
        <v>7421</v>
      </c>
      <c r="B3701" s="40"/>
      <c r="C3701" s="41" t="s">
        <v>7422</v>
      </c>
      <c r="D3701" s="42" t="s">
        <v>21</v>
      </c>
      <c r="E3701" s="43">
        <v>176.47</v>
      </c>
      <c r="F3701" s="43">
        <v>1.69</v>
      </c>
      <c r="G3701" s="43">
        <v>178.16</v>
      </c>
      <c r="H3701" s="19">
        <f t="shared" si="57"/>
        <v>9</v>
      </c>
    </row>
    <row r="3702" spans="1:8" s="19" customFormat="1" x14ac:dyDescent="0.25">
      <c r="A3702" s="40" t="s">
        <v>7423</v>
      </c>
      <c r="B3702" s="40"/>
      <c r="C3702" s="41" t="s">
        <v>7424</v>
      </c>
      <c r="D3702" s="42" t="s">
        <v>21</v>
      </c>
      <c r="E3702" s="43">
        <v>273.22000000000003</v>
      </c>
      <c r="F3702" s="43">
        <v>1.69</v>
      </c>
      <c r="G3702" s="43">
        <v>274.91000000000003</v>
      </c>
      <c r="H3702" s="19">
        <f t="shared" si="57"/>
        <v>9</v>
      </c>
    </row>
    <row r="3703" spans="1:8" s="19" customFormat="1" x14ac:dyDescent="0.25">
      <c r="A3703" s="40" t="s">
        <v>7425</v>
      </c>
      <c r="B3703" s="40"/>
      <c r="C3703" s="41" t="s">
        <v>7426</v>
      </c>
      <c r="D3703" s="42"/>
      <c r="E3703" s="43"/>
      <c r="F3703" s="43"/>
      <c r="G3703" s="43"/>
      <c r="H3703" s="19">
        <f t="shared" si="57"/>
        <v>5</v>
      </c>
    </row>
    <row r="3704" spans="1:8" s="19" customFormat="1" x14ac:dyDescent="0.25">
      <c r="A3704" s="40" t="s">
        <v>7427</v>
      </c>
      <c r="B3704" s="40"/>
      <c r="C3704" s="41" t="s">
        <v>7428</v>
      </c>
      <c r="D3704" s="42" t="s">
        <v>859</v>
      </c>
      <c r="E3704" s="43">
        <v>3.44</v>
      </c>
      <c r="F3704" s="43"/>
      <c r="G3704" s="43">
        <v>3.44</v>
      </c>
      <c r="H3704" s="19">
        <f t="shared" si="57"/>
        <v>9</v>
      </c>
    </row>
    <row r="3705" spans="1:8" s="19" customFormat="1" x14ac:dyDescent="0.25">
      <c r="A3705" s="40" t="s">
        <v>7429</v>
      </c>
      <c r="B3705" s="40"/>
      <c r="C3705" s="41" t="s">
        <v>7430</v>
      </c>
      <c r="D3705" s="42" t="s">
        <v>592</v>
      </c>
      <c r="E3705" s="43">
        <v>13.13</v>
      </c>
      <c r="F3705" s="43"/>
      <c r="G3705" s="43">
        <v>13.13</v>
      </c>
      <c r="H3705" s="19">
        <f t="shared" si="57"/>
        <v>9</v>
      </c>
    </row>
    <row r="3706" spans="1:8" s="19" customFormat="1" x14ac:dyDescent="0.25">
      <c r="A3706" s="40" t="s">
        <v>7431</v>
      </c>
      <c r="B3706" s="40"/>
      <c r="C3706" s="41" t="s">
        <v>7432</v>
      </c>
      <c r="D3706" s="42" t="s">
        <v>592</v>
      </c>
      <c r="E3706" s="43">
        <v>10.23</v>
      </c>
      <c r="F3706" s="43"/>
      <c r="G3706" s="43">
        <v>10.23</v>
      </c>
      <c r="H3706" s="19">
        <f t="shared" si="57"/>
        <v>9</v>
      </c>
    </row>
    <row r="3707" spans="1:8" s="19" customFormat="1" ht="30" x14ac:dyDescent="0.25">
      <c r="A3707" s="40" t="s">
        <v>7433</v>
      </c>
      <c r="B3707" s="40"/>
      <c r="C3707" s="41" t="s">
        <v>7434</v>
      </c>
      <c r="D3707" s="42" t="s">
        <v>21</v>
      </c>
      <c r="E3707" s="43">
        <v>40.31</v>
      </c>
      <c r="F3707" s="43"/>
      <c r="G3707" s="43">
        <v>40.31</v>
      </c>
      <c r="H3707" s="19">
        <f t="shared" si="57"/>
        <v>9</v>
      </c>
    </row>
    <row r="3708" spans="1:8" s="19" customFormat="1" ht="30" x14ac:dyDescent="0.25">
      <c r="A3708" s="40" t="s">
        <v>7435</v>
      </c>
      <c r="B3708" s="40"/>
      <c r="C3708" s="41" t="s">
        <v>7436</v>
      </c>
      <c r="D3708" s="42" t="s">
        <v>21</v>
      </c>
      <c r="E3708" s="43">
        <v>21.96</v>
      </c>
      <c r="F3708" s="43"/>
      <c r="G3708" s="43">
        <v>21.96</v>
      </c>
      <c r="H3708" s="19">
        <f t="shared" si="57"/>
        <v>9</v>
      </c>
    </row>
    <row r="3709" spans="1:8" s="19" customFormat="1" x14ac:dyDescent="0.25">
      <c r="A3709" s="40" t="s">
        <v>7437</v>
      </c>
      <c r="B3709" s="40"/>
      <c r="C3709" s="41" t="s">
        <v>7438</v>
      </c>
      <c r="D3709" s="42" t="s">
        <v>21</v>
      </c>
      <c r="E3709" s="43">
        <v>0.06</v>
      </c>
      <c r="F3709" s="43">
        <v>14.59</v>
      </c>
      <c r="G3709" s="43">
        <v>14.65</v>
      </c>
      <c r="H3709" s="19">
        <f t="shared" si="57"/>
        <v>9</v>
      </c>
    </row>
    <row r="3710" spans="1:8" s="19" customFormat="1" x14ac:dyDescent="0.25">
      <c r="A3710" s="40" t="s">
        <v>7439</v>
      </c>
      <c r="B3710" s="40"/>
      <c r="C3710" s="41" t="s">
        <v>7440</v>
      </c>
      <c r="D3710" s="42"/>
      <c r="E3710" s="43"/>
      <c r="F3710" s="43"/>
      <c r="G3710" s="43"/>
      <c r="H3710" s="19">
        <f t="shared" si="57"/>
        <v>2</v>
      </c>
    </row>
    <row r="3711" spans="1:8" s="19" customFormat="1" x14ac:dyDescent="0.25">
      <c r="A3711" s="40" t="s">
        <v>7441</v>
      </c>
      <c r="B3711" s="40"/>
      <c r="C3711" s="41" t="s">
        <v>7442</v>
      </c>
      <c r="D3711" s="42"/>
      <c r="E3711" s="43"/>
      <c r="F3711" s="43"/>
      <c r="G3711" s="43"/>
      <c r="H3711" s="19">
        <f t="shared" si="57"/>
        <v>5</v>
      </c>
    </row>
    <row r="3712" spans="1:8" s="19" customFormat="1" ht="30" x14ac:dyDescent="0.25">
      <c r="A3712" s="40" t="s">
        <v>7443</v>
      </c>
      <c r="B3712" s="40"/>
      <c r="C3712" s="41" t="s">
        <v>7444</v>
      </c>
      <c r="D3712" s="42" t="s">
        <v>73</v>
      </c>
      <c r="E3712" s="43">
        <v>3.66</v>
      </c>
      <c r="F3712" s="43">
        <v>0.13</v>
      </c>
      <c r="G3712" s="43">
        <v>3.79</v>
      </c>
      <c r="H3712" s="19">
        <f t="shared" si="57"/>
        <v>9</v>
      </c>
    </row>
    <row r="3713" spans="1:8" s="19" customFormat="1" ht="30" x14ac:dyDescent="0.25">
      <c r="A3713" s="40" t="s">
        <v>7445</v>
      </c>
      <c r="B3713" s="40"/>
      <c r="C3713" s="41" t="s">
        <v>7446</v>
      </c>
      <c r="D3713" s="42" t="s">
        <v>73</v>
      </c>
      <c r="E3713" s="43">
        <v>26.97</v>
      </c>
      <c r="F3713" s="43">
        <v>0.27</v>
      </c>
      <c r="G3713" s="43">
        <v>27.24</v>
      </c>
      <c r="H3713" s="19">
        <f t="shared" si="57"/>
        <v>9</v>
      </c>
    </row>
    <row r="3714" spans="1:8" s="19" customFormat="1" x14ac:dyDescent="0.25">
      <c r="A3714" s="40" t="s">
        <v>7447</v>
      </c>
      <c r="B3714" s="40"/>
      <c r="C3714" s="41" t="s">
        <v>7448</v>
      </c>
      <c r="D3714" s="42" t="s">
        <v>156</v>
      </c>
      <c r="E3714" s="43">
        <v>23.08</v>
      </c>
      <c r="F3714" s="43">
        <v>0.54</v>
      </c>
      <c r="G3714" s="43">
        <v>23.62</v>
      </c>
      <c r="H3714" s="19">
        <f t="shared" si="57"/>
        <v>9</v>
      </c>
    </row>
    <row r="3715" spans="1:8" s="19" customFormat="1" x14ac:dyDescent="0.25">
      <c r="A3715" s="40" t="s">
        <v>7449</v>
      </c>
      <c r="B3715" s="40"/>
      <c r="C3715" s="41" t="s">
        <v>7450</v>
      </c>
      <c r="D3715" s="42" t="s">
        <v>156</v>
      </c>
      <c r="E3715" s="43">
        <v>247.97</v>
      </c>
      <c r="F3715" s="43">
        <v>25.31</v>
      </c>
      <c r="G3715" s="43">
        <v>273.27999999999997</v>
      </c>
      <c r="H3715" s="19">
        <f t="shared" si="57"/>
        <v>9</v>
      </c>
    </row>
    <row r="3716" spans="1:8" s="19" customFormat="1" x14ac:dyDescent="0.25">
      <c r="A3716" s="40" t="s">
        <v>7451</v>
      </c>
      <c r="B3716" s="40"/>
      <c r="C3716" s="41" t="s">
        <v>7452</v>
      </c>
      <c r="D3716" s="42" t="s">
        <v>156</v>
      </c>
      <c r="E3716" s="43">
        <v>187.61</v>
      </c>
      <c r="F3716" s="43">
        <v>16.87</v>
      </c>
      <c r="G3716" s="43">
        <v>204.48</v>
      </c>
      <c r="H3716" s="19">
        <f t="shared" si="57"/>
        <v>9</v>
      </c>
    </row>
    <row r="3717" spans="1:8" s="19" customFormat="1" x14ac:dyDescent="0.25">
      <c r="A3717" s="40" t="s">
        <v>7453</v>
      </c>
      <c r="B3717" s="40"/>
      <c r="C3717" s="41" t="s">
        <v>7454</v>
      </c>
      <c r="D3717" s="42" t="s">
        <v>156</v>
      </c>
      <c r="E3717" s="43">
        <v>162.12</v>
      </c>
      <c r="F3717" s="43">
        <v>2.6</v>
      </c>
      <c r="G3717" s="43">
        <v>164.72</v>
      </c>
      <c r="H3717" s="19">
        <f t="shared" si="57"/>
        <v>9</v>
      </c>
    </row>
    <row r="3718" spans="1:8" s="19" customFormat="1" x14ac:dyDescent="0.25">
      <c r="A3718" s="40" t="s">
        <v>7455</v>
      </c>
      <c r="B3718" s="40"/>
      <c r="C3718" s="41" t="s">
        <v>7456</v>
      </c>
      <c r="D3718" s="42" t="s">
        <v>156</v>
      </c>
      <c r="E3718" s="43">
        <v>993.6</v>
      </c>
      <c r="F3718" s="43">
        <v>12.65</v>
      </c>
      <c r="G3718" s="43">
        <v>1006.25</v>
      </c>
      <c r="H3718" s="19">
        <f t="shared" si="57"/>
        <v>9</v>
      </c>
    </row>
    <row r="3719" spans="1:8" s="19" customFormat="1" ht="30" x14ac:dyDescent="0.25">
      <c r="A3719" s="40" t="s">
        <v>7457</v>
      </c>
      <c r="B3719" s="40"/>
      <c r="C3719" s="41" t="s">
        <v>7458</v>
      </c>
      <c r="D3719" s="42" t="s">
        <v>156</v>
      </c>
      <c r="E3719" s="43">
        <v>266.07</v>
      </c>
      <c r="F3719" s="43"/>
      <c r="G3719" s="43">
        <v>266.07</v>
      </c>
      <c r="H3719" s="19">
        <f t="shared" si="57"/>
        <v>9</v>
      </c>
    </row>
    <row r="3720" spans="1:8" s="19" customFormat="1" ht="30" x14ac:dyDescent="0.25">
      <c r="A3720" s="40" t="s">
        <v>7459</v>
      </c>
      <c r="B3720" s="40"/>
      <c r="C3720" s="41" t="s">
        <v>7460</v>
      </c>
      <c r="D3720" s="42" t="s">
        <v>73</v>
      </c>
      <c r="E3720" s="43">
        <v>22.52</v>
      </c>
      <c r="F3720" s="43">
        <v>0.38</v>
      </c>
      <c r="G3720" s="43">
        <v>22.9</v>
      </c>
      <c r="H3720" s="19">
        <f t="shared" si="57"/>
        <v>9</v>
      </c>
    </row>
    <row r="3721" spans="1:8" s="19" customFormat="1" x14ac:dyDescent="0.25">
      <c r="A3721" s="40" t="s">
        <v>7461</v>
      </c>
      <c r="B3721" s="40"/>
      <c r="C3721" s="41" t="s">
        <v>7462</v>
      </c>
      <c r="D3721" s="42" t="s">
        <v>73</v>
      </c>
      <c r="E3721" s="43"/>
      <c r="F3721" s="43">
        <v>0.67</v>
      </c>
      <c r="G3721" s="43">
        <v>0.67</v>
      </c>
      <c r="H3721" s="19">
        <f t="shared" ref="H3721:H3784" si="58">LEN(A3721)</f>
        <v>9</v>
      </c>
    </row>
    <row r="3722" spans="1:8" s="19" customFormat="1" x14ac:dyDescent="0.25">
      <c r="A3722" s="40" t="s">
        <v>7463</v>
      </c>
      <c r="B3722" s="40"/>
      <c r="C3722" s="41" t="s">
        <v>7464</v>
      </c>
      <c r="D3722" s="42"/>
      <c r="E3722" s="43"/>
      <c r="F3722" s="43"/>
      <c r="G3722" s="43"/>
      <c r="H3722" s="19">
        <f t="shared" si="58"/>
        <v>5</v>
      </c>
    </row>
    <row r="3723" spans="1:8" s="19" customFormat="1" ht="30" x14ac:dyDescent="0.25">
      <c r="A3723" s="40" t="s">
        <v>7465</v>
      </c>
      <c r="B3723" s="40"/>
      <c r="C3723" s="41" t="s">
        <v>7466</v>
      </c>
      <c r="D3723" s="42" t="s">
        <v>156</v>
      </c>
      <c r="E3723" s="43">
        <v>105.15</v>
      </c>
      <c r="F3723" s="43">
        <v>10.8</v>
      </c>
      <c r="G3723" s="43">
        <v>115.95</v>
      </c>
      <c r="H3723" s="19">
        <f t="shared" si="58"/>
        <v>9</v>
      </c>
    </row>
    <row r="3724" spans="1:8" s="19" customFormat="1" ht="30" x14ac:dyDescent="0.25">
      <c r="A3724" s="40" t="s">
        <v>7467</v>
      </c>
      <c r="B3724" s="40"/>
      <c r="C3724" s="41" t="s">
        <v>7468</v>
      </c>
      <c r="D3724" s="42" t="s">
        <v>156</v>
      </c>
      <c r="E3724" s="43">
        <v>156.38</v>
      </c>
      <c r="F3724" s="43">
        <v>79.58</v>
      </c>
      <c r="G3724" s="43">
        <v>235.96</v>
      </c>
      <c r="H3724" s="19">
        <f t="shared" si="58"/>
        <v>9</v>
      </c>
    </row>
    <row r="3725" spans="1:8" s="19" customFormat="1" x14ac:dyDescent="0.25">
      <c r="A3725" s="40" t="s">
        <v>7469</v>
      </c>
      <c r="B3725" s="40"/>
      <c r="C3725" s="41" t="s">
        <v>7470</v>
      </c>
      <c r="D3725" s="42"/>
      <c r="E3725" s="43"/>
      <c r="F3725" s="43"/>
      <c r="G3725" s="43"/>
      <c r="H3725" s="19">
        <f t="shared" si="58"/>
        <v>5</v>
      </c>
    </row>
    <row r="3726" spans="1:8" s="19" customFormat="1" x14ac:dyDescent="0.25">
      <c r="A3726" s="40" t="s">
        <v>7471</v>
      </c>
      <c r="B3726" s="40"/>
      <c r="C3726" s="41" t="s">
        <v>7472</v>
      </c>
      <c r="D3726" s="42" t="s">
        <v>156</v>
      </c>
      <c r="E3726" s="43">
        <v>1474.98</v>
      </c>
      <c r="F3726" s="43">
        <v>14.06</v>
      </c>
      <c r="G3726" s="43">
        <v>1489.04</v>
      </c>
      <c r="H3726" s="19">
        <f t="shared" si="58"/>
        <v>9</v>
      </c>
    </row>
    <row r="3727" spans="1:8" s="19" customFormat="1" ht="30" x14ac:dyDescent="0.25">
      <c r="A3727" s="40" t="s">
        <v>7473</v>
      </c>
      <c r="B3727" s="40"/>
      <c r="C3727" s="41" t="s">
        <v>7474</v>
      </c>
      <c r="D3727" s="42" t="s">
        <v>156</v>
      </c>
      <c r="E3727" s="43">
        <v>1645.55</v>
      </c>
      <c r="F3727" s="43">
        <v>14.06</v>
      </c>
      <c r="G3727" s="43">
        <v>1659.61</v>
      </c>
      <c r="H3727" s="19">
        <f t="shared" si="58"/>
        <v>9</v>
      </c>
    </row>
    <row r="3728" spans="1:8" s="19" customFormat="1" ht="30" x14ac:dyDescent="0.25">
      <c r="A3728" s="40" t="s">
        <v>7475</v>
      </c>
      <c r="B3728" s="40"/>
      <c r="C3728" s="41" t="s">
        <v>7476</v>
      </c>
      <c r="D3728" s="42" t="s">
        <v>156</v>
      </c>
      <c r="E3728" s="43">
        <v>1518.14</v>
      </c>
      <c r="F3728" s="43">
        <v>14.06</v>
      </c>
      <c r="G3728" s="43">
        <v>1532.2</v>
      </c>
      <c r="H3728" s="19">
        <f t="shared" si="58"/>
        <v>9</v>
      </c>
    </row>
    <row r="3729" spans="1:8" s="19" customFormat="1" x14ac:dyDescent="0.25">
      <c r="A3729" s="40" t="s">
        <v>7477</v>
      </c>
      <c r="B3729" s="40"/>
      <c r="C3729" s="41" t="s">
        <v>7478</v>
      </c>
      <c r="D3729" s="42" t="s">
        <v>73</v>
      </c>
      <c r="E3729" s="43">
        <v>7.83</v>
      </c>
      <c r="F3729" s="43">
        <v>0.08</v>
      </c>
      <c r="G3729" s="43">
        <v>7.91</v>
      </c>
      <c r="H3729" s="19">
        <f t="shared" si="58"/>
        <v>9</v>
      </c>
    </row>
    <row r="3730" spans="1:8" s="19" customFormat="1" x14ac:dyDescent="0.25">
      <c r="A3730" s="40" t="s">
        <v>7479</v>
      </c>
      <c r="B3730" s="40"/>
      <c r="C3730" s="41" t="s">
        <v>7480</v>
      </c>
      <c r="D3730" s="42" t="s">
        <v>73</v>
      </c>
      <c r="E3730" s="43">
        <v>16.18</v>
      </c>
      <c r="F3730" s="43">
        <v>0.1</v>
      </c>
      <c r="G3730" s="43">
        <v>16.28</v>
      </c>
      <c r="H3730" s="19">
        <f t="shared" si="58"/>
        <v>9</v>
      </c>
    </row>
    <row r="3731" spans="1:8" s="19" customFormat="1" x14ac:dyDescent="0.25">
      <c r="A3731" s="40" t="s">
        <v>7481</v>
      </c>
      <c r="B3731" s="40"/>
      <c r="C3731" s="41" t="s">
        <v>7482</v>
      </c>
      <c r="D3731" s="42" t="s">
        <v>156</v>
      </c>
      <c r="E3731" s="43">
        <v>1442.23</v>
      </c>
      <c r="F3731" s="43">
        <v>14.06</v>
      </c>
      <c r="G3731" s="43">
        <v>1456.29</v>
      </c>
      <c r="H3731" s="19">
        <f t="shared" si="58"/>
        <v>9</v>
      </c>
    </row>
    <row r="3732" spans="1:8" s="19" customFormat="1" x14ac:dyDescent="0.25">
      <c r="A3732" s="40" t="s">
        <v>7483</v>
      </c>
      <c r="B3732" s="40"/>
      <c r="C3732" s="41" t="s">
        <v>7484</v>
      </c>
      <c r="D3732" s="42" t="s">
        <v>156</v>
      </c>
      <c r="E3732" s="43">
        <v>1508.33</v>
      </c>
      <c r="F3732" s="43">
        <v>33.74</v>
      </c>
      <c r="G3732" s="43">
        <v>1542.07</v>
      </c>
      <c r="H3732" s="19">
        <f t="shared" si="58"/>
        <v>9</v>
      </c>
    </row>
    <row r="3733" spans="1:8" s="19" customFormat="1" x14ac:dyDescent="0.25">
      <c r="A3733" s="40" t="s">
        <v>7485</v>
      </c>
      <c r="B3733" s="40"/>
      <c r="C3733" s="41" t="s">
        <v>7486</v>
      </c>
      <c r="D3733" s="42"/>
      <c r="E3733" s="43"/>
      <c r="F3733" s="43"/>
      <c r="G3733" s="43"/>
      <c r="H3733" s="19">
        <f t="shared" si="58"/>
        <v>5</v>
      </c>
    </row>
    <row r="3734" spans="1:8" s="19" customFormat="1" x14ac:dyDescent="0.25">
      <c r="A3734" s="40" t="s">
        <v>7487</v>
      </c>
      <c r="B3734" s="40"/>
      <c r="C3734" s="41" t="s">
        <v>7488</v>
      </c>
      <c r="D3734" s="42" t="s">
        <v>73</v>
      </c>
      <c r="E3734" s="43">
        <v>190.82</v>
      </c>
      <c r="F3734" s="43">
        <v>21.57</v>
      </c>
      <c r="G3734" s="43">
        <v>212.39</v>
      </c>
      <c r="H3734" s="19">
        <f t="shared" si="58"/>
        <v>9</v>
      </c>
    </row>
    <row r="3735" spans="1:8" s="19" customFormat="1" x14ac:dyDescent="0.25">
      <c r="A3735" s="40" t="s">
        <v>7489</v>
      </c>
      <c r="B3735" s="40"/>
      <c r="C3735" s="41" t="s">
        <v>7490</v>
      </c>
      <c r="D3735" s="42" t="s">
        <v>73</v>
      </c>
      <c r="E3735" s="43">
        <v>17.61</v>
      </c>
      <c r="F3735" s="43">
        <v>1.69</v>
      </c>
      <c r="G3735" s="43">
        <v>19.3</v>
      </c>
      <c r="H3735" s="19">
        <f t="shared" si="58"/>
        <v>9</v>
      </c>
    </row>
    <row r="3736" spans="1:8" s="19" customFormat="1" ht="30" x14ac:dyDescent="0.25">
      <c r="A3736" s="40" t="s">
        <v>7491</v>
      </c>
      <c r="B3736" s="40"/>
      <c r="C3736" s="41" t="s">
        <v>7492</v>
      </c>
      <c r="D3736" s="42" t="s">
        <v>73</v>
      </c>
      <c r="E3736" s="43">
        <v>9.58</v>
      </c>
      <c r="F3736" s="43">
        <v>5.23</v>
      </c>
      <c r="G3736" s="43">
        <v>14.81</v>
      </c>
      <c r="H3736" s="19">
        <f t="shared" si="58"/>
        <v>9</v>
      </c>
    </row>
    <row r="3737" spans="1:8" s="19" customFormat="1" x14ac:dyDescent="0.25">
      <c r="A3737" s="40" t="s">
        <v>7493</v>
      </c>
      <c r="B3737" s="40"/>
      <c r="C3737" s="41" t="s">
        <v>7494</v>
      </c>
      <c r="D3737" s="42" t="s">
        <v>73</v>
      </c>
      <c r="E3737" s="43">
        <v>53.86</v>
      </c>
      <c r="F3737" s="43">
        <v>4.22</v>
      </c>
      <c r="G3737" s="43">
        <v>58.08</v>
      </c>
      <c r="H3737" s="19">
        <f t="shared" si="58"/>
        <v>9</v>
      </c>
    </row>
    <row r="3738" spans="1:8" s="19" customFormat="1" ht="45" x14ac:dyDescent="0.25">
      <c r="A3738" s="40" t="s">
        <v>7495</v>
      </c>
      <c r="B3738" s="40"/>
      <c r="C3738" s="41" t="s">
        <v>7496</v>
      </c>
      <c r="D3738" s="42" t="s">
        <v>73</v>
      </c>
      <c r="E3738" s="43">
        <v>74.94</v>
      </c>
      <c r="F3738" s="43">
        <v>16.28</v>
      </c>
      <c r="G3738" s="43">
        <v>91.22</v>
      </c>
      <c r="H3738" s="19">
        <f t="shared" si="58"/>
        <v>9</v>
      </c>
    </row>
    <row r="3739" spans="1:8" s="19" customFormat="1" ht="45" x14ac:dyDescent="0.25">
      <c r="A3739" s="40" t="s">
        <v>7497</v>
      </c>
      <c r="B3739" s="40"/>
      <c r="C3739" s="41" t="s">
        <v>7498</v>
      </c>
      <c r="D3739" s="42" t="s">
        <v>73</v>
      </c>
      <c r="E3739" s="43">
        <v>67</v>
      </c>
      <c r="F3739" s="43">
        <v>16.28</v>
      </c>
      <c r="G3739" s="43">
        <v>83.28</v>
      </c>
      <c r="H3739" s="19">
        <f t="shared" si="58"/>
        <v>9</v>
      </c>
    </row>
    <row r="3740" spans="1:8" s="19" customFormat="1" ht="30" x14ac:dyDescent="0.25">
      <c r="A3740" s="40" t="s">
        <v>7499</v>
      </c>
      <c r="B3740" s="40"/>
      <c r="C3740" s="41" t="s">
        <v>7500</v>
      </c>
      <c r="D3740" s="42" t="s">
        <v>73</v>
      </c>
      <c r="E3740" s="43">
        <v>81.33</v>
      </c>
      <c r="F3740" s="43">
        <v>21.71</v>
      </c>
      <c r="G3740" s="43">
        <v>103.04</v>
      </c>
      <c r="H3740" s="19">
        <f t="shared" si="58"/>
        <v>9</v>
      </c>
    </row>
    <row r="3741" spans="1:8" s="19" customFormat="1" ht="30" x14ac:dyDescent="0.25">
      <c r="A3741" s="40" t="s">
        <v>7501</v>
      </c>
      <c r="B3741" s="40"/>
      <c r="C3741" s="41" t="s">
        <v>7502</v>
      </c>
      <c r="D3741" s="42" t="s">
        <v>73</v>
      </c>
      <c r="E3741" s="43">
        <v>88.8</v>
      </c>
      <c r="F3741" s="43">
        <v>7.98</v>
      </c>
      <c r="G3741" s="43">
        <v>96.78</v>
      </c>
      <c r="H3741" s="19">
        <f t="shared" si="58"/>
        <v>9</v>
      </c>
    </row>
    <row r="3742" spans="1:8" s="19" customFormat="1" ht="30" x14ac:dyDescent="0.25">
      <c r="A3742" s="40" t="s">
        <v>7503</v>
      </c>
      <c r="B3742" s="40"/>
      <c r="C3742" s="41" t="s">
        <v>7504</v>
      </c>
      <c r="D3742" s="42" t="s">
        <v>73</v>
      </c>
      <c r="E3742" s="43">
        <v>104.35</v>
      </c>
      <c r="F3742" s="43">
        <v>16.88</v>
      </c>
      <c r="G3742" s="43">
        <v>121.23</v>
      </c>
      <c r="H3742" s="19">
        <f t="shared" si="58"/>
        <v>9</v>
      </c>
    </row>
    <row r="3743" spans="1:8" s="19" customFormat="1" ht="30" x14ac:dyDescent="0.25">
      <c r="A3743" s="40" t="s">
        <v>7505</v>
      </c>
      <c r="B3743" s="40"/>
      <c r="C3743" s="41" t="s">
        <v>7506</v>
      </c>
      <c r="D3743" s="42" t="s">
        <v>73</v>
      </c>
      <c r="E3743" s="43">
        <v>101.51</v>
      </c>
      <c r="F3743" s="43">
        <v>16.88</v>
      </c>
      <c r="G3743" s="43">
        <v>118.39</v>
      </c>
      <c r="H3743" s="19">
        <f t="shared" si="58"/>
        <v>9</v>
      </c>
    </row>
    <row r="3744" spans="1:8" s="19" customFormat="1" x14ac:dyDescent="0.25">
      <c r="A3744" s="40" t="s">
        <v>7507</v>
      </c>
      <c r="B3744" s="40"/>
      <c r="C3744" s="41" t="s">
        <v>7508</v>
      </c>
      <c r="D3744" s="42"/>
      <c r="E3744" s="43"/>
      <c r="F3744" s="43"/>
      <c r="G3744" s="43"/>
      <c r="H3744" s="19">
        <f t="shared" si="58"/>
        <v>5</v>
      </c>
    </row>
    <row r="3745" spans="1:8" s="19" customFormat="1" x14ac:dyDescent="0.25">
      <c r="A3745" s="40" t="s">
        <v>7509</v>
      </c>
      <c r="B3745" s="40"/>
      <c r="C3745" s="41" t="s">
        <v>7510</v>
      </c>
      <c r="D3745" s="42" t="s">
        <v>131</v>
      </c>
      <c r="E3745" s="43">
        <v>42.26</v>
      </c>
      <c r="F3745" s="43">
        <v>10.18</v>
      </c>
      <c r="G3745" s="43">
        <v>52.44</v>
      </c>
      <c r="H3745" s="19">
        <f t="shared" si="58"/>
        <v>9</v>
      </c>
    </row>
    <row r="3746" spans="1:8" s="19" customFormat="1" x14ac:dyDescent="0.25">
      <c r="A3746" s="40" t="s">
        <v>7511</v>
      </c>
      <c r="B3746" s="40"/>
      <c r="C3746" s="41" t="s">
        <v>7512</v>
      </c>
      <c r="D3746" s="42" t="s">
        <v>131</v>
      </c>
      <c r="E3746" s="43">
        <v>38.08</v>
      </c>
      <c r="F3746" s="43">
        <v>10.18</v>
      </c>
      <c r="G3746" s="43">
        <v>48.26</v>
      </c>
      <c r="H3746" s="19">
        <f t="shared" si="58"/>
        <v>9</v>
      </c>
    </row>
    <row r="3747" spans="1:8" s="19" customFormat="1" ht="30" x14ac:dyDescent="0.25">
      <c r="A3747" s="40" t="s">
        <v>7513</v>
      </c>
      <c r="B3747" s="40"/>
      <c r="C3747" s="41" t="s">
        <v>7514</v>
      </c>
      <c r="D3747" s="42" t="s">
        <v>156</v>
      </c>
      <c r="E3747" s="43">
        <v>454.3</v>
      </c>
      <c r="F3747" s="43">
        <v>36.659999999999997</v>
      </c>
      <c r="G3747" s="43">
        <v>490.96</v>
      </c>
      <c r="H3747" s="19">
        <f t="shared" si="58"/>
        <v>9</v>
      </c>
    </row>
    <row r="3748" spans="1:8" s="19" customFormat="1" ht="30" x14ac:dyDescent="0.25">
      <c r="A3748" s="40" t="s">
        <v>7515</v>
      </c>
      <c r="B3748" s="40"/>
      <c r="C3748" s="41" t="s">
        <v>7516</v>
      </c>
      <c r="D3748" s="42" t="s">
        <v>156</v>
      </c>
      <c r="E3748" s="43">
        <v>471.61</v>
      </c>
      <c r="F3748" s="43">
        <v>36.659999999999997</v>
      </c>
      <c r="G3748" s="43">
        <v>508.27</v>
      </c>
      <c r="H3748" s="19">
        <f t="shared" si="58"/>
        <v>9</v>
      </c>
    </row>
    <row r="3749" spans="1:8" s="19" customFormat="1" x14ac:dyDescent="0.25">
      <c r="A3749" s="40" t="s">
        <v>7517</v>
      </c>
      <c r="B3749" s="40"/>
      <c r="C3749" s="41" t="s">
        <v>7518</v>
      </c>
      <c r="D3749" s="42" t="s">
        <v>156</v>
      </c>
      <c r="E3749" s="43">
        <v>75.33</v>
      </c>
      <c r="F3749" s="43">
        <v>264.10000000000002</v>
      </c>
      <c r="G3749" s="43">
        <v>339.43</v>
      </c>
      <c r="H3749" s="19">
        <f t="shared" si="58"/>
        <v>9</v>
      </c>
    </row>
    <row r="3750" spans="1:8" s="19" customFormat="1" ht="30" x14ac:dyDescent="0.25">
      <c r="A3750" s="40" t="s">
        <v>7519</v>
      </c>
      <c r="B3750" s="40"/>
      <c r="C3750" s="41" t="s">
        <v>7520</v>
      </c>
      <c r="D3750" s="42" t="s">
        <v>156</v>
      </c>
      <c r="E3750" s="43">
        <v>632.77</v>
      </c>
      <c r="F3750" s="43">
        <v>74.8</v>
      </c>
      <c r="G3750" s="43">
        <v>707.57</v>
      </c>
      <c r="H3750" s="19">
        <f t="shared" si="58"/>
        <v>9</v>
      </c>
    </row>
    <row r="3751" spans="1:8" s="19" customFormat="1" ht="30" x14ac:dyDescent="0.25">
      <c r="A3751" s="40" t="s">
        <v>7521</v>
      </c>
      <c r="B3751" s="40"/>
      <c r="C3751" s="41" t="s">
        <v>7522</v>
      </c>
      <c r="D3751" s="42" t="s">
        <v>156</v>
      </c>
      <c r="E3751" s="43">
        <v>650.08000000000004</v>
      </c>
      <c r="F3751" s="43">
        <v>74.8</v>
      </c>
      <c r="G3751" s="43">
        <v>724.88</v>
      </c>
      <c r="H3751" s="19">
        <f t="shared" si="58"/>
        <v>9</v>
      </c>
    </row>
    <row r="3752" spans="1:8" s="19" customFormat="1" x14ac:dyDescent="0.25">
      <c r="A3752" s="40" t="s">
        <v>7523</v>
      </c>
      <c r="B3752" s="40"/>
      <c r="C3752" s="41" t="s">
        <v>7524</v>
      </c>
      <c r="D3752" s="42"/>
      <c r="E3752" s="43"/>
      <c r="F3752" s="43"/>
      <c r="G3752" s="43"/>
      <c r="H3752" s="19">
        <f t="shared" si="58"/>
        <v>5</v>
      </c>
    </row>
    <row r="3753" spans="1:8" s="19" customFormat="1" x14ac:dyDescent="0.25">
      <c r="A3753" s="40" t="s">
        <v>7525</v>
      </c>
      <c r="B3753" s="40"/>
      <c r="C3753" s="41" t="s">
        <v>7526</v>
      </c>
      <c r="D3753" s="42" t="s">
        <v>73</v>
      </c>
      <c r="E3753" s="43">
        <v>238.42</v>
      </c>
      <c r="F3753" s="43"/>
      <c r="G3753" s="43">
        <v>238.42</v>
      </c>
      <c r="H3753" s="19">
        <f t="shared" si="58"/>
        <v>9</v>
      </c>
    </row>
    <row r="3754" spans="1:8" s="19" customFormat="1" ht="30" x14ac:dyDescent="0.25">
      <c r="A3754" s="40" t="s">
        <v>7527</v>
      </c>
      <c r="B3754" s="40"/>
      <c r="C3754" s="41" t="s">
        <v>7528</v>
      </c>
      <c r="D3754" s="42" t="s">
        <v>73</v>
      </c>
      <c r="E3754" s="43">
        <v>79.25</v>
      </c>
      <c r="F3754" s="43">
        <v>9.5299999999999994</v>
      </c>
      <c r="G3754" s="43">
        <v>88.78</v>
      </c>
      <c r="H3754" s="19">
        <f t="shared" si="58"/>
        <v>9</v>
      </c>
    </row>
    <row r="3755" spans="1:8" s="19" customFormat="1" ht="30" x14ac:dyDescent="0.25">
      <c r="A3755" s="40" t="s">
        <v>7529</v>
      </c>
      <c r="B3755" s="40"/>
      <c r="C3755" s="41" t="s">
        <v>7530</v>
      </c>
      <c r="D3755" s="42" t="s">
        <v>73</v>
      </c>
      <c r="E3755" s="43">
        <v>79.5</v>
      </c>
      <c r="F3755" s="43">
        <v>9.5299999999999994</v>
      </c>
      <c r="G3755" s="43">
        <v>89.03</v>
      </c>
      <c r="H3755" s="19">
        <f t="shared" si="58"/>
        <v>9</v>
      </c>
    </row>
    <row r="3756" spans="1:8" s="19" customFormat="1" ht="30" x14ac:dyDescent="0.25">
      <c r="A3756" s="40" t="s">
        <v>7531</v>
      </c>
      <c r="B3756" s="40"/>
      <c r="C3756" s="41" t="s">
        <v>7532</v>
      </c>
      <c r="D3756" s="42" t="s">
        <v>73</v>
      </c>
      <c r="E3756" s="43">
        <v>4.2</v>
      </c>
      <c r="F3756" s="43">
        <v>8.5</v>
      </c>
      <c r="G3756" s="43">
        <v>12.7</v>
      </c>
      <c r="H3756" s="19">
        <f t="shared" si="58"/>
        <v>9</v>
      </c>
    </row>
    <row r="3757" spans="1:8" s="19" customFormat="1" ht="30" x14ac:dyDescent="0.25">
      <c r="A3757" s="40" t="s">
        <v>7533</v>
      </c>
      <c r="B3757" s="40"/>
      <c r="C3757" s="41" t="s">
        <v>7534</v>
      </c>
      <c r="D3757" s="42" t="s">
        <v>73</v>
      </c>
      <c r="E3757" s="43">
        <v>2.04</v>
      </c>
      <c r="F3757" s="43">
        <v>8.5</v>
      </c>
      <c r="G3757" s="43">
        <v>10.54</v>
      </c>
      <c r="H3757" s="19">
        <f t="shared" si="58"/>
        <v>9</v>
      </c>
    </row>
    <row r="3758" spans="1:8" s="19" customFormat="1" ht="30" x14ac:dyDescent="0.25">
      <c r="A3758" s="40" t="s">
        <v>7535</v>
      </c>
      <c r="B3758" s="40"/>
      <c r="C3758" s="41" t="s">
        <v>7536</v>
      </c>
      <c r="D3758" s="42" t="s">
        <v>73</v>
      </c>
      <c r="E3758" s="43">
        <v>100.31</v>
      </c>
      <c r="F3758" s="43">
        <v>24.13</v>
      </c>
      <c r="G3758" s="43">
        <v>124.44</v>
      </c>
      <c r="H3758" s="19">
        <f t="shared" si="58"/>
        <v>9</v>
      </c>
    </row>
    <row r="3759" spans="1:8" s="19" customFormat="1" x14ac:dyDescent="0.25">
      <c r="A3759" s="40" t="s">
        <v>7537</v>
      </c>
      <c r="B3759" s="40"/>
      <c r="C3759" s="41" t="s">
        <v>7538</v>
      </c>
      <c r="D3759" s="42"/>
      <c r="E3759" s="43"/>
      <c r="F3759" s="43"/>
      <c r="G3759" s="43"/>
      <c r="H3759" s="19">
        <f t="shared" si="58"/>
        <v>5</v>
      </c>
    </row>
    <row r="3760" spans="1:8" s="19" customFormat="1" x14ac:dyDescent="0.25">
      <c r="A3760" s="40" t="s">
        <v>7539</v>
      </c>
      <c r="B3760" s="40"/>
      <c r="C3760" s="41" t="s">
        <v>7540</v>
      </c>
      <c r="D3760" s="42" t="s">
        <v>131</v>
      </c>
      <c r="E3760" s="43">
        <v>61.27</v>
      </c>
      <c r="F3760" s="43">
        <v>11.64</v>
      </c>
      <c r="G3760" s="43">
        <v>72.91</v>
      </c>
      <c r="H3760" s="19">
        <f t="shared" si="58"/>
        <v>9</v>
      </c>
    </row>
    <row r="3761" spans="1:8" s="19" customFormat="1" x14ac:dyDescent="0.25">
      <c r="A3761" s="40" t="s">
        <v>7541</v>
      </c>
      <c r="B3761" s="40"/>
      <c r="C3761" s="41" t="s">
        <v>7542</v>
      </c>
      <c r="D3761" s="42" t="s">
        <v>131</v>
      </c>
      <c r="E3761" s="43">
        <v>8.9700000000000006</v>
      </c>
      <c r="F3761" s="43">
        <v>10.18</v>
      </c>
      <c r="G3761" s="43">
        <v>19.149999999999999</v>
      </c>
      <c r="H3761" s="19">
        <f t="shared" si="58"/>
        <v>9</v>
      </c>
    </row>
    <row r="3762" spans="1:8" s="19" customFormat="1" x14ac:dyDescent="0.25">
      <c r="A3762" s="40" t="s">
        <v>7543</v>
      </c>
      <c r="B3762" s="40"/>
      <c r="C3762" s="41" t="s">
        <v>7544</v>
      </c>
      <c r="D3762" s="42" t="s">
        <v>73</v>
      </c>
      <c r="E3762" s="43">
        <v>13.28</v>
      </c>
      <c r="F3762" s="43">
        <v>21.57</v>
      </c>
      <c r="G3762" s="43">
        <v>34.85</v>
      </c>
      <c r="H3762" s="19">
        <f t="shared" si="58"/>
        <v>9</v>
      </c>
    </row>
    <row r="3763" spans="1:8" s="19" customFormat="1" ht="30" x14ac:dyDescent="0.25">
      <c r="A3763" s="40" t="s">
        <v>7545</v>
      </c>
      <c r="B3763" s="40"/>
      <c r="C3763" s="41" t="s">
        <v>7546</v>
      </c>
      <c r="D3763" s="42" t="s">
        <v>73</v>
      </c>
      <c r="E3763" s="43">
        <v>8.5399999999999991</v>
      </c>
      <c r="F3763" s="43">
        <v>13.32</v>
      </c>
      <c r="G3763" s="43">
        <v>21.86</v>
      </c>
      <c r="H3763" s="19">
        <f t="shared" si="58"/>
        <v>9</v>
      </c>
    </row>
    <row r="3764" spans="1:8" s="19" customFormat="1" ht="30" x14ac:dyDescent="0.25">
      <c r="A3764" s="40" t="s">
        <v>7547</v>
      </c>
      <c r="B3764" s="40"/>
      <c r="C3764" s="41" t="s">
        <v>7548</v>
      </c>
      <c r="D3764" s="42" t="s">
        <v>73</v>
      </c>
      <c r="E3764" s="43">
        <v>8.65</v>
      </c>
      <c r="F3764" s="43">
        <v>15.43</v>
      </c>
      <c r="G3764" s="43">
        <v>24.08</v>
      </c>
      <c r="H3764" s="19">
        <f t="shared" si="58"/>
        <v>9</v>
      </c>
    </row>
    <row r="3765" spans="1:8" s="19" customFormat="1" ht="30" x14ac:dyDescent="0.25">
      <c r="A3765" s="40" t="s">
        <v>7549</v>
      </c>
      <c r="B3765" s="40"/>
      <c r="C3765" s="41" t="s">
        <v>7550</v>
      </c>
      <c r="D3765" s="42" t="s">
        <v>73</v>
      </c>
      <c r="E3765" s="43">
        <v>8.81</v>
      </c>
      <c r="F3765" s="43">
        <v>18.54</v>
      </c>
      <c r="G3765" s="43">
        <v>27.35</v>
      </c>
      <c r="H3765" s="19">
        <f t="shared" si="58"/>
        <v>9</v>
      </c>
    </row>
    <row r="3766" spans="1:8" s="19" customFormat="1" x14ac:dyDescent="0.25">
      <c r="A3766" s="40" t="s">
        <v>7551</v>
      </c>
      <c r="B3766" s="40"/>
      <c r="C3766" s="41" t="s">
        <v>7552</v>
      </c>
      <c r="D3766" s="42"/>
      <c r="E3766" s="43"/>
      <c r="F3766" s="43"/>
      <c r="G3766" s="43"/>
      <c r="H3766" s="19">
        <f t="shared" si="58"/>
        <v>2</v>
      </c>
    </row>
    <row r="3767" spans="1:8" s="19" customFormat="1" x14ac:dyDescent="0.25">
      <c r="A3767" s="40" t="s">
        <v>7553</v>
      </c>
      <c r="B3767" s="40"/>
      <c r="C3767" s="41" t="s">
        <v>7554</v>
      </c>
      <c r="D3767" s="42"/>
      <c r="E3767" s="43"/>
      <c r="F3767" s="43"/>
      <c r="G3767" s="43"/>
      <c r="H3767" s="19">
        <f t="shared" si="58"/>
        <v>5</v>
      </c>
    </row>
    <row r="3768" spans="1:8" s="19" customFormat="1" x14ac:dyDescent="0.25">
      <c r="A3768" s="40" t="s">
        <v>7555</v>
      </c>
      <c r="B3768" s="40"/>
      <c r="C3768" s="41" t="s">
        <v>7556</v>
      </c>
      <c r="D3768" s="42" t="s">
        <v>73</v>
      </c>
      <c r="E3768" s="43"/>
      <c r="F3768" s="43">
        <v>11.81</v>
      </c>
      <c r="G3768" s="43">
        <v>11.81</v>
      </c>
      <c r="H3768" s="19">
        <f t="shared" si="58"/>
        <v>9</v>
      </c>
    </row>
    <row r="3769" spans="1:8" s="19" customFormat="1" x14ac:dyDescent="0.25">
      <c r="A3769" s="40" t="s">
        <v>7557</v>
      </c>
      <c r="B3769" s="40"/>
      <c r="C3769" s="41" t="s">
        <v>7558</v>
      </c>
      <c r="D3769" s="42" t="s">
        <v>73</v>
      </c>
      <c r="E3769" s="43">
        <v>2.41</v>
      </c>
      <c r="F3769" s="43">
        <v>4.9000000000000004</v>
      </c>
      <c r="G3769" s="43">
        <v>7.31</v>
      </c>
      <c r="H3769" s="19">
        <f t="shared" si="58"/>
        <v>9</v>
      </c>
    </row>
    <row r="3770" spans="1:8" s="19" customFormat="1" x14ac:dyDescent="0.25">
      <c r="A3770" s="40" t="s">
        <v>7559</v>
      </c>
      <c r="B3770" s="40"/>
      <c r="C3770" s="41" t="s">
        <v>7560</v>
      </c>
      <c r="D3770" s="42" t="s">
        <v>73</v>
      </c>
      <c r="E3770" s="43">
        <v>2.57</v>
      </c>
      <c r="F3770" s="43">
        <v>3.37</v>
      </c>
      <c r="G3770" s="43">
        <v>5.94</v>
      </c>
      <c r="H3770" s="19">
        <f t="shared" si="58"/>
        <v>9</v>
      </c>
    </row>
    <row r="3771" spans="1:8" s="19" customFormat="1" x14ac:dyDescent="0.25">
      <c r="A3771" s="40" t="s">
        <v>7561</v>
      </c>
      <c r="B3771" s="40"/>
      <c r="C3771" s="41" t="s">
        <v>7562</v>
      </c>
      <c r="D3771" s="42" t="s">
        <v>21</v>
      </c>
      <c r="E3771" s="43"/>
      <c r="F3771" s="43">
        <v>13.5</v>
      </c>
      <c r="G3771" s="43">
        <v>13.5</v>
      </c>
      <c r="H3771" s="19">
        <f t="shared" si="58"/>
        <v>9</v>
      </c>
    </row>
    <row r="3772" spans="1:8" s="19" customFormat="1" x14ac:dyDescent="0.25">
      <c r="A3772" s="40" t="s">
        <v>7563</v>
      </c>
      <c r="B3772" s="40"/>
      <c r="C3772" s="41" t="s">
        <v>7564</v>
      </c>
      <c r="D3772" s="42" t="s">
        <v>73</v>
      </c>
      <c r="E3772" s="43"/>
      <c r="F3772" s="43">
        <v>12.65</v>
      </c>
      <c r="G3772" s="43">
        <v>12.65</v>
      </c>
      <c r="H3772" s="19">
        <f t="shared" si="58"/>
        <v>9</v>
      </c>
    </row>
    <row r="3773" spans="1:8" s="19" customFormat="1" ht="30" x14ac:dyDescent="0.25">
      <c r="A3773" s="40" t="s">
        <v>7565</v>
      </c>
      <c r="B3773" s="40"/>
      <c r="C3773" s="41" t="s">
        <v>7566</v>
      </c>
      <c r="D3773" s="42" t="s">
        <v>73</v>
      </c>
      <c r="E3773" s="43">
        <v>6.89</v>
      </c>
      <c r="F3773" s="43">
        <v>4.9000000000000004</v>
      </c>
      <c r="G3773" s="43">
        <v>11.79</v>
      </c>
      <c r="H3773" s="19">
        <f t="shared" si="58"/>
        <v>9</v>
      </c>
    </row>
    <row r="3774" spans="1:8" s="19" customFormat="1" x14ac:dyDescent="0.25">
      <c r="A3774" s="40" t="s">
        <v>7567</v>
      </c>
      <c r="B3774" s="40"/>
      <c r="C3774" s="41" t="s">
        <v>7568</v>
      </c>
      <c r="D3774" s="42" t="s">
        <v>73</v>
      </c>
      <c r="E3774" s="43">
        <v>6.2</v>
      </c>
      <c r="F3774" s="43"/>
      <c r="G3774" s="43">
        <v>6.2</v>
      </c>
      <c r="H3774" s="19">
        <f t="shared" si="58"/>
        <v>9</v>
      </c>
    </row>
    <row r="3775" spans="1:8" s="19" customFormat="1" x14ac:dyDescent="0.25">
      <c r="A3775" s="40" t="s">
        <v>7569</v>
      </c>
      <c r="B3775" s="40"/>
      <c r="C3775" s="41" t="s">
        <v>7570</v>
      </c>
      <c r="D3775" s="42"/>
      <c r="E3775" s="43"/>
      <c r="F3775" s="43"/>
      <c r="G3775" s="43"/>
      <c r="H3775" s="19">
        <f t="shared" si="58"/>
        <v>5</v>
      </c>
    </row>
    <row r="3776" spans="1:8" s="19" customFormat="1" x14ac:dyDescent="0.25">
      <c r="A3776" s="40" t="s">
        <v>7571</v>
      </c>
      <c r="B3776" s="40"/>
      <c r="C3776" s="41" t="s">
        <v>7572</v>
      </c>
      <c r="D3776" s="42" t="s">
        <v>21</v>
      </c>
      <c r="E3776" s="43"/>
      <c r="F3776" s="43">
        <v>5.0599999999999996</v>
      </c>
      <c r="G3776" s="43">
        <v>5.0599999999999996</v>
      </c>
      <c r="H3776" s="19">
        <f t="shared" si="58"/>
        <v>9</v>
      </c>
    </row>
    <row r="3777" spans="1:8" s="19" customFormat="1" x14ac:dyDescent="0.25">
      <c r="A3777" s="40" t="s">
        <v>7573</v>
      </c>
      <c r="B3777" s="40"/>
      <c r="C3777" s="41" t="s">
        <v>7574</v>
      </c>
      <c r="D3777" s="42" t="s">
        <v>21</v>
      </c>
      <c r="E3777" s="43">
        <v>24.97</v>
      </c>
      <c r="F3777" s="43">
        <v>16.87</v>
      </c>
      <c r="G3777" s="43">
        <v>41.84</v>
      </c>
      <c r="H3777" s="19">
        <f t="shared" si="58"/>
        <v>9</v>
      </c>
    </row>
    <row r="3778" spans="1:8" s="19" customFormat="1" x14ac:dyDescent="0.25">
      <c r="A3778" s="40" t="s">
        <v>7575</v>
      </c>
      <c r="B3778" s="40"/>
      <c r="C3778" s="41" t="s">
        <v>7576</v>
      </c>
      <c r="D3778" s="42" t="s">
        <v>156</v>
      </c>
      <c r="E3778" s="43">
        <v>192.78</v>
      </c>
      <c r="F3778" s="43"/>
      <c r="G3778" s="43">
        <v>192.78</v>
      </c>
      <c r="H3778" s="19">
        <f t="shared" si="58"/>
        <v>9</v>
      </c>
    </row>
    <row r="3779" spans="1:8" s="19" customFormat="1" x14ac:dyDescent="0.25">
      <c r="A3779" s="40" t="s">
        <v>7577</v>
      </c>
      <c r="B3779" s="40"/>
      <c r="C3779" s="41" t="s">
        <v>7578</v>
      </c>
      <c r="D3779" s="42" t="s">
        <v>21</v>
      </c>
      <c r="E3779" s="43"/>
      <c r="F3779" s="43">
        <v>18.71</v>
      </c>
      <c r="G3779" s="43">
        <v>18.71</v>
      </c>
      <c r="H3779" s="19">
        <f t="shared" si="58"/>
        <v>9</v>
      </c>
    </row>
    <row r="3780" spans="1:8" s="19" customFormat="1" ht="30" x14ac:dyDescent="0.25">
      <c r="A3780" s="40" t="s">
        <v>7579</v>
      </c>
      <c r="B3780" s="40"/>
      <c r="C3780" s="41" t="s">
        <v>7580</v>
      </c>
      <c r="D3780" s="42" t="s">
        <v>131</v>
      </c>
      <c r="E3780" s="43"/>
      <c r="F3780" s="43">
        <v>9.35</v>
      </c>
      <c r="G3780" s="43">
        <v>9.35</v>
      </c>
      <c r="H3780" s="19">
        <f t="shared" si="58"/>
        <v>9</v>
      </c>
    </row>
    <row r="3781" spans="1:8" s="19" customFormat="1" x14ac:dyDescent="0.25">
      <c r="A3781" s="40" t="s">
        <v>7581</v>
      </c>
      <c r="B3781" s="40"/>
      <c r="C3781" s="41" t="s">
        <v>7582</v>
      </c>
      <c r="D3781" s="42" t="s">
        <v>131</v>
      </c>
      <c r="E3781" s="43"/>
      <c r="F3781" s="43">
        <v>9.98</v>
      </c>
      <c r="G3781" s="43">
        <v>9.98</v>
      </c>
      <c r="H3781" s="19">
        <f t="shared" si="58"/>
        <v>9</v>
      </c>
    </row>
    <row r="3782" spans="1:8" s="19" customFormat="1" x14ac:dyDescent="0.25">
      <c r="A3782" s="40" t="s">
        <v>7583</v>
      </c>
      <c r="B3782" s="40"/>
      <c r="C3782" s="41" t="s">
        <v>7584</v>
      </c>
      <c r="D3782" s="42"/>
      <c r="E3782" s="43"/>
      <c r="F3782" s="43"/>
      <c r="G3782" s="43"/>
      <c r="H3782" s="19">
        <f t="shared" si="58"/>
        <v>5</v>
      </c>
    </row>
    <row r="3783" spans="1:8" s="19" customFormat="1" x14ac:dyDescent="0.25">
      <c r="A3783" s="40" t="s">
        <v>7585</v>
      </c>
      <c r="B3783" s="40"/>
      <c r="C3783" s="41" t="s">
        <v>7586</v>
      </c>
      <c r="D3783" s="42" t="s">
        <v>413</v>
      </c>
      <c r="E3783" s="43">
        <v>80.739999999999995</v>
      </c>
      <c r="F3783" s="43"/>
      <c r="G3783" s="43">
        <v>80.739999999999995</v>
      </c>
      <c r="H3783" s="19">
        <f t="shared" si="58"/>
        <v>9</v>
      </c>
    </row>
    <row r="3784" spans="1:8" s="19" customFormat="1" x14ac:dyDescent="0.25">
      <c r="A3784" s="40" t="s">
        <v>7587</v>
      </c>
      <c r="B3784" s="40"/>
      <c r="C3784" s="41" t="s">
        <v>7588</v>
      </c>
      <c r="D3784" s="42"/>
      <c r="E3784" s="43"/>
      <c r="F3784" s="43"/>
      <c r="G3784" s="43"/>
      <c r="H3784" s="19">
        <f t="shared" si="58"/>
        <v>2</v>
      </c>
    </row>
    <row r="3785" spans="1:8" s="19" customFormat="1" x14ac:dyDescent="0.25">
      <c r="A3785" s="40" t="s">
        <v>7589</v>
      </c>
      <c r="B3785" s="40"/>
      <c r="C3785" s="41" t="s">
        <v>7590</v>
      </c>
      <c r="D3785" s="42"/>
      <c r="E3785" s="43"/>
      <c r="F3785" s="43"/>
      <c r="G3785" s="43"/>
      <c r="H3785" s="19">
        <f t="shared" ref="H3785:H3848" si="59">LEN(A3785)</f>
        <v>5</v>
      </c>
    </row>
    <row r="3786" spans="1:8" s="19" customFormat="1" ht="30" x14ac:dyDescent="0.25">
      <c r="A3786" s="40" t="s">
        <v>7591</v>
      </c>
      <c r="B3786" s="40"/>
      <c r="C3786" s="41" t="s">
        <v>7592</v>
      </c>
      <c r="D3786" s="42" t="s">
        <v>334</v>
      </c>
      <c r="E3786" s="43">
        <v>111154.74</v>
      </c>
      <c r="F3786" s="43"/>
      <c r="G3786" s="43">
        <v>111154.74</v>
      </c>
      <c r="H3786" s="19">
        <f t="shared" si="59"/>
        <v>9</v>
      </c>
    </row>
    <row r="3787" spans="1:8" s="19" customFormat="1" ht="30" x14ac:dyDescent="0.25">
      <c r="A3787" s="40" t="s">
        <v>7593</v>
      </c>
      <c r="B3787" s="40"/>
      <c r="C3787" s="41" t="s">
        <v>7594</v>
      </c>
      <c r="D3787" s="42" t="s">
        <v>334</v>
      </c>
      <c r="E3787" s="43">
        <v>127555</v>
      </c>
      <c r="F3787" s="43"/>
      <c r="G3787" s="43">
        <v>127555</v>
      </c>
      <c r="H3787" s="19">
        <f t="shared" si="59"/>
        <v>9</v>
      </c>
    </row>
    <row r="3788" spans="1:8" s="19" customFormat="1" ht="30" x14ac:dyDescent="0.25">
      <c r="A3788" s="40" t="s">
        <v>7595</v>
      </c>
      <c r="B3788" s="40"/>
      <c r="C3788" s="41" t="s">
        <v>7596</v>
      </c>
      <c r="D3788" s="42" t="s">
        <v>334</v>
      </c>
      <c r="E3788" s="43">
        <v>130646.19</v>
      </c>
      <c r="F3788" s="43"/>
      <c r="G3788" s="43">
        <v>130646.19</v>
      </c>
      <c r="H3788" s="19">
        <f t="shared" si="59"/>
        <v>9</v>
      </c>
    </row>
    <row r="3789" spans="1:8" s="19" customFormat="1" ht="30" x14ac:dyDescent="0.25">
      <c r="A3789" s="40" t="s">
        <v>7597</v>
      </c>
      <c r="B3789" s="40"/>
      <c r="C3789" s="41" t="s">
        <v>7598</v>
      </c>
      <c r="D3789" s="42" t="s">
        <v>334</v>
      </c>
      <c r="E3789" s="43">
        <v>140412.67000000001</v>
      </c>
      <c r="F3789" s="43"/>
      <c r="G3789" s="43">
        <v>140412.67000000001</v>
      </c>
      <c r="H3789" s="19">
        <f t="shared" si="59"/>
        <v>9</v>
      </c>
    </row>
    <row r="3790" spans="1:8" s="19" customFormat="1" ht="30" x14ac:dyDescent="0.25">
      <c r="A3790" s="40" t="s">
        <v>7599</v>
      </c>
      <c r="B3790" s="40"/>
      <c r="C3790" s="41" t="s">
        <v>7600</v>
      </c>
      <c r="D3790" s="42" t="s">
        <v>334</v>
      </c>
      <c r="E3790" s="43">
        <v>142105</v>
      </c>
      <c r="F3790" s="43"/>
      <c r="G3790" s="43">
        <v>142105</v>
      </c>
      <c r="H3790" s="19">
        <f t="shared" si="59"/>
        <v>9</v>
      </c>
    </row>
    <row r="3791" spans="1:8" s="19" customFormat="1" x14ac:dyDescent="0.25">
      <c r="A3791" s="40" t="s">
        <v>7601</v>
      </c>
      <c r="B3791" s="40"/>
      <c r="C3791" s="41" t="s">
        <v>7602</v>
      </c>
      <c r="D3791" s="42" t="s">
        <v>73</v>
      </c>
      <c r="E3791" s="43">
        <v>885.24</v>
      </c>
      <c r="F3791" s="43"/>
      <c r="G3791" s="43">
        <v>885.24</v>
      </c>
      <c r="H3791" s="19">
        <f t="shared" si="59"/>
        <v>9</v>
      </c>
    </row>
    <row r="3792" spans="1:8" s="19" customFormat="1" x14ac:dyDescent="0.25">
      <c r="A3792" s="40" t="s">
        <v>7603</v>
      </c>
      <c r="B3792" s="40"/>
      <c r="C3792" s="41" t="s">
        <v>7604</v>
      </c>
      <c r="D3792" s="42"/>
      <c r="E3792" s="43"/>
      <c r="F3792" s="43"/>
      <c r="G3792" s="43"/>
      <c r="H3792" s="19">
        <f t="shared" si="59"/>
        <v>5</v>
      </c>
    </row>
    <row r="3793" spans="1:8" s="19" customFormat="1" ht="30" x14ac:dyDescent="0.25">
      <c r="A3793" s="40" t="s">
        <v>7605</v>
      </c>
      <c r="B3793" s="40"/>
      <c r="C3793" s="41" t="s">
        <v>7606</v>
      </c>
      <c r="D3793" s="42" t="s">
        <v>21</v>
      </c>
      <c r="E3793" s="43">
        <v>436717.93</v>
      </c>
      <c r="F3793" s="43">
        <v>25781.25</v>
      </c>
      <c r="G3793" s="43">
        <v>462499.18</v>
      </c>
      <c r="H3793" s="19">
        <f t="shared" si="59"/>
        <v>9</v>
      </c>
    </row>
    <row r="3794" spans="1:8" s="19" customFormat="1" ht="30" x14ac:dyDescent="0.25">
      <c r="A3794" s="40" t="s">
        <v>7607</v>
      </c>
      <c r="B3794" s="40"/>
      <c r="C3794" s="41" t="s">
        <v>7608</v>
      </c>
      <c r="D3794" s="42" t="s">
        <v>21</v>
      </c>
      <c r="E3794" s="43">
        <v>394284.88</v>
      </c>
      <c r="F3794" s="43">
        <v>27463.18</v>
      </c>
      <c r="G3794" s="43">
        <v>421748.06</v>
      </c>
      <c r="H3794" s="19">
        <f t="shared" si="59"/>
        <v>9</v>
      </c>
    </row>
    <row r="3795" spans="1:8" s="19" customFormat="1" ht="30" x14ac:dyDescent="0.25">
      <c r="A3795" s="40" t="s">
        <v>7609</v>
      </c>
      <c r="B3795" s="40"/>
      <c r="C3795" s="41" t="s">
        <v>7610</v>
      </c>
      <c r="D3795" s="42" t="s">
        <v>21</v>
      </c>
      <c r="E3795" s="43">
        <v>728423.82</v>
      </c>
      <c r="F3795" s="43">
        <v>24968.75</v>
      </c>
      <c r="G3795" s="43">
        <v>753392.57</v>
      </c>
      <c r="H3795" s="19">
        <f t="shared" si="59"/>
        <v>9</v>
      </c>
    </row>
    <row r="3796" spans="1:8" s="19" customFormat="1" ht="30" x14ac:dyDescent="0.25">
      <c r="A3796" s="40" t="s">
        <v>7611</v>
      </c>
      <c r="B3796" s="40"/>
      <c r="C3796" s="41" t="s">
        <v>7612</v>
      </c>
      <c r="D3796" s="42" t="s">
        <v>21</v>
      </c>
      <c r="E3796" s="43">
        <v>252909.31</v>
      </c>
      <c r="F3796" s="43">
        <v>20625</v>
      </c>
      <c r="G3796" s="43">
        <v>273534.31</v>
      </c>
      <c r="H3796" s="19">
        <f t="shared" si="59"/>
        <v>9</v>
      </c>
    </row>
    <row r="3797" spans="1:8" s="19" customFormat="1" ht="30" x14ac:dyDescent="0.25">
      <c r="A3797" s="40" t="s">
        <v>7613</v>
      </c>
      <c r="B3797" s="40"/>
      <c r="C3797" s="41" t="s">
        <v>7614</v>
      </c>
      <c r="D3797" s="42" t="s">
        <v>21</v>
      </c>
      <c r="E3797" s="43">
        <v>90239.13</v>
      </c>
      <c r="F3797" s="43">
        <v>12890.63</v>
      </c>
      <c r="G3797" s="43">
        <v>103129.76</v>
      </c>
      <c r="H3797" s="19">
        <f t="shared" si="59"/>
        <v>9</v>
      </c>
    </row>
    <row r="3798" spans="1:8" s="19" customFormat="1" ht="30" x14ac:dyDescent="0.25">
      <c r="A3798" s="40" t="s">
        <v>7615</v>
      </c>
      <c r="B3798" s="40"/>
      <c r="C3798" s="41" t="s">
        <v>7616</v>
      </c>
      <c r="D3798" s="42" t="s">
        <v>21</v>
      </c>
      <c r="E3798" s="43">
        <v>19486.64</v>
      </c>
      <c r="F3798" s="43">
        <v>3051.1</v>
      </c>
      <c r="G3798" s="43">
        <v>22537.74</v>
      </c>
      <c r="H3798" s="19">
        <f t="shared" si="59"/>
        <v>9</v>
      </c>
    </row>
    <row r="3799" spans="1:8" s="19" customFormat="1" ht="30" x14ac:dyDescent="0.25">
      <c r="A3799" s="40" t="s">
        <v>7617</v>
      </c>
      <c r="B3799" s="40"/>
      <c r="C3799" s="41" t="s">
        <v>7618</v>
      </c>
      <c r="D3799" s="42" t="s">
        <v>21</v>
      </c>
      <c r="E3799" s="43">
        <v>16368.28</v>
      </c>
      <c r="F3799" s="43">
        <v>3051.1</v>
      </c>
      <c r="G3799" s="43">
        <v>19419.38</v>
      </c>
      <c r="H3799" s="19">
        <f t="shared" si="59"/>
        <v>9</v>
      </c>
    </row>
    <row r="3800" spans="1:8" s="19" customFormat="1" ht="30" x14ac:dyDescent="0.25">
      <c r="A3800" s="40" t="s">
        <v>7619</v>
      </c>
      <c r="B3800" s="40"/>
      <c r="C3800" s="41" t="s">
        <v>7620</v>
      </c>
      <c r="D3800" s="42" t="s">
        <v>21</v>
      </c>
      <c r="E3800" s="43">
        <v>53476.74</v>
      </c>
      <c r="F3800" s="43">
        <v>6665.88</v>
      </c>
      <c r="G3800" s="43">
        <v>60142.62</v>
      </c>
      <c r="H3800" s="19">
        <f t="shared" si="59"/>
        <v>9</v>
      </c>
    </row>
    <row r="3801" spans="1:8" s="19" customFormat="1" ht="30" x14ac:dyDescent="0.25">
      <c r="A3801" s="40" t="s">
        <v>7621</v>
      </c>
      <c r="B3801" s="40"/>
      <c r="C3801" s="41" t="s">
        <v>7622</v>
      </c>
      <c r="D3801" s="42" t="s">
        <v>21</v>
      </c>
      <c r="E3801" s="43">
        <v>48773.47</v>
      </c>
      <c r="F3801" s="43">
        <v>8133.45</v>
      </c>
      <c r="G3801" s="43">
        <v>56906.92</v>
      </c>
      <c r="H3801" s="19">
        <f t="shared" si="59"/>
        <v>9</v>
      </c>
    </row>
    <row r="3802" spans="1:8" s="19" customFormat="1" ht="45" x14ac:dyDescent="0.25">
      <c r="A3802" s="40" t="s">
        <v>7623</v>
      </c>
      <c r="B3802" s="40"/>
      <c r="C3802" s="41" t="s">
        <v>7624</v>
      </c>
      <c r="D3802" s="42" t="s">
        <v>21</v>
      </c>
      <c r="E3802" s="43">
        <v>4999.8</v>
      </c>
      <c r="F3802" s="43">
        <v>515.04</v>
      </c>
      <c r="G3802" s="43">
        <v>5514.84</v>
      </c>
      <c r="H3802" s="19">
        <f t="shared" si="59"/>
        <v>9</v>
      </c>
    </row>
    <row r="3803" spans="1:8" s="19" customFormat="1" ht="45" x14ac:dyDescent="0.25">
      <c r="A3803" s="40" t="s">
        <v>7625</v>
      </c>
      <c r="B3803" s="40"/>
      <c r="C3803" s="41" t="s">
        <v>7626</v>
      </c>
      <c r="D3803" s="42" t="s">
        <v>21</v>
      </c>
      <c r="E3803" s="43">
        <v>5420.84</v>
      </c>
      <c r="F3803" s="43">
        <v>643.79999999999995</v>
      </c>
      <c r="G3803" s="43">
        <v>6064.64</v>
      </c>
      <c r="H3803" s="19">
        <f t="shared" si="59"/>
        <v>9</v>
      </c>
    </row>
    <row r="3804" spans="1:8" s="19" customFormat="1" ht="45" x14ac:dyDescent="0.25">
      <c r="A3804" s="40" t="s">
        <v>7627</v>
      </c>
      <c r="B3804" s="40"/>
      <c r="C3804" s="41" t="s">
        <v>7628</v>
      </c>
      <c r="D3804" s="42" t="s">
        <v>21</v>
      </c>
      <c r="E3804" s="43">
        <v>6962.92</v>
      </c>
      <c r="F3804" s="43">
        <v>772.56</v>
      </c>
      <c r="G3804" s="43">
        <v>7735.48</v>
      </c>
      <c r="H3804" s="19">
        <f t="shared" si="59"/>
        <v>9</v>
      </c>
    </row>
    <row r="3805" spans="1:8" s="19" customFormat="1" ht="45" x14ac:dyDescent="0.25">
      <c r="A3805" s="40" t="s">
        <v>7629</v>
      </c>
      <c r="B3805" s="40"/>
      <c r="C3805" s="41" t="s">
        <v>7630</v>
      </c>
      <c r="D3805" s="42" t="s">
        <v>21</v>
      </c>
      <c r="E3805" s="43">
        <v>6868.54</v>
      </c>
      <c r="F3805" s="43">
        <v>836.94</v>
      </c>
      <c r="G3805" s="43">
        <v>7705.48</v>
      </c>
      <c r="H3805" s="19">
        <f t="shared" si="59"/>
        <v>9</v>
      </c>
    </row>
    <row r="3806" spans="1:8" s="19" customFormat="1" ht="30" x14ac:dyDescent="0.25">
      <c r="A3806" s="40" t="s">
        <v>7631</v>
      </c>
      <c r="B3806" s="40"/>
      <c r="C3806" s="41" t="s">
        <v>7632</v>
      </c>
      <c r="D3806" s="42" t="s">
        <v>21</v>
      </c>
      <c r="E3806" s="43">
        <v>5087.8</v>
      </c>
      <c r="F3806" s="43">
        <v>403.15</v>
      </c>
      <c r="G3806" s="43">
        <v>5490.95</v>
      </c>
      <c r="H3806" s="19">
        <f t="shared" si="59"/>
        <v>9</v>
      </c>
    </row>
    <row r="3807" spans="1:8" s="19" customFormat="1" ht="30" x14ac:dyDescent="0.25">
      <c r="A3807" s="40" t="s">
        <v>7633</v>
      </c>
      <c r="B3807" s="40"/>
      <c r="C3807" s="41" t="s">
        <v>7634</v>
      </c>
      <c r="D3807" s="42" t="s">
        <v>21</v>
      </c>
      <c r="E3807" s="43">
        <v>5234.43</v>
      </c>
      <c r="F3807" s="43">
        <v>403.15</v>
      </c>
      <c r="G3807" s="43">
        <v>5637.58</v>
      </c>
      <c r="H3807" s="19">
        <f t="shared" si="59"/>
        <v>9</v>
      </c>
    </row>
    <row r="3808" spans="1:8" s="19" customFormat="1" ht="30" x14ac:dyDescent="0.25">
      <c r="A3808" s="40" t="s">
        <v>7635</v>
      </c>
      <c r="B3808" s="40"/>
      <c r="C3808" s="41" t="s">
        <v>7636</v>
      </c>
      <c r="D3808" s="42" t="s">
        <v>21</v>
      </c>
      <c r="E3808" s="43">
        <v>5827.16</v>
      </c>
      <c r="F3808" s="43">
        <v>403.15</v>
      </c>
      <c r="G3808" s="43">
        <v>6230.31</v>
      </c>
      <c r="H3808" s="19">
        <f t="shared" si="59"/>
        <v>9</v>
      </c>
    </row>
    <row r="3809" spans="1:8" s="19" customFormat="1" x14ac:dyDescent="0.25">
      <c r="A3809" s="40" t="s">
        <v>7637</v>
      </c>
      <c r="B3809" s="40"/>
      <c r="C3809" s="41" t="s">
        <v>7638</v>
      </c>
      <c r="D3809" s="42" t="s">
        <v>131</v>
      </c>
      <c r="E3809" s="43">
        <v>9.7899999999999991</v>
      </c>
      <c r="F3809" s="43">
        <v>11.19</v>
      </c>
      <c r="G3809" s="43">
        <v>20.98</v>
      </c>
      <c r="H3809" s="19">
        <f t="shared" si="59"/>
        <v>9</v>
      </c>
    </row>
    <row r="3810" spans="1:8" s="19" customFormat="1" x14ac:dyDescent="0.25">
      <c r="A3810" s="40" t="s">
        <v>7639</v>
      </c>
      <c r="B3810" s="40"/>
      <c r="C3810" s="41" t="s">
        <v>7640</v>
      </c>
      <c r="D3810" s="42" t="s">
        <v>131</v>
      </c>
      <c r="E3810" s="43">
        <v>14.84</v>
      </c>
      <c r="F3810" s="43">
        <v>11.19</v>
      </c>
      <c r="G3810" s="43">
        <v>26.03</v>
      </c>
      <c r="H3810" s="19">
        <f t="shared" si="59"/>
        <v>9</v>
      </c>
    </row>
    <row r="3811" spans="1:8" s="19" customFormat="1" x14ac:dyDescent="0.25">
      <c r="A3811" s="40" t="s">
        <v>7641</v>
      </c>
      <c r="B3811" s="40"/>
      <c r="C3811" s="41" t="s">
        <v>7642</v>
      </c>
      <c r="D3811" s="42" t="s">
        <v>131</v>
      </c>
      <c r="E3811" s="43">
        <v>24.48</v>
      </c>
      <c r="F3811" s="43">
        <v>11.19</v>
      </c>
      <c r="G3811" s="43">
        <v>35.67</v>
      </c>
      <c r="H3811" s="19">
        <f t="shared" si="59"/>
        <v>9</v>
      </c>
    </row>
    <row r="3812" spans="1:8" s="19" customFormat="1" x14ac:dyDescent="0.25">
      <c r="A3812" s="40" t="s">
        <v>7643</v>
      </c>
      <c r="B3812" s="40"/>
      <c r="C3812" s="41" t="s">
        <v>7644</v>
      </c>
      <c r="D3812" s="42" t="s">
        <v>73</v>
      </c>
      <c r="E3812" s="43">
        <v>81.83</v>
      </c>
      <c r="F3812" s="43">
        <v>80.48</v>
      </c>
      <c r="G3812" s="43">
        <v>162.31</v>
      </c>
      <c r="H3812" s="19">
        <f t="shared" si="59"/>
        <v>9</v>
      </c>
    </row>
    <row r="3813" spans="1:8" s="19" customFormat="1" ht="30" x14ac:dyDescent="0.25">
      <c r="A3813" s="40" t="s">
        <v>7645</v>
      </c>
      <c r="B3813" s="40"/>
      <c r="C3813" s="41" t="s">
        <v>7646</v>
      </c>
      <c r="D3813" s="42" t="s">
        <v>73</v>
      </c>
      <c r="E3813" s="43">
        <v>5323.97</v>
      </c>
      <c r="F3813" s="43"/>
      <c r="G3813" s="43">
        <v>5323.97</v>
      </c>
      <c r="H3813" s="19">
        <f t="shared" si="59"/>
        <v>9</v>
      </c>
    </row>
    <row r="3814" spans="1:8" s="19" customFormat="1" x14ac:dyDescent="0.25">
      <c r="A3814" s="40" t="s">
        <v>7647</v>
      </c>
      <c r="B3814" s="40"/>
      <c r="C3814" s="41" t="s">
        <v>7648</v>
      </c>
      <c r="D3814" s="42" t="s">
        <v>73</v>
      </c>
      <c r="E3814" s="43">
        <v>2017.92</v>
      </c>
      <c r="F3814" s="43">
        <v>104.52</v>
      </c>
      <c r="G3814" s="43">
        <v>2122.44</v>
      </c>
      <c r="H3814" s="19">
        <f t="shared" si="59"/>
        <v>9</v>
      </c>
    </row>
    <row r="3815" spans="1:8" s="19" customFormat="1" x14ac:dyDescent="0.25">
      <c r="A3815" s="40" t="s">
        <v>7649</v>
      </c>
      <c r="B3815" s="40"/>
      <c r="C3815" s="41" t="s">
        <v>7650</v>
      </c>
      <c r="D3815" s="42" t="s">
        <v>73</v>
      </c>
      <c r="E3815" s="43">
        <v>1977.79</v>
      </c>
      <c r="F3815" s="43">
        <v>80.77</v>
      </c>
      <c r="G3815" s="43">
        <v>2058.56</v>
      </c>
      <c r="H3815" s="19">
        <f t="shared" si="59"/>
        <v>9</v>
      </c>
    </row>
    <row r="3816" spans="1:8" s="19" customFormat="1" x14ac:dyDescent="0.25">
      <c r="A3816" s="40" t="s">
        <v>7651</v>
      </c>
      <c r="B3816" s="40"/>
      <c r="C3816" s="41" t="s">
        <v>7652</v>
      </c>
      <c r="D3816" s="42" t="s">
        <v>73</v>
      </c>
      <c r="E3816" s="43">
        <v>1290.08</v>
      </c>
      <c r="F3816" s="43">
        <v>71.27</v>
      </c>
      <c r="G3816" s="43">
        <v>1361.35</v>
      </c>
      <c r="H3816" s="19">
        <f t="shared" si="59"/>
        <v>9</v>
      </c>
    </row>
    <row r="3817" spans="1:8" s="19" customFormat="1" x14ac:dyDescent="0.25">
      <c r="A3817" s="40" t="s">
        <v>7653</v>
      </c>
      <c r="B3817" s="40"/>
      <c r="C3817" s="41" t="s">
        <v>7654</v>
      </c>
      <c r="D3817" s="42" t="s">
        <v>21</v>
      </c>
      <c r="E3817" s="43"/>
      <c r="F3817" s="43">
        <v>303.88</v>
      </c>
      <c r="G3817" s="43">
        <v>303.88</v>
      </c>
      <c r="H3817" s="19">
        <f t="shared" si="59"/>
        <v>9</v>
      </c>
    </row>
    <row r="3818" spans="1:8" s="19" customFormat="1" ht="30" x14ac:dyDescent="0.25">
      <c r="A3818" s="40" t="s">
        <v>7655</v>
      </c>
      <c r="B3818" s="40"/>
      <c r="C3818" s="41" t="s">
        <v>7656</v>
      </c>
      <c r="D3818" s="42" t="s">
        <v>21</v>
      </c>
      <c r="E3818" s="43">
        <v>7036.82</v>
      </c>
      <c r="F3818" s="43">
        <v>1287.5999999999999</v>
      </c>
      <c r="G3818" s="43">
        <v>8324.42</v>
      </c>
      <c r="H3818" s="19">
        <f t="shared" si="59"/>
        <v>9</v>
      </c>
    </row>
    <row r="3819" spans="1:8" s="19" customFormat="1" x14ac:dyDescent="0.25">
      <c r="A3819" s="40" t="s">
        <v>7657</v>
      </c>
      <c r="B3819" s="40"/>
      <c r="C3819" s="41" t="s">
        <v>7658</v>
      </c>
      <c r="D3819" s="42" t="s">
        <v>21</v>
      </c>
      <c r="E3819" s="43">
        <v>153.09</v>
      </c>
      <c r="F3819" s="43">
        <v>38.01</v>
      </c>
      <c r="G3819" s="43">
        <v>191.1</v>
      </c>
      <c r="H3819" s="19">
        <f t="shared" si="59"/>
        <v>9</v>
      </c>
    </row>
    <row r="3820" spans="1:8" s="19" customFormat="1" ht="30" x14ac:dyDescent="0.25">
      <c r="A3820" s="40" t="s">
        <v>7659</v>
      </c>
      <c r="B3820" s="40"/>
      <c r="C3820" s="41" t="s">
        <v>7660</v>
      </c>
      <c r="D3820" s="42" t="s">
        <v>21</v>
      </c>
      <c r="E3820" s="43">
        <v>1014.53</v>
      </c>
      <c r="F3820" s="43">
        <v>109.27</v>
      </c>
      <c r="G3820" s="43">
        <v>1123.8</v>
      </c>
      <c r="H3820" s="19">
        <f t="shared" si="59"/>
        <v>9</v>
      </c>
    </row>
    <row r="3821" spans="1:8" s="19" customFormat="1" x14ac:dyDescent="0.25">
      <c r="A3821" s="40" t="s">
        <v>7661</v>
      </c>
      <c r="B3821" s="40"/>
      <c r="C3821" s="41" t="s">
        <v>7662</v>
      </c>
      <c r="D3821" s="42" t="s">
        <v>73</v>
      </c>
      <c r="E3821" s="43">
        <v>4077.6</v>
      </c>
      <c r="F3821" s="43">
        <v>166.29</v>
      </c>
      <c r="G3821" s="43">
        <v>4243.8900000000003</v>
      </c>
      <c r="H3821" s="19">
        <f t="shared" si="59"/>
        <v>9</v>
      </c>
    </row>
    <row r="3822" spans="1:8" s="19" customFormat="1" x14ac:dyDescent="0.25">
      <c r="A3822" s="40" t="s">
        <v>7663</v>
      </c>
      <c r="B3822" s="40"/>
      <c r="C3822" s="41" t="s">
        <v>7664</v>
      </c>
      <c r="D3822" s="42" t="s">
        <v>131</v>
      </c>
      <c r="E3822" s="43">
        <v>4215.05</v>
      </c>
      <c r="F3822" s="43">
        <v>41.47</v>
      </c>
      <c r="G3822" s="43">
        <v>4256.5200000000004</v>
      </c>
      <c r="H3822" s="19">
        <f t="shared" si="59"/>
        <v>9</v>
      </c>
    </row>
    <row r="3823" spans="1:8" s="19" customFormat="1" x14ac:dyDescent="0.25">
      <c r="A3823" s="40" t="s">
        <v>7665</v>
      </c>
      <c r="B3823" s="40"/>
      <c r="C3823" s="41" t="s">
        <v>7666</v>
      </c>
      <c r="D3823" s="42" t="s">
        <v>21</v>
      </c>
      <c r="E3823" s="43">
        <v>87.45</v>
      </c>
      <c r="F3823" s="43">
        <v>38.01</v>
      </c>
      <c r="G3823" s="43">
        <v>125.46</v>
      </c>
      <c r="H3823" s="19">
        <f t="shared" si="59"/>
        <v>9</v>
      </c>
    </row>
    <row r="3824" spans="1:8" s="19" customFormat="1" x14ac:dyDescent="0.25">
      <c r="A3824" s="40" t="s">
        <v>7667</v>
      </c>
      <c r="B3824" s="40"/>
      <c r="C3824" s="41" t="s">
        <v>7668</v>
      </c>
      <c r="D3824" s="42" t="s">
        <v>21</v>
      </c>
      <c r="E3824" s="43">
        <v>92.64</v>
      </c>
      <c r="F3824" s="43">
        <v>38.01</v>
      </c>
      <c r="G3824" s="43">
        <v>130.65</v>
      </c>
      <c r="H3824" s="19">
        <f t="shared" si="59"/>
        <v>9</v>
      </c>
    </row>
    <row r="3825" spans="1:8" s="19" customFormat="1" x14ac:dyDescent="0.25">
      <c r="A3825" s="40" t="s">
        <v>7669</v>
      </c>
      <c r="B3825" s="40"/>
      <c r="C3825" s="41" t="s">
        <v>7670</v>
      </c>
      <c r="D3825" s="42" t="s">
        <v>21</v>
      </c>
      <c r="E3825" s="43">
        <v>308.17</v>
      </c>
      <c r="F3825" s="43">
        <v>38.01</v>
      </c>
      <c r="G3825" s="43">
        <v>346.18</v>
      </c>
      <c r="H3825" s="19">
        <f t="shared" si="59"/>
        <v>9</v>
      </c>
    </row>
    <row r="3826" spans="1:8" s="19" customFormat="1" x14ac:dyDescent="0.25">
      <c r="A3826" s="40" t="s">
        <v>7671</v>
      </c>
      <c r="B3826" s="40"/>
      <c r="C3826" s="41" t="s">
        <v>7672</v>
      </c>
      <c r="D3826" s="42" t="s">
        <v>21</v>
      </c>
      <c r="E3826" s="43">
        <v>241.34</v>
      </c>
      <c r="F3826" s="43">
        <v>38.01</v>
      </c>
      <c r="G3826" s="43">
        <v>279.35000000000002</v>
      </c>
      <c r="H3826" s="19">
        <f t="shared" si="59"/>
        <v>9</v>
      </c>
    </row>
    <row r="3827" spans="1:8" s="19" customFormat="1" ht="30" x14ac:dyDescent="0.25">
      <c r="A3827" s="40" t="s">
        <v>7673</v>
      </c>
      <c r="B3827" s="40"/>
      <c r="C3827" s="41" t="s">
        <v>7674</v>
      </c>
      <c r="D3827" s="42" t="s">
        <v>73</v>
      </c>
      <c r="E3827" s="43">
        <v>2620.56</v>
      </c>
      <c r="F3827" s="43">
        <v>232.8</v>
      </c>
      <c r="G3827" s="43">
        <v>2853.36</v>
      </c>
      <c r="H3827" s="19">
        <f t="shared" si="59"/>
        <v>9</v>
      </c>
    </row>
    <row r="3828" spans="1:8" s="19" customFormat="1" ht="30" x14ac:dyDescent="0.25">
      <c r="A3828" s="40" t="s">
        <v>7675</v>
      </c>
      <c r="B3828" s="40"/>
      <c r="C3828" s="41" t="s">
        <v>7676</v>
      </c>
      <c r="D3828" s="42" t="s">
        <v>73</v>
      </c>
      <c r="E3828" s="43">
        <v>1548.49</v>
      </c>
      <c r="F3828" s="43">
        <v>95.02</v>
      </c>
      <c r="G3828" s="43">
        <v>1643.51</v>
      </c>
      <c r="H3828" s="19">
        <f t="shared" si="59"/>
        <v>9</v>
      </c>
    </row>
    <row r="3829" spans="1:8" s="19" customFormat="1" ht="30" x14ac:dyDescent="0.25">
      <c r="A3829" s="40" t="s">
        <v>7677</v>
      </c>
      <c r="B3829" s="40"/>
      <c r="C3829" s="41" t="s">
        <v>7678</v>
      </c>
      <c r="D3829" s="42" t="s">
        <v>73</v>
      </c>
      <c r="E3829" s="43">
        <v>1599.16</v>
      </c>
      <c r="F3829" s="43">
        <v>47.51</v>
      </c>
      <c r="G3829" s="43">
        <v>1646.67</v>
      </c>
      <c r="H3829" s="19">
        <f t="shared" si="59"/>
        <v>9</v>
      </c>
    </row>
    <row r="3830" spans="1:8" s="19" customFormat="1" x14ac:dyDescent="0.25">
      <c r="A3830" s="40" t="s">
        <v>7679</v>
      </c>
      <c r="B3830" s="40"/>
      <c r="C3830" s="41" t="s">
        <v>7680</v>
      </c>
      <c r="D3830" s="42" t="s">
        <v>73</v>
      </c>
      <c r="E3830" s="43">
        <v>1491.51</v>
      </c>
      <c r="F3830" s="43">
        <v>104.52</v>
      </c>
      <c r="G3830" s="43">
        <v>1596.03</v>
      </c>
      <c r="H3830" s="19">
        <f t="shared" si="59"/>
        <v>9</v>
      </c>
    </row>
    <row r="3831" spans="1:8" s="19" customFormat="1" x14ac:dyDescent="0.25">
      <c r="A3831" s="40" t="s">
        <v>7681</v>
      </c>
      <c r="B3831" s="40"/>
      <c r="C3831" s="41" t="s">
        <v>7682</v>
      </c>
      <c r="D3831" s="42" t="s">
        <v>73</v>
      </c>
      <c r="E3831" s="43">
        <v>1825.89</v>
      </c>
      <c r="F3831" s="43">
        <v>137.78</v>
      </c>
      <c r="G3831" s="43">
        <v>1963.67</v>
      </c>
      <c r="H3831" s="19">
        <f t="shared" si="59"/>
        <v>9</v>
      </c>
    </row>
    <row r="3832" spans="1:8" s="19" customFormat="1" x14ac:dyDescent="0.25">
      <c r="A3832" s="40" t="s">
        <v>7683</v>
      </c>
      <c r="B3832" s="40"/>
      <c r="C3832" s="41" t="s">
        <v>7684</v>
      </c>
      <c r="D3832" s="42" t="s">
        <v>73</v>
      </c>
      <c r="E3832" s="43">
        <v>3242.16</v>
      </c>
      <c r="F3832" s="43">
        <v>228.05</v>
      </c>
      <c r="G3832" s="43">
        <v>3470.21</v>
      </c>
      <c r="H3832" s="19">
        <f t="shared" si="59"/>
        <v>9</v>
      </c>
    </row>
    <row r="3833" spans="1:8" s="19" customFormat="1" ht="30" x14ac:dyDescent="0.25">
      <c r="A3833" s="40" t="s">
        <v>7685</v>
      </c>
      <c r="B3833" s="40"/>
      <c r="C3833" s="41" t="s">
        <v>7686</v>
      </c>
      <c r="D3833" s="42" t="s">
        <v>73</v>
      </c>
      <c r="E3833" s="43">
        <v>2370.38</v>
      </c>
      <c r="F3833" s="43">
        <v>171.03</v>
      </c>
      <c r="G3833" s="43">
        <v>2541.41</v>
      </c>
      <c r="H3833" s="19">
        <f t="shared" si="59"/>
        <v>9</v>
      </c>
    </row>
    <row r="3834" spans="1:8" s="19" customFormat="1" ht="30" x14ac:dyDescent="0.25">
      <c r="A3834" s="40" t="s">
        <v>7687</v>
      </c>
      <c r="B3834" s="40"/>
      <c r="C3834" s="41" t="s">
        <v>7688</v>
      </c>
      <c r="D3834" s="42" t="s">
        <v>73</v>
      </c>
      <c r="E3834" s="43">
        <v>1733.73</v>
      </c>
      <c r="F3834" s="43">
        <v>118.78</v>
      </c>
      <c r="G3834" s="43">
        <v>1852.51</v>
      </c>
      <c r="H3834" s="19">
        <f t="shared" si="59"/>
        <v>9</v>
      </c>
    </row>
    <row r="3835" spans="1:8" s="19" customFormat="1" ht="30" x14ac:dyDescent="0.25">
      <c r="A3835" s="40" t="s">
        <v>7689</v>
      </c>
      <c r="B3835" s="40"/>
      <c r="C3835" s="41" t="s">
        <v>7690</v>
      </c>
      <c r="D3835" s="42" t="s">
        <v>73</v>
      </c>
      <c r="E3835" s="43">
        <v>1436.89</v>
      </c>
      <c r="F3835" s="43">
        <v>95.02</v>
      </c>
      <c r="G3835" s="43">
        <v>1531.91</v>
      </c>
      <c r="H3835" s="19">
        <f t="shared" si="59"/>
        <v>9</v>
      </c>
    </row>
    <row r="3836" spans="1:8" s="19" customFormat="1" ht="30" x14ac:dyDescent="0.25">
      <c r="A3836" s="40" t="s">
        <v>7691</v>
      </c>
      <c r="B3836" s="40"/>
      <c r="C3836" s="41" t="s">
        <v>7692</v>
      </c>
      <c r="D3836" s="42" t="s">
        <v>73</v>
      </c>
      <c r="E3836" s="43">
        <v>1280.53</v>
      </c>
      <c r="F3836" s="43">
        <v>80.77</v>
      </c>
      <c r="G3836" s="43">
        <v>1361.3</v>
      </c>
      <c r="H3836" s="19">
        <f t="shared" si="59"/>
        <v>9</v>
      </c>
    </row>
    <row r="3837" spans="1:8" s="19" customFormat="1" ht="30" x14ac:dyDescent="0.25">
      <c r="A3837" s="40" t="s">
        <v>7693</v>
      </c>
      <c r="B3837" s="40"/>
      <c r="C3837" s="41" t="s">
        <v>7694</v>
      </c>
      <c r="D3837" s="42" t="s">
        <v>73</v>
      </c>
      <c r="E3837" s="43">
        <v>1065.1300000000001</v>
      </c>
      <c r="F3837" s="43">
        <v>71.27</v>
      </c>
      <c r="G3837" s="43">
        <v>1136.4000000000001</v>
      </c>
      <c r="H3837" s="19">
        <f t="shared" si="59"/>
        <v>9</v>
      </c>
    </row>
    <row r="3838" spans="1:8" s="19" customFormat="1" x14ac:dyDescent="0.25">
      <c r="A3838" s="40" t="s">
        <v>7695</v>
      </c>
      <c r="B3838" s="40"/>
      <c r="C3838" s="41" t="s">
        <v>7696</v>
      </c>
      <c r="D3838" s="42" t="s">
        <v>73</v>
      </c>
      <c r="E3838" s="43">
        <v>1567.27</v>
      </c>
      <c r="F3838" s="43">
        <v>95.02</v>
      </c>
      <c r="G3838" s="43">
        <v>1662.29</v>
      </c>
      <c r="H3838" s="19">
        <f t="shared" si="59"/>
        <v>9</v>
      </c>
    </row>
    <row r="3839" spans="1:8" s="19" customFormat="1" x14ac:dyDescent="0.25">
      <c r="A3839" s="40" t="s">
        <v>7697</v>
      </c>
      <c r="B3839" s="40"/>
      <c r="C3839" s="41" t="s">
        <v>7698</v>
      </c>
      <c r="D3839" s="42" t="s">
        <v>73</v>
      </c>
      <c r="E3839" s="43">
        <v>1063.6500000000001</v>
      </c>
      <c r="F3839" s="43">
        <v>57.01</v>
      </c>
      <c r="G3839" s="43">
        <v>1120.6600000000001</v>
      </c>
      <c r="H3839" s="19">
        <f t="shared" si="59"/>
        <v>9</v>
      </c>
    </row>
    <row r="3840" spans="1:8" s="19" customFormat="1" x14ac:dyDescent="0.25">
      <c r="A3840" s="40" t="s">
        <v>7699</v>
      </c>
      <c r="B3840" s="40"/>
      <c r="C3840" s="41" t="s">
        <v>7700</v>
      </c>
      <c r="D3840" s="42" t="s">
        <v>21</v>
      </c>
      <c r="E3840" s="43">
        <v>169.48</v>
      </c>
      <c r="F3840" s="43">
        <v>42.76</v>
      </c>
      <c r="G3840" s="43">
        <v>212.24</v>
      </c>
      <c r="H3840" s="19">
        <f t="shared" si="59"/>
        <v>9</v>
      </c>
    </row>
    <row r="3841" spans="1:8" s="19" customFormat="1" x14ac:dyDescent="0.25">
      <c r="A3841" s="40" t="s">
        <v>7701</v>
      </c>
      <c r="B3841" s="40"/>
      <c r="C3841" s="41" t="s">
        <v>7702</v>
      </c>
      <c r="D3841" s="42" t="s">
        <v>21</v>
      </c>
      <c r="E3841" s="43">
        <v>262.5</v>
      </c>
      <c r="F3841" s="43">
        <v>57.01</v>
      </c>
      <c r="G3841" s="43">
        <v>319.51</v>
      </c>
      <c r="H3841" s="19">
        <f t="shared" si="59"/>
        <v>9</v>
      </c>
    </row>
    <row r="3842" spans="1:8" s="19" customFormat="1" x14ac:dyDescent="0.25">
      <c r="A3842" s="40" t="s">
        <v>7703</v>
      </c>
      <c r="B3842" s="40"/>
      <c r="C3842" s="41" t="s">
        <v>7704</v>
      </c>
      <c r="D3842" s="42"/>
      <c r="E3842" s="43"/>
      <c r="F3842" s="43"/>
      <c r="G3842" s="43"/>
      <c r="H3842" s="19">
        <f t="shared" si="59"/>
        <v>5</v>
      </c>
    </row>
    <row r="3843" spans="1:8" s="19" customFormat="1" ht="30" x14ac:dyDescent="0.25">
      <c r="A3843" s="40" t="s">
        <v>7705</v>
      </c>
      <c r="B3843" s="40"/>
      <c r="C3843" s="41" t="s">
        <v>7706</v>
      </c>
      <c r="D3843" s="42" t="s">
        <v>21</v>
      </c>
      <c r="E3843" s="43">
        <v>6218.51</v>
      </c>
      <c r="F3843" s="43">
        <v>1931.4</v>
      </c>
      <c r="G3843" s="43">
        <v>8149.91</v>
      </c>
      <c r="H3843" s="19">
        <f t="shared" si="59"/>
        <v>9</v>
      </c>
    </row>
    <row r="3844" spans="1:8" s="19" customFormat="1" ht="30" x14ac:dyDescent="0.25">
      <c r="A3844" s="40" t="s">
        <v>7707</v>
      </c>
      <c r="B3844" s="40"/>
      <c r="C3844" s="41" t="s">
        <v>7708</v>
      </c>
      <c r="D3844" s="42" t="s">
        <v>21</v>
      </c>
      <c r="E3844" s="43">
        <v>25069.4</v>
      </c>
      <c r="F3844" s="43">
        <v>4506.6000000000004</v>
      </c>
      <c r="G3844" s="43">
        <v>29576</v>
      </c>
      <c r="H3844" s="19">
        <f t="shared" si="59"/>
        <v>9</v>
      </c>
    </row>
    <row r="3845" spans="1:8" s="19" customFormat="1" ht="30" x14ac:dyDescent="0.25">
      <c r="A3845" s="40" t="s">
        <v>7709</v>
      </c>
      <c r="B3845" s="40"/>
      <c r="C3845" s="41" t="s">
        <v>7710</v>
      </c>
      <c r="D3845" s="42" t="s">
        <v>21</v>
      </c>
      <c r="E3845" s="43">
        <v>9193.65</v>
      </c>
      <c r="F3845" s="43">
        <v>248.82</v>
      </c>
      <c r="G3845" s="43">
        <v>9442.4699999999993</v>
      </c>
      <c r="H3845" s="19">
        <f t="shared" si="59"/>
        <v>9</v>
      </c>
    </row>
    <row r="3846" spans="1:8" s="19" customFormat="1" ht="30" x14ac:dyDescent="0.25">
      <c r="A3846" s="40" t="s">
        <v>7711</v>
      </c>
      <c r="B3846" s="40"/>
      <c r="C3846" s="41" t="s">
        <v>7712</v>
      </c>
      <c r="D3846" s="42" t="s">
        <v>21</v>
      </c>
      <c r="E3846" s="43">
        <v>7964.22</v>
      </c>
      <c r="F3846" s="43">
        <v>248.82</v>
      </c>
      <c r="G3846" s="43">
        <v>8213.0400000000009</v>
      </c>
      <c r="H3846" s="19">
        <f t="shared" si="59"/>
        <v>9</v>
      </c>
    </row>
    <row r="3847" spans="1:8" s="19" customFormat="1" ht="30" x14ac:dyDescent="0.25">
      <c r="A3847" s="40" t="s">
        <v>7713</v>
      </c>
      <c r="B3847" s="40"/>
      <c r="C3847" s="41" t="s">
        <v>7714</v>
      </c>
      <c r="D3847" s="42" t="s">
        <v>21</v>
      </c>
      <c r="E3847" s="43">
        <v>4677.8900000000003</v>
      </c>
      <c r="F3847" s="43">
        <v>248.82</v>
      </c>
      <c r="G3847" s="43">
        <v>4926.71</v>
      </c>
      <c r="H3847" s="19">
        <f t="shared" si="59"/>
        <v>9</v>
      </c>
    </row>
    <row r="3848" spans="1:8" s="19" customFormat="1" ht="30" x14ac:dyDescent="0.25">
      <c r="A3848" s="40" t="s">
        <v>7715</v>
      </c>
      <c r="B3848" s="40"/>
      <c r="C3848" s="41" t="s">
        <v>7716</v>
      </c>
      <c r="D3848" s="42" t="s">
        <v>21</v>
      </c>
      <c r="E3848" s="43">
        <v>4534.3599999999997</v>
      </c>
      <c r="F3848" s="43">
        <v>248.82</v>
      </c>
      <c r="G3848" s="43">
        <v>4783.18</v>
      </c>
      <c r="H3848" s="19">
        <f t="shared" si="59"/>
        <v>9</v>
      </c>
    </row>
    <row r="3849" spans="1:8" s="19" customFormat="1" ht="30" x14ac:dyDescent="0.25">
      <c r="A3849" s="40" t="s">
        <v>7717</v>
      </c>
      <c r="B3849" s="40"/>
      <c r="C3849" s="41" t="s">
        <v>7718</v>
      </c>
      <c r="D3849" s="42" t="s">
        <v>21</v>
      </c>
      <c r="E3849" s="43">
        <v>13323.1</v>
      </c>
      <c r="F3849" s="43">
        <v>583.4</v>
      </c>
      <c r="G3849" s="43">
        <v>13906.5</v>
      </c>
      <c r="H3849" s="19">
        <f t="shared" ref="H3849:H3912" si="60">LEN(A3849)</f>
        <v>9</v>
      </c>
    </row>
    <row r="3850" spans="1:8" s="19" customFormat="1" x14ac:dyDescent="0.25">
      <c r="A3850" s="40" t="s">
        <v>7719</v>
      </c>
      <c r="B3850" s="40"/>
      <c r="C3850" s="41" t="s">
        <v>7720</v>
      </c>
      <c r="D3850" s="42"/>
      <c r="E3850" s="43"/>
      <c r="F3850" s="43"/>
      <c r="G3850" s="43"/>
      <c r="H3850" s="19">
        <f t="shared" si="60"/>
        <v>5</v>
      </c>
    </row>
    <row r="3851" spans="1:8" s="19" customFormat="1" ht="30" x14ac:dyDescent="0.25">
      <c r="A3851" s="40" t="s">
        <v>7721</v>
      </c>
      <c r="B3851" s="40"/>
      <c r="C3851" s="41" t="s">
        <v>7722</v>
      </c>
      <c r="D3851" s="42" t="s">
        <v>21</v>
      </c>
      <c r="E3851" s="43">
        <v>194.83</v>
      </c>
      <c r="F3851" s="43">
        <v>2.0699999999999998</v>
      </c>
      <c r="G3851" s="43">
        <v>196.9</v>
      </c>
      <c r="H3851" s="19">
        <f t="shared" si="60"/>
        <v>9</v>
      </c>
    </row>
    <row r="3852" spans="1:8" s="19" customFormat="1" x14ac:dyDescent="0.25">
      <c r="A3852" s="40" t="s">
        <v>7723</v>
      </c>
      <c r="B3852" s="40"/>
      <c r="C3852" s="41" t="s">
        <v>7724</v>
      </c>
      <c r="D3852" s="42" t="s">
        <v>21</v>
      </c>
      <c r="E3852" s="43">
        <v>10.88</v>
      </c>
      <c r="F3852" s="43">
        <v>12.44</v>
      </c>
      <c r="G3852" s="43">
        <v>23.32</v>
      </c>
      <c r="H3852" s="19">
        <f t="shared" si="60"/>
        <v>9</v>
      </c>
    </row>
    <row r="3853" spans="1:8" s="19" customFormat="1" ht="30" x14ac:dyDescent="0.25">
      <c r="A3853" s="40" t="s">
        <v>7725</v>
      </c>
      <c r="B3853" s="40"/>
      <c r="C3853" s="41" t="s">
        <v>7726</v>
      </c>
      <c r="D3853" s="42" t="s">
        <v>21</v>
      </c>
      <c r="E3853" s="43">
        <v>218.1</v>
      </c>
      <c r="F3853" s="43">
        <v>2.0699999999999998</v>
      </c>
      <c r="G3853" s="43">
        <v>220.17</v>
      </c>
      <c r="H3853" s="19">
        <f t="shared" si="60"/>
        <v>9</v>
      </c>
    </row>
    <row r="3854" spans="1:8" s="19" customFormat="1" ht="30" x14ac:dyDescent="0.25">
      <c r="A3854" s="40" t="s">
        <v>7727</v>
      </c>
      <c r="B3854" s="40"/>
      <c r="C3854" s="41" t="s">
        <v>7728</v>
      </c>
      <c r="D3854" s="42" t="s">
        <v>21</v>
      </c>
      <c r="E3854" s="43">
        <v>2662.07</v>
      </c>
      <c r="F3854" s="43">
        <v>12.66</v>
      </c>
      <c r="G3854" s="43">
        <v>2674.73</v>
      </c>
      <c r="H3854" s="19">
        <f t="shared" si="60"/>
        <v>9</v>
      </c>
    </row>
    <row r="3855" spans="1:8" s="19" customFormat="1" ht="30" x14ac:dyDescent="0.25">
      <c r="A3855" s="40" t="s">
        <v>7729</v>
      </c>
      <c r="B3855" s="40"/>
      <c r="C3855" s="41" t="s">
        <v>7730</v>
      </c>
      <c r="D3855" s="42" t="s">
        <v>21</v>
      </c>
      <c r="E3855" s="43">
        <v>2414.4699999999998</v>
      </c>
      <c r="F3855" s="43">
        <v>19</v>
      </c>
      <c r="G3855" s="43">
        <v>2433.4699999999998</v>
      </c>
      <c r="H3855" s="19">
        <f t="shared" si="60"/>
        <v>9</v>
      </c>
    </row>
    <row r="3856" spans="1:8" s="19" customFormat="1" x14ac:dyDescent="0.25">
      <c r="A3856" s="40" t="s">
        <v>7731</v>
      </c>
      <c r="B3856" s="40"/>
      <c r="C3856" s="41" t="s">
        <v>7732</v>
      </c>
      <c r="D3856" s="42" t="s">
        <v>21</v>
      </c>
      <c r="E3856" s="43">
        <v>959.87</v>
      </c>
      <c r="F3856" s="43">
        <v>14.78</v>
      </c>
      <c r="G3856" s="43">
        <v>974.65</v>
      </c>
      <c r="H3856" s="19">
        <f t="shared" si="60"/>
        <v>9</v>
      </c>
    </row>
    <row r="3857" spans="1:8" s="19" customFormat="1" ht="30" x14ac:dyDescent="0.25">
      <c r="A3857" s="40" t="s">
        <v>7733</v>
      </c>
      <c r="B3857" s="40"/>
      <c r="C3857" s="41" t="s">
        <v>7734</v>
      </c>
      <c r="D3857" s="42" t="s">
        <v>21</v>
      </c>
      <c r="E3857" s="43">
        <v>2474.91</v>
      </c>
      <c r="F3857" s="43">
        <v>19</v>
      </c>
      <c r="G3857" s="43">
        <v>2493.91</v>
      </c>
      <c r="H3857" s="19">
        <f t="shared" si="60"/>
        <v>9</v>
      </c>
    </row>
    <row r="3858" spans="1:8" s="19" customFormat="1" x14ac:dyDescent="0.25">
      <c r="A3858" s="40" t="s">
        <v>7735</v>
      </c>
      <c r="B3858" s="40"/>
      <c r="C3858" s="41" t="s">
        <v>7736</v>
      </c>
      <c r="D3858" s="42" t="s">
        <v>21</v>
      </c>
      <c r="E3858" s="43">
        <v>409.67</v>
      </c>
      <c r="F3858" s="43">
        <v>19</v>
      </c>
      <c r="G3858" s="43">
        <v>428.67</v>
      </c>
      <c r="H3858" s="19">
        <f t="shared" si="60"/>
        <v>9</v>
      </c>
    </row>
    <row r="3859" spans="1:8" s="19" customFormat="1" ht="30" x14ac:dyDescent="0.25">
      <c r="A3859" s="40" t="s">
        <v>7737</v>
      </c>
      <c r="B3859" s="40"/>
      <c r="C3859" s="41" t="s">
        <v>7738</v>
      </c>
      <c r="D3859" s="42" t="s">
        <v>21</v>
      </c>
      <c r="E3859" s="43">
        <v>2055.9299999999998</v>
      </c>
      <c r="F3859" s="43">
        <v>19</v>
      </c>
      <c r="G3859" s="43">
        <v>2074.9299999999998</v>
      </c>
      <c r="H3859" s="19">
        <f t="shared" si="60"/>
        <v>9</v>
      </c>
    </row>
    <row r="3860" spans="1:8" s="19" customFormat="1" ht="30" x14ac:dyDescent="0.25">
      <c r="A3860" s="40" t="s">
        <v>7739</v>
      </c>
      <c r="B3860" s="40"/>
      <c r="C3860" s="41" t="s">
        <v>7740</v>
      </c>
      <c r="D3860" s="42" t="s">
        <v>21</v>
      </c>
      <c r="E3860" s="43">
        <v>940.67</v>
      </c>
      <c r="F3860" s="43">
        <v>12.66</v>
      </c>
      <c r="G3860" s="43">
        <v>953.33</v>
      </c>
      <c r="H3860" s="19">
        <f t="shared" si="60"/>
        <v>9</v>
      </c>
    </row>
    <row r="3861" spans="1:8" s="19" customFormat="1" x14ac:dyDescent="0.25">
      <c r="A3861" s="40" t="s">
        <v>7741</v>
      </c>
      <c r="B3861" s="40"/>
      <c r="C3861" s="41" t="s">
        <v>7742</v>
      </c>
      <c r="D3861" s="42" t="s">
        <v>21</v>
      </c>
      <c r="E3861" s="43">
        <v>2092.7399999999998</v>
      </c>
      <c r="F3861" s="43">
        <v>14.78</v>
      </c>
      <c r="G3861" s="43">
        <v>2107.52</v>
      </c>
      <c r="H3861" s="19">
        <f t="shared" si="60"/>
        <v>9</v>
      </c>
    </row>
    <row r="3862" spans="1:8" s="19" customFormat="1" x14ac:dyDescent="0.25">
      <c r="A3862" s="40" t="s">
        <v>7743</v>
      </c>
      <c r="B3862" s="40"/>
      <c r="C3862" s="41" t="s">
        <v>7744</v>
      </c>
      <c r="D3862" s="42" t="s">
        <v>21</v>
      </c>
      <c r="E3862" s="43">
        <v>117.66</v>
      </c>
      <c r="F3862" s="43">
        <v>6.22</v>
      </c>
      <c r="G3862" s="43">
        <v>123.88</v>
      </c>
      <c r="H3862" s="19">
        <f t="shared" si="60"/>
        <v>9</v>
      </c>
    </row>
    <row r="3863" spans="1:8" s="19" customFormat="1" x14ac:dyDescent="0.25">
      <c r="A3863" s="40" t="s">
        <v>7745</v>
      </c>
      <c r="B3863" s="40"/>
      <c r="C3863" s="41" t="s">
        <v>7746</v>
      </c>
      <c r="D3863" s="42" t="s">
        <v>21</v>
      </c>
      <c r="E3863" s="43">
        <v>266.33999999999997</v>
      </c>
      <c r="F3863" s="43">
        <v>62.78</v>
      </c>
      <c r="G3863" s="43">
        <v>329.12</v>
      </c>
      <c r="H3863" s="19">
        <f t="shared" si="60"/>
        <v>9</v>
      </c>
    </row>
    <row r="3864" spans="1:8" s="19" customFormat="1" x14ac:dyDescent="0.25">
      <c r="A3864" s="40" t="s">
        <v>7747</v>
      </c>
      <c r="B3864" s="40"/>
      <c r="C3864" s="41" t="s">
        <v>7748</v>
      </c>
      <c r="D3864" s="42" t="s">
        <v>21</v>
      </c>
      <c r="E3864" s="43">
        <v>1539.6</v>
      </c>
      <c r="F3864" s="43">
        <v>42.98</v>
      </c>
      <c r="G3864" s="43">
        <v>1582.58</v>
      </c>
      <c r="H3864" s="19">
        <f t="shared" si="60"/>
        <v>9</v>
      </c>
    </row>
    <row r="3865" spans="1:8" s="19" customFormat="1" x14ac:dyDescent="0.25">
      <c r="A3865" s="40" t="s">
        <v>7749</v>
      </c>
      <c r="B3865" s="40"/>
      <c r="C3865" s="41" t="s">
        <v>7750</v>
      </c>
      <c r="D3865" s="42" t="s">
        <v>21</v>
      </c>
      <c r="E3865" s="43">
        <v>332.66</v>
      </c>
      <c r="F3865" s="43">
        <v>31.1</v>
      </c>
      <c r="G3865" s="43">
        <v>363.76</v>
      </c>
      <c r="H3865" s="19">
        <f t="shared" si="60"/>
        <v>9</v>
      </c>
    </row>
    <row r="3866" spans="1:8" s="19" customFormat="1" x14ac:dyDescent="0.25">
      <c r="A3866" s="40" t="s">
        <v>7751</v>
      </c>
      <c r="B3866" s="40"/>
      <c r="C3866" s="41" t="s">
        <v>7752</v>
      </c>
      <c r="D3866" s="42" t="s">
        <v>21</v>
      </c>
      <c r="E3866" s="43">
        <v>179.58</v>
      </c>
      <c r="F3866" s="43">
        <v>62.78</v>
      </c>
      <c r="G3866" s="43">
        <v>242.36</v>
      </c>
      <c r="H3866" s="19">
        <f t="shared" si="60"/>
        <v>9</v>
      </c>
    </row>
    <row r="3867" spans="1:8" s="19" customFormat="1" x14ac:dyDescent="0.25">
      <c r="A3867" s="40" t="s">
        <v>7753</v>
      </c>
      <c r="B3867" s="40"/>
      <c r="C3867" s="41" t="s">
        <v>7754</v>
      </c>
      <c r="D3867" s="42" t="s">
        <v>21</v>
      </c>
      <c r="E3867" s="43">
        <v>71.86</v>
      </c>
      <c r="F3867" s="43">
        <v>68.489999999999995</v>
      </c>
      <c r="G3867" s="43">
        <v>140.35</v>
      </c>
      <c r="H3867" s="19">
        <f t="shared" si="60"/>
        <v>9</v>
      </c>
    </row>
    <row r="3868" spans="1:8" s="19" customFormat="1" x14ac:dyDescent="0.25">
      <c r="A3868" s="40" t="s">
        <v>7755</v>
      </c>
      <c r="B3868" s="40"/>
      <c r="C3868" s="41" t="s">
        <v>7756</v>
      </c>
      <c r="D3868" s="42" t="s">
        <v>21</v>
      </c>
      <c r="E3868" s="43">
        <v>1088.82</v>
      </c>
      <c r="F3868" s="43">
        <v>62.78</v>
      </c>
      <c r="G3868" s="43">
        <v>1151.5999999999999</v>
      </c>
      <c r="H3868" s="19">
        <f t="shared" si="60"/>
        <v>9</v>
      </c>
    </row>
    <row r="3869" spans="1:8" s="19" customFormat="1" ht="30" x14ac:dyDescent="0.25">
      <c r="A3869" s="40" t="s">
        <v>7757</v>
      </c>
      <c r="B3869" s="40"/>
      <c r="C3869" s="41" t="s">
        <v>7758</v>
      </c>
      <c r="D3869" s="42" t="s">
        <v>21</v>
      </c>
      <c r="E3869" s="43">
        <v>1021.36</v>
      </c>
      <c r="F3869" s="43">
        <v>62.78</v>
      </c>
      <c r="G3869" s="43">
        <v>1084.1400000000001</v>
      </c>
      <c r="H3869" s="19">
        <f t="shared" si="60"/>
        <v>9</v>
      </c>
    </row>
    <row r="3870" spans="1:8" s="19" customFormat="1" ht="30" x14ac:dyDescent="0.25">
      <c r="A3870" s="40" t="s">
        <v>7759</v>
      </c>
      <c r="B3870" s="40"/>
      <c r="C3870" s="41" t="s">
        <v>7760</v>
      </c>
      <c r="D3870" s="42" t="s">
        <v>21</v>
      </c>
      <c r="E3870" s="43">
        <v>1963</v>
      </c>
      <c r="F3870" s="43">
        <v>62.78</v>
      </c>
      <c r="G3870" s="43">
        <v>2025.78</v>
      </c>
      <c r="H3870" s="19">
        <f t="shared" si="60"/>
        <v>9</v>
      </c>
    </row>
    <row r="3871" spans="1:8" s="19" customFormat="1" x14ac:dyDescent="0.25">
      <c r="A3871" s="40" t="s">
        <v>7761</v>
      </c>
      <c r="B3871" s="40"/>
      <c r="C3871" s="41" t="s">
        <v>7762</v>
      </c>
      <c r="D3871" s="42" t="s">
        <v>21</v>
      </c>
      <c r="E3871" s="43">
        <v>3578.12</v>
      </c>
      <c r="F3871" s="43">
        <v>285.7</v>
      </c>
      <c r="G3871" s="43">
        <v>3863.82</v>
      </c>
      <c r="H3871" s="19">
        <f t="shared" si="60"/>
        <v>9</v>
      </c>
    </row>
    <row r="3872" spans="1:8" s="19" customFormat="1" x14ac:dyDescent="0.25">
      <c r="A3872" s="40" t="s">
        <v>7763</v>
      </c>
      <c r="B3872" s="40"/>
      <c r="C3872" s="41" t="s">
        <v>7764</v>
      </c>
      <c r="D3872" s="42" t="s">
        <v>21</v>
      </c>
      <c r="E3872" s="43">
        <v>2876.21</v>
      </c>
      <c r="F3872" s="43">
        <v>167.45</v>
      </c>
      <c r="G3872" s="43">
        <v>3043.66</v>
      </c>
      <c r="H3872" s="19">
        <f t="shared" si="60"/>
        <v>9</v>
      </c>
    </row>
    <row r="3873" spans="1:8" s="19" customFormat="1" x14ac:dyDescent="0.25">
      <c r="A3873" s="40" t="s">
        <v>7765</v>
      </c>
      <c r="B3873" s="40"/>
      <c r="C3873" s="41" t="s">
        <v>7766</v>
      </c>
      <c r="D3873" s="42" t="s">
        <v>21</v>
      </c>
      <c r="E3873" s="43">
        <v>4262.17</v>
      </c>
      <c r="F3873" s="43">
        <v>167.45</v>
      </c>
      <c r="G3873" s="43">
        <v>4429.62</v>
      </c>
      <c r="H3873" s="19">
        <f t="shared" si="60"/>
        <v>9</v>
      </c>
    </row>
    <row r="3874" spans="1:8" s="19" customFormat="1" x14ac:dyDescent="0.25">
      <c r="A3874" s="40" t="s">
        <v>7767</v>
      </c>
      <c r="B3874" s="40"/>
      <c r="C3874" s="41" t="s">
        <v>7768</v>
      </c>
      <c r="D3874" s="42" t="s">
        <v>21</v>
      </c>
      <c r="E3874" s="43">
        <v>733.12</v>
      </c>
      <c r="F3874" s="43">
        <v>192.1</v>
      </c>
      <c r="G3874" s="43">
        <v>925.22</v>
      </c>
      <c r="H3874" s="19">
        <f t="shared" si="60"/>
        <v>9</v>
      </c>
    </row>
    <row r="3875" spans="1:8" s="19" customFormat="1" x14ac:dyDescent="0.25">
      <c r="A3875" s="40" t="s">
        <v>7769</v>
      </c>
      <c r="B3875" s="40"/>
      <c r="C3875" s="41" t="s">
        <v>7770</v>
      </c>
      <c r="D3875" s="42"/>
      <c r="E3875" s="43"/>
      <c r="F3875" s="43"/>
      <c r="G3875" s="43"/>
      <c r="H3875" s="19">
        <f t="shared" si="60"/>
        <v>5</v>
      </c>
    </row>
    <row r="3876" spans="1:8" s="19" customFormat="1" x14ac:dyDescent="0.25">
      <c r="A3876" s="40" t="s">
        <v>7771</v>
      </c>
      <c r="B3876" s="40"/>
      <c r="C3876" s="41" t="s">
        <v>7772</v>
      </c>
      <c r="D3876" s="42" t="s">
        <v>334</v>
      </c>
      <c r="E3876" s="43">
        <v>910.95</v>
      </c>
      <c r="F3876" s="43">
        <v>10.9</v>
      </c>
      <c r="G3876" s="43">
        <v>921.85</v>
      </c>
      <c r="H3876" s="19">
        <f t="shared" si="60"/>
        <v>9</v>
      </c>
    </row>
    <row r="3877" spans="1:8" s="19" customFormat="1" x14ac:dyDescent="0.25">
      <c r="A3877" s="40" t="s">
        <v>7773</v>
      </c>
      <c r="B3877" s="40"/>
      <c r="C3877" s="41" t="s">
        <v>7774</v>
      </c>
      <c r="D3877" s="42" t="s">
        <v>334</v>
      </c>
      <c r="E3877" s="43">
        <v>1137.49</v>
      </c>
      <c r="F3877" s="43">
        <v>10.9</v>
      </c>
      <c r="G3877" s="43">
        <v>1148.3900000000001</v>
      </c>
      <c r="H3877" s="19">
        <f t="shared" si="60"/>
        <v>9</v>
      </c>
    </row>
    <row r="3878" spans="1:8" s="19" customFormat="1" ht="30" x14ac:dyDescent="0.25">
      <c r="A3878" s="40" t="s">
        <v>7775</v>
      </c>
      <c r="B3878" s="40"/>
      <c r="C3878" s="41" t="s">
        <v>7776</v>
      </c>
      <c r="D3878" s="42" t="s">
        <v>334</v>
      </c>
      <c r="E3878" s="43">
        <v>1252.96</v>
      </c>
      <c r="F3878" s="43">
        <v>440.47</v>
      </c>
      <c r="G3878" s="43">
        <v>1693.43</v>
      </c>
      <c r="H3878" s="19">
        <f t="shared" si="60"/>
        <v>9</v>
      </c>
    </row>
    <row r="3879" spans="1:8" s="19" customFormat="1" ht="30" x14ac:dyDescent="0.25">
      <c r="A3879" s="40" t="s">
        <v>7777</v>
      </c>
      <c r="B3879" s="40"/>
      <c r="C3879" s="41" t="s">
        <v>7778</v>
      </c>
      <c r="D3879" s="42" t="s">
        <v>334</v>
      </c>
      <c r="E3879" s="43">
        <v>1489.69</v>
      </c>
      <c r="F3879" s="43">
        <v>469.64</v>
      </c>
      <c r="G3879" s="43">
        <v>1959.33</v>
      </c>
      <c r="H3879" s="19">
        <f t="shared" si="60"/>
        <v>9</v>
      </c>
    </row>
    <row r="3880" spans="1:8" s="19" customFormat="1" ht="30" x14ac:dyDescent="0.25">
      <c r="A3880" s="40" t="s">
        <v>7779</v>
      </c>
      <c r="B3880" s="40"/>
      <c r="C3880" s="41" t="s">
        <v>7780</v>
      </c>
      <c r="D3880" s="42" t="s">
        <v>334</v>
      </c>
      <c r="E3880" s="43">
        <v>1771.02</v>
      </c>
      <c r="F3880" s="43">
        <v>527.98</v>
      </c>
      <c r="G3880" s="43">
        <v>2299</v>
      </c>
      <c r="H3880" s="19">
        <f t="shared" si="60"/>
        <v>9</v>
      </c>
    </row>
    <row r="3881" spans="1:8" s="19" customFormat="1" ht="30" x14ac:dyDescent="0.25">
      <c r="A3881" s="40" t="s">
        <v>7781</v>
      </c>
      <c r="B3881" s="40"/>
      <c r="C3881" s="41" t="s">
        <v>7782</v>
      </c>
      <c r="D3881" s="42" t="s">
        <v>334</v>
      </c>
      <c r="E3881" s="43">
        <v>2262.52</v>
      </c>
      <c r="F3881" s="43">
        <v>557.15</v>
      </c>
      <c r="G3881" s="43">
        <v>2819.67</v>
      </c>
      <c r="H3881" s="19">
        <f t="shared" si="60"/>
        <v>9</v>
      </c>
    </row>
    <row r="3882" spans="1:8" s="19" customFormat="1" x14ac:dyDescent="0.25">
      <c r="A3882" s="40" t="s">
        <v>7783</v>
      </c>
      <c r="B3882" s="40"/>
      <c r="C3882" s="41" t="s">
        <v>7784</v>
      </c>
      <c r="D3882" s="42" t="s">
        <v>592</v>
      </c>
      <c r="E3882" s="43">
        <v>27.57</v>
      </c>
      <c r="F3882" s="43">
        <v>24.12</v>
      </c>
      <c r="G3882" s="43">
        <v>51.69</v>
      </c>
      <c r="H3882" s="19">
        <f t="shared" si="60"/>
        <v>9</v>
      </c>
    </row>
    <row r="3883" spans="1:8" s="19" customFormat="1" x14ac:dyDescent="0.25">
      <c r="A3883" s="40" t="s">
        <v>7785</v>
      </c>
      <c r="B3883" s="40"/>
      <c r="C3883" s="41" t="s">
        <v>7786</v>
      </c>
      <c r="D3883" s="42" t="s">
        <v>21</v>
      </c>
      <c r="E3883" s="43">
        <v>180.29</v>
      </c>
      <c r="F3883" s="43">
        <v>13.49</v>
      </c>
      <c r="G3883" s="43">
        <v>193.78</v>
      </c>
      <c r="H3883" s="19">
        <f t="shared" si="60"/>
        <v>9</v>
      </c>
    </row>
    <row r="3884" spans="1:8" s="19" customFormat="1" x14ac:dyDescent="0.25">
      <c r="A3884" s="40" t="s">
        <v>7787</v>
      </c>
      <c r="B3884" s="40"/>
      <c r="C3884" s="41" t="s">
        <v>7788</v>
      </c>
      <c r="D3884" s="42"/>
      <c r="E3884" s="43"/>
      <c r="F3884" s="43"/>
      <c r="G3884" s="43"/>
      <c r="H3884" s="19">
        <f t="shared" si="60"/>
        <v>2</v>
      </c>
    </row>
    <row r="3885" spans="1:8" s="19" customFormat="1" x14ac:dyDescent="0.25">
      <c r="A3885" s="40" t="s">
        <v>7789</v>
      </c>
      <c r="B3885" s="40"/>
      <c r="C3885" s="41" t="s">
        <v>7790</v>
      </c>
      <c r="D3885" s="42"/>
      <c r="E3885" s="43"/>
      <c r="F3885" s="43"/>
      <c r="G3885" s="43"/>
      <c r="H3885" s="19">
        <f t="shared" si="60"/>
        <v>5</v>
      </c>
    </row>
    <row r="3886" spans="1:8" s="19" customFormat="1" x14ac:dyDescent="0.25">
      <c r="A3886" s="40" t="s">
        <v>7791</v>
      </c>
      <c r="B3886" s="40"/>
      <c r="C3886" s="41" t="s">
        <v>7792</v>
      </c>
      <c r="D3886" s="42" t="s">
        <v>21</v>
      </c>
      <c r="E3886" s="43">
        <v>4575.9799999999996</v>
      </c>
      <c r="F3886" s="43">
        <v>20.74</v>
      </c>
      <c r="G3886" s="43">
        <v>4596.72</v>
      </c>
      <c r="H3886" s="19">
        <f t="shared" si="60"/>
        <v>9</v>
      </c>
    </row>
    <row r="3887" spans="1:8" s="19" customFormat="1" x14ac:dyDescent="0.25">
      <c r="A3887" s="40" t="s">
        <v>7793</v>
      </c>
      <c r="B3887" s="40"/>
      <c r="C3887" s="41" t="s">
        <v>7794</v>
      </c>
      <c r="D3887" s="42" t="s">
        <v>131</v>
      </c>
      <c r="E3887" s="43">
        <v>2387.87</v>
      </c>
      <c r="F3887" s="43"/>
      <c r="G3887" s="43">
        <v>2387.87</v>
      </c>
      <c r="H3887" s="19">
        <f t="shared" si="60"/>
        <v>9</v>
      </c>
    </row>
    <row r="3888" spans="1:8" s="19" customFormat="1" ht="30" x14ac:dyDescent="0.25">
      <c r="A3888" s="40" t="s">
        <v>7795</v>
      </c>
      <c r="B3888" s="40"/>
      <c r="C3888" s="41" t="s">
        <v>7796</v>
      </c>
      <c r="D3888" s="42" t="s">
        <v>131</v>
      </c>
      <c r="E3888" s="43">
        <v>2469.41</v>
      </c>
      <c r="F3888" s="43"/>
      <c r="G3888" s="43">
        <v>2469.41</v>
      </c>
      <c r="H3888" s="19">
        <f t="shared" si="60"/>
        <v>9</v>
      </c>
    </row>
    <row r="3889" spans="1:8" s="19" customFormat="1" x14ac:dyDescent="0.25">
      <c r="A3889" s="40" t="s">
        <v>7797</v>
      </c>
      <c r="B3889" s="40"/>
      <c r="C3889" s="41" t="s">
        <v>7798</v>
      </c>
      <c r="D3889" s="42"/>
      <c r="E3889" s="43"/>
      <c r="F3889" s="43"/>
      <c r="G3889" s="43"/>
      <c r="H3889" s="19">
        <f t="shared" si="60"/>
        <v>5</v>
      </c>
    </row>
    <row r="3890" spans="1:8" s="19" customFormat="1" x14ac:dyDescent="0.25">
      <c r="A3890" s="40" t="s">
        <v>7799</v>
      </c>
      <c r="B3890" s="40"/>
      <c r="C3890" s="41" t="s">
        <v>7800</v>
      </c>
      <c r="D3890" s="42" t="s">
        <v>73</v>
      </c>
      <c r="E3890" s="43">
        <v>10615.42</v>
      </c>
      <c r="F3890" s="43"/>
      <c r="G3890" s="43">
        <v>10615.42</v>
      </c>
      <c r="H3890" s="19">
        <f t="shared" si="60"/>
        <v>9</v>
      </c>
    </row>
    <row r="3891" spans="1:8" s="19" customFormat="1" ht="30" x14ac:dyDescent="0.25">
      <c r="A3891" s="40" t="s">
        <v>7801</v>
      </c>
      <c r="B3891" s="40"/>
      <c r="C3891" s="41" t="s">
        <v>7802</v>
      </c>
      <c r="D3891" s="42" t="s">
        <v>73</v>
      </c>
      <c r="E3891" s="43">
        <v>8859.23</v>
      </c>
      <c r="F3891" s="43"/>
      <c r="G3891" s="43">
        <v>8859.23</v>
      </c>
      <c r="H3891" s="19">
        <f t="shared" si="60"/>
        <v>9</v>
      </c>
    </row>
    <row r="3892" spans="1:8" s="19" customFormat="1" ht="30" x14ac:dyDescent="0.25">
      <c r="A3892" s="40" t="s">
        <v>7803</v>
      </c>
      <c r="B3892" s="40"/>
      <c r="C3892" s="41" t="s">
        <v>7804</v>
      </c>
      <c r="D3892" s="42" t="s">
        <v>73</v>
      </c>
      <c r="E3892" s="43">
        <v>4549.53</v>
      </c>
      <c r="F3892" s="43"/>
      <c r="G3892" s="43">
        <v>4549.53</v>
      </c>
      <c r="H3892" s="19">
        <f t="shared" si="60"/>
        <v>9</v>
      </c>
    </row>
    <row r="3893" spans="1:8" s="19" customFormat="1" x14ac:dyDescent="0.25">
      <c r="A3893" s="40" t="s">
        <v>7805</v>
      </c>
      <c r="B3893" s="40"/>
      <c r="C3893" s="41" t="s">
        <v>7806</v>
      </c>
      <c r="D3893" s="42"/>
      <c r="E3893" s="43"/>
      <c r="F3893" s="43"/>
      <c r="G3893" s="43"/>
      <c r="H3893" s="19">
        <f t="shared" si="60"/>
        <v>2</v>
      </c>
    </row>
    <row r="3894" spans="1:8" s="19" customFormat="1" x14ac:dyDescent="0.25">
      <c r="A3894" s="40" t="s">
        <v>7807</v>
      </c>
      <c r="B3894" s="40"/>
      <c r="C3894" s="41" t="s">
        <v>7808</v>
      </c>
      <c r="D3894" s="42"/>
      <c r="E3894" s="43"/>
      <c r="F3894" s="43"/>
      <c r="G3894" s="43"/>
      <c r="H3894" s="19">
        <f t="shared" si="60"/>
        <v>5</v>
      </c>
    </row>
    <row r="3895" spans="1:8" s="19" customFormat="1" x14ac:dyDescent="0.25">
      <c r="A3895" s="40" t="s">
        <v>7809</v>
      </c>
      <c r="B3895" s="40"/>
      <c r="C3895" s="41" t="s">
        <v>7810</v>
      </c>
      <c r="D3895" s="42" t="s">
        <v>73</v>
      </c>
      <c r="E3895" s="43">
        <v>1817.83</v>
      </c>
      <c r="F3895" s="43"/>
      <c r="G3895" s="43">
        <v>1817.83</v>
      </c>
      <c r="H3895" s="19">
        <f t="shared" si="60"/>
        <v>9</v>
      </c>
    </row>
    <row r="3896" spans="1:8" s="19" customFormat="1" x14ac:dyDescent="0.25">
      <c r="A3896" s="40" t="s">
        <v>7811</v>
      </c>
      <c r="B3896" s="40"/>
      <c r="C3896" s="41" t="s">
        <v>7812</v>
      </c>
      <c r="D3896" s="42"/>
      <c r="E3896" s="43"/>
      <c r="F3896" s="43"/>
      <c r="G3896" s="43"/>
      <c r="H3896" s="19">
        <f t="shared" si="60"/>
        <v>5</v>
      </c>
    </row>
    <row r="3897" spans="1:8" s="19" customFormat="1" x14ac:dyDescent="0.25">
      <c r="A3897" s="40" t="s">
        <v>7813</v>
      </c>
      <c r="B3897" s="40"/>
      <c r="C3897" s="41" t="s">
        <v>7814</v>
      </c>
      <c r="D3897" s="42" t="s">
        <v>73</v>
      </c>
      <c r="E3897" s="43">
        <v>2196.71</v>
      </c>
      <c r="F3897" s="43"/>
      <c r="G3897" s="43">
        <v>2196.71</v>
      </c>
      <c r="H3897" s="19">
        <f t="shared" si="60"/>
        <v>9</v>
      </c>
    </row>
    <row r="3898" spans="1:8" s="19" customFormat="1" x14ac:dyDescent="0.25">
      <c r="A3898" s="40" t="s">
        <v>7815</v>
      </c>
      <c r="B3898" s="40"/>
      <c r="C3898" s="41" t="s">
        <v>7816</v>
      </c>
      <c r="D3898" s="42"/>
      <c r="E3898" s="43"/>
      <c r="F3898" s="43"/>
      <c r="G3898" s="43"/>
      <c r="H3898" s="19">
        <f t="shared" si="60"/>
        <v>2</v>
      </c>
    </row>
    <row r="3899" spans="1:8" s="19" customFormat="1" x14ac:dyDescent="0.25">
      <c r="A3899" s="40" t="s">
        <v>7817</v>
      </c>
      <c r="B3899" s="40"/>
      <c r="C3899" s="41" t="s">
        <v>7818</v>
      </c>
      <c r="D3899" s="42"/>
      <c r="E3899" s="43"/>
      <c r="F3899" s="43"/>
      <c r="G3899" s="43"/>
      <c r="H3899" s="19">
        <f t="shared" si="60"/>
        <v>5</v>
      </c>
    </row>
    <row r="3900" spans="1:8" s="19" customFormat="1" ht="30" x14ac:dyDescent="0.25">
      <c r="A3900" s="40" t="s">
        <v>7819</v>
      </c>
      <c r="B3900" s="40"/>
      <c r="C3900" s="41" t="s">
        <v>7820</v>
      </c>
      <c r="D3900" s="42" t="s">
        <v>21</v>
      </c>
      <c r="E3900" s="43">
        <v>985.92</v>
      </c>
      <c r="F3900" s="43">
        <v>12.44</v>
      </c>
      <c r="G3900" s="43">
        <v>998.36</v>
      </c>
      <c r="H3900" s="19">
        <f t="shared" si="60"/>
        <v>9</v>
      </c>
    </row>
    <row r="3901" spans="1:8" s="19" customFormat="1" x14ac:dyDescent="0.25">
      <c r="A3901" s="40" t="s">
        <v>7821</v>
      </c>
      <c r="B3901" s="40"/>
      <c r="C3901" s="41" t="s">
        <v>7822</v>
      </c>
      <c r="D3901" s="42" t="s">
        <v>21</v>
      </c>
      <c r="E3901" s="43">
        <v>11242.74</v>
      </c>
      <c r="F3901" s="43"/>
      <c r="G3901" s="43">
        <v>11242.74</v>
      </c>
      <c r="H3901" s="19">
        <f t="shared" si="60"/>
        <v>9</v>
      </c>
    </row>
    <row r="3902" spans="1:8" s="19" customFormat="1" x14ac:dyDescent="0.25">
      <c r="A3902" s="40" t="s">
        <v>7823</v>
      </c>
      <c r="B3902" s="40"/>
      <c r="C3902" s="41" t="s">
        <v>7824</v>
      </c>
      <c r="D3902" s="42" t="s">
        <v>334</v>
      </c>
      <c r="E3902" s="43">
        <v>213.91</v>
      </c>
      <c r="F3902" s="43">
        <v>41.47</v>
      </c>
      <c r="G3902" s="43">
        <v>255.38</v>
      </c>
      <c r="H3902" s="19">
        <f t="shared" si="60"/>
        <v>9</v>
      </c>
    </row>
    <row r="3903" spans="1:8" s="19" customFormat="1" ht="30" x14ac:dyDescent="0.25">
      <c r="A3903" s="40" t="s">
        <v>7825</v>
      </c>
      <c r="B3903" s="40"/>
      <c r="C3903" s="41" t="s">
        <v>7826</v>
      </c>
      <c r="D3903" s="42" t="s">
        <v>334</v>
      </c>
      <c r="E3903" s="43">
        <v>2963.02</v>
      </c>
      <c r="F3903" s="43"/>
      <c r="G3903" s="43">
        <v>2963.02</v>
      </c>
      <c r="H3903" s="19">
        <f t="shared" si="60"/>
        <v>9</v>
      </c>
    </row>
    <row r="3904" spans="1:8" s="19" customFormat="1" ht="30" x14ac:dyDescent="0.25">
      <c r="A3904" s="40" t="s">
        <v>7827</v>
      </c>
      <c r="B3904" s="40"/>
      <c r="C3904" s="41" t="s">
        <v>7828</v>
      </c>
      <c r="D3904" s="42" t="s">
        <v>334</v>
      </c>
      <c r="E3904" s="43">
        <v>5938.13</v>
      </c>
      <c r="F3904" s="43"/>
      <c r="G3904" s="43">
        <v>5938.13</v>
      </c>
      <c r="H3904" s="19">
        <f t="shared" si="60"/>
        <v>9</v>
      </c>
    </row>
    <row r="3905" spans="1:8" s="19" customFormat="1" x14ac:dyDescent="0.25">
      <c r="A3905" s="40" t="s">
        <v>7829</v>
      </c>
      <c r="B3905" s="40"/>
      <c r="C3905" s="41" t="s">
        <v>7830</v>
      </c>
      <c r="D3905" s="42" t="s">
        <v>334</v>
      </c>
      <c r="E3905" s="43">
        <v>1377.92</v>
      </c>
      <c r="F3905" s="43">
        <v>103.68</v>
      </c>
      <c r="G3905" s="43">
        <v>1481.6</v>
      </c>
      <c r="H3905" s="19">
        <f t="shared" si="60"/>
        <v>9</v>
      </c>
    </row>
    <row r="3906" spans="1:8" s="19" customFormat="1" x14ac:dyDescent="0.25">
      <c r="A3906" s="40" t="s">
        <v>7831</v>
      </c>
      <c r="B3906" s="40"/>
      <c r="C3906" s="41" t="s">
        <v>7832</v>
      </c>
      <c r="D3906" s="42" t="s">
        <v>21</v>
      </c>
      <c r="E3906" s="43">
        <v>2829.68</v>
      </c>
      <c r="F3906" s="43">
        <v>12.44</v>
      </c>
      <c r="G3906" s="43">
        <v>2842.12</v>
      </c>
      <c r="H3906" s="19">
        <f t="shared" si="60"/>
        <v>9</v>
      </c>
    </row>
    <row r="3907" spans="1:8" s="19" customFormat="1" ht="30" x14ac:dyDescent="0.25">
      <c r="A3907" s="40" t="s">
        <v>7833</v>
      </c>
      <c r="B3907" s="40"/>
      <c r="C3907" s="41" t="s">
        <v>7834</v>
      </c>
      <c r="D3907" s="42" t="s">
        <v>334</v>
      </c>
      <c r="E3907" s="43">
        <v>2941.41</v>
      </c>
      <c r="F3907" s="43">
        <v>566.16</v>
      </c>
      <c r="G3907" s="43">
        <v>3507.57</v>
      </c>
      <c r="H3907" s="19">
        <f t="shared" si="60"/>
        <v>9</v>
      </c>
    </row>
    <row r="3908" spans="1:8" s="19" customFormat="1" x14ac:dyDescent="0.25">
      <c r="A3908" s="40" t="s">
        <v>7835</v>
      </c>
      <c r="B3908" s="40"/>
      <c r="C3908" s="41" t="s">
        <v>7836</v>
      </c>
      <c r="D3908" s="42"/>
      <c r="E3908" s="43"/>
      <c r="F3908" s="43"/>
      <c r="G3908" s="43"/>
      <c r="H3908" s="19">
        <f t="shared" si="60"/>
        <v>5</v>
      </c>
    </row>
    <row r="3909" spans="1:8" s="19" customFormat="1" ht="30" x14ac:dyDescent="0.25">
      <c r="A3909" s="40" t="s">
        <v>7837</v>
      </c>
      <c r="B3909" s="40"/>
      <c r="C3909" s="41" t="s">
        <v>7838</v>
      </c>
      <c r="D3909" s="42" t="s">
        <v>21</v>
      </c>
      <c r="E3909" s="43">
        <v>4071.88</v>
      </c>
      <c r="F3909" s="43">
        <v>923.12</v>
      </c>
      <c r="G3909" s="43">
        <v>4995</v>
      </c>
      <c r="H3909" s="19">
        <f t="shared" si="60"/>
        <v>9</v>
      </c>
    </row>
    <row r="3910" spans="1:8" s="19" customFormat="1" x14ac:dyDescent="0.25">
      <c r="A3910" s="40" t="s">
        <v>7839</v>
      </c>
      <c r="B3910" s="40"/>
      <c r="C3910" s="41" t="s">
        <v>7840</v>
      </c>
      <c r="D3910" s="42" t="s">
        <v>21</v>
      </c>
      <c r="E3910" s="43">
        <v>765.6</v>
      </c>
      <c r="F3910" s="43">
        <v>288.48</v>
      </c>
      <c r="G3910" s="43">
        <v>1054.08</v>
      </c>
      <c r="H3910" s="19">
        <f t="shared" si="60"/>
        <v>9</v>
      </c>
    </row>
    <row r="3911" spans="1:8" s="19" customFormat="1" x14ac:dyDescent="0.25">
      <c r="A3911" s="40" t="s">
        <v>7841</v>
      </c>
      <c r="B3911" s="40"/>
      <c r="C3911" s="41" t="s">
        <v>7842</v>
      </c>
      <c r="D3911" s="42" t="s">
        <v>21</v>
      </c>
      <c r="E3911" s="43">
        <v>1267.29</v>
      </c>
      <c r="F3911" s="43">
        <v>288.48</v>
      </c>
      <c r="G3911" s="43">
        <v>1555.77</v>
      </c>
      <c r="H3911" s="19">
        <f t="shared" si="60"/>
        <v>9</v>
      </c>
    </row>
    <row r="3912" spans="1:8" s="19" customFormat="1" x14ac:dyDescent="0.25">
      <c r="A3912" s="40" t="s">
        <v>7843</v>
      </c>
      <c r="B3912" s="40"/>
      <c r="C3912" s="41" t="s">
        <v>7844</v>
      </c>
      <c r="D3912" s="42" t="s">
        <v>21</v>
      </c>
      <c r="E3912" s="43">
        <v>1214.2</v>
      </c>
      <c r="F3912" s="43">
        <v>288.48</v>
      </c>
      <c r="G3912" s="43">
        <v>1502.68</v>
      </c>
      <c r="H3912" s="19">
        <f t="shared" si="60"/>
        <v>9</v>
      </c>
    </row>
    <row r="3913" spans="1:8" s="19" customFormat="1" x14ac:dyDescent="0.25">
      <c r="A3913" s="40" t="s">
        <v>7845</v>
      </c>
      <c r="B3913" s="40"/>
      <c r="C3913" s="41" t="s">
        <v>7846</v>
      </c>
      <c r="D3913" s="42" t="s">
        <v>21</v>
      </c>
      <c r="E3913" s="43">
        <v>2521.89</v>
      </c>
      <c r="F3913" s="43">
        <v>576.95000000000005</v>
      </c>
      <c r="G3913" s="43">
        <v>3098.84</v>
      </c>
      <c r="H3913" s="19">
        <f t="shared" ref="H3913:H3976" si="61">LEN(A3913)</f>
        <v>9</v>
      </c>
    </row>
    <row r="3914" spans="1:8" s="19" customFormat="1" x14ac:dyDescent="0.25">
      <c r="A3914" s="40" t="s">
        <v>7847</v>
      </c>
      <c r="B3914" s="40"/>
      <c r="C3914" s="41" t="s">
        <v>7848</v>
      </c>
      <c r="D3914" s="42" t="s">
        <v>21</v>
      </c>
      <c r="E3914" s="43">
        <v>978.47</v>
      </c>
      <c r="F3914" s="43">
        <v>9.1999999999999993</v>
      </c>
      <c r="G3914" s="43">
        <v>987.67</v>
      </c>
      <c r="H3914" s="19">
        <f t="shared" si="61"/>
        <v>9</v>
      </c>
    </row>
    <row r="3915" spans="1:8" s="19" customFormat="1" x14ac:dyDescent="0.25">
      <c r="A3915" s="40" t="s">
        <v>7849</v>
      </c>
      <c r="B3915" s="40"/>
      <c r="C3915" s="41" t="s">
        <v>7850</v>
      </c>
      <c r="D3915" s="42" t="s">
        <v>21</v>
      </c>
      <c r="E3915" s="43">
        <v>11.18</v>
      </c>
      <c r="F3915" s="43">
        <v>20.74</v>
      </c>
      <c r="G3915" s="43">
        <v>31.92</v>
      </c>
      <c r="H3915" s="19">
        <f t="shared" si="61"/>
        <v>9</v>
      </c>
    </row>
    <row r="3916" spans="1:8" s="19" customFormat="1" ht="30" x14ac:dyDescent="0.25">
      <c r="A3916" s="40" t="s">
        <v>7851</v>
      </c>
      <c r="B3916" s="40"/>
      <c r="C3916" s="41" t="s">
        <v>7852</v>
      </c>
      <c r="D3916" s="42" t="s">
        <v>21</v>
      </c>
      <c r="E3916" s="43">
        <v>1072.97</v>
      </c>
      <c r="F3916" s="43">
        <v>165.88</v>
      </c>
      <c r="G3916" s="43">
        <v>1238.8499999999999</v>
      </c>
      <c r="H3916" s="19">
        <f t="shared" si="61"/>
        <v>9</v>
      </c>
    </row>
    <row r="3917" spans="1:8" s="19" customFormat="1" x14ac:dyDescent="0.25">
      <c r="A3917" s="40" t="s">
        <v>7853</v>
      </c>
      <c r="B3917" s="40"/>
      <c r="C3917" s="41" t="s">
        <v>7854</v>
      </c>
      <c r="D3917" s="42" t="s">
        <v>21</v>
      </c>
      <c r="E3917" s="43">
        <v>164.78</v>
      </c>
      <c r="F3917" s="43">
        <v>41.47</v>
      </c>
      <c r="G3917" s="43">
        <v>206.25</v>
      </c>
      <c r="H3917" s="19">
        <f t="shared" si="61"/>
        <v>9</v>
      </c>
    </row>
    <row r="3918" spans="1:8" s="19" customFormat="1" x14ac:dyDescent="0.25">
      <c r="A3918" s="40" t="s">
        <v>7855</v>
      </c>
      <c r="B3918" s="40"/>
      <c r="C3918" s="41" t="s">
        <v>7856</v>
      </c>
      <c r="D3918" s="42" t="s">
        <v>21</v>
      </c>
      <c r="E3918" s="43">
        <v>483.42</v>
      </c>
      <c r="F3918" s="43">
        <v>12.44</v>
      </c>
      <c r="G3918" s="43">
        <v>495.86</v>
      </c>
      <c r="H3918" s="19">
        <f t="shared" si="61"/>
        <v>9</v>
      </c>
    </row>
    <row r="3919" spans="1:8" s="19" customFormat="1" ht="30" x14ac:dyDescent="0.25">
      <c r="A3919" s="40" t="s">
        <v>7857</v>
      </c>
      <c r="B3919" s="40"/>
      <c r="C3919" s="41" t="s">
        <v>7858</v>
      </c>
      <c r="D3919" s="42" t="s">
        <v>21</v>
      </c>
      <c r="E3919" s="43">
        <v>926.75</v>
      </c>
      <c r="F3919" s="43">
        <v>169.42</v>
      </c>
      <c r="G3919" s="43">
        <v>1096.17</v>
      </c>
      <c r="H3919" s="19">
        <f t="shared" si="61"/>
        <v>9</v>
      </c>
    </row>
    <row r="3920" spans="1:8" s="19" customFormat="1" ht="30" x14ac:dyDescent="0.25">
      <c r="A3920" s="40" t="s">
        <v>7859</v>
      </c>
      <c r="B3920" s="40"/>
      <c r="C3920" s="41" t="s">
        <v>7860</v>
      </c>
      <c r="D3920" s="42" t="s">
        <v>21</v>
      </c>
      <c r="E3920" s="43">
        <v>3501.63</v>
      </c>
      <c r="F3920" s="43">
        <v>169.42</v>
      </c>
      <c r="G3920" s="43">
        <v>3671.05</v>
      </c>
      <c r="H3920" s="19">
        <f t="shared" si="61"/>
        <v>9</v>
      </c>
    </row>
    <row r="3921" spans="1:8" s="19" customFormat="1" ht="30" x14ac:dyDescent="0.25">
      <c r="A3921" s="40" t="s">
        <v>7861</v>
      </c>
      <c r="B3921" s="40"/>
      <c r="C3921" s="41" t="s">
        <v>7862</v>
      </c>
      <c r="D3921" s="42" t="s">
        <v>21</v>
      </c>
      <c r="E3921" s="43">
        <v>10015.98</v>
      </c>
      <c r="F3921" s="43">
        <v>169.42</v>
      </c>
      <c r="G3921" s="43">
        <v>10185.4</v>
      </c>
      <c r="H3921" s="19">
        <f t="shared" si="61"/>
        <v>9</v>
      </c>
    </row>
    <row r="3922" spans="1:8" s="19" customFormat="1" x14ac:dyDescent="0.25">
      <c r="A3922" s="40" t="s">
        <v>7863</v>
      </c>
      <c r="B3922" s="40"/>
      <c r="C3922" s="41" t="s">
        <v>7864</v>
      </c>
      <c r="D3922" s="42" t="s">
        <v>21</v>
      </c>
      <c r="E3922" s="43">
        <v>1294.01</v>
      </c>
      <c r="F3922" s="43">
        <v>3.07</v>
      </c>
      <c r="G3922" s="43">
        <v>1297.08</v>
      </c>
      <c r="H3922" s="19">
        <f t="shared" si="61"/>
        <v>9</v>
      </c>
    </row>
    <row r="3923" spans="1:8" s="19" customFormat="1" ht="30" x14ac:dyDescent="0.25">
      <c r="A3923" s="40" t="s">
        <v>7865</v>
      </c>
      <c r="B3923" s="40"/>
      <c r="C3923" s="41" t="s">
        <v>7866</v>
      </c>
      <c r="D3923" s="42" t="s">
        <v>334</v>
      </c>
      <c r="E3923" s="43">
        <v>10253.27</v>
      </c>
      <c r="F3923" s="43">
        <v>219.11</v>
      </c>
      <c r="G3923" s="43">
        <v>10472.379999999999</v>
      </c>
      <c r="H3923" s="19">
        <f t="shared" si="61"/>
        <v>9</v>
      </c>
    </row>
    <row r="3924" spans="1:8" s="19" customFormat="1" ht="30" x14ac:dyDescent="0.25">
      <c r="A3924" s="40" t="s">
        <v>7867</v>
      </c>
      <c r="B3924" s="40"/>
      <c r="C3924" s="41" t="s">
        <v>7868</v>
      </c>
      <c r="D3924" s="42" t="s">
        <v>334</v>
      </c>
      <c r="E3924" s="43">
        <v>15499.18</v>
      </c>
      <c r="F3924" s="43">
        <v>219.11</v>
      </c>
      <c r="G3924" s="43">
        <v>15718.29</v>
      </c>
      <c r="H3924" s="19">
        <f t="shared" si="61"/>
        <v>9</v>
      </c>
    </row>
    <row r="3925" spans="1:8" s="19" customFormat="1" ht="45" x14ac:dyDescent="0.25">
      <c r="A3925" s="40" t="s">
        <v>7869</v>
      </c>
      <c r="B3925" s="40"/>
      <c r="C3925" s="41" t="s">
        <v>7870</v>
      </c>
      <c r="D3925" s="42" t="s">
        <v>21</v>
      </c>
      <c r="E3925" s="43">
        <v>1221.68</v>
      </c>
      <c r="F3925" s="43">
        <v>146.07</v>
      </c>
      <c r="G3925" s="43">
        <v>1367.75</v>
      </c>
      <c r="H3925" s="19">
        <f t="shared" si="61"/>
        <v>9</v>
      </c>
    </row>
    <row r="3926" spans="1:8" s="19" customFormat="1" ht="45" x14ac:dyDescent="0.25">
      <c r="A3926" s="40" t="s">
        <v>7871</v>
      </c>
      <c r="B3926" s="40"/>
      <c r="C3926" s="41" t="s">
        <v>7872</v>
      </c>
      <c r="D3926" s="42" t="s">
        <v>21</v>
      </c>
      <c r="E3926" s="43">
        <v>1543.57</v>
      </c>
      <c r="F3926" s="43">
        <v>219.11</v>
      </c>
      <c r="G3926" s="43">
        <v>1762.68</v>
      </c>
      <c r="H3926" s="19">
        <f t="shared" si="61"/>
        <v>9</v>
      </c>
    </row>
    <row r="3927" spans="1:8" s="19" customFormat="1" ht="45" x14ac:dyDescent="0.25">
      <c r="A3927" s="40" t="s">
        <v>7873</v>
      </c>
      <c r="B3927" s="40"/>
      <c r="C3927" s="41" t="s">
        <v>7874</v>
      </c>
      <c r="D3927" s="42" t="s">
        <v>21</v>
      </c>
      <c r="E3927" s="43">
        <v>3775.46</v>
      </c>
      <c r="F3927" s="43">
        <v>288.48</v>
      </c>
      <c r="G3927" s="43">
        <v>4063.94</v>
      </c>
      <c r="H3927" s="19">
        <f t="shared" si="61"/>
        <v>9</v>
      </c>
    </row>
    <row r="3928" spans="1:8" s="19" customFormat="1" x14ac:dyDescent="0.25">
      <c r="A3928" s="40" t="s">
        <v>7875</v>
      </c>
      <c r="B3928" s="40"/>
      <c r="C3928" s="41" t="s">
        <v>7876</v>
      </c>
      <c r="D3928" s="42"/>
      <c r="E3928" s="43"/>
      <c r="F3928" s="43"/>
      <c r="G3928" s="43"/>
      <c r="H3928" s="19">
        <f t="shared" si="61"/>
        <v>5</v>
      </c>
    </row>
    <row r="3929" spans="1:8" s="19" customFormat="1" x14ac:dyDescent="0.25">
      <c r="A3929" s="40" t="s">
        <v>7877</v>
      </c>
      <c r="B3929" s="40"/>
      <c r="C3929" s="41" t="s">
        <v>7878</v>
      </c>
      <c r="D3929" s="42" t="s">
        <v>21</v>
      </c>
      <c r="E3929" s="43">
        <v>19.77</v>
      </c>
      <c r="F3929" s="43">
        <v>11.54</v>
      </c>
      <c r="G3929" s="43">
        <v>31.31</v>
      </c>
      <c r="H3929" s="19">
        <f t="shared" si="61"/>
        <v>9</v>
      </c>
    </row>
    <row r="3930" spans="1:8" s="19" customFormat="1" x14ac:dyDescent="0.25">
      <c r="A3930" s="40" t="s">
        <v>7879</v>
      </c>
      <c r="B3930" s="40"/>
      <c r="C3930" s="41" t="s">
        <v>7880</v>
      </c>
      <c r="D3930" s="42" t="s">
        <v>21</v>
      </c>
      <c r="E3930" s="43">
        <v>33.619999999999997</v>
      </c>
      <c r="F3930" s="43">
        <v>11.54</v>
      </c>
      <c r="G3930" s="43">
        <v>45.16</v>
      </c>
      <c r="H3930" s="19">
        <f t="shared" si="61"/>
        <v>9</v>
      </c>
    </row>
    <row r="3931" spans="1:8" s="19" customFormat="1" x14ac:dyDescent="0.25">
      <c r="A3931" s="40" t="s">
        <v>7881</v>
      </c>
      <c r="B3931" s="40"/>
      <c r="C3931" s="41" t="s">
        <v>7882</v>
      </c>
      <c r="D3931" s="42" t="s">
        <v>21</v>
      </c>
      <c r="E3931" s="43"/>
      <c r="F3931" s="43">
        <v>169.42</v>
      </c>
      <c r="G3931" s="43">
        <v>169.42</v>
      </c>
      <c r="H3931" s="19">
        <f t="shared" si="61"/>
        <v>9</v>
      </c>
    </row>
    <row r="3932" spans="1:8" s="19" customFormat="1" x14ac:dyDescent="0.25">
      <c r="A3932" s="40" t="s">
        <v>7883</v>
      </c>
      <c r="B3932" s="40"/>
      <c r="C3932" s="41" t="s">
        <v>7884</v>
      </c>
      <c r="D3932" s="42" t="s">
        <v>21</v>
      </c>
      <c r="E3932" s="43"/>
      <c r="F3932" s="43">
        <v>169.42</v>
      </c>
      <c r="G3932" s="43">
        <v>169.42</v>
      </c>
      <c r="H3932" s="19">
        <f t="shared" si="61"/>
        <v>9</v>
      </c>
    </row>
    <row r="3933" spans="1:8" s="19" customFormat="1" ht="30" x14ac:dyDescent="0.25">
      <c r="A3933" s="40" t="s">
        <v>7885</v>
      </c>
      <c r="B3933" s="40"/>
      <c r="C3933" s="41" t="s">
        <v>7886</v>
      </c>
      <c r="D3933" s="42" t="s">
        <v>21</v>
      </c>
      <c r="E3933" s="43">
        <v>14561.62</v>
      </c>
      <c r="F3933" s="43">
        <v>15.34</v>
      </c>
      <c r="G3933" s="43">
        <v>14576.96</v>
      </c>
      <c r="H3933" s="19">
        <f t="shared" si="61"/>
        <v>9</v>
      </c>
    </row>
    <row r="3934" spans="1:8" s="19" customFormat="1" x14ac:dyDescent="0.25">
      <c r="A3934" s="40" t="s">
        <v>7887</v>
      </c>
      <c r="B3934" s="40"/>
      <c r="C3934" s="41" t="s">
        <v>7888</v>
      </c>
      <c r="D3934" s="42" t="s">
        <v>21</v>
      </c>
      <c r="E3934" s="43">
        <v>2589.1</v>
      </c>
      <c r="F3934" s="43">
        <v>15.34</v>
      </c>
      <c r="G3934" s="43">
        <v>2604.44</v>
      </c>
      <c r="H3934" s="19">
        <f t="shared" si="61"/>
        <v>9</v>
      </c>
    </row>
    <row r="3935" spans="1:8" s="19" customFormat="1" ht="30" x14ac:dyDescent="0.25">
      <c r="A3935" s="40" t="s">
        <v>7889</v>
      </c>
      <c r="B3935" s="40"/>
      <c r="C3935" s="41" t="s">
        <v>7890</v>
      </c>
      <c r="D3935" s="42"/>
      <c r="E3935" s="43"/>
      <c r="F3935" s="43"/>
      <c r="G3935" s="43"/>
      <c r="H3935" s="19">
        <f t="shared" si="61"/>
        <v>2</v>
      </c>
    </row>
    <row r="3936" spans="1:8" s="19" customFormat="1" x14ac:dyDescent="0.25">
      <c r="A3936" s="40" t="s">
        <v>7891</v>
      </c>
      <c r="B3936" s="40"/>
      <c r="C3936" s="41" t="s">
        <v>7892</v>
      </c>
      <c r="D3936" s="42"/>
      <c r="E3936" s="43"/>
      <c r="F3936" s="43"/>
      <c r="G3936" s="43"/>
      <c r="H3936" s="19">
        <f t="shared" si="61"/>
        <v>5</v>
      </c>
    </row>
    <row r="3937" spans="1:8" s="19" customFormat="1" x14ac:dyDescent="0.25">
      <c r="A3937" s="40" t="s">
        <v>7893</v>
      </c>
      <c r="B3937" s="40"/>
      <c r="C3937" s="41" t="s">
        <v>7894</v>
      </c>
      <c r="D3937" s="42" t="s">
        <v>21</v>
      </c>
      <c r="E3937" s="43">
        <v>1699.36</v>
      </c>
      <c r="F3937" s="43">
        <v>74.8</v>
      </c>
      <c r="G3937" s="43">
        <v>1774.16</v>
      </c>
      <c r="H3937" s="19">
        <f t="shared" si="61"/>
        <v>9</v>
      </c>
    </row>
    <row r="3938" spans="1:8" s="19" customFormat="1" x14ac:dyDescent="0.25">
      <c r="A3938" s="40" t="s">
        <v>7895</v>
      </c>
      <c r="B3938" s="40"/>
      <c r="C3938" s="41" t="s">
        <v>7896</v>
      </c>
      <c r="D3938" s="42" t="s">
        <v>73</v>
      </c>
      <c r="E3938" s="43">
        <v>1054.68</v>
      </c>
      <c r="F3938" s="43">
        <v>8.44</v>
      </c>
      <c r="G3938" s="43">
        <v>1063.1199999999999</v>
      </c>
      <c r="H3938" s="19">
        <f t="shared" si="61"/>
        <v>9</v>
      </c>
    </row>
    <row r="3939" spans="1:8" s="19" customFormat="1" ht="30" x14ac:dyDescent="0.25">
      <c r="A3939" s="40" t="s">
        <v>7897</v>
      </c>
      <c r="B3939" s="40"/>
      <c r="C3939" s="41" t="s">
        <v>7898</v>
      </c>
      <c r="D3939" s="42" t="s">
        <v>73</v>
      </c>
      <c r="E3939" s="43">
        <v>2439.88</v>
      </c>
      <c r="F3939" s="43">
        <v>8.44</v>
      </c>
      <c r="G3939" s="43">
        <v>2448.3200000000002</v>
      </c>
      <c r="H3939" s="19">
        <f t="shared" si="61"/>
        <v>9</v>
      </c>
    </row>
    <row r="3940" spans="1:8" s="19" customFormat="1" ht="30" x14ac:dyDescent="0.25">
      <c r="A3940" s="40" t="s">
        <v>7899</v>
      </c>
      <c r="B3940" s="40"/>
      <c r="C3940" s="41" t="s">
        <v>7900</v>
      </c>
      <c r="D3940" s="42" t="s">
        <v>21</v>
      </c>
      <c r="E3940" s="43">
        <v>1016.61</v>
      </c>
      <c r="F3940" s="43">
        <v>4.22</v>
      </c>
      <c r="G3940" s="43">
        <v>1020.83</v>
      </c>
      <c r="H3940" s="19">
        <f t="shared" si="61"/>
        <v>9</v>
      </c>
    </row>
    <row r="3941" spans="1:8" s="19" customFormat="1" ht="45" x14ac:dyDescent="0.25">
      <c r="A3941" s="40" t="s">
        <v>7901</v>
      </c>
      <c r="B3941" s="40"/>
      <c r="C3941" s="41" t="s">
        <v>7902</v>
      </c>
      <c r="D3941" s="42" t="s">
        <v>21</v>
      </c>
      <c r="E3941" s="43">
        <v>19354.43</v>
      </c>
      <c r="F3941" s="43">
        <v>150.01</v>
      </c>
      <c r="G3941" s="43">
        <v>19504.439999999999</v>
      </c>
      <c r="H3941" s="19">
        <f t="shared" si="61"/>
        <v>9</v>
      </c>
    </row>
    <row r="3942" spans="1:8" s="19" customFormat="1" x14ac:dyDescent="0.25">
      <c r="A3942" s="40" t="s">
        <v>7903</v>
      </c>
      <c r="B3942" s="40"/>
      <c r="C3942" s="41" t="s">
        <v>7904</v>
      </c>
      <c r="D3942" s="42" t="s">
        <v>73</v>
      </c>
      <c r="E3942" s="43">
        <v>1752.46</v>
      </c>
      <c r="F3942" s="43">
        <v>27.14</v>
      </c>
      <c r="G3942" s="43">
        <v>1779.6</v>
      </c>
      <c r="H3942" s="19">
        <f t="shared" si="61"/>
        <v>9</v>
      </c>
    </row>
    <row r="3943" spans="1:8" s="19" customFormat="1" ht="30" x14ac:dyDescent="0.25">
      <c r="A3943" s="40" t="s">
        <v>7905</v>
      </c>
      <c r="B3943" s="40"/>
      <c r="C3943" s="41" t="s">
        <v>7906</v>
      </c>
      <c r="D3943" s="42" t="s">
        <v>21</v>
      </c>
      <c r="E3943" s="43">
        <v>92106.36</v>
      </c>
      <c r="F3943" s="43"/>
      <c r="G3943" s="43">
        <v>92106.36</v>
      </c>
      <c r="H3943" s="19">
        <f t="shared" si="61"/>
        <v>9</v>
      </c>
    </row>
    <row r="3944" spans="1:8" s="19" customFormat="1" ht="30" x14ac:dyDescent="0.25">
      <c r="A3944" s="40" t="s">
        <v>7907</v>
      </c>
      <c r="B3944" s="40"/>
      <c r="C3944" s="41" t="s">
        <v>7908</v>
      </c>
      <c r="D3944" s="42" t="s">
        <v>21</v>
      </c>
      <c r="E3944" s="43">
        <v>48479.46</v>
      </c>
      <c r="F3944" s="43">
        <v>242.5</v>
      </c>
      <c r="G3944" s="43">
        <v>48721.96</v>
      </c>
      <c r="H3944" s="19">
        <f t="shared" si="61"/>
        <v>9</v>
      </c>
    </row>
    <row r="3945" spans="1:8" s="19" customFormat="1" ht="45" x14ac:dyDescent="0.25">
      <c r="A3945" s="40" t="s">
        <v>7909</v>
      </c>
      <c r="B3945" s="40"/>
      <c r="C3945" s="41" t="s">
        <v>7910</v>
      </c>
      <c r="D3945" s="42" t="s">
        <v>334</v>
      </c>
      <c r="E3945" s="43">
        <v>415337.38</v>
      </c>
      <c r="F3945" s="43"/>
      <c r="G3945" s="43">
        <v>415337.38</v>
      </c>
      <c r="H3945" s="19">
        <f t="shared" si="61"/>
        <v>9</v>
      </c>
    </row>
    <row r="3946" spans="1:8" s="19" customFormat="1" ht="60" x14ac:dyDescent="0.25">
      <c r="A3946" s="40" t="s">
        <v>7911</v>
      </c>
      <c r="B3946" s="40"/>
      <c r="C3946" s="41" t="s">
        <v>7912</v>
      </c>
      <c r="D3946" s="42" t="s">
        <v>334</v>
      </c>
      <c r="E3946" s="43">
        <v>5271.28</v>
      </c>
      <c r="F3946" s="43">
        <v>52655.46</v>
      </c>
      <c r="G3946" s="43">
        <v>57926.74</v>
      </c>
      <c r="H3946" s="19">
        <f t="shared" si="61"/>
        <v>9</v>
      </c>
    </row>
    <row r="3947" spans="1:8" s="19" customFormat="1" ht="60" x14ac:dyDescent="0.25">
      <c r="A3947" s="40" t="s">
        <v>7913</v>
      </c>
      <c r="B3947" s="40"/>
      <c r="C3947" s="41" t="s">
        <v>7914</v>
      </c>
      <c r="D3947" s="42" t="s">
        <v>334</v>
      </c>
      <c r="E3947" s="43">
        <v>7296.15</v>
      </c>
      <c r="F3947" s="43">
        <v>63558.52</v>
      </c>
      <c r="G3947" s="43">
        <v>70854.67</v>
      </c>
      <c r="H3947" s="19">
        <f t="shared" si="61"/>
        <v>9</v>
      </c>
    </row>
    <row r="3948" spans="1:8" s="19" customFormat="1" x14ac:dyDescent="0.25">
      <c r="A3948" s="40" t="s">
        <v>7915</v>
      </c>
      <c r="B3948" s="40"/>
      <c r="C3948" s="41" t="s">
        <v>7916</v>
      </c>
      <c r="D3948" s="42"/>
      <c r="E3948" s="43"/>
      <c r="F3948" s="43"/>
      <c r="G3948" s="43"/>
      <c r="H3948" s="19">
        <f t="shared" si="61"/>
        <v>2</v>
      </c>
    </row>
    <row r="3949" spans="1:8" s="19" customFormat="1" x14ac:dyDescent="0.25">
      <c r="A3949" s="40" t="s">
        <v>7917</v>
      </c>
      <c r="B3949" s="40"/>
      <c r="C3949" s="41" t="s">
        <v>7918</v>
      </c>
      <c r="D3949" s="42"/>
      <c r="E3949" s="43"/>
      <c r="F3949" s="43"/>
      <c r="G3949" s="43"/>
      <c r="H3949" s="19">
        <f t="shared" si="61"/>
        <v>5</v>
      </c>
    </row>
    <row r="3950" spans="1:8" s="19" customFormat="1" x14ac:dyDescent="0.25">
      <c r="A3950" s="40" t="s">
        <v>7919</v>
      </c>
      <c r="B3950" s="40"/>
      <c r="C3950" s="41" t="s">
        <v>7920</v>
      </c>
      <c r="D3950" s="42" t="s">
        <v>21</v>
      </c>
      <c r="E3950" s="43">
        <v>1302.8800000000001</v>
      </c>
      <c r="F3950" s="43">
        <v>253.28</v>
      </c>
      <c r="G3950" s="43">
        <v>1556.16</v>
      </c>
      <c r="H3950" s="19">
        <f t="shared" si="61"/>
        <v>9</v>
      </c>
    </row>
    <row r="3951" spans="1:8" s="19" customFormat="1" x14ac:dyDescent="0.25">
      <c r="A3951" s="40" t="s">
        <v>7921</v>
      </c>
      <c r="B3951" s="40"/>
      <c r="C3951" s="41" t="s">
        <v>7922</v>
      </c>
      <c r="D3951" s="42" t="s">
        <v>21</v>
      </c>
      <c r="E3951" s="43">
        <v>1273.9000000000001</v>
      </c>
      <c r="F3951" s="43">
        <v>253.28</v>
      </c>
      <c r="G3951" s="43">
        <v>1527.18</v>
      </c>
      <c r="H3951" s="19">
        <f t="shared" si="61"/>
        <v>9</v>
      </c>
    </row>
    <row r="3952" spans="1:8" s="19" customFormat="1" x14ac:dyDescent="0.25">
      <c r="A3952" s="40" t="s">
        <v>7923</v>
      </c>
      <c r="B3952" s="40"/>
      <c r="C3952" s="41" t="s">
        <v>7924</v>
      </c>
      <c r="D3952" s="42" t="s">
        <v>21</v>
      </c>
      <c r="E3952" s="43">
        <v>1751.37</v>
      </c>
      <c r="F3952" s="43">
        <v>253.28</v>
      </c>
      <c r="G3952" s="43">
        <v>2004.65</v>
      </c>
      <c r="H3952" s="19">
        <f t="shared" si="61"/>
        <v>9</v>
      </c>
    </row>
    <row r="3953" spans="1:8" s="19" customFormat="1" x14ac:dyDescent="0.25">
      <c r="A3953" s="40" t="s">
        <v>7925</v>
      </c>
      <c r="B3953" s="40"/>
      <c r="C3953" s="41" t="s">
        <v>7926</v>
      </c>
      <c r="D3953" s="42" t="s">
        <v>21</v>
      </c>
      <c r="E3953" s="43">
        <v>2539.96</v>
      </c>
      <c r="F3953" s="43">
        <v>253.28</v>
      </c>
      <c r="G3953" s="43">
        <v>2793.24</v>
      </c>
      <c r="H3953" s="19">
        <f t="shared" si="61"/>
        <v>9</v>
      </c>
    </row>
    <row r="3954" spans="1:8" s="19" customFormat="1" x14ac:dyDescent="0.25">
      <c r="A3954" s="40" t="s">
        <v>7927</v>
      </c>
      <c r="B3954" s="40"/>
      <c r="C3954" s="41" t="s">
        <v>7928</v>
      </c>
      <c r="D3954" s="42" t="s">
        <v>21</v>
      </c>
      <c r="E3954" s="43">
        <v>1908.61</v>
      </c>
      <c r="F3954" s="43">
        <v>253.28</v>
      </c>
      <c r="G3954" s="43">
        <v>2161.89</v>
      </c>
      <c r="H3954" s="19">
        <f t="shared" si="61"/>
        <v>9</v>
      </c>
    </row>
    <row r="3955" spans="1:8" s="19" customFormat="1" x14ac:dyDescent="0.25">
      <c r="A3955" s="40" t="s">
        <v>7929</v>
      </c>
      <c r="B3955" s="40"/>
      <c r="C3955" s="41" t="s">
        <v>7930</v>
      </c>
      <c r="D3955" s="42" t="s">
        <v>21</v>
      </c>
      <c r="E3955" s="43">
        <v>1594.33</v>
      </c>
      <c r="F3955" s="43">
        <v>253.28</v>
      </c>
      <c r="G3955" s="43">
        <v>1847.61</v>
      </c>
      <c r="H3955" s="19">
        <f t="shared" si="61"/>
        <v>9</v>
      </c>
    </row>
    <row r="3956" spans="1:8" s="19" customFormat="1" x14ac:dyDescent="0.25">
      <c r="A3956" s="40" t="s">
        <v>7931</v>
      </c>
      <c r="B3956" s="40"/>
      <c r="C3956" s="41" t="s">
        <v>7932</v>
      </c>
      <c r="D3956" s="42" t="s">
        <v>21</v>
      </c>
      <c r="E3956" s="43">
        <v>1589.01</v>
      </c>
      <c r="F3956" s="43">
        <v>253.28</v>
      </c>
      <c r="G3956" s="43">
        <v>1842.29</v>
      </c>
      <c r="H3956" s="19">
        <f t="shared" si="61"/>
        <v>9</v>
      </c>
    </row>
    <row r="3957" spans="1:8" s="19" customFormat="1" x14ac:dyDescent="0.25">
      <c r="A3957" s="40" t="s">
        <v>7933</v>
      </c>
      <c r="B3957" s="40"/>
      <c r="C3957" s="41" t="s">
        <v>7934</v>
      </c>
      <c r="D3957" s="42" t="s">
        <v>21</v>
      </c>
      <c r="E3957" s="43">
        <v>2477.9</v>
      </c>
      <c r="F3957" s="43">
        <v>253.28</v>
      </c>
      <c r="G3957" s="43">
        <v>2731.18</v>
      </c>
      <c r="H3957" s="19">
        <f t="shared" si="61"/>
        <v>9</v>
      </c>
    </row>
    <row r="3958" spans="1:8" s="19" customFormat="1" x14ac:dyDescent="0.25">
      <c r="A3958" s="40" t="s">
        <v>7935</v>
      </c>
      <c r="B3958" s="40"/>
      <c r="C3958" s="41" t="s">
        <v>7936</v>
      </c>
      <c r="D3958" s="42" t="s">
        <v>21</v>
      </c>
      <c r="E3958" s="43">
        <v>2297.11</v>
      </c>
      <c r="F3958" s="43">
        <v>253.28</v>
      </c>
      <c r="G3958" s="43">
        <v>2550.39</v>
      </c>
      <c r="H3958" s="19">
        <f t="shared" si="61"/>
        <v>9</v>
      </c>
    </row>
    <row r="3959" spans="1:8" s="19" customFormat="1" x14ac:dyDescent="0.25">
      <c r="A3959" s="40" t="s">
        <v>7937</v>
      </c>
      <c r="B3959" s="40"/>
      <c r="C3959" s="41" t="s">
        <v>7938</v>
      </c>
      <c r="D3959" s="42" t="s">
        <v>21</v>
      </c>
      <c r="E3959" s="43">
        <v>2807.11</v>
      </c>
      <c r="F3959" s="43">
        <v>253.28</v>
      </c>
      <c r="G3959" s="43">
        <v>3060.39</v>
      </c>
      <c r="H3959" s="19">
        <f t="shared" si="61"/>
        <v>9</v>
      </c>
    </row>
    <row r="3960" spans="1:8" s="19" customFormat="1" x14ac:dyDescent="0.25">
      <c r="A3960" s="40" t="s">
        <v>7939</v>
      </c>
      <c r="B3960" s="40"/>
      <c r="C3960" s="41" t="s">
        <v>7940</v>
      </c>
      <c r="D3960" s="42" t="s">
        <v>21</v>
      </c>
      <c r="E3960" s="43">
        <v>2826.46</v>
      </c>
      <c r="F3960" s="43">
        <v>253.28</v>
      </c>
      <c r="G3960" s="43">
        <v>3079.74</v>
      </c>
      <c r="H3960" s="19">
        <f t="shared" si="61"/>
        <v>9</v>
      </c>
    </row>
    <row r="3961" spans="1:8" s="19" customFormat="1" x14ac:dyDescent="0.25">
      <c r="A3961" s="40" t="s">
        <v>7941</v>
      </c>
      <c r="B3961" s="40"/>
      <c r="C3961" s="41" t="s">
        <v>7942</v>
      </c>
      <c r="D3961" s="42" t="s">
        <v>21</v>
      </c>
      <c r="E3961" s="43">
        <v>3085.47</v>
      </c>
      <c r="F3961" s="43">
        <v>253.28</v>
      </c>
      <c r="G3961" s="43">
        <v>3338.75</v>
      </c>
      <c r="H3961" s="19">
        <f t="shared" si="61"/>
        <v>9</v>
      </c>
    </row>
    <row r="3962" spans="1:8" s="19" customFormat="1" x14ac:dyDescent="0.25">
      <c r="A3962" s="40" t="s">
        <v>7943</v>
      </c>
      <c r="B3962" s="40"/>
      <c r="C3962" s="41" t="s">
        <v>7944</v>
      </c>
      <c r="D3962" s="42" t="s">
        <v>21</v>
      </c>
      <c r="E3962" s="43">
        <v>5270.41</v>
      </c>
      <c r="F3962" s="43">
        <v>253.28</v>
      </c>
      <c r="G3962" s="43">
        <v>5523.69</v>
      </c>
      <c r="H3962" s="19">
        <f t="shared" si="61"/>
        <v>9</v>
      </c>
    </row>
    <row r="3963" spans="1:8" s="19" customFormat="1" x14ac:dyDescent="0.25">
      <c r="A3963" s="40" t="s">
        <v>7945</v>
      </c>
      <c r="B3963" s="40"/>
      <c r="C3963" s="41" t="s">
        <v>7946</v>
      </c>
      <c r="D3963" s="42"/>
      <c r="E3963" s="43"/>
      <c r="F3963" s="43"/>
      <c r="G3963" s="43"/>
      <c r="H3963" s="19">
        <f t="shared" si="61"/>
        <v>5</v>
      </c>
    </row>
    <row r="3964" spans="1:8" s="19" customFormat="1" x14ac:dyDescent="0.25">
      <c r="A3964" s="40" t="s">
        <v>7947</v>
      </c>
      <c r="B3964" s="40"/>
      <c r="C3964" s="41" t="s">
        <v>7948</v>
      </c>
      <c r="D3964" s="42" t="s">
        <v>21</v>
      </c>
      <c r="E3964" s="43">
        <v>570</v>
      </c>
      <c r="F3964" s="43">
        <v>148.58000000000001</v>
      </c>
      <c r="G3964" s="43">
        <v>718.58</v>
      </c>
      <c r="H3964" s="19">
        <f t="shared" si="61"/>
        <v>9</v>
      </c>
    </row>
    <row r="3965" spans="1:8" s="19" customFormat="1" x14ac:dyDescent="0.25">
      <c r="A3965" s="40" t="s">
        <v>7949</v>
      </c>
      <c r="B3965" s="40"/>
      <c r="C3965" s="41" t="s">
        <v>7950</v>
      </c>
      <c r="D3965" s="42" t="s">
        <v>21</v>
      </c>
      <c r="E3965" s="43">
        <v>444.41</v>
      </c>
      <c r="F3965" s="43">
        <v>178.29</v>
      </c>
      <c r="G3965" s="43">
        <v>622.70000000000005</v>
      </c>
      <c r="H3965" s="19">
        <f t="shared" si="61"/>
        <v>9</v>
      </c>
    </row>
    <row r="3966" spans="1:8" s="19" customFormat="1" x14ac:dyDescent="0.25">
      <c r="A3966" s="40" t="s">
        <v>7951</v>
      </c>
      <c r="B3966" s="40"/>
      <c r="C3966" s="41" t="s">
        <v>7952</v>
      </c>
      <c r="D3966" s="42" t="s">
        <v>21</v>
      </c>
      <c r="E3966" s="43">
        <v>977.99</v>
      </c>
      <c r="F3966" s="43">
        <v>178.29</v>
      </c>
      <c r="G3966" s="43">
        <v>1156.28</v>
      </c>
      <c r="H3966" s="19">
        <f t="shared" si="61"/>
        <v>9</v>
      </c>
    </row>
    <row r="3967" spans="1:8" s="19" customFormat="1" x14ac:dyDescent="0.25">
      <c r="A3967" s="40" t="s">
        <v>7953</v>
      </c>
      <c r="B3967" s="40"/>
      <c r="C3967" s="41" t="s">
        <v>7954</v>
      </c>
      <c r="D3967" s="42" t="s">
        <v>21</v>
      </c>
      <c r="E3967" s="43">
        <v>1224.44</v>
      </c>
      <c r="F3967" s="43">
        <v>267.44</v>
      </c>
      <c r="G3967" s="43">
        <v>1491.88</v>
      </c>
      <c r="H3967" s="19">
        <f t="shared" si="61"/>
        <v>9</v>
      </c>
    </row>
    <row r="3968" spans="1:8" s="19" customFormat="1" x14ac:dyDescent="0.25">
      <c r="A3968" s="40" t="s">
        <v>7955</v>
      </c>
      <c r="B3968" s="40"/>
      <c r="C3968" s="41" t="s">
        <v>7956</v>
      </c>
      <c r="D3968" s="42" t="s">
        <v>21</v>
      </c>
      <c r="E3968" s="43">
        <v>1420.22</v>
      </c>
      <c r="F3968" s="43">
        <v>356.58</v>
      </c>
      <c r="G3968" s="43">
        <v>1776.8</v>
      </c>
      <c r="H3968" s="19">
        <f t="shared" si="61"/>
        <v>9</v>
      </c>
    </row>
    <row r="3969" spans="1:8" s="19" customFormat="1" x14ac:dyDescent="0.25">
      <c r="A3969" s="40" t="s">
        <v>7957</v>
      </c>
      <c r="B3969" s="40"/>
      <c r="C3969" s="41" t="s">
        <v>7958</v>
      </c>
      <c r="D3969" s="42" t="s">
        <v>21</v>
      </c>
      <c r="E3969" s="43">
        <v>2171.06</v>
      </c>
      <c r="F3969" s="43">
        <v>267.44</v>
      </c>
      <c r="G3969" s="43">
        <v>2438.5</v>
      </c>
      <c r="H3969" s="19">
        <f t="shared" si="61"/>
        <v>9</v>
      </c>
    </row>
    <row r="3970" spans="1:8" s="19" customFormat="1" x14ac:dyDescent="0.25">
      <c r="A3970" s="40" t="s">
        <v>7959</v>
      </c>
      <c r="B3970" s="40"/>
      <c r="C3970" s="41" t="s">
        <v>7960</v>
      </c>
      <c r="D3970" s="42" t="s">
        <v>21</v>
      </c>
      <c r="E3970" s="43">
        <v>1122.5899999999999</v>
      </c>
      <c r="F3970" s="43">
        <v>267.44</v>
      </c>
      <c r="G3970" s="43">
        <v>1390.03</v>
      </c>
      <c r="H3970" s="19">
        <f t="shared" si="61"/>
        <v>9</v>
      </c>
    </row>
    <row r="3971" spans="1:8" s="19" customFormat="1" x14ac:dyDescent="0.25">
      <c r="A3971" s="40" t="s">
        <v>7961</v>
      </c>
      <c r="B3971" s="40"/>
      <c r="C3971" s="41" t="s">
        <v>7962</v>
      </c>
      <c r="D3971" s="42" t="s">
        <v>21</v>
      </c>
      <c r="E3971" s="43">
        <v>2187.4299999999998</v>
      </c>
      <c r="F3971" s="43">
        <v>356.58</v>
      </c>
      <c r="G3971" s="43">
        <v>2544.0100000000002</v>
      </c>
      <c r="H3971" s="19">
        <f t="shared" si="61"/>
        <v>9</v>
      </c>
    </row>
    <row r="3972" spans="1:8" s="19" customFormat="1" x14ac:dyDescent="0.25">
      <c r="A3972" s="40" t="s">
        <v>7963</v>
      </c>
      <c r="B3972" s="40"/>
      <c r="C3972" s="41" t="s">
        <v>7964</v>
      </c>
      <c r="D3972" s="42" t="s">
        <v>21</v>
      </c>
      <c r="E3972" s="43">
        <v>118.06</v>
      </c>
      <c r="F3972" s="43">
        <v>118.86</v>
      </c>
      <c r="G3972" s="43">
        <v>236.92</v>
      </c>
      <c r="H3972" s="19">
        <f t="shared" si="61"/>
        <v>9</v>
      </c>
    </row>
    <row r="3973" spans="1:8" s="19" customFormat="1" x14ac:dyDescent="0.25">
      <c r="A3973" s="40" t="s">
        <v>7965</v>
      </c>
      <c r="B3973" s="40"/>
      <c r="C3973" s="41" t="s">
        <v>7966</v>
      </c>
      <c r="D3973" s="42" t="s">
        <v>21</v>
      </c>
      <c r="E3973" s="43">
        <v>127.07</v>
      </c>
      <c r="F3973" s="43">
        <v>118.86</v>
      </c>
      <c r="G3973" s="43">
        <v>245.93</v>
      </c>
      <c r="H3973" s="19">
        <f t="shared" si="61"/>
        <v>9</v>
      </c>
    </row>
    <row r="3974" spans="1:8" s="19" customFormat="1" x14ac:dyDescent="0.25">
      <c r="A3974" s="40" t="s">
        <v>7967</v>
      </c>
      <c r="B3974" s="40"/>
      <c r="C3974" s="41" t="s">
        <v>7968</v>
      </c>
      <c r="D3974" s="42" t="s">
        <v>21</v>
      </c>
      <c r="E3974" s="43">
        <v>218.15</v>
      </c>
      <c r="F3974" s="43">
        <v>148.58000000000001</v>
      </c>
      <c r="G3974" s="43">
        <v>366.73</v>
      </c>
      <c r="H3974" s="19">
        <f t="shared" si="61"/>
        <v>9</v>
      </c>
    </row>
    <row r="3975" spans="1:8" s="19" customFormat="1" x14ac:dyDescent="0.25">
      <c r="A3975" s="40" t="s">
        <v>7969</v>
      </c>
      <c r="B3975" s="40"/>
      <c r="C3975" s="41" t="s">
        <v>7970</v>
      </c>
      <c r="D3975" s="42" t="s">
        <v>21</v>
      </c>
      <c r="E3975" s="43">
        <v>436.3</v>
      </c>
      <c r="F3975" s="43">
        <v>178.29</v>
      </c>
      <c r="G3975" s="43">
        <v>614.59</v>
      </c>
      <c r="H3975" s="19">
        <f t="shared" si="61"/>
        <v>9</v>
      </c>
    </row>
    <row r="3976" spans="1:8" s="19" customFormat="1" x14ac:dyDescent="0.25">
      <c r="A3976" s="40" t="s">
        <v>7971</v>
      </c>
      <c r="B3976" s="40"/>
      <c r="C3976" s="41" t="s">
        <v>7972</v>
      </c>
      <c r="D3976" s="42"/>
      <c r="E3976" s="43"/>
      <c r="F3976" s="43"/>
      <c r="G3976" s="43"/>
      <c r="H3976" s="19">
        <f t="shared" si="61"/>
        <v>5</v>
      </c>
    </row>
    <row r="3977" spans="1:8" s="19" customFormat="1" x14ac:dyDescent="0.25">
      <c r="A3977" s="40" t="s">
        <v>7973</v>
      </c>
      <c r="B3977" s="40"/>
      <c r="C3977" s="41" t="s">
        <v>7974</v>
      </c>
      <c r="D3977" s="42" t="s">
        <v>21</v>
      </c>
      <c r="E3977" s="43">
        <v>217.45</v>
      </c>
      <c r="F3977" s="43">
        <v>199.92</v>
      </c>
      <c r="G3977" s="43">
        <v>417.37</v>
      </c>
      <c r="H3977" s="19">
        <f t="shared" ref="H3977:H4040" si="62">LEN(A3977)</f>
        <v>9</v>
      </c>
    </row>
    <row r="3978" spans="1:8" s="19" customFormat="1" ht="30" x14ac:dyDescent="0.25">
      <c r="A3978" s="40" t="s">
        <v>7975</v>
      </c>
      <c r="B3978" s="40"/>
      <c r="C3978" s="41" t="s">
        <v>7976</v>
      </c>
      <c r="D3978" s="42" t="s">
        <v>21</v>
      </c>
      <c r="E3978" s="43">
        <v>61.09</v>
      </c>
      <c r="F3978" s="43">
        <v>14.59</v>
      </c>
      <c r="G3978" s="43">
        <v>75.680000000000007</v>
      </c>
      <c r="H3978" s="19">
        <f t="shared" si="62"/>
        <v>9</v>
      </c>
    </row>
    <row r="3979" spans="1:8" s="19" customFormat="1" ht="30" x14ac:dyDescent="0.25">
      <c r="A3979" s="40" t="s">
        <v>7977</v>
      </c>
      <c r="B3979" s="40"/>
      <c r="C3979" s="41" t="s">
        <v>7978</v>
      </c>
      <c r="D3979" s="42" t="s">
        <v>21</v>
      </c>
      <c r="E3979" s="43">
        <v>631.9</v>
      </c>
      <c r="F3979" s="43">
        <v>29.17</v>
      </c>
      <c r="G3979" s="43">
        <v>661.07</v>
      </c>
      <c r="H3979" s="19">
        <f t="shared" si="62"/>
        <v>9</v>
      </c>
    </row>
    <row r="3980" spans="1:8" s="19" customFormat="1" x14ac:dyDescent="0.25">
      <c r="A3980" s="40" t="s">
        <v>7979</v>
      </c>
      <c r="B3980" s="40"/>
      <c r="C3980" s="41" t="s">
        <v>7980</v>
      </c>
      <c r="D3980" s="42" t="s">
        <v>21</v>
      </c>
      <c r="E3980" s="43">
        <v>34.4</v>
      </c>
      <c r="F3980" s="43">
        <v>29.03</v>
      </c>
      <c r="G3980" s="43">
        <v>63.43</v>
      </c>
      <c r="H3980" s="19">
        <f t="shared" si="62"/>
        <v>9</v>
      </c>
    </row>
    <row r="3981" spans="1:8" s="19" customFormat="1" ht="30" x14ac:dyDescent="0.25">
      <c r="A3981" s="40" t="s">
        <v>7981</v>
      </c>
      <c r="B3981" s="40"/>
      <c r="C3981" s="41" t="s">
        <v>7982</v>
      </c>
      <c r="D3981" s="42"/>
      <c r="E3981" s="43"/>
      <c r="F3981" s="43"/>
      <c r="G3981" s="43"/>
      <c r="H3981" s="19">
        <f t="shared" si="62"/>
        <v>2</v>
      </c>
    </row>
    <row r="3982" spans="1:8" s="19" customFormat="1" x14ac:dyDescent="0.25">
      <c r="A3982" s="40" t="s">
        <v>7983</v>
      </c>
      <c r="B3982" s="40"/>
      <c r="C3982" s="41" t="s">
        <v>7984</v>
      </c>
      <c r="D3982" s="42"/>
      <c r="E3982" s="43"/>
      <c r="F3982" s="43"/>
      <c r="G3982" s="43"/>
      <c r="H3982" s="19">
        <f t="shared" si="62"/>
        <v>5</v>
      </c>
    </row>
    <row r="3983" spans="1:8" s="19" customFormat="1" ht="30" x14ac:dyDescent="0.25">
      <c r="A3983" s="40" t="s">
        <v>7985</v>
      </c>
      <c r="B3983" s="40"/>
      <c r="C3983" s="41" t="s">
        <v>7986</v>
      </c>
      <c r="D3983" s="42" t="s">
        <v>21</v>
      </c>
      <c r="E3983" s="43">
        <v>66.959999999999994</v>
      </c>
      <c r="F3983" s="43"/>
      <c r="G3983" s="43">
        <v>66.959999999999994</v>
      </c>
      <c r="H3983" s="19">
        <f t="shared" si="62"/>
        <v>9</v>
      </c>
    </row>
    <row r="3984" spans="1:8" s="19" customFormat="1" ht="30" x14ac:dyDescent="0.25">
      <c r="A3984" s="40" t="s">
        <v>7987</v>
      </c>
      <c r="B3984" s="40"/>
      <c r="C3984" s="41" t="s">
        <v>7988</v>
      </c>
      <c r="D3984" s="42" t="s">
        <v>21</v>
      </c>
      <c r="E3984" s="43">
        <v>403.61</v>
      </c>
      <c r="F3984" s="43">
        <v>52.27</v>
      </c>
      <c r="G3984" s="43">
        <v>455.88</v>
      </c>
      <c r="H3984" s="19">
        <f t="shared" si="62"/>
        <v>9</v>
      </c>
    </row>
    <row r="3985" spans="1:8" s="19" customFormat="1" ht="30" x14ac:dyDescent="0.25">
      <c r="A3985" s="40" t="s">
        <v>7989</v>
      </c>
      <c r="B3985" s="40"/>
      <c r="C3985" s="41" t="s">
        <v>7990</v>
      </c>
      <c r="D3985" s="42" t="s">
        <v>21</v>
      </c>
      <c r="E3985" s="43">
        <v>841.06</v>
      </c>
      <c r="F3985" s="43">
        <v>111.16</v>
      </c>
      <c r="G3985" s="43">
        <v>952.22</v>
      </c>
      <c r="H3985" s="19">
        <f t="shared" si="62"/>
        <v>9</v>
      </c>
    </row>
    <row r="3986" spans="1:8" s="19" customFormat="1" x14ac:dyDescent="0.25">
      <c r="A3986" s="40" t="s">
        <v>7991</v>
      </c>
      <c r="B3986" s="40"/>
      <c r="C3986" s="41" t="s">
        <v>7992</v>
      </c>
      <c r="D3986" s="42" t="s">
        <v>21</v>
      </c>
      <c r="E3986" s="43">
        <v>1458.68</v>
      </c>
      <c r="F3986" s="43">
        <v>5.83</v>
      </c>
      <c r="G3986" s="43">
        <v>1464.51</v>
      </c>
      <c r="H3986" s="19">
        <f t="shared" si="62"/>
        <v>9</v>
      </c>
    </row>
    <row r="3987" spans="1:8" s="19" customFormat="1" ht="45" x14ac:dyDescent="0.25">
      <c r="A3987" s="40" t="s">
        <v>7993</v>
      </c>
      <c r="B3987" s="40"/>
      <c r="C3987" s="41" t="s">
        <v>7994</v>
      </c>
      <c r="D3987" s="42" t="s">
        <v>21</v>
      </c>
      <c r="E3987" s="43">
        <v>169.6</v>
      </c>
      <c r="F3987" s="43">
        <v>16.59</v>
      </c>
      <c r="G3987" s="43">
        <v>186.19</v>
      </c>
      <c r="H3987" s="19">
        <f t="shared" si="62"/>
        <v>9</v>
      </c>
    </row>
    <row r="3988" spans="1:8" s="19" customFormat="1" x14ac:dyDescent="0.25">
      <c r="A3988" s="40" t="s">
        <v>7995</v>
      </c>
      <c r="B3988" s="40"/>
      <c r="C3988" s="41" t="s">
        <v>7996</v>
      </c>
      <c r="D3988" s="42" t="s">
        <v>21</v>
      </c>
      <c r="E3988" s="43">
        <v>36.43</v>
      </c>
      <c r="F3988" s="43">
        <v>6.22</v>
      </c>
      <c r="G3988" s="43">
        <v>42.65</v>
      </c>
      <c r="H3988" s="19">
        <f t="shared" si="62"/>
        <v>9</v>
      </c>
    </row>
    <row r="3989" spans="1:8" s="19" customFormat="1" x14ac:dyDescent="0.25">
      <c r="A3989" s="40" t="s">
        <v>7997</v>
      </c>
      <c r="B3989" s="40"/>
      <c r="C3989" s="41" t="s">
        <v>7998</v>
      </c>
      <c r="D3989" s="42" t="s">
        <v>21</v>
      </c>
      <c r="E3989" s="43">
        <v>162.44</v>
      </c>
      <c r="F3989" s="43">
        <v>6.22</v>
      </c>
      <c r="G3989" s="43">
        <v>168.66</v>
      </c>
      <c r="H3989" s="19">
        <f t="shared" si="62"/>
        <v>9</v>
      </c>
    </row>
    <row r="3990" spans="1:8" s="19" customFormat="1" ht="30" x14ac:dyDescent="0.25">
      <c r="A3990" s="40" t="s">
        <v>7999</v>
      </c>
      <c r="B3990" s="40"/>
      <c r="C3990" s="41" t="s">
        <v>8000</v>
      </c>
      <c r="D3990" s="42" t="s">
        <v>334</v>
      </c>
      <c r="E3990" s="43">
        <v>6855.28</v>
      </c>
      <c r="F3990" s="43"/>
      <c r="G3990" s="43">
        <v>6855.28</v>
      </c>
      <c r="H3990" s="19">
        <f t="shared" si="62"/>
        <v>9</v>
      </c>
    </row>
    <row r="3991" spans="1:8" s="19" customFormat="1" ht="30" x14ac:dyDescent="0.25">
      <c r="A3991" s="40" t="s">
        <v>8001</v>
      </c>
      <c r="B3991" s="40"/>
      <c r="C3991" s="41" t="s">
        <v>8002</v>
      </c>
      <c r="D3991" s="42" t="s">
        <v>334</v>
      </c>
      <c r="E3991" s="43">
        <v>23977.11</v>
      </c>
      <c r="F3991" s="43"/>
      <c r="G3991" s="43">
        <v>23977.11</v>
      </c>
      <c r="H3991" s="19">
        <f t="shared" si="62"/>
        <v>9</v>
      </c>
    </row>
    <row r="3992" spans="1:8" s="19" customFormat="1" ht="30" x14ac:dyDescent="0.25">
      <c r="A3992" s="40" t="s">
        <v>8003</v>
      </c>
      <c r="B3992" s="40"/>
      <c r="C3992" s="41" t="s">
        <v>8004</v>
      </c>
      <c r="D3992" s="42" t="s">
        <v>334</v>
      </c>
      <c r="E3992" s="43">
        <v>69153.73</v>
      </c>
      <c r="F3992" s="43"/>
      <c r="G3992" s="43">
        <v>69153.73</v>
      </c>
      <c r="H3992" s="19">
        <f t="shared" si="62"/>
        <v>9</v>
      </c>
    </row>
    <row r="3993" spans="1:8" s="19" customFormat="1" x14ac:dyDescent="0.25">
      <c r="A3993" s="40" t="s">
        <v>8005</v>
      </c>
      <c r="B3993" s="40"/>
      <c r="C3993" s="41" t="s">
        <v>8006</v>
      </c>
      <c r="D3993" s="42"/>
      <c r="E3993" s="43"/>
      <c r="F3993" s="43"/>
      <c r="G3993" s="43"/>
      <c r="H3993" s="19">
        <f t="shared" si="62"/>
        <v>5</v>
      </c>
    </row>
    <row r="3994" spans="1:8" s="19" customFormat="1" ht="30" x14ac:dyDescent="0.25">
      <c r="A3994" s="40" t="s">
        <v>8007</v>
      </c>
      <c r="B3994" s="40"/>
      <c r="C3994" s="41" t="s">
        <v>8008</v>
      </c>
      <c r="D3994" s="42" t="s">
        <v>21</v>
      </c>
      <c r="E3994" s="43">
        <v>9529.41</v>
      </c>
      <c r="F3994" s="43">
        <v>62.21</v>
      </c>
      <c r="G3994" s="43">
        <v>9591.6200000000008</v>
      </c>
      <c r="H3994" s="19">
        <f t="shared" si="62"/>
        <v>9</v>
      </c>
    </row>
    <row r="3995" spans="1:8" s="19" customFormat="1" ht="30" x14ac:dyDescent="0.25">
      <c r="A3995" s="40" t="s">
        <v>8009</v>
      </c>
      <c r="B3995" s="40"/>
      <c r="C3995" s="41" t="s">
        <v>8010</v>
      </c>
      <c r="D3995" s="42" t="s">
        <v>21</v>
      </c>
      <c r="E3995" s="43">
        <v>12530.79</v>
      </c>
      <c r="F3995" s="43">
        <v>62.21</v>
      </c>
      <c r="G3995" s="43">
        <v>12593</v>
      </c>
      <c r="H3995" s="19">
        <f t="shared" si="62"/>
        <v>9</v>
      </c>
    </row>
    <row r="3996" spans="1:8" s="19" customFormat="1" x14ac:dyDescent="0.25">
      <c r="A3996" s="40" t="s">
        <v>8011</v>
      </c>
      <c r="B3996" s="40"/>
      <c r="C3996" s="41" t="s">
        <v>8012</v>
      </c>
      <c r="D3996" s="42" t="s">
        <v>21</v>
      </c>
      <c r="E3996" s="43">
        <v>37040.69</v>
      </c>
      <c r="F3996" s="43">
        <v>62.21</v>
      </c>
      <c r="G3996" s="43">
        <v>37102.9</v>
      </c>
      <c r="H3996" s="19">
        <f t="shared" si="62"/>
        <v>9</v>
      </c>
    </row>
    <row r="3997" spans="1:8" s="19" customFormat="1" x14ac:dyDescent="0.25">
      <c r="A3997" s="40" t="s">
        <v>8013</v>
      </c>
      <c r="B3997" s="40"/>
      <c r="C3997" s="41" t="s">
        <v>8014</v>
      </c>
      <c r="D3997" s="42"/>
      <c r="E3997" s="43"/>
      <c r="F3997" s="43"/>
      <c r="G3997" s="43"/>
      <c r="H3997" s="19">
        <f t="shared" si="62"/>
        <v>5</v>
      </c>
    </row>
    <row r="3998" spans="1:8" s="19" customFormat="1" ht="30" x14ac:dyDescent="0.25">
      <c r="A3998" s="40" t="s">
        <v>8015</v>
      </c>
      <c r="B3998" s="40"/>
      <c r="C3998" s="41" t="s">
        <v>8016</v>
      </c>
      <c r="D3998" s="42" t="s">
        <v>21</v>
      </c>
      <c r="E3998" s="43">
        <v>36501.4</v>
      </c>
      <c r="F3998" s="43">
        <v>116.68</v>
      </c>
      <c r="G3998" s="43">
        <v>36618.080000000002</v>
      </c>
      <c r="H3998" s="19">
        <f t="shared" si="62"/>
        <v>9</v>
      </c>
    </row>
    <row r="3999" spans="1:8" s="19" customFormat="1" ht="30" x14ac:dyDescent="0.25">
      <c r="A3999" s="40" t="s">
        <v>8017</v>
      </c>
      <c r="B3999" s="40"/>
      <c r="C3999" s="41" t="s">
        <v>8018</v>
      </c>
      <c r="D3999" s="42" t="s">
        <v>21</v>
      </c>
      <c r="E3999" s="43">
        <v>48358.65</v>
      </c>
      <c r="F3999" s="43">
        <v>116.68</v>
      </c>
      <c r="G3999" s="43">
        <v>48475.33</v>
      </c>
      <c r="H3999" s="19">
        <f t="shared" si="62"/>
        <v>9</v>
      </c>
    </row>
    <row r="4000" spans="1:8" s="19" customFormat="1" ht="30" x14ac:dyDescent="0.25">
      <c r="A4000" s="40" t="s">
        <v>8019</v>
      </c>
      <c r="B4000" s="40"/>
      <c r="C4000" s="41" t="s">
        <v>8020</v>
      </c>
      <c r="D4000" s="42" t="s">
        <v>21</v>
      </c>
      <c r="E4000" s="43">
        <v>51982.16</v>
      </c>
      <c r="F4000" s="43">
        <v>116.68</v>
      </c>
      <c r="G4000" s="43">
        <v>52098.84</v>
      </c>
      <c r="H4000" s="19">
        <f t="shared" si="62"/>
        <v>9</v>
      </c>
    </row>
    <row r="4001" spans="1:8" s="19" customFormat="1" ht="30" x14ac:dyDescent="0.25">
      <c r="A4001" s="40" t="s">
        <v>8021</v>
      </c>
      <c r="B4001" s="40"/>
      <c r="C4001" s="41" t="s">
        <v>8022</v>
      </c>
      <c r="D4001" s="42" t="s">
        <v>21</v>
      </c>
      <c r="E4001" s="43">
        <v>4991.84</v>
      </c>
      <c r="F4001" s="43">
        <v>82.94</v>
      </c>
      <c r="G4001" s="43">
        <v>5074.78</v>
      </c>
      <c r="H4001" s="19">
        <f t="shared" si="62"/>
        <v>9</v>
      </c>
    </row>
    <row r="4002" spans="1:8" s="19" customFormat="1" ht="30" x14ac:dyDescent="0.25">
      <c r="A4002" s="40" t="s">
        <v>8023</v>
      </c>
      <c r="B4002" s="40"/>
      <c r="C4002" s="41" t="s">
        <v>8024</v>
      </c>
      <c r="D4002" s="42" t="s">
        <v>21</v>
      </c>
      <c r="E4002" s="43">
        <v>13821.51</v>
      </c>
      <c r="F4002" s="43">
        <v>116.68</v>
      </c>
      <c r="G4002" s="43">
        <v>13938.19</v>
      </c>
      <c r="H4002" s="19">
        <f t="shared" si="62"/>
        <v>9</v>
      </c>
    </row>
    <row r="4003" spans="1:8" s="19" customFormat="1" ht="30" x14ac:dyDescent="0.25">
      <c r="A4003" s="40" t="s">
        <v>8025</v>
      </c>
      <c r="B4003" s="40"/>
      <c r="C4003" s="41" t="s">
        <v>8026</v>
      </c>
      <c r="D4003" s="42" t="s">
        <v>21</v>
      </c>
      <c r="E4003" s="43">
        <v>20497.97</v>
      </c>
      <c r="F4003" s="43">
        <v>82.94</v>
      </c>
      <c r="G4003" s="43">
        <v>20580.91</v>
      </c>
      <c r="H4003" s="19">
        <f t="shared" si="62"/>
        <v>9</v>
      </c>
    </row>
    <row r="4004" spans="1:8" s="19" customFormat="1" ht="30" x14ac:dyDescent="0.25">
      <c r="A4004" s="40" t="s">
        <v>8027</v>
      </c>
      <c r="B4004" s="40"/>
      <c r="C4004" s="41" t="s">
        <v>8028</v>
      </c>
      <c r="D4004" s="42" t="s">
        <v>21</v>
      </c>
      <c r="E4004" s="43">
        <v>769.84</v>
      </c>
      <c r="F4004" s="43">
        <v>41.47</v>
      </c>
      <c r="G4004" s="43">
        <v>811.31</v>
      </c>
      <c r="H4004" s="19">
        <f t="shared" si="62"/>
        <v>9</v>
      </c>
    </row>
    <row r="4005" spans="1:8" s="19" customFormat="1" ht="30" x14ac:dyDescent="0.25">
      <c r="A4005" s="40" t="s">
        <v>8029</v>
      </c>
      <c r="B4005" s="40"/>
      <c r="C4005" s="41" t="s">
        <v>8030</v>
      </c>
      <c r="D4005" s="42" t="s">
        <v>21</v>
      </c>
      <c r="E4005" s="43">
        <v>42990.43</v>
      </c>
      <c r="F4005" s="43">
        <v>116.68</v>
      </c>
      <c r="G4005" s="43">
        <v>43107.11</v>
      </c>
      <c r="H4005" s="19">
        <f t="shared" si="62"/>
        <v>9</v>
      </c>
    </row>
    <row r="4006" spans="1:8" s="19" customFormat="1" ht="30" x14ac:dyDescent="0.25">
      <c r="A4006" s="40" t="s">
        <v>8031</v>
      </c>
      <c r="B4006" s="40"/>
      <c r="C4006" s="41" t="s">
        <v>8032</v>
      </c>
      <c r="D4006" s="42" t="s">
        <v>21</v>
      </c>
      <c r="E4006" s="43">
        <v>57586.8</v>
      </c>
      <c r="F4006" s="43">
        <v>116.68</v>
      </c>
      <c r="G4006" s="43">
        <v>57703.48</v>
      </c>
      <c r="H4006" s="19">
        <f t="shared" si="62"/>
        <v>9</v>
      </c>
    </row>
    <row r="4007" spans="1:8" s="19" customFormat="1" ht="30" x14ac:dyDescent="0.25">
      <c r="A4007" s="40" t="s">
        <v>8033</v>
      </c>
      <c r="B4007" s="40"/>
      <c r="C4007" s="41" t="s">
        <v>8034</v>
      </c>
      <c r="D4007" s="42" t="s">
        <v>21</v>
      </c>
      <c r="E4007" s="43">
        <v>124056.84</v>
      </c>
      <c r="F4007" s="43">
        <v>116.68</v>
      </c>
      <c r="G4007" s="43">
        <v>124173.52</v>
      </c>
      <c r="H4007" s="19">
        <f t="shared" si="62"/>
        <v>9</v>
      </c>
    </row>
    <row r="4008" spans="1:8" s="19" customFormat="1" ht="30" x14ac:dyDescent="0.25">
      <c r="A4008" s="40" t="s">
        <v>8035</v>
      </c>
      <c r="B4008" s="40"/>
      <c r="C4008" s="41" t="s">
        <v>8036</v>
      </c>
      <c r="D4008" s="42" t="s">
        <v>21</v>
      </c>
      <c r="E4008" s="43">
        <v>132516.07999999999</v>
      </c>
      <c r="F4008" s="43">
        <v>116.68</v>
      </c>
      <c r="G4008" s="43">
        <v>132632.76</v>
      </c>
      <c r="H4008" s="19">
        <f t="shared" si="62"/>
        <v>9</v>
      </c>
    </row>
    <row r="4009" spans="1:8" s="19" customFormat="1" ht="30" x14ac:dyDescent="0.25">
      <c r="A4009" s="40" t="s">
        <v>8037</v>
      </c>
      <c r="B4009" s="40"/>
      <c r="C4009" s="41" t="s">
        <v>8038</v>
      </c>
      <c r="D4009" s="42" t="s">
        <v>21</v>
      </c>
      <c r="E4009" s="43">
        <v>56703.79</v>
      </c>
      <c r="F4009" s="43">
        <v>116.68</v>
      </c>
      <c r="G4009" s="43">
        <v>56820.47</v>
      </c>
      <c r="H4009" s="19">
        <f t="shared" si="62"/>
        <v>9</v>
      </c>
    </row>
    <row r="4010" spans="1:8" s="19" customFormat="1" ht="30" x14ac:dyDescent="0.25">
      <c r="A4010" s="40" t="s">
        <v>8039</v>
      </c>
      <c r="B4010" s="40"/>
      <c r="C4010" s="41" t="s">
        <v>8040</v>
      </c>
      <c r="D4010" s="42" t="s">
        <v>21</v>
      </c>
      <c r="E4010" s="43">
        <v>25565.85</v>
      </c>
      <c r="F4010" s="43">
        <v>116.68</v>
      </c>
      <c r="G4010" s="43">
        <v>25682.53</v>
      </c>
      <c r="H4010" s="19">
        <f t="shared" si="62"/>
        <v>9</v>
      </c>
    </row>
    <row r="4011" spans="1:8" s="19" customFormat="1" ht="30" x14ac:dyDescent="0.25">
      <c r="A4011" s="40" t="s">
        <v>8041</v>
      </c>
      <c r="B4011" s="40"/>
      <c r="C4011" s="41" t="s">
        <v>8042</v>
      </c>
      <c r="D4011" s="42" t="s">
        <v>21</v>
      </c>
      <c r="E4011" s="43">
        <v>36238.699999999997</v>
      </c>
      <c r="F4011" s="43">
        <v>116.68</v>
      </c>
      <c r="G4011" s="43">
        <v>36355.379999999997</v>
      </c>
      <c r="H4011" s="19">
        <f t="shared" si="62"/>
        <v>9</v>
      </c>
    </row>
    <row r="4012" spans="1:8" s="19" customFormat="1" ht="30" x14ac:dyDescent="0.25">
      <c r="A4012" s="40" t="s">
        <v>8043</v>
      </c>
      <c r="B4012" s="40"/>
      <c r="C4012" s="41" t="s">
        <v>8044</v>
      </c>
      <c r="D4012" s="42" t="s">
        <v>21</v>
      </c>
      <c r="E4012" s="43">
        <v>80925.73</v>
      </c>
      <c r="F4012" s="43">
        <v>116.68</v>
      </c>
      <c r="G4012" s="43">
        <v>81042.41</v>
      </c>
      <c r="H4012" s="19">
        <f t="shared" si="62"/>
        <v>9</v>
      </c>
    </row>
    <row r="4013" spans="1:8" s="19" customFormat="1" ht="30" x14ac:dyDescent="0.25">
      <c r="A4013" s="40" t="s">
        <v>8045</v>
      </c>
      <c r="B4013" s="40"/>
      <c r="C4013" s="41" t="s">
        <v>8046</v>
      </c>
      <c r="D4013" s="42" t="s">
        <v>21</v>
      </c>
      <c r="E4013" s="43">
        <v>30815.57</v>
      </c>
      <c r="F4013" s="43">
        <v>116.68</v>
      </c>
      <c r="G4013" s="43">
        <v>30932.25</v>
      </c>
      <c r="H4013" s="19">
        <f t="shared" si="62"/>
        <v>9</v>
      </c>
    </row>
    <row r="4014" spans="1:8" s="19" customFormat="1" ht="30" x14ac:dyDescent="0.25">
      <c r="A4014" s="40" t="s">
        <v>8047</v>
      </c>
      <c r="B4014" s="40"/>
      <c r="C4014" s="41" t="s">
        <v>8048</v>
      </c>
      <c r="D4014" s="42" t="s">
        <v>21</v>
      </c>
      <c r="E4014" s="43">
        <v>79722.710000000006</v>
      </c>
      <c r="F4014" s="43">
        <v>116.68</v>
      </c>
      <c r="G4014" s="43">
        <v>79839.39</v>
      </c>
      <c r="H4014" s="19">
        <f t="shared" si="62"/>
        <v>9</v>
      </c>
    </row>
    <row r="4015" spans="1:8" s="19" customFormat="1" x14ac:dyDescent="0.25">
      <c r="A4015" s="40" t="s">
        <v>8049</v>
      </c>
      <c r="B4015" s="40"/>
      <c r="C4015" s="41" t="s">
        <v>8050</v>
      </c>
      <c r="D4015" s="42"/>
      <c r="E4015" s="43"/>
      <c r="F4015" s="43"/>
      <c r="G4015" s="43"/>
      <c r="H4015" s="19">
        <f t="shared" si="62"/>
        <v>5</v>
      </c>
    </row>
    <row r="4016" spans="1:8" s="19" customFormat="1" x14ac:dyDescent="0.25">
      <c r="A4016" s="40" t="s">
        <v>8051</v>
      </c>
      <c r="B4016" s="40"/>
      <c r="C4016" s="41" t="s">
        <v>8052</v>
      </c>
      <c r="D4016" s="42" t="s">
        <v>21</v>
      </c>
      <c r="E4016" s="43">
        <v>768.39</v>
      </c>
      <c r="F4016" s="43">
        <v>47.55</v>
      </c>
      <c r="G4016" s="43">
        <v>815.94</v>
      </c>
      <c r="H4016" s="19">
        <f t="shared" si="62"/>
        <v>9</v>
      </c>
    </row>
    <row r="4017" spans="1:8" s="19" customFormat="1" x14ac:dyDescent="0.25">
      <c r="A4017" s="40" t="s">
        <v>8053</v>
      </c>
      <c r="B4017" s="40"/>
      <c r="C4017" s="41" t="s">
        <v>8054</v>
      </c>
      <c r="D4017" s="42"/>
      <c r="E4017" s="43"/>
      <c r="F4017" s="43"/>
      <c r="G4017" s="43"/>
      <c r="H4017" s="19">
        <f t="shared" si="62"/>
        <v>5</v>
      </c>
    </row>
    <row r="4018" spans="1:8" s="19" customFormat="1" x14ac:dyDescent="0.25">
      <c r="A4018" s="40" t="s">
        <v>8055</v>
      </c>
      <c r="B4018" s="40"/>
      <c r="C4018" s="41" t="s">
        <v>8056</v>
      </c>
      <c r="D4018" s="42" t="s">
        <v>21</v>
      </c>
      <c r="E4018" s="43">
        <v>53.87</v>
      </c>
      <c r="F4018" s="43">
        <v>8.2899999999999991</v>
      </c>
      <c r="G4018" s="43">
        <v>62.16</v>
      </c>
      <c r="H4018" s="19">
        <f t="shared" si="62"/>
        <v>9</v>
      </c>
    </row>
    <row r="4019" spans="1:8" s="19" customFormat="1" x14ac:dyDescent="0.25">
      <c r="A4019" s="40" t="s">
        <v>8057</v>
      </c>
      <c r="B4019" s="40"/>
      <c r="C4019" s="41" t="s">
        <v>8058</v>
      </c>
      <c r="D4019" s="42" t="s">
        <v>21</v>
      </c>
      <c r="E4019" s="43">
        <v>743.48</v>
      </c>
      <c r="F4019" s="43">
        <v>33.18</v>
      </c>
      <c r="G4019" s="43">
        <v>776.66</v>
      </c>
      <c r="H4019" s="19">
        <f t="shared" si="62"/>
        <v>9</v>
      </c>
    </row>
    <row r="4020" spans="1:8" s="19" customFormat="1" x14ac:dyDescent="0.25">
      <c r="A4020" s="40" t="s">
        <v>8059</v>
      </c>
      <c r="B4020" s="40"/>
      <c r="C4020" s="41" t="s">
        <v>8060</v>
      </c>
      <c r="D4020" s="42" t="s">
        <v>21</v>
      </c>
      <c r="E4020" s="43">
        <v>515.6</v>
      </c>
      <c r="F4020" s="43">
        <v>33.18</v>
      </c>
      <c r="G4020" s="43">
        <v>548.78</v>
      </c>
      <c r="H4020" s="19">
        <f t="shared" si="62"/>
        <v>9</v>
      </c>
    </row>
    <row r="4021" spans="1:8" s="19" customFormat="1" x14ac:dyDescent="0.25">
      <c r="A4021" s="40" t="s">
        <v>8061</v>
      </c>
      <c r="B4021" s="40"/>
      <c r="C4021" s="41" t="s">
        <v>8062</v>
      </c>
      <c r="D4021" s="42" t="s">
        <v>21</v>
      </c>
      <c r="E4021" s="43">
        <v>152.9</v>
      </c>
      <c r="F4021" s="43">
        <v>8.2899999999999991</v>
      </c>
      <c r="G4021" s="43">
        <v>161.19</v>
      </c>
      <c r="H4021" s="19">
        <f t="shared" si="62"/>
        <v>9</v>
      </c>
    </row>
    <row r="4022" spans="1:8" s="19" customFormat="1" x14ac:dyDescent="0.25">
      <c r="A4022" s="40" t="s">
        <v>8063</v>
      </c>
      <c r="B4022" s="40"/>
      <c r="C4022" s="41" t="s">
        <v>8064</v>
      </c>
      <c r="D4022" s="42" t="s">
        <v>21</v>
      </c>
      <c r="E4022" s="43">
        <v>1305.82</v>
      </c>
      <c r="F4022" s="43">
        <v>3.07</v>
      </c>
      <c r="G4022" s="43">
        <v>1308.8900000000001</v>
      </c>
      <c r="H4022" s="19">
        <f t="shared" si="62"/>
        <v>9</v>
      </c>
    </row>
    <row r="4023" spans="1:8" s="19" customFormat="1" x14ac:dyDescent="0.25">
      <c r="A4023" s="40" t="s">
        <v>8065</v>
      </c>
      <c r="B4023" s="40"/>
      <c r="C4023" s="41" t="s">
        <v>8066</v>
      </c>
      <c r="D4023" s="42"/>
      <c r="E4023" s="43"/>
      <c r="F4023" s="43"/>
      <c r="G4023" s="43"/>
      <c r="H4023" s="19">
        <f t="shared" si="62"/>
        <v>5</v>
      </c>
    </row>
    <row r="4024" spans="1:8" s="19" customFormat="1" ht="30" x14ac:dyDescent="0.25">
      <c r="A4024" s="40" t="s">
        <v>8067</v>
      </c>
      <c r="B4024" s="40"/>
      <c r="C4024" s="41" t="s">
        <v>8068</v>
      </c>
      <c r="D4024" s="42" t="s">
        <v>21</v>
      </c>
      <c r="E4024" s="43">
        <v>447.95</v>
      </c>
      <c r="F4024" s="43">
        <v>19.02</v>
      </c>
      <c r="G4024" s="43">
        <v>466.97</v>
      </c>
      <c r="H4024" s="19">
        <f t="shared" si="62"/>
        <v>9</v>
      </c>
    </row>
    <row r="4025" spans="1:8" s="19" customFormat="1" ht="30" x14ac:dyDescent="0.25">
      <c r="A4025" s="40" t="s">
        <v>8069</v>
      </c>
      <c r="B4025" s="40"/>
      <c r="C4025" s="41" t="s">
        <v>8070</v>
      </c>
      <c r="D4025" s="42" t="s">
        <v>334</v>
      </c>
      <c r="E4025" s="43">
        <v>497.03</v>
      </c>
      <c r="F4025" s="43">
        <v>331.76</v>
      </c>
      <c r="G4025" s="43">
        <v>828.79</v>
      </c>
      <c r="H4025" s="19">
        <f t="shared" si="62"/>
        <v>9</v>
      </c>
    </row>
    <row r="4026" spans="1:8" s="19" customFormat="1" x14ac:dyDescent="0.25">
      <c r="A4026" s="40" t="s">
        <v>8071</v>
      </c>
      <c r="B4026" s="40"/>
      <c r="C4026" s="41" t="s">
        <v>8072</v>
      </c>
      <c r="D4026" s="42"/>
      <c r="E4026" s="43"/>
      <c r="F4026" s="43"/>
      <c r="G4026" s="43"/>
      <c r="H4026" s="19">
        <f t="shared" si="62"/>
        <v>5</v>
      </c>
    </row>
    <row r="4027" spans="1:8" s="19" customFormat="1" x14ac:dyDescent="0.25">
      <c r="A4027" s="40" t="s">
        <v>8073</v>
      </c>
      <c r="B4027" s="40"/>
      <c r="C4027" s="41" t="s">
        <v>8074</v>
      </c>
      <c r="D4027" s="42" t="s">
        <v>131</v>
      </c>
      <c r="E4027" s="43">
        <v>0.47</v>
      </c>
      <c r="F4027" s="43">
        <v>4.1500000000000004</v>
      </c>
      <c r="G4027" s="43">
        <v>4.62</v>
      </c>
      <c r="H4027" s="19">
        <f t="shared" si="62"/>
        <v>9</v>
      </c>
    </row>
    <row r="4028" spans="1:8" s="19" customFormat="1" x14ac:dyDescent="0.25">
      <c r="A4028" s="40" t="s">
        <v>8075</v>
      </c>
      <c r="B4028" s="40"/>
      <c r="C4028" s="41" t="s">
        <v>8076</v>
      </c>
      <c r="D4028" s="42" t="s">
        <v>21</v>
      </c>
      <c r="E4028" s="43">
        <v>7.11</v>
      </c>
      <c r="F4028" s="43">
        <v>8.2899999999999991</v>
      </c>
      <c r="G4028" s="43">
        <v>15.4</v>
      </c>
      <c r="H4028" s="19">
        <f t="shared" si="62"/>
        <v>9</v>
      </c>
    </row>
    <row r="4029" spans="1:8" s="19" customFormat="1" x14ac:dyDescent="0.25">
      <c r="A4029" s="40" t="s">
        <v>8077</v>
      </c>
      <c r="B4029" s="40"/>
      <c r="C4029" s="41" t="s">
        <v>8078</v>
      </c>
      <c r="D4029" s="42" t="s">
        <v>21</v>
      </c>
      <c r="E4029" s="43">
        <v>2.54</v>
      </c>
      <c r="F4029" s="43">
        <v>8.2899999999999991</v>
      </c>
      <c r="G4029" s="43">
        <v>10.83</v>
      </c>
      <c r="H4029" s="19">
        <f t="shared" si="62"/>
        <v>9</v>
      </c>
    </row>
    <row r="4030" spans="1:8" s="19" customFormat="1" ht="30" x14ac:dyDescent="0.25">
      <c r="A4030" s="40" t="s">
        <v>8079</v>
      </c>
      <c r="B4030" s="40"/>
      <c r="C4030" s="41" t="s">
        <v>8080</v>
      </c>
      <c r="D4030" s="42" t="s">
        <v>21</v>
      </c>
      <c r="E4030" s="43">
        <v>3.19</v>
      </c>
      <c r="F4030" s="43">
        <v>8.2899999999999991</v>
      </c>
      <c r="G4030" s="43">
        <v>11.48</v>
      </c>
      <c r="H4030" s="19">
        <f t="shared" si="62"/>
        <v>9</v>
      </c>
    </row>
    <row r="4031" spans="1:8" s="19" customFormat="1" x14ac:dyDescent="0.25">
      <c r="A4031" s="40" t="s">
        <v>8081</v>
      </c>
      <c r="B4031" s="40"/>
      <c r="C4031" s="41" t="s">
        <v>8082</v>
      </c>
      <c r="D4031" s="42" t="s">
        <v>21</v>
      </c>
      <c r="E4031" s="43">
        <v>281.33</v>
      </c>
      <c r="F4031" s="43">
        <v>9.2100000000000009</v>
      </c>
      <c r="G4031" s="43">
        <v>290.54000000000002</v>
      </c>
      <c r="H4031" s="19">
        <f t="shared" si="62"/>
        <v>9</v>
      </c>
    </row>
    <row r="4032" spans="1:8" s="19" customFormat="1" x14ac:dyDescent="0.25">
      <c r="A4032" s="40" t="s">
        <v>8083</v>
      </c>
      <c r="B4032" s="40"/>
      <c r="C4032" s="41" t="s">
        <v>8084</v>
      </c>
      <c r="D4032" s="42" t="s">
        <v>21</v>
      </c>
      <c r="E4032" s="43">
        <v>619.86</v>
      </c>
      <c r="F4032" s="43">
        <v>9.2100000000000009</v>
      </c>
      <c r="G4032" s="43">
        <v>629.07000000000005</v>
      </c>
      <c r="H4032" s="19">
        <f t="shared" si="62"/>
        <v>9</v>
      </c>
    </row>
    <row r="4033" spans="1:8" s="19" customFormat="1" x14ac:dyDescent="0.25">
      <c r="A4033" s="40" t="s">
        <v>8085</v>
      </c>
      <c r="B4033" s="40"/>
      <c r="C4033" s="41" t="s">
        <v>8086</v>
      </c>
      <c r="D4033" s="42" t="s">
        <v>21</v>
      </c>
      <c r="E4033" s="43">
        <v>4.79</v>
      </c>
      <c r="F4033" s="43">
        <v>14.59</v>
      </c>
      <c r="G4033" s="43">
        <v>19.38</v>
      </c>
      <c r="H4033" s="19">
        <f t="shared" si="62"/>
        <v>9</v>
      </c>
    </row>
    <row r="4034" spans="1:8" s="19" customFormat="1" x14ac:dyDescent="0.25">
      <c r="A4034" s="40" t="s">
        <v>8087</v>
      </c>
      <c r="B4034" s="40"/>
      <c r="C4034" s="41" t="s">
        <v>8088</v>
      </c>
      <c r="D4034" s="42" t="s">
        <v>21</v>
      </c>
      <c r="E4034" s="43">
        <v>21.96</v>
      </c>
      <c r="F4034" s="43">
        <v>14.59</v>
      </c>
      <c r="G4034" s="43">
        <v>36.549999999999997</v>
      </c>
      <c r="H4034" s="19">
        <f t="shared" si="62"/>
        <v>9</v>
      </c>
    </row>
    <row r="4035" spans="1:8" s="19" customFormat="1" x14ac:dyDescent="0.25">
      <c r="A4035" s="40" t="s">
        <v>8089</v>
      </c>
      <c r="B4035" s="40"/>
      <c r="C4035" s="41" t="s">
        <v>8090</v>
      </c>
      <c r="D4035" s="42" t="s">
        <v>21</v>
      </c>
      <c r="E4035" s="43">
        <v>67.91</v>
      </c>
      <c r="F4035" s="43">
        <v>1.69</v>
      </c>
      <c r="G4035" s="43">
        <v>69.599999999999994</v>
      </c>
      <c r="H4035" s="19">
        <f t="shared" si="62"/>
        <v>9</v>
      </c>
    </row>
    <row r="4036" spans="1:8" s="19" customFormat="1" x14ac:dyDescent="0.25">
      <c r="A4036" s="40" t="s">
        <v>8091</v>
      </c>
      <c r="B4036" s="40"/>
      <c r="C4036" s="41" t="s">
        <v>8092</v>
      </c>
      <c r="D4036" s="42" t="s">
        <v>21</v>
      </c>
      <c r="E4036" s="43">
        <v>206.84</v>
      </c>
      <c r="F4036" s="43">
        <v>9.51</v>
      </c>
      <c r="G4036" s="43">
        <v>216.35</v>
      </c>
      <c r="H4036" s="19">
        <f t="shared" si="62"/>
        <v>9</v>
      </c>
    </row>
    <row r="4037" spans="1:8" s="19" customFormat="1" x14ac:dyDescent="0.25">
      <c r="A4037" s="40" t="s">
        <v>8093</v>
      </c>
      <c r="B4037" s="40"/>
      <c r="C4037" s="41" t="s">
        <v>8094</v>
      </c>
      <c r="D4037" s="42" t="s">
        <v>21</v>
      </c>
      <c r="E4037" s="43">
        <v>80.599999999999994</v>
      </c>
      <c r="F4037" s="43">
        <v>6.14</v>
      </c>
      <c r="G4037" s="43">
        <v>86.74</v>
      </c>
      <c r="H4037" s="19">
        <f t="shared" si="62"/>
        <v>9</v>
      </c>
    </row>
    <row r="4038" spans="1:8" s="19" customFormat="1" x14ac:dyDescent="0.25">
      <c r="A4038" s="40" t="s">
        <v>8095</v>
      </c>
      <c r="B4038" s="40"/>
      <c r="C4038" s="41" t="s">
        <v>8096</v>
      </c>
      <c r="D4038" s="42" t="s">
        <v>21</v>
      </c>
      <c r="E4038" s="43">
        <v>103.87</v>
      </c>
      <c r="F4038" s="43">
        <v>6.14</v>
      </c>
      <c r="G4038" s="43">
        <v>110.01</v>
      </c>
      <c r="H4038" s="19">
        <f t="shared" si="62"/>
        <v>9</v>
      </c>
    </row>
    <row r="4039" spans="1:8" s="19" customFormat="1" x14ac:dyDescent="0.25">
      <c r="A4039" s="40" t="s">
        <v>8097</v>
      </c>
      <c r="B4039" s="40"/>
      <c r="C4039" s="41" t="s">
        <v>8098</v>
      </c>
      <c r="D4039" s="42" t="s">
        <v>21</v>
      </c>
      <c r="E4039" s="43">
        <v>167.04</v>
      </c>
      <c r="F4039" s="43">
        <v>6.14</v>
      </c>
      <c r="G4039" s="43">
        <v>173.18</v>
      </c>
      <c r="H4039" s="19">
        <f t="shared" si="62"/>
        <v>9</v>
      </c>
    </row>
    <row r="4040" spans="1:8" s="19" customFormat="1" x14ac:dyDescent="0.25">
      <c r="A4040" s="40" t="s">
        <v>8099</v>
      </c>
      <c r="B4040" s="40"/>
      <c r="C4040" s="41" t="s">
        <v>8100</v>
      </c>
      <c r="D4040" s="42" t="s">
        <v>21</v>
      </c>
      <c r="E4040" s="43">
        <v>89.62</v>
      </c>
      <c r="F4040" s="43">
        <v>1.69</v>
      </c>
      <c r="G4040" s="43">
        <v>91.31</v>
      </c>
      <c r="H4040" s="19">
        <f t="shared" si="62"/>
        <v>9</v>
      </c>
    </row>
    <row r="4041" spans="1:8" s="19" customFormat="1" x14ac:dyDescent="0.25">
      <c r="A4041" s="40" t="s">
        <v>8101</v>
      </c>
      <c r="B4041" s="40"/>
      <c r="C4041" s="41" t="s">
        <v>8102</v>
      </c>
      <c r="D4041" s="42" t="s">
        <v>21</v>
      </c>
      <c r="E4041" s="43">
        <v>92.5</v>
      </c>
      <c r="F4041" s="43">
        <v>1.69</v>
      </c>
      <c r="G4041" s="43">
        <v>94.19</v>
      </c>
      <c r="H4041" s="19">
        <f t="shared" ref="H4041:H4104" si="63">LEN(A4041)</f>
        <v>9</v>
      </c>
    </row>
    <row r="4042" spans="1:8" s="19" customFormat="1" x14ac:dyDescent="0.25">
      <c r="A4042" s="40" t="s">
        <v>8103</v>
      </c>
      <c r="B4042" s="40"/>
      <c r="C4042" s="41" t="s">
        <v>8104</v>
      </c>
      <c r="D4042" s="42" t="s">
        <v>21</v>
      </c>
      <c r="E4042" s="43">
        <v>9.7799999999999994</v>
      </c>
      <c r="F4042" s="43">
        <v>3.37</v>
      </c>
      <c r="G4042" s="43">
        <v>13.15</v>
      </c>
      <c r="H4042" s="19">
        <f t="shared" si="63"/>
        <v>9</v>
      </c>
    </row>
    <row r="4043" spans="1:8" s="19" customFormat="1" x14ac:dyDescent="0.25">
      <c r="A4043" s="40" t="s">
        <v>8105</v>
      </c>
      <c r="B4043" s="40"/>
      <c r="C4043" s="41" t="s">
        <v>8106</v>
      </c>
      <c r="D4043" s="42" t="s">
        <v>21</v>
      </c>
      <c r="E4043" s="43">
        <v>12.21</v>
      </c>
      <c r="F4043" s="43">
        <v>3.37</v>
      </c>
      <c r="G4043" s="43">
        <v>15.58</v>
      </c>
      <c r="H4043" s="19">
        <f t="shared" si="63"/>
        <v>9</v>
      </c>
    </row>
    <row r="4044" spans="1:8" s="19" customFormat="1" x14ac:dyDescent="0.25">
      <c r="A4044" s="40" t="s">
        <v>8107</v>
      </c>
      <c r="B4044" s="40"/>
      <c r="C4044" s="41" t="s">
        <v>8108</v>
      </c>
      <c r="D4044" s="42" t="s">
        <v>21</v>
      </c>
      <c r="E4044" s="43">
        <v>18.45</v>
      </c>
      <c r="F4044" s="43">
        <v>15.69</v>
      </c>
      <c r="G4044" s="43">
        <v>34.14</v>
      </c>
      <c r="H4044" s="19">
        <f t="shared" si="63"/>
        <v>9</v>
      </c>
    </row>
    <row r="4045" spans="1:8" s="19" customFormat="1" x14ac:dyDescent="0.25">
      <c r="A4045" s="40" t="s">
        <v>8109</v>
      </c>
      <c r="B4045" s="40"/>
      <c r="C4045" s="41" t="s">
        <v>8110</v>
      </c>
      <c r="D4045" s="42" t="s">
        <v>21</v>
      </c>
      <c r="E4045" s="43">
        <v>7.99</v>
      </c>
      <c r="F4045" s="43">
        <v>9.51</v>
      </c>
      <c r="G4045" s="43">
        <v>17.5</v>
      </c>
      <c r="H4045" s="19">
        <f t="shared" si="63"/>
        <v>9</v>
      </c>
    </row>
    <row r="4046" spans="1:8" s="19" customFormat="1" x14ac:dyDescent="0.25">
      <c r="A4046" s="40" t="s">
        <v>8111</v>
      </c>
      <c r="B4046" s="40"/>
      <c r="C4046" s="41" t="s">
        <v>8112</v>
      </c>
      <c r="D4046" s="42" t="s">
        <v>21</v>
      </c>
      <c r="E4046" s="43">
        <v>13.11</v>
      </c>
      <c r="F4046" s="43">
        <v>9.51</v>
      </c>
      <c r="G4046" s="43">
        <v>22.62</v>
      </c>
      <c r="H4046" s="19">
        <f t="shared" si="63"/>
        <v>9</v>
      </c>
    </row>
    <row r="4047" spans="1:8" s="19" customFormat="1" ht="30" x14ac:dyDescent="0.25">
      <c r="A4047" s="40" t="s">
        <v>8113</v>
      </c>
      <c r="B4047" s="40"/>
      <c r="C4047" s="41" t="s">
        <v>8114</v>
      </c>
      <c r="D4047" s="42" t="s">
        <v>21</v>
      </c>
      <c r="E4047" s="43">
        <v>12.93</v>
      </c>
      <c r="F4047" s="43">
        <v>9.51</v>
      </c>
      <c r="G4047" s="43">
        <v>22.44</v>
      </c>
      <c r="H4047" s="19">
        <f t="shared" si="63"/>
        <v>9</v>
      </c>
    </row>
    <row r="4048" spans="1:8" s="19" customFormat="1" x14ac:dyDescent="0.25">
      <c r="A4048" s="40" t="s">
        <v>8115</v>
      </c>
      <c r="B4048" s="40"/>
      <c r="C4048" s="41" t="s">
        <v>8116</v>
      </c>
      <c r="D4048" s="42" t="s">
        <v>21</v>
      </c>
      <c r="E4048" s="43">
        <v>31.06</v>
      </c>
      <c r="F4048" s="43">
        <v>16.11</v>
      </c>
      <c r="G4048" s="43">
        <v>47.17</v>
      </c>
      <c r="H4048" s="19">
        <f t="shared" si="63"/>
        <v>9</v>
      </c>
    </row>
    <row r="4049" spans="1:8" s="19" customFormat="1" x14ac:dyDescent="0.25">
      <c r="A4049" s="40" t="s">
        <v>8117</v>
      </c>
      <c r="B4049" s="40"/>
      <c r="C4049" s="41" t="s">
        <v>8118</v>
      </c>
      <c r="D4049" s="42" t="s">
        <v>21</v>
      </c>
      <c r="E4049" s="43">
        <v>11.03</v>
      </c>
      <c r="F4049" s="43">
        <v>8.2899999999999991</v>
      </c>
      <c r="G4049" s="43">
        <v>19.32</v>
      </c>
      <c r="H4049" s="19">
        <f t="shared" si="63"/>
        <v>9</v>
      </c>
    </row>
    <row r="4050" spans="1:8" s="19" customFormat="1" x14ac:dyDescent="0.25">
      <c r="A4050" s="40" t="s">
        <v>8119</v>
      </c>
      <c r="B4050" s="40"/>
      <c r="C4050" s="41" t="s">
        <v>8120</v>
      </c>
      <c r="D4050" s="42" t="s">
        <v>21</v>
      </c>
      <c r="E4050" s="43">
        <v>150.13</v>
      </c>
      <c r="F4050" s="43">
        <v>29.17</v>
      </c>
      <c r="G4050" s="43">
        <v>179.3</v>
      </c>
      <c r="H4050" s="19">
        <f t="shared" si="63"/>
        <v>9</v>
      </c>
    </row>
    <row r="4051" spans="1:8" s="19" customFormat="1" x14ac:dyDescent="0.25">
      <c r="A4051" s="40" t="s">
        <v>8121</v>
      </c>
      <c r="B4051" s="40"/>
      <c r="C4051" s="41" t="s">
        <v>8122</v>
      </c>
      <c r="D4051" s="42"/>
      <c r="E4051" s="43"/>
      <c r="F4051" s="43"/>
      <c r="G4051" s="43"/>
      <c r="H4051" s="19">
        <f t="shared" si="63"/>
        <v>2</v>
      </c>
    </row>
    <row r="4052" spans="1:8" s="19" customFormat="1" x14ac:dyDescent="0.25">
      <c r="A4052" s="40" t="s">
        <v>8123</v>
      </c>
      <c r="B4052" s="40"/>
      <c r="C4052" s="41" t="s">
        <v>8124</v>
      </c>
      <c r="D4052" s="42"/>
      <c r="E4052" s="43"/>
      <c r="F4052" s="43"/>
      <c r="G4052" s="43"/>
      <c r="H4052" s="19">
        <f t="shared" si="63"/>
        <v>5</v>
      </c>
    </row>
    <row r="4053" spans="1:8" s="19" customFormat="1" ht="30" x14ac:dyDescent="0.25">
      <c r="A4053" s="40" t="s">
        <v>8125</v>
      </c>
      <c r="B4053" s="40"/>
      <c r="C4053" s="41" t="s">
        <v>8126</v>
      </c>
      <c r="D4053" s="42" t="s">
        <v>73</v>
      </c>
      <c r="E4053" s="43">
        <v>292.48</v>
      </c>
      <c r="F4053" s="43">
        <v>2.48</v>
      </c>
      <c r="G4053" s="43">
        <v>294.95999999999998</v>
      </c>
      <c r="H4053" s="19">
        <f t="shared" si="63"/>
        <v>9</v>
      </c>
    </row>
    <row r="4054" spans="1:8" s="19" customFormat="1" x14ac:dyDescent="0.25">
      <c r="A4054" s="40" t="s">
        <v>8127</v>
      </c>
      <c r="B4054" s="40"/>
      <c r="C4054" s="41" t="s">
        <v>8128</v>
      </c>
      <c r="D4054" s="42" t="s">
        <v>73</v>
      </c>
      <c r="E4054" s="43">
        <v>309.31</v>
      </c>
      <c r="F4054" s="43">
        <v>2.63</v>
      </c>
      <c r="G4054" s="43">
        <v>311.94</v>
      </c>
      <c r="H4054" s="19">
        <f t="shared" si="63"/>
        <v>9</v>
      </c>
    </row>
    <row r="4055" spans="1:8" s="19" customFormat="1" x14ac:dyDescent="0.25">
      <c r="A4055" s="40" t="s">
        <v>8129</v>
      </c>
      <c r="B4055" s="40"/>
      <c r="C4055" s="41" t="s">
        <v>8130</v>
      </c>
      <c r="D4055" s="42" t="s">
        <v>73</v>
      </c>
      <c r="E4055" s="43">
        <v>311.39</v>
      </c>
      <c r="F4055" s="43">
        <v>2.65</v>
      </c>
      <c r="G4055" s="43">
        <v>314.04000000000002</v>
      </c>
      <c r="H4055" s="19">
        <f t="shared" si="63"/>
        <v>9</v>
      </c>
    </row>
    <row r="4056" spans="1:8" s="19" customFormat="1" x14ac:dyDescent="0.25">
      <c r="A4056" s="40" t="s">
        <v>8131</v>
      </c>
      <c r="B4056" s="40"/>
      <c r="C4056" s="41" t="s">
        <v>8132</v>
      </c>
      <c r="D4056" s="42" t="s">
        <v>131</v>
      </c>
      <c r="E4056" s="43">
        <v>353.07</v>
      </c>
      <c r="F4056" s="43">
        <v>11.88</v>
      </c>
      <c r="G4056" s="43">
        <v>364.95</v>
      </c>
      <c r="H4056" s="19">
        <f t="shared" si="63"/>
        <v>9</v>
      </c>
    </row>
    <row r="4057" spans="1:8" s="19" customFormat="1" x14ac:dyDescent="0.25">
      <c r="A4057" s="40" t="s">
        <v>8133</v>
      </c>
      <c r="B4057" s="40"/>
      <c r="C4057" s="41" t="s">
        <v>8134</v>
      </c>
      <c r="D4057" s="42"/>
      <c r="E4057" s="43"/>
      <c r="F4057" s="43"/>
      <c r="G4057" s="43"/>
      <c r="H4057" s="19">
        <f t="shared" si="63"/>
        <v>5</v>
      </c>
    </row>
    <row r="4058" spans="1:8" s="19" customFormat="1" x14ac:dyDescent="0.25">
      <c r="A4058" s="40" t="s">
        <v>8135</v>
      </c>
      <c r="B4058" s="40"/>
      <c r="C4058" s="41" t="s">
        <v>8136</v>
      </c>
      <c r="D4058" s="42" t="s">
        <v>73</v>
      </c>
      <c r="E4058" s="43">
        <v>72.8</v>
      </c>
      <c r="F4058" s="43"/>
      <c r="G4058" s="43">
        <v>72.8</v>
      </c>
      <c r="H4058" s="19">
        <f t="shared" si="63"/>
        <v>9</v>
      </c>
    </row>
    <row r="4059" spans="1:8" s="19" customFormat="1" x14ac:dyDescent="0.25">
      <c r="A4059" s="40" t="s">
        <v>8137</v>
      </c>
      <c r="B4059" s="40"/>
      <c r="C4059" s="41" t="s">
        <v>8138</v>
      </c>
      <c r="D4059" s="42" t="s">
        <v>73</v>
      </c>
      <c r="E4059" s="43">
        <v>35.74</v>
      </c>
      <c r="F4059" s="43"/>
      <c r="G4059" s="43">
        <v>35.74</v>
      </c>
      <c r="H4059" s="19">
        <f t="shared" si="63"/>
        <v>9</v>
      </c>
    </row>
    <row r="4060" spans="1:8" s="19" customFormat="1" ht="30" x14ac:dyDescent="0.25">
      <c r="A4060" s="40" t="s">
        <v>8139</v>
      </c>
      <c r="B4060" s="40"/>
      <c r="C4060" s="41" t="s">
        <v>8140</v>
      </c>
      <c r="D4060" s="42" t="s">
        <v>73</v>
      </c>
      <c r="E4060" s="43">
        <v>183.28</v>
      </c>
      <c r="F4060" s="43"/>
      <c r="G4060" s="43">
        <v>183.28</v>
      </c>
      <c r="H4060" s="19">
        <f t="shared" si="63"/>
        <v>9</v>
      </c>
    </row>
    <row r="4061" spans="1:8" s="19" customFormat="1" ht="30" x14ac:dyDescent="0.25">
      <c r="A4061" s="40" t="s">
        <v>8141</v>
      </c>
      <c r="B4061" s="40"/>
      <c r="C4061" s="41" t="s">
        <v>8142</v>
      </c>
      <c r="D4061" s="42" t="s">
        <v>73</v>
      </c>
      <c r="E4061" s="43">
        <v>229.1</v>
      </c>
      <c r="F4061" s="43"/>
      <c r="G4061" s="43">
        <v>229.1</v>
      </c>
      <c r="H4061" s="19">
        <f t="shared" si="63"/>
        <v>9</v>
      </c>
    </row>
    <row r="4062" spans="1:8" s="19" customFormat="1" ht="30" x14ac:dyDescent="0.25">
      <c r="A4062" s="40" t="s">
        <v>8143</v>
      </c>
      <c r="B4062" s="40"/>
      <c r="C4062" s="41" t="s">
        <v>8144</v>
      </c>
      <c r="D4062" s="42" t="s">
        <v>73</v>
      </c>
      <c r="E4062" s="43">
        <v>76.91</v>
      </c>
      <c r="F4062" s="43"/>
      <c r="G4062" s="43">
        <v>76.91</v>
      </c>
      <c r="H4062" s="19">
        <f t="shared" si="63"/>
        <v>9</v>
      </c>
    </row>
    <row r="4063" spans="1:8" s="19" customFormat="1" ht="30" x14ac:dyDescent="0.25">
      <c r="A4063" s="40" t="s">
        <v>8145</v>
      </c>
      <c r="B4063" s="40"/>
      <c r="C4063" s="41" t="s">
        <v>8146</v>
      </c>
      <c r="D4063" s="42" t="s">
        <v>73</v>
      </c>
      <c r="E4063" s="43">
        <v>112.4</v>
      </c>
      <c r="F4063" s="43"/>
      <c r="G4063" s="43">
        <v>112.4</v>
      </c>
      <c r="H4063" s="19">
        <f t="shared" si="63"/>
        <v>9</v>
      </c>
    </row>
    <row r="4064" spans="1:8" s="19" customFormat="1" ht="30" x14ac:dyDescent="0.25">
      <c r="A4064" s="40" t="s">
        <v>8147</v>
      </c>
      <c r="B4064" s="40"/>
      <c r="C4064" s="41" t="s">
        <v>8148</v>
      </c>
      <c r="D4064" s="42" t="s">
        <v>73</v>
      </c>
      <c r="E4064" s="43">
        <v>130.19</v>
      </c>
      <c r="F4064" s="43"/>
      <c r="G4064" s="43">
        <v>130.19</v>
      </c>
      <c r="H4064" s="19">
        <f t="shared" si="63"/>
        <v>9</v>
      </c>
    </row>
    <row r="4065" spans="1:8" s="19" customFormat="1" x14ac:dyDescent="0.25">
      <c r="A4065" s="40" t="s">
        <v>8149</v>
      </c>
      <c r="B4065" s="40"/>
      <c r="C4065" s="41" t="s">
        <v>8150</v>
      </c>
      <c r="D4065" s="42" t="s">
        <v>73</v>
      </c>
      <c r="E4065" s="43">
        <v>222.29</v>
      </c>
      <c r="F4065" s="43"/>
      <c r="G4065" s="43">
        <v>222.29</v>
      </c>
      <c r="H4065" s="19">
        <f t="shared" si="63"/>
        <v>9</v>
      </c>
    </row>
    <row r="4066" spans="1:8" s="19" customFormat="1" x14ac:dyDescent="0.25">
      <c r="A4066" s="40" t="s">
        <v>8151</v>
      </c>
      <c r="B4066" s="40"/>
      <c r="C4066" s="41" t="s">
        <v>8152</v>
      </c>
      <c r="D4066" s="42" t="s">
        <v>73</v>
      </c>
      <c r="E4066" s="43">
        <v>215.51</v>
      </c>
      <c r="F4066" s="43"/>
      <c r="G4066" s="43">
        <v>215.51</v>
      </c>
      <c r="H4066" s="19">
        <f t="shared" si="63"/>
        <v>9</v>
      </c>
    </row>
    <row r="4067" spans="1:8" s="19" customFormat="1" ht="30" x14ac:dyDescent="0.25">
      <c r="A4067" s="40" t="s">
        <v>8153</v>
      </c>
      <c r="B4067" s="40"/>
      <c r="C4067" s="41" t="s">
        <v>8154</v>
      </c>
      <c r="D4067" s="42" t="s">
        <v>73</v>
      </c>
      <c r="E4067" s="43">
        <v>37.26</v>
      </c>
      <c r="F4067" s="43"/>
      <c r="G4067" s="43">
        <v>37.26</v>
      </c>
      <c r="H4067" s="19">
        <f t="shared" si="63"/>
        <v>9</v>
      </c>
    </row>
    <row r="4068" spans="1:8" s="19" customFormat="1" x14ac:dyDescent="0.25">
      <c r="A4068" s="40" t="s">
        <v>8155</v>
      </c>
      <c r="B4068" s="40"/>
      <c r="C4068" s="41" t="s">
        <v>8156</v>
      </c>
      <c r="D4068" s="42"/>
      <c r="E4068" s="43"/>
      <c r="F4068" s="43"/>
      <c r="G4068" s="43"/>
      <c r="H4068" s="19">
        <f t="shared" si="63"/>
        <v>5</v>
      </c>
    </row>
    <row r="4069" spans="1:8" s="19" customFormat="1" ht="30" x14ac:dyDescent="0.25">
      <c r="A4069" s="40" t="s">
        <v>8157</v>
      </c>
      <c r="B4069" s="40"/>
      <c r="C4069" s="41" t="s">
        <v>8158</v>
      </c>
      <c r="D4069" s="42" t="s">
        <v>73</v>
      </c>
      <c r="E4069" s="43">
        <v>934.91</v>
      </c>
      <c r="F4069" s="43">
        <v>21.46</v>
      </c>
      <c r="G4069" s="43">
        <v>956.37</v>
      </c>
      <c r="H4069" s="19">
        <f t="shared" si="63"/>
        <v>9</v>
      </c>
    </row>
    <row r="4070" spans="1:8" s="19" customFormat="1" ht="30" x14ac:dyDescent="0.25">
      <c r="A4070" s="40" t="s">
        <v>8159</v>
      </c>
      <c r="B4070" s="40"/>
      <c r="C4070" s="41" t="s">
        <v>8160</v>
      </c>
      <c r="D4070" s="42" t="s">
        <v>73</v>
      </c>
      <c r="E4070" s="43">
        <v>985.97</v>
      </c>
      <c r="F4070" s="43">
        <v>21.46</v>
      </c>
      <c r="G4070" s="43">
        <v>1007.43</v>
      </c>
      <c r="H4070" s="19">
        <f t="shared" si="63"/>
        <v>9</v>
      </c>
    </row>
    <row r="4071" spans="1:8" s="19" customFormat="1" ht="30" x14ac:dyDescent="0.25">
      <c r="A4071" s="40" t="s">
        <v>8161</v>
      </c>
      <c r="B4071" s="40"/>
      <c r="C4071" s="41" t="s">
        <v>8162</v>
      </c>
      <c r="D4071" s="42" t="s">
        <v>73</v>
      </c>
      <c r="E4071" s="43">
        <v>1143.32</v>
      </c>
      <c r="F4071" s="43">
        <v>21.46</v>
      </c>
      <c r="G4071" s="43">
        <v>1164.78</v>
      </c>
      <c r="H4071" s="19">
        <f t="shared" si="63"/>
        <v>9</v>
      </c>
    </row>
    <row r="4072" spans="1:8" s="19" customFormat="1" ht="30" x14ac:dyDescent="0.25">
      <c r="A4072" s="40" t="s">
        <v>8163</v>
      </c>
      <c r="B4072" s="40"/>
      <c r="C4072" s="41" t="s">
        <v>8164</v>
      </c>
      <c r="D4072" s="42" t="s">
        <v>73</v>
      </c>
      <c r="E4072" s="43">
        <v>1206.78</v>
      </c>
      <c r="F4072" s="43">
        <v>21.46</v>
      </c>
      <c r="G4072" s="43">
        <v>1228.24</v>
      </c>
      <c r="H4072" s="19">
        <f t="shared" si="63"/>
        <v>9</v>
      </c>
    </row>
    <row r="4073" spans="1:8" s="19" customFormat="1" ht="30" x14ac:dyDescent="0.25">
      <c r="A4073" s="40" t="s">
        <v>8165</v>
      </c>
      <c r="B4073" s="40"/>
      <c r="C4073" s="41" t="s">
        <v>8166</v>
      </c>
      <c r="D4073" s="42" t="s">
        <v>73</v>
      </c>
      <c r="E4073" s="43">
        <v>1451.13</v>
      </c>
      <c r="F4073" s="43">
        <v>21.46</v>
      </c>
      <c r="G4073" s="43">
        <v>1472.59</v>
      </c>
      <c r="H4073" s="19">
        <f t="shared" si="63"/>
        <v>9</v>
      </c>
    </row>
    <row r="4074" spans="1:8" s="19" customFormat="1" ht="30" x14ac:dyDescent="0.25">
      <c r="A4074" s="40" t="s">
        <v>8167</v>
      </c>
      <c r="B4074" s="40"/>
      <c r="C4074" s="41" t="s">
        <v>8168</v>
      </c>
      <c r="D4074" s="42" t="s">
        <v>73</v>
      </c>
      <c r="E4074" s="43">
        <v>917.28</v>
      </c>
      <c r="F4074" s="43">
        <v>32.19</v>
      </c>
      <c r="G4074" s="43">
        <v>949.47</v>
      </c>
      <c r="H4074" s="19">
        <f t="shared" si="63"/>
        <v>9</v>
      </c>
    </row>
    <row r="4075" spans="1:8" s="19" customFormat="1" ht="30" x14ac:dyDescent="0.25">
      <c r="A4075" s="40" t="s">
        <v>8169</v>
      </c>
      <c r="B4075" s="40"/>
      <c r="C4075" s="41" t="s">
        <v>8170</v>
      </c>
      <c r="D4075" s="42" t="s">
        <v>73</v>
      </c>
      <c r="E4075" s="43">
        <v>988.47</v>
      </c>
      <c r="F4075" s="43">
        <v>32.19</v>
      </c>
      <c r="G4075" s="43">
        <v>1020.66</v>
      </c>
      <c r="H4075" s="19">
        <f t="shared" si="63"/>
        <v>9</v>
      </c>
    </row>
    <row r="4076" spans="1:8" s="19" customFormat="1" ht="30" x14ac:dyDescent="0.25">
      <c r="A4076" s="40" t="s">
        <v>8171</v>
      </c>
      <c r="B4076" s="40"/>
      <c r="C4076" s="41" t="s">
        <v>8172</v>
      </c>
      <c r="D4076" s="42" t="s">
        <v>73</v>
      </c>
      <c r="E4076" s="43">
        <v>1189.73</v>
      </c>
      <c r="F4076" s="43">
        <v>32.19</v>
      </c>
      <c r="G4076" s="43">
        <v>1221.92</v>
      </c>
      <c r="H4076" s="19">
        <f t="shared" si="63"/>
        <v>9</v>
      </c>
    </row>
    <row r="4077" spans="1:8" s="19" customFormat="1" x14ac:dyDescent="0.25">
      <c r="A4077" s="40" t="s">
        <v>8173</v>
      </c>
      <c r="B4077" s="40"/>
      <c r="C4077" s="41" t="s">
        <v>8174</v>
      </c>
      <c r="D4077" s="42"/>
      <c r="E4077" s="43"/>
      <c r="F4077" s="43"/>
      <c r="G4077" s="43"/>
      <c r="H4077" s="19">
        <f t="shared" si="63"/>
        <v>5</v>
      </c>
    </row>
    <row r="4078" spans="1:8" s="19" customFormat="1" x14ac:dyDescent="0.25">
      <c r="A4078" s="40" t="s">
        <v>8175</v>
      </c>
      <c r="B4078" s="40"/>
      <c r="C4078" s="41" t="s">
        <v>8176</v>
      </c>
      <c r="D4078" s="42" t="s">
        <v>21</v>
      </c>
      <c r="E4078" s="43">
        <v>1201.48</v>
      </c>
      <c r="F4078" s="43">
        <v>93.71</v>
      </c>
      <c r="G4078" s="43">
        <v>1295.19</v>
      </c>
      <c r="H4078" s="19">
        <f t="shared" si="63"/>
        <v>9</v>
      </c>
    </row>
    <row r="4079" spans="1:8" s="19" customFormat="1" x14ac:dyDescent="0.25">
      <c r="A4079" s="40" t="s">
        <v>8177</v>
      </c>
      <c r="B4079" s="40"/>
      <c r="C4079" s="41" t="s">
        <v>8178</v>
      </c>
      <c r="D4079" s="42" t="s">
        <v>21</v>
      </c>
      <c r="E4079" s="43">
        <v>2823.33</v>
      </c>
      <c r="F4079" s="43">
        <v>93.71</v>
      </c>
      <c r="G4079" s="43">
        <v>2917.04</v>
      </c>
      <c r="H4079" s="19">
        <f t="shared" si="63"/>
        <v>9</v>
      </c>
    </row>
    <row r="4080" spans="1:8" s="19" customFormat="1" x14ac:dyDescent="0.25">
      <c r="A4080" s="40" t="s">
        <v>8179</v>
      </c>
      <c r="B4080" s="40"/>
      <c r="C4080" s="41" t="s">
        <v>8180</v>
      </c>
      <c r="D4080" s="42" t="s">
        <v>21</v>
      </c>
      <c r="E4080" s="43">
        <v>4244.92</v>
      </c>
      <c r="F4080" s="43">
        <v>160.28</v>
      </c>
      <c r="G4080" s="43">
        <v>4405.2</v>
      </c>
      <c r="H4080" s="19">
        <f t="shared" si="63"/>
        <v>9</v>
      </c>
    </row>
    <row r="4081" spans="1:8" s="19" customFormat="1" ht="30" x14ac:dyDescent="0.25">
      <c r="A4081" s="40" t="s">
        <v>8181</v>
      </c>
      <c r="B4081" s="40"/>
      <c r="C4081" s="41" t="s">
        <v>8182</v>
      </c>
      <c r="D4081" s="42" t="s">
        <v>21</v>
      </c>
      <c r="E4081" s="43">
        <v>3533.03</v>
      </c>
      <c r="F4081" s="43">
        <v>93.71</v>
      </c>
      <c r="G4081" s="43">
        <v>3626.74</v>
      </c>
      <c r="H4081" s="19">
        <f t="shared" si="63"/>
        <v>9</v>
      </c>
    </row>
    <row r="4082" spans="1:8" s="19" customFormat="1" x14ac:dyDescent="0.25">
      <c r="A4082" s="40" t="s">
        <v>8183</v>
      </c>
      <c r="B4082" s="40"/>
      <c r="C4082" s="41" t="s">
        <v>8184</v>
      </c>
      <c r="D4082" s="42" t="s">
        <v>21</v>
      </c>
      <c r="E4082" s="43">
        <v>2153.52</v>
      </c>
      <c r="F4082" s="43">
        <v>58.34</v>
      </c>
      <c r="G4082" s="43">
        <v>2211.86</v>
      </c>
      <c r="H4082" s="19">
        <f t="shared" si="63"/>
        <v>9</v>
      </c>
    </row>
    <row r="4083" spans="1:8" s="19" customFormat="1" x14ac:dyDescent="0.25">
      <c r="A4083" s="40" t="s">
        <v>8185</v>
      </c>
      <c r="B4083" s="40"/>
      <c r="C4083" s="41" t="s">
        <v>8186</v>
      </c>
      <c r="D4083" s="42" t="s">
        <v>21</v>
      </c>
      <c r="E4083" s="43">
        <v>2009.22</v>
      </c>
      <c r="F4083" s="43">
        <v>93.71</v>
      </c>
      <c r="G4083" s="43">
        <v>2102.9299999999998</v>
      </c>
      <c r="H4083" s="19">
        <f t="shared" si="63"/>
        <v>9</v>
      </c>
    </row>
    <row r="4084" spans="1:8" s="19" customFormat="1" x14ac:dyDescent="0.25">
      <c r="A4084" s="40" t="s">
        <v>8187</v>
      </c>
      <c r="B4084" s="40"/>
      <c r="C4084" s="41" t="s">
        <v>8188</v>
      </c>
      <c r="D4084" s="42" t="s">
        <v>21</v>
      </c>
      <c r="E4084" s="43">
        <v>2573.0100000000002</v>
      </c>
      <c r="F4084" s="43">
        <v>93.71</v>
      </c>
      <c r="G4084" s="43">
        <v>2666.72</v>
      </c>
      <c r="H4084" s="19">
        <f t="shared" si="63"/>
        <v>9</v>
      </c>
    </row>
    <row r="4085" spans="1:8" s="19" customFormat="1" x14ac:dyDescent="0.25">
      <c r="A4085" s="40" t="s">
        <v>8189</v>
      </c>
      <c r="B4085" s="40"/>
      <c r="C4085" s="41" t="s">
        <v>8190</v>
      </c>
      <c r="D4085" s="42"/>
      <c r="E4085" s="43"/>
      <c r="F4085" s="43"/>
      <c r="G4085" s="43"/>
      <c r="H4085" s="19">
        <f t="shared" si="63"/>
        <v>5</v>
      </c>
    </row>
    <row r="4086" spans="1:8" s="19" customFormat="1" x14ac:dyDescent="0.25">
      <c r="A4086" s="40" t="s">
        <v>8191</v>
      </c>
      <c r="B4086" s="40"/>
      <c r="C4086" s="41" t="s">
        <v>8192</v>
      </c>
      <c r="D4086" s="42" t="s">
        <v>21</v>
      </c>
      <c r="E4086" s="43">
        <v>361.28</v>
      </c>
      <c r="F4086" s="43">
        <v>19.73</v>
      </c>
      <c r="G4086" s="43">
        <v>381.01</v>
      </c>
      <c r="H4086" s="19">
        <f t="shared" si="63"/>
        <v>9</v>
      </c>
    </row>
    <row r="4087" spans="1:8" s="19" customFormat="1" x14ac:dyDescent="0.25">
      <c r="A4087" s="40" t="s">
        <v>8193</v>
      </c>
      <c r="B4087" s="40"/>
      <c r="C4087" s="41" t="s">
        <v>8194</v>
      </c>
      <c r="D4087" s="42" t="s">
        <v>21</v>
      </c>
      <c r="E4087" s="43">
        <v>3528.58</v>
      </c>
      <c r="F4087" s="43">
        <v>43.85</v>
      </c>
      <c r="G4087" s="43">
        <v>3572.43</v>
      </c>
      <c r="H4087" s="19">
        <f t="shared" si="63"/>
        <v>9</v>
      </c>
    </row>
    <row r="4088" spans="1:8" s="19" customFormat="1" x14ac:dyDescent="0.25">
      <c r="A4088" s="40" t="s">
        <v>8195</v>
      </c>
      <c r="B4088" s="40"/>
      <c r="C4088" s="41" t="s">
        <v>8196</v>
      </c>
      <c r="D4088" s="42" t="s">
        <v>21</v>
      </c>
      <c r="E4088" s="43">
        <v>1420.79</v>
      </c>
      <c r="F4088" s="43">
        <v>29.17</v>
      </c>
      <c r="G4088" s="43">
        <v>1449.96</v>
      </c>
      <c r="H4088" s="19">
        <f t="shared" si="63"/>
        <v>9</v>
      </c>
    </row>
    <row r="4089" spans="1:8" s="19" customFormat="1" x14ac:dyDescent="0.25">
      <c r="A4089" s="40" t="s">
        <v>8197</v>
      </c>
      <c r="B4089" s="40"/>
      <c r="C4089" s="41" t="s">
        <v>8198</v>
      </c>
      <c r="D4089" s="42" t="s">
        <v>21</v>
      </c>
      <c r="E4089" s="43">
        <v>2065.5</v>
      </c>
      <c r="F4089" s="43">
        <v>499.05</v>
      </c>
      <c r="G4089" s="43">
        <v>2564.5500000000002</v>
      </c>
      <c r="H4089" s="19">
        <f t="shared" si="63"/>
        <v>9</v>
      </c>
    </row>
    <row r="4090" spans="1:8" s="19" customFormat="1" ht="30" x14ac:dyDescent="0.25">
      <c r="A4090" s="40" t="s">
        <v>8199</v>
      </c>
      <c r="B4090" s="40"/>
      <c r="C4090" s="41" t="s">
        <v>8200</v>
      </c>
      <c r="D4090" s="42" t="s">
        <v>21</v>
      </c>
      <c r="E4090" s="43">
        <v>6748.99</v>
      </c>
      <c r="F4090" s="43">
        <v>581.99</v>
      </c>
      <c r="G4090" s="43">
        <v>7330.98</v>
      </c>
      <c r="H4090" s="19">
        <f t="shared" si="63"/>
        <v>9</v>
      </c>
    </row>
    <row r="4091" spans="1:8" s="19" customFormat="1" x14ac:dyDescent="0.25">
      <c r="A4091" s="40" t="s">
        <v>8201</v>
      </c>
      <c r="B4091" s="40"/>
      <c r="C4091" s="41" t="s">
        <v>8202</v>
      </c>
      <c r="D4091" s="42"/>
      <c r="E4091" s="43"/>
      <c r="F4091" s="43"/>
      <c r="G4091" s="43"/>
      <c r="H4091" s="19">
        <f t="shared" si="63"/>
        <v>5</v>
      </c>
    </row>
    <row r="4092" spans="1:8" s="19" customFormat="1" x14ac:dyDescent="0.25">
      <c r="A4092" s="40" t="s">
        <v>8203</v>
      </c>
      <c r="B4092" s="40"/>
      <c r="C4092" s="41" t="s">
        <v>8204</v>
      </c>
      <c r="D4092" s="42" t="s">
        <v>21</v>
      </c>
      <c r="E4092" s="43">
        <v>82.52</v>
      </c>
      <c r="F4092" s="43">
        <v>9.5</v>
      </c>
      <c r="G4092" s="43">
        <v>92.02</v>
      </c>
      <c r="H4092" s="19">
        <f t="shared" si="63"/>
        <v>9</v>
      </c>
    </row>
    <row r="4093" spans="1:8" s="19" customFormat="1" x14ac:dyDescent="0.25">
      <c r="A4093" s="40" t="s">
        <v>8205</v>
      </c>
      <c r="B4093" s="40"/>
      <c r="C4093" s="41" t="s">
        <v>8206</v>
      </c>
      <c r="D4093" s="42" t="s">
        <v>21</v>
      </c>
      <c r="E4093" s="43">
        <v>23.75</v>
      </c>
      <c r="F4093" s="43">
        <v>7.13</v>
      </c>
      <c r="G4093" s="43">
        <v>30.88</v>
      </c>
      <c r="H4093" s="19">
        <f t="shared" si="63"/>
        <v>9</v>
      </c>
    </row>
    <row r="4094" spans="1:8" s="19" customFormat="1" x14ac:dyDescent="0.25">
      <c r="A4094" s="40" t="s">
        <v>8207</v>
      </c>
      <c r="B4094" s="40"/>
      <c r="C4094" s="41" t="s">
        <v>8208</v>
      </c>
      <c r="D4094" s="42" t="s">
        <v>21</v>
      </c>
      <c r="E4094" s="43">
        <v>13.19</v>
      </c>
      <c r="F4094" s="43">
        <v>7.13</v>
      </c>
      <c r="G4094" s="43">
        <v>20.32</v>
      </c>
      <c r="H4094" s="19">
        <f t="shared" si="63"/>
        <v>9</v>
      </c>
    </row>
    <row r="4095" spans="1:8" s="19" customFormat="1" x14ac:dyDescent="0.25">
      <c r="A4095" s="40" t="s">
        <v>8209</v>
      </c>
      <c r="B4095" s="40"/>
      <c r="C4095" s="41" t="s">
        <v>8210</v>
      </c>
      <c r="D4095" s="42" t="s">
        <v>21</v>
      </c>
      <c r="E4095" s="43">
        <v>11.49</v>
      </c>
      <c r="F4095" s="43">
        <v>7.13</v>
      </c>
      <c r="G4095" s="43">
        <v>18.62</v>
      </c>
      <c r="H4095" s="19">
        <f t="shared" si="63"/>
        <v>9</v>
      </c>
    </row>
    <row r="4096" spans="1:8" s="19" customFormat="1" x14ac:dyDescent="0.25">
      <c r="A4096" s="40" t="s">
        <v>8211</v>
      </c>
      <c r="B4096" s="40"/>
      <c r="C4096" s="41" t="s">
        <v>8212</v>
      </c>
      <c r="D4096" s="42" t="s">
        <v>21</v>
      </c>
      <c r="E4096" s="43">
        <v>17.47</v>
      </c>
      <c r="F4096" s="43">
        <v>7.13</v>
      </c>
      <c r="G4096" s="43">
        <v>24.6</v>
      </c>
      <c r="H4096" s="19">
        <f t="shared" si="63"/>
        <v>9</v>
      </c>
    </row>
    <row r="4097" spans="1:8" s="19" customFormat="1" x14ac:dyDescent="0.25">
      <c r="A4097" s="40" t="s">
        <v>8213</v>
      </c>
      <c r="B4097" s="40"/>
      <c r="C4097" s="41" t="s">
        <v>8214</v>
      </c>
      <c r="D4097" s="42" t="s">
        <v>21</v>
      </c>
      <c r="E4097" s="43">
        <v>13.72</v>
      </c>
      <c r="F4097" s="43">
        <v>7.13</v>
      </c>
      <c r="G4097" s="43">
        <v>20.85</v>
      </c>
      <c r="H4097" s="19">
        <f t="shared" si="63"/>
        <v>9</v>
      </c>
    </row>
    <row r="4098" spans="1:8" s="19" customFormat="1" x14ac:dyDescent="0.25">
      <c r="A4098" s="40" t="s">
        <v>8215</v>
      </c>
      <c r="B4098" s="40"/>
      <c r="C4098" s="41" t="s">
        <v>8216</v>
      </c>
      <c r="D4098" s="42" t="s">
        <v>21</v>
      </c>
      <c r="E4098" s="43">
        <v>36.65</v>
      </c>
      <c r="F4098" s="43">
        <v>7.97</v>
      </c>
      <c r="G4098" s="43">
        <v>44.62</v>
      </c>
      <c r="H4098" s="19">
        <f t="shared" si="63"/>
        <v>9</v>
      </c>
    </row>
    <row r="4099" spans="1:8" s="19" customFormat="1" x14ac:dyDescent="0.25">
      <c r="A4099" s="40" t="s">
        <v>8217</v>
      </c>
      <c r="B4099" s="40"/>
      <c r="C4099" s="41" t="s">
        <v>8218</v>
      </c>
      <c r="D4099" s="42" t="s">
        <v>21</v>
      </c>
      <c r="E4099" s="43">
        <v>32.79</v>
      </c>
      <c r="F4099" s="43">
        <v>7.97</v>
      </c>
      <c r="G4099" s="43">
        <v>40.76</v>
      </c>
      <c r="H4099" s="19">
        <f t="shared" si="63"/>
        <v>9</v>
      </c>
    </row>
    <row r="4100" spans="1:8" s="19" customFormat="1" x14ac:dyDescent="0.25">
      <c r="A4100" s="40" t="s">
        <v>8219</v>
      </c>
      <c r="B4100" s="40"/>
      <c r="C4100" s="41" t="s">
        <v>8220</v>
      </c>
      <c r="D4100" s="42"/>
      <c r="E4100" s="43"/>
      <c r="F4100" s="43"/>
      <c r="G4100" s="43"/>
      <c r="H4100" s="19">
        <f t="shared" si="63"/>
        <v>2</v>
      </c>
    </row>
    <row r="4101" spans="1:8" s="19" customFormat="1" x14ac:dyDescent="0.25">
      <c r="A4101" s="40" t="s">
        <v>8221</v>
      </c>
      <c r="B4101" s="40"/>
      <c r="C4101" s="41" t="s">
        <v>8222</v>
      </c>
      <c r="D4101" s="42"/>
      <c r="E4101" s="43"/>
      <c r="F4101" s="43"/>
      <c r="G4101" s="43"/>
      <c r="H4101" s="19">
        <f t="shared" si="63"/>
        <v>5</v>
      </c>
    </row>
    <row r="4102" spans="1:8" s="19" customFormat="1" x14ac:dyDescent="0.25">
      <c r="A4102" s="40" t="s">
        <v>8223</v>
      </c>
      <c r="B4102" s="40"/>
      <c r="C4102" s="41" t="s">
        <v>8224</v>
      </c>
      <c r="D4102" s="42" t="s">
        <v>73</v>
      </c>
      <c r="E4102" s="43">
        <v>10256.719999999999</v>
      </c>
      <c r="F4102" s="43">
        <v>74.8</v>
      </c>
      <c r="G4102" s="43">
        <v>10331.52</v>
      </c>
      <c r="H4102" s="19">
        <f t="shared" si="63"/>
        <v>9</v>
      </c>
    </row>
    <row r="4103" spans="1:8" s="19" customFormat="1" x14ac:dyDescent="0.25">
      <c r="A4103" s="40" t="s">
        <v>8225</v>
      </c>
      <c r="B4103" s="40"/>
      <c r="C4103" s="41" t="s">
        <v>8226</v>
      </c>
      <c r="D4103" s="42" t="s">
        <v>73</v>
      </c>
      <c r="E4103" s="43">
        <v>351.76</v>
      </c>
      <c r="F4103" s="43">
        <v>74.8</v>
      </c>
      <c r="G4103" s="43">
        <v>426.56</v>
      </c>
      <c r="H4103" s="19">
        <f t="shared" si="63"/>
        <v>9</v>
      </c>
    </row>
    <row r="4104" spans="1:8" s="19" customFormat="1" x14ac:dyDescent="0.25">
      <c r="A4104" s="40" t="s">
        <v>8227</v>
      </c>
      <c r="B4104" s="40"/>
      <c r="C4104" s="41" t="s">
        <v>8228</v>
      </c>
      <c r="D4104" s="42" t="s">
        <v>73</v>
      </c>
      <c r="E4104" s="43">
        <v>3287.37</v>
      </c>
      <c r="F4104" s="43">
        <v>74.8</v>
      </c>
      <c r="G4104" s="43">
        <v>3362.17</v>
      </c>
      <c r="H4104" s="19">
        <f t="shared" si="63"/>
        <v>9</v>
      </c>
    </row>
    <row r="4105" spans="1:8" s="19" customFormat="1" ht="45" x14ac:dyDescent="0.25">
      <c r="A4105" s="40" t="s">
        <v>8229</v>
      </c>
      <c r="B4105" s="40"/>
      <c r="C4105" s="41" t="s">
        <v>8230</v>
      </c>
      <c r="D4105" s="42" t="s">
        <v>21</v>
      </c>
      <c r="E4105" s="43">
        <v>9.9499999999999993</v>
      </c>
      <c r="F4105" s="43">
        <v>5.42</v>
      </c>
      <c r="G4105" s="43">
        <v>15.37</v>
      </c>
      <c r="H4105" s="19">
        <f t="shared" ref="H4105:H4121" si="64">LEN(A4105)</f>
        <v>9</v>
      </c>
    </row>
    <row r="4106" spans="1:8" s="19" customFormat="1" ht="30" x14ac:dyDescent="0.25">
      <c r="A4106" s="40" t="s">
        <v>8231</v>
      </c>
      <c r="B4106" s="40"/>
      <c r="C4106" s="41" t="s">
        <v>8232</v>
      </c>
      <c r="D4106" s="42" t="s">
        <v>21</v>
      </c>
      <c r="E4106" s="43">
        <v>6.48</v>
      </c>
      <c r="F4106" s="43">
        <v>5.42</v>
      </c>
      <c r="G4106" s="43">
        <v>11.9</v>
      </c>
      <c r="H4106" s="19">
        <f t="shared" si="64"/>
        <v>9</v>
      </c>
    </row>
    <row r="4107" spans="1:8" s="19" customFormat="1" ht="30" x14ac:dyDescent="0.25">
      <c r="A4107" s="40" t="s">
        <v>8233</v>
      </c>
      <c r="B4107" s="40"/>
      <c r="C4107" s="41" t="s">
        <v>8234</v>
      </c>
      <c r="D4107" s="42" t="s">
        <v>21</v>
      </c>
      <c r="E4107" s="43">
        <v>6.05</v>
      </c>
      <c r="F4107" s="43">
        <v>5.42</v>
      </c>
      <c r="G4107" s="43">
        <v>11.47</v>
      </c>
      <c r="H4107" s="19">
        <f t="shared" si="64"/>
        <v>9</v>
      </c>
    </row>
    <row r="4108" spans="1:8" s="19" customFormat="1" ht="30" x14ac:dyDescent="0.25">
      <c r="A4108" s="40" t="s">
        <v>8235</v>
      </c>
      <c r="B4108" s="40"/>
      <c r="C4108" s="41" t="s">
        <v>8236</v>
      </c>
      <c r="D4108" s="42" t="s">
        <v>21</v>
      </c>
      <c r="E4108" s="43">
        <v>5.87</v>
      </c>
      <c r="F4108" s="43">
        <v>5.42</v>
      </c>
      <c r="G4108" s="43">
        <v>11.29</v>
      </c>
      <c r="H4108" s="19">
        <f t="shared" si="64"/>
        <v>9</v>
      </c>
    </row>
    <row r="4109" spans="1:8" s="19" customFormat="1" x14ac:dyDescent="0.25">
      <c r="A4109" s="40" t="s">
        <v>8237</v>
      </c>
      <c r="B4109" s="40"/>
      <c r="C4109" s="41" t="s">
        <v>8238</v>
      </c>
      <c r="D4109" s="42" t="s">
        <v>21</v>
      </c>
      <c r="E4109" s="43">
        <v>11.36</v>
      </c>
      <c r="F4109" s="43">
        <v>5.42</v>
      </c>
      <c r="G4109" s="43">
        <v>16.78</v>
      </c>
      <c r="H4109" s="19">
        <f t="shared" si="64"/>
        <v>9</v>
      </c>
    </row>
    <row r="4110" spans="1:8" s="19" customFormat="1" x14ac:dyDescent="0.25">
      <c r="A4110" s="40" t="s">
        <v>8239</v>
      </c>
      <c r="B4110" s="40"/>
      <c r="C4110" s="41" t="s">
        <v>8240</v>
      </c>
      <c r="D4110" s="42" t="s">
        <v>21</v>
      </c>
      <c r="E4110" s="43">
        <v>5.64</v>
      </c>
      <c r="F4110" s="43">
        <v>5.42</v>
      </c>
      <c r="G4110" s="43">
        <v>11.06</v>
      </c>
      <c r="H4110" s="19">
        <f t="shared" si="64"/>
        <v>9</v>
      </c>
    </row>
    <row r="4111" spans="1:8" s="19" customFormat="1" x14ac:dyDescent="0.25">
      <c r="A4111" s="40" t="s">
        <v>8241</v>
      </c>
      <c r="B4111" s="40"/>
      <c r="C4111" s="41" t="s">
        <v>8242</v>
      </c>
      <c r="D4111" s="42" t="s">
        <v>21</v>
      </c>
      <c r="E4111" s="43">
        <v>531.6</v>
      </c>
      <c r="F4111" s="43">
        <v>3.08</v>
      </c>
      <c r="G4111" s="43">
        <v>534.67999999999995</v>
      </c>
      <c r="H4111" s="19">
        <f t="shared" si="64"/>
        <v>9</v>
      </c>
    </row>
    <row r="4112" spans="1:8" s="19" customFormat="1" x14ac:dyDescent="0.25">
      <c r="A4112" s="40" t="s">
        <v>8243</v>
      </c>
      <c r="B4112" s="40"/>
      <c r="C4112" s="41" t="s">
        <v>8244</v>
      </c>
      <c r="D4112" s="42"/>
      <c r="E4112" s="43"/>
      <c r="F4112" s="43"/>
      <c r="G4112" s="43"/>
      <c r="H4112" s="19">
        <f t="shared" si="64"/>
        <v>5</v>
      </c>
    </row>
    <row r="4113" spans="1:8" s="19" customFormat="1" x14ac:dyDescent="0.25">
      <c r="A4113" s="40" t="s">
        <v>8245</v>
      </c>
      <c r="B4113" s="40"/>
      <c r="C4113" s="41" t="s">
        <v>8246</v>
      </c>
      <c r="D4113" s="42" t="s">
        <v>21</v>
      </c>
      <c r="E4113" s="43">
        <v>9.9</v>
      </c>
      <c r="F4113" s="43">
        <v>47.3</v>
      </c>
      <c r="G4113" s="43">
        <v>57.2</v>
      </c>
      <c r="H4113" s="19">
        <f t="shared" si="64"/>
        <v>9</v>
      </c>
    </row>
    <row r="4114" spans="1:8" s="19" customFormat="1" x14ac:dyDescent="0.25">
      <c r="A4114" s="40" t="s">
        <v>8247</v>
      </c>
      <c r="B4114" s="40"/>
      <c r="C4114" s="41" t="s">
        <v>8248</v>
      </c>
      <c r="D4114" s="42"/>
      <c r="E4114" s="43"/>
      <c r="F4114" s="43"/>
      <c r="G4114" s="43"/>
      <c r="H4114" s="19">
        <f t="shared" si="64"/>
        <v>5</v>
      </c>
    </row>
    <row r="4115" spans="1:8" s="19" customFormat="1" ht="30" x14ac:dyDescent="0.25">
      <c r="A4115" s="40" t="s">
        <v>8249</v>
      </c>
      <c r="B4115" s="40"/>
      <c r="C4115" s="41" t="s">
        <v>8250</v>
      </c>
      <c r="D4115" s="42" t="s">
        <v>21</v>
      </c>
      <c r="E4115" s="43">
        <v>97.25</v>
      </c>
      <c r="F4115" s="43">
        <v>6.36</v>
      </c>
      <c r="G4115" s="43">
        <v>103.61</v>
      </c>
      <c r="H4115" s="19">
        <f t="shared" si="64"/>
        <v>9</v>
      </c>
    </row>
    <row r="4116" spans="1:8" s="19" customFormat="1" ht="30" x14ac:dyDescent="0.25">
      <c r="A4116" s="40" t="s">
        <v>8251</v>
      </c>
      <c r="B4116" s="40"/>
      <c r="C4116" s="41" t="s">
        <v>8252</v>
      </c>
      <c r="D4116" s="42" t="s">
        <v>21</v>
      </c>
      <c r="E4116" s="43">
        <v>39</v>
      </c>
      <c r="F4116" s="43">
        <v>1.31</v>
      </c>
      <c r="G4116" s="43">
        <v>40.31</v>
      </c>
      <c r="H4116" s="19">
        <f t="shared" si="64"/>
        <v>9</v>
      </c>
    </row>
    <row r="4117" spans="1:8" s="19" customFormat="1" x14ac:dyDescent="0.25">
      <c r="A4117" s="40" t="s">
        <v>8253</v>
      </c>
      <c r="B4117" s="40"/>
      <c r="C4117" s="41" t="s">
        <v>8254</v>
      </c>
      <c r="D4117" s="42" t="s">
        <v>73</v>
      </c>
      <c r="E4117" s="43">
        <v>64.260000000000005</v>
      </c>
      <c r="F4117" s="43"/>
      <c r="G4117" s="43">
        <v>64.260000000000005</v>
      </c>
      <c r="H4117" s="19">
        <f t="shared" si="64"/>
        <v>9</v>
      </c>
    </row>
    <row r="4118" spans="1:8" s="19" customFormat="1" x14ac:dyDescent="0.25">
      <c r="A4118" s="40" t="s">
        <v>8255</v>
      </c>
      <c r="B4118" s="40"/>
      <c r="C4118" s="41" t="s">
        <v>8256</v>
      </c>
      <c r="D4118" s="42" t="s">
        <v>592</v>
      </c>
      <c r="E4118" s="43">
        <v>26.01</v>
      </c>
      <c r="F4118" s="43"/>
      <c r="G4118" s="43">
        <v>26.01</v>
      </c>
      <c r="H4118" s="19">
        <f t="shared" si="64"/>
        <v>9</v>
      </c>
    </row>
    <row r="4119" spans="1:8" s="19" customFormat="1" x14ac:dyDescent="0.25">
      <c r="A4119" s="40" t="s">
        <v>8257</v>
      </c>
      <c r="B4119" s="40"/>
      <c r="C4119" s="41" t="s">
        <v>8258</v>
      </c>
      <c r="D4119" s="42"/>
      <c r="E4119" s="43"/>
      <c r="F4119" s="43"/>
      <c r="G4119" s="43"/>
      <c r="H4119" s="19">
        <f t="shared" si="64"/>
        <v>2</v>
      </c>
    </row>
    <row r="4120" spans="1:8" x14ac:dyDescent="0.25">
      <c r="A4120" s="40" t="s">
        <v>8259</v>
      </c>
      <c r="B4120" s="40"/>
      <c r="C4120" s="41" t="s">
        <v>8260</v>
      </c>
      <c r="D4120" s="42"/>
      <c r="E4120" s="43"/>
      <c r="F4120" s="43"/>
      <c r="G4120" s="43"/>
      <c r="H4120" s="19">
        <f t="shared" si="64"/>
        <v>5</v>
      </c>
    </row>
    <row r="4121" spans="1:8" x14ac:dyDescent="0.25">
      <c r="A4121" s="40" t="s">
        <v>8261</v>
      </c>
      <c r="B4121" s="40"/>
      <c r="C4121" s="41" t="s">
        <v>8262</v>
      </c>
      <c r="D4121" s="42" t="s">
        <v>21</v>
      </c>
      <c r="E4121" s="43">
        <v>687.03</v>
      </c>
      <c r="F4121" s="43"/>
      <c r="G4121" s="43">
        <v>687.03</v>
      </c>
      <c r="H4121" s="19">
        <f t="shared" si="64"/>
        <v>9</v>
      </c>
    </row>
  </sheetData>
  <mergeCells count="4">
    <mergeCell ref="C1:G1"/>
    <mergeCell ref="A2:G2"/>
    <mergeCell ref="A3:G3"/>
    <mergeCell ref="A4:G4"/>
  </mergeCells>
  <conditionalFormatting sqref="A9:B4121">
    <cfRule type="expression" dxfId="18" priority="2">
      <formula>H9&lt;6</formula>
    </cfRule>
  </conditionalFormatting>
  <conditionalFormatting sqref="C9:C4121">
    <cfRule type="expression" dxfId="17" priority="3">
      <formula>H9&lt;6</formula>
    </cfRule>
  </conditionalFormatting>
  <conditionalFormatting sqref="D9:D4121">
    <cfRule type="expression" dxfId="16" priority="4">
      <formula>H9&lt;6</formula>
    </cfRule>
  </conditionalFormatting>
  <conditionalFormatting sqref="E9:E4121">
    <cfRule type="expression" dxfId="15" priority="5">
      <formula>H9&lt;6</formula>
    </cfRule>
  </conditionalFormatting>
  <conditionalFormatting sqref="F9:F4121">
    <cfRule type="expression" dxfId="14" priority="6">
      <formula>H9&lt;6</formula>
    </cfRule>
  </conditionalFormatting>
  <conditionalFormatting sqref="G9:G4121">
    <cfRule type="expression" dxfId="13" priority="7">
      <formula>H9&lt;6</formula>
    </cfRule>
  </conditionalFormatting>
  <pageMargins left="0.7" right="0.7" top="0.75" bottom="0.75" header="0.511811023622047" footer="0.511811023622047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H4121"/>
  <sheetViews>
    <sheetView view="pageBreakPreview" topLeftCell="A2253" zoomScaleNormal="100" workbookViewId="0">
      <selection activeCell="C2391" sqref="C2391"/>
    </sheetView>
  </sheetViews>
  <sheetFormatPr defaultColWidth="9" defaultRowHeight="15" x14ac:dyDescent="0.25"/>
  <cols>
    <col min="1" max="2" width="13.140625" customWidth="1"/>
    <col min="3" max="3" width="48.42578125" customWidth="1"/>
    <col min="4" max="4" width="15.140625" customWidth="1"/>
    <col min="5" max="5" width="13.140625" customWidth="1"/>
    <col min="6" max="6" width="17.7109375" customWidth="1"/>
    <col min="7" max="7" width="16.42578125" customWidth="1"/>
  </cols>
  <sheetData>
    <row r="1" spans="1:8" ht="16.5" x14ac:dyDescent="0.25">
      <c r="A1" s="44"/>
      <c r="B1" s="44"/>
      <c r="C1" s="11" t="s">
        <v>0</v>
      </c>
      <c r="D1" s="11"/>
      <c r="E1" s="11"/>
      <c r="F1" s="11"/>
      <c r="G1" s="11"/>
      <c r="H1" s="45"/>
    </row>
    <row r="2" spans="1:8" ht="16.5" x14ac:dyDescent="0.25">
      <c r="A2" s="11" t="s">
        <v>1</v>
      </c>
      <c r="B2" s="11"/>
      <c r="C2" s="11"/>
      <c r="D2" s="11"/>
      <c r="E2" s="11"/>
      <c r="F2" s="11"/>
      <c r="G2" s="11"/>
      <c r="H2" s="45"/>
    </row>
    <row r="3" spans="1:8" x14ac:dyDescent="0.25">
      <c r="A3" s="10" t="s">
        <v>2</v>
      </c>
      <c r="B3" s="10"/>
      <c r="C3" s="10"/>
      <c r="D3" s="10"/>
      <c r="E3" s="10"/>
      <c r="F3" s="10"/>
      <c r="G3" s="10"/>
      <c r="H3" s="45"/>
    </row>
    <row r="4" spans="1:8" ht="15.75" x14ac:dyDescent="0.25">
      <c r="A4" s="9" t="s">
        <v>3</v>
      </c>
      <c r="B4" s="9"/>
      <c r="C4" s="9"/>
      <c r="D4" s="9"/>
      <c r="E4" s="9"/>
      <c r="F4" s="9"/>
      <c r="G4" s="9"/>
      <c r="H4" s="45"/>
    </row>
    <row r="5" spans="1:8" x14ac:dyDescent="0.25">
      <c r="A5" s="46"/>
      <c r="B5" s="46"/>
      <c r="C5" s="47"/>
      <c r="D5" s="47"/>
      <c r="E5" s="48"/>
      <c r="F5" s="49"/>
      <c r="G5" s="50" t="s">
        <v>8263</v>
      </c>
      <c r="H5" s="45"/>
    </row>
    <row r="6" spans="1:8" x14ac:dyDescent="0.25">
      <c r="A6" s="46"/>
      <c r="B6" s="46"/>
      <c r="C6" s="51"/>
      <c r="D6" s="52"/>
      <c r="E6" s="48"/>
      <c r="F6" s="50" t="s">
        <v>5</v>
      </c>
      <c r="G6" s="53" t="s">
        <v>8264</v>
      </c>
      <c r="H6" s="45"/>
    </row>
    <row r="7" spans="1:8" x14ac:dyDescent="0.25">
      <c r="A7" s="46"/>
      <c r="B7" s="46"/>
      <c r="C7" s="51"/>
      <c r="D7" s="54" t="s">
        <v>7</v>
      </c>
      <c r="E7" s="55">
        <v>0</v>
      </c>
      <c r="F7" s="56" t="s">
        <v>8</v>
      </c>
      <c r="G7" s="57">
        <v>0.9778</v>
      </c>
      <c r="H7" s="45"/>
    </row>
    <row r="8" spans="1:8" x14ac:dyDescent="0.25">
      <c r="A8" s="58" t="s">
        <v>9</v>
      </c>
      <c r="B8" s="59"/>
      <c r="C8" s="60" t="s">
        <v>10</v>
      </c>
      <c r="D8" s="61" t="s">
        <v>11</v>
      </c>
      <c r="E8" s="62" t="s">
        <v>12</v>
      </c>
      <c r="F8" s="62" t="s">
        <v>13</v>
      </c>
      <c r="G8" s="62" t="s">
        <v>14</v>
      </c>
      <c r="H8" s="63"/>
    </row>
    <row r="9" spans="1:8" x14ac:dyDescent="0.25">
      <c r="A9" s="64" t="s">
        <v>15</v>
      </c>
      <c r="B9" s="64"/>
      <c r="C9" s="65" t="s">
        <v>16</v>
      </c>
      <c r="D9" s="66"/>
      <c r="E9" s="67"/>
      <c r="F9" s="67"/>
      <c r="G9" s="67"/>
      <c r="H9" s="45">
        <v>2</v>
      </c>
    </row>
    <row r="10" spans="1:8" x14ac:dyDescent="0.25">
      <c r="A10" s="68" t="s">
        <v>17</v>
      </c>
      <c r="B10" s="68"/>
      <c r="C10" s="69" t="s">
        <v>18</v>
      </c>
      <c r="D10" s="70"/>
      <c r="E10" s="71"/>
      <c r="F10" s="71"/>
      <c r="G10" s="71"/>
      <c r="H10" s="45">
        <v>5</v>
      </c>
    </row>
    <row r="11" spans="1:8" ht="45" x14ac:dyDescent="0.25">
      <c r="A11" s="68" t="s">
        <v>19</v>
      </c>
      <c r="B11" s="68"/>
      <c r="C11" s="69" t="s">
        <v>20</v>
      </c>
      <c r="D11" s="70" t="s">
        <v>21</v>
      </c>
      <c r="E11" s="71"/>
      <c r="F11" s="71">
        <v>5388.88</v>
      </c>
      <c r="G11" s="71">
        <v>5388.88</v>
      </c>
      <c r="H11" s="45">
        <v>9</v>
      </c>
    </row>
    <row r="12" spans="1:8" ht="45" x14ac:dyDescent="0.25">
      <c r="A12" s="68" t="s">
        <v>22</v>
      </c>
      <c r="B12" s="68"/>
      <c r="C12" s="69" t="s">
        <v>23</v>
      </c>
      <c r="D12" s="70" t="s">
        <v>21</v>
      </c>
      <c r="E12" s="71"/>
      <c r="F12" s="71">
        <v>7166.17</v>
      </c>
      <c r="G12" s="71">
        <v>7166.17</v>
      </c>
      <c r="H12" s="45">
        <v>9</v>
      </c>
    </row>
    <row r="13" spans="1:8" ht="45" x14ac:dyDescent="0.25">
      <c r="A13" s="68" t="s">
        <v>24</v>
      </c>
      <c r="B13" s="68"/>
      <c r="C13" s="69" t="s">
        <v>25</v>
      </c>
      <c r="D13" s="70" t="s">
        <v>21</v>
      </c>
      <c r="E13" s="71"/>
      <c r="F13" s="71">
        <v>12241.41</v>
      </c>
      <c r="G13" s="71">
        <v>12241.41</v>
      </c>
      <c r="H13" s="45">
        <v>9</v>
      </c>
    </row>
    <row r="14" spans="1:8" ht="45" x14ac:dyDescent="0.25">
      <c r="A14" s="68" t="s">
        <v>26</v>
      </c>
      <c r="B14" s="68"/>
      <c r="C14" s="69" t="s">
        <v>27</v>
      </c>
      <c r="D14" s="70" t="s">
        <v>21</v>
      </c>
      <c r="E14" s="71"/>
      <c r="F14" s="71">
        <v>16784.41</v>
      </c>
      <c r="G14" s="71">
        <v>16784.41</v>
      </c>
      <c r="H14" s="45">
        <v>9</v>
      </c>
    </row>
    <row r="15" spans="1:8" ht="45" x14ac:dyDescent="0.25">
      <c r="A15" s="68" t="s">
        <v>28</v>
      </c>
      <c r="B15" s="68"/>
      <c r="C15" s="69" t="s">
        <v>29</v>
      </c>
      <c r="D15" s="70" t="s">
        <v>21</v>
      </c>
      <c r="E15" s="71"/>
      <c r="F15" s="71">
        <v>19559.64</v>
      </c>
      <c r="G15" s="71">
        <v>19559.64</v>
      </c>
      <c r="H15" s="45">
        <v>9</v>
      </c>
    </row>
    <row r="16" spans="1:8" x14ac:dyDescent="0.25">
      <c r="A16" s="68" t="s">
        <v>30</v>
      </c>
      <c r="B16" s="68"/>
      <c r="C16" s="69" t="s">
        <v>31</v>
      </c>
      <c r="D16" s="70"/>
      <c r="E16" s="71"/>
      <c r="F16" s="71"/>
      <c r="G16" s="71"/>
      <c r="H16" s="45">
        <v>5</v>
      </c>
    </row>
    <row r="17" spans="1:8" ht="45" x14ac:dyDescent="0.25">
      <c r="A17" s="68" t="s">
        <v>32</v>
      </c>
      <c r="B17" s="68"/>
      <c r="C17" s="69" t="s">
        <v>33</v>
      </c>
      <c r="D17" s="70" t="s">
        <v>21</v>
      </c>
      <c r="E17" s="71"/>
      <c r="F17" s="71">
        <v>6882.8</v>
      </c>
      <c r="G17" s="71">
        <v>6882.8</v>
      </c>
      <c r="H17" s="45">
        <v>9</v>
      </c>
    </row>
    <row r="18" spans="1:8" ht="60" x14ac:dyDescent="0.25">
      <c r="A18" s="68" t="s">
        <v>34</v>
      </c>
      <c r="B18" s="68"/>
      <c r="C18" s="69" t="s">
        <v>35</v>
      </c>
      <c r="D18" s="70" t="s">
        <v>21</v>
      </c>
      <c r="E18" s="71"/>
      <c r="F18" s="71">
        <v>11658.08</v>
      </c>
      <c r="G18" s="71">
        <v>11658.08</v>
      </c>
      <c r="H18" s="45">
        <v>9</v>
      </c>
    </row>
    <row r="19" spans="1:8" ht="60" x14ac:dyDescent="0.25">
      <c r="A19" s="68" t="s">
        <v>36</v>
      </c>
      <c r="B19" s="68"/>
      <c r="C19" s="69" t="s">
        <v>37</v>
      </c>
      <c r="D19" s="70" t="s">
        <v>21</v>
      </c>
      <c r="E19" s="71"/>
      <c r="F19" s="71">
        <v>15775.6</v>
      </c>
      <c r="G19" s="71">
        <v>15775.6</v>
      </c>
      <c r="H19" s="45">
        <v>9</v>
      </c>
    </row>
    <row r="20" spans="1:8" ht="60" x14ac:dyDescent="0.25">
      <c r="A20" s="68" t="s">
        <v>38</v>
      </c>
      <c r="B20" s="68"/>
      <c r="C20" s="69" t="s">
        <v>39</v>
      </c>
      <c r="D20" s="70" t="s">
        <v>21</v>
      </c>
      <c r="E20" s="71"/>
      <c r="F20" s="71">
        <v>20983.4</v>
      </c>
      <c r="G20" s="71">
        <v>20983.4</v>
      </c>
      <c r="H20" s="45">
        <v>9</v>
      </c>
    </row>
    <row r="21" spans="1:8" x14ac:dyDescent="0.25">
      <c r="A21" s="68" t="s">
        <v>40</v>
      </c>
      <c r="B21" s="68"/>
      <c r="C21" s="69" t="s">
        <v>41</v>
      </c>
      <c r="D21" s="70"/>
      <c r="E21" s="71"/>
      <c r="F21" s="71"/>
      <c r="G21" s="71"/>
      <c r="H21" s="45">
        <v>5</v>
      </c>
    </row>
    <row r="22" spans="1:8" x14ac:dyDescent="0.25">
      <c r="A22" s="68" t="s">
        <v>42</v>
      </c>
      <c r="B22" s="68"/>
      <c r="C22" s="69" t="s">
        <v>43</v>
      </c>
      <c r="D22" s="70" t="s">
        <v>21</v>
      </c>
      <c r="E22" s="71"/>
      <c r="F22" s="71">
        <v>2711.35</v>
      </c>
      <c r="G22" s="71">
        <v>2711.35</v>
      </c>
      <c r="H22" s="45">
        <v>9</v>
      </c>
    </row>
    <row r="23" spans="1:8" x14ac:dyDescent="0.25">
      <c r="A23" s="68" t="s">
        <v>44</v>
      </c>
      <c r="B23" s="68"/>
      <c r="C23" s="69" t="s">
        <v>45</v>
      </c>
      <c r="D23" s="70" t="s">
        <v>21</v>
      </c>
      <c r="E23" s="71"/>
      <c r="F23" s="71">
        <v>3665.44</v>
      </c>
      <c r="G23" s="71">
        <v>3665.44</v>
      </c>
      <c r="H23" s="45">
        <v>9</v>
      </c>
    </row>
    <row r="24" spans="1:8" x14ac:dyDescent="0.25">
      <c r="A24" s="68" t="s">
        <v>46</v>
      </c>
      <c r="B24" s="68"/>
      <c r="C24" s="69" t="s">
        <v>47</v>
      </c>
      <c r="D24" s="70" t="s">
        <v>21</v>
      </c>
      <c r="E24" s="71"/>
      <c r="F24" s="71">
        <v>1988.49</v>
      </c>
      <c r="G24" s="71">
        <v>1988.49</v>
      </c>
      <c r="H24" s="45">
        <v>9</v>
      </c>
    </row>
    <row r="25" spans="1:8" x14ac:dyDescent="0.25">
      <c r="A25" s="68" t="s">
        <v>48</v>
      </c>
      <c r="B25" s="68"/>
      <c r="C25" s="69" t="s">
        <v>49</v>
      </c>
      <c r="D25" s="70" t="s">
        <v>21</v>
      </c>
      <c r="E25" s="71"/>
      <c r="F25" s="71">
        <v>2720.63</v>
      </c>
      <c r="G25" s="71">
        <v>2720.63</v>
      </c>
      <c r="H25" s="45">
        <v>9</v>
      </c>
    </row>
    <row r="26" spans="1:8" ht="30" x14ac:dyDescent="0.25">
      <c r="A26" s="68" t="s">
        <v>50</v>
      </c>
      <c r="B26" s="68"/>
      <c r="C26" s="69" t="s">
        <v>51</v>
      </c>
      <c r="D26" s="70" t="s">
        <v>21</v>
      </c>
      <c r="E26" s="71"/>
      <c r="F26" s="71">
        <v>853.67</v>
      </c>
      <c r="G26" s="71">
        <v>853.67</v>
      </c>
      <c r="H26" s="45">
        <v>9</v>
      </c>
    </row>
    <row r="27" spans="1:8" ht="30" x14ac:dyDescent="0.25">
      <c r="A27" s="68" t="s">
        <v>52</v>
      </c>
      <c r="B27" s="68"/>
      <c r="C27" s="69" t="s">
        <v>53</v>
      </c>
      <c r="D27" s="70" t="s">
        <v>21</v>
      </c>
      <c r="E27" s="71"/>
      <c r="F27" s="71">
        <v>1136.33</v>
      </c>
      <c r="G27" s="71">
        <v>1136.33</v>
      </c>
      <c r="H27" s="45">
        <v>9</v>
      </c>
    </row>
    <row r="28" spans="1:8" ht="30" x14ac:dyDescent="0.25">
      <c r="A28" s="68" t="s">
        <v>54</v>
      </c>
      <c r="B28" s="68"/>
      <c r="C28" s="69" t="s">
        <v>55</v>
      </c>
      <c r="D28" s="70" t="s">
        <v>21</v>
      </c>
      <c r="E28" s="71"/>
      <c r="F28" s="71">
        <v>947.94</v>
      </c>
      <c r="G28" s="71">
        <v>947.94</v>
      </c>
      <c r="H28" s="45">
        <v>9</v>
      </c>
    </row>
    <row r="29" spans="1:8" ht="30" x14ac:dyDescent="0.25">
      <c r="A29" s="68" t="s">
        <v>56</v>
      </c>
      <c r="B29" s="68"/>
      <c r="C29" s="69" t="s">
        <v>57</v>
      </c>
      <c r="D29" s="70" t="s">
        <v>21</v>
      </c>
      <c r="E29" s="71"/>
      <c r="F29" s="71">
        <v>1314.36</v>
      </c>
      <c r="G29" s="71">
        <v>1314.36</v>
      </c>
      <c r="H29" s="45">
        <v>9</v>
      </c>
    </row>
    <row r="30" spans="1:8" x14ac:dyDescent="0.25">
      <c r="A30" s="68" t="s">
        <v>58</v>
      </c>
      <c r="B30" s="68"/>
      <c r="C30" s="69" t="s">
        <v>59</v>
      </c>
      <c r="D30" s="70" t="s">
        <v>21</v>
      </c>
      <c r="E30" s="71"/>
      <c r="F30" s="71">
        <v>1824.62</v>
      </c>
      <c r="G30" s="71">
        <v>1824.62</v>
      </c>
      <c r="H30" s="45">
        <v>9</v>
      </c>
    </row>
    <row r="31" spans="1:8" x14ac:dyDescent="0.25">
      <c r="A31" s="68" t="s">
        <v>60</v>
      </c>
      <c r="B31" s="68"/>
      <c r="C31" s="69" t="s">
        <v>61</v>
      </c>
      <c r="D31" s="70" t="s">
        <v>21</v>
      </c>
      <c r="E31" s="71"/>
      <c r="F31" s="71">
        <v>2487.16</v>
      </c>
      <c r="G31" s="71">
        <v>2487.16</v>
      </c>
      <c r="H31" s="45">
        <v>9</v>
      </c>
    </row>
    <row r="32" spans="1:8" ht="30" x14ac:dyDescent="0.25">
      <c r="A32" s="68" t="s">
        <v>62</v>
      </c>
      <c r="B32" s="68"/>
      <c r="C32" s="69" t="s">
        <v>63</v>
      </c>
      <c r="D32" s="70" t="s">
        <v>21</v>
      </c>
      <c r="E32" s="71"/>
      <c r="F32" s="71">
        <v>1575.18</v>
      </c>
      <c r="G32" s="71">
        <v>1575.18</v>
      </c>
      <c r="H32" s="45">
        <v>9</v>
      </c>
    </row>
    <row r="33" spans="1:8" ht="30" x14ac:dyDescent="0.25">
      <c r="A33" s="68" t="s">
        <v>64</v>
      </c>
      <c r="B33" s="68"/>
      <c r="C33" s="69" t="s">
        <v>65</v>
      </c>
      <c r="D33" s="70" t="s">
        <v>21</v>
      </c>
      <c r="E33" s="71"/>
      <c r="F33" s="71">
        <v>2035.97</v>
      </c>
      <c r="G33" s="71">
        <v>2035.97</v>
      </c>
      <c r="H33" s="45">
        <v>9</v>
      </c>
    </row>
    <row r="34" spans="1:8" x14ac:dyDescent="0.25">
      <c r="A34" s="68" t="s">
        <v>66</v>
      </c>
      <c r="B34" s="68"/>
      <c r="C34" s="69" t="s">
        <v>67</v>
      </c>
      <c r="D34" s="70"/>
      <c r="E34" s="71"/>
      <c r="F34" s="71"/>
      <c r="G34" s="71"/>
      <c r="H34" s="45">
        <v>5</v>
      </c>
    </row>
    <row r="35" spans="1:8" ht="45" x14ac:dyDescent="0.25">
      <c r="A35" s="68" t="s">
        <v>68</v>
      </c>
      <c r="B35" s="68"/>
      <c r="C35" s="69" t="s">
        <v>69</v>
      </c>
      <c r="D35" s="70" t="s">
        <v>70</v>
      </c>
      <c r="E35" s="71">
        <v>1217.58</v>
      </c>
      <c r="F35" s="71"/>
      <c r="G35" s="71">
        <v>1217.58</v>
      </c>
      <c r="H35" s="45">
        <v>9</v>
      </c>
    </row>
    <row r="36" spans="1:8" ht="30" x14ac:dyDescent="0.25">
      <c r="A36" s="68" t="s">
        <v>71</v>
      </c>
      <c r="B36" s="68"/>
      <c r="C36" s="69" t="s">
        <v>72</v>
      </c>
      <c r="D36" s="70" t="s">
        <v>73</v>
      </c>
      <c r="E36" s="71">
        <v>0.05</v>
      </c>
      <c r="F36" s="71">
        <v>0.13</v>
      </c>
      <c r="G36" s="71">
        <v>0.18</v>
      </c>
      <c r="H36" s="45">
        <v>9</v>
      </c>
    </row>
    <row r="37" spans="1:8" ht="45" x14ac:dyDescent="0.25">
      <c r="A37" s="68" t="s">
        <v>74</v>
      </c>
      <c r="B37" s="68"/>
      <c r="C37" s="69" t="s">
        <v>75</v>
      </c>
      <c r="D37" s="70" t="s">
        <v>73</v>
      </c>
      <c r="E37" s="71">
        <v>0.51</v>
      </c>
      <c r="F37" s="71">
        <v>0.44</v>
      </c>
      <c r="G37" s="71">
        <v>0.95</v>
      </c>
      <c r="H37" s="45">
        <v>9</v>
      </c>
    </row>
    <row r="38" spans="1:8" ht="45" x14ac:dyDescent="0.25">
      <c r="A38" s="68" t="s">
        <v>76</v>
      </c>
      <c r="B38" s="68"/>
      <c r="C38" s="69" t="s">
        <v>77</v>
      </c>
      <c r="D38" s="70" t="s">
        <v>73</v>
      </c>
      <c r="E38" s="71">
        <v>0.39</v>
      </c>
      <c r="F38" s="71">
        <v>0.35</v>
      </c>
      <c r="G38" s="71">
        <v>0.74</v>
      </c>
      <c r="H38" s="45">
        <v>9</v>
      </c>
    </row>
    <row r="39" spans="1:8" ht="45" x14ac:dyDescent="0.25">
      <c r="A39" s="68" t="s">
        <v>78</v>
      </c>
      <c r="B39" s="68"/>
      <c r="C39" s="69" t="s">
        <v>79</v>
      </c>
      <c r="D39" s="70" t="s">
        <v>73</v>
      </c>
      <c r="E39" s="71">
        <v>0.33</v>
      </c>
      <c r="F39" s="71">
        <v>0.28000000000000003</v>
      </c>
      <c r="G39" s="71">
        <v>0.61</v>
      </c>
      <c r="H39" s="45">
        <v>9</v>
      </c>
    </row>
    <row r="40" spans="1:8" ht="45" x14ac:dyDescent="0.25">
      <c r="A40" s="68" t="s">
        <v>80</v>
      </c>
      <c r="B40" s="68"/>
      <c r="C40" s="69" t="s">
        <v>81</v>
      </c>
      <c r="D40" s="70" t="s">
        <v>73</v>
      </c>
      <c r="E40" s="71">
        <v>0.44</v>
      </c>
      <c r="F40" s="71">
        <v>0.38</v>
      </c>
      <c r="G40" s="71">
        <v>0.82</v>
      </c>
      <c r="H40" s="45">
        <v>9</v>
      </c>
    </row>
    <row r="41" spans="1:8" ht="45" x14ac:dyDescent="0.25">
      <c r="A41" s="68" t="s">
        <v>82</v>
      </c>
      <c r="B41" s="68"/>
      <c r="C41" s="69" t="s">
        <v>83</v>
      </c>
      <c r="D41" s="70" t="s">
        <v>73</v>
      </c>
      <c r="E41" s="71">
        <v>0.21</v>
      </c>
      <c r="F41" s="71">
        <v>0.43</v>
      </c>
      <c r="G41" s="71">
        <v>0.64</v>
      </c>
      <c r="H41" s="45">
        <v>9</v>
      </c>
    </row>
    <row r="42" spans="1:8" ht="30" x14ac:dyDescent="0.25">
      <c r="A42" s="68" t="s">
        <v>84</v>
      </c>
      <c r="B42" s="68"/>
      <c r="C42" s="69" t="s">
        <v>85</v>
      </c>
      <c r="D42" s="70" t="s">
        <v>73</v>
      </c>
      <c r="E42" s="71">
        <v>0.27</v>
      </c>
      <c r="F42" s="71">
        <v>0.24</v>
      </c>
      <c r="G42" s="71">
        <v>0.51</v>
      </c>
      <c r="H42" s="45">
        <v>9</v>
      </c>
    </row>
    <row r="43" spans="1:8" ht="45" x14ac:dyDescent="0.25">
      <c r="A43" s="68" t="s">
        <v>86</v>
      </c>
      <c r="B43" s="68"/>
      <c r="C43" s="69" t="s">
        <v>87</v>
      </c>
      <c r="D43" s="70" t="s">
        <v>73</v>
      </c>
      <c r="E43" s="71">
        <v>0.38</v>
      </c>
      <c r="F43" s="71">
        <v>0.35</v>
      </c>
      <c r="G43" s="71">
        <v>0.73</v>
      </c>
      <c r="H43" s="45">
        <v>9</v>
      </c>
    </row>
    <row r="44" spans="1:8" ht="45" x14ac:dyDescent="0.25">
      <c r="A44" s="68" t="s">
        <v>88</v>
      </c>
      <c r="B44" s="68"/>
      <c r="C44" s="69" t="s">
        <v>89</v>
      </c>
      <c r="D44" s="70" t="s">
        <v>73</v>
      </c>
      <c r="E44" s="71">
        <v>0.34</v>
      </c>
      <c r="F44" s="71">
        <v>0.28999999999999998</v>
      </c>
      <c r="G44" s="71">
        <v>0.63</v>
      </c>
      <c r="H44" s="45">
        <v>9</v>
      </c>
    </row>
    <row r="45" spans="1:8" ht="45" x14ac:dyDescent="0.25">
      <c r="A45" s="68" t="s">
        <v>90</v>
      </c>
      <c r="B45" s="68"/>
      <c r="C45" s="69" t="s">
        <v>91</v>
      </c>
      <c r="D45" s="70" t="s">
        <v>73</v>
      </c>
      <c r="E45" s="71">
        <v>0.33</v>
      </c>
      <c r="F45" s="71">
        <v>0.28000000000000003</v>
      </c>
      <c r="G45" s="71">
        <v>0.61</v>
      </c>
      <c r="H45" s="45">
        <v>9</v>
      </c>
    </row>
    <row r="46" spans="1:8" ht="45" x14ac:dyDescent="0.25">
      <c r="A46" s="68" t="s">
        <v>92</v>
      </c>
      <c r="B46" s="68"/>
      <c r="C46" s="69" t="s">
        <v>93</v>
      </c>
      <c r="D46" s="70" t="s">
        <v>73</v>
      </c>
      <c r="E46" s="71">
        <v>0.54</v>
      </c>
      <c r="F46" s="71">
        <v>0.46</v>
      </c>
      <c r="G46" s="71">
        <v>1</v>
      </c>
      <c r="H46" s="45">
        <v>9</v>
      </c>
    </row>
    <row r="47" spans="1:8" ht="45" x14ac:dyDescent="0.25">
      <c r="A47" s="68" t="s">
        <v>94</v>
      </c>
      <c r="B47" s="68"/>
      <c r="C47" s="69" t="s">
        <v>95</v>
      </c>
      <c r="D47" s="70" t="s">
        <v>73</v>
      </c>
      <c r="E47" s="71">
        <v>0.43</v>
      </c>
      <c r="F47" s="71">
        <v>0.37</v>
      </c>
      <c r="G47" s="71">
        <v>0.8</v>
      </c>
      <c r="H47" s="45">
        <v>9</v>
      </c>
    </row>
    <row r="48" spans="1:8" ht="45" x14ac:dyDescent="0.25">
      <c r="A48" s="68" t="s">
        <v>96</v>
      </c>
      <c r="B48" s="68"/>
      <c r="C48" s="69" t="s">
        <v>97</v>
      </c>
      <c r="D48" s="70" t="s">
        <v>73</v>
      </c>
      <c r="E48" s="71">
        <v>0.34</v>
      </c>
      <c r="F48" s="71">
        <v>0.28999999999999998</v>
      </c>
      <c r="G48" s="71">
        <v>0.63</v>
      </c>
      <c r="H48" s="45">
        <v>9</v>
      </c>
    </row>
    <row r="49" spans="1:8" ht="45" x14ac:dyDescent="0.25">
      <c r="A49" s="68" t="s">
        <v>98</v>
      </c>
      <c r="B49" s="68"/>
      <c r="C49" s="69" t="s">
        <v>99</v>
      </c>
      <c r="D49" s="70" t="s">
        <v>73</v>
      </c>
      <c r="E49" s="71">
        <v>0.45</v>
      </c>
      <c r="F49" s="71">
        <v>0.39</v>
      </c>
      <c r="G49" s="71">
        <v>0.84</v>
      </c>
      <c r="H49" s="45">
        <v>9</v>
      </c>
    </row>
    <row r="50" spans="1:8" ht="45" x14ac:dyDescent="0.25">
      <c r="A50" s="68" t="s">
        <v>100</v>
      </c>
      <c r="B50" s="68"/>
      <c r="C50" s="69" t="s">
        <v>101</v>
      </c>
      <c r="D50" s="70" t="s">
        <v>73</v>
      </c>
      <c r="E50" s="71">
        <v>0.37</v>
      </c>
      <c r="F50" s="71">
        <v>0.32</v>
      </c>
      <c r="G50" s="71">
        <v>0.69</v>
      </c>
      <c r="H50" s="45">
        <v>9</v>
      </c>
    </row>
    <row r="51" spans="1:8" ht="30" x14ac:dyDescent="0.25">
      <c r="A51" s="68" t="s">
        <v>102</v>
      </c>
      <c r="B51" s="68"/>
      <c r="C51" s="69" t="s">
        <v>103</v>
      </c>
      <c r="D51" s="70" t="s">
        <v>73</v>
      </c>
      <c r="E51" s="71">
        <v>0.32</v>
      </c>
      <c r="F51" s="71">
        <v>0.28000000000000003</v>
      </c>
      <c r="G51" s="71">
        <v>0.6</v>
      </c>
      <c r="H51" s="45">
        <v>9</v>
      </c>
    </row>
    <row r="52" spans="1:8" ht="45" x14ac:dyDescent="0.25">
      <c r="A52" s="68" t="s">
        <v>104</v>
      </c>
      <c r="B52" s="68"/>
      <c r="C52" s="69" t="s">
        <v>105</v>
      </c>
      <c r="D52" s="70" t="s">
        <v>73</v>
      </c>
      <c r="E52" s="71">
        <v>0.53</v>
      </c>
      <c r="F52" s="71">
        <v>0.46</v>
      </c>
      <c r="G52" s="71">
        <v>0.99</v>
      </c>
      <c r="H52" s="45">
        <v>9</v>
      </c>
    </row>
    <row r="53" spans="1:8" ht="45" x14ac:dyDescent="0.25">
      <c r="A53" s="68" t="s">
        <v>106</v>
      </c>
      <c r="B53" s="68"/>
      <c r="C53" s="69" t="s">
        <v>107</v>
      </c>
      <c r="D53" s="70" t="s">
        <v>73</v>
      </c>
      <c r="E53" s="71">
        <v>0.35</v>
      </c>
      <c r="F53" s="71">
        <v>0.3</v>
      </c>
      <c r="G53" s="71">
        <v>0.65</v>
      </c>
      <c r="H53" s="45">
        <v>9</v>
      </c>
    </row>
    <row r="54" spans="1:8" ht="45" x14ac:dyDescent="0.25">
      <c r="A54" s="68" t="s">
        <v>108</v>
      </c>
      <c r="B54" s="68"/>
      <c r="C54" s="69" t="s">
        <v>109</v>
      </c>
      <c r="D54" s="70" t="s">
        <v>73</v>
      </c>
      <c r="E54" s="71">
        <v>0.21</v>
      </c>
      <c r="F54" s="71">
        <v>0.32</v>
      </c>
      <c r="G54" s="71">
        <v>0.53</v>
      </c>
      <c r="H54" s="45">
        <v>9</v>
      </c>
    </row>
    <row r="55" spans="1:8" ht="30" x14ac:dyDescent="0.25">
      <c r="A55" s="68" t="s">
        <v>110</v>
      </c>
      <c r="B55" s="68"/>
      <c r="C55" s="69" t="s">
        <v>111</v>
      </c>
      <c r="D55" s="70" t="s">
        <v>73</v>
      </c>
      <c r="E55" s="71">
        <v>0.22</v>
      </c>
      <c r="F55" s="71">
        <v>0.2</v>
      </c>
      <c r="G55" s="71">
        <v>0.42</v>
      </c>
      <c r="H55" s="45">
        <v>9</v>
      </c>
    </row>
    <row r="56" spans="1:8" ht="30" x14ac:dyDescent="0.25">
      <c r="A56" s="68" t="s">
        <v>112</v>
      </c>
      <c r="B56" s="68"/>
      <c r="C56" s="69" t="s">
        <v>113</v>
      </c>
      <c r="D56" s="70" t="s">
        <v>73</v>
      </c>
      <c r="E56" s="71">
        <v>0.16</v>
      </c>
      <c r="F56" s="71">
        <v>0.14000000000000001</v>
      </c>
      <c r="G56" s="71">
        <v>0.3</v>
      </c>
      <c r="H56" s="45">
        <v>9</v>
      </c>
    </row>
    <row r="57" spans="1:8" ht="30" x14ac:dyDescent="0.25">
      <c r="A57" s="68" t="s">
        <v>114</v>
      </c>
      <c r="B57" s="68"/>
      <c r="C57" s="69" t="s">
        <v>115</v>
      </c>
      <c r="D57" s="70" t="s">
        <v>73</v>
      </c>
      <c r="E57" s="71">
        <v>0.12</v>
      </c>
      <c r="F57" s="71">
        <v>0.12</v>
      </c>
      <c r="G57" s="71">
        <v>0.24</v>
      </c>
      <c r="H57" s="45">
        <v>9</v>
      </c>
    </row>
    <row r="58" spans="1:8" ht="30" x14ac:dyDescent="0.25">
      <c r="A58" s="68" t="s">
        <v>116</v>
      </c>
      <c r="B58" s="68"/>
      <c r="C58" s="69" t="s">
        <v>117</v>
      </c>
      <c r="D58" s="70" t="s">
        <v>73</v>
      </c>
      <c r="E58" s="71">
        <v>0.11</v>
      </c>
      <c r="F58" s="71">
        <v>0.09</v>
      </c>
      <c r="G58" s="71">
        <v>0.2</v>
      </c>
      <c r="H58" s="45">
        <v>9</v>
      </c>
    </row>
    <row r="59" spans="1:8" ht="30" x14ac:dyDescent="0.25">
      <c r="A59" s="68" t="s">
        <v>118</v>
      </c>
      <c r="B59" s="68"/>
      <c r="C59" s="69" t="s">
        <v>119</v>
      </c>
      <c r="D59" s="70" t="s">
        <v>120</v>
      </c>
      <c r="E59" s="71">
        <v>819.36</v>
      </c>
      <c r="F59" s="71">
        <v>561.52</v>
      </c>
      <c r="G59" s="71">
        <v>1380.88</v>
      </c>
      <c r="H59" s="45">
        <v>9</v>
      </c>
    </row>
    <row r="60" spans="1:8" ht="30" x14ac:dyDescent="0.25">
      <c r="A60" s="68" t="s">
        <v>121</v>
      </c>
      <c r="B60" s="68"/>
      <c r="C60" s="69" t="s">
        <v>122</v>
      </c>
      <c r="D60" s="70" t="s">
        <v>21</v>
      </c>
      <c r="E60" s="71">
        <v>856.15</v>
      </c>
      <c r="F60" s="71">
        <v>383.82</v>
      </c>
      <c r="G60" s="71">
        <v>1239.97</v>
      </c>
      <c r="H60" s="45">
        <v>9</v>
      </c>
    </row>
    <row r="61" spans="1:8" x14ac:dyDescent="0.25">
      <c r="A61" s="68" t="s">
        <v>123</v>
      </c>
      <c r="B61" s="68"/>
      <c r="C61" s="69" t="s">
        <v>124</v>
      </c>
      <c r="D61" s="70"/>
      <c r="E61" s="71"/>
      <c r="F61" s="71"/>
      <c r="G61" s="71"/>
      <c r="H61" s="45">
        <v>5</v>
      </c>
    </row>
    <row r="62" spans="1:8" ht="30" x14ac:dyDescent="0.25">
      <c r="A62" s="68" t="s">
        <v>125</v>
      </c>
      <c r="B62" s="68"/>
      <c r="C62" s="69" t="s">
        <v>126</v>
      </c>
      <c r="D62" s="70" t="s">
        <v>70</v>
      </c>
      <c r="E62" s="71">
        <v>1207.8900000000001</v>
      </c>
      <c r="F62" s="71"/>
      <c r="G62" s="71">
        <v>1207.8900000000001</v>
      </c>
      <c r="H62" s="45">
        <v>9</v>
      </c>
    </row>
    <row r="63" spans="1:8" ht="30" x14ac:dyDescent="0.25">
      <c r="A63" s="68" t="s">
        <v>127</v>
      </c>
      <c r="B63" s="68"/>
      <c r="C63" s="69" t="s">
        <v>128</v>
      </c>
      <c r="D63" s="70" t="s">
        <v>70</v>
      </c>
      <c r="E63" s="71">
        <v>6562.46</v>
      </c>
      <c r="F63" s="71"/>
      <c r="G63" s="71">
        <v>6562.46</v>
      </c>
      <c r="H63" s="45">
        <v>9</v>
      </c>
    </row>
    <row r="64" spans="1:8" x14ac:dyDescent="0.25">
      <c r="A64" s="68" t="s">
        <v>129</v>
      </c>
      <c r="B64" s="68"/>
      <c r="C64" s="69" t="s">
        <v>130</v>
      </c>
      <c r="D64" s="70" t="s">
        <v>131</v>
      </c>
      <c r="E64" s="71">
        <v>87.17</v>
      </c>
      <c r="F64" s="71"/>
      <c r="G64" s="71">
        <v>87.17</v>
      </c>
      <c r="H64" s="45">
        <v>9</v>
      </c>
    </row>
    <row r="65" spans="1:8" x14ac:dyDescent="0.25">
      <c r="A65" s="68" t="s">
        <v>132</v>
      </c>
      <c r="B65" s="68"/>
      <c r="C65" s="69" t="s">
        <v>133</v>
      </c>
      <c r="D65" s="70" t="s">
        <v>131</v>
      </c>
      <c r="E65" s="71">
        <v>96.35</v>
      </c>
      <c r="F65" s="71"/>
      <c r="G65" s="71">
        <v>96.35</v>
      </c>
      <c r="H65" s="45">
        <v>9</v>
      </c>
    </row>
    <row r="66" spans="1:8" x14ac:dyDescent="0.25">
      <c r="A66" s="68" t="s">
        <v>134</v>
      </c>
      <c r="B66" s="68"/>
      <c r="C66" s="69" t="s">
        <v>135</v>
      </c>
      <c r="D66" s="70" t="s">
        <v>131</v>
      </c>
      <c r="E66" s="71">
        <v>355.16</v>
      </c>
      <c r="F66" s="71"/>
      <c r="G66" s="71">
        <v>355.16</v>
      </c>
      <c r="H66" s="45">
        <v>9</v>
      </c>
    </row>
    <row r="67" spans="1:8" x14ac:dyDescent="0.25">
      <c r="A67" s="68" t="s">
        <v>136</v>
      </c>
      <c r="B67" s="68"/>
      <c r="C67" s="69" t="s">
        <v>137</v>
      </c>
      <c r="D67" s="70" t="s">
        <v>131</v>
      </c>
      <c r="E67" s="71">
        <v>639.46</v>
      </c>
      <c r="F67" s="71"/>
      <c r="G67" s="71">
        <v>639.46</v>
      </c>
      <c r="H67" s="45">
        <v>9</v>
      </c>
    </row>
    <row r="68" spans="1:8" ht="30" x14ac:dyDescent="0.25">
      <c r="A68" s="68" t="s">
        <v>138</v>
      </c>
      <c r="B68" s="68"/>
      <c r="C68" s="69" t="s">
        <v>139</v>
      </c>
      <c r="D68" s="70" t="s">
        <v>131</v>
      </c>
      <c r="E68" s="71">
        <v>89.75</v>
      </c>
      <c r="F68" s="71"/>
      <c r="G68" s="71">
        <v>89.75</v>
      </c>
      <c r="H68" s="45">
        <v>9</v>
      </c>
    </row>
    <row r="69" spans="1:8" ht="30" x14ac:dyDescent="0.25">
      <c r="A69" s="68" t="s">
        <v>140</v>
      </c>
      <c r="B69" s="68"/>
      <c r="C69" s="69" t="s">
        <v>141</v>
      </c>
      <c r="D69" s="70"/>
      <c r="E69" s="71"/>
      <c r="F69" s="71"/>
      <c r="G69" s="71"/>
      <c r="H69" s="45">
        <v>5</v>
      </c>
    </row>
    <row r="70" spans="1:8" ht="45" x14ac:dyDescent="0.25">
      <c r="A70" s="68" t="s">
        <v>142</v>
      </c>
      <c r="B70" s="68"/>
      <c r="C70" s="69" t="s">
        <v>143</v>
      </c>
      <c r="D70" s="70" t="s">
        <v>70</v>
      </c>
      <c r="E70" s="71">
        <v>319.91000000000003</v>
      </c>
      <c r="F70" s="71"/>
      <c r="G70" s="71">
        <v>319.91000000000003</v>
      </c>
      <c r="H70" s="45">
        <v>9</v>
      </c>
    </row>
    <row r="71" spans="1:8" x14ac:dyDescent="0.25">
      <c r="A71" s="68" t="s">
        <v>144</v>
      </c>
      <c r="B71" s="68"/>
      <c r="C71" s="69" t="s">
        <v>145</v>
      </c>
      <c r="D71" s="70" t="s">
        <v>73</v>
      </c>
      <c r="E71" s="71">
        <v>2.71</v>
      </c>
      <c r="F71" s="71">
        <v>5.0599999999999996</v>
      </c>
      <c r="G71" s="71">
        <v>7.77</v>
      </c>
      <c r="H71" s="45">
        <v>9</v>
      </c>
    </row>
    <row r="72" spans="1:8" ht="30" x14ac:dyDescent="0.25">
      <c r="A72" s="68" t="s">
        <v>146</v>
      </c>
      <c r="B72" s="68"/>
      <c r="C72" s="69" t="s">
        <v>147</v>
      </c>
      <c r="D72" s="70" t="s">
        <v>73</v>
      </c>
      <c r="E72" s="71">
        <v>108.64</v>
      </c>
      <c r="F72" s="71">
        <v>37.4</v>
      </c>
      <c r="G72" s="71">
        <v>146.04</v>
      </c>
      <c r="H72" s="45">
        <v>9</v>
      </c>
    </row>
    <row r="73" spans="1:8" ht="30" x14ac:dyDescent="0.25">
      <c r="A73" s="68" t="s">
        <v>148</v>
      </c>
      <c r="B73" s="68"/>
      <c r="C73" s="69" t="s">
        <v>149</v>
      </c>
      <c r="D73" s="70" t="s">
        <v>73</v>
      </c>
      <c r="E73" s="71">
        <v>25.71</v>
      </c>
      <c r="F73" s="71">
        <v>35.67</v>
      </c>
      <c r="G73" s="71">
        <v>61.38</v>
      </c>
      <c r="H73" s="45">
        <v>9</v>
      </c>
    </row>
    <row r="74" spans="1:8" ht="30" x14ac:dyDescent="0.25">
      <c r="A74" s="68" t="s">
        <v>150</v>
      </c>
      <c r="B74" s="68"/>
      <c r="C74" s="69" t="s">
        <v>151</v>
      </c>
      <c r="D74" s="70" t="s">
        <v>73</v>
      </c>
      <c r="E74" s="71"/>
      <c r="F74" s="71">
        <v>25.31</v>
      </c>
      <c r="G74" s="71">
        <v>25.31</v>
      </c>
      <c r="H74" s="45">
        <v>9</v>
      </c>
    </row>
    <row r="75" spans="1:8" x14ac:dyDescent="0.25">
      <c r="A75" s="68" t="s">
        <v>152</v>
      </c>
      <c r="B75" s="68"/>
      <c r="C75" s="69" t="s">
        <v>153</v>
      </c>
      <c r="D75" s="70" t="s">
        <v>131</v>
      </c>
      <c r="E75" s="71">
        <v>1.03</v>
      </c>
      <c r="F75" s="71">
        <v>3.74</v>
      </c>
      <c r="G75" s="71">
        <v>4.7699999999999996</v>
      </c>
      <c r="H75" s="45">
        <v>9</v>
      </c>
    </row>
    <row r="76" spans="1:8" ht="30" x14ac:dyDescent="0.25">
      <c r="A76" s="68" t="s">
        <v>154</v>
      </c>
      <c r="B76" s="68"/>
      <c r="C76" s="69" t="s">
        <v>155</v>
      </c>
      <c r="D76" s="70" t="s">
        <v>156</v>
      </c>
      <c r="E76" s="71"/>
      <c r="F76" s="71">
        <v>381.94</v>
      </c>
      <c r="G76" s="71">
        <v>381.94</v>
      </c>
      <c r="H76" s="45">
        <v>9</v>
      </c>
    </row>
    <row r="77" spans="1:8" x14ac:dyDescent="0.25">
      <c r="A77" s="68" t="s">
        <v>157</v>
      </c>
      <c r="B77" s="68"/>
      <c r="C77" s="69" t="s">
        <v>158</v>
      </c>
      <c r="D77" s="70" t="s">
        <v>131</v>
      </c>
      <c r="E77" s="71">
        <v>204.12</v>
      </c>
      <c r="F77" s="71"/>
      <c r="G77" s="71">
        <v>204.12</v>
      </c>
      <c r="H77" s="45">
        <v>9</v>
      </c>
    </row>
    <row r="78" spans="1:8" x14ac:dyDescent="0.25">
      <c r="A78" s="68" t="s">
        <v>159</v>
      </c>
      <c r="B78" s="68"/>
      <c r="C78" s="69" t="s">
        <v>160</v>
      </c>
      <c r="D78" s="70" t="s">
        <v>131</v>
      </c>
      <c r="E78" s="71">
        <v>211.16</v>
      </c>
      <c r="F78" s="71"/>
      <c r="G78" s="71">
        <v>211.16</v>
      </c>
      <c r="H78" s="45">
        <v>9</v>
      </c>
    </row>
    <row r="79" spans="1:8" x14ac:dyDescent="0.25">
      <c r="A79" s="68" t="s">
        <v>161</v>
      </c>
      <c r="B79" s="68"/>
      <c r="C79" s="69" t="s">
        <v>162</v>
      </c>
      <c r="D79" s="70" t="s">
        <v>131</v>
      </c>
      <c r="E79" s="71">
        <v>286.60000000000002</v>
      </c>
      <c r="F79" s="71"/>
      <c r="G79" s="71">
        <v>286.60000000000002</v>
      </c>
      <c r="H79" s="45">
        <v>9</v>
      </c>
    </row>
    <row r="80" spans="1:8" x14ac:dyDescent="0.25">
      <c r="A80" s="68" t="s">
        <v>163</v>
      </c>
      <c r="B80" s="68"/>
      <c r="C80" s="69" t="s">
        <v>164</v>
      </c>
      <c r="D80" s="70" t="s">
        <v>131</v>
      </c>
      <c r="E80" s="71">
        <v>292.81</v>
      </c>
      <c r="F80" s="71"/>
      <c r="G80" s="71">
        <v>292.81</v>
      </c>
      <c r="H80" s="45">
        <v>9</v>
      </c>
    </row>
    <row r="81" spans="1:8" ht="45" x14ac:dyDescent="0.25">
      <c r="A81" s="68" t="s">
        <v>165</v>
      </c>
      <c r="B81" s="68"/>
      <c r="C81" s="69" t="s">
        <v>166</v>
      </c>
      <c r="D81" s="70" t="s">
        <v>70</v>
      </c>
      <c r="E81" s="71">
        <v>275.54000000000002</v>
      </c>
      <c r="F81" s="71"/>
      <c r="G81" s="71">
        <v>275.54000000000002</v>
      </c>
      <c r="H81" s="45">
        <v>9</v>
      </c>
    </row>
    <row r="82" spans="1:8" ht="45" x14ac:dyDescent="0.25">
      <c r="A82" s="68" t="s">
        <v>167</v>
      </c>
      <c r="B82" s="68"/>
      <c r="C82" s="69" t="s">
        <v>168</v>
      </c>
      <c r="D82" s="70" t="s">
        <v>21</v>
      </c>
      <c r="E82" s="71">
        <v>11.1</v>
      </c>
      <c r="F82" s="71"/>
      <c r="G82" s="71">
        <v>11.1</v>
      </c>
      <c r="H82" s="45">
        <v>9</v>
      </c>
    </row>
    <row r="83" spans="1:8" ht="30" x14ac:dyDescent="0.25">
      <c r="A83" s="68" t="s">
        <v>169</v>
      </c>
      <c r="B83" s="68"/>
      <c r="C83" s="69" t="s">
        <v>170</v>
      </c>
      <c r="D83" s="70" t="s">
        <v>21</v>
      </c>
      <c r="E83" s="71">
        <v>11.37</v>
      </c>
      <c r="F83" s="71"/>
      <c r="G83" s="71">
        <v>11.37</v>
      </c>
      <c r="H83" s="45">
        <v>9</v>
      </c>
    </row>
    <row r="84" spans="1:8" ht="30" x14ac:dyDescent="0.25">
      <c r="A84" s="68" t="s">
        <v>171</v>
      </c>
      <c r="B84" s="68"/>
      <c r="C84" s="69" t="s">
        <v>172</v>
      </c>
      <c r="D84" s="70" t="s">
        <v>21</v>
      </c>
      <c r="E84" s="71">
        <v>13.57</v>
      </c>
      <c r="F84" s="71"/>
      <c r="G84" s="71">
        <v>13.57</v>
      </c>
      <c r="H84" s="45">
        <v>9</v>
      </c>
    </row>
    <row r="85" spans="1:8" ht="45" x14ac:dyDescent="0.25">
      <c r="A85" s="68" t="s">
        <v>173</v>
      </c>
      <c r="B85" s="68"/>
      <c r="C85" s="69" t="s">
        <v>174</v>
      </c>
      <c r="D85" s="70" t="s">
        <v>21</v>
      </c>
      <c r="E85" s="71">
        <v>16.649999999999999</v>
      </c>
      <c r="F85" s="71"/>
      <c r="G85" s="71">
        <v>16.649999999999999</v>
      </c>
      <c r="H85" s="45">
        <v>9</v>
      </c>
    </row>
    <row r="86" spans="1:8" ht="30" x14ac:dyDescent="0.25">
      <c r="A86" s="68" t="s">
        <v>175</v>
      </c>
      <c r="B86" s="68"/>
      <c r="C86" s="69" t="s">
        <v>176</v>
      </c>
      <c r="D86" s="70" t="s">
        <v>21</v>
      </c>
      <c r="E86" s="71">
        <v>16.760000000000002</v>
      </c>
      <c r="F86" s="71"/>
      <c r="G86" s="71">
        <v>16.760000000000002</v>
      </c>
      <c r="H86" s="45">
        <v>9</v>
      </c>
    </row>
    <row r="87" spans="1:8" ht="30" x14ac:dyDescent="0.25">
      <c r="A87" s="68" t="s">
        <v>177</v>
      </c>
      <c r="B87" s="68"/>
      <c r="C87" s="69" t="s">
        <v>178</v>
      </c>
      <c r="D87" s="70" t="s">
        <v>21</v>
      </c>
      <c r="E87" s="71">
        <v>20.010000000000002</v>
      </c>
      <c r="F87" s="71"/>
      <c r="G87" s="71">
        <v>20.010000000000002</v>
      </c>
      <c r="H87" s="45">
        <v>9</v>
      </c>
    </row>
    <row r="88" spans="1:8" ht="30" x14ac:dyDescent="0.25">
      <c r="A88" s="68" t="s">
        <v>179</v>
      </c>
      <c r="B88" s="68"/>
      <c r="C88" s="69" t="s">
        <v>180</v>
      </c>
      <c r="D88" s="70" t="s">
        <v>21</v>
      </c>
      <c r="E88" s="71">
        <v>20.74</v>
      </c>
      <c r="F88" s="71"/>
      <c r="G88" s="71">
        <v>20.74</v>
      </c>
      <c r="H88" s="45">
        <v>9</v>
      </c>
    </row>
    <row r="89" spans="1:8" ht="30" x14ac:dyDescent="0.25">
      <c r="A89" s="68" t="s">
        <v>181</v>
      </c>
      <c r="B89" s="68"/>
      <c r="C89" s="69" t="s">
        <v>182</v>
      </c>
      <c r="D89" s="70" t="s">
        <v>21</v>
      </c>
      <c r="E89" s="71">
        <v>22.2</v>
      </c>
      <c r="F89" s="71"/>
      <c r="G89" s="71">
        <v>22.2</v>
      </c>
      <c r="H89" s="45">
        <v>9</v>
      </c>
    </row>
    <row r="90" spans="1:8" ht="30" x14ac:dyDescent="0.25">
      <c r="A90" s="68" t="s">
        <v>183</v>
      </c>
      <c r="B90" s="68"/>
      <c r="C90" s="69" t="s">
        <v>184</v>
      </c>
      <c r="D90" s="70" t="s">
        <v>21</v>
      </c>
      <c r="E90" s="71">
        <v>22.35</v>
      </c>
      <c r="F90" s="71"/>
      <c r="G90" s="71">
        <v>22.35</v>
      </c>
      <c r="H90" s="45">
        <v>9</v>
      </c>
    </row>
    <row r="91" spans="1:8" ht="30" x14ac:dyDescent="0.25">
      <c r="A91" s="68" t="s">
        <v>185</v>
      </c>
      <c r="B91" s="68"/>
      <c r="C91" s="69" t="s">
        <v>186</v>
      </c>
      <c r="D91" s="70" t="s">
        <v>21</v>
      </c>
      <c r="E91" s="71">
        <v>26.68</v>
      </c>
      <c r="F91" s="71"/>
      <c r="G91" s="71">
        <v>26.68</v>
      </c>
      <c r="H91" s="45">
        <v>9</v>
      </c>
    </row>
    <row r="92" spans="1:8" ht="30" x14ac:dyDescent="0.25">
      <c r="A92" s="68" t="s">
        <v>187</v>
      </c>
      <c r="B92" s="68"/>
      <c r="C92" s="69" t="s">
        <v>188</v>
      </c>
      <c r="D92" s="70" t="s">
        <v>21</v>
      </c>
      <c r="E92" s="71">
        <v>27.65</v>
      </c>
      <c r="F92" s="71"/>
      <c r="G92" s="71">
        <v>27.65</v>
      </c>
      <c r="H92" s="45">
        <v>9</v>
      </c>
    </row>
    <row r="93" spans="1:8" x14ac:dyDescent="0.25">
      <c r="A93" s="68" t="s">
        <v>189</v>
      </c>
      <c r="B93" s="68"/>
      <c r="C93" s="69" t="s">
        <v>190</v>
      </c>
      <c r="D93" s="70" t="s">
        <v>131</v>
      </c>
      <c r="E93" s="71">
        <v>181.56</v>
      </c>
      <c r="F93" s="71"/>
      <c r="G93" s="71">
        <v>181.56</v>
      </c>
      <c r="H93" s="45">
        <v>9</v>
      </c>
    </row>
    <row r="94" spans="1:8" x14ac:dyDescent="0.25">
      <c r="A94" s="68" t="s">
        <v>191</v>
      </c>
      <c r="B94" s="68"/>
      <c r="C94" s="69" t="s">
        <v>192</v>
      </c>
      <c r="D94" s="70" t="s">
        <v>131</v>
      </c>
      <c r="E94" s="71">
        <v>266.39999999999998</v>
      </c>
      <c r="F94" s="71"/>
      <c r="G94" s="71">
        <v>266.39999999999998</v>
      </c>
      <c r="H94" s="45">
        <v>9</v>
      </c>
    </row>
    <row r="95" spans="1:8" x14ac:dyDescent="0.25">
      <c r="A95" s="68" t="s">
        <v>193</v>
      </c>
      <c r="B95" s="68"/>
      <c r="C95" s="69" t="s">
        <v>194</v>
      </c>
      <c r="D95" s="70" t="s">
        <v>131</v>
      </c>
      <c r="E95" s="71">
        <v>301.11</v>
      </c>
      <c r="F95" s="71"/>
      <c r="G95" s="71">
        <v>301.11</v>
      </c>
      <c r="H95" s="45">
        <v>9</v>
      </c>
    </row>
    <row r="96" spans="1:8" x14ac:dyDescent="0.25">
      <c r="A96" s="68" t="s">
        <v>195</v>
      </c>
      <c r="B96" s="68"/>
      <c r="C96" s="69" t="s">
        <v>196</v>
      </c>
      <c r="D96" s="70" t="s">
        <v>131</v>
      </c>
      <c r="E96" s="71">
        <v>334.82</v>
      </c>
      <c r="F96" s="71"/>
      <c r="G96" s="71">
        <v>334.82</v>
      </c>
      <c r="H96" s="45">
        <v>9</v>
      </c>
    </row>
    <row r="97" spans="1:8" x14ac:dyDescent="0.25">
      <c r="A97" s="68" t="s">
        <v>197</v>
      </c>
      <c r="B97" s="68"/>
      <c r="C97" s="69" t="s">
        <v>198</v>
      </c>
      <c r="D97" s="70" t="s">
        <v>131</v>
      </c>
      <c r="E97" s="71">
        <v>386.18</v>
      </c>
      <c r="F97" s="71"/>
      <c r="G97" s="71">
        <v>386.18</v>
      </c>
      <c r="H97" s="45">
        <v>9</v>
      </c>
    </row>
    <row r="98" spans="1:8" x14ac:dyDescent="0.25">
      <c r="A98" s="68" t="s">
        <v>199</v>
      </c>
      <c r="B98" s="68"/>
      <c r="C98" s="69" t="s">
        <v>200</v>
      </c>
      <c r="D98" s="70" t="s">
        <v>131</v>
      </c>
      <c r="E98" s="71">
        <v>468.12</v>
      </c>
      <c r="F98" s="71"/>
      <c r="G98" s="71">
        <v>468.12</v>
      </c>
      <c r="H98" s="45">
        <v>9</v>
      </c>
    </row>
    <row r="99" spans="1:8" ht="30" x14ac:dyDescent="0.25">
      <c r="A99" s="68" t="s">
        <v>201</v>
      </c>
      <c r="B99" s="68"/>
      <c r="C99" s="69" t="s">
        <v>202</v>
      </c>
      <c r="D99" s="70" t="s">
        <v>131</v>
      </c>
      <c r="E99" s="71">
        <v>200.54</v>
      </c>
      <c r="F99" s="71"/>
      <c r="G99" s="71">
        <v>200.54</v>
      </c>
      <c r="H99" s="45">
        <v>9</v>
      </c>
    </row>
    <row r="100" spans="1:8" ht="30" x14ac:dyDescent="0.25">
      <c r="A100" s="68" t="s">
        <v>203</v>
      </c>
      <c r="B100" s="68"/>
      <c r="C100" s="69" t="s">
        <v>204</v>
      </c>
      <c r="D100" s="70" t="s">
        <v>70</v>
      </c>
      <c r="E100" s="71">
        <v>1673.92</v>
      </c>
      <c r="F100" s="71">
        <v>3438.59</v>
      </c>
      <c r="G100" s="71">
        <v>5112.51</v>
      </c>
      <c r="H100" s="45">
        <v>9</v>
      </c>
    </row>
    <row r="101" spans="1:8" ht="45" x14ac:dyDescent="0.25">
      <c r="A101" s="68" t="s">
        <v>205</v>
      </c>
      <c r="B101" s="68"/>
      <c r="C101" s="69" t="s">
        <v>206</v>
      </c>
      <c r="D101" s="70" t="s">
        <v>73</v>
      </c>
      <c r="E101" s="71">
        <v>6.47</v>
      </c>
      <c r="F101" s="71">
        <v>36.56</v>
      </c>
      <c r="G101" s="71">
        <v>43.03</v>
      </c>
      <c r="H101" s="45">
        <v>9</v>
      </c>
    </row>
    <row r="102" spans="1:8" ht="30" x14ac:dyDescent="0.25">
      <c r="A102" s="68" t="s">
        <v>207</v>
      </c>
      <c r="B102" s="68"/>
      <c r="C102" s="69" t="s">
        <v>208</v>
      </c>
      <c r="D102" s="70" t="s">
        <v>73</v>
      </c>
      <c r="E102" s="71">
        <v>296</v>
      </c>
      <c r="F102" s="71">
        <v>260.83999999999997</v>
      </c>
      <c r="G102" s="71">
        <v>556.84</v>
      </c>
      <c r="H102" s="45">
        <v>9</v>
      </c>
    </row>
    <row r="103" spans="1:8" x14ac:dyDescent="0.25">
      <c r="A103" s="68" t="s">
        <v>209</v>
      </c>
      <c r="B103" s="68"/>
      <c r="C103" s="69" t="s">
        <v>210</v>
      </c>
      <c r="D103" s="70"/>
      <c r="E103" s="71"/>
      <c r="F103" s="71"/>
      <c r="G103" s="71"/>
      <c r="H103" s="45">
        <v>5</v>
      </c>
    </row>
    <row r="104" spans="1:8" ht="30" x14ac:dyDescent="0.25">
      <c r="A104" s="68" t="s">
        <v>211</v>
      </c>
      <c r="B104" s="68"/>
      <c r="C104" s="69" t="s">
        <v>212</v>
      </c>
      <c r="D104" s="70" t="s">
        <v>21</v>
      </c>
      <c r="E104" s="71">
        <v>206</v>
      </c>
      <c r="F104" s="71">
        <v>7639.23</v>
      </c>
      <c r="G104" s="71">
        <v>7845.23</v>
      </c>
      <c r="H104" s="45">
        <v>9</v>
      </c>
    </row>
    <row r="105" spans="1:8" x14ac:dyDescent="0.25">
      <c r="A105" s="68" t="s">
        <v>213</v>
      </c>
      <c r="B105" s="68"/>
      <c r="C105" s="69" t="s">
        <v>214</v>
      </c>
      <c r="D105" s="70" t="s">
        <v>21</v>
      </c>
      <c r="E105" s="71">
        <v>206</v>
      </c>
      <c r="F105" s="71">
        <v>10232.76</v>
      </c>
      <c r="G105" s="71">
        <v>10438.76</v>
      </c>
      <c r="H105" s="45">
        <v>9</v>
      </c>
    </row>
    <row r="106" spans="1:8" ht="30" x14ac:dyDescent="0.25">
      <c r="A106" s="68" t="s">
        <v>215</v>
      </c>
      <c r="B106" s="68"/>
      <c r="C106" s="69" t="s">
        <v>216</v>
      </c>
      <c r="D106" s="70" t="s">
        <v>21</v>
      </c>
      <c r="E106" s="71">
        <v>206</v>
      </c>
      <c r="F106" s="71">
        <v>9054.33</v>
      </c>
      <c r="G106" s="71">
        <v>9260.33</v>
      </c>
      <c r="H106" s="45">
        <v>9</v>
      </c>
    </row>
    <row r="107" spans="1:8" x14ac:dyDescent="0.25">
      <c r="A107" s="68" t="s">
        <v>217</v>
      </c>
      <c r="B107" s="68"/>
      <c r="C107" s="69" t="s">
        <v>218</v>
      </c>
      <c r="D107" s="70" t="s">
        <v>21</v>
      </c>
      <c r="E107" s="71">
        <v>594.5</v>
      </c>
      <c r="F107" s="71">
        <v>21085.47</v>
      </c>
      <c r="G107" s="71">
        <v>21679.97</v>
      </c>
      <c r="H107" s="45">
        <v>9</v>
      </c>
    </row>
    <row r="108" spans="1:8" x14ac:dyDescent="0.25">
      <c r="A108" s="68" t="s">
        <v>219</v>
      </c>
      <c r="B108" s="68"/>
      <c r="C108" s="69" t="s">
        <v>220</v>
      </c>
      <c r="D108" s="70" t="s">
        <v>21</v>
      </c>
      <c r="E108" s="71">
        <v>594.5</v>
      </c>
      <c r="F108" s="71">
        <v>32355.200000000001</v>
      </c>
      <c r="G108" s="71">
        <v>32949.699999999997</v>
      </c>
      <c r="H108" s="45">
        <v>9</v>
      </c>
    </row>
    <row r="109" spans="1:8" ht="30" x14ac:dyDescent="0.25">
      <c r="A109" s="68" t="s">
        <v>221</v>
      </c>
      <c r="B109" s="68"/>
      <c r="C109" s="69" t="s">
        <v>222</v>
      </c>
      <c r="D109" s="70" t="s">
        <v>21</v>
      </c>
      <c r="E109" s="71">
        <v>594.5</v>
      </c>
      <c r="F109" s="71">
        <v>12826.39</v>
      </c>
      <c r="G109" s="71">
        <v>13420.89</v>
      </c>
      <c r="H109" s="45">
        <v>9</v>
      </c>
    </row>
    <row r="110" spans="1:8" x14ac:dyDescent="0.25">
      <c r="A110" s="68" t="s">
        <v>223</v>
      </c>
      <c r="B110" s="68"/>
      <c r="C110" s="69" t="s">
        <v>224</v>
      </c>
      <c r="D110" s="70" t="s">
        <v>21</v>
      </c>
      <c r="E110" s="71">
        <v>483.5</v>
      </c>
      <c r="F110" s="71">
        <v>15394.63</v>
      </c>
      <c r="G110" s="71">
        <v>15878.13</v>
      </c>
      <c r="H110" s="45">
        <v>9</v>
      </c>
    </row>
    <row r="111" spans="1:8" ht="30" x14ac:dyDescent="0.25">
      <c r="A111" s="68" t="s">
        <v>225</v>
      </c>
      <c r="B111" s="68"/>
      <c r="C111" s="69" t="s">
        <v>226</v>
      </c>
      <c r="D111" s="70" t="s">
        <v>21</v>
      </c>
      <c r="E111" s="71">
        <v>294.8</v>
      </c>
      <c r="F111" s="71">
        <v>24934.7</v>
      </c>
      <c r="G111" s="71">
        <v>25229.5</v>
      </c>
      <c r="H111" s="45">
        <v>9</v>
      </c>
    </row>
    <row r="112" spans="1:8" x14ac:dyDescent="0.25">
      <c r="A112" s="68" t="s">
        <v>227</v>
      </c>
      <c r="B112" s="68"/>
      <c r="C112" s="69" t="s">
        <v>228</v>
      </c>
      <c r="D112" s="70"/>
      <c r="E112" s="71"/>
      <c r="F112" s="71"/>
      <c r="G112" s="71"/>
      <c r="H112" s="45">
        <v>5</v>
      </c>
    </row>
    <row r="113" spans="1:8" ht="45" x14ac:dyDescent="0.25">
      <c r="A113" s="68" t="s">
        <v>229</v>
      </c>
      <c r="B113" s="68"/>
      <c r="C113" s="69" t="s">
        <v>230</v>
      </c>
      <c r="D113" s="70" t="s">
        <v>70</v>
      </c>
      <c r="E113" s="71">
        <v>8405.0300000000007</v>
      </c>
      <c r="F113" s="71"/>
      <c r="G113" s="71">
        <v>8405.0300000000007</v>
      </c>
      <c r="H113" s="45">
        <v>9</v>
      </c>
    </row>
    <row r="114" spans="1:8" ht="60" x14ac:dyDescent="0.25">
      <c r="A114" s="68" t="s">
        <v>231</v>
      </c>
      <c r="B114" s="68"/>
      <c r="C114" s="69" t="s">
        <v>232</v>
      </c>
      <c r="D114" s="70" t="s">
        <v>70</v>
      </c>
      <c r="E114" s="71">
        <v>10753.59</v>
      </c>
      <c r="F114" s="71"/>
      <c r="G114" s="71">
        <v>10753.59</v>
      </c>
      <c r="H114" s="45">
        <v>9</v>
      </c>
    </row>
    <row r="115" spans="1:8" ht="45" x14ac:dyDescent="0.25">
      <c r="A115" s="68" t="s">
        <v>233</v>
      </c>
      <c r="B115" s="68"/>
      <c r="C115" s="69" t="s">
        <v>234</v>
      </c>
      <c r="D115" s="70" t="s">
        <v>70</v>
      </c>
      <c r="E115" s="71">
        <v>13208.1</v>
      </c>
      <c r="F115" s="71"/>
      <c r="G115" s="71">
        <v>13208.1</v>
      </c>
      <c r="H115" s="45">
        <v>9</v>
      </c>
    </row>
    <row r="116" spans="1:8" ht="45" x14ac:dyDescent="0.25">
      <c r="A116" s="68" t="s">
        <v>235</v>
      </c>
      <c r="B116" s="68"/>
      <c r="C116" s="69" t="s">
        <v>236</v>
      </c>
      <c r="D116" s="70" t="s">
        <v>131</v>
      </c>
      <c r="E116" s="71">
        <v>368.46</v>
      </c>
      <c r="F116" s="71"/>
      <c r="G116" s="71">
        <v>368.46</v>
      </c>
      <c r="H116" s="45">
        <v>9</v>
      </c>
    </row>
    <row r="117" spans="1:8" ht="45" x14ac:dyDescent="0.25">
      <c r="A117" s="68" t="s">
        <v>237</v>
      </c>
      <c r="B117" s="68"/>
      <c r="C117" s="69" t="s">
        <v>238</v>
      </c>
      <c r="D117" s="70" t="s">
        <v>131</v>
      </c>
      <c r="E117" s="71">
        <v>405.33</v>
      </c>
      <c r="F117" s="71"/>
      <c r="G117" s="71">
        <v>405.33</v>
      </c>
      <c r="H117" s="45">
        <v>9</v>
      </c>
    </row>
    <row r="118" spans="1:8" ht="45" x14ac:dyDescent="0.25">
      <c r="A118" s="68" t="s">
        <v>239</v>
      </c>
      <c r="B118" s="68"/>
      <c r="C118" s="69" t="s">
        <v>240</v>
      </c>
      <c r="D118" s="70" t="s">
        <v>131</v>
      </c>
      <c r="E118" s="71">
        <v>707.54</v>
      </c>
      <c r="F118" s="71"/>
      <c r="G118" s="71">
        <v>707.54</v>
      </c>
      <c r="H118" s="45">
        <v>9</v>
      </c>
    </row>
    <row r="119" spans="1:8" ht="45" x14ac:dyDescent="0.25">
      <c r="A119" s="68" t="s">
        <v>241</v>
      </c>
      <c r="B119" s="68"/>
      <c r="C119" s="69" t="s">
        <v>242</v>
      </c>
      <c r="D119" s="70" t="s">
        <v>131</v>
      </c>
      <c r="E119" s="71">
        <v>967.37</v>
      </c>
      <c r="F119" s="71"/>
      <c r="G119" s="71">
        <v>967.37</v>
      </c>
      <c r="H119" s="45">
        <v>9</v>
      </c>
    </row>
    <row r="120" spans="1:8" ht="45" x14ac:dyDescent="0.25">
      <c r="A120" s="68" t="s">
        <v>243</v>
      </c>
      <c r="B120" s="68"/>
      <c r="C120" s="69" t="s">
        <v>244</v>
      </c>
      <c r="D120" s="70" t="s">
        <v>131</v>
      </c>
      <c r="E120" s="71">
        <v>1199.05</v>
      </c>
      <c r="F120" s="71"/>
      <c r="G120" s="71">
        <v>1199.05</v>
      </c>
      <c r="H120" s="45">
        <v>9</v>
      </c>
    </row>
    <row r="121" spans="1:8" ht="45" x14ac:dyDescent="0.25">
      <c r="A121" s="68" t="s">
        <v>245</v>
      </c>
      <c r="B121" s="68"/>
      <c r="C121" s="69" t="s">
        <v>246</v>
      </c>
      <c r="D121" s="70" t="s">
        <v>131</v>
      </c>
      <c r="E121" s="71">
        <v>1428.96</v>
      </c>
      <c r="F121" s="71"/>
      <c r="G121" s="71">
        <v>1428.96</v>
      </c>
      <c r="H121" s="45">
        <v>9</v>
      </c>
    </row>
    <row r="122" spans="1:8" ht="45" x14ac:dyDescent="0.25">
      <c r="A122" s="68" t="s">
        <v>247</v>
      </c>
      <c r="B122" s="68"/>
      <c r="C122" s="69" t="s">
        <v>248</v>
      </c>
      <c r="D122" s="70" t="s">
        <v>131</v>
      </c>
      <c r="E122" s="71">
        <v>1622.98</v>
      </c>
      <c r="F122" s="71"/>
      <c r="G122" s="71">
        <v>1622.98</v>
      </c>
      <c r="H122" s="45">
        <v>9</v>
      </c>
    </row>
    <row r="123" spans="1:8" ht="45" x14ac:dyDescent="0.25">
      <c r="A123" s="68" t="s">
        <v>249</v>
      </c>
      <c r="B123" s="68"/>
      <c r="C123" s="69" t="s">
        <v>250</v>
      </c>
      <c r="D123" s="70" t="s">
        <v>131</v>
      </c>
      <c r="E123" s="71">
        <v>1904.56</v>
      </c>
      <c r="F123" s="71"/>
      <c r="G123" s="71">
        <v>1904.56</v>
      </c>
      <c r="H123" s="45">
        <v>9</v>
      </c>
    </row>
    <row r="124" spans="1:8" ht="45" x14ac:dyDescent="0.25">
      <c r="A124" s="68" t="s">
        <v>251</v>
      </c>
      <c r="B124" s="68"/>
      <c r="C124" s="69" t="s">
        <v>252</v>
      </c>
      <c r="D124" s="70" t="s">
        <v>131</v>
      </c>
      <c r="E124" s="71">
        <v>2310.65</v>
      </c>
      <c r="F124" s="71"/>
      <c r="G124" s="71">
        <v>2310.65</v>
      </c>
      <c r="H124" s="45">
        <v>9</v>
      </c>
    </row>
    <row r="125" spans="1:8" ht="45" x14ac:dyDescent="0.25">
      <c r="A125" s="68" t="s">
        <v>253</v>
      </c>
      <c r="B125" s="68"/>
      <c r="C125" s="69" t="s">
        <v>254</v>
      </c>
      <c r="D125" s="70" t="s">
        <v>131</v>
      </c>
      <c r="E125" s="71">
        <v>471.25</v>
      </c>
      <c r="F125" s="71"/>
      <c r="G125" s="71">
        <v>471.25</v>
      </c>
      <c r="H125" s="45">
        <v>9</v>
      </c>
    </row>
    <row r="126" spans="1:8" ht="45" x14ac:dyDescent="0.25">
      <c r="A126" s="68" t="s">
        <v>255</v>
      </c>
      <c r="B126" s="68"/>
      <c r="C126" s="69" t="s">
        <v>256</v>
      </c>
      <c r="D126" s="70" t="s">
        <v>131</v>
      </c>
      <c r="E126" s="71">
        <v>1310.77</v>
      </c>
      <c r="F126" s="71"/>
      <c r="G126" s="71">
        <v>1310.77</v>
      </c>
      <c r="H126" s="45">
        <v>9</v>
      </c>
    </row>
    <row r="127" spans="1:8" ht="30" x14ac:dyDescent="0.25">
      <c r="A127" s="68" t="s">
        <v>257</v>
      </c>
      <c r="B127" s="68"/>
      <c r="C127" s="69" t="s">
        <v>258</v>
      </c>
      <c r="D127" s="70" t="s">
        <v>131</v>
      </c>
      <c r="E127" s="71">
        <v>5157.41</v>
      </c>
      <c r="F127" s="71"/>
      <c r="G127" s="71">
        <v>5157.41</v>
      </c>
      <c r="H127" s="45">
        <v>9</v>
      </c>
    </row>
    <row r="128" spans="1:8" ht="45" x14ac:dyDescent="0.25">
      <c r="A128" s="68" t="s">
        <v>259</v>
      </c>
      <c r="B128" s="68"/>
      <c r="C128" s="69" t="s">
        <v>260</v>
      </c>
      <c r="D128" s="70" t="s">
        <v>131</v>
      </c>
      <c r="E128" s="71">
        <v>376.72</v>
      </c>
      <c r="F128" s="71"/>
      <c r="G128" s="71">
        <v>376.72</v>
      </c>
      <c r="H128" s="45">
        <v>9</v>
      </c>
    </row>
    <row r="129" spans="1:8" ht="45" x14ac:dyDescent="0.25">
      <c r="A129" s="68" t="s">
        <v>261</v>
      </c>
      <c r="B129" s="68"/>
      <c r="C129" s="69" t="s">
        <v>262</v>
      </c>
      <c r="D129" s="70" t="s">
        <v>131</v>
      </c>
      <c r="E129" s="71">
        <v>461.11</v>
      </c>
      <c r="F129" s="71"/>
      <c r="G129" s="71">
        <v>461.11</v>
      </c>
      <c r="H129" s="45">
        <v>9</v>
      </c>
    </row>
    <row r="130" spans="1:8" ht="45" x14ac:dyDescent="0.25">
      <c r="A130" s="68" t="s">
        <v>263</v>
      </c>
      <c r="B130" s="68"/>
      <c r="C130" s="69" t="s">
        <v>264</v>
      </c>
      <c r="D130" s="70" t="s">
        <v>131</v>
      </c>
      <c r="E130" s="71">
        <v>496.61</v>
      </c>
      <c r="F130" s="71"/>
      <c r="G130" s="71">
        <v>496.61</v>
      </c>
      <c r="H130" s="45">
        <v>9</v>
      </c>
    </row>
    <row r="131" spans="1:8" ht="30" x14ac:dyDescent="0.25">
      <c r="A131" s="68" t="s">
        <v>265</v>
      </c>
      <c r="B131" s="68"/>
      <c r="C131" s="69" t="s">
        <v>266</v>
      </c>
      <c r="D131" s="70" t="s">
        <v>131</v>
      </c>
      <c r="E131" s="71">
        <v>293.43</v>
      </c>
      <c r="F131" s="71"/>
      <c r="G131" s="71">
        <v>293.43</v>
      </c>
      <c r="H131" s="45">
        <v>9</v>
      </c>
    </row>
    <row r="132" spans="1:8" ht="30" x14ac:dyDescent="0.25">
      <c r="A132" s="68" t="s">
        <v>267</v>
      </c>
      <c r="B132" s="68"/>
      <c r="C132" s="69" t="s">
        <v>268</v>
      </c>
      <c r="D132" s="70" t="s">
        <v>131</v>
      </c>
      <c r="E132" s="71">
        <v>466.09</v>
      </c>
      <c r="F132" s="71"/>
      <c r="G132" s="71">
        <v>466.09</v>
      </c>
      <c r="H132" s="45">
        <v>9</v>
      </c>
    </row>
    <row r="133" spans="1:8" ht="30" x14ac:dyDescent="0.25">
      <c r="A133" s="68" t="s">
        <v>269</v>
      </c>
      <c r="B133" s="68"/>
      <c r="C133" s="69" t="s">
        <v>270</v>
      </c>
      <c r="D133" s="70" t="s">
        <v>131</v>
      </c>
      <c r="E133" s="71">
        <v>677.96</v>
      </c>
      <c r="F133" s="71"/>
      <c r="G133" s="71">
        <v>677.96</v>
      </c>
      <c r="H133" s="45">
        <v>9</v>
      </c>
    </row>
    <row r="134" spans="1:8" ht="30" x14ac:dyDescent="0.25">
      <c r="A134" s="68" t="s">
        <v>271</v>
      </c>
      <c r="B134" s="68"/>
      <c r="C134" s="69" t="s">
        <v>272</v>
      </c>
      <c r="D134" s="70" t="s">
        <v>131</v>
      </c>
      <c r="E134" s="71">
        <v>1742.4</v>
      </c>
      <c r="F134" s="71"/>
      <c r="G134" s="71">
        <v>1742.4</v>
      </c>
      <c r="H134" s="45">
        <v>9</v>
      </c>
    </row>
    <row r="135" spans="1:8" ht="30" x14ac:dyDescent="0.25">
      <c r="A135" s="68" t="s">
        <v>273</v>
      </c>
      <c r="B135" s="68"/>
      <c r="C135" s="69" t="s">
        <v>274</v>
      </c>
      <c r="D135" s="70" t="s">
        <v>131</v>
      </c>
      <c r="E135" s="71">
        <v>2110.88</v>
      </c>
      <c r="F135" s="71"/>
      <c r="G135" s="71">
        <v>2110.88</v>
      </c>
      <c r="H135" s="45">
        <v>9</v>
      </c>
    </row>
    <row r="136" spans="1:8" ht="30" x14ac:dyDescent="0.25">
      <c r="A136" s="68" t="s">
        <v>275</v>
      </c>
      <c r="B136" s="68"/>
      <c r="C136" s="69" t="s">
        <v>276</v>
      </c>
      <c r="D136" s="70" t="s">
        <v>131</v>
      </c>
      <c r="E136" s="71">
        <v>2689.49</v>
      </c>
      <c r="F136" s="71"/>
      <c r="G136" s="71">
        <v>2689.49</v>
      </c>
      <c r="H136" s="45">
        <v>9</v>
      </c>
    </row>
    <row r="137" spans="1:8" ht="45" x14ac:dyDescent="0.25">
      <c r="A137" s="68" t="s">
        <v>277</v>
      </c>
      <c r="B137" s="68"/>
      <c r="C137" s="69" t="s">
        <v>278</v>
      </c>
      <c r="D137" s="70" t="s">
        <v>131</v>
      </c>
      <c r="E137" s="71">
        <v>514.78</v>
      </c>
      <c r="F137" s="71"/>
      <c r="G137" s="71">
        <v>514.78</v>
      </c>
      <c r="H137" s="45">
        <v>9</v>
      </c>
    </row>
    <row r="138" spans="1:8" ht="45" x14ac:dyDescent="0.25">
      <c r="A138" s="68" t="s">
        <v>279</v>
      </c>
      <c r="B138" s="68"/>
      <c r="C138" s="69" t="s">
        <v>280</v>
      </c>
      <c r="D138" s="70" t="s">
        <v>131</v>
      </c>
      <c r="E138" s="71">
        <v>340.7</v>
      </c>
      <c r="F138" s="71"/>
      <c r="G138" s="71">
        <v>340.7</v>
      </c>
      <c r="H138" s="45">
        <v>9</v>
      </c>
    </row>
    <row r="139" spans="1:8" ht="45" x14ac:dyDescent="0.25">
      <c r="A139" s="68" t="s">
        <v>281</v>
      </c>
      <c r="B139" s="68"/>
      <c r="C139" s="69" t="s">
        <v>282</v>
      </c>
      <c r="D139" s="70" t="s">
        <v>131</v>
      </c>
      <c r="E139" s="71">
        <v>687.2</v>
      </c>
      <c r="F139" s="71"/>
      <c r="G139" s="71">
        <v>687.2</v>
      </c>
      <c r="H139" s="45">
        <v>9</v>
      </c>
    </row>
    <row r="140" spans="1:8" ht="30" x14ac:dyDescent="0.25">
      <c r="A140" s="68" t="s">
        <v>283</v>
      </c>
      <c r="B140" s="68"/>
      <c r="C140" s="69" t="s">
        <v>284</v>
      </c>
      <c r="D140" s="70" t="s">
        <v>131</v>
      </c>
      <c r="E140" s="71">
        <v>553.49</v>
      </c>
      <c r="F140" s="71"/>
      <c r="G140" s="71">
        <v>553.49</v>
      </c>
      <c r="H140" s="45">
        <v>9</v>
      </c>
    </row>
    <row r="141" spans="1:8" ht="30" x14ac:dyDescent="0.25">
      <c r="A141" s="68" t="s">
        <v>285</v>
      </c>
      <c r="B141" s="68"/>
      <c r="C141" s="69" t="s">
        <v>286</v>
      </c>
      <c r="D141" s="70" t="s">
        <v>131</v>
      </c>
      <c r="E141" s="71">
        <v>546.26</v>
      </c>
      <c r="F141" s="71"/>
      <c r="G141" s="71">
        <v>546.26</v>
      </c>
      <c r="H141" s="45">
        <v>9</v>
      </c>
    </row>
    <row r="142" spans="1:8" ht="30" x14ac:dyDescent="0.25">
      <c r="A142" s="68" t="s">
        <v>287</v>
      </c>
      <c r="B142" s="68"/>
      <c r="C142" s="69" t="s">
        <v>288</v>
      </c>
      <c r="D142" s="70" t="s">
        <v>131</v>
      </c>
      <c r="E142" s="71">
        <v>827.98</v>
      </c>
      <c r="F142" s="71"/>
      <c r="G142" s="71">
        <v>827.98</v>
      </c>
      <c r="H142" s="45">
        <v>9</v>
      </c>
    </row>
    <row r="143" spans="1:8" ht="45" x14ac:dyDescent="0.25">
      <c r="A143" s="68" t="s">
        <v>289</v>
      </c>
      <c r="B143" s="68"/>
      <c r="C143" s="69" t="s">
        <v>290</v>
      </c>
      <c r="D143" s="70" t="s">
        <v>131</v>
      </c>
      <c r="E143" s="71">
        <v>1680.18</v>
      </c>
      <c r="F143" s="71"/>
      <c r="G143" s="71">
        <v>1680.18</v>
      </c>
      <c r="H143" s="45">
        <v>9</v>
      </c>
    </row>
    <row r="144" spans="1:8" ht="30" x14ac:dyDescent="0.25">
      <c r="A144" s="68" t="s">
        <v>291</v>
      </c>
      <c r="B144" s="68"/>
      <c r="C144" s="69" t="s">
        <v>292</v>
      </c>
      <c r="D144" s="70" t="s">
        <v>131</v>
      </c>
      <c r="E144" s="71">
        <v>1169.8499999999999</v>
      </c>
      <c r="F144" s="71"/>
      <c r="G144" s="71">
        <v>1169.8499999999999</v>
      </c>
      <c r="H144" s="45">
        <v>9</v>
      </c>
    </row>
    <row r="145" spans="1:8" ht="30" x14ac:dyDescent="0.25">
      <c r="A145" s="68" t="s">
        <v>293</v>
      </c>
      <c r="B145" s="68"/>
      <c r="C145" s="69" t="s">
        <v>294</v>
      </c>
      <c r="D145" s="70" t="s">
        <v>131</v>
      </c>
      <c r="E145" s="71">
        <v>1242.51</v>
      </c>
      <c r="F145" s="71"/>
      <c r="G145" s="71">
        <v>1242.51</v>
      </c>
      <c r="H145" s="45">
        <v>9</v>
      </c>
    </row>
    <row r="146" spans="1:8" ht="30" x14ac:dyDescent="0.25">
      <c r="A146" s="68" t="s">
        <v>295</v>
      </c>
      <c r="B146" s="68"/>
      <c r="C146" s="69" t="s">
        <v>296</v>
      </c>
      <c r="D146" s="70" t="s">
        <v>131</v>
      </c>
      <c r="E146" s="71">
        <v>1471.62</v>
      </c>
      <c r="F146" s="71"/>
      <c r="G146" s="71">
        <v>1471.62</v>
      </c>
      <c r="H146" s="45">
        <v>9</v>
      </c>
    </row>
    <row r="147" spans="1:8" ht="30" x14ac:dyDescent="0.25">
      <c r="A147" s="68" t="s">
        <v>297</v>
      </c>
      <c r="B147" s="68"/>
      <c r="C147" s="69" t="s">
        <v>298</v>
      </c>
      <c r="D147" s="70" t="s">
        <v>131</v>
      </c>
      <c r="E147" s="71">
        <v>1599.38</v>
      </c>
      <c r="F147" s="71"/>
      <c r="G147" s="71">
        <v>1599.38</v>
      </c>
      <c r="H147" s="45">
        <v>9</v>
      </c>
    </row>
    <row r="148" spans="1:8" ht="30" x14ac:dyDescent="0.25">
      <c r="A148" s="68" t="s">
        <v>299</v>
      </c>
      <c r="B148" s="68"/>
      <c r="C148" s="69" t="s">
        <v>300</v>
      </c>
      <c r="D148" s="70" t="s">
        <v>131</v>
      </c>
      <c r="E148" s="71">
        <v>484.1</v>
      </c>
      <c r="F148" s="71"/>
      <c r="G148" s="71">
        <v>484.1</v>
      </c>
      <c r="H148" s="45">
        <v>9</v>
      </c>
    </row>
    <row r="149" spans="1:8" ht="30" x14ac:dyDescent="0.25">
      <c r="A149" s="68" t="s">
        <v>301</v>
      </c>
      <c r="B149" s="68"/>
      <c r="C149" s="69" t="s">
        <v>302</v>
      </c>
      <c r="D149" s="70" t="s">
        <v>131</v>
      </c>
      <c r="E149" s="71">
        <v>856.69</v>
      </c>
      <c r="F149" s="71"/>
      <c r="G149" s="71">
        <v>856.69</v>
      </c>
      <c r="H149" s="45">
        <v>9</v>
      </c>
    </row>
    <row r="150" spans="1:8" ht="30" x14ac:dyDescent="0.25">
      <c r="A150" s="68" t="s">
        <v>303</v>
      </c>
      <c r="B150" s="68"/>
      <c r="C150" s="69" t="s">
        <v>304</v>
      </c>
      <c r="D150" s="70" t="s">
        <v>131</v>
      </c>
      <c r="E150" s="71">
        <v>1144.78</v>
      </c>
      <c r="F150" s="71"/>
      <c r="G150" s="71">
        <v>1144.78</v>
      </c>
      <c r="H150" s="45">
        <v>9</v>
      </c>
    </row>
    <row r="151" spans="1:8" ht="30" x14ac:dyDescent="0.25">
      <c r="A151" s="68" t="s">
        <v>305</v>
      </c>
      <c r="B151" s="68"/>
      <c r="C151" s="69" t="s">
        <v>306</v>
      </c>
      <c r="D151" s="70" t="s">
        <v>131</v>
      </c>
      <c r="E151" s="71">
        <v>1269.0899999999999</v>
      </c>
      <c r="F151" s="71"/>
      <c r="G151" s="71">
        <v>1269.0899999999999</v>
      </c>
      <c r="H151" s="45">
        <v>9</v>
      </c>
    </row>
    <row r="152" spans="1:8" ht="30" x14ac:dyDescent="0.25">
      <c r="A152" s="68" t="s">
        <v>307</v>
      </c>
      <c r="B152" s="68"/>
      <c r="C152" s="69" t="s">
        <v>308</v>
      </c>
      <c r="D152" s="70" t="s">
        <v>131</v>
      </c>
      <c r="E152" s="71">
        <v>2301.81</v>
      </c>
      <c r="F152" s="71"/>
      <c r="G152" s="71">
        <v>2301.81</v>
      </c>
      <c r="H152" s="45">
        <v>9</v>
      </c>
    </row>
    <row r="153" spans="1:8" ht="30" x14ac:dyDescent="0.25">
      <c r="A153" s="68" t="s">
        <v>309</v>
      </c>
      <c r="B153" s="68"/>
      <c r="C153" s="69" t="s">
        <v>310</v>
      </c>
      <c r="D153" s="70" t="s">
        <v>131</v>
      </c>
      <c r="E153" s="71">
        <v>930.99</v>
      </c>
      <c r="F153" s="71"/>
      <c r="G153" s="71">
        <v>930.99</v>
      </c>
      <c r="H153" s="45">
        <v>9</v>
      </c>
    </row>
    <row r="154" spans="1:8" x14ac:dyDescent="0.25">
      <c r="A154" s="68" t="s">
        <v>311</v>
      </c>
      <c r="B154" s="68"/>
      <c r="C154" s="69" t="s">
        <v>312</v>
      </c>
      <c r="D154" s="70" t="s">
        <v>156</v>
      </c>
      <c r="E154" s="71">
        <v>1588</v>
      </c>
      <c r="F154" s="71"/>
      <c r="G154" s="71">
        <v>1588</v>
      </c>
      <c r="H154" s="45">
        <v>9</v>
      </c>
    </row>
    <row r="155" spans="1:8" x14ac:dyDescent="0.25">
      <c r="A155" s="68" t="s">
        <v>313</v>
      </c>
      <c r="B155" s="68"/>
      <c r="C155" s="69" t="s">
        <v>314</v>
      </c>
      <c r="D155" s="70" t="s">
        <v>156</v>
      </c>
      <c r="E155" s="71">
        <v>1901.99</v>
      </c>
      <c r="F155" s="71"/>
      <c r="G155" s="71">
        <v>1901.99</v>
      </c>
      <c r="H155" s="45">
        <v>9</v>
      </c>
    </row>
    <row r="156" spans="1:8" ht="30" x14ac:dyDescent="0.25">
      <c r="A156" s="68" t="s">
        <v>315</v>
      </c>
      <c r="B156" s="68"/>
      <c r="C156" s="69" t="s">
        <v>316</v>
      </c>
      <c r="D156" s="70" t="s">
        <v>131</v>
      </c>
      <c r="E156" s="71">
        <v>88.42</v>
      </c>
      <c r="F156" s="71"/>
      <c r="G156" s="71">
        <v>88.42</v>
      </c>
      <c r="H156" s="45">
        <v>9</v>
      </c>
    </row>
    <row r="157" spans="1:8" x14ac:dyDescent="0.25">
      <c r="A157" s="68" t="s">
        <v>317</v>
      </c>
      <c r="B157" s="68"/>
      <c r="C157" s="69" t="s">
        <v>318</v>
      </c>
      <c r="D157" s="70" t="s">
        <v>131</v>
      </c>
      <c r="E157" s="71">
        <v>172.03</v>
      </c>
      <c r="F157" s="71"/>
      <c r="G157" s="71">
        <v>172.03</v>
      </c>
      <c r="H157" s="45">
        <v>9</v>
      </c>
    </row>
    <row r="158" spans="1:8" ht="45" x14ac:dyDescent="0.25">
      <c r="A158" s="68" t="s">
        <v>319</v>
      </c>
      <c r="B158" s="68"/>
      <c r="C158" s="69" t="s">
        <v>320</v>
      </c>
      <c r="D158" s="70" t="s">
        <v>70</v>
      </c>
      <c r="E158" s="71">
        <v>3499.86</v>
      </c>
      <c r="F158" s="71"/>
      <c r="G158" s="71">
        <v>3499.86</v>
      </c>
      <c r="H158" s="45">
        <v>9</v>
      </c>
    </row>
    <row r="159" spans="1:8" x14ac:dyDescent="0.25">
      <c r="A159" s="68" t="s">
        <v>321</v>
      </c>
      <c r="B159" s="68"/>
      <c r="C159" s="69" t="s">
        <v>322</v>
      </c>
      <c r="D159" s="70" t="s">
        <v>323</v>
      </c>
      <c r="E159" s="71">
        <v>436.44</v>
      </c>
      <c r="F159" s="71"/>
      <c r="G159" s="71">
        <v>436.44</v>
      </c>
      <c r="H159" s="45">
        <v>9</v>
      </c>
    </row>
    <row r="160" spans="1:8" ht="30" x14ac:dyDescent="0.25">
      <c r="A160" s="68" t="s">
        <v>324</v>
      </c>
      <c r="B160" s="68"/>
      <c r="C160" s="69" t="s">
        <v>325</v>
      </c>
      <c r="D160" s="70" t="s">
        <v>323</v>
      </c>
      <c r="E160" s="71">
        <v>357.43</v>
      </c>
      <c r="F160" s="71"/>
      <c r="G160" s="71">
        <v>357.43</v>
      </c>
      <c r="H160" s="45">
        <v>9</v>
      </c>
    </row>
    <row r="161" spans="1:8" x14ac:dyDescent="0.25">
      <c r="A161" s="68" t="s">
        <v>326</v>
      </c>
      <c r="B161" s="68"/>
      <c r="C161" s="69" t="s">
        <v>327</v>
      </c>
      <c r="D161" s="70" t="s">
        <v>323</v>
      </c>
      <c r="E161" s="71">
        <v>306.41000000000003</v>
      </c>
      <c r="F161" s="71"/>
      <c r="G161" s="71">
        <v>306.41000000000003</v>
      </c>
      <c r="H161" s="45">
        <v>9</v>
      </c>
    </row>
    <row r="162" spans="1:8" x14ac:dyDescent="0.25">
      <c r="A162" s="68" t="s">
        <v>328</v>
      </c>
      <c r="B162" s="68"/>
      <c r="C162" s="69" t="s">
        <v>329</v>
      </c>
      <c r="D162" s="70" t="s">
        <v>323</v>
      </c>
      <c r="E162" s="71">
        <v>290.7</v>
      </c>
      <c r="F162" s="71"/>
      <c r="G162" s="71">
        <v>290.7</v>
      </c>
      <c r="H162" s="45">
        <v>9</v>
      </c>
    </row>
    <row r="163" spans="1:8" x14ac:dyDescent="0.25">
      <c r="A163" s="68" t="s">
        <v>330</v>
      </c>
      <c r="B163" s="68"/>
      <c r="C163" s="69" t="s">
        <v>331</v>
      </c>
      <c r="D163" s="70" t="s">
        <v>21</v>
      </c>
      <c r="E163" s="71">
        <v>1899.87</v>
      </c>
      <c r="F163" s="71"/>
      <c r="G163" s="71">
        <v>1899.87</v>
      </c>
      <c r="H163" s="45">
        <v>9</v>
      </c>
    </row>
    <row r="164" spans="1:8" ht="30" x14ac:dyDescent="0.25">
      <c r="A164" s="68" t="s">
        <v>332</v>
      </c>
      <c r="B164" s="68"/>
      <c r="C164" s="69" t="s">
        <v>333</v>
      </c>
      <c r="D164" s="70" t="s">
        <v>334</v>
      </c>
      <c r="E164" s="71">
        <v>2896.02</v>
      </c>
      <c r="F164" s="71"/>
      <c r="G164" s="71">
        <v>2896.02</v>
      </c>
      <c r="H164" s="45">
        <v>9</v>
      </c>
    </row>
    <row r="165" spans="1:8" ht="30" x14ac:dyDescent="0.25">
      <c r="A165" s="68" t="s">
        <v>335</v>
      </c>
      <c r="B165" s="68"/>
      <c r="C165" s="69" t="s">
        <v>336</v>
      </c>
      <c r="D165" s="70" t="s">
        <v>21</v>
      </c>
      <c r="E165" s="71">
        <v>323.12</v>
      </c>
      <c r="F165" s="71"/>
      <c r="G165" s="71">
        <v>323.12</v>
      </c>
      <c r="H165" s="45">
        <v>9</v>
      </c>
    </row>
    <row r="166" spans="1:8" ht="45" x14ac:dyDescent="0.25">
      <c r="A166" s="68" t="s">
        <v>337</v>
      </c>
      <c r="B166" s="68"/>
      <c r="C166" s="69" t="s">
        <v>338</v>
      </c>
      <c r="D166" s="70" t="s">
        <v>156</v>
      </c>
      <c r="E166" s="71">
        <v>1893.14</v>
      </c>
      <c r="F166" s="71"/>
      <c r="G166" s="71">
        <v>1893.14</v>
      </c>
      <c r="H166" s="45">
        <v>9</v>
      </c>
    </row>
    <row r="167" spans="1:8" ht="30" x14ac:dyDescent="0.25">
      <c r="A167" s="68" t="s">
        <v>339</v>
      </c>
      <c r="B167" s="68"/>
      <c r="C167" s="69" t="s">
        <v>340</v>
      </c>
      <c r="D167" s="70" t="s">
        <v>21</v>
      </c>
      <c r="E167" s="71">
        <v>1340.9</v>
      </c>
      <c r="F167" s="71">
        <v>439.2</v>
      </c>
      <c r="G167" s="71">
        <v>1780.1</v>
      </c>
      <c r="H167" s="45">
        <v>9</v>
      </c>
    </row>
    <row r="168" spans="1:8" x14ac:dyDescent="0.25">
      <c r="A168" s="68" t="s">
        <v>341</v>
      </c>
      <c r="B168" s="68"/>
      <c r="C168" s="69" t="s">
        <v>342</v>
      </c>
      <c r="D168" s="70" t="s">
        <v>21</v>
      </c>
      <c r="E168" s="71">
        <v>996.43</v>
      </c>
      <c r="F168" s="71"/>
      <c r="G168" s="71">
        <v>996.43</v>
      </c>
      <c r="H168" s="45">
        <v>9</v>
      </c>
    </row>
    <row r="169" spans="1:8" x14ac:dyDescent="0.25">
      <c r="A169" s="68" t="s">
        <v>343</v>
      </c>
      <c r="B169" s="68"/>
      <c r="C169" s="69" t="s">
        <v>344</v>
      </c>
      <c r="D169" s="70" t="s">
        <v>21</v>
      </c>
      <c r="E169" s="71">
        <v>5676.51</v>
      </c>
      <c r="F169" s="71"/>
      <c r="G169" s="71">
        <v>5676.51</v>
      </c>
      <c r="H169" s="45">
        <v>9</v>
      </c>
    </row>
    <row r="170" spans="1:8" x14ac:dyDescent="0.25">
      <c r="A170" s="68" t="s">
        <v>345</v>
      </c>
      <c r="B170" s="68"/>
      <c r="C170" s="69" t="s">
        <v>346</v>
      </c>
      <c r="D170" s="70" t="s">
        <v>21</v>
      </c>
      <c r="E170" s="71">
        <v>4146.59</v>
      </c>
      <c r="F170" s="71"/>
      <c r="G170" s="71">
        <v>4146.59</v>
      </c>
      <c r="H170" s="45">
        <v>9</v>
      </c>
    </row>
    <row r="171" spans="1:8" x14ac:dyDescent="0.25">
      <c r="A171" s="68" t="s">
        <v>347</v>
      </c>
      <c r="B171" s="68"/>
      <c r="C171" s="69" t="s">
        <v>348</v>
      </c>
      <c r="D171" s="70" t="s">
        <v>21</v>
      </c>
      <c r="E171" s="71">
        <v>7153.14</v>
      </c>
      <c r="F171" s="71"/>
      <c r="G171" s="71">
        <v>7153.14</v>
      </c>
      <c r="H171" s="45">
        <v>9</v>
      </c>
    </row>
    <row r="172" spans="1:8" x14ac:dyDescent="0.25">
      <c r="A172" s="68" t="s">
        <v>349</v>
      </c>
      <c r="B172" s="68"/>
      <c r="C172" s="69" t="s">
        <v>350</v>
      </c>
      <c r="D172" s="70"/>
      <c r="E172" s="71"/>
      <c r="F172" s="71"/>
      <c r="G172" s="71"/>
      <c r="H172" s="45">
        <v>2</v>
      </c>
    </row>
    <row r="173" spans="1:8" x14ac:dyDescent="0.25">
      <c r="A173" s="68" t="s">
        <v>351</v>
      </c>
      <c r="B173" s="68"/>
      <c r="C173" s="69" t="s">
        <v>352</v>
      </c>
      <c r="D173" s="70"/>
      <c r="E173" s="71"/>
      <c r="F173" s="71"/>
      <c r="G173" s="71"/>
      <c r="H173" s="45">
        <v>5</v>
      </c>
    </row>
    <row r="174" spans="1:8" ht="30" x14ac:dyDescent="0.25">
      <c r="A174" s="68" t="s">
        <v>353</v>
      </c>
      <c r="B174" s="68"/>
      <c r="C174" s="69" t="s">
        <v>354</v>
      </c>
      <c r="D174" s="70" t="s">
        <v>73</v>
      </c>
      <c r="E174" s="71">
        <v>398.57</v>
      </c>
      <c r="F174" s="71">
        <v>108.12</v>
      </c>
      <c r="G174" s="71">
        <v>506.69</v>
      </c>
      <c r="H174" s="45">
        <v>9</v>
      </c>
    </row>
    <row r="175" spans="1:8" x14ac:dyDescent="0.25">
      <c r="A175" s="68" t="s">
        <v>355</v>
      </c>
      <c r="B175" s="68"/>
      <c r="C175" s="69" t="s">
        <v>356</v>
      </c>
      <c r="D175" s="70" t="s">
        <v>73</v>
      </c>
      <c r="E175" s="71">
        <v>618.87</v>
      </c>
      <c r="F175" s="71">
        <v>272.89</v>
      </c>
      <c r="G175" s="71">
        <v>891.76</v>
      </c>
      <c r="H175" s="45">
        <v>9</v>
      </c>
    </row>
    <row r="176" spans="1:8" ht="30" x14ac:dyDescent="0.25">
      <c r="A176" s="68" t="s">
        <v>357</v>
      </c>
      <c r="B176" s="68"/>
      <c r="C176" s="69" t="s">
        <v>358</v>
      </c>
      <c r="D176" s="70" t="s">
        <v>359</v>
      </c>
      <c r="E176" s="71">
        <v>804.1</v>
      </c>
      <c r="F176" s="71"/>
      <c r="G176" s="71">
        <v>804.1</v>
      </c>
      <c r="H176" s="45">
        <v>9</v>
      </c>
    </row>
    <row r="177" spans="1:8" x14ac:dyDescent="0.25">
      <c r="A177" s="68" t="s">
        <v>360</v>
      </c>
      <c r="B177" s="68"/>
      <c r="C177" s="69" t="s">
        <v>361</v>
      </c>
      <c r="D177" s="70" t="s">
        <v>73</v>
      </c>
      <c r="E177" s="71">
        <v>17.78</v>
      </c>
      <c r="F177" s="71">
        <v>5.95</v>
      </c>
      <c r="G177" s="71">
        <v>23.73</v>
      </c>
      <c r="H177" s="45">
        <v>9</v>
      </c>
    </row>
    <row r="178" spans="1:8" x14ac:dyDescent="0.25">
      <c r="A178" s="68" t="s">
        <v>362</v>
      </c>
      <c r="B178" s="68"/>
      <c r="C178" s="69" t="s">
        <v>363</v>
      </c>
      <c r="D178" s="70"/>
      <c r="E178" s="71"/>
      <c r="F178" s="71"/>
      <c r="G178" s="71"/>
      <c r="H178" s="45">
        <v>5</v>
      </c>
    </row>
    <row r="179" spans="1:8" ht="30" x14ac:dyDescent="0.25">
      <c r="A179" s="68" t="s">
        <v>364</v>
      </c>
      <c r="B179" s="68"/>
      <c r="C179" s="69" t="s">
        <v>365</v>
      </c>
      <c r="D179" s="70" t="s">
        <v>359</v>
      </c>
      <c r="E179" s="71">
        <v>698.66</v>
      </c>
      <c r="F179" s="71">
        <v>68.89</v>
      </c>
      <c r="G179" s="71">
        <v>767.55</v>
      </c>
      <c r="H179" s="45">
        <v>9</v>
      </c>
    </row>
    <row r="180" spans="1:8" ht="45" x14ac:dyDescent="0.25">
      <c r="A180" s="68" t="s">
        <v>366</v>
      </c>
      <c r="B180" s="68"/>
      <c r="C180" s="69" t="s">
        <v>367</v>
      </c>
      <c r="D180" s="70" t="s">
        <v>359</v>
      </c>
      <c r="E180" s="71">
        <v>1067.98</v>
      </c>
      <c r="F180" s="71">
        <v>115.51</v>
      </c>
      <c r="G180" s="71">
        <v>1183.49</v>
      </c>
      <c r="H180" s="45">
        <v>9</v>
      </c>
    </row>
    <row r="181" spans="1:8" ht="45" x14ac:dyDescent="0.25">
      <c r="A181" s="68" t="s">
        <v>368</v>
      </c>
      <c r="B181" s="68"/>
      <c r="C181" s="69" t="s">
        <v>369</v>
      </c>
      <c r="D181" s="70" t="s">
        <v>359</v>
      </c>
      <c r="E181" s="71">
        <v>1022.93</v>
      </c>
      <c r="F181" s="71">
        <v>115.51</v>
      </c>
      <c r="G181" s="71">
        <v>1138.44</v>
      </c>
      <c r="H181" s="45">
        <v>9</v>
      </c>
    </row>
    <row r="182" spans="1:8" ht="30" x14ac:dyDescent="0.25">
      <c r="A182" s="68" t="s">
        <v>370</v>
      </c>
      <c r="B182" s="68"/>
      <c r="C182" s="69" t="s">
        <v>371</v>
      </c>
      <c r="D182" s="70" t="s">
        <v>359</v>
      </c>
      <c r="E182" s="71">
        <v>669.42</v>
      </c>
      <c r="F182" s="71">
        <v>68.89</v>
      </c>
      <c r="G182" s="71">
        <v>738.31</v>
      </c>
      <c r="H182" s="45">
        <v>9</v>
      </c>
    </row>
    <row r="183" spans="1:8" ht="30" x14ac:dyDescent="0.25">
      <c r="A183" s="68" t="s">
        <v>372</v>
      </c>
      <c r="B183" s="68"/>
      <c r="C183" s="69" t="s">
        <v>373</v>
      </c>
      <c r="D183" s="70" t="s">
        <v>359</v>
      </c>
      <c r="E183" s="71">
        <v>594.62</v>
      </c>
      <c r="F183" s="71">
        <v>22.96</v>
      </c>
      <c r="G183" s="71">
        <v>617.58000000000004</v>
      </c>
      <c r="H183" s="45">
        <v>9</v>
      </c>
    </row>
    <row r="184" spans="1:8" x14ac:dyDescent="0.25">
      <c r="A184" s="68" t="s">
        <v>374</v>
      </c>
      <c r="B184" s="68"/>
      <c r="C184" s="69" t="s">
        <v>375</v>
      </c>
      <c r="D184" s="70"/>
      <c r="E184" s="71"/>
      <c r="F184" s="71"/>
      <c r="G184" s="71"/>
      <c r="H184" s="45">
        <v>5</v>
      </c>
    </row>
    <row r="185" spans="1:8" x14ac:dyDescent="0.25">
      <c r="A185" s="68" t="s">
        <v>376</v>
      </c>
      <c r="B185" s="68"/>
      <c r="C185" s="69" t="s">
        <v>377</v>
      </c>
      <c r="D185" s="70" t="s">
        <v>73</v>
      </c>
      <c r="E185" s="71">
        <v>0.61</v>
      </c>
      <c r="F185" s="71">
        <v>1.69</v>
      </c>
      <c r="G185" s="71">
        <v>2.2999999999999998</v>
      </c>
      <c r="H185" s="45">
        <v>9</v>
      </c>
    </row>
    <row r="186" spans="1:8" x14ac:dyDescent="0.25">
      <c r="A186" s="68" t="s">
        <v>378</v>
      </c>
      <c r="B186" s="68"/>
      <c r="C186" s="69" t="s">
        <v>379</v>
      </c>
      <c r="D186" s="70" t="s">
        <v>73</v>
      </c>
      <c r="E186" s="71">
        <v>5.16</v>
      </c>
      <c r="F186" s="71">
        <v>16.649999999999999</v>
      </c>
      <c r="G186" s="71">
        <v>21.81</v>
      </c>
      <c r="H186" s="45">
        <v>9</v>
      </c>
    </row>
    <row r="187" spans="1:8" ht="30" x14ac:dyDescent="0.25">
      <c r="A187" s="68" t="s">
        <v>380</v>
      </c>
      <c r="B187" s="68"/>
      <c r="C187" s="69" t="s">
        <v>381</v>
      </c>
      <c r="D187" s="70" t="s">
        <v>73</v>
      </c>
      <c r="E187" s="71">
        <v>18.59</v>
      </c>
      <c r="F187" s="71">
        <v>24.81</v>
      </c>
      <c r="G187" s="71">
        <v>43.4</v>
      </c>
      <c r="H187" s="45">
        <v>9</v>
      </c>
    </row>
    <row r="188" spans="1:8" x14ac:dyDescent="0.25">
      <c r="A188" s="68" t="s">
        <v>382</v>
      </c>
      <c r="B188" s="68"/>
      <c r="C188" s="69" t="s">
        <v>383</v>
      </c>
      <c r="D188" s="70" t="s">
        <v>73</v>
      </c>
      <c r="E188" s="71">
        <v>54.1</v>
      </c>
      <c r="F188" s="71">
        <v>44.99</v>
      </c>
      <c r="G188" s="71">
        <v>99.09</v>
      </c>
      <c r="H188" s="45">
        <v>9</v>
      </c>
    </row>
    <row r="189" spans="1:8" x14ac:dyDescent="0.25">
      <c r="A189" s="68" t="s">
        <v>384</v>
      </c>
      <c r="B189" s="68"/>
      <c r="C189" s="69" t="s">
        <v>385</v>
      </c>
      <c r="D189" s="70" t="s">
        <v>73</v>
      </c>
      <c r="E189" s="71">
        <v>54.1</v>
      </c>
      <c r="F189" s="71">
        <v>44.69</v>
      </c>
      <c r="G189" s="71">
        <v>98.79</v>
      </c>
      <c r="H189" s="45">
        <v>9</v>
      </c>
    </row>
    <row r="190" spans="1:8" ht="30" x14ac:dyDescent="0.25">
      <c r="A190" s="68" t="s">
        <v>386</v>
      </c>
      <c r="B190" s="68"/>
      <c r="C190" s="69" t="s">
        <v>387</v>
      </c>
      <c r="D190" s="70" t="s">
        <v>388</v>
      </c>
      <c r="E190" s="71">
        <v>40.46</v>
      </c>
      <c r="F190" s="71">
        <v>0.84</v>
      </c>
      <c r="G190" s="71">
        <v>41.3</v>
      </c>
      <c r="H190" s="45">
        <v>9</v>
      </c>
    </row>
    <row r="191" spans="1:8" x14ac:dyDescent="0.25">
      <c r="A191" s="68" t="s">
        <v>389</v>
      </c>
      <c r="B191" s="68"/>
      <c r="C191" s="69" t="s">
        <v>390</v>
      </c>
      <c r="D191" s="70" t="s">
        <v>73</v>
      </c>
      <c r="E191" s="71">
        <v>12.67</v>
      </c>
      <c r="F191" s="71">
        <v>3.37</v>
      </c>
      <c r="G191" s="71">
        <v>16.04</v>
      </c>
      <c r="H191" s="45">
        <v>9</v>
      </c>
    </row>
    <row r="192" spans="1:8" x14ac:dyDescent="0.25">
      <c r="A192" s="68" t="s">
        <v>391</v>
      </c>
      <c r="B192" s="68"/>
      <c r="C192" s="69" t="s">
        <v>392</v>
      </c>
      <c r="D192" s="70" t="s">
        <v>73</v>
      </c>
      <c r="E192" s="71">
        <v>88.23</v>
      </c>
      <c r="F192" s="71">
        <v>32.18</v>
      </c>
      <c r="G192" s="71">
        <v>120.41</v>
      </c>
      <c r="H192" s="45">
        <v>9</v>
      </c>
    </row>
    <row r="193" spans="1:8" x14ac:dyDescent="0.25">
      <c r="A193" s="68" t="s">
        <v>393</v>
      </c>
      <c r="B193" s="68"/>
      <c r="C193" s="69" t="s">
        <v>394</v>
      </c>
      <c r="D193" s="70" t="s">
        <v>73</v>
      </c>
      <c r="E193" s="71">
        <v>85.39</v>
      </c>
      <c r="F193" s="71">
        <v>32.18</v>
      </c>
      <c r="G193" s="71">
        <v>117.57</v>
      </c>
      <c r="H193" s="45">
        <v>9</v>
      </c>
    </row>
    <row r="194" spans="1:8" x14ac:dyDescent="0.25">
      <c r="A194" s="68" t="s">
        <v>395</v>
      </c>
      <c r="B194" s="68"/>
      <c r="C194" s="69" t="s">
        <v>396</v>
      </c>
      <c r="D194" s="70" t="s">
        <v>73</v>
      </c>
      <c r="E194" s="71">
        <v>99.78</v>
      </c>
      <c r="F194" s="71">
        <v>32.18</v>
      </c>
      <c r="G194" s="71">
        <v>131.96</v>
      </c>
      <c r="H194" s="45">
        <v>9</v>
      </c>
    </row>
    <row r="195" spans="1:8" ht="45" x14ac:dyDescent="0.25">
      <c r="A195" s="68" t="s">
        <v>397</v>
      </c>
      <c r="B195" s="68"/>
      <c r="C195" s="69" t="s">
        <v>398</v>
      </c>
      <c r="D195" s="70" t="s">
        <v>156</v>
      </c>
      <c r="E195" s="71">
        <v>60.38</v>
      </c>
      <c r="F195" s="71">
        <v>37.119999999999997</v>
      </c>
      <c r="G195" s="71">
        <v>97.5</v>
      </c>
      <c r="H195" s="45">
        <v>9</v>
      </c>
    </row>
    <row r="196" spans="1:8" x14ac:dyDescent="0.25">
      <c r="A196" s="68" t="s">
        <v>399</v>
      </c>
      <c r="B196" s="68"/>
      <c r="C196" s="69" t="s">
        <v>400</v>
      </c>
      <c r="D196" s="70"/>
      <c r="E196" s="71"/>
      <c r="F196" s="71"/>
      <c r="G196" s="71"/>
      <c r="H196" s="45">
        <v>5</v>
      </c>
    </row>
    <row r="197" spans="1:8" ht="30" x14ac:dyDescent="0.25">
      <c r="A197" s="68" t="s">
        <v>401</v>
      </c>
      <c r="B197" s="68"/>
      <c r="C197" s="69" t="s">
        <v>402</v>
      </c>
      <c r="D197" s="70" t="s">
        <v>131</v>
      </c>
      <c r="E197" s="71"/>
      <c r="F197" s="71">
        <v>10.3</v>
      </c>
      <c r="G197" s="71">
        <v>10.3</v>
      </c>
      <c r="H197" s="45">
        <v>9</v>
      </c>
    </row>
    <row r="198" spans="1:8" ht="30" x14ac:dyDescent="0.25">
      <c r="A198" s="68" t="s">
        <v>403</v>
      </c>
      <c r="B198" s="68"/>
      <c r="C198" s="69" t="s">
        <v>404</v>
      </c>
      <c r="D198" s="70" t="s">
        <v>131</v>
      </c>
      <c r="E198" s="71"/>
      <c r="F198" s="71">
        <v>26</v>
      </c>
      <c r="G198" s="71">
        <v>26</v>
      </c>
      <c r="H198" s="45">
        <v>9</v>
      </c>
    </row>
    <row r="199" spans="1:8" ht="30" x14ac:dyDescent="0.25">
      <c r="A199" s="68" t="s">
        <v>405</v>
      </c>
      <c r="B199" s="68"/>
      <c r="C199" s="69" t="s">
        <v>406</v>
      </c>
      <c r="D199" s="70" t="s">
        <v>73</v>
      </c>
      <c r="E199" s="71"/>
      <c r="F199" s="71">
        <v>10.3</v>
      </c>
      <c r="G199" s="71">
        <v>10.3</v>
      </c>
      <c r="H199" s="45">
        <v>9</v>
      </c>
    </row>
    <row r="200" spans="1:8" ht="30" x14ac:dyDescent="0.25">
      <c r="A200" s="68" t="s">
        <v>407</v>
      </c>
      <c r="B200" s="68"/>
      <c r="C200" s="69" t="s">
        <v>408</v>
      </c>
      <c r="D200" s="70" t="s">
        <v>73</v>
      </c>
      <c r="E200" s="71"/>
      <c r="F200" s="71">
        <v>26</v>
      </c>
      <c r="G200" s="71">
        <v>26</v>
      </c>
      <c r="H200" s="45">
        <v>9</v>
      </c>
    </row>
    <row r="201" spans="1:8" ht="30" x14ac:dyDescent="0.25">
      <c r="A201" s="68" t="s">
        <v>409</v>
      </c>
      <c r="B201" s="68"/>
      <c r="C201" s="69" t="s">
        <v>410</v>
      </c>
      <c r="D201" s="70" t="s">
        <v>359</v>
      </c>
      <c r="E201" s="71">
        <v>1920.76</v>
      </c>
      <c r="F201" s="71"/>
      <c r="G201" s="71">
        <v>1920.76</v>
      </c>
      <c r="H201" s="45">
        <v>9</v>
      </c>
    </row>
    <row r="202" spans="1:8" ht="30" x14ac:dyDescent="0.25">
      <c r="A202" s="68" t="s">
        <v>411</v>
      </c>
      <c r="B202" s="68"/>
      <c r="C202" s="69" t="s">
        <v>412</v>
      </c>
      <c r="D202" s="70" t="s">
        <v>413</v>
      </c>
      <c r="E202" s="71">
        <v>20.69</v>
      </c>
      <c r="F202" s="71">
        <v>4.05</v>
      </c>
      <c r="G202" s="71">
        <v>24.74</v>
      </c>
      <c r="H202" s="45">
        <v>9</v>
      </c>
    </row>
    <row r="203" spans="1:8" ht="30" x14ac:dyDescent="0.25">
      <c r="A203" s="68" t="s">
        <v>414</v>
      </c>
      <c r="B203" s="68"/>
      <c r="C203" s="69" t="s">
        <v>415</v>
      </c>
      <c r="D203" s="70" t="s">
        <v>388</v>
      </c>
      <c r="E203" s="71">
        <v>8.93</v>
      </c>
      <c r="F203" s="71">
        <v>4.05</v>
      </c>
      <c r="G203" s="71">
        <v>12.98</v>
      </c>
      <c r="H203" s="45">
        <v>9</v>
      </c>
    </row>
    <row r="204" spans="1:8" x14ac:dyDescent="0.25">
      <c r="A204" s="68" t="s">
        <v>416</v>
      </c>
      <c r="B204" s="68"/>
      <c r="C204" s="69" t="s">
        <v>417</v>
      </c>
      <c r="D204" s="70"/>
      <c r="E204" s="71"/>
      <c r="F204" s="71"/>
      <c r="G204" s="71"/>
      <c r="H204" s="45">
        <v>5</v>
      </c>
    </row>
    <row r="205" spans="1:8" ht="45" x14ac:dyDescent="0.25">
      <c r="A205" s="68" t="s">
        <v>418</v>
      </c>
      <c r="B205" s="68"/>
      <c r="C205" s="69" t="s">
        <v>419</v>
      </c>
      <c r="D205" s="70" t="s">
        <v>359</v>
      </c>
      <c r="E205" s="71">
        <v>8519.69</v>
      </c>
      <c r="F205" s="71">
        <v>2889</v>
      </c>
      <c r="G205" s="71">
        <v>11408.69</v>
      </c>
      <c r="H205" s="45">
        <v>9</v>
      </c>
    </row>
    <row r="206" spans="1:8" ht="45" x14ac:dyDescent="0.25">
      <c r="A206" s="68" t="s">
        <v>420</v>
      </c>
      <c r="B206" s="68"/>
      <c r="C206" s="69" t="s">
        <v>421</v>
      </c>
      <c r="D206" s="70" t="s">
        <v>359</v>
      </c>
      <c r="E206" s="71">
        <v>17419.650000000001</v>
      </c>
      <c r="F206" s="71">
        <v>2889</v>
      </c>
      <c r="G206" s="71">
        <v>20308.650000000001</v>
      </c>
      <c r="H206" s="45">
        <v>9</v>
      </c>
    </row>
    <row r="207" spans="1:8" x14ac:dyDescent="0.25">
      <c r="A207" s="68" t="s">
        <v>422</v>
      </c>
      <c r="B207" s="68"/>
      <c r="C207" s="69" t="s">
        <v>423</v>
      </c>
      <c r="D207" s="70"/>
      <c r="E207" s="71"/>
      <c r="F207" s="71"/>
      <c r="G207" s="71"/>
      <c r="H207" s="45">
        <v>5</v>
      </c>
    </row>
    <row r="208" spans="1:8" x14ac:dyDescent="0.25">
      <c r="A208" s="68" t="s">
        <v>424</v>
      </c>
      <c r="B208" s="68"/>
      <c r="C208" s="69" t="s">
        <v>425</v>
      </c>
      <c r="D208" s="70" t="s">
        <v>73</v>
      </c>
      <c r="E208" s="71">
        <v>791.74</v>
      </c>
      <c r="F208" s="71">
        <v>77.5</v>
      </c>
      <c r="G208" s="71">
        <v>869.24</v>
      </c>
      <c r="H208" s="45">
        <v>9</v>
      </c>
    </row>
    <row r="209" spans="1:8" ht="30" x14ac:dyDescent="0.25">
      <c r="A209" s="68" t="s">
        <v>426</v>
      </c>
      <c r="B209" s="68"/>
      <c r="C209" s="69" t="s">
        <v>427</v>
      </c>
      <c r="D209" s="70" t="s">
        <v>73</v>
      </c>
      <c r="E209" s="71">
        <v>410.45</v>
      </c>
      <c r="F209" s="71">
        <v>21.93</v>
      </c>
      <c r="G209" s="71">
        <v>432.38</v>
      </c>
      <c r="H209" s="45">
        <v>9</v>
      </c>
    </row>
    <row r="210" spans="1:8" ht="30" x14ac:dyDescent="0.25">
      <c r="A210" s="68" t="s">
        <v>428</v>
      </c>
      <c r="B210" s="68"/>
      <c r="C210" s="69" t="s">
        <v>429</v>
      </c>
      <c r="D210" s="70" t="s">
        <v>73</v>
      </c>
      <c r="E210" s="71">
        <v>130.19999999999999</v>
      </c>
      <c r="F210" s="71">
        <v>44.24</v>
      </c>
      <c r="G210" s="71">
        <v>174.44</v>
      </c>
      <c r="H210" s="45">
        <v>9</v>
      </c>
    </row>
    <row r="211" spans="1:8" x14ac:dyDescent="0.25">
      <c r="A211" s="68" t="s">
        <v>430</v>
      </c>
      <c r="B211" s="68"/>
      <c r="C211" s="69" t="s">
        <v>431</v>
      </c>
      <c r="D211" s="70"/>
      <c r="E211" s="71"/>
      <c r="F211" s="71"/>
      <c r="G211" s="71"/>
      <c r="H211" s="45">
        <v>5</v>
      </c>
    </row>
    <row r="212" spans="1:8" ht="45" x14ac:dyDescent="0.25">
      <c r="A212" s="68" t="s">
        <v>432</v>
      </c>
      <c r="B212" s="68"/>
      <c r="C212" s="69" t="s">
        <v>433</v>
      </c>
      <c r="D212" s="70" t="s">
        <v>73</v>
      </c>
      <c r="E212" s="71">
        <v>2.63</v>
      </c>
      <c r="F212" s="71">
        <v>4.22</v>
      </c>
      <c r="G212" s="71">
        <v>6.85</v>
      </c>
      <c r="H212" s="45">
        <v>9</v>
      </c>
    </row>
    <row r="213" spans="1:8" ht="60" x14ac:dyDescent="0.25">
      <c r="A213" s="68" t="s">
        <v>434</v>
      </c>
      <c r="B213" s="68"/>
      <c r="C213" s="69" t="s">
        <v>435</v>
      </c>
      <c r="D213" s="70" t="s">
        <v>73</v>
      </c>
      <c r="E213" s="71">
        <v>4.2300000000000004</v>
      </c>
      <c r="F213" s="71">
        <v>0.13</v>
      </c>
      <c r="G213" s="71">
        <v>4.3600000000000003</v>
      </c>
      <c r="H213" s="45">
        <v>9</v>
      </c>
    </row>
    <row r="214" spans="1:8" ht="60" x14ac:dyDescent="0.25">
      <c r="A214" s="68" t="s">
        <v>436</v>
      </c>
      <c r="B214" s="68"/>
      <c r="C214" s="69" t="s">
        <v>437</v>
      </c>
      <c r="D214" s="70" t="s">
        <v>73</v>
      </c>
      <c r="E214" s="71">
        <v>4.5599999999999996</v>
      </c>
      <c r="F214" s="71">
        <v>0.13</v>
      </c>
      <c r="G214" s="71">
        <v>4.6900000000000004</v>
      </c>
      <c r="H214" s="45">
        <v>9</v>
      </c>
    </row>
    <row r="215" spans="1:8" ht="30" x14ac:dyDescent="0.25">
      <c r="A215" s="68" t="s">
        <v>438</v>
      </c>
      <c r="B215" s="68"/>
      <c r="C215" s="69" t="s">
        <v>439</v>
      </c>
      <c r="D215" s="70" t="s">
        <v>156</v>
      </c>
      <c r="E215" s="71">
        <v>80.12</v>
      </c>
      <c r="F215" s="71">
        <v>7.59</v>
      </c>
      <c r="G215" s="71">
        <v>87.71</v>
      </c>
      <c r="H215" s="45">
        <v>9</v>
      </c>
    </row>
    <row r="216" spans="1:8" ht="30" x14ac:dyDescent="0.25">
      <c r="A216" s="68" t="s">
        <v>440</v>
      </c>
      <c r="B216" s="68"/>
      <c r="C216" s="69" t="s">
        <v>441</v>
      </c>
      <c r="D216" s="70" t="s">
        <v>156</v>
      </c>
      <c r="E216" s="71">
        <v>94.37</v>
      </c>
      <c r="F216" s="71">
        <v>8.94</v>
      </c>
      <c r="G216" s="71">
        <v>103.31</v>
      </c>
      <c r="H216" s="45">
        <v>9</v>
      </c>
    </row>
    <row r="217" spans="1:8" x14ac:dyDescent="0.25">
      <c r="A217" s="68" t="s">
        <v>442</v>
      </c>
      <c r="B217" s="68"/>
      <c r="C217" s="69" t="s">
        <v>443</v>
      </c>
      <c r="D217" s="70"/>
      <c r="E217" s="71"/>
      <c r="F217" s="71"/>
      <c r="G217" s="71"/>
      <c r="H217" s="45">
        <v>5</v>
      </c>
    </row>
    <row r="218" spans="1:8" x14ac:dyDescent="0.25">
      <c r="A218" s="68" t="s">
        <v>444</v>
      </c>
      <c r="B218" s="68"/>
      <c r="C218" s="69" t="s">
        <v>445</v>
      </c>
      <c r="D218" s="70" t="s">
        <v>73</v>
      </c>
      <c r="E218" s="71">
        <v>10.61</v>
      </c>
      <c r="F218" s="71">
        <v>4.8600000000000003</v>
      </c>
      <c r="G218" s="71">
        <v>15.47</v>
      </c>
      <c r="H218" s="45">
        <v>9</v>
      </c>
    </row>
    <row r="219" spans="1:8" x14ac:dyDescent="0.25">
      <c r="A219" s="68" t="s">
        <v>446</v>
      </c>
      <c r="B219" s="68"/>
      <c r="C219" s="69" t="s">
        <v>447</v>
      </c>
      <c r="D219" s="70" t="s">
        <v>131</v>
      </c>
      <c r="E219" s="71">
        <v>1.05</v>
      </c>
      <c r="F219" s="71">
        <v>0.34</v>
      </c>
      <c r="G219" s="71">
        <v>1.39</v>
      </c>
      <c r="H219" s="45">
        <v>9</v>
      </c>
    </row>
    <row r="220" spans="1:8" x14ac:dyDescent="0.25">
      <c r="A220" s="68" t="s">
        <v>448</v>
      </c>
      <c r="B220" s="68"/>
      <c r="C220" s="69" t="s">
        <v>449</v>
      </c>
      <c r="D220" s="70" t="s">
        <v>131</v>
      </c>
      <c r="E220" s="71">
        <v>1.05</v>
      </c>
      <c r="F220" s="71">
        <v>0.34</v>
      </c>
      <c r="G220" s="71">
        <v>1.39</v>
      </c>
      <c r="H220" s="45">
        <v>9</v>
      </c>
    </row>
    <row r="221" spans="1:8" x14ac:dyDescent="0.25">
      <c r="A221" s="68" t="s">
        <v>450</v>
      </c>
      <c r="B221" s="68"/>
      <c r="C221" s="69" t="s">
        <v>451</v>
      </c>
      <c r="D221" s="70" t="s">
        <v>73</v>
      </c>
      <c r="E221" s="71">
        <v>1.03</v>
      </c>
      <c r="F221" s="71">
        <v>0.69</v>
      </c>
      <c r="G221" s="71">
        <v>1.72</v>
      </c>
      <c r="H221" s="45">
        <v>9</v>
      </c>
    </row>
    <row r="222" spans="1:8" x14ac:dyDescent="0.25">
      <c r="A222" s="68" t="s">
        <v>452</v>
      </c>
      <c r="B222" s="68"/>
      <c r="C222" s="69" t="s">
        <v>453</v>
      </c>
      <c r="D222" s="70"/>
      <c r="E222" s="71"/>
      <c r="F222" s="71"/>
      <c r="G222" s="71"/>
      <c r="H222" s="45">
        <v>2</v>
      </c>
    </row>
    <row r="223" spans="1:8" x14ac:dyDescent="0.25">
      <c r="A223" s="68" t="s">
        <v>454</v>
      </c>
      <c r="B223" s="68"/>
      <c r="C223" s="69" t="s">
        <v>455</v>
      </c>
      <c r="D223" s="70"/>
      <c r="E223" s="71"/>
      <c r="F223" s="71"/>
      <c r="G223" s="71"/>
      <c r="H223" s="45">
        <v>5</v>
      </c>
    </row>
    <row r="224" spans="1:8" x14ac:dyDescent="0.25">
      <c r="A224" s="68" t="s">
        <v>456</v>
      </c>
      <c r="B224" s="68"/>
      <c r="C224" s="69" t="s">
        <v>457</v>
      </c>
      <c r="D224" s="70" t="s">
        <v>156</v>
      </c>
      <c r="E224" s="71"/>
      <c r="F224" s="71">
        <v>185.57</v>
      </c>
      <c r="G224" s="71">
        <v>185.57</v>
      </c>
      <c r="H224" s="45">
        <v>9</v>
      </c>
    </row>
    <row r="225" spans="1:8" x14ac:dyDescent="0.25">
      <c r="A225" s="68" t="s">
        <v>458</v>
      </c>
      <c r="B225" s="68"/>
      <c r="C225" s="69" t="s">
        <v>459</v>
      </c>
      <c r="D225" s="70" t="s">
        <v>156</v>
      </c>
      <c r="E225" s="71"/>
      <c r="F225" s="71">
        <v>337.4</v>
      </c>
      <c r="G225" s="71">
        <v>337.4</v>
      </c>
      <c r="H225" s="45">
        <v>9</v>
      </c>
    </row>
    <row r="226" spans="1:8" ht="30" x14ac:dyDescent="0.25">
      <c r="A226" s="68" t="s">
        <v>460</v>
      </c>
      <c r="B226" s="68"/>
      <c r="C226" s="69" t="s">
        <v>461</v>
      </c>
      <c r="D226" s="70" t="s">
        <v>73</v>
      </c>
      <c r="E226" s="71"/>
      <c r="F226" s="71">
        <v>25.31</v>
      </c>
      <c r="G226" s="71">
        <v>25.31</v>
      </c>
      <c r="H226" s="45">
        <v>9</v>
      </c>
    </row>
    <row r="227" spans="1:8" ht="45" x14ac:dyDescent="0.25">
      <c r="A227" s="68" t="s">
        <v>462</v>
      </c>
      <c r="B227" s="68"/>
      <c r="C227" s="69" t="s">
        <v>463</v>
      </c>
      <c r="D227" s="70" t="s">
        <v>156</v>
      </c>
      <c r="E227" s="71">
        <v>468.05</v>
      </c>
      <c r="F227" s="71">
        <v>101.22</v>
      </c>
      <c r="G227" s="71">
        <v>569.27</v>
      </c>
      <c r="H227" s="45">
        <v>9</v>
      </c>
    </row>
    <row r="228" spans="1:8" ht="30" x14ac:dyDescent="0.25">
      <c r="A228" s="68" t="s">
        <v>464</v>
      </c>
      <c r="B228" s="68"/>
      <c r="C228" s="69" t="s">
        <v>465</v>
      </c>
      <c r="D228" s="70" t="s">
        <v>156</v>
      </c>
      <c r="E228" s="71">
        <v>445.6</v>
      </c>
      <c r="F228" s="71">
        <v>101.22</v>
      </c>
      <c r="G228" s="71">
        <v>546.82000000000005</v>
      </c>
      <c r="H228" s="45">
        <v>9</v>
      </c>
    </row>
    <row r="229" spans="1:8" ht="45" x14ac:dyDescent="0.25">
      <c r="A229" s="68" t="s">
        <v>466</v>
      </c>
      <c r="B229" s="68"/>
      <c r="C229" s="69" t="s">
        <v>467</v>
      </c>
      <c r="D229" s="70" t="s">
        <v>156</v>
      </c>
      <c r="E229" s="71">
        <v>245.25</v>
      </c>
      <c r="F229" s="71">
        <v>67.48</v>
      </c>
      <c r="G229" s="71">
        <v>312.73</v>
      </c>
      <c r="H229" s="45">
        <v>9</v>
      </c>
    </row>
    <row r="230" spans="1:8" ht="30" x14ac:dyDescent="0.25">
      <c r="A230" s="68" t="s">
        <v>468</v>
      </c>
      <c r="B230" s="68"/>
      <c r="C230" s="69" t="s">
        <v>469</v>
      </c>
      <c r="D230" s="70" t="s">
        <v>156</v>
      </c>
      <c r="E230" s="71">
        <v>222.8</v>
      </c>
      <c r="F230" s="71">
        <v>67.48</v>
      </c>
      <c r="G230" s="71">
        <v>290.27999999999997</v>
      </c>
      <c r="H230" s="45">
        <v>9</v>
      </c>
    </row>
    <row r="231" spans="1:8" ht="45" x14ac:dyDescent="0.25">
      <c r="A231" s="68" t="s">
        <v>470</v>
      </c>
      <c r="B231" s="68"/>
      <c r="C231" s="69" t="s">
        <v>471</v>
      </c>
      <c r="D231" s="70" t="s">
        <v>73</v>
      </c>
      <c r="E231" s="71">
        <v>24.01</v>
      </c>
      <c r="F231" s="71">
        <v>6.75</v>
      </c>
      <c r="G231" s="71">
        <v>30.76</v>
      </c>
      <c r="H231" s="45">
        <v>9</v>
      </c>
    </row>
    <row r="232" spans="1:8" ht="45" x14ac:dyDescent="0.25">
      <c r="A232" s="68" t="s">
        <v>472</v>
      </c>
      <c r="B232" s="68"/>
      <c r="C232" s="69" t="s">
        <v>473</v>
      </c>
      <c r="D232" s="70" t="s">
        <v>73</v>
      </c>
      <c r="E232" s="71">
        <v>22.28</v>
      </c>
      <c r="F232" s="71">
        <v>6.75</v>
      </c>
      <c r="G232" s="71">
        <v>29.03</v>
      </c>
      <c r="H232" s="45">
        <v>9</v>
      </c>
    </row>
    <row r="233" spans="1:8" ht="45" x14ac:dyDescent="0.25">
      <c r="A233" s="68" t="s">
        <v>474</v>
      </c>
      <c r="B233" s="68"/>
      <c r="C233" s="69" t="s">
        <v>475</v>
      </c>
      <c r="D233" s="70" t="s">
        <v>156</v>
      </c>
      <c r="E233" s="71">
        <v>240.09</v>
      </c>
      <c r="F233" s="71">
        <v>67.48</v>
      </c>
      <c r="G233" s="71">
        <v>307.57</v>
      </c>
      <c r="H233" s="45">
        <v>9</v>
      </c>
    </row>
    <row r="234" spans="1:8" ht="30" x14ac:dyDescent="0.25">
      <c r="A234" s="68" t="s">
        <v>476</v>
      </c>
      <c r="B234" s="68"/>
      <c r="C234" s="69" t="s">
        <v>477</v>
      </c>
      <c r="D234" s="70" t="s">
        <v>156</v>
      </c>
      <c r="E234" s="71">
        <v>222.8</v>
      </c>
      <c r="F234" s="71">
        <v>67.48</v>
      </c>
      <c r="G234" s="71">
        <v>290.27999999999997</v>
      </c>
      <c r="H234" s="45">
        <v>9</v>
      </c>
    </row>
    <row r="235" spans="1:8" x14ac:dyDescent="0.25">
      <c r="A235" s="68" t="s">
        <v>478</v>
      </c>
      <c r="B235" s="68"/>
      <c r="C235" s="69" t="s">
        <v>479</v>
      </c>
      <c r="D235" s="70"/>
      <c r="E235" s="71"/>
      <c r="F235" s="71"/>
      <c r="G235" s="71"/>
      <c r="H235" s="45">
        <v>5</v>
      </c>
    </row>
    <row r="236" spans="1:8" ht="30" x14ac:dyDescent="0.25">
      <c r="A236" s="68" t="s">
        <v>480</v>
      </c>
      <c r="B236" s="68"/>
      <c r="C236" s="69" t="s">
        <v>481</v>
      </c>
      <c r="D236" s="70" t="s">
        <v>156</v>
      </c>
      <c r="E236" s="71"/>
      <c r="F236" s="71">
        <v>101.22</v>
      </c>
      <c r="G236" s="71">
        <v>101.22</v>
      </c>
      <c r="H236" s="45">
        <v>9</v>
      </c>
    </row>
    <row r="237" spans="1:8" ht="30" x14ac:dyDescent="0.25">
      <c r="A237" s="68" t="s">
        <v>482</v>
      </c>
      <c r="B237" s="68"/>
      <c r="C237" s="69" t="s">
        <v>483</v>
      </c>
      <c r="D237" s="70" t="s">
        <v>156</v>
      </c>
      <c r="E237" s="71"/>
      <c r="F237" s="71">
        <v>67.48</v>
      </c>
      <c r="G237" s="71">
        <v>67.48</v>
      </c>
      <c r="H237" s="45">
        <v>9</v>
      </c>
    </row>
    <row r="238" spans="1:8" x14ac:dyDescent="0.25">
      <c r="A238" s="68" t="s">
        <v>484</v>
      </c>
      <c r="B238" s="68"/>
      <c r="C238" s="69" t="s">
        <v>485</v>
      </c>
      <c r="D238" s="70"/>
      <c r="E238" s="71"/>
      <c r="F238" s="71"/>
      <c r="G238" s="71"/>
      <c r="H238" s="45">
        <v>5</v>
      </c>
    </row>
    <row r="239" spans="1:8" x14ac:dyDescent="0.25">
      <c r="A239" s="68" t="s">
        <v>486</v>
      </c>
      <c r="B239" s="68"/>
      <c r="C239" s="69" t="s">
        <v>487</v>
      </c>
      <c r="D239" s="70" t="s">
        <v>73</v>
      </c>
      <c r="E239" s="71"/>
      <c r="F239" s="71">
        <v>2.5299999999999998</v>
      </c>
      <c r="G239" s="71">
        <v>2.5299999999999998</v>
      </c>
      <c r="H239" s="45">
        <v>9</v>
      </c>
    </row>
    <row r="240" spans="1:8" ht="30" x14ac:dyDescent="0.25">
      <c r="A240" s="68" t="s">
        <v>488</v>
      </c>
      <c r="B240" s="68"/>
      <c r="C240" s="69" t="s">
        <v>489</v>
      </c>
      <c r="D240" s="70" t="s">
        <v>73</v>
      </c>
      <c r="E240" s="71"/>
      <c r="F240" s="71">
        <v>5.0599999999999996</v>
      </c>
      <c r="G240" s="71">
        <v>5.0599999999999996</v>
      </c>
      <c r="H240" s="45">
        <v>9</v>
      </c>
    </row>
    <row r="241" spans="1:8" ht="30" x14ac:dyDescent="0.25">
      <c r="A241" s="68" t="s">
        <v>490</v>
      </c>
      <c r="B241" s="68"/>
      <c r="C241" s="69" t="s">
        <v>491</v>
      </c>
      <c r="D241" s="70" t="s">
        <v>73</v>
      </c>
      <c r="E241" s="71"/>
      <c r="F241" s="71">
        <v>8.44</v>
      </c>
      <c r="G241" s="71">
        <v>8.44</v>
      </c>
      <c r="H241" s="45">
        <v>9</v>
      </c>
    </row>
    <row r="242" spans="1:8" ht="30" x14ac:dyDescent="0.25">
      <c r="A242" s="68" t="s">
        <v>492</v>
      </c>
      <c r="B242" s="68"/>
      <c r="C242" s="69" t="s">
        <v>493</v>
      </c>
      <c r="D242" s="70"/>
      <c r="E242" s="71"/>
      <c r="F242" s="71"/>
      <c r="G242" s="71"/>
      <c r="H242" s="45">
        <v>5</v>
      </c>
    </row>
    <row r="243" spans="1:8" ht="30" x14ac:dyDescent="0.25">
      <c r="A243" s="68" t="s">
        <v>494</v>
      </c>
      <c r="B243" s="68"/>
      <c r="C243" s="69" t="s">
        <v>495</v>
      </c>
      <c r="D243" s="70" t="s">
        <v>73</v>
      </c>
      <c r="E243" s="71"/>
      <c r="F243" s="71">
        <v>10.119999999999999</v>
      </c>
      <c r="G243" s="71">
        <v>10.119999999999999</v>
      </c>
      <c r="H243" s="45">
        <v>9</v>
      </c>
    </row>
    <row r="244" spans="1:8" ht="30" x14ac:dyDescent="0.25">
      <c r="A244" s="68" t="s">
        <v>496</v>
      </c>
      <c r="B244" s="68"/>
      <c r="C244" s="69" t="s">
        <v>497</v>
      </c>
      <c r="D244" s="70" t="s">
        <v>73</v>
      </c>
      <c r="E244" s="71"/>
      <c r="F244" s="71">
        <v>8.44</v>
      </c>
      <c r="G244" s="71">
        <v>8.44</v>
      </c>
      <c r="H244" s="45">
        <v>9</v>
      </c>
    </row>
    <row r="245" spans="1:8" ht="45" x14ac:dyDescent="0.25">
      <c r="A245" s="68" t="s">
        <v>498</v>
      </c>
      <c r="B245" s="68"/>
      <c r="C245" s="69" t="s">
        <v>499</v>
      </c>
      <c r="D245" s="70" t="s">
        <v>131</v>
      </c>
      <c r="E245" s="71"/>
      <c r="F245" s="71">
        <v>2.5299999999999998</v>
      </c>
      <c r="G245" s="71">
        <v>2.5299999999999998</v>
      </c>
      <c r="H245" s="45">
        <v>9</v>
      </c>
    </row>
    <row r="246" spans="1:8" x14ac:dyDescent="0.25">
      <c r="A246" s="68" t="s">
        <v>500</v>
      </c>
      <c r="B246" s="68"/>
      <c r="C246" s="69" t="s">
        <v>501</v>
      </c>
      <c r="D246" s="70"/>
      <c r="E246" s="71"/>
      <c r="F246" s="71"/>
      <c r="G246" s="71"/>
      <c r="H246" s="45">
        <v>5</v>
      </c>
    </row>
    <row r="247" spans="1:8" ht="30" x14ac:dyDescent="0.25">
      <c r="A247" s="68" t="s">
        <v>502</v>
      </c>
      <c r="B247" s="68"/>
      <c r="C247" s="69" t="s">
        <v>503</v>
      </c>
      <c r="D247" s="70" t="s">
        <v>73</v>
      </c>
      <c r="E247" s="71"/>
      <c r="F247" s="71">
        <v>6.75</v>
      </c>
      <c r="G247" s="71">
        <v>6.75</v>
      </c>
      <c r="H247" s="45">
        <v>9</v>
      </c>
    </row>
    <row r="248" spans="1:8" ht="30" x14ac:dyDescent="0.25">
      <c r="A248" s="68" t="s">
        <v>504</v>
      </c>
      <c r="B248" s="68"/>
      <c r="C248" s="69" t="s">
        <v>505</v>
      </c>
      <c r="D248" s="70"/>
      <c r="E248" s="71"/>
      <c r="F248" s="71"/>
      <c r="G248" s="71"/>
      <c r="H248" s="45">
        <v>5</v>
      </c>
    </row>
    <row r="249" spans="1:8" ht="60" x14ac:dyDescent="0.25">
      <c r="A249" s="68" t="s">
        <v>506</v>
      </c>
      <c r="B249" s="68"/>
      <c r="C249" s="69" t="s">
        <v>507</v>
      </c>
      <c r="D249" s="70" t="s">
        <v>73</v>
      </c>
      <c r="E249" s="71">
        <v>18.02</v>
      </c>
      <c r="F249" s="71">
        <v>8.44</v>
      </c>
      <c r="G249" s="71">
        <v>26.46</v>
      </c>
      <c r="H249" s="45">
        <v>9</v>
      </c>
    </row>
    <row r="250" spans="1:8" ht="45" x14ac:dyDescent="0.25">
      <c r="A250" s="68" t="s">
        <v>508</v>
      </c>
      <c r="B250" s="68"/>
      <c r="C250" s="69" t="s">
        <v>509</v>
      </c>
      <c r="D250" s="70" t="s">
        <v>73</v>
      </c>
      <c r="E250" s="71">
        <v>1.59</v>
      </c>
      <c r="F250" s="71">
        <v>8.44</v>
      </c>
      <c r="G250" s="71">
        <v>10.029999999999999</v>
      </c>
      <c r="H250" s="45">
        <v>9</v>
      </c>
    </row>
    <row r="251" spans="1:8" x14ac:dyDescent="0.25">
      <c r="A251" s="68" t="s">
        <v>510</v>
      </c>
      <c r="B251" s="68"/>
      <c r="C251" s="69" t="s">
        <v>511</v>
      </c>
      <c r="D251" s="70"/>
      <c r="E251" s="71"/>
      <c r="F251" s="71"/>
      <c r="G251" s="71"/>
      <c r="H251" s="45">
        <v>5</v>
      </c>
    </row>
    <row r="252" spans="1:8" ht="45" x14ac:dyDescent="0.25">
      <c r="A252" s="68" t="s">
        <v>512</v>
      </c>
      <c r="B252" s="68"/>
      <c r="C252" s="69" t="s">
        <v>513</v>
      </c>
      <c r="D252" s="70" t="s">
        <v>73</v>
      </c>
      <c r="E252" s="71">
        <v>24.65</v>
      </c>
      <c r="F252" s="71">
        <v>3.37</v>
      </c>
      <c r="G252" s="71">
        <v>28.02</v>
      </c>
      <c r="H252" s="45">
        <v>9</v>
      </c>
    </row>
    <row r="253" spans="1:8" ht="45" x14ac:dyDescent="0.25">
      <c r="A253" s="68" t="s">
        <v>514</v>
      </c>
      <c r="B253" s="68"/>
      <c r="C253" s="69" t="s">
        <v>515</v>
      </c>
      <c r="D253" s="70" t="s">
        <v>73</v>
      </c>
      <c r="E253" s="71">
        <v>22.28</v>
      </c>
      <c r="F253" s="71">
        <v>3.37</v>
      </c>
      <c r="G253" s="71">
        <v>25.65</v>
      </c>
      <c r="H253" s="45">
        <v>9</v>
      </c>
    </row>
    <row r="254" spans="1:8" ht="45" x14ac:dyDescent="0.25">
      <c r="A254" s="68" t="s">
        <v>516</v>
      </c>
      <c r="B254" s="68"/>
      <c r="C254" s="69" t="s">
        <v>517</v>
      </c>
      <c r="D254" s="70" t="s">
        <v>73</v>
      </c>
      <c r="E254" s="71">
        <v>9.73</v>
      </c>
      <c r="F254" s="71">
        <v>1.18</v>
      </c>
      <c r="G254" s="71">
        <v>10.91</v>
      </c>
      <c r="H254" s="45">
        <v>9</v>
      </c>
    </row>
    <row r="255" spans="1:8" ht="30" x14ac:dyDescent="0.25">
      <c r="A255" s="68" t="s">
        <v>518</v>
      </c>
      <c r="B255" s="68"/>
      <c r="C255" s="69" t="s">
        <v>519</v>
      </c>
      <c r="D255" s="70" t="s">
        <v>73</v>
      </c>
      <c r="E255" s="71">
        <v>6.99</v>
      </c>
      <c r="F255" s="71">
        <v>1.18</v>
      </c>
      <c r="G255" s="71">
        <v>8.17</v>
      </c>
      <c r="H255" s="45">
        <v>9</v>
      </c>
    </row>
    <row r="256" spans="1:8" ht="45" x14ac:dyDescent="0.25">
      <c r="A256" s="68" t="s">
        <v>520</v>
      </c>
      <c r="B256" s="68"/>
      <c r="C256" s="69" t="s">
        <v>521</v>
      </c>
      <c r="D256" s="70" t="s">
        <v>73</v>
      </c>
      <c r="E256" s="71">
        <v>13.14</v>
      </c>
      <c r="F256" s="71">
        <v>0.51</v>
      </c>
      <c r="G256" s="71">
        <v>13.65</v>
      </c>
      <c r="H256" s="45">
        <v>9</v>
      </c>
    </row>
    <row r="257" spans="1:8" x14ac:dyDescent="0.25">
      <c r="A257" s="68" t="s">
        <v>522</v>
      </c>
      <c r="B257" s="68"/>
      <c r="C257" s="69" t="s">
        <v>523</v>
      </c>
      <c r="D257" s="70"/>
      <c r="E257" s="71"/>
      <c r="F257" s="71"/>
      <c r="G257" s="71"/>
      <c r="H257" s="45">
        <v>5</v>
      </c>
    </row>
    <row r="258" spans="1:8" ht="30" x14ac:dyDescent="0.25">
      <c r="A258" s="68" t="s">
        <v>524</v>
      </c>
      <c r="B258" s="68"/>
      <c r="C258" s="69" t="s">
        <v>525</v>
      </c>
      <c r="D258" s="70" t="s">
        <v>73</v>
      </c>
      <c r="E258" s="71"/>
      <c r="F258" s="71">
        <v>8.77</v>
      </c>
      <c r="G258" s="71">
        <v>8.77</v>
      </c>
      <c r="H258" s="45">
        <v>9</v>
      </c>
    </row>
    <row r="259" spans="1:8" ht="30" x14ac:dyDescent="0.25">
      <c r="A259" s="68" t="s">
        <v>526</v>
      </c>
      <c r="B259" s="68"/>
      <c r="C259" s="69" t="s">
        <v>527</v>
      </c>
      <c r="D259" s="70" t="s">
        <v>73</v>
      </c>
      <c r="E259" s="71"/>
      <c r="F259" s="71">
        <v>5.0599999999999996</v>
      </c>
      <c r="G259" s="71">
        <v>5.0599999999999996</v>
      </c>
      <c r="H259" s="45">
        <v>9</v>
      </c>
    </row>
    <row r="260" spans="1:8" ht="30" x14ac:dyDescent="0.25">
      <c r="A260" s="68" t="s">
        <v>528</v>
      </c>
      <c r="B260" s="68"/>
      <c r="C260" s="69" t="s">
        <v>529</v>
      </c>
      <c r="D260" s="70" t="s">
        <v>73</v>
      </c>
      <c r="E260" s="71"/>
      <c r="F260" s="71">
        <v>5.0599999999999996</v>
      </c>
      <c r="G260" s="71">
        <v>5.0599999999999996</v>
      </c>
      <c r="H260" s="45">
        <v>9</v>
      </c>
    </row>
    <row r="261" spans="1:8" ht="30" x14ac:dyDescent="0.25">
      <c r="A261" s="68" t="s">
        <v>530</v>
      </c>
      <c r="B261" s="68"/>
      <c r="C261" s="69" t="s">
        <v>531</v>
      </c>
      <c r="D261" s="70" t="s">
        <v>73</v>
      </c>
      <c r="E261" s="71"/>
      <c r="F261" s="71">
        <v>5.57</v>
      </c>
      <c r="G261" s="71">
        <v>5.57</v>
      </c>
      <c r="H261" s="45">
        <v>9</v>
      </c>
    </row>
    <row r="262" spans="1:8" x14ac:dyDescent="0.25">
      <c r="A262" s="68" t="s">
        <v>532</v>
      </c>
      <c r="B262" s="68"/>
      <c r="C262" s="69" t="s">
        <v>533</v>
      </c>
      <c r="D262" s="70"/>
      <c r="E262" s="71"/>
      <c r="F262" s="71"/>
      <c r="G262" s="71"/>
      <c r="H262" s="45">
        <v>5</v>
      </c>
    </row>
    <row r="263" spans="1:8" x14ac:dyDescent="0.25">
      <c r="A263" s="68" t="s">
        <v>534</v>
      </c>
      <c r="B263" s="68"/>
      <c r="C263" s="69" t="s">
        <v>535</v>
      </c>
      <c r="D263" s="70" t="s">
        <v>73</v>
      </c>
      <c r="E263" s="71"/>
      <c r="F263" s="71">
        <v>13.57</v>
      </c>
      <c r="G263" s="71">
        <v>13.57</v>
      </c>
      <c r="H263" s="45">
        <v>9</v>
      </c>
    </row>
    <row r="264" spans="1:8" ht="30" x14ac:dyDescent="0.25">
      <c r="A264" s="68" t="s">
        <v>536</v>
      </c>
      <c r="B264" s="68"/>
      <c r="C264" s="69" t="s">
        <v>537</v>
      </c>
      <c r="D264" s="70" t="s">
        <v>73</v>
      </c>
      <c r="E264" s="71"/>
      <c r="F264" s="71">
        <v>16.28</v>
      </c>
      <c r="G264" s="71">
        <v>16.28</v>
      </c>
      <c r="H264" s="45">
        <v>9</v>
      </c>
    </row>
    <row r="265" spans="1:8" ht="30" x14ac:dyDescent="0.25">
      <c r="A265" s="68" t="s">
        <v>538</v>
      </c>
      <c r="B265" s="68"/>
      <c r="C265" s="69" t="s">
        <v>539</v>
      </c>
      <c r="D265" s="70" t="s">
        <v>131</v>
      </c>
      <c r="E265" s="71"/>
      <c r="F265" s="71">
        <v>5.42</v>
      </c>
      <c r="G265" s="71">
        <v>5.42</v>
      </c>
      <c r="H265" s="45">
        <v>9</v>
      </c>
    </row>
    <row r="266" spans="1:8" x14ac:dyDescent="0.25">
      <c r="A266" s="68" t="s">
        <v>540</v>
      </c>
      <c r="B266" s="68"/>
      <c r="C266" s="69" t="s">
        <v>541</v>
      </c>
      <c r="D266" s="70"/>
      <c r="E266" s="71"/>
      <c r="F266" s="71"/>
      <c r="G266" s="71"/>
      <c r="H266" s="45">
        <v>5</v>
      </c>
    </row>
    <row r="267" spans="1:8" ht="30" x14ac:dyDescent="0.25">
      <c r="A267" s="68" t="s">
        <v>542</v>
      </c>
      <c r="B267" s="68"/>
      <c r="C267" s="69" t="s">
        <v>543</v>
      </c>
      <c r="D267" s="70" t="s">
        <v>131</v>
      </c>
      <c r="E267" s="71">
        <v>7.0000000000000007E-2</v>
      </c>
      <c r="F267" s="71">
        <v>1.23</v>
      </c>
      <c r="G267" s="71">
        <v>1.3</v>
      </c>
      <c r="H267" s="45">
        <v>9</v>
      </c>
    </row>
    <row r="268" spans="1:8" ht="30" x14ac:dyDescent="0.25">
      <c r="A268" s="68" t="s">
        <v>544</v>
      </c>
      <c r="B268" s="68"/>
      <c r="C268" s="69" t="s">
        <v>545</v>
      </c>
      <c r="D268" s="70" t="s">
        <v>131</v>
      </c>
      <c r="E268" s="71">
        <v>0.71</v>
      </c>
      <c r="F268" s="71">
        <v>1.23</v>
      </c>
      <c r="G268" s="71">
        <v>1.94</v>
      </c>
      <c r="H268" s="45">
        <v>9</v>
      </c>
    </row>
    <row r="269" spans="1:8" ht="30" x14ac:dyDescent="0.25">
      <c r="A269" s="68" t="s">
        <v>546</v>
      </c>
      <c r="B269" s="68"/>
      <c r="C269" s="69" t="s">
        <v>547</v>
      </c>
      <c r="D269" s="70" t="s">
        <v>73</v>
      </c>
      <c r="E269" s="71">
        <v>3.54</v>
      </c>
      <c r="F269" s="71">
        <v>9.84</v>
      </c>
      <c r="G269" s="71">
        <v>13.38</v>
      </c>
      <c r="H269" s="45">
        <v>9</v>
      </c>
    </row>
    <row r="270" spans="1:8" ht="30" x14ac:dyDescent="0.25">
      <c r="A270" s="68" t="s">
        <v>548</v>
      </c>
      <c r="B270" s="68"/>
      <c r="C270" s="69" t="s">
        <v>549</v>
      </c>
      <c r="D270" s="70" t="s">
        <v>73</v>
      </c>
      <c r="E270" s="71">
        <v>0.36</v>
      </c>
      <c r="F270" s="71">
        <v>7.38</v>
      </c>
      <c r="G270" s="71">
        <v>7.74</v>
      </c>
      <c r="H270" s="45">
        <v>9</v>
      </c>
    </row>
    <row r="271" spans="1:8" ht="30" x14ac:dyDescent="0.25">
      <c r="A271" s="68" t="s">
        <v>550</v>
      </c>
      <c r="B271" s="68"/>
      <c r="C271" s="69" t="s">
        <v>551</v>
      </c>
      <c r="D271" s="70" t="s">
        <v>73</v>
      </c>
      <c r="E271" s="71">
        <v>3.54</v>
      </c>
      <c r="F271" s="71">
        <v>7.38</v>
      </c>
      <c r="G271" s="71">
        <v>10.92</v>
      </c>
      <c r="H271" s="45">
        <v>9</v>
      </c>
    </row>
    <row r="272" spans="1:8" x14ac:dyDescent="0.25">
      <c r="A272" s="68" t="s">
        <v>552</v>
      </c>
      <c r="B272" s="68"/>
      <c r="C272" s="69" t="s">
        <v>553</v>
      </c>
      <c r="D272" s="70" t="s">
        <v>73</v>
      </c>
      <c r="E272" s="71">
        <v>0.36</v>
      </c>
      <c r="F272" s="71">
        <v>4.92</v>
      </c>
      <c r="G272" s="71">
        <v>5.28</v>
      </c>
      <c r="H272" s="45">
        <v>9</v>
      </c>
    </row>
    <row r="273" spans="1:8" x14ac:dyDescent="0.25">
      <c r="A273" s="68" t="s">
        <v>554</v>
      </c>
      <c r="B273" s="68"/>
      <c r="C273" s="69" t="s">
        <v>555</v>
      </c>
      <c r="D273" s="70"/>
      <c r="E273" s="71"/>
      <c r="F273" s="71"/>
      <c r="G273" s="71"/>
      <c r="H273" s="45">
        <v>5</v>
      </c>
    </row>
    <row r="274" spans="1:8" x14ac:dyDescent="0.25">
      <c r="A274" s="68" t="s">
        <v>556</v>
      </c>
      <c r="B274" s="68"/>
      <c r="C274" s="69" t="s">
        <v>557</v>
      </c>
      <c r="D274" s="70" t="s">
        <v>73</v>
      </c>
      <c r="E274" s="71">
        <v>87.05</v>
      </c>
      <c r="F274" s="71"/>
      <c r="G274" s="71">
        <v>87.05</v>
      </c>
      <c r="H274" s="45">
        <v>9</v>
      </c>
    </row>
    <row r="275" spans="1:8" x14ac:dyDescent="0.25">
      <c r="A275" s="68" t="s">
        <v>558</v>
      </c>
      <c r="B275" s="68"/>
      <c r="C275" s="69" t="s">
        <v>559</v>
      </c>
      <c r="D275" s="70" t="s">
        <v>21</v>
      </c>
      <c r="E275" s="71">
        <v>2.95</v>
      </c>
      <c r="F275" s="71">
        <v>7.48</v>
      </c>
      <c r="G275" s="71">
        <v>10.43</v>
      </c>
      <c r="H275" s="45">
        <v>9</v>
      </c>
    </row>
    <row r="276" spans="1:8" x14ac:dyDescent="0.25">
      <c r="A276" s="68" t="s">
        <v>560</v>
      </c>
      <c r="B276" s="68"/>
      <c r="C276" s="69" t="s">
        <v>561</v>
      </c>
      <c r="D276" s="70"/>
      <c r="E276" s="71"/>
      <c r="F276" s="71"/>
      <c r="G276" s="71"/>
      <c r="H276" s="45">
        <v>2</v>
      </c>
    </row>
    <row r="277" spans="1:8" x14ac:dyDescent="0.25">
      <c r="A277" s="68" t="s">
        <v>562</v>
      </c>
      <c r="B277" s="68"/>
      <c r="C277" s="69" t="s">
        <v>563</v>
      </c>
      <c r="D277" s="70"/>
      <c r="E277" s="71"/>
      <c r="F277" s="71"/>
      <c r="G277" s="71"/>
      <c r="H277" s="45">
        <v>5</v>
      </c>
    </row>
    <row r="278" spans="1:8" ht="30" x14ac:dyDescent="0.25">
      <c r="A278" s="68" t="s">
        <v>564</v>
      </c>
      <c r="B278" s="68"/>
      <c r="C278" s="69" t="s">
        <v>565</v>
      </c>
      <c r="D278" s="70" t="s">
        <v>73</v>
      </c>
      <c r="E278" s="71"/>
      <c r="F278" s="71">
        <v>30.8</v>
      </c>
      <c r="G278" s="71">
        <v>30.8</v>
      </c>
      <c r="H278" s="45">
        <v>9</v>
      </c>
    </row>
    <row r="279" spans="1:8" ht="30" x14ac:dyDescent="0.25">
      <c r="A279" s="68" t="s">
        <v>566</v>
      </c>
      <c r="B279" s="68"/>
      <c r="C279" s="69" t="s">
        <v>567</v>
      </c>
      <c r="D279" s="70" t="s">
        <v>73</v>
      </c>
      <c r="E279" s="71"/>
      <c r="F279" s="71">
        <v>26.69</v>
      </c>
      <c r="G279" s="71">
        <v>26.69</v>
      </c>
      <c r="H279" s="45">
        <v>9</v>
      </c>
    </row>
    <row r="280" spans="1:8" ht="30" x14ac:dyDescent="0.25">
      <c r="A280" s="68" t="s">
        <v>568</v>
      </c>
      <c r="B280" s="68"/>
      <c r="C280" s="69" t="s">
        <v>569</v>
      </c>
      <c r="D280" s="70" t="s">
        <v>73</v>
      </c>
      <c r="E280" s="71"/>
      <c r="F280" s="71">
        <v>16.420000000000002</v>
      </c>
      <c r="G280" s="71">
        <v>16.420000000000002</v>
      </c>
      <c r="H280" s="45">
        <v>9</v>
      </c>
    </row>
    <row r="281" spans="1:8" ht="30" x14ac:dyDescent="0.25">
      <c r="A281" s="68" t="s">
        <v>570</v>
      </c>
      <c r="B281" s="68"/>
      <c r="C281" s="69" t="s">
        <v>571</v>
      </c>
      <c r="D281" s="70" t="s">
        <v>73</v>
      </c>
      <c r="E281" s="71">
        <v>2.69</v>
      </c>
      <c r="F281" s="71">
        <v>0.56999999999999995</v>
      </c>
      <c r="G281" s="71">
        <v>3.26</v>
      </c>
      <c r="H281" s="45">
        <v>9</v>
      </c>
    </row>
    <row r="282" spans="1:8" ht="30" x14ac:dyDescent="0.25">
      <c r="A282" s="68" t="s">
        <v>572</v>
      </c>
      <c r="B282" s="68"/>
      <c r="C282" s="69" t="s">
        <v>573</v>
      </c>
      <c r="D282" s="70" t="s">
        <v>131</v>
      </c>
      <c r="E282" s="71"/>
      <c r="F282" s="71">
        <v>3.56</v>
      </c>
      <c r="G282" s="71">
        <v>3.56</v>
      </c>
      <c r="H282" s="45">
        <v>9</v>
      </c>
    </row>
    <row r="283" spans="1:8" x14ac:dyDescent="0.25">
      <c r="A283" s="68" t="s">
        <v>574</v>
      </c>
      <c r="B283" s="68"/>
      <c r="C283" s="69" t="s">
        <v>575</v>
      </c>
      <c r="D283" s="70" t="s">
        <v>131</v>
      </c>
      <c r="E283" s="71"/>
      <c r="F283" s="71">
        <v>10.46</v>
      </c>
      <c r="G283" s="71">
        <v>10.46</v>
      </c>
      <c r="H283" s="45">
        <v>9</v>
      </c>
    </row>
    <row r="284" spans="1:8" ht="30" x14ac:dyDescent="0.25">
      <c r="A284" s="68" t="s">
        <v>576</v>
      </c>
      <c r="B284" s="68"/>
      <c r="C284" s="69" t="s">
        <v>577</v>
      </c>
      <c r="D284" s="70"/>
      <c r="E284" s="71"/>
      <c r="F284" s="71"/>
      <c r="G284" s="71"/>
      <c r="H284" s="45">
        <v>5</v>
      </c>
    </row>
    <row r="285" spans="1:8" ht="30" x14ac:dyDescent="0.25">
      <c r="A285" s="68" t="s">
        <v>578</v>
      </c>
      <c r="B285" s="68"/>
      <c r="C285" s="69" t="s">
        <v>579</v>
      </c>
      <c r="D285" s="70" t="s">
        <v>131</v>
      </c>
      <c r="E285" s="71"/>
      <c r="F285" s="71">
        <v>1.1299999999999999</v>
      </c>
      <c r="G285" s="71">
        <v>1.1299999999999999</v>
      </c>
      <c r="H285" s="45">
        <v>9</v>
      </c>
    </row>
    <row r="286" spans="1:8" ht="30" x14ac:dyDescent="0.25">
      <c r="A286" s="68" t="s">
        <v>580</v>
      </c>
      <c r="B286" s="68"/>
      <c r="C286" s="69" t="s">
        <v>581</v>
      </c>
      <c r="D286" s="70" t="s">
        <v>131</v>
      </c>
      <c r="E286" s="71"/>
      <c r="F286" s="71">
        <v>3.74</v>
      </c>
      <c r="G286" s="71">
        <v>3.74</v>
      </c>
      <c r="H286" s="45">
        <v>9</v>
      </c>
    </row>
    <row r="287" spans="1:8" ht="30" x14ac:dyDescent="0.25">
      <c r="A287" s="68" t="s">
        <v>582</v>
      </c>
      <c r="B287" s="68"/>
      <c r="C287" s="69" t="s">
        <v>583</v>
      </c>
      <c r="D287" s="70" t="s">
        <v>73</v>
      </c>
      <c r="E287" s="71"/>
      <c r="F287" s="71">
        <v>20.57</v>
      </c>
      <c r="G287" s="71">
        <v>20.57</v>
      </c>
      <c r="H287" s="45">
        <v>9</v>
      </c>
    </row>
    <row r="288" spans="1:8" ht="30" x14ac:dyDescent="0.25">
      <c r="A288" s="68" t="s">
        <v>584</v>
      </c>
      <c r="B288" s="68"/>
      <c r="C288" s="69" t="s">
        <v>585</v>
      </c>
      <c r="D288" s="70" t="s">
        <v>73</v>
      </c>
      <c r="E288" s="71"/>
      <c r="F288" s="71">
        <v>16.829999999999998</v>
      </c>
      <c r="G288" s="71">
        <v>16.829999999999998</v>
      </c>
      <c r="H288" s="45">
        <v>9</v>
      </c>
    </row>
    <row r="289" spans="1:8" ht="30" x14ac:dyDescent="0.25">
      <c r="A289" s="68" t="s">
        <v>586</v>
      </c>
      <c r="B289" s="68"/>
      <c r="C289" s="69" t="s">
        <v>587</v>
      </c>
      <c r="D289" s="70" t="s">
        <v>73</v>
      </c>
      <c r="E289" s="71"/>
      <c r="F289" s="71">
        <v>14.96</v>
      </c>
      <c r="G289" s="71">
        <v>14.96</v>
      </c>
      <c r="H289" s="45">
        <v>9</v>
      </c>
    </row>
    <row r="290" spans="1:8" ht="30" x14ac:dyDescent="0.25">
      <c r="A290" s="68" t="s">
        <v>588</v>
      </c>
      <c r="B290" s="68"/>
      <c r="C290" s="69" t="s">
        <v>589</v>
      </c>
      <c r="D290" s="70" t="s">
        <v>73</v>
      </c>
      <c r="E290" s="71"/>
      <c r="F290" s="71">
        <v>11.22</v>
      </c>
      <c r="G290" s="71">
        <v>11.22</v>
      </c>
      <c r="H290" s="45">
        <v>9</v>
      </c>
    </row>
    <row r="291" spans="1:8" x14ac:dyDescent="0.25">
      <c r="A291" s="68" t="s">
        <v>590</v>
      </c>
      <c r="B291" s="68"/>
      <c r="C291" s="69" t="s">
        <v>591</v>
      </c>
      <c r="D291" s="70" t="s">
        <v>592</v>
      </c>
      <c r="E291" s="71">
        <v>2.04</v>
      </c>
      <c r="F291" s="71"/>
      <c r="G291" s="71">
        <v>2.04</v>
      </c>
      <c r="H291" s="45">
        <v>9</v>
      </c>
    </row>
    <row r="292" spans="1:8" x14ac:dyDescent="0.25">
      <c r="A292" s="68" t="s">
        <v>593</v>
      </c>
      <c r="B292" s="68"/>
      <c r="C292" s="69" t="s">
        <v>594</v>
      </c>
      <c r="D292" s="70"/>
      <c r="E292" s="71"/>
      <c r="F292" s="71"/>
      <c r="G292" s="71"/>
      <c r="H292" s="45">
        <v>5</v>
      </c>
    </row>
    <row r="293" spans="1:8" x14ac:dyDescent="0.25">
      <c r="A293" s="68" t="s">
        <v>595</v>
      </c>
      <c r="B293" s="68"/>
      <c r="C293" s="69" t="s">
        <v>596</v>
      </c>
      <c r="D293" s="70" t="s">
        <v>73</v>
      </c>
      <c r="E293" s="71"/>
      <c r="F293" s="71">
        <v>13.5</v>
      </c>
      <c r="G293" s="71">
        <v>13.5</v>
      </c>
      <c r="H293" s="45">
        <v>9</v>
      </c>
    </row>
    <row r="294" spans="1:8" ht="30" x14ac:dyDescent="0.25">
      <c r="A294" s="68" t="s">
        <v>597</v>
      </c>
      <c r="B294" s="68"/>
      <c r="C294" s="69" t="s">
        <v>598</v>
      </c>
      <c r="D294" s="70" t="s">
        <v>73</v>
      </c>
      <c r="E294" s="71"/>
      <c r="F294" s="71">
        <v>6.75</v>
      </c>
      <c r="G294" s="71">
        <v>6.75</v>
      </c>
      <c r="H294" s="45">
        <v>9</v>
      </c>
    </row>
    <row r="295" spans="1:8" x14ac:dyDescent="0.25">
      <c r="A295" s="68" t="s">
        <v>599</v>
      </c>
      <c r="B295" s="68"/>
      <c r="C295" s="69" t="s">
        <v>600</v>
      </c>
      <c r="D295" s="70" t="s">
        <v>131</v>
      </c>
      <c r="E295" s="71"/>
      <c r="F295" s="71">
        <v>5.0599999999999996</v>
      </c>
      <c r="G295" s="71">
        <v>5.0599999999999996</v>
      </c>
      <c r="H295" s="45">
        <v>9</v>
      </c>
    </row>
    <row r="296" spans="1:8" ht="30" x14ac:dyDescent="0.25">
      <c r="A296" s="68" t="s">
        <v>601</v>
      </c>
      <c r="B296" s="68"/>
      <c r="C296" s="69" t="s">
        <v>602</v>
      </c>
      <c r="D296" s="70" t="s">
        <v>131</v>
      </c>
      <c r="E296" s="71"/>
      <c r="F296" s="71">
        <v>8.44</v>
      </c>
      <c r="G296" s="71">
        <v>8.44</v>
      </c>
      <c r="H296" s="45">
        <v>9</v>
      </c>
    </row>
    <row r="297" spans="1:8" ht="30" x14ac:dyDescent="0.25">
      <c r="A297" s="68" t="s">
        <v>603</v>
      </c>
      <c r="B297" s="68"/>
      <c r="C297" s="69" t="s">
        <v>604</v>
      </c>
      <c r="D297" s="70" t="s">
        <v>73</v>
      </c>
      <c r="E297" s="71"/>
      <c r="F297" s="71">
        <v>10.27</v>
      </c>
      <c r="G297" s="71">
        <v>10.27</v>
      </c>
      <c r="H297" s="45">
        <v>9</v>
      </c>
    </row>
    <row r="298" spans="1:8" ht="30" x14ac:dyDescent="0.25">
      <c r="A298" s="68" t="s">
        <v>605</v>
      </c>
      <c r="B298" s="68"/>
      <c r="C298" s="69" t="s">
        <v>606</v>
      </c>
      <c r="D298" s="70"/>
      <c r="E298" s="71"/>
      <c r="F298" s="71"/>
      <c r="G298" s="71"/>
      <c r="H298" s="45">
        <v>5</v>
      </c>
    </row>
    <row r="299" spans="1:8" ht="30" x14ac:dyDescent="0.25">
      <c r="A299" s="68" t="s">
        <v>607</v>
      </c>
      <c r="B299" s="68"/>
      <c r="C299" s="69" t="s">
        <v>608</v>
      </c>
      <c r="D299" s="70" t="s">
        <v>73</v>
      </c>
      <c r="E299" s="71"/>
      <c r="F299" s="71">
        <v>36.090000000000003</v>
      </c>
      <c r="G299" s="71">
        <v>36.090000000000003</v>
      </c>
      <c r="H299" s="45">
        <v>9</v>
      </c>
    </row>
    <row r="300" spans="1:8" ht="30" x14ac:dyDescent="0.25">
      <c r="A300" s="68" t="s">
        <v>609</v>
      </c>
      <c r="B300" s="68"/>
      <c r="C300" s="69" t="s">
        <v>610</v>
      </c>
      <c r="D300" s="70" t="s">
        <v>73</v>
      </c>
      <c r="E300" s="71"/>
      <c r="F300" s="71">
        <v>21.93</v>
      </c>
      <c r="G300" s="71">
        <v>21.93</v>
      </c>
      <c r="H300" s="45">
        <v>9</v>
      </c>
    </row>
    <row r="301" spans="1:8" ht="30" x14ac:dyDescent="0.25">
      <c r="A301" s="68" t="s">
        <v>611</v>
      </c>
      <c r="B301" s="68"/>
      <c r="C301" s="69" t="s">
        <v>612</v>
      </c>
      <c r="D301" s="70" t="s">
        <v>131</v>
      </c>
      <c r="E301" s="71"/>
      <c r="F301" s="71">
        <v>15.18</v>
      </c>
      <c r="G301" s="71">
        <v>15.18</v>
      </c>
      <c r="H301" s="45">
        <v>9</v>
      </c>
    </row>
    <row r="302" spans="1:8" x14ac:dyDescent="0.25">
      <c r="A302" s="68" t="s">
        <v>613</v>
      </c>
      <c r="B302" s="68"/>
      <c r="C302" s="69" t="s">
        <v>614</v>
      </c>
      <c r="D302" s="70" t="s">
        <v>131</v>
      </c>
      <c r="E302" s="71"/>
      <c r="F302" s="71">
        <v>16.87</v>
      </c>
      <c r="G302" s="71">
        <v>16.87</v>
      </c>
      <c r="H302" s="45">
        <v>9</v>
      </c>
    </row>
    <row r="303" spans="1:8" x14ac:dyDescent="0.25">
      <c r="A303" s="68" t="s">
        <v>615</v>
      </c>
      <c r="B303" s="68"/>
      <c r="C303" s="69" t="s">
        <v>616</v>
      </c>
      <c r="D303" s="70" t="s">
        <v>131</v>
      </c>
      <c r="E303" s="71"/>
      <c r="F303" s="71">
        <v>13.5</v>
      </c>
      <c r="G303" s="71">
        <v>13.5</v>
      </c>
      <c r="H303" s="45">
        <v>9</v>
      </c>
    </row>
    <row r="304" spans="1:8" x14ac:dyDescent="0.25">
      <c r="A304" s="68" t="s">
        <v>617</v>
      </c>
      <c r="B304" s="68"/>
      <c r="C304" s="69" t="s">
        <v>618</v>
      </c>
      <c r="D304" s="70"/>
      <c r="E304" s="71"/>
      <c r="F304" s="71"/>
      <c r="G304" s="71"/>
      <c r="H304" s="45">
        <v>5</v>
      </c>
    </row>
    <row r="305" spans="1:8" x14ac:dyDescent="0.25">
      <c r="A305" s="68" t="s">
        <v>619</v>
      </c>
      <c r="B305" s="68"/>
      <c r="C305" s="69" t="s">
        <v>620</v>
      </c>
      <c r="D305" s="70" t="s">
        <v>73</v>
      </c>
      <c r="E305" s="71"/>
      <c r="F305" s="71">
        <v>47.31</v>
      </c>
      <c r="G305" s="71">
        <v>47.31</v>
      </c>
      <c r="H305" s="45">
        <v>9</v>
      </c>
    </row>
    <row r="306" spans="1:8" x14ac:dyDescent="0.25">
      <c r="A306" s="68" t="s">
        <v>621</v>
      </c>
      <c r="B306" s="68"/>
      <c r="C306" s="69" t="s">
        <v>622</v>
      </c>
      <c r="D306" s="70" t="s">
        <v>73</v>
      </c>
      <c r="E306" s="71"/>
      <c r="F306" s="71">
        <v>10.119999999999999</v>
      </c>
      <c r="G306" s="71">
        <v>10.119999999999999</v>
      </c>
      <c r="H306" s="45">
        <v>9</v>
      </c>
    </row>
    <row r="307" spans="1:8" x14ac:dyDescent="0.25">
      <c r="A307" s="68" t="s">
        <v>623</v>
      </c>
      <c r="B307" s="68"/>
      <c r="C307" s="69" t="s">
        <v>624</v>
      </c>
      <c r="D307" s="70" t="s">
        <v>73</v>
      </c>
      <c r="E307" s="71"/>
      <c r="F307" s="71">
        <v>13.09</v>
      </c>
      <c r="G307" s="71">
        <v>13.09</v>
      </c>
      <c r="H307" s="45">
        <v>9</v>
      </c>
    </row>
    <row r="308" spans="1:8" x14ac:dyDescent="0.25">
      <c r="A308" s="68" t="s">
        <v>625</v>
      </c>
      <c r="B308" s="68"/>
      <c r="C308" s="69" t="s">
        <v>626</v>
      </c>
      <c r="D308" s="70" t="s">
        <v>73</v>
      </c>
      <c r="E308" s="71"/>
      <c r="F308" s="71">
        <v>22.44</v>
      </c>
      <c r="G308" s="71">
        <v>22.44</v>
      </c>
      <c r="H308" s="45">
        <v>9</v>
      </c>
    </row>
    <row r="309" spans="1:8" x14ac:dyDescent="0.25">
      <c r="A309" s="68" t="s">
        <v>627</v>
      </c>
      <c r="B309" s="68"/>
      <c r="C309" s="69" t="s">
        <v>628</v>
      </c>
      <c r="D309" s="70" t="s">
        <v>131</v>
      </c>
      <c r="E309" s="71"/>
      <c r="F309" s="71">
        <v>11.22</v>
      </c>
      <c r="G309" s="71">
        <v>11.22</v>
      </c>
      <c r="H309" s="45">
        <v>9</v>
      </c>
    </row>
    <row r="310" spans="1:8" x14ac:dyDescent="0.25">
      <c r="A310" s="68" t="s">
        <v>629</v>
      </c>
      <c r="B310" s="68"/>
      <c r="C310" s="69" t="s">
        <v>630</v>
      </c>
      <c r="D310" s="70" t="s">
        <v>131</v>
      </c>
      <c r="E310" s="71"/>
      <c r="F310" s="71">
        <v>2.5299999999999998</v>
      </c>
      <c r="G310" s="71">
        <v>2.5299999999999998</v>
      </c>
      <c r="H310" s="45">
        <v>9</v>
      </c>
    </row>
    <row r="311" spans="1:8" x14ac:dyDescent="0.25">
      <c r="A311" s="68" t="s">
        <v>631</v>
      </c>
      <c r="B311" s="68"/>
      <c r="C311" s="69" t="s">
        <v>632</v>
      </c>
      <c r="D311" s="70"/>
      <c r="E311" s="71"/>
      <c r="F311" s="71"/>
      <c r="G311" s="71"/>
      <c r="H311" s="45">
        <v>5</v>
      </c>
    </row>
    <row r="312" spans="1:8" x14ac:dyDescent="0.25">
      <c r="A312" s="68" t="s">
        <v>633</v>
      </c>
      <c r="B312" s="68"/>
      <c r="C312" s="69" t="s">
        <v>634</v>
      </c>
      <c r="D312" s="70" t="s">
        <v>73</v>
      </c>
      <c r="E312" s="71"/>
      <c r="F312" s="71">
        <v>47.31</v>
      </c>
      <c r="G312" s="71">
        <v>47.31</v>
      </c>
      <c r="H312" s="45">
        <v>9</v>
      </c>
    </row>
    <row r="313" spans="1:8" ht="30" x14ac:dyDescent="0.25">
      <c r="A313" s="68" t="s">
        <v>635</v>
      </c>
      <c r="B313" s="68"/>
      <c r="C313" s="69" t="s">
        <v>636</v>
      </c>
      <c r="D313" s="70" t="s">
        <v>73</v>
      </c>
      <c r="E313" s="71"/>
      <c r="F313" s="71">
        <v>3.74</v>
      </c>
      <c r="G313" s="71">
        <v>3.74</v>
      </c>
      <c r="H313" s="45">
        <v>9</v>
      </c>
    </row>
    <row r="314" spans="1:8" ht="30" x14ac:dyDescent="0.25">
      <c r="A314" s="68" t="s">
        <v>637</v>
      </c>
      <c r="B314" s="68"/>
      <c r="C314" s="69" t="s">
        <v>638</v>
      </c>
      <c r="D314" s="70" t="s">
        <v>131</v>
      </c>
      <c r="E314" s="71"/>
      <c r="F314" s="71">
        <v>3.47</v>
      </c>
      <c r="G314" s="71">
        <v>3.47</v>
      </c>
      <c r="H314" s="45">
        <v>9</v>
      </c>
    </row>
    <row r="315" spans="1:8" ht="30" x14ac:dyDescent="0.25">
      <c r="A315" s="68" t="s">
        <v>639</v>
      </c>
      <c r="B315" s="68"/>
      <c r="C315" s="69" t="s">
        <v>640</v>
      </c>
      <c r="D315" s="70" t="s">
        <v>131</v>
      </c>
      <c r="E315" s="71"/>
      <c r="F315" s="71">
        <v>0.84</v>
      </c>
      <c r="G315" s="71">
        <v>0.84</v>
      </c>
      <c r="H315" s="45">
        <v>9</v>
      </c>
    </row>
    <row r="316" spans="1:8" ht="30" x14ac:dyDescent="0.25">
      <c r="A316" s="68" t="s">
        <v>641</v>
      </c>
      <c r="B316" s="68"/>
      <c r="C316" s="69" t="s">
        <v>642</v>
      </c>
      <c r="D316" s="70" t="s">
        <v>73</v>
      </c>
      <c r="E316" s="71"/>
      <c r="F316" s="71">
        <v>41.15</v>
      </c>
      <c r="G316" s="71">
        <v>41.15</v>
      </c>
      <c r="H316" s="45">
        <v>9</v>
      </c>
    </row>
    <row r="317" spans="1:8" x14ac:dyDescent="0.25">
      <c r="A317" s="68" t="s">
        <v>643</v>
      </c>
      <c r="B317" s="68"/>
      <c r="C317" s="69" t="s">
        <v>644</v>
      </c>
      <c r="D317" s="70"/>
      <c r="E317" s="71"/>
      <c r="F317" s="71"/>
      <c r="G317" s="71"/>
      <c r="H317" s="45">
        <v>5</v>
      </c>
    </row>
    <row r="318" spans="1:8" ht="30" x14ac:dyDescent="0.25">
      <c r="A318" s="68" t="s">
        <v>645</v>
      </c>
      <c r="B318" s="68"/>
      <c r="C318" s="69" t="s">
        <v>646</v>
      </c>
      <c r="D318" s="70" t="s">
        <v>73</v>
      </c>
      <c r="E318" s="71"/>
      <c r="F318" s="71">
        <v>10.47</v>
      </c>
      <c r="G318" s="71">
        <v>10.47</v>
      </c>
      <c r="H318" s="45">
        <v>9</v>
      </c>
    </row>
    <row r="319" spans="1:8" ht="30" x14ac:dyDescent="0.25">
      <c r="A319" s="68" t="s">
        <v>647</v>
      </c>
      <c r="B319" s="68"/>
      <c r="C319" s="69" t="s">
        <v>648</v>
      </c>
      <c r="D319" s="70" t="s">
        <v>73</v>
      </c>
      <c r="E319" s="71"/>
      <c r="F319" s="71">
        <v>5.61</v>
      </c>
      <c r="G319" s="71">
        <v>5.61</v>
      </c>
      <c r="H319" s="45">
        <v>9</v>
      </c>
    </row>
    <row r="320" spans="1:8" ht="30" x14ac:dyDescent="0.25">
      <c r="A320" s="68" t="s">
        <v>649</v>
      </c>
      <c r="B320" s="68"/>
      <c r="C320" s="69" t="s">
        <v>650</v>
      </c>
      <c r="D320" s="70" t="s">
        <v>73</v>
      </c>
      <c r="E320" s="71"/>
      <c r="F320" s="71">
        <v>4.22</v>
      </c>
      <c r="G320" s="71">
        <v>4.22</v>
      </c>
      <c r="H320" s="45">
        <v>9</v>
      </c>
    </row>
    <row r="321" spans="1:8" x14ac:dyDescent="0.25">
      <c r="A321" s="68" t="s">
        <v>651</v>
      </c>
      <c r="B321" s="68"/>
      <c r="C321" s="69" t="s">
        <v>652</v>
      </c>
      <c r="D321" s="70"/>
      <c r="E321" s="71"/>
      <c r="F321" s="71"/>
      <c r="G321" s="71"/>
      <c r="H321" s="45">
        <v>5</v>
      </c>
    </row>
    <row r="322" spans="1:8" x14ac:dyDescent="0.25">
      <c r="A322" s="68" t="s">
        <v>653</v>
      </c>
      <c r="B322" s="68"/>
      <c r="C322" s="69" t="s">
        <v>654</v>
      </c>
      <c r="D322" s="70" t="s">
        <v>21</v>
      </c>
      <c r="E322" s="71"/>
      <c r="F322" s="71">
        <v>18.71</v>
      </c>
      <c r="G322" s="71">
        <v>18.71</v>
      </c>
      <c r="H322" s="45">
        <v>9</v>
      </c>
    </row>
    <row r="323" spans="1:8" ht="30" x14ac:dyDescent="0.25">
      <c r="A323" s="68" t="s">
        <v>655</v>
      </c>
      <c r="B323" s="68"/>
      <c r="C323" s="69" t="s">
        <v>656</v>
      </c>
      <c r="D323" s="70" t="s">
        <v>131</v>
      </c>
      <c r="E323" s="71"/>
      <c r="F323" s="71">
        <v>1.44</v>
      </c>
      <c r="G323" s="71">
        <v>1.44</v>
      </c>
      <c r="H323" s="45">
        <v>9</v>
      </c>
    </row>
    <row r="324" spans="1:8" ht="30" x14ac:dyDescent="0.25">
      <c r="A324" s="68" t="s">
        <v>657</v>
      </c>
      <c r="B324" s="68"/>
      <c r="C324" s="69" t="s">
        <v>658</v>
      </c>
      <c r="D324" s="70" t="s">
        <v>131</v>
      </c>
      <c r="E324" s="71"/>
      <c r="F324" s="71">
        <v>11.22</v>
      </c>
      <c r="G324" s="71">
        <v>11.22</v>
      </c>
      <c r="H324" s="45">
        <v>9</v>
      </c>
    </row>
    <row r="325" spans="1:8" ht="30" x14ac:dyDescent="0.25">
      <c r="A325" s="68" t="s">
        <v>659</v>
      </c>
      <c r="B325" s="68"/>
      <c r="C325" s="69" t="s">
        <v>660</v>
      </c>
      <c r="D325" s="70" t="s">
        <v>73</v>
      </c>
      <c r="E325" s="71"/>
      <c r="F325" s="71">
        <v>5.0599999999999996</v>
      </c>
      <c r="G325" s="71">
        <v>5.0599999999999996</v>
      </c>
      <c r="H325" s="45">
        <v>9</v>
      </c>
    </row>
    <row r="326" spans="1:8" x14ac:dyDescent="0.25">
      <c r="A326" s="68" t="s">
        <v>661</v>
      </c>
      <c r="B326" s="68"/>
      <c r="C326" s="69" t="s">
        <v>662</v>
      </c>
      <c r="D326" s="70" t="s">
        <v>73</v>
      </c>
      <c r="E326" s="71"/>
      <c r="F326" s="71">
        <v>16.829999999999998</v>
      </c>
      <c r="G326" s="71">
        <v>16.829999999999998</v>
      </c>
      <c r="H326" s="45">
        <v>9</v>
      </c>
    </row>
    <row r="327" spans="1:8" x14ac:dyDescent="0.25">
      <c r="A327" s="68" t="s">
        <v>663</v>
      </c>
      <c r="B327" s="68"/>
      <c r="C327" s="69" t="s">
        <v>664</v>
      </c>
      <c r="D327" s="70"/>
      <c r="E327" s="71"/>
      <c r="F327" s="71"/>
      <c r="G327" s="71"/>
      <c r="H327" s="45">
        <v>5</v>
      </c>
    </row>
    <row r="328" spans="1:8" x14ac:dyDescent="0.25">
      <c r="A328" s="68" t="s">
        <v>665</v>
      </c>
      <c r="B328" s="68"/>
      <c r="C328" s="69" t="s">
        <v>666</v>
      </c>
      <c r="D328" s="70" t="s">
        <v>73</v>
      </c>
      <c r="E328" s="71"/>
      <c r="F328" s="71">
        <v>26.18</v>
      </c>
      <c r="G328" s="71">
        <v>26.18</v>
      </c>
      <c r="H328" s="45">
        <v>9</v>
      </c>
    </row>
    <row r="329" spans="1:8" x14ac:dyDescent="0.25">
      <c r="A329" s="68" t="s">
        <v>667</v>
      </c>
      <c r="B329" s="68"/>
      <c r="C329" s="69" t="s">
        <v>668</v>
      </c>
      <c r="D329" s="70" t="s">
        <v>21</v>
      </c>
      <c r="E329" s="71"/>
      <c r="F329" s="71">
        <v>21.93</v>
      </c>
      <c r="G329" s="71">
        <v>21.93</v>
      </c>
      <c r="H329" s="45">
        <v>9</v>
      </c>
    </row>
    <row r="330" spans="1:8" ht="30" x14ac:dyDescent="0.25">
      <c r="A330" s="68" t="s">
        <v>669</v>
      </c>
      <c r="B330" s="68"/>
      <c r="C330" s="69" t="s">
        <v>670</v>
      </c>
      <c r="D330" s="70" t="s">
        <v>131</v>
      </c>
      <c r="E330" s="71"/>
      <c r="F330" s="71">
        <v>8.98</v>
      </c>
      <c r="G330" s="71">
        <v>8.98</v>
      </c>
      <c r="H330" s="45">
        <v>9</v>
      </c>
    </row>
    <row r="331" spans="1:8" ht="30" x14ac:dyDescent="0.25">
      <c r="A331" s="68" t="s">
        <v>671</v>
      </c>
      <c r="B331" s="68"/>
      <c r="C331" s="69" t="s">
        <v>672</v>
      </c>
      <c r="D331" s="70" t="s">
        <v>131</v>
      </c>
      <c r="E331" s="71"/>
      <c r="F331" s="71">
        <v>6.16</v>
      </c>
      <c r="G331" s="71">
        <v>6.16</v>
      </c>
      <c r="H331" s="45">
        <v>9</v>
      </c>
    </row>
    <row r="332" spans="1:8" x14ac:dyDescent="0.25">
      <c r="A332" s="68" t="s">
        <v>673</v>
      </c>
      <c r="B332" s="68"/>
      <c r="C332" s="69" t="s">
        <v>674</v>
      </c>
      <c r="D332" s="70" t="s">
        <v>73</v>
      </c>
      <c r="E332" s="71"/>
      <c r="F332" s="71">
        <v>26.18</v>
      </c>
      <c r="G332" s="71">
        <v>26.18</v>
      </c>
      <c r="H332" s="45">
        <v>9</v>
      </c>
    </row>
    <row r="333" spans="1:8" ht="30" x14ac:dyDescent="0.25">
      <c r="A333" s="68" t="s">
        <v>675</v>
      </c>
      <c r="B333" s="68"/>
      <c r="C333" s="69" t="s">
        <v>676</v>
      </c>
      <c r="D333" s="70" t="s">
        <v>131</v>
      </c>
      <c r="E333" s="71"/>
      <c r="F333" s="71">
        <v>29.92</v>
      </c>
      <c r="G333" s="71">
        <v>29.92</v>
      </c>
      <c r="H333" s="45">
        <v>9</v>
      </c>
    </row>
    <row r="334" spans="1:8" ht="30" x14ac:dyDescent="0.25">
      <c r="A334" s="68" t="s">
        <v>677</v>
      </c>
      <c r="B334" s="68"/>
      <c r="C334" s="69" t="s">
        <v>678</v>
      </c>
      <c r="D334" s="70" t="s">
        <v>21</v>
      </c>
      <c r="E334" s="71"/>
      <c r="F334" s="71">
        <v>21.93</v>
      </c>
      <c r="G334" s="71">
        <v>21.93</v>
      </c>
      <c r="H334" s="45">
        <v>9</v>
      </c>
    </row>
    <row r="335" spans="1:8" x14ac:dyDescent="0.25">
      <c r="A335" s="68" t="s">
        <v>679</v>
      </c>
      <c r="B335" s="68"/>
      <c r="C335" s="69" t="s">
        <v>680</v>
      </c>
      <c r="D335" s="70" t="s">
        <v>73</v>
      </c>
      <c r="E335" s="71"/>
      <c r="F335" s="71">
        <v>3.56</v>
      </c>
      <c r="G335" s="71">
        <v>3.56</v>
      </c>
      <c r="H335" s="45">
        <v>9</v>
      </c>
    </row>
    <row r="336" spans="1:8" x14ac:dyDescent="0.25">
      <c r="A336" s="68" t="s">
        <v>681</v>
      </c>
      <c r="B336" s="68"/>
      <c r="C336" s="69" t="s">
        <v>682</v>
      </c>
      <c r="D336" s="70"/>
      <c r="E336" s="71"/>
      <c r="F336" s="71"/>
      <c r="G336" s="71"/>
      <c r="H336" s="45">
        <v>5</v>
      </c>
    </row>
    <row r="337" spans="1:8" x14ac:dyDescent="0.25">
      <c r="A337" s="68" t="s">
        <v>683</v>
      </c>
      <c r="B337" s="68"/>
      <c r="C337" s="69" t="s">
        <v>684</v>
      </c>
      <c r="D337" s="70" t="s">
        <v>21</v>
      </c>
      <c r="E337" s="71"/>
      <c r="F337" s="71">
        <v>10.27</v>
      </c>
      <c r="G337" s="71">
        <v>10.27</v>
      </c>
      <c r="H337" s="45">
        <v>9</v>
      </c>
    </row>
    <row r="338" spans="1:8" x14ac:dyDescent="0.25">
      <c r="A338" s="68" t="s">
        <v>685</v>
      </c>
      <c r="B338" s="68"/>
      <c r="C338" s="69" t="s">
        <v>686</v>
      </c>
      <c r="D338" s="70" t="s">
        <v>21</v>
      </c>
      <c r="E338" s="71"/>
      <c r="F338" s="71">
        <v>4.1100000000000003</v>
      </c>
      <c r="G338" s="71">
        <v>4.1100000000000003</v>
      </c>
      <c r="H338" s="45">
        <v>9</v>
      </c>
    </row>
    <row r="339" spans="1:8" x14ac:dyDescent="0.25">
      <c r="A339" s="68" t="s">
        <v>687</v>
      </c>
      <c r="B339" s="68"/>
      <c r="C339" s="69" t="s">
        <v>688</v>
      </c>
      <c r="D339" s="70" t="s">
        <v>21</v>
      </c>
      <c r="E339" s="71"/>
      <c r="F339" s="71">
        <v>2.0499999999999998</v>
      </c>
      <c r="G339" s="71">
        <v>2.0499999999999998</v>
      </c>
      <c r="H339" s="45">
        <v>9</v>
      </c>
    </row>
    <row r="340" spans="1:8" ht="30" x14ac:dyDescent="0.25">
      <c r="A340" s="68" t="s">
        <v>689</v>
      </c>
      <c r="B340" s="68"/>
      <c r="C340" s="69" t="s">
        <v>690</v>
      </c>
      <c r="D340" s="70" t="s">
        <v>21</v>
      </c>
      <c r="E340" s="71"/>
      <c r="F340" s="71">
        <v>16.190000000000001</v>
      </c>
      <c r="G340" s="71">
        <v>16.190000000000001</v>
      </c>
      <c r="H340" s="45">
        <v>9</v>
      </c>
    </row>
    <row r="341" spans="1:8" x14ac:dyDescent="0.25">
      <c r="A341" s="68" t="s">
        <v>691</v>
      </c>
      <c r="B341" s="68"/>
      <c r="C341" s="69" t="s">
        <v>692</v>
      </c>
      <c r="D341" s="70"/>
      <c r="E341" s="71"/>
      <c r="F341" s="71"/>
      <c r="G341" s="71"/>
      <c r="H341" s="45">
        <v>5</v>
      </c>
    </row>
    <row r="342" spans="1:8" x14ac:dyDescent="0.25">
      <c r="A342" s="68" t="s">
        <v>693</v>
      </c>
      <c r="B342" s="68"/>
      <c r="C342" s="69" t="s">
        <v>694</v>
      </c>
      <c r="D342" s="70" t="s">
        <v>21</v>
      </c>
      <c r="E342" s="71"/>
      <c r="F342" s="71">
        <v>36.9</v>
      </c>
      <c r="G342" s="71">
        <v>36.9</v>
      </c>
      <c r="H342" s="45">
        <v>9</v>
      </c>
    </row>
    <row r="343" spans="1:8" x14ac:dyDescent="0.25">
      <c r="A343" s="68" t="s">
        <v>695</v>
      </c>
      <c r="B343" s="68"/>
      <c r="C343" s="69" t="s">
        <v>696</v>
      </c>
      <c r="D343" s="70" t="s">
        <v>73</v>
      </c>
      <c r="E343" s="71"/>
      <c r="F343" s="71">
        <v>52.36</v>
      </c>
      <c r="G343" s="71">
        <v>52.36</v>
      </c>
      <c r="H343" s="45">
        <v>9</v>
      </c>
    </row>
    <row r="344" spans="1:8" x14ac:dyDescent="0.25">
      <c r="A344" s="68" t="s">
        <v>697</v>
      </c>
      <c r="B344" s="68"/>
      <c r="C344" s="69" t="s">
        <v>698</v>
      </c>
      <c r="D344" s="70" t="s">
        <v>21</v>
      </c>
      <c r="E344" s="71"/>
      <c r="F344" s="71">
        <v>12.32</v>
      </c>
      <c r="G344" s="71">
        <v>12.32</v>
      </c>
      <c r="H344" s="45">
        <v>9</v>
      </c>
    </row>
    <row r="345" spans="1:8" ht="30" x14ac:dyDescent="0.25">
      <c r="A345" s="68" t="s">
        <v>699</v>
      </c>
      <c r="B345" s="68"/>
      <c r="C345" s="69" t="s">
        <v>700</v>
      </c>
      <c r="D345" s="70" t="s">
        <v>21</v>
      </c>
      <c r="E345" s="71"/>
      <c r="F345" s="71">
        <v>5.13</v>
      </c>
      <c r="G345" s="71">
        <v>5.13</v>
      </c>
      <c r="H345" s="45">
        <v>9</v>
      </c>
    </row>
    <row r="346" spans="1:8" x14ac:dyDescent="0.25">
      <c r="A346" s="68" t="s">
        <v>701</v>
      </c>
      <c r="B346" s="68"/>
      <c r="C346" s="69" t="s">
        <v>702</v>
      </c>
      <c r="D346" s="70" t="s">
        <v>21</v>
      </c>
      <c r="E346" s="71"/>
      <c r="F346" s="71">
        <v>47.17</v>
      </c>
      <c r="G346" s="71">
        <v>47.17</v>
      </c>
      <c r="H346" s="45">
        <v>9</v>
      </c>
    </row>
    <row r="347" spans="1:8" x14ac:dyDescent="0.25">
      <c r="A347" s="68" t="s">
        <v>703</v>
      </c>
      <c r="B347" s="68"/>
      <c r="C347" s="69" t="s">
        <v>704</v>
      </c>
      <c r="D347" s="70" t="s">
        <v>21</v>
      </c>
      <c r="E347" s="71"/>
      <c r="F347" s="71">
        <v>27.06</v>
      </c>
      <c r="G347" s="71">
        <v>27.06</v>
      </c>
      <c r="H347" s="45">
        <v>9</v>
      </c>
    </row>
    <row r="348" spans="1:8" x14ac:dyDescent="0.25">
      <c r="A348" s="68" t="s">
        <v>705</v>
      </c>
      <c r="B348" s="68"/>
      <c r="C348" s="69" t="s">
        <v>706</v>
      </c>
      <c r="D348" s="70" t="s">
        <v>21</v>
      </c>
      <c r="E348" s="71"/>
      <c r="F348" s="71">
        <v>27.06</v>
      </c>
      <c r="G348" s="71">
        <v>27.06</v>
      </c>
      <c r="H348" s="45">
        <v>9</v>
      </c>
    </row>
    <row r="349" spans="1:8" x14ac:dyDescent="0.25">
      <c r="A349" s="68" t="s">
        <v>707</v>
      </c>
      <c r="B349" s="68"/>
      <c r="C349" s="69" t="s">
        <v>708</v>
      </c>
      <c r="D349" s="70" t="s">
        <v>21</v>
      </c>
      <c r="E349" s="71"/>
      <c r="F349" s="71">
        <v>6.4</v>
      </c>
      <c r="G349" s="71">
        <v>6.4</v>
      </c>
      <c r="H349" s="45">
        <v>9</v>
      </c>
    </row>
    <row r="350" spans="1:8" x14ac:dyDescent="0.25">
      <c r="A350" s="68" t="s">
        <v>709</v>
      </c>
      <c r="B350" s="68"/>
      <c r="C350" s="69" t="s">
        <v>710</v>
      </c>
      <c r="D350" s="70" t="s">
        <v>21</v>
      </c>
      <c r="E350" s="71"/>
      <c r="F350" s="71">
        <v>9.84</v>
      </c>
      <c r="G350" s="71">
        <v>9.84</v>
      </c>
      <c r="H350" s="45">
        <v>9</v>
      </c>
    </row>
    <row r="351" spans="1:8" ht="30" x14ac:dyDescent="0.25">
      <c r="A351" s="68" t="s">
        <v>711</v>
      </c>
      <c r="B351" s="68"/>
      <c r="C351" s="69" t="s">
        <v>712</v>
      </c>
      <c r="D351" s="70" t="s">
        <v>21</v>
      </c>
      <c r="E351" s="71"/>
      <c r="F351" s="71">
        <v>18.7</v>
      </c>
      <c r="G351" s="71">
        <v>18.7</v>
      </c>
      <c r="H351" s="45">
        <v>9</v>
      </c>
    </row>
    <row r="352" spans="1:8" x14ac:dyDescent="0.25">
      <c r="A352" s="68" t="s">
        <v>713</v>
      </c>
      <c r="B352" s="68"/>
      <c r="C352" s="69" t="s">
        <v>714</v>
      </c>
      <c r="D352" s="70"/>
      <c r="E352" s="71"/>
      <c r="F352" s="71"/>
      <c r="G352" s="71"/>
      <c r="H352" s="45">
        <v>5</v>
      </c>
    </row>
    <row r="353" spans="1:8" x14ac:dyDescent="0.25">
      <c r="A353" s="68" t="s">
        <v>715</v>
      </c>
      <c r="B353" s="68"/>
      <c r="C353" s="69" t="s">
        <v>716</v>
      </c>
      <c r="D353" s="70" t="s">
        <v>21</v>
      </c>
      <c r="E353" s="71"/>
      <c r="F353" s="71">
        <v>78.37</v>
      </c>
      <c r="G353" s="71">
        <v>78.37</v>
      </c>
      <c r="H353" s="45">
        <v>9</v>
      </c>
    </row>
    <row r="354" spans="1:8" x14ac:dyDescent="0.25">
      <c r="A354" s="68" t="s">
        <v>717</v>
      </c>
      <c r="B354" s="68"/>
      <c r="C354" s="69" t="s">
        <v>718</v>
      </c>
      <c r="D354" s="70" t="s">
        <v>21</v>
      </c>
      <c r="E354" s="71"/>
      <c r="F354" s="71">
        <v>62.21</v>
      </c>
      <c r="G354" s="71">
        <v>62.21</v>
      </c>
      <c r="H354" s="45">
        <v>9</v>
      </c>
    </row>
    <row r="355" spans="1:8" x14ac:dyDescent="0.25">
      <c r="A355" s="68" t="s">
        <v>719</v>
      </c>
      <c r="B355" s="68"/>
      <c r="C355" s="69" t="s">
        <v>720</v>
      </c>
      <c r="D355" s="70"/>
      <c r="E355" s="71"/>
      <c r="F355" s="71"/>
      <c r="G355" s="71"/>
      <c r="H355" s="45">
        <v>5</v>
      </c>
    </row>
    <row r="356" spans="1:8" ht="30" x14ac:dyDescent="0.25">
      <c r="A356" s="68" t="s">
        <v>721</v>
      </c>
      <c r="B356" s="68"/>
      <c r="C356" s="69" t="s">
        <v>722</v>
      </c>
      <c r="D356" s="70" t="s">
        <v>73</v>
      </c>
      <c r="E356" s="71"/>
      <c r="F356" s="71">
        <v>5.0599999999999996</v>
      </c>
      <c r="G356" s="71">
        <v>5.0599999999999996</v>
      </c>
      <c r="H356" s="45">
        <v>9</v>
      </c>
    </row>
    <row r="357" spans="1:8" ht="30" x14ac:dyDescent="0.25">
      <c r="A357" s="68" t="s">
        <v>723</v>
      </c>
      <c r="B357" s="68"/>
      <c r="C357" s="69" t="s">
        <v>724</v>
      </c>
      <c r="D357" s="70" t="s">
        <v>73</v>
      </c>
      <c r="E357" s="71"/>
      <c r="F357" s="71">
        <v>0.84</v>
      </c>
      <c r="G357" s="71">
        <v>0.84</v>
      </c>
      <c r="H357" s="45">
        <v>9</v>
      </c>
    </row>
    <row r="358" spans="1:8" x14ac:dyDescent="0.25">
      <c r="A358" s="68" t="s">
        <v>725</v>
      </c>
      <c r="B358" s="68"/>
      <c r="C358" s="69" t="s">
        <v>726</v>
      </c>
      <c r="D358" s="70"/>
      <c r="E358" s="71"/>
      <c r="F358" s="71"/>
      <c r="G358" s="71"/>
      <c r="H358" s="45">
        <v>5</v>
      </c>
    </row>
    <row r="359" spans="1:8" ht="30" x14ac:dyDescent="0.25">
      <c r="A359" s="68" t="s">
        <v>727</v>
      </c>
      <c r="B359" s="68"/>
      <c r="C359" s="69" t="s">
        <v>728</v>
      </c>
      <c r="D359" s="70" t="s">
        <v>73</v>
      </c>
      <c r="E359" s="71"/>
      <c r="F359" s="71">
        <v>12.3</v>
      </c>
      <c r="G359" s="71">
        <v>12.3</v>
      </c>
      <c r="H359" s="45">
        <v>9</v>
      </c>
    </row>
    <row r="360" spans="1:8" x14ac:dyDescent="0.25">
      <c r="A360" s="68" t="s">
        <v>729</v>
      </c>
      <c r="B360" s="68"/>
      <c r="C360" s="69" t="s">
        <v>730</v>
      </c>
      <c r="D360" s="70" t="s">
        <v>73</v>
      </c>
      <c r="E360" s="71"/>
      <c r="F360" s="71">
        <v>37.4</v>
      </c>
      <c r="G360" s="71">
        <v>37.4</v>
      </c>
      <c r="H360" s="45">
        <v>9</v>
      </c>
    </row>
    <row r="361" spans="1:8" x14ac:dyDescent="0.25">
      <c r="A361" s="68" t="s">
        <v>731</v>
      </c>
      <c r="B361" s="68"/>
      <c r="C361" s="69" t="s">
        <v>732</v>
      </c>
      <c r="D361" s="70"/>
      <c r="E361" s="71"/>
      <c r="F361" s="71"/>
      <c r="G361" s="71"/>
      <c r="H361" s="45">
        <v>5</v>
      </c>
    </row>
    <row r="362" spans="1:8" ht="30" x14ac:dyDescent="0.25">
      <c r="A362" s="68" t="s">
        <v>733</v>
      </c>
      <c r="B362" s="68"/>
      <c r="C362" s="69" t="s">
        <v>734</v>
      </c>
      <c r="D362" s="70" t="s">
        <v>21</v>
      </c>
      <c r="E362" s="71"/>
      <c r="F362" s="71">
        <v>16.59</v>
      </c>
      <c r="G362" s="71">
        <v>16.59</v>
      </c>
      <c r="H362" s="45">
        <v>9</v>
      </c>
    </row>
    <row r="363" spans="1:8" ht="30" x14ac:dyDescent="0.25">
      <c r="A363" s="68" t="s">
        <v>735</v>
      </c>
      <c r="B363" s="68"/>
      <c r="C363" s="69" t="s">
        <v>736</v>
      </c>
      <c r="D363" s="70" t="s">
        <v>21</v>
      </c>
      <c r="E363" s="71"/>
      <c r="F363" s="71">
        <v>62.21</v>
      </c>
      <c r="G363" s="71">
        <v>62.21</v>
      </c>
      <c r="H363" s="45">
        <v>9</v>
      </c>
    </row>
    <row r="364" spans="1:8" x14ac:dyDescent="0.25">
      <c r="A364" s="68" t="s">
        <v>737</v>
      </c>
      <c r="B364" s="68"/>
      <c r="C364" s="69" t="s">
        <v>738</v>
      </c>
      <c r="D364" s="70" t="s">
        <v>21</v>
      </c>
      <c r="E364" s="71"/>
      <c r="F364" s="71">
        <v>20.74</v>
      </c>
      <c r="G364" s="71">
        <v>20.74</v>
      </c>
      <c r="H364" s="45">
        <v>9</v>
      </c>
    </row>
    <row r="365" spans="1:8" x14ac:dyDescent="0.25">
      <c r="A365" s="68" t="s">
        <v>739</v>
      </c>
      <c r="B365" s="68"/>
      <c r="C365" s="69" t="s">
        <v>740</v>
      </c>
      <c r="D365" s="70" t="s">
        <v>131</v>
      </c>
      <c r="E365" s="71"/>
      <c r="F365" s="71">
        <v>16.59</v>
      </c>
      <c r="G365" s="71">
        <v>16.59</v>
      </c>
      <c r="H365" s="45">
        <v>9</v>
      </c>
    </row>
    <row r="366" spans="1:8" x14ac:dyDescent="0.25">
      <c r="A366" s="68" t="s">
        <v>741</v>
      </c>
      <c r="B366" s="68"/>
      <c r="C366" s="69" t="s">
        <v>742</v>
      </c>
      <c r="D366" s="70" t="s">
        <v>21</v>
      </c>
      <c r="E366" s="71"/>
      <c r="F366" s="71">
        <v>6.22</v>
      </c>
      <c r="G366" s="71">
        <v>6.22</v>
      </c>
      <c r="H366" s="45">
        <v>9</v>
      </c>
    </row>
    <row r="367" spans="1:8" x14ac:dyDescent="0.25">
      <c r="A367" s="68" t="s">
        <v>743</v>
      </c>
      <c r="B367" s="68"/>
      <c r="C367" s="69" t="s">
        <v>744</v>
      </c>
      <c r="D367" s="70" t="s">
        <v>21</v>
      </c>
      <c r="E367" s="71"/>
      <c r="F367" s="71">
        <v>6.22</v>
      </c>
      <c r="G367" s="71">
        <v>6.22</v>
      </c>
      <c r="H367" s="45">
        <v>9</v>
      </c>
    </row>
    <row r="368" spans="1:8" x14ac:dyDescent="0.25">
      <c r="A368" s="68" t="s">
        <v>745</v>
      </c>
      <c r="B368" s="68"/>
      <c r="C368" s="69" t="s">
        <v>746</v>
      </c>
      <c r="D368" s="70" t="s">
        <v>21</v>
      </c>
      <c r="E368" s="71"/>
      <c r="F368" s="71">
        <v>41.47</v>
      </c>
      <c r="G368" s="71">
        <v>41.47</v>
      </c>
      <c r="H368" s="45">
        <v>9</v>
      </c>
    </row>
    <row r="369" spans="1:8" ht="30" x14ac:dyDescent="0.25">
      <c r="A369" s="68" t="s">
        <v>747</v>
      </c>
      <c r="B369" s="68"/>
      <c r="C369" s="69" t="s">
        <v>748</v>
      </c>
      <c r="D369" s="70" t="s">
        <v>21</v>
      </c>
      <c r="E369" s="71"/>
      <c r="F369" s="71">
        <v>20.74</v>
      </c>
      <c r="G369" s="71">
        <v>20.74</v>
      </c>
      <c r="H369" s="45">
        <v>9</v>
      </c>
    </row>
    <row r="370" spans="1:8" ht="30" x14ac:dyDescent="0.25">
      <c r="A370" s="68" t="s">
        <v>749</v>
      </c>
      <c r="B370" s="68"/>
      <c r="C370" s="69" t="s">
        <v>750</v>
      </c>
      <c r="D370" s="70" t="s">
        <v>21</v>
      </c>
      <c r="E370" s="71"/>
      <c r="F370" s="71">
        <v>18.66</v>
      </c>
      <c r="G370" s="71">
        <v>18.66</v>
      </c>
      <c r="H370" s="45">
        <v>9</v>
      </c>
    </row>
    <row r="371" spans="1:8" x14ac:dyDescent="0.25">
      <c r="A371" s="68" t="s">
        <v>751</v>
      </c>
      <c r="B371" s="68"/>
      <c r="C371" s="69" t="s">
        <v>752</v>
      </c>
      <c r="D371" s="70" t="s">
        <v>21</v>
      </c>
      <c r="E371" s="71"/>
      <c r="F371" s="71">
        <v>16.59</v>
      </c>
      <c r="G371" s="71">
        <v>16.59</v>
      </c>
      <c r="H371" s="45">
        <v>9</v>
      </c>
    </row>
    <row r="372" spans="1:8" x14ac:dyDescent="0.25">
      <c r="A372" s="68" t="s">
        <v>753</v>
      </c>
      <c r="B372" s="68"/>
      <c r="C372" s="69" t="s">
        <v>754</v>
      </c>
      <c r="D372" s="70" t="s">
        <v>21</v>
      </c>
      <c r="E372" s="71"/>
      <c r="F372" s="71">
        <v>16.59</v>
      </c>
      <c r="G372" s="71">
        <v>16.59</v>
      </c>
      <c r="H372" s="45">
        <v>9</v>
      </c>
    </row>
    <row r="373" spans="1:8" x14ac:dyDescent="0.25">
      <c r="A373" s="68" t="s">
        <v>755</v>
      </c>
      <c r="B373" s="68"/>
      <c r="C373" s="69" t="s">
        <v>756</v>
      </c>
      <c r="D373" s="70" t="s">
        <v>21</v>
      </c>
      <c r="E373" s="71"/>
      <c r="F373" s="71">
        <v>12.44</v>
      </c>
      <c r="G373" s="71">
        <v>12.44</v>
      </c>
      <c r="H373" s="45">
        <v>9</v>
      </c>
    </row>
    <row r="374" spans="1:8" x14ac:dyDescent="0.25">
      <c r="A374" s="68" t="s">
        <v>757</v>
      </c>
      <c r="B374" s="68"/>
      <c r="C374" s="69" t="s">
        <v>758</v>
      </c>
      <c r="D374" s="70"/>
      <c r="E374" s="71"/>
      <c r="F374" s="71"/>
      <c r="G374" s="71"/>
      <c r="H374" s="45">
        <v>5</v>
      </c>
    </row>
    <row r="375" spans="1:8" x14ac:dyDescent="0.25">
      <c r="A375" s="68" t="s">
        <v>759</v>
      </c>
      <c r="B375" s="68"/>
      <c r="C375" s="69" t="s">
        <v>760</v>
      </c>
      <c r="D375" s="70" t="s">
        <v>21</v>
      </c>
      <c r="E375" s="71"/>
      <c r="F375" s="71">
        <v>10.37</v>
      </c>
      <c r="G375" s="71">
        <v>10.37</v>
      </c>
      <c r="H375" s="45">
        <v>9</v>
      </c>
    </row>
    <row r="376" spans="1:8" x14ac:dyDescent="0.25">
      <c r="A376" s="68" t="s">
        <v>761</v>
      </c>
      <c r="B376" s="68"/>
      <c r="C376" s="69" t="s">
        <v>762</v>
      </c>
      <c r="D376" s="70" t="s">
        <v>131</v>
      </c>
      <c r="E376" s="71"/>
      <c r="F376" s="71">
        <v>14.51</v>
      </c>
      <c r="G376" s="71">
        <v>14.51</v>
      </c>
      <c r="H376" s="45">
        <v>9</v>
      </c>
    </row>
    <row r="377" spans="1:8" ht="30" x14ac:dyDescent="0.25">
      <c r="A377" s="68" t="s">
        <v>763</v>
      </c>
      <c r="B377" s="68"/>
      <c r="C377" s="69" t="s">
        <v>764</v>
      </c>
      <c r="D377" s="70" t="s">
        <v>21</v>
      </c>
      <c r="E377" s="71"/>
      <c r="F377" s="71">
        <v>207.35</v>
      </c>
      <c r="G377" s="71">
        <v>207.35</v>
      </c>
      <c r="H377" s="45">
        <v>9</v>
      </c>
    </row>
    <row r="378" spans="1:8" ht="30" x14ac:dyDescent="0.25">
      <c r="A378" s="68" t="s">
        <v>765</v>
      </c>
      <c r="B378" s="68"/>
      <c r="C378" s="69" t="s">
        <v>766</v>
      </c>
      <c r="D378" s="70" t="s">
        <v>21</v>
      </c>
      <c r="E378" s="71"/>
      <c r="F378" s="71">
        <v>165.88</v>
      </c>
      <c r="G378" s="71">
        <v>165.88</v>
      </c>
      <c r="H378" s="45">
        <v>9</v>
      </c>
    </row>
    <row r="379" spans="1:8" x14ac:dyDescent="0.25">
      <c r="A379" s="68" t="s">
        <v>767</v>
      </c>
      <c r="B379" s="68"/>
      <c r="C379" s="69" t="s">
        <v>768</v>
      </c>
      <c r="D379" s="70" t="s">
        <v>21</v>
      </c>
      <c r="E379" s="71"/>
      <c r="F379" s="71">
        <v>82.94</v>
      </c>
      <c r="G379" s="71">
        <v>82.94</v>
      </c>
      <c r="H379" s="45">
        <v>9</v>
      </c>
    </row>
    <row r="380" spans="1:8" x14ac:dyDescent="0.25">
      <c r="A380" s="68" t="s">
        <v>769</v>
      </c>
      <c r="B380" s="68"/>
      <c r="C380" s="69" t="s">
        <v>770</v>
      </c>
      <c r="D380" s="70" t="s">
        <v>21</v>
      </c>
      <c r="E380" s="71"/>
      <c r="F380" s="71">
        <v>46.04</v>
      </c>
      <c r="G380" s="71">
        <v>46.04</v>
      </c>
      <c r="H380" s="45">
        <v>9</v>
      </c>
    </row>
    <row r="381" spans="1:8" x14ac:dyDescent="0.25">
      <c r="A381" s="68" t="s">
        <v>771</v>
      </c>
      <c r="B381" s="68"/>
      <c r="C381" s="69" t="s">
        <v>772</v>
      </c>
      <c r="D381" s="70" t="s">
        <v>21</v>
      </c>
      <c r="E381" s="71"/>
      <c r="F381" s="71">
        <v>6.15</v>
      </c>
      <c r="G381" s="71">
        <v>6.15</v>
      </c>
      <c r="H381" s="45">
        <v>9</v>
      </c>
    </row>
    <row r="382" spans="1:8" ht="30" x14ac:dyDescent="0.25">
      <c r="A382" s="68" t="s">
        <v>773</v>
      </c>
      <c r="B382" s="68"/>
      <c r="C382" s="69" t="s">
        <v>774</v>
      </c>
      <c r="D382" s="70" t="s">
        <v>21</v>
      </c>
      <c r="E382" s="71"/>
      <c r="F382" s="71">
        <v>7.38</v>
      </c>
      <c r="G382" s="71">
        <v>7.38</v>
      </c>
      <c r="H382" s="45">
        <v>9</v>
      </c>
    </row>
    <row r="383" spans="1:8" x14ac:dyDescent="0.25">
      <c r="A383" s="68" t="s">
        <v>775</v>
      </c>
      <c r="B383" s="68"/>
      <c r="C383" s="69" t="s">
        <v>776</v>
      </c>
      <c r="D383" s="70" t="s">
        <v>21</v>
      </c>
      <c r="E383" s="71"/>
      <c r="F383" s="71">
        <v>46.04</v>
      </c>
      <c r="G383" s="71">
        <v>46.04</v>
      </c>
      <c r="H383" s="45">
        <v>9</v>
      </c>
    </row>
    <row r="384" spans="1:8" x14ac:dyDescent="0.25">
      <c r="A384" s="68" t="s">
        <v>777</v>
      </c>
      <c r="B384" s="68"/>
      <c r="C384" s="69" t="s">
        <v>778</v>
      </c>
      <c r="D384" s="70" t="s">
        <v>131</v>
      </c>
      <c r="E384" s="71"/>
      <c r="F384" s="71">
        <v>10.37</v>
      </c>
      <c r="G384" s="71">
        <v>10.37</v>
      </c>
      <c r="H384" s="45">
        <v>9</v>
      </c>
    </row>
    <row r="385" spans="1:8" x14ac:dyDescent="0.25">
      <c r="A385" s="68" t="s">
        <v>779</v>
      </c>
      <c r="B385" s="68"/>
      <c r="C385" s="69" t="s">
        <v>780</v>
      </c>
      <c r="D385" s="70" t="s">
        <v>21</v>
      </c>
      <c r="E385" s="71"/>
      <c r="F385" s="71">
        <v>20.74</v>
      </c>
      <c r="G385" s="71">
        <v>20.74</v>
      </c>
      <c r="H385" s="45">
        <v>9</v>
      </c>
    </row>
    <row r="386" spans="1:8" x14ac:dyDescent="0.25">
      <c r="A386" s="68" t="s">
        <v>781</v>
      </c>
      <c r="B386" s="68"/>
      <c r="C386" s="69" t="s">
        <v>782</v>
      </c>
      <c r="D386" s="70" t="s">
        <v>21</v>
      </c>
      <c r="E386" s="71"/>
      <c r="F386" s="71">
        <v>16.59</v>
      </c>
      <c r="G386" s="71">
        <v>16.59</v>
      </c>
      <c r="H386" s="45">
        <v>9</v>
      </c>
    </row>
    <row r="387" spans="1:8" x14ac:dyDescent="0.25">
      <c r="A387" s="68" t="s">
        <v>783</v>
      </c>
      <c r="B387" s="68"/>
      <c r="C387" s="69" t="s">
        <v>784</v>
      </c>
      <c r="D387" s="70" t="s">
        <v>21</v>
      </c>
      <c r="E387" s="71"/>
      <c r="F387" s="71">
        <v>24.88</v>
      </c>
      <c r="G387" s="71">
        <v>24.88</v>
      </c>
      <c r="H387" s="45">
        <v>9</v>
      </c>
    </row>
    <row r="388" spans="1:8" x14ac:dyDescent="0.25">
      <c r="A388" s="68" t="s">
        <v>785</v>
      </c>
      <c r="B388" s="68"/>
      <c r="C388" s="69" t="s">
        <v>786</v>
      </c>
      <c r="D388" s="70" t="s">
        <v>21</v>
      </c>
      <c r="E388" s="71"/>
      <c r="F388" s="71">
        <v>20.74</v>
      </c>
      <c r="G388" s="71">
        <v>20.74</v>
      </c>
      <c r="H388" s="45">
        <v>9</v>
      </c>
    </row>
    <row r="389" spans="1:8" ht="30" x14ac:dyDescent="0.25">
      <c r="A389" s="68" t="s">
        <v>787</v>
      </c>
      <c r="B389" s="68"/>
      <c r="C389" s="69" t="s">
        <v>788</v>
      </c>
      <c r="D389" s="70" t="s">
        <v>21</v>
      </c>
      <c r="E389" s="71"/>
      <c r="F389" s="71">
        <v>41.47</v>
      </c>
      <c r="G389" s="71">
        <v>41.47</v>
      </c>
      <c r="H389" s="45">
        <v>9</v>
      </c>
    </row>
    <row r="390" spans="1:8" x14ac:dyDescent="0.25">
      <c r="A390" s="68" t="s">
        <v>789</v>
      </c>
      <c r="B390" s="68"/>
      <c r="C390" s="69" t="s">
        <v>790</v>
      </c>
      <c r="D390" s="70" t="s">
        <v>21</v>
      </c>
      <c r="E390" s="71"/>
      <c r="F390" s="71">
        <v>62.21</v>
      </c>
      <c r="G390" s="71">
        <v>62.21</v>
      </c>
      <c r="H390" s="45">
        <v>9</v>
      </c>
    </row>
    <row r="391" spans="1:8" ht="30" x14ac:dyDescent="0.25">
      <c r="A391" s="68" t="s">
        <v>791</v>
      </c>
      <c r="B391" s="68"/>
      <c r="C391" s="69" t="s">
        <v>792</v>
      </c>
      <c r="D391" s="70" t="s">
        <v>21</v>
      </c>
      <c r="E391" s="71"/>
      <c r="F391" s="71">
        <v>116.68</v>
      </c>
      <c r="G391" s="71">
        <v>116.68</v>
      </c>
      <c r="H391" s="45">
        <v>9</v>
      </c>
    </row>
    <row r="392" spans="1:8" x14ac:dyDescent="0.25">
      <c r="A392" s="68" t="s">
        <v>793</v>
      </c>
      <c r="B392" s="68"/>
      <c r="C392" s="69" t="s">
        <v>794</v>
      </c>
      <c r="D392" s="70" t="s">
        <v>21</v>
      </c>
      <c r="E392" s="71"/>
      <c r="F392" s="71">
        <v>31.1</v>
      </c>
      <c r="G392" s="71">
        <v>31.1</v>
      </c>
      <c r="H392" s="45">
        <v>9</v>
      </c>
    </row>
    <row r="393" spans="1:8" ht="30" x14ac:dyDescent="0.25">
      <c r="A393" s="68" t="s">
        <v>795</v>
      </c>
      <c r="B393" s="68"/>
      <c r="C393" s="69" t="s">
        <v>796</v>
      </c>
      <c r="D393" s="70" t="s">
        <v>21</v>
      </c>
      <c r="E393" s="71"/>
      <c r="F393" s="71">
        <v>8.44</v>
      </c>
      <c r="G393" s="71">
        <v>8.44</v>
      </c>
      <c r="H393" s="45">
        <v>9</v>
      </c>
    </row>
    <row r="394" spans="1:8" x14ac:dyDescent="0.25">
      <c r="A394" s="68" t="s">
        <v>797</v>
      </c>
      <c r="B394" s="68"/>
      <c r="C394" s="69" t="s">
        <v>798</v>
      </c>
      <c r="D394" s="70" t="s">
        <v>21</v>
      </c>
      <c r="E394" s="71"/>
      <c r="F394" s="71">
        <v>16.52</v>
      </c>
      <c r="G394" s="71">
        <v>16.52</v>
      </c>
      <c r="H394" s="45">
        <v>9</v>
      </c>
    </row>
    <row r="395" spans="1:8" ht="30" x14ac:dyDescent="0.25">
      <c r="A395" s="68" t="s">
        <v>799</v>
      </c>
      <c r="B395" s="68"/>
      <c r="C395" s="69" t="s">
        <v>800</v>
      </c>
      <c r="D395" s="70" t="s">
        <v>131</v>
      </c>
      <c r="E395" s="71"/>
      <c r="F395" s="71">
        <v>4.97</v>
      </c>
      <c r="G395" s="71">
        <v>4.97</v>
      </c>
      <c r="H395" s="45">
        <v>9</v>
      </c>
    </row>
    <row r="396" spans="1:8" ht="30" x14ac:dyDescent="0.25">
      <c r="A396" s="68" t="s">
        <v>801</v>
      </c>
      <c r="B396" s="68"/>
      <c r="C396" s="69" t="s">
        <v>802</v>
      </c>
      <c r="D396" s="70" t="s">
        <v>131</v>
      </c>
      <c r="E396" s="71"/>
      <c r="F396" s="71">
        <v>2.4900000000000002</v>
      </c>
      <c r="G396" s="71">
        <v>2.4900000000000002</v>
      </c>
      <c r="H396" s="45">
        <v>9</v>
      </c>
    </row>
    <row r="397" spans="1:8" ht="30" x14ac:dyDescent="0.25">
      <c r="A397" s="68" t="s">
        <v>803</v>
      </c>
      <c r="B397" s="68"/>
      <c r="C397" s="69" t="s">
        <v>804</v>
      </c>
      <c r="D397" s="70" t="s">
        <v>131</v>
      </c>
      <c r="E397" s="71"/>
      <c r="F397" s="71">
        <v>4.1500000000000004</v>
      </c>
      <c r="G397" s="71">
        <v>4.1500000000000004</v>
      </c>
      <c r="H397" s="45">
        <v>9</v>
      </c>
    </row>
    <row r="398" spans="1:8" ht="30" x14ac:dyDescent="0.25">
      <c r="A398" s="68" t="s">
        <v>805</v>
      </c>
      <c r="B398" s="68"/>
      <c r="C398" s="69" t="s">
        <v>806</v>
      </c>
      <c r="D398" s="70" t="s">
        <v>131</v>
      </c>
      <c r="E398" s="71"/>
      <c r="F398" s="71">
        <v>2.0699999999999998</v>
      </c>
      <c r="G398" s="71">
        <v>2.0699999999999998</v>
      </c>
      <c r="H398" s="45">
        <v>9</v>
      </c>
    </row>
    <row r="399" spans="1:8" x14ac:dyDescent="0.25">
      <c r="A399" s="68" t="s">
        <v>807</v>
      </c>
      <c r="B399" s="68"/>
      <c r="C399" s="69" t="s">
        <v>808</v>
      </c>
      <c r="D399" s="70" t="s">
        <v>131</v>
      </c>
      <c r="E399" s="71"/>
      <c r="F399" s="71">
        <v>29.17</v>
      </c>
      <c r="G399" s="71">
        <v>29.17</v>
      </c>
      <c r="H399" s="45">
        <v>9</v>
      </c>
    </row>
    <row r="400" spans="1:8" x14ac:dyDescent="0.25">
      <c r="A400" s="68" t="s">
        <v>809</v>
      </c>
      <c r="B400" s="68"/>
      <c r="C400" s="69" t="s">
        <v>810</v>
      </c>
      <c r="D400" s="70" t="s">
        <v>131</v>
      </c>
      <c r="E400" s="71"/>
      <c r="F400" s="71">
        <v>8.2899999999999991</v>
      </c>
      <c r="G400" s="71">
        <v>8.2899999999999991</v>
      </c>
      <c r="H400" s="45">
        <v>9</v>
      </c>
    </row>
    <row r="401" spans="1:8" ht="30" x14ac:dyDescent="0.25">
      <c r="A401" s="68" t="s">
        <v>811</v>
      </c>
      <c r="B401" s="68"/>
      <c r="C401" s="69" t="s">
        <v>812</v>
      </c>
      <c r="D401" s="70" t="s">
        <v>21</v>
      </c>
      <c r="E401" s="71"/>
      <c r="F401" s="71">
        <v>41.47</v>
      </c>
      <c r="G401" s="71">
        <v>41.47</v>
      </c>
      <c r="H401" s="45">
        <v>9</v>
      </c>
    </row>
    <row r="402" spans="1:8" x14ac:dyDescent="0.25">
      <c r="A402" s="68" t="s">
        <v>813</v>
      </c>
      <c r="B402" s="68"/>
      <c r="C402" s="69" t="s">
        <v>814</v>
      </c>
      <c r="D402" s="70" t="s">
        <v>21</v>
      </c>
      <c r="E402" s="71"/>
      <c r="F402" s="71">
        <v>8.2899999999999991</v>
      </c>
      <c r="G402" s="71">
        <v>8.2899999999999991</v>
      </c>
      <c r="H402" s="45">
        <v>9</v>
      </c>
    </row>
    <row r="403" spans="1:8" ht="30" x14ac:dyDescent="0.25">
      <c r="A403" s="68" t="s">
        <v>815</v>
      </c>
      <c r="B403" s="68"/>
      <c r="C403" s="69" t="s">
        <v>816</v>
      </c>
      <c r="D403" s="70" t="s">
        <v>21</v>
      </c>
      <c r="E403" s="71"/>
      <c r="F403" s="71">
        <v>62.21</v>
      </c>
      <c r="G403" s="71">
        <v>62.21</v>
      </c>
      <c r="H403" s="45">
        <v>9</v>
      </c>
    </row>
    <row r="404" spans="1:8" x14ac:dyDescent="0.25">
      <c r="A404" s="68" t="s">
        <v>817</v>
      </c>
      <c r="B404" s="68"/>
      <c r="C404" s="69" t="s">
        <v>818</v>
      </c>
      <c r="D404" s="70" t="s">
        <v>21</v>
      </c>
      <c r="E404" s="71"/>
      <c r="F404" s="71">
        <v>87.51</v>
      </c>
      <c r="G404" s="71">
        <v>87.51</v>
      </c>
      <c r="H404" s="45">
        <v>9</v>
      </c>
    </row>
    <row r="405" spans="1:8" x14ac:dyDescent="0.25">
      <c r="A405" s="68" t="s">
        <v>819</v>
      </c>
      <c r="B405" s="68"/>
      <c r="C405" s="69" t="s">
        <v>820</v>
      </c>
      <c r="D405" s="70"/>
      <c r="E405" s="71"/>
      <c r="F405" s="71"/>
      <c r="G405" s="71"/>
      <c r="H405" s="45">
        <v>5</v>
      </c>
    </row>
    <row r="406" spans="1:8" ht="30" x14ac:dyDescent="0.25">
      <c r="A406" s="68" t="s">
        <v>821</v>
      </c>
      <c r="B406" s="68"/>
      <c r="C406" s="69" t="s">
        <v>822</v>
      </c>
      <c r="D406" s="70" t="s">
        <v>21</v>
      </c>
      <c r="E406" s="71"/>
      <c r="F406" s="71">
        <v>170.71</v>
      </c>
      <c r="G406" s="71">
        <v>170.71</v>
      </c>
      <c r="H406" s="45">
        <v>9</v>
      </c>
    </row>
    <row r="407" spans="1:8" ht="30" x14ac:dyDescent="0.25">
      <c r="A407" s="68" t="s">
        <v>823</v>
      </c>
      <c r="B407" s="68"/>
      <c r="C407" s="69" t="s">
        <v>824</v>
      </c>
      <c r="D407" s="70" t="s">
        <v>21</v>
      </c>
      <c r="E407" s="71"/>
      <c r="F407" s="71">
        <v>41.47</v>
      </c>
      <c r="G407" s="71">
        <v>41.47</v>
      </c>
      <c r="H407" s="45">
        <v>9</v>
      </c>
    </row>
    <row r="408" spans="1:8" x14ac:dyDescent="0.25">
      <c r="A408" s="68" t="s">
        <v>825</v>
      </c>
      <c r="B408" s="68"/>
      <c r="C408" s="69" t="s">
        <v>826</v>
      </c>
      <c r="D408" s="70" t="s">
        <v>21</v>
      </c>
      <c r="E408" s="71"/>
      <c r="F408" s="71">
        <v>10.37</v>
      </c>
      <c r="G408" s="71">
        <v>10.37</v>
      </c>
      <c r="H408" s="45">
        <v>9</v>
      </c>
    </row>
    <row r="409" spans="1:8" ht="30" x14ac:dyDescent="0.25">
      <c r="A409" s="68" t="s">
        <v>827</v>
      </c>
      <c r="B409" s="68"/>
      <c r="C409" s="69" t="s">
        <v>828</v>
      </c>
      <c r="D409" s="70" t="s">
        <v>73</v>
      </c>
      <c r="E409" s="71"/>
      <c r="F409" s="71">
        <v>41.47</v>
      </c>
      <c r="G409" s="71">
        <v>41.47</v>
      </c>
      <c r="H409" s="45">
        <v>9</v>
      </c>
    </row>
    <row r="410" spans="1:8" ht="30" x14ac:dyDescent="0.25">
      <c r="A410" s="68" t="s">
        <v>829</v>
      </c>
      <c r="B410" s="68"/>
      <c r="C410" s="69" t="s">
        <v>830</v>
      </c>
      <c r="D410" s="70" t="s">
        <v>21</v>
      </c>
      <c r="E410" s="71"/>
      <c r="F410" s="71">
        <v>8.2899999999999991</v>
      </c>
      <c r="G410" s="71">
        <v>8.2899999999999991</v>
      </c>
      <c r="H410" s="45">
        <v>9</v>
      </c>
    </row>
    <row r="411" spans="1:8" ht="30" x14ac:dyDescent="0.25">
      <c r="A411" s="68" t="s">
        <v>831</v>
      </c>
      <c r="B411" s="68"/>
      <c r="C411" s="69" t="s">
        <v>832</v>
      </c>
      <c r="D411" s="70" t="s">
        <v>21</v>
      </c>
      <c r="E411" s="71"/>
      <c r="F411" s="71">
        <v>16.59</v>
      </c>
      <c r="G411" s="71">
        <v>16.59</v>
      </c>
      <c r="H411" s="45">
        <v>9</v>
      </c>
    </row>
    <row r="412" spans="1:8" ht="30" x14ac:dyDescent="0.25">
      <c r="A412" s="68" t="s">
        <v>833</v>
      </c>
      <c r="B412" s="68"/>
      <c r="C412" s="69" t="s">
        <v>834</v>
      </c>
      <c r="D412" s="70" t="s">
        <v>21</v>
      </c>
      <c r="E412" s="71"/>
      <c r="F412" s="71">
        <v>4.1500000000000004</v>
      </c>
      <c r="G412" s="71">
        <v>4.1500000000000004</v>
      </c>
      <c r="H412" s="45">
        <v>9</v>
      </c>
    </row>
    <row r="413" spans="1:8" ht="30" x14ac:dyDescent="0.25">
      <c r="A413" s="68" t="s">
        <v>835</v>
      </c>
      <c r="B413" s="68"/>
      <c r="C413" s="69" t="s">
        <v>836</v>
      </c>
      <c r="D413" s="70" t="s">
        <v>21</v>
      </c>
      <c r="E413" s="71"/>
      <c r="F413" s="71">
        <v>6.22</v>
      </c>
      <c r="G413" s="71">
        <v>6.22</v>
      </c>
      <c r="H413" s="45">
        <v>9</v>
      </c>
    </row>
    <row r="414" spans="1:8" x14ac:dyDescent="0.25">
      <c r="A414" s="68" t="s">
        <v>837</v>
      </c>
      <c r="B414" s="68"/>
      <c r="C414" s="69" t="s">
        <v>838</v>
      </c>
      <c r="D414" s="70" t="s">
        <v>21</v>
      </c>
      <c r="E414" s="71"/>
      <c r="F414" s="71">
        <v>10.37</v>
      </c>
      <c r="G414" s="71">
        <v>10.37</v>
      </c>
      <c r="H414" s="45">
        <v>9</v>
      </c>
    </row>
    <row r="415" spans="1:8" x14ac:dyDescent="0.25">
      <c r="A415" s="68" t="s">
        <v>839</v>
      </c>
      <c r="B415" s="68"/>
      <c r="C415" s="69" t="s">
        <v>840</v>
      </c>
      <c r="D415" s="70" t="s">
        <v>21</v>
      </c>
      <c r="E415" s="71"/>
      <c r="F415" s="71">
        <v>10.37</v>
      </c>
      <c r="G415" s="71">
        <v>10.37</v>
      </c>
      <c r="H415" s="45">
        <v>9</v>
      </c>
    </row>
    <row r="416" spans="1:8" x14ac:dyDescent="0.25">
      <c r="A416" s="68" t="s">
        <v>841</v>
      </c>
      <c r="B416" s="68"/>
      <c r="C416" s="69" t="s">
        <v>842</v>
      </c>
      <c r="D416" s="70"/>
      <c r="E416" s="71"/>
      <c r="F416" s="71"/>
      <c r="G416" s="71"/>
      <c r="H416" s="45">
        <v>5</v>
      </c>
    </row>
    <row r="417" spans="1:8" ht="30" x14ac:dyDescent="0.25">
      <c r="A417" s="68" t="s">
        <v>843</v>
      </c>
      <c r="B417" s="68"/>
      <c r="C417" s="69" t="s">
        <v>844</v>
      </c>
      <c r="D417" s="70" t="s">
        <v>21</v>
      </c>
      <c r="E417" s="71"/>
      <c r="F417" s="71">
        <v>29.17</v>
      </c>
      <c r="G417" s="71">
        <v>29.17</v>
      </c>
      <c r="H417" s="45">
        <v>9</v>
      </c>
    </row>
    <row r="418" spans="1:8" x14ac:dyDescent="0.25">
      <c r="A418" s="68" t="s">
        <v>845</v>
      </c>
      <c r="B418" s="68"/>
      <c r="C418" s="69" t="s">
        <v>846</v>
      </c>
      <c r="D418" s="70" t="s">
        <v>21</v>
      </c>
      <c r="E418" s="71"/>
      <c r="F418" s="71">
        <v>3.37</v>
      </c>
      <c r="G418" s="71">
        <v>3.37</v>
      </c>
      <c r="H418" s="45">
        <v>9</v>
      </c>
    </row>
    <row r="419" spans="1:8" x14ac:dyDescent="0.25">
      <c r="A419" s="68" t="s">
        <v>847</v>
      </c>
      <c r="B419" s="68"/>
      <c r="C419" s="69" t="s">
        <v>848</v>
      </c>
      <c r="D419" s="70" t="s">
        <v>21</v>
      </c>
      <c r="E419" s="71"/>
      <c r="F419" s="71">
        <v>41.47</v>
      </c>
      <c r="G419" s="71">
        <v>41.47</v>
      </c>
      <c r="H419" s="45">
        <v>9</v>
      </c>
    </row>
    <row r="420" spans="1:8" x14ac:dyDescent="0.25">
      <c r="A420" s="68" t="s">
        <v>849</v>
      </c>
      <c r="B420" s="68"/>
      <c r="C420" s="69" t="s">
        <v>850</v>
      </c>
      <c r="D420" s="70" t="s">
        <v>21</v>
      </c>
      <c r="E420" s="71"/>
      <c r="F420" s="71">
        <v>20.74</v>
      </c>
      <c r="G420" s="71">
        <v>20.74</v>
      </c>
      <c r="H420" s="45">
        <v>9</v>
      </c>
    </row>
    <row r="421" spans="1:8" x14ac:dyDescent="0.25">
      <c r="A421" s="68" t="s">
        <v>851</v>
      </c>
      <c r="B421" s="68"/>
      <c r="C421" s="69" t="s">
        <v>852</v>
      </c>
      <c r="D421" s="70" t="s">
        <v>21</v>
      </c>
      <c r="E421" s="71"/>
      <c r="F421" s="71">
        <v>16.87</v>
      </c>
      <c r="G421" s="71">
        <v>16.87</v>
      </c>
      <c r="H421" s="45">
        <v>9</v>
      </c>
    </row>
    <row r="422" spans="1:8" ht="30" x14ac:dyDescent="0.25">
      <c r="A422" s="68" t="s">
        <v>853</v>
      </c>
      <c r="B422" s="68"/>
      <c r="C422" s="69" t="s">
        <v>854</v>
      </c>
      <c r="D422" s="70" t="s">
        <v>21</v>
      </c>
      <c r="E422" s="71"/>
      <c r="F422" s="71">
        <v>58.34</v>
      </c>
      <c r="G422" s="71">
        <v>58.34</v>
      </c>
      <c r="H422" s="45">
        <v>9</v>
      </c>
    </row>
    <row r="423" spans="1:8" x14ac:dyDescent="0.25">
      <c r="A423" s="68" t="s">
        <v>855</v>
      </c>
      <c r="B423" s="68"/>
      <c r="C423" s="69" t="s">
        <v>856</v>
      </c>
      <c r="D423" s="70"/>
      <c r="E423" s="71"/>
      <c r="F423" s="71"/>
      <c r="G423" s="71"/>
      <c r="H423" s="45">
        <v>5</v>
      </c>
    </row>
    <row r="424" spans="1:8" x14ac:dyDescent="0.25">
      <c r="A424" s="68" t="s">
        <v>857</v>
      </c>
      <c r="B424" s="68"/>
      <c r="C424" s="69" t="s">
        <v>858</v>
      </c>
      <c r="D424" s="70" t="s">
        <v>859</v>
      </c>
      <c r="E424" s="71"/>
      <c r="F424" s="71">
        <v>0.67</v>
      </c>
      <c r="G424" s="71">
        <v>0.67</v>
      </c>
      <c r="H424" s="45">
        <v>9</v>
      </c>
    </row>
    <row r="425" spans="1:8" ht="30" x14ac:dyDescent="0.25">
      <c r="A425" s="68" t="s">
        <v>860</v>
      </c>
      <c r="B425" s="68"/>
      <c r="C425" s="69" t="s">
        <v>861</v>
      </c>
      <c r="D425" s="70" t="s">
        <v>21</v>
      </c>
      <c r="E425" s="71"/>
      <c r="F425" s="71">
        <v>62.21</v>
      </c>
      <c r="G425" s="71">
        <v>62.21</v>
      </c>
      <c r="H425" s="45">
        <v>9</v>
      </c>
    </row>
    <row r="426" spans="1:8" ht="30" x14ac:dyDescent="0.25">
      <c r="A426" s="68" t="s">
        <v>862</v>
      </c>
      <c r="B426" s="68"/>
      <c r="C426" s="69" t="s">
        <v>863</v>
      </c>
      <c r="D426" s="70" t="s">
        <v>21</v>
      </c>
      <c r="E426" s="71"/>
      <c r="F426" s="71">
        <v>82.94</v>
      </c>
      <c r="G426" s="71">
        <v>82.94</v>
      </c>
      <c r="H426" s="45">
        <v>9</v>
      </c>
    </row>
    <row r="427" spans="1:8" x14ac:dyDescent="0.25">
      <c r="A427" s="68" t="s">
        <v>864</v>
      </c>
      <c r="B427" s="68"/>
      <c r="C427" s="69" t="s">
        <v>865</v>
      </c>
      <c r="D427" s="70" t="s">
        <v>131</v>
      </c>
      <c r="E427" s="71"/>
      <c r="F427" s="71">
        <v>16.59</v>
      </c>
      <c r="G427" s="71">
        <v>16.59</v>
      </c>
      <c r="H427" s="45">
        <v>9</v>
      </c>
    </row>
    <row r="428" spans="1:8" x14ac:dyDescent="0.25">
      <c r="A428" s="68" t="s">
        <v>866</v>
      </c>
      <c r="B428" s="68"/>
      <c r="C428" s="69" t="s">
        <v>867</v>
      </c>
      <c r="D428" s="70" t="s">
        <v>73</v>
      </c>
      <c r="E428" s="71"/>
      <c r="F428" s="71">
        <v>41.47</v>
      </c>
      <c r="G428" s="71">
        <v>41.47</v>
      </c>
      <c r="H428" s="45">
        <v>9</v>
      </c>
    </row>
    <row r="429" spans="1:8" x14ac:dyDescent="0.25">
      <c r="A429" s="68" t="s">
        <v>868</v>
      </c>
      <c r="B429" s="68"/>
      <c r="C429" s="69" t="s">
        <v>869</v>
      </c>
      <c r="D429" s="70" t="s">
        <v>21</v>
      </c>
      <c r="E429" s="71">
        <v>136.81</v>
      </c>
      <c r="F429" s="71">
        <v>116.68</v>
      </c>
      <c r="G429" s="71">
        <v>253.49</v>
      </c>
      <c r="H429" s="45">
        <v>9</v>
      </c>
    </row>
    <row r="430" spans="1:8" x14ac:dyDescent="0.25">
      <c r="A430" s="68" t="s">
        <v>870</v>
      </c>
      <c r="B430" s="68"/>
      <c r="C430" s="69" t="s">
        <v>871</v>
      </c>
      <c r="D430" s="70" t="s">
        <v>21</v>
      </c>
      <c r="E430" s="71">
        <v>136.81</v>
      </c>
      <c r="F430" s="71">
        <v>116.68</v>
      </c>
      <c r="G430" s="71">
        <v>253.49</v>
      </c>
      <c r="H430" s="45">
        <v>9</v>
      </c>
    </row>
    <row r="431" spans="1:8" x14ac:dyDescent="0.25">
      <c r="A431" s="68" t="s">
        <v>872</v>
      </c>
      <c r="B431" s="68"/>
      <c r="C431" s="69" t="s">
        <v>873</v>
      </c>
      <c r="D431" s="70" t="s">
        <v>21</v>
      </c>
      <c r="E431" s="71"/>
      <c r="F431" s="71">
        <v>130.66999999999999</v>
      </c>
      <c r="G431" s="71">
        <v>130.66999999999999</v>
      </c>
      <c r="H431" s="45">
        <v>9</v>
      </c>
    </row>
    <row r="432" spans="1:8" ht="30" x14ac:dyDescent="0.25">
      <c r="A432" s="68" t="s">
        <v>874</v>
      </c>
      <c r="B432" s="68"/>
      <c r="C432" s="69" t="s">
        <v>875</v>
      </c>
      <c r="D432" s="70" t="s">
        <v>73</v>
      </c>
      <c r="E432" s="71"/>
      <c r="F432" s="71">
        <v>82.94</v>
      </c>
      <c r="G432" s="71">
        <v>82.94</v>
      </c>
      <c r="H432" s="45">
        <v>9</v>
      </c>
    </row>
    <row r="433" spans="1:8" x14ac:dyDescent="0.25">
      <c r="A433" s="68" t="s">
        <v>876</v>
      </c>
      <c r="B433" s="68"/>
      <c r="C433" s="69" t="s">
        <v>877</v>
      </c>
      <c r="D433" s="70" t="s">
        <v>21</v>
      </c>
      <c r="E433" s="71"/>
      <c r="F433" s="71">
        <v>14.59</v>
      </c>
      <c r="G433" s="71">
        <v>14.59</v>
      </c>
      <c r="H433" s="45">
        <v>9</v>
      </c>
    </row>
    <row r="434" spans="1:8" x14ac:dyDescent="0.25">
      <c r="A434" s="68" t="s">
        <v>878</v>
      </c>
      <c r="B434" s="68"/>
      <c r="C434" s="69" t="s">
        <v>879</v>
      </c>
      <c r="D434" s="70" t="s">
        <v>21</v>
      </c>
      <c r="E434" s="71"/>
      <c r="F434" s="71">
        <v>82.94</v>
      </c>
      <c r="G434" s="71">
        <v>82.94</v>
      </c>
      <c r="H434" s="45">
        <v>9</v>
      </c>
    </row>
    <row r="435" spans="1:8" x14ac:dyDescent="0.25">
      <c r="A435" s="68" t="s">
        <v>880</v>
      </c>
      <c r="B435" s="68"/>
      <c r="C435" s="69" t="s">
        <v>881</v>
      </c>
      <c r="D435" s="70" t="s">
        <v>21</v>
      </c>
      <c r="E435" s="71"/>
      <c r="F435" s="71">
        <v>19.68</v>
      </c>
      <c r="G435" s="71">
        <v>19.68</v>
      </c>
      <c r="H435" s="45">
        <v>9</v>
      </c>
    </row>
    <row r="436" spans="1:8" x14ac:dyDescent="0.25">
      <c r="A436" s="68" t="s">
        <v>882</v>
      </c>
      <c r="B436" s="68"/>
      <c r="C436" s="69" t="s">
        <v>883</v>
      </c>
      <c r="D436" s="70" t="s">
        <v>21</v>
      </c>
      <c r="E436" s="71"/>
      <c r="F436" s="71">
        <v>3.37</v>
      </c>
      <c r="G436" s="71">
        <v>3.37</v>
      </c>
      <c r="H436" s="45">
        <v>9</v>
      </c>
    </row>
    <row r="437" spans="1:8" x14ac:dyDescent="0.25">
      <c r="A437" s="68" t="s">
        <v>884</v>
      </c>
      <c r="B437" s="68"/>
      <c r="C437" s="69" t="s">
        <v>885</v>
      </c>
      <c r="D437" s="70" t="s">
        <v>21</v>
      </c>
      <c r="E437" s="71"/>
      <c r="F437" s="71">
        <v>3.37</v>
      </c>
      <c r="G437" s="71">
        <v>3.37</v>
      </c>
      <c r="H437" s="45">
        <v>9</v>
      </c>
    </row>
    <row r="438" spans="1:8" ht="30" x14ac:dyDescent="0.25">
      <c r="A438" s="68" t="s">
        <v>886</v>
      </c>
      <c r="B438" s="68"/>
      <c r="C438" s="69" t="s">
        <v>887</v>
      </c>
      <c r="D438" s="70" t="s">
        <v>21</v>
      </c>
      <c r="E438" s="71"/>
      <c r="F438" s="71">
        <v>26.99</v>
      </c>
      <c r="G438" s="71">
        <v>26.99</v>
      </c>
      <c r="H438" s="45">
        <v>9</v>
      </c>
    </row>
    <row r="439" spans="1:8" x14ac:dyDescent="0.25">
      <c r="A439" s="68" t="s">
        <v>888</v>
      </c>
      <c r="B439" s="68"/>
      <c r="C439" s="69" t="s">
        <v>889</v>
      </c>
      <c r="D439" s="70"/>
      <c r="E439" s="71"/>
      <c r="F439" s="71"/>
      <c r="G439" s="71"/>
      <c r="H439" s="45">
        <v>5</v>
      </c>
    </row>
    <row r="440" spans="1:8" x14ac:dyDescent="0.25">
      <c r="A440" s="68" t="s">
        <v>890</v>
      </c>
      <c r="B440" s="68"/>
      <c r="C440" s="69" t="s">
        <v>891</v>
      </c>
      <c r="D440" s="70" t="s">
        <v>21</v>
      </c>
      <c r="E440" s="71"/>
      <c r="F440" s="71">
        <v>4.22</v>
      </c>
      <c r="G440" s="71">
        <v>4.22</v>
      </c>
      <c r="H440" s="45">
        <v>9</v>
      </c>
    </row>
    <row r="441" spans="1:8" ht="30" x14ac:dyDescent="0.25">
      <c r="A441" s="68" t="s">
        <v>892</v>
      </c>
      <c r="B441" s="68"/>
      <c r="C441" s="69" t="s">
        <v>893</v>
      </c>
      <c r="D441" s="70" t="s">
        <v>21</v>
      </c>
      <c r="E441" s="71"/>
      <c r="F441" s="71">
        <v>287.39</v>
      </c>
      <c r="G441" s="71">
        <v>287.39</v>
      </c>
      <c r="H441" s="45">
        <v>9</v>
      </c>
    </row>
    <row r="442" spans="1:8" ht="30" x14ac:dyDescent="0.25">
      <c r="A442" s="68" t="s">
        <v>894</v>
      </c>
      <c r="B442" s="68"/>
      <c r="C442" s="69" t="s">
        <v>895</v>
      </c>
      <c r="D442" s="70" t="s">
        <v>21</v>
      </c>
      <c r="E442" s="71"/>
      <c r="F442" s="71">
        <v>26.96</v>
      </c>
      <c r="G442" s="71">
        <v>26.96</v>
      </c>
      <c r="H442" s="45">
        <v>9</v>
      </c>
    </row>
    <row r="443" spans="1:8" ht="30" x14ac:dyDescent="0.25">
      <c r="A443" s="68" t="s">
        <v>896</v>
      </c>
      <c r="B443" s="68"/>
      <c r="C443" s="69" t="s">
        <v>897</v>
      </c>
      <c r="D443" s="70" t="s">
        <v>21</v>
      </c>
      <c r="E443" s="71">
        <v>273.61</v>
      </c>
      <c r="F443" s="71">
        <v>331.76</v>
      </c>
      <c r="G443" s="71">
        <v>605.37</v>
      </c>
      <c r="H443" s="45">
        <v>9</v>
      </c>
    </row>
    <row r="444" spans="1:8" ht="30" x14ac:dyDescent="0.25">
      <c r="A444" s="68" t="s">
        <v>898</v>
      </c>
      <c r="B444" s="68"/>
      <c r="C444" s="69" t="s">
        <v>899</v>
      </c>
      <c r="D444" s="70" t="s">
        <v>131</v>
      </c>
      <c r="E444" s="71"/>
      <c r="F444" s="71">
        <v>20.74</v>
      </c>
      <c r="G444" s="71">
        <v>20.74</v>
      </c>
      <c r="H444" s="45">
        <v>9</v>
      </c>
    </row>
    <row r="445" spans="1:8" ht="30" x14ac:dyDescent="0.25">
      <c r="A445" s="68" t="s">
        <v>900</v>
      </c>
      <c r="B445" s="68"/>
      <c r="C445" s="69" t="s">
        <v>901</v>
      </c>
      <c r="D445" s="70" t="s">
        <v>131</v>
      </c>
      <c r="E445" s="71"/>
      <c r="F445" s="71">
        <v>10.37</v>
      </c>
      <c r="G445" s="71">
        <v>10.37</v>
      </c>
      <c r="H445" s="45">
        <v>9</v>
      </c>
    </row>
    <row r="446" spans="1:8" ht="30" x14ac:dyDescent="0.25">
      <c r="A446" s="68" t="s">
        <v>902</v>
      </c>
      <c r="B446" s="68"/>
      <c r="C446" s="69" t="s">
        <v>903</v>
      </c>
      <c r="D446" s="70" t="s">
        <v>131</v>
      </c>
      <c r="E446" s="71"/>
      <c r="F446" s="71">
        <v>41.47</v>
      </c>
      <c r="G446" s="71">
        <v>41.47</v>
      </c>
      <c r="H446" s="45">
        <v>9</v>
      </c>
    </row>
    <row r="447" spans="1:8" ht="30" x14ac:dyDescent="0.25">
      <c r="A447" s="68" t="s">
        <v>904</v>
      </c>
      <c r="B447" s="68"/>
      <c r="C447" s="69" t="s">
        <v>905</v>
      </c>
      <c r="D447" s="70" t="s">
        <v>131</v>
      </c>
      <c r="E447" s="71"/>
      <c r="F447" s="71">
        <v>20.74</v>
      </c>
      <c r="G447" s="71">
        <v>20.74</v>
      </c>
      <c r="H447" s="45">
        <v>9</v>
      </c>
    </row>
    <row r="448" spans="1:8" x14ac:dyDescent="0.25">
      <c r="A448" s="68" t="s">
        <v>906</v>
      </c>
      <c r="B448" s="68"/>
      <c r="C448" s="69" t="s">
        <v>907</v>
      </c>
      <c r="D448" s="70" t="s">
        <v>131</v>
      </c>
      <c r="E448" s="71"/>
      <c r="F448" s="71">
        <v>8.2899999999999991</v>
      </c>
      <c r="G448" s="71">
        <v>8.2899999999999991</v>
      </c>
      <c r="H448" s="45">
        <v>9</v>
      </c>
    </row>
    <row r="449" spans="1:8" x14ac:dyDescent="0.25">
      <c r="A449" s="68" t="s">
        <v>908</v>
      </c>
      <c r="B449" s="68"/>
      <c r="C449" s="69" t="s">
        <v>909</v>
      </c>
      <c r="D449" s="70"/>
      <c r="E449" s="71"/>
      <c r="F449" s="71"/>
      <c r="G449" s="71"/>
      <c r="H449" s="45">
        <v>5</v>
      </c>
    </row>
    <row r="450" spans="1:8" x14ac:dyDescent="0.25">
      <c r="A450" s="68" t="s">
        <v>910</v>
      </c>
      <c r="B450" s="68"/>
      <c r="C450" s="69" t="s">
        <v>911</v>
      </c>
      <c r="D450" s="70" t="s">
        <v>131</v>
      </c>
      <c r="E450" s="71"/>
      <c r="F450" s="71">
        <v>3.88</v>
      </c>
      <c r="G450" s="71">
        <v>3.88</v>
      </c>
      <c r="H450" s="45">
        <v>9</v>
      </c>
    </row>
    <row r="451" spans="1:8" x14ac:dyDescent="0.25">
      <c r="A451" s="68" t="s">
        <v>912</v>
      </c>
      <c r="B451" s="68"/>
      <c r="C451" s="69" t="s">
        <v>913</v>
      </c>
      <c r="D451" s="70" t="s">
        <v>131</v>
      </c>
      <c r="E451" s="71"/>
      <c r="F451" s="71">
        <v>2.5299999999999998</v>
      </c>
      <c r="G451" s="71">
        <v>2.5299999999999998</v>
      </c>
      <c r="H451" s="45">
        <v>9</v>
      </c>
    </row>
    <row r="452" spans="1:8" ht="30" x14ac:dyDescent="0.25">
      <c r="A452" s="68" t="s">
        <v>914</v>
      </c>
      <c r="B452" s="68"/>
      <c r="C452" s="69" t="s">
        <v>915</v>
      </c>
      <c r="D452" s="70" t="s">
        <v>131</v>
      </c>
      <c r="E452" s="71"/>
      <c r="F452" s="71">
        <v>6.75</v>
      </c>
      <c r="G452" s="71">
        <v>6.75</v>
      </c>
      <c r="H452" s="45">
        <v>9</v>
      </c>
    </row>
    <row r="453" spans="1:8" x14ac:dyDescent="0.25">
      <c r="A453" s="68" t="s">
        <v>916</v>
      </c>
      <c r="B453" s="68"/>
      <c r="C453" s="69" t="s">
        <v>917</v>
      </c>
      <c r="D453" s="70" t="s">
        <v>21</v>
      </c>
      <c r="E453" s="71"/>
      <c r="F453" s="71">
        <v>73.8</v>
      </c>
      <c r="G453" s="71">
        <v>73.8</v>
      </c>
      <c r="H453" s="45">
        <v>9</v>
      </c>
    </row>
    <row r="454" spans="1:8" ht="30" x14ac:dyDescent="0.25">
      <c r="A454" s="68" t="s">
        <v>918</v>
      </c>
      <c r="B454" s="68"/>
      <c r="C454" s="69" t="s">
        <v>919</v>
      </c>
      <c r="D454" s="70" t="s">
        <v>21</v>
      </c>
      <c r="E454" s="71"/>
      <c r="F454" s="71">
        <v>124.41</v>
      </c>
      <c r="G454" s="71">
        <v>124.41</v>
      </c>
      <c r="H454" s="45">
        <v>9</v>
      </c>
    </row>
    <row r="455" spans="1:8" x14ac:dyDescent="0.25">
      <c r="A455" s="68" t="s">
        <v>920</v>
      </c>
      <c r="B455" s="68"/>
      <c r="C455" s="69" t="s">
        <v>921</v>
      </c>
      <c r="D455" s="70"/>
      <c r="E455" s="71"/>
      <c r="F455" s="71"/>
      <c r="G455" s="71"/>
      <c r="H455" s="45">
        <v>5</v>
      </c>
    </row>
    <row r="456" spans="1:8" x14ac:dyDescent="0.25">
      <c r="A456" s="68" t="s">
        <v>922</v>
      </c>
      <c r="B456" s="68"/>
      <c r="C456" s="69" t="s">
        <v>923</v>
      </c>
      <c r="D456" s="70" t="s">
        <v>21</v>
      </c>
      <c r="E456" s="71"/>
      <c r="F456" s="71">
        <v>11.67</v>
      </c>
      <c r="G456" s="71">
        <v>11.67</v>
      </c>
      <c r="H456" s="45">
        <v>9</v>
      </c>
    </row>
    <row r="457" spans="1:8" ht="30" x14ac:dyDescent="0.25">
      <c r="A457" s="68" t="s">
        <v>924</v>
      </c>
      <c r="B457" s="68"/>
      <c r="C457" s="69" t="s">
        <v>925</v>
      </c>
      <c r="D457" s="70"/>
      <c r="E457" s="71"/>
      <c r="F457" s="71"/>
      <c r="G457" s="71"/>
      <c r="H457" s="45">
        <v>5</v>
      </c>
    </row>
    <row r="458" spans="1:8" x14ac:dyDescent="0.25">
      <c r="A458" s="68" t="s">
        <v>926</v>
      </c>
      <c r="B458" s="68"/>
      <c r="C458" s="69" t="s">
        <v>927</v>
      </c>
      <c r="D458" s="70" t="s">
        <v>21</v>
      </c>
      <c r="E458" s="71"/>
      <c r="F458" s="71">
        <v>18.8</v>
      </c>
      <c r="G458" s="71">
        <v>18.8</v>
      </c>
      <c r="H458" s="45">
        <v>9</v>
      </c>
    </row>
    <row r="459" spans="1:8" x14ac:dyDescent="0.25">
      <c r="A459" s="68" t="s">
        <v>928</v>
      </c>
      <c r="B459" s="68"/>
      <c r="C459" s="69" t="s">
        <v>929</v>
      </c>
      <c r="D459" s="70"/>
      <c r="E459" s="71"/>
      <c r="F459" s="71"/>
      <c r="G459" s="71"/>
      <c r="H459" s="45">
        <v>5</v>
      </c>
    </row>
    <row r="460" spans="1:8" ht="45" x14ac:dyDescent="0.25">
      <c r="A460" s="68" t="s">
        <v>930</v>
      </c>
      <c r="B460" s="68"/>
      <c r="C460" s="69" t="s">
        <v>931</v>
      </c>
      <c r="D460" s="70" t="s">
        <v>131</v>
      </c>
      <c r="E460" s="71">
        <v>0.92</v>
      </c>
      <c r="F460" s="71">
        <v>6.75</v>
      </c>
      <c r="G460" s="71">
        <v>7.67</v>
      </c>
      <c r="H460" s="45">
        <v>9</v>
      </c>
    </row>
    <row r="461" spans="1:8" x14ac:dyDescent="0.25">
      <c r="A461" s="68" t="s">
        <v>932</v>
      </c>
      <c r="B461" s="68"/>
      <c r="C461" s="69" t="s">
        <v>933</v>
      </c>
      <c r="D461" s="70" t="s">
        <v>131</v>
      </c>
      <c r="E461" s="71"/>
      <c r="F461" s="71">
        <v>3.37</v>
      </c>
      <c r="G461" s="71">
        <v>3.37</v>
      </c>
      <c r="H461" s="45">
        <v>9</v>
      </c>
    </row>
    <row r="462" spans="1:8" ht="30" x14ac:dyDescent="0.25">
      <c r="A462" s="68" t="s">
        <v>934</v>
      </c>
      <c r="B462" s="68"/>
      <c r="C462" s="69" t="s">
        <v>935</v>
      </c>
      <c r="D462" s="70" t="s">
        <v>131</v>
      </c>
      <c r="E462" s="71"/>
      <c r="F462" s="71">
        <v>6.75</v>
      </c>
      <c r="G462" s="71">
        <v>6.75</v>
      </c>
      <c r="H462" s="45">
        <v>9</v>
      </c>
    </row>
    <row r="463" spans="1:8" ht="45" x14ac:dyDescent="0.25">
      <c r="A463" s="68" t="s">
        <v>936</v>
      </c>
      <c r="B463" s="68"/>
      <c r="C463" s="69" t="s">
        <v>937</v>
      </c>
      <c r="D463" s="70" t="s">
        <v>73</v>
      </c>
      <c r="E463" s="71">
        <v>7.34</v>
      </c>
      <c r="F463" s="71">
        <v>10.119999999999999</v>
      </c>
      <c r="G463" s="71">
        <v>17.46</v>
      </c>
      <c r="H463" s="45">
        <v>9</v>
      </c>
    </row>
    <row r="464" spans="1:8" ht="30" x14ac:dyDescent="0.25">
      <c r="A464" s="68" t="s">
        <v>938</v>
      </c>
      <c r="B464" s="68"/>
      <c r="C464" s="69" t="s">
        <v>939</v>
      </c>
      <c r="D464" s="70" t="s">
        <v>73</v>
      </c>
      <c r="E464" s="71"/>
      <c r="F464" s="71">
        <v>10.119999999999999</v>
      </c>
      <c r="G464" s="71">
        <v>10.119999999999999</v>
      </c>
      <c r="H464" s="45">
        <v>9</v>
      </c>
    </row>
    <row r="465" spans="1:8" x14ac:dyDescent="0.25">
      <c r="A465" s="68" t="s">
        <v>940</v>
      </c>
      <c r="B465" s="68"/>
      <c r="C465" s="69" t="s">
        <v>941</v>
      </c>
      <c r="D465" s="70"/>
      <c r="E465" s="71"/>
      <c r="F465" s="71"/>
      <c r="G465" s="71"/>
      <c r="H465" s="45">
        <v>5</v>
      </c>
    </row>
    <row r="466" spans="1:8" x14ac:dyDescent="0.25">
      <c r="A466" s="68" t="s">
        <v>942</v>
      </c>
      <c r="B466" s="68"/>
      <c r="C466" s="69" t="s">
        <v>943</v>
      </c>
      <c r="D466" s="70" t="s">
        <v>73</v>
      </c>
      <c r="E466" s="71">
        <v>45.69</v>
      </c>
      <c r="F466" s="71">
        <v>14.96</v>
      </c>
      <c r="G466" s="71">
        <v>60.65</v>
      </c>
      <c r="H466" s="45">
        <v>9</v>
      </c>
    </row>
    <row r="467" spans="1:8" ht="30" x14ac:dyDescent="0.25">
      <c r="A467" s="68" t="s">
        <v>944</v>
      </c>
      <c r="B467" s="68"/>
      <c r="C467" s="69" t="s">
        <v>945</v>
      </c>
      <c r="D467" s="70"/>
      <c r="E467" s="71"/>
      <c r="F467" s="71"/>
      <c r="G467" s="71"/>
      <c r="H467" s="45">
        <v>2</v>
      </c>
    </row>
    <row r="468" spans="1:8" x14ac:dyDescent="0.25">
      <c r="A468" s="68" t="s">
        <v>946</v>
      </c>
      <c r="B468" s="68"/>
      <c r="C468" s="69" t="s">
        <v>947</v>
      </c>
      <c r="D468" s="70"/>
      <c r="E468" s="71"/>
      <c r="F468" s="71"/>
      <c r="G468" s="71"/>
      <c r="H468" s="45">
        <v>5</v>
      </c>
    </row>
    <row r="469" spans="1:8" ht="30" x14ac:dyDescent="0.25">
      <c r="A469" s="68" t="s">
        <v>948</v>
      </c>
      <c r="B469" s="68"/>
      <c r="C469" s="69" t="s">
        <v>949</v>
      </c>
      <c r="D469" s="70" t="s">
        <v>156</v>
      </c>
      <c r="E469" s="71">
        <v>27.54</v>
      </c>
      <c r="F469" s="71">
        <v>91.1</v>
      </c>
      <c r="G469" s="71">
        <v>118.64</v>
      </c>
      <c r="H469" s="45">
        <v>9</v>
      </c>
    </row>
    <row r="470" spans="1:8" x14ac:dyDescent="0.25">
      <c r="A470" s="68" t="s">
        <v>950</v>
      </c>
      <c r="B470" s="68"/>
      <c r="C470" s="69" t="s">
        <v>951</v>
      </c>
      <c r="D470" s="70"/>
      <c r="E470" s="71"/>
      <c r="F470" s="71"/>
      <c r="G470" s="71"/>
      <c r="H470" s="45">
        <v>5</v>
      </c>
    </row>
    <row r="471" spans="1:8" ht="45" x14ac:dyDescent="0.25">
      <c r="A471" s="68" t="s">
        <v>952</v>
      </c>
      <c r="B471" s="68"/>
      <c r="C471" s="69" t="s">
        <v>953</v>
      </c>
      <c r="D471" s="70" t="s">
        <v>156</v>
      </c>
      <c r="E471" s="71">
        <v>82.55</v>
      </c>
      <c r="F471" s="71">
        <v>10.119999999999999</v>
      </c>
      <c r="G471" s="71">
        <v>92.67</v>
      </c>
      <c r="H471" s="45">
        <v>9</v>
      </c>
    </row>
    <row r="472" spans="1:8" ht="45" x14ac:dyDescent="0.25">
      <c r="A472" s="68" t="s">
        <v>954</v>
      </c>
      <c r="B472" s="68"/>
      <c r="C472" s="69" t="s">
        <v>955</v>
      </c>
      <c r="D472" s="70" t="s">
        <v>156</v>
      </c>
      <c r="E472" s="71">
        <v>110.66</v>
      </c>
      <c r="F472" s="71">
        <v>10.119999999999999</v>
      </c>
      <c r="G472" s="71">
        <v>120.78</v>
      </c>
      <c r="H472" s="45">
        <v>9</v>
      </c>
    </row>
    <row r="473" spans="1:8" ht="45" x14ac:dyDescent="0.25">
      <c r="A473" s="68" t="s">
        <v>956</v>
      </c>
      <c r="B473" s="68"/>
      <c r="C473" s="69" t="s">
        <v>957</v>
      </c>
      <c r="D473" s="70" t="s">
        <v>156</v>
      </c>
      <c r="E473" s="71">
        <v>118.5</v>
      </c>
      <c r="F473" s="71">
        <v>10.119999999999999</v>
      </c>
      <c r="G473" s="71">
        <v>128.62</v>
      </c>
      <c r="H473" s="45">
        <v>9</v>
      </c>
    </row>
    <row r="474" spans="1:8" ht="30" x14ac:dyDescent="0.25">
      <c r="A474" s="68" t="s">
        <v>958</v>
      </c>
      <c r="B474" s="68"/>
      <c r="C474" s="69" t="s">
        <v>959</v>
      </c>
      <c r="D474" s="70" t="s">
        <v>156</v>
      </c>
      <c r="E474" s="71">
        <v>112.3</v>
      </c>
      <c r="F474" s="71">
        <v>10.119999999999999</v>
      </c>
      <c r="G474" s="71">
        <v>122.42</v>
      </c>
      <c r="H474" s="45">
        <v>9</v>
      </c>
    </row>
    <row r="475" spans="1:8" x14ac:dyDescent="0.25">
      <c r="A475" s="68" t="s">
        <v>960</v>
      </c>
      <c r="B475" s="68"/>
      <c r="C475" s="69" t="s">
        <v>961</v>
      </c>
      <c r="D475" s="70"/>
      <c r="E475" s="71"/>
      <c r="F475" s="71"/>
      <c r="G475" s="71"/>
      <c r="H475" s="45">
        <v>5</v>
      </c>
    </row>
    <row r="476" spans="1:8" ht="30" x14ac:dyDescent="0.25">
      <c r="A476" s="68" t="s">
        <v>962</v>
      </c>
      <c r="B476" s="68"/>
      <c r="C476" s="69" t="s">
        <v>963</v>
      </c>
      <c r="D476" s="70" t="s">
        <v>156</v>
      </c>
      <c r="E476" s="71">
        <v>22.53</v>
      </c>
      <c r="F476" s="71"/>
      <c r="G476" s="71">
        <v>22.53</v>
      </c>
      <c r="H476" s="45">
        <v>9</v>
      </c>
    </row>
    <row r="477" spans="1:8" ht="30" x14ac:dyDescent="0.25">
      <c r="A477" s="68" t="s">
        <v>964</v>
      </c>
      <c r="B477" s="68"/>
      <c r="C477" s="69" t="s">
        <v>965</v>
      </c>
      <c r="D477" s="70" t="s">
        <v>156</v>
      </c>
      <c r="E477" s="71">
        <v>42.25</v>
      </c>
      <c r="F477" s="71"/>
      <c r="G477" s="71">
        <v>42.25</v>
      </c>
      <c r="H477" s="45">
        <v>9</v>
      </c>
    </row>
    <row r="478" spans="1:8" ht="30" x14ac:dyDescent="0.25">
      <c r="A478" s="68" t="s">
        <v>966</v>
      </c>
      <c r="B478" s="68"/>
      <c r="C478" s="69" t="s">
        <v>967</v>
      </c>
      <c r="D478" s="70" t="s">
        <v>156</v>
      </c>
      <c r="E478" s="71">
        <v>52.46</v>
      </c>
      <c r="F478" s="71"/>
      <c r="G478" s="71">
        <v>52.46</v>
      </c>
      <c r="H478" s="45">
        <v>9</v>
      </c>
    </row>
    <row r="479" spans="1:8" ht="30" x14ac:dyDescent="0.25">
      <c r="A479" s="68" t="s">
        <v>968</v>
      </c>
      <c r="B479" s="68"/>
      <c r="C479" s="69" t="s">
        <v>969</v>
      </c>
      <c r="D479" s="70" t="s">
        <v>156</v>
      </c>
      <c r="E479" s="71">
        <v>59.66</v>
      </c>
      <c r="F479" s="71"/>
      <c r="G479" s="71">
        <v>59.66</v>
      </c>
      <c r="H479" s="45">
        <v>9</v>
      </c>
    </row>
    <row r="480" spans="1:8" ht="30" x14ac:dyDescent="0.25">
      <c r="A480" s="68" t="s">
        <v>970</v>
      </c>
      <c r="B480" s="68"/>
      <c r="C480" s="69" t="s">
        <v>971</v>
      </c>
      <c r="D480" s="70" t="s">
        <v>972</v>
      </c>
      <c r="E480" s="71">
        <v>2.98</v>
      </c>
      <c r="F480" s="71"/>
      <c r="G480" s="71">
        <v>2.98</v>
      </c>
      <c r="H480" s="45">
        <v>9</v>
      </c>
    </row>
    <row r="481" spans="1:8" ht="45" x14ac:dyDescent="0.25">
      <c r="A481" s="68" t="s">
        <v>973</v>
      </c>
      <c r="B481" s="68"/>
      <c r="C481" s="69" t="s">
        <v>974</v>
      </c>
      <c r="D481" s="70" t="s">
        <v>156</v>
      </c>
      <c r="E481" s="71">
        <v>17.829999999999998</v>
      </c>
      <c r="F481" s="71"/>
      <c r="G481" s="71">
        <v>17.829999999999998</v>
      </c>
      <c r="H481" s="45">
        <v>9</v>
      </c>
    </row>
    <row r="482" spans="1:8" x14ac:dyDescent="0.25">
      <c r="A482" s="68" t="s">
        <v>975</v>
      </c>
      <c r="B482" s="68"/>
      <c r="C482" s="69" t="s">
        <v>976</v>
      </c>
      <c r="D482" s="70"/>
      <c r="E482" s="71"/>
      <c r="F482" s="71"/>
      <c r="G482" s="71"/>
      <c r="H482" s="45">
        <v>5</v>
      </c>
    </row>
    <row r="483" spans="1:8" ht="30" x14ac:dyDescent="0.25">
      <c r="A483" s="68" t="s">
        <v>977</v>
      </c>
      <c r="B483" s="68"/>
      <c r="C483" s="69" t="s">
        <v>978</v>
      </c>
      <c r="D483" s="70" t="s">
        <v>979</v>
      </c>
      <c r="E483" s="71">
        <v>33.81</v>
      </c>
      <c r="F483" s="71"/>
      <c r="G483" s="71">
        <v>33.81</v>
      </c>
      <c r="H483" s="45">
        <v>9</v>
      </c>
    </row>
    <row r="484" spans="1:8" ht="30" x14ac:dyDescent="0.25">
      <c r="A484" s="68" t="s">
        <v>980</v>
      </c>
      <c r="B484" s="68"/>
      <c r="C484" s="69" t="s">
        <v>981</v>
      </c>
      <c r="D484" s="70" t="s">
        <v>156</v>
      </c>
      <c r="E484" s="71">
        <v>25.9</v>
      </c>
      <c r="F484" s="71"/>
      <c r="G484" s="71">
        <v>25.9</v>
      </c>
      <c r="H484" s="45">
        <v>9</v>
      </c>
    </row>
    <row r="485" spans="1:8" ht="30" x14ac:dyDescent="0.25">
      <c r="A485" s="68" t="s">
        <v>982</v>
      </c>
      <c r="B485" s="68"/>
      <c r="C485" s="69" t="s">
        <v>983</v>
      </c>
      <c r="D485" s="70" t="s">
        <v>979</v>
      </c>
      <c r="E485" s="71">
        <v>1002.23</v>
      </c>
      <c r="F485" s="71"/>
      <c r="G485" s="71">
        <v>1002.23</v>
      </c>
      <c r="H485" s="45">
        <v>9</v>
      </c>
    </row>
    <row r="486" spans="1:8" x14ac:dyDescent="0.25">
      <c r="A486" s="68" t="s">
        <v>984</v>
      </c>
      <c r="B486" s="68"/>
      <c r="C486" s="69" t="s">
        <v>985</v>
      </c>
      <c r="D486" s="70"/>
      <c r="E486" s="71"/>
      <c r="F486" s="71"/>
      <c r="G486" s="71"/>
      <c r="H486" s="45">
        <v>5</v>
      </c>
    </row>
    <row r="487" spans="1:8" ht="30" x14ac:dyDescent="0.25">
      <c r="A487" s="68" t="s">
        <v>986</v>
      </c>
      <c r="B487" s="68"/>
      <c r="C487" s="69" t="s">
        <v>987</v>
      </c>
      <c r="D487" s="70" t="s">
        <v>156</v>
      </c>
      <c r="E487" s="71">
        <v>5.36</v>
      </c>
      <c r="F487" s="71"/>
      <c r="G487" s="71">
        <v>5.36</v>
      </c>
      <c r="H487" s="45">
        <v>9</v>
      </c>
    </row>
    <row r="488" spans="1:8" ht="30" x14ac:dyDescent="0.25">
      <c r="A488" s="68" t="s">
        <v>988</v>
      </c>
      <c r="B488" s="68"/>
      <c r="C488" s="69" t="s">
        <v>989</v>
      </c>
      <c r="D488" s="70" t="s">
        <v>156</v>
      </c>
      <c r="E488" s="71">
        <v>8.74</v>
      </c>
      <c r="F488" s="71"/>
      <c r="G488" s="71">
        <v>8.74</v>
      </c>
      <c r="H488" s="45">
        <v>9</v>
      </c>
    </row>
    <row r="489" spans="1:8" ht="45" x14ac:dyDescent="0.25">
      <c r="A489" s="68" t="s">
        <v>990</v>
      </c>
      <c r="B489" s="68"/>
      <c r="C489" s="69" t="s">
        <v>991</v>
      </c>
      <c r="D489" s="70" t="s">
        <v>156</v>
      </c>
      <c r="E489" s="71">
        <v>13.04</v>
      </c>
      <c r="F489" s="71"/>
      <c r="G489" s="71">
        <v>13.04</v>
      </c>
      <c r="H489" s="45">
        <v>9</v>
      </c>
    </row>
    <row r="490" spans="1:8" ht="45" x14ac:dyDescent="0.25">
      <c r="A490" s="68" t="s">
        <v>992</v>
      </c>
      <c r="B490" s="68"/>
      <c r="C490" s="69" t="s">
        <v>993</v>
      </c>
      <c r="D490" s="70" t="s">
        <v>156</v>
      </c>
      <c r="E490" s="71">
        <v>14.41</v>
      </c>
      <c r="F490" s="71"/>
      <c r="G490" s="71">
        <v>14.41</v>
      </c>
      <c r="H490" s="45">
        <v>9</v>
      </c>
    </row>
    <row r="491" spans="1:8" ht="45" x14ac:dyDescent="0.25">
      <c r="A491" s="68" t="s">
        <v>994</v>
      </c>
      <c r="B491" s="68"/>
      <c r="C491" s="69" t="s">
        <v>995</v>
      </c>
      <c r="D491" s="70" t="s">
        <v>156</v>
      </c>
      <c r="E491" s="71">
        <v>19.260000000000002</v>
      </c>
      <c r="F491" s="71"/>
      <c r="G491" s="71">
        <v>19.260000000000002</v>
      </c>
      <c r="H491" s="45">
        <v>9</v>
      </c>
    </row>
    <row r="492" spans="1:8" ht="45" x14ac:dyDescent="0.25">
      <c r="A492" s="68" t="s">
        <v>996</v>
      </c>
      <c r="B492" s="68"/>
      <c r="C492" s="69" t="s">
        <v>997</v>
      </c>
      <c r="D492" s="70" t="s">
        <v>156</v>
      </c>
      <c r="E492" s="71">
        <v>28.86</v>
      </c>
      <c r="F492" s="71"/>
      <c r="G492" s="71">
        <v>28.86</v>
      </c>
      <c r="H492" s="45">
        <v>9</v>
      </c>
    </row>
    <row r="493" spans="1:8" ht="45" x14ac:dyDescent="0.25">
      <c r="A493" s="68" t="s">
        <v>998</v>
      </c>
      <c r="B493" s="68"/>
      <c r="C493" s="69" t="s">
        <v>999</v>
      </c>
      <c r="D493" s="70" t="s">
        <v>156</v>
      </c>
      <c r="E493" s="71">
        <v>38.44</v>
      </c>
      <c r="F493" s="71"/>
      <c r="G493" s="71">
        <v>38.44</v>
      </c>
      <c r="H493" s="45">
        <v>9</v>
      </c>
    </row>
    <row r="494" spans="1:8" ht="30" x14ac:dyDescent="0.25">
      <c r="A494" s="68" t="s">
        <v>1000</v>
      </c>
      <c r="B494" s="68"/>
      <c r="C494" s="69" t="s">
        <v>1001</v>
      </c>
      <c r="D494" s="70" t="s">
        <v>972</v>
      </c>
      <c r="E494" s="71">
        <v>1.86</v>
      </c>
      <c r="F494" s="71"/>
      <c r="G494" s="71">
        <v>1.86</v>
      </c>
      <c r="H494" s="45">
        <v>9</v>
      </c>
    </row>
    <row r="495" spans="1:8" x14ac:dyDescent="0.25">
      <c r="A495" s="68" t="s">
        <v>1002</v>
      </c>
      <c r="B495" s="68"/>
      <c r="C495" s="69" t="s">
        <v>1003</v>
      </c>
      <c r="D495" s="70" t="s">
        <v>156</v>
      </c>
      <c r="E495" s="71">
        <v>15.02</v>
      </c>
      <c r="F495" s="71"/>
      <c r="G495" s="71">
        <v>15.02</v>
      </c>
      <c r="H495" s="45">
        <v>9</v>
      </c>
    </row>
    <row r="496" spans="1:8" ht="30" x14ac:dyDescent="0.25">
      <c r="A496" s="68" t="s">
        <v>1004</v>
      </c>
      <c r="B496" s="68"/>
      <c r="C496" s="69" t="s">
        <v>1005</v>
      </c>
      <c r="D496" s="70" t="s">
        <v>156</v>
      </c>
      <c r="E496" s="71">
        <v>20.72</v>
      </c>
      <c r="F496" s="71"/>
      <c r="G496" s="71">
        <v>20.72</v>
      </c>
      <c r="H496" s="45">
        <v>9</v>
      </c>
    </row>
    <row r="497" spans="1:8" ht="30" x14ac:dyDescent="0.25">
      <c r="A497" s="68" t="s">
        <v>1006</v>
      </c>
      <c r="B497" s="68"/>
      <c r="C497" s="69" t="s">
        <v>1007</v>
      </c>
      <c r="D497" s="70" t="s">
        <v>156</v>
      </c>
      <c r="E497" s="71">
        <v>21.63</v>
      </c>
      <c r="F497" s="71"/>
      <c r="G497" s="71">
        <v>21.63</v>
      </c>
      <c r="H497" s="45">
        <v>9</v>
      </c>
    </row>
    <row r="498" spans="1:8" ht="30" x14ac:dyDescent="0.25">
      <c r="A498" s="68" t="s">
        <v>1008</v>
      </c>
      <c r="B498" s="68"/>
      <c r="C498" s="69" t="s">
        <v>1009</v>
      </c>
      <c r="D498" s="70" t="s">
        <v>156</v>
      </c>
      <c r="E498" s="71">
        <v>27.64</v>
      </c>
      <c r="F498" s="71"/>
      <c r="G498" s="71">
        <v>27.64</v>
      </c>
      <c r="H498" s="45">
        <v>9</v>
      </c>
    </row>
    <row r="499" spans="1:8" ht="30" x14ac:dyDescent="0.25">
      <c r="A499" s="68" t="s">
        <v>1010</v>
      </c>
      <c r="B499" s="68"/>
      <c r="C499" s="69" t="s">
        <v>1011</v>
      </c>
      <c r="D499" s="70" t="s">
        <v>156</v>
      </c>
      <c r="E499" s="71">
        <v>41.44</v>
      </c>
      <c r="F499" s="71"/>
      <c r="G499" s="71">
        <v>41.44</v>
      </c>
      <c r="H499" s="45">
        <v>9</v>
      </c>
    </row>
    <row r="500" spans="1:8" ht="30" x14ac:dyDescent="0.25">
      <c r="A500" s="68" t="s">
        <v>1012</v>
      </c>
      <c r="B500" s="68"/>
      <c r="C500" s="69" t="s">
        <v>1013</v>
      </c>
      <c r="D500" s="70" t="s">
        <v>156</v>
      </c>
      <c r="E500" s="71">
        <v>55.24</v>
      </c>
      <c r="F500" s="71"/>
      <c r="G500" s="71">
        <v>55.24</v>
      </c>
      <c r="H500" s="45">
        <v>9</v>
      </c>
    </row>
    <row r="501" spans="1:8" ht="30" x14ac:dyDescent="0.25">
      <c r="A501" s="68" t="s">
        <v>1014</v>
      </c>
      <c r="B501" s="68"/>
      <c r="C501" s="69" t="s">
        <v>1015</v>
      </c>
      <c r="D501" s="70" t="s">
        <v>972</v>
      </c>
      <c r="E501" s="71">
        <v>2.68</v>
      </c>
      <c r="F501" s="71"/>
      <c r="G501" s="71">
        <v>2.68</v>
      </c>
      <c r="H501" s="45">
        <v>9</v>
      </c>
    </row>
    <row r="502" spans="1:8" x14ac:dyDescent="0.25">
      <c r="A502" s="68" t="s">
        <v>1016</v>
      </c>
      <c r="B502" s="68"/>
      <c r="C502" s="69" t="s">
        <v>1017</v>
      </c>
      <c r="D502" s="70"/>
      <c r="E502" s="71"/>
      <c r="F502" s="71"/>
      <c r="G502" s="71"/>
      <c r="H502" s="45">
        <v>2</v>
      </c>
    </row>
    <row r="503" spans="1:8" ht="30" x14ac:dyDescent="0.25">
      <c r="A503" s="68" t="s">
        <v>1018</v>
      </c>
      <c r="B503" s="68"/>
      <c r="C503" s="69" t="s">
        <v>1019</v>
      </c>
      <c r="D503" s="70"/>
      <c r="E503" s="71"/>
      <c r="F503" s="71"/>
      <c r="G503" s="71"/>
      <c r="H503" s="45">
        <v>5</v>
      </c>
    </row>
    <row r="504" spans="1:8" ht="30" x14ac:dyDescent="0.25">
      <c r="A504" s="68" t="s">
        <v>1020</v>
      </c>
      <c r="B504" s="68"/>
      <c r="C504" s="69" t="s">
        <v>1021</v>
      </c>
      <c r="D504" s="70" t="s">
        <v>156</v>
      </c>
      <c r="E504" s="71"/>
      <c r="F504" s="71">
        <v>42.18</v>
      </c>
      <c r="G504" s="71">
        <v>42.18</v>
      </c>
      <c r="H504" s="45">
        <v>9</v>
      </c>
    </row>
    <row r="505" spans="1:8" x14ac:dyDescent="0.25">
      <c r="A505" s="68" t="s">
        <v>1022</v>
      </c>
      <c r="B505" s="68"/>
      <c r="C505" s="69" t="s">
        <v>1023</v>
      </c>
      <c r="D505" s="70" t="s">
        <v>156</v>
      </c>
      <c r="E505" s="71"/>
      <c r="F505" s="71">
        <v>52.63</v>
      </c>
      <c r="G505" s="71">
        <v>52.63</v>
      </c>
      <c r="H505" s="45">
        <v>9</v>
      </c>
    </row>
    <row r="506" spans="1:8" ht="30" x14ac:dyDescent="0.25">
      <c r="A506" s="68" t="s">
        <v>1024</v>
      </c>
      <c r="B506" s="68"/>
      <c r="C506" s="69" t="s">
        <v>1025</v>
      </c>
      <c r="D506" s="70"/>
      <c r="E506" s="71"/>
      <c r="F506" s="71"/>
      <c r="G506" s="71"/>
      <c r="H506" s="45">
        <v>5</v>
      </c>
    </row>
    <row r="507" spans="1:8" ht="30" x14ac:dyDescent="0.25">
      <c r="A507" s="68" t="s">
        <v>1026</v>
      </c>
      <c r="B507" s="68"/>
      <c r="C507" s="69" t="s">
        <v>1027</v>
      </c>
      <c r="D507" s="70" t="s">
        <v>156</v>
      </c>
      <c r="E507" s="71"/>
      <c r="F507" s="71">
        <v>50.61</v>
      </c>
      <c r="G507" s="71">
        <v>50.61</v>
      </c>
      <c r="H507" s="45">
        <v>9</v>
      </c>
    </row>
    <row r="508" spans="1:8" ht="30" x14ac:dyDescent="0.25">
      <c r="A508" s="68" t="s">
        <v>1028</v>
      </c>
      <c r="B508" s="68"/>
      <c r="C508" s="69" t="s">
        <v>1029</v>
      </c>
      <c r="D508" s="70" t="s">
        <v>156</v>
      </c>
      <c r="E508" s="71"/>
      <c r="F508" s="71">
        <v>65.459999999999994</v>
      </c>
      <c r="G508" s="71">
        <v>65.459999999999994</v>
      </c>
      <c r="H508" s="45">
        <v>9</v>
      </c>
    </row>
    <row r="509" spans="1:8" x14ac:dyDescent="0.25">
      <c r="A509" s="68" t="s">
        <v>1030</v>
      </c>
      <c r="B509" s="68"/>
      <c r="C509" s="69" t="s">
        <v>1031</v>
      </c>
      <c r="D509" s="70"/>
      <c r="E509" s="71"/>
      <c r="F509" s="71"/>
      <c r="G509" s="71"/>
      <c r="H509" s="45">
        <v>5</v>
      </c>
    </row>
    <row r="510" spans="1:8" ht="30" x14ac:dyDescent="0.25">
      <c r="A510" s="68" t="s">
        <v>1032</v>
      </c>
      <c r="B510" s="68"/>
      <c r="C510" s="69" t="s">
        <v>1033</v>
      </c>
      <c r="D510" s="70" t="s">
        <v>156</v>
      </c>
      <c r="E510" s="71"/>
      <c r="F510" s="71">
        <v>7.25</v>
      </c>
      <c r="G510" s="71">
        <v>7.25</v>
      </c>
      <c r="H510" s="45">
        <v>9</v>
      </c>
    </row>
    <row r="511" spans="1:8" ht="30" x14ac:dyDescent="0.25">
      <c r="A511" s="68" t="s">
        <v>1034</v>
      </c>
      <c r="B511" s="68"/>
      <c r="C511" s="69" t="s">
        <v>1035</v>
      </c>
      <c r="D511" s="70" t="s">
        <v>156</v>
      </c>
      <c r="E511" s="71"/>
      <c r="F511" s="71">
        <v>15.74</v>
      </c>
      <c r="G511" s="71">
        <v>15.74</v>
      </c>
      <c r="H511" s="45">
        <v>9</v>
      </c>
    </row>
    <row r="512" spans="1:8" x14ac:dyDescent="0.25">
      <c r="A512" s="68" t="s">
        <v>1036</v>
      </c>
      <c r="B512" s="68"/>
      <c r="C512" s="69" t="s">
        <v>1037</v>
      </c>
      <c r="D512" s="70" t="s">
        <v>156</v>
      </c>
      <c r="E512" s="71">
        <v>19.600000000000001</v>
      </c>
      <c r="F512" s="71">
        <v>56.68</v>
      </c>
      <c r="G512" s="71">
        <v>76.28</v>
      </c>
      <c r="H512" s="45">
        <v>9</v>
      </c>
    </row>
    <row r="513" spans="1:8" x14ac:dyDescent="0.25">
      <c r="A513" s="68" t="s">
        <v>1038</v>
      </c>
      <c r="B513" s="68"/>
      <c r="C513" s="69" t="s">
        <v>1039</v>
      </c>
      <c r="D513" s="70"/>
      <c r="E513" s="71"/>
      <c r="F513" s="71"/>
      <c r="G513" s="71"/>
      <c r="H513" s="45">
        <v>5</v>
      </c>
    </row>
    <row r="514" spans="1:8" ht="30" x14ac:dyDescent="0.25">
      <c r="A514" s="68" t="s">
        <v>1040</v>
      </c>
      <c r="B514" s="68"/>
      <c r="C514" s="69" t="s">
        <v>1041</v>
      </c>
      <c r="D514" s="70" t="s">
        <v>156</v>
      </c>
      <c r="E514" s="71"/>
      <c r="F514" s="71">
        <v>52.11</v>
      </c>
      <c r="G514" s="71">
        <v>52.11</v>
      </c>
      <c r="H514" s="45">
        <v>9</v>
      </c>
    </row>
    <row r="515" spans="1:8" x14ac:dyDescent="0.25">
      <c r="A515" s="68" t="s">
        <v>1042</v>
      </c>
      <c r="B515" s="68"/>
      <c r="C515" s="69" t="s">
        <v>1043</v>
      </c>
      <c r="D515" s="70"/>
      <c r="E515" s="71"/>
      <c r="F515" s="71"/>
      <c r="G515" s="71"/>
      <c r="H515" s="45">
        <v>5</v>
      </c>
    </row>
    <row r="516" spans="1:8" x14ac:dyDescent="0.25">
      <c r="A516" s="68" t="s">
        <v>1044</v>
      </c>
      <c r="B516" s="68"/>
      <c r="C516" s="69" t="s">
        <v>1045</v>
      </c>
      <c r="D516" s="70" t="s">
        <v>156</v>
      </c>
      <c r="E516" s="71"/>
      <c r="F516" s="71">
        <v>10.119999999999999</v>
      </c>
      <c r="G516" s="71">
        <v>10.119999999999999</v>
      </c>
      <c r="H516" s="45">
        <v>9</v>
      </c>
    </row>
    <row r="517" spans="1:8" x14ac:dyDescent="0.25">
      <c r="A517" s="68" t="s">
        <v>1046</v>
      </c>
      <c r="B517" s="68"/>
      <c r="C517" s="69" t="s">
        <v>1047</v>
      </c>
      <c r="D517" s="70"/>
      <c r="E517" s="71"/>
      <c r="F517" s="71"/>
      <c r="G517" s="71"/>
      <c r="H517" s="45">
        <v>2</v>
      </c>
    </row>
    <row r="518" spans="1:8" ht="30" x14ac:dyDescent="0.25">
      <c r="A518" s="68" t="s">
        <v>1048</v>
      </c>
      <c r="B518" s="68"/>
      <c r="C518" s="69" t="s">
        <v>1049</v>
      </c>
      <c r="D518" s="70"/>
      <c r="E518" s="71"/>
      <c r="F518" s="71"/>
      <c r="G518" s="71"/>
      <c r="H518" s="45">
        <v>5</v>
      </c>
    </row>
    <row r="519" spans="1:8" ht="30" x14ac:dyDescent="0.25">
      <c r="A519" s="68" t="s">
        <v>1050</v>
      </c>
      <c r="B519" s="68"/>
      <c r="C519" s="69" t="s">
        <v>1051</v>
      </c>
      <c r="D519" s="70" t="s">
        <v>156</v>
      </c>
      <c r="E519" s="71">
        <v>16.59</v>
      </c>
      <c r="F519" s="71">
        <v>0.24</v>
      </c>
      <c r="G519" s="71">
        <v>16.829999999999998</v>
      </c>
      <c r="H519" s="45">
        <v>9</v>
      </c>
    </row>
    <row r="520" spans="1:8" ht="30" x14ac:dyDescent="0.25">
      <c r="A520" s="68" t="s">
        <v>1052</v>
      </c>
      <c r="B520" s="68"/>
      <c r="C520" s="69" t="s">
        <v>1053</v>
      </c>
      <c r="D520" s="70" t="s">
        <v>156</v>
      </c>
      <c r="E520" s="71">
        <v>17.04</v>
      </c>
      <c r="F520" s="71">
        <v>0.24</v>
      </c>
      <c r="G520" s="71">
        <v>17.28</v>
      </c>
      <c r="H520" s="45">
        <v>9</v>
      </c>
    </row>
    <row r="521" spans="1:8" ht="30" x14ac:dyDescent="0.25">
      <c r="A521" s="68" t="s">
        <v>1054</v>
      </c>
      <c r="B521" s="68"/>
      <c r="C521" s="69" t="s">
        <v>1055</v>
      </c>
      <c r="D521" s="70" t="s">
        <v>156</v>
      </c>
      <c r="E521" s="71">
        <v>28.24</v>
      </c>
      <c r="F521" s="71">
        <v>0.79</v>
      </c>
      <c r="G521" s="71">
        <v>29.03</v>
      </c>
      <c r="H521" s="45">
        <v>9</v>
      </c>
    </row>
    <row r="522" spans="1:8" ht="30" x14ac:dyDescent="0.25">
      <c r="A522" s="68" t="s">
        <v>1056</v>
      </c>
      <c r="B522" s="68"/>
      <c r="C522" s="69" t="s">
        <v>1057</v>
      </c>
      <c r="D522" s="70" t="s">
        <v>156</v>
      </c>
      <c r="E522" s="71">
        <v>15.49</v>
      </c>
      <c r="F522" s="71"/>
      <c r="G522" s="71">
        <v>15.49</v>
      </c>
      <c r="H522" s="45">
        <v>9</v>
      </c>
    </row>
    <row r="523" spans="1:8" ht="30" x14ac:dyDescent="0.25">
      <c r="A523" s="68" t="s">
        <v>1058</v>
      </c>
      <c r="B523" s="68"/>
      <c r="C523" s="69" t="s">
        <v>1059</v>
      </c>
      <c r="D523" s="70"/>
      <c r="E523" s="71"/>
      <c r="F523" s="71"/>
      <c r="G523" s="71"/>
      <c r="H523" s="45">
        <v>5</v>
      </c>
    </row>
    <row r="524" spans="1:8" ht="30" x14ac:dyDescent="0.25">
      <c r="A524" s="68" t="s">
        <v>1060</v>
      </c>
      <c r="B524" s="68"/>
      <c r="C524" s="69" t="s">
        <v>1061</v>
      </c>
      <c r="D524" s="70" t="s">
        <v>156</v>
      </c>
      <c r="E524" s="71">
        <v>10.210000000000001</v>
      </c>
      <c r="F524" s="71">
        <v>1.0900000000000001</v>
      </c>
      <c r="G524" s="71">
        <v>11.3</v>
      </c>
      <c r="H524" s="45">
        <v>9</v>
      </c>
    </row>
    <row r="525" spans="1:8" ht="30" x14ac:dyDescent="0.25">
      <c r="A525" s="68" t="s">
        <v>1062</v>
      </c>
      <c r="B525" s="68"/>
      <c r="C525" s="69" t="s">
        <v>1063</v>
      </c>
      <c r="D525" s="70" t="s">
        <v>156</v>
      </c>
      <c r="E525" s="71">
        <v>11.51</v>
      </c>
      <c r="F525" s="71">
        <v>1.22</v>
      </c>
      <c r="G525" s="71">
        <v>12.73</v>
      </c>
      <c r="H525" s="45">
        <v>9</v>
      </c>
    </row>
    <row r="526" spans="1:8" ht="30" x14ac:dyDescent="0.25">
      <c r="A526" s="68" t="s">
        <v>1064</v>
      </c>
      <c r="B526" s="68"/>
      <c r="C526" s="69" t="s">
        <v>1065</v>
      </c>
      <c r="D526" s="70" t="s">
        <v>156</v>
      </c>
      <c r="E526" s="71">
        <v>20.94</v>
      </c>
      <c r="F526" s="71">
        <v>0.7</v>
      </c>
      <c r="G526" s="71">
        <v>21.64</v>
      </c>
      <c r="H526" s="45">
        <v>9</v>
      </c>
    </row>
    <row r="527" spans="1:8" ht="45" x14ac:dyDescent="0.25">
      <c r="A527" s="68" t="s">
        <v>1066</v>
      </c>
      <c r="B527" s="68"/>
      <c r="C527" s="69" t="s">
        <v>1067</v>
      </c>
      <c r="D527" s="70" t="s">
        <v>156</v>
      </c>
      <c r="E527" s="71">
        <v>22.16</v>
      </c>
      <c r="F527" s="71">
        <v>0.67</v>
      </c>
      <c r="G527" s="71">
        <v>22.83</v>
      </c>
      <c r="H527" s="45">
        <v>9</v>
      </c>
    </row>
    <row r="528" spans="1:8" x14ac:dyDescent="0.25">
      <c r="A528" s="68" t="s">
        <v>1068</v>
      </c>
      <c r="B528" s="68"/>
      <c r="C528" s="69" t="s">
        <v>1069</v>
      </c>
      <c r="D528" s="70"/>
      <c r="E528" s="71"/>
      <c r="F528" s="71"/>
      <c r="G528" s="71"/>
      <c r="H528" s="45">
        <v>5</v>
      </c>
    </row>
    <row r="529" spans="1:8" ht="30" x14ac:dyDescent="0.25">
      <c r="A529" s="68" t="s">
        <v>1070</v>
      </c>
      <c r="B529" s="68"/>
      <c r="C529" s="69" t="s">
        <v>1071</v>
      </c>
      <c r="D529" s="70" t="s">
        <v>156</v>
      </c>
      <c r="E529" s="71">
        <v>40.07</v>
      </c>
      <c r="F529" s="71">
        <v>1.57</v>
      </c>
      <c r="G529" s="71">
        <v>41.64</v>
      </c>
      <c r="H529" s="45">
        <v>9</v>
      </c>
    </row>
    <row r="530" spans="1:8" ht="30" x14ac:dyDescent="0.25">
      <c r="A530" s="68" t="s">
        <v>1072</v>
      </c>
      <c r="B530" s="68"/>
      <c r="C530" s="69" t="s">
        <v>1073</v>
      </c>
      <c r="D530" s="70" t="s">
        <v>156</v>
      </c>
      <c r="E530" s="71">
        <v>34.229999999999997</v>
      </c>
      <c r="F530" s="71">
        <v>1.27</v>
      </c>
      <c r="G530" s="71">
        <v>35.5</v>
      </c>
      <c r="H530" s="45">
        <v>9</v>
      </c>
    </row>
    <row r="531" spans="1:8" x14ac:dyDescent="0.25">
      <c r="A531" s="68" t="s">
        <v>1074</v>
      </c>
      <c r="B531" s="68"/>
      <c r="C531" s="69" t="s">
        <v>1075</v>
      </c>
      <c r="D531" s="70"/>
      <c r="E531" s="71"/>
      <c r="F531" s="71"/>
      <c r="G531" s="71"/>
      <c r="H531" s="45">
        <v>5</v>
      </c>
    </row>
    <row r="532" spans="1:8" ht="30" x14ac:dyDescent="0.25">
      <c r="A532" s="68" t="s">
        <v>1076</v>
      </c>
      <c r="B532" s="68"/>
      <c r="C532" s="69" t="s">
        <v>1077</v>
      </c>
      <c r="D532" s="70" t="s">
        <v>156</v>
      </c>
      <c r="E532" s="71">
        <v>268.20999999999998</v>
      </c>
      <c r="F532" s="71"/>
      <c r="G532" s="71">
        <v>268.20999999999998</v>
      </c>
      <c r="H532" s="45">
        <v>9</v>
      </c>
    </row>
    <row r="533" spans="1:8" x14ac:dyDescent="0.25">
      <c r="A533" s="68" t="s">
        <v>1078</v>
      </c>
      <c r="B533" s="68"/>
      <c r="C533" s="69" t="s">
        <v>1079</v>
      </c>
      <c r="D533" s="70"/>
      <c r="E533" s="71"/>
      <c r="F533" s="71"/>
      <c r="G533" s="71"/>
      <c r="H533" s="45">
        <v>5</v>
      </c>
    </row>
    <row r="534" spans="1:8" ht="30" x14ac:dyDescent="0.25">
      <c r="A534" s="68" t="s">
        <v>1080</v>
      </c>
      <c r="B534" s="68"/>
      <c r="C534" s="69" t="s">
        <v>1081</v>
      </c>
      <c r="D534" s="70" t="s">
        <v>156</v>
      </c>
      <c r="E534" s="71">
        <v>6.79</v>
      </c>
      <c r="F534" s="71">
        <v>0.1</v>
      </c>
      <c r="G534" s="71">
        <v>6.89</v>
      </c>
      <c r="H534" s="45">
        <v>9</v>
      </c>
    </row>
    <row r="535" spans="1:8" x14ac:dyDescent="0.25">
      <c r="A535" s="68" t="s">
        <v>1082</v>
      </c>
      <c r="B535" s="68"/>
      <c r="C535" s="69" t="s">
        <v>1083</v>
      </c>
      <c r="D535" s="70"/>
      <c r="E535" s="71"/>
      <c r="F535" s="71"/>
      <c r="G535" s="71"/>
      <c r="H535" s="45">
        <v>5</v>
      </c>
    </row>
    <row r="536" spans="1:8" ht="30" x14ac:dyDescent="0.25">
      <c r="A536" s="68" t="s">
        <v>1084</v>
      </c>
      <c r="B536" s="68"/>
      <c r="C536" s="69" t="s">
        <v>1085</v>
      </c>
      <c r="D536" s="70" t="s">
        <v>156</v>
      </c>
      <c r="E536" s="71">
        <v>3.95</v>
      </c>
      <c r="F536" s="71">
        <v>2.35</v>
      </c>
      <c r="G536" s="71">
        <v>6.3</v>
      </c>
      <c r="H536" s="45">
        <v>9</v>
      </c>
    </row>
    <row r="537" spans="1:8" ht="30" x14ac:dyDescent="0.25">
      <c r="A537" s="68" t="s">
        <v>1086</v>
      </c>
      <c r="B537" s="68"/>
      <c r="C537" s="69" t="s">
        <v>1087</v>
      </c>
      <c r="D537" s="70" t="s">
        <v>156</v>
      </c>
      <c r="E537" s="71">
        <v>21.31</v>
      </c>
      <c r="F537" s="71">
        <v>2.16</v>
      </c>
      <c r="G537" s="71">
        <v>23.47</v>
      </c>
      <c r="H537" s="45">
        <v>9</v>
      </c>
    </row>
    <row r="538" spans="1:8" x14ac:dyDescent="0.25">
      <c r="A538" s="68" t="s">
        <v>1088</v>
      </c>
      <c r="B538" s="68"/>
      <c r="C538" s="69" t="s">
        <v>1089</v>
      </c>
      <c r="D538" s="70"/>
      <c r="E538" s="71"/>
      <c r="F538" s="71"/>
      <c r="G538" s="71"/>
      <c r="H538" s="45">
        <v>5</v>
      </c>
    </row>
    <row r="539" spans="1:8" ht="30" x14ac:dyDescent="0.25">
      <c r="A539" s="68" t="s">
        <v>1090</v>
      </c>
      <c r="B539" s="68"/>
      <c r="C539" s="69" t="s">
        <v>1091</v>
      </c>
      <c r="D539" s="70" t="s">
        <v>156</v>
      </c>
      <c r="E539" s="71">
        <v>19.399999999999999</v>
      </c>
      <c r="F539" s="71">
        <v>0.36</v>
      </c>
      <c r="G539" s="71">
        <v>19.760000000000002</v>
      </c>
      <c r="H539" s="45">
        <v>9</v>
      </c>
    </row>
    <row r="540" spans="1:8" ht="30" x14ac:dyDescent="0.25">
      <c r="A540" s="68" t="s">
        <v>1092</v>
      </c>
      <c r="B540" s="68"/>
      <c r="C540" s="69" t="s">
        <v>1093</v>
      </c>
      <c r="D540" s="70" t="s">
        <v>156</v>
      </c>
      <c r="E540" s="71">
        <v>13.79</v>
      </c>
      <c r="F540" s="71">
        <v>0.25</v>
      </c>
      <c r="G540" s="71">
        <v>14.04</v>
      </c>
      <c r="H540" s="45">
        <v>9</v>
      </c>
    </row>
    <row r="541" spans="1:8" ht="30" x14ac:dyDescent="0.25">
      <c r="A541" s="68" t="s">
        <v>1094</v>
      </c>
      <c r="B541" s="68"/>
      <c r="C541" s="69" t="s">
        <v>1095</v>
      </c>
      <c r="D541" s="70" t="s">
        <v>156</v>
      </c>
      <c r="E541" s="71">
        <v>14</v>
      </c>
      <c r="F541" s="71">
        <v>0.11</v>
      </c>
      <c r="G541" s="71">
        <v>14.11</v>
      </c>
      <c r="H541" s="45">
        <v>9</v>
      </c>
    </row>
    <row r="542" spans="1:8" ht="45" x14ac:dyDescent="0.25">
      <c r="A542" s="68" t="s">
        <v>1096</v>
      </c>
      <c r="B542" s="68"/>
      <c r="C542" s="69" t="s">
        <v>1097</v>
      </c>
      <c r="D542" s="70" t="s">
        <v>156</v>
      </c>
      <c r="E542" s="71">
        <v>21.39</v>
      </c>
      <c r="F542" s="71">
        <v>0.34</v>
      </c>
      <c r="G542" s="71">
        <v>21.73</v>
      </c>
      <c r="H542" s="45">
        <v>9</v>
      </c>
    </row>
    <row r="543" spans="1:8" x14ac:dyDescent="0.25">
      <c r="A543" s="68" t="s">
        <v>1098</v>
      </c>
      <c r="B543" s="68"/>
      <c r="C543" s="69" t="s">
        <v>1099</v>
      </c>
      <c r="D543" s="70"/>
      <c r="E543" s="71"/>
      <c r="F543" s="71"/>
      <c r="G543" s="71"/>
      <c r="H543" s="45">
        <v>2</v>
      </c>
    </row>
    <row r="544" spans="1:8" x14ac:dyDescent="0.25">
      <c r="A544" s="68" t="s">
        <v>1100</v>
      </c>
      <c r="B544" s="68"/>
      <c r="C544" s="69" t="s">
        <v>1101</v>
      </c>
      <c r="D544" s="70"/>
      <c r="E544" s="71"/>
      <c r="F544" s="71"/>
      <c r="G544" s="71"/>
      <c r="H544" s="45">
        <v>5</v>
      </c>
    </row>
    <row r="545" spans="1:8" x14ac:dyDescent="0.25">
      <c r="A545" s="68" t="s">
        <v>1102</v>
      </c>
      <c r="B545" s="68"/>
      <c r="C545" s="69" t="s">
        <v>1103</v>
      </c>
      <c r="D545" s="70" t="s">
        <v>73</v>
      </c>
      <c r="E545" s="71">
        <v>37.69</v>
      </c>
      <c r="F545" s="71">
        <v>49.74</v>
      </c>
      <c r="G545" s="71">
        <v>87.43</v>
      </c>
      <c r="H545" s="45">
        <v>9</v>
      </c>
    </row>
    <row r="546" spans="1:8" x14ac:dyDescent="0.25">
      <c r="A546" s="68" t="s">
        <v>1104</v>
      </c>
      <c r="B546" s="68"/>
      <c r="C546" s="69" t="s">
        <v>1105</v>
      </c>
      <c r="D546" s="70" t="s">
        <v>73</v>
      </c>
      <c r="E546" s="71">
        <v>19.829999999999998</v>
      </c>
      <c r="F546" s="71">
        <v>29.92</v>
      </c>
      <c r="G546" s="71">
        <v>49.75</v>
      </c>
      <c r="H546" s="45">
        <v>9</v>
      </c>
    </row>
    <row r="547" spans="1:8" x14ac:dyDescent="0.25">
      <c r="A547" s="68" t="s">
        <v>1106</v>
      </c>
      <c r="B547" s="68"/>
      <c r="C547" s="69" t="s">
        <v>1107</v>
      </c>
      <c r="D547" s="70" t="s">
        <v>73</v>
      </c>
      <c r="E547" s="71">
        <v>13.44</v>
      </c>
      <c r="F547" s="71">
        <v>7.24</v>
      </c>
      <c r="G547" s="71">
        <v>20.68</v>
      </c>
      <c r="H547" s="45">
        <v>9</v>
      </c>
    </row>
    <row r="548" spans="1:8" x14ac:dyDescent="0.25">
      <c r="A548" s="68" t="s">
        <v>1108</v>
      </c>
      <c r="B548" s="68"/>
      <c r="C548" s="69" t="s">
        <v>1109</v>
      </c>
      <c r="D548" s="70" t="s">
        <v>73</v>
      </c>
      <c r="E548" s="71">
        <v>48</v>
      </c>
      <c r="F548" s="71">
        <v>57.89</v>
      </c>
      <c r="G548" s="71">
        <v>105.89</v>
      </c>
      <c r="H548" s="45">
        <v>9</v>
      </c>
    </row>
    <row r="549" spans="1:8" ht="30" x14ac:dyDescent="0.25">
      <c r="A549" s="68" t="s">
        <v>1110</v>
      </c>
      <c r="B549" s="68"/>
      <c r="C549" s="69" t="s">
        <v>1111</v>
      </c>
      <c r="D549" s="70" t="s">
        <v>73</v>
      </c>
      <c r="E549" s="71">
        <v>295.95999999999998</v>
      </c>
      <c r="F549" s="71"/>
      <c r="G549" s="71">
        <v>295.95999999999998</v>
      </c>
      <c r="H549" s="45">
        <v>9</v>
      </c>
    </row>
    <row r="550" spans="1:8" ht="30" x14ac:dyDescent="0.25">
      <c r="A550" s="68" t="s">
        <v>1112</v>
      </c>
      <c r="B550" s="68"/>
      <c r="C550" s="69" t="s">
        <v>1113</v>
      </c>
      <c r="D550" s="70" t="s">
        <v>73</v>
      </c>
      <c r="E550" s="71">
        <v>310</v>
      </c>
      <c r="F550" s="71"/>
      <c r="G550" s="71">
        <v>310</v>
      </c>
      <c r="H550" s="45">
        <v>9</v>
      </c>
    </row>
    <row r="551" spans="1:8" ht="30" x14ac:dyDescent="0.25">
      <c r="A551" s="68" t="s">
        <v>1114</v>
      </c>
      <c r="B551" s="68"/>
      <c r="C551" s="69" t="s">
        <v>1115</v>
      </c>
      <c r="D551" s="70" t="s">
        <v>73</v>
      </c>
      <c r="E551" s="71">
        <v>332.85</v>
      </c>
      <c r="F551" s="71"/>
      <c r="G551" s="71">
        <v>332.85</v>
      </c>
      <c r="H551" s="45">
        <v>9</v>
      </c>
    </row>
    <row r="552" spans="1:8" x14ac:dyDescent="0.25">
      <c r="A552" s="68" t="s">
        <v>1116</v>
      </c>
      <c r="B552" s="68"/>
      <c r="C552" s="69" t="s">
        <v>1117</v>
      </c>
      <c r="D552" s="70"/>
      <c r="E552" s="71"/>
      <c r="F552" s="71"/>
      <c r="G552" s="71"/>
      <c r="H552" s="45">
        <v>5</v>
      </c>
    </row>
    <row r="553" spans="1:8" ht="30" x14ac:dyDescent="0.25">
      <c r="A553" s="68" t="s">
        <v>1118</v>
      </c>
      <c r="B553" s="68"/>
      <c r="C553" s="69" t="s">
        <v>1119</v>
      </c>
      <c r="D553" s="70" t="s">
        <v>156</v>
      </c>
      <c r="E553" s="71">
        <v>19.62</v>
      </c>
      <c r="F553" s="71">
        <v>27.14</v>
      </c>
      <c r="G553" s="71">
        <v>46.76</v>
      </c>
      <c r="H553" s="45">
        <v>9</v>
      </c>
    </row>
    <row r="554" spans="1:8" x14ac:dyDescent="0.25">
      <c r="A554" s="68" t="s">
        <v>1120</v>
      </c>
      <c r="B554" s="68"/>
      <c r="C554" s="69" t="s">
        <v>1121</v>
      </c>
      <c r="D554" s="70" t="s">
        <v>592</v>
      </c>
      <c r="E554" s="71">
        <v>9.9700000000000006</v>
      </c>
      <c r="F554" s="71">
        <v>1.87</v>
      </c>
      <c r="G554" s="71">
        <v>11.84</v>
      </c>
      <c r="H554" s="45">
        <v>9</v>
      </c>
    </row>
    <row r="555" spans="1:8" x14ac:dyDescent="0.25">
      <c r="A555" s="68" t="s">
        <v>1122</v>
      </c>
      <c r="B555" s="68"/>
      <c r="C555" s="69" t="s">
        <v>1123</v>
      </c>
      <c r="D555" s="70" t="s">
        <v>1124</v>
      </c>
      <c r="E555" s="71">
        <v>5.83</v>
      </c>
      <c r="F555" s="71">
        <v>1.69</v>
      </c>
      <c r="G555" s="71">
        <v>7.52</v>
      </c>
      <c r="H555" s="45">
        <v>9</v>
      </c>
    </row>
    <row r="556" spans="1:8" ht="30" x14ac:dyDescent="0.25">
      <c r="A556" s="68" t="s">
        <v>1125</v>
      </c>
      <c r="B556" s="68"/>
      <c r="C556" s="69" t="s">
        <v>1126</v>
      </c>
      <c r="D556" s="70" t="s">
        <v>156</v>
      </c>
      <c r="E556" s="71"/>
      <c r="F556" s="71">
        <v>12.84</v>
      </c>
      <c r="G556" s="71">
        <v>12.84</v>
      </c>
      <c r="H556" s="45">
        <v>9</v>
      </c>
    </row>
    <row r="557" spans="1:8" x14ac:dyDescent="0.25">
      <c r="A557" s="68" t="s">
        <v>1127</v>
      </c>
      <c r="B557" s="68"/>
      <c r="C557" s="69" t="s">
        <v>1128</v>
      </c>
      <c r="D557" s="70"/>
      <c r="E557" s="71"/>
      <c r="F557" s="71"/>
      <c r="G557" s="71"/>
      <c r="H557" s="45">
        <v>5</v>
      </c>
    </row>
    <row r="558" spans="1:8" x14ac:dyDescent="0.25">
      <c r="A558" s="68" t="s">
        <v>1129</v>
      </c>
      <c r="B558" s="68"/>
      <c r="C558" s="69" t="s">
        <v>1130</v>
      </c>
      <c r="D558" s="70" t="s">
        <v>156</v>
      </c>
      <c r="E558" s="71"/>
      <c r="F558" s="71">
        <v>7.48</v>
      </c>
      <c r="G558" s="71">
        <v>7.48</v>
      </c>
      <c r="H558" s="45">
        <v>9</v>
      </c>
    </row>
    <row r="559" spans="1:8" x14ac:dyDescent="0.25">
      <c r="A559" s="68" t="s">
        <v>1131</v>
      </c>
      <c r="B559" s="68"/>
      <c r="C559" s="69" t="s">
        <v>1132</v>
      </c>
      <c r="D559" s="70"/>
      <c r="E559" s="71"/>
      <c r="F559" s="71"/>
      <c r="G559" s="71"/>
      <c r="H559" s="45">
        <v>5</v>
      </c>
    </row>
    <row r="560" spans="1:8" ht="30" x14ac:dyDescent="0.25">
      <c r="A560" s="68" t="s">
        <v>1133</v>
      </c>
      <c r="B560" s="68"/>
      <c r="C560" s="69" t="s">
        <v>1134</v>
      </c>
      <c r="D560" s="70" t="s">
        <v>73</v>
      </c>
      <c r="E560" s="71">
        <v>33.83</v>
      </c>
      <c r="F560" s="71">
        <v>0.63</v>
      </c>
      <c r="G560" s="71">
        <v>34.46</v>
      </c>
      <c r="H560" s="45">
        <v>9</v>
      </c>
    </row>
    <row r="561" spans="1:8" x14ac:dyDescent="0.25">
      <c r="A561" s="68" t="s">
        <v>1135</v>
      </c>
      <c r="B561" s="68"/>
      <c r="C561" s="69" t="s">
        <v>1136</v>
      </c>
      <c r="D561" s="70" t="s">
        <v>156</v>
      </c>
      <c r="E561" s="71">
        <v>112.75</v>
      </c>
      <c r="F561" s="71">
        <v>18.71</v>
      </c>
      <c r="G561" s="71">
        <v>131.46</v>
      </c>
      <c r="H561" s="45">
        <v>9</v>
      </c>
    </row>
    <row r="562" spans="1:8" x14ac:dyDescent="0.25">
      <c r="A562" s="68" t="s">
        <v>1137</v>
      </c>
      <c r="B562" s="68"/>
      <c r="C562" s="69" t="s">
        <v>1138</v>
      </c>
      <c r="D562" s="70" t="s">
        <v>156</v>
      </c>
      <c r="E562" s="71">
        <v>140.61000000000001</v>
      </c>
      <c r="F562" s="71">
        <v>11.22</v>
      </c>
      <c r="G562" s="71">
        <v>151.83000000000001</v>
      </c>
      <c r="H562" s="45">
        <v>9</v>
      </c>
    </row>
    <row r="563" spans="1:8" ht="30" x14ac:dyDescent="0.25">
      <c r="A563" s="68" t="s">
        <v>1139</v>
      </c>
      <c r="B563" s="68"/>
      <c r="C563" s="69" t="s">
        <v>1140</v>
      </c>
      <c r="D563" s="70" t="s">
        <v>73</v>
      </c>
      <c r="E563" s="71">
        <v>5.36</v>
      </c>
      <c r="F563" s="71">
        <v>11.22</v>
      </c>
      <c r="G563" s="71">
        <v>16.579999999999998</v>
      </c>
      <c r="H563" s="45">
        <v>9</v>
      </c>
    </row>
    <row r="564" spans="1:8" ht="30" x14ac:dyDescent="0.25">
      <c r="A564" s="68" t="s">
        <v>1141</v>
      </c>
      <c r="B564" s="68"/>
      <c r="C564" s="69" t="s">
        <v>1142</v>
      </c>
      <c r="D564" s="70" t="s">
        <v>73</v>
      </c>
      <c r="E564" s="71">
        <v>8.14</v>
      </c>
      <c r="F564" s="71">
        <v>11.22</v>
      </c>
      <c r="G564" s="71">
        <v>19.36</v>
      </c>
      <c r="H564" s="45">
        <v>9</v>
      </c>
    </row>
    <row r="565" spans="1:8" ht="30" x14ac:dyDescent="0.25">
      <c r="A565" s="68" t="s">
        <v>1143</v>
      </c>
      <c r="B565" s="68"/>
      <c r="C565" s="69" t="s">
        <v>1144</v>
      </c>
      <c r="D565" s="70" t="s">
        <v>73</v>
      </c>
      <c r="E565" s="71">
        <v>16.13</v>
      </c>
      <c r="F565" s="71">
        <v>11.22</v>
      </c>
      <c r="G565" s="71">
        <v>27.35</v>
      </c>
      <c r="H565" s="45">
        <v>9</v>
      </c>
    </row>
    <row r="566" spans="1:8" x14ac:dyDescent="0.25">
      <c r="A566" s="68" t="s">
        <v>1145</v>
      </c>
      <c r="B566" s="68"/>
      <c r="C566" s="69" t="s">
        <v>1146</v>
      </c>
      <c r="D566" s="70"/>
      <c r="E566" s="71"/>
      <c r="F566" s="71"/>
      <c r="G566" s="71"/>
      <c r="H566" s="45">
        <v>5</v>
      </c>
    </row>
    <row r="567" spans="1:8" x14ac:dyDescent="0.25">
      <c r="A567" s="68" t="s">
        <v>1147</v>
      </c>
      <c r="B567" s="68"/>
      <c r="C567" s="69" t="s">
        <v>1148</v>
      </c>
      <c r="D567" s="70" t="s">
        <v>131</v>
      </c>
      <c r="E567" s="71">
        <v>13.86</v>
      </c>
      <c r="F567" s="71">
        <v>13.09</v>
      </c>
      <c r="G567" s="71">
        <v>26.95</v>
      </c>
      <c r="H567" s="45">
        <v>9</v>
      </c>
    </row>
    <row r="568" spans="1:8" x14ac:dyDescent="0.25">
      <c r="A568" s="68" t="s">
        <v>1149</v>
      </c>
      <c r="B568" s="68"/>
      <c r="C568" s="69" t="s">
        <v>1150</v>
      </c>
      <c r="D568" s="70" t="s">
        <v>131</v>
      </c>
      <c r="E568" s="71">
        <v>19.27</v>
      </c>
      <c r="F568" s="71">
        <v>14.96</v>
      </c>
      <c r="G568" s="71">
        <v>34.229999999999997</v>
      </c>
      <c r="H568" s="45">
        <v>9</v>
      </c>
    </row>
    <row r="569" spans="1:8" x14ac:dyDescent="0.25">
      <c r="A569" s="68" t="s">
        <v>1151</v>
      </c>
      <c r="B569" s="68"/>
      <c r="C569" s="69" t="s">
        <v>1152</v>
      </c>
      <c r="D569" s="70" t="s">
        <v>131</v>
      </c>
      <c r="E569" s="71">
        <v>18.45</v>
      </c>
      <c r="F569" s="71">
        <v>18.71</v>
      </c>
      <c r="G569" s="71">
        <v>37.159999999999997</v>
      </c>
      <c r="H569" s="45">
        <v>9</v>
      </c>
    </row>
    <row r="570" spans="1:8" x14ac:dyDescent="0.25">
      <c r="A570" s="68" t="s">
        <v>1153</v>
      </c>
      <c r="B570" s="68"/>
      <c r="C570" s="69" t="s">
        <v>1154</v>
      </c>
      <c r="D570" s="70"/>
      <c r="E570" s="71"/>
      <c r="F570" s="71"/>
      <c r="G570" s="71"/>
      <c r="H570" s="45">
        <v>5</v>
      </c>
    </row>
    <row r="571" spans="1:8" ht="45" x14ac:dyDescent="0.25">
      <c r="A571" s="68" t="s">
        <v>1155</v>
      </c>
      <c r="B571" s="68"/>
      <c r="C571" s="69" t="s">
        <v>1156</v>
      </c>
      <c r="D571" s="70" t="s">
        <v>70</v>
      </c>
      <c r="E571" s="71">
        <v>11318.67</v>
      </c>
      <c r="F571" s="71"/>
      <c r="G571" s="71">
        <v>11318.67</v>
      </c>
      <c r="H571" s="45">
        <v>9</v>
      </c>
    </row>
    <row r="572" spans="1:8" ht="45" x14ac:dyDescent="0.25">
      <c r="A572" s="68" t="s">
        <v>1157</v>
      </c>
      <c r="B572" s="68"/>
      <c r="C572" s="69" t="s">
        <v>1158</v>
      </c>
      <c r="D572" s="70" t="s">
        <v>1159</v>
      </c>
      <c r="E572" s="71">
        <v>664.59</v>
      </c>
      <c r="F572" s="71"/>
      <c r="G572" s="71">
        <v>664.59</v>
      </c>
      <c r="H572" s="45">
        <v>9</v>
      </c>
    </row>
    <row r="573" spans="1:8" x14ac:dyDescent="0.25">
      <c r="A573" s="68" t="s">
        <v>1160</v>
      </c>
      <c r="B573" s="68"/>
      <c r="C573" s="69" t="s">
        <v>1161</v>
      </c>
      <c r="D573" s="70" t="s">
        <v>21</v>
      </c>
      <c r="E573" s="71">
        <v>368.17</v>
      </c>
      <c r="F573" s="71"/>
      <c r="G573" s="71">
        <v>368.17</v>
      </c>
      <c r="H573" s="45">
        <v>9</v>
      </c>
    </row>
    <row r="574" spans="1:8" ht="30" x14ac:dyDescent="0.25">
      <c r="A574" s="68" t="s">
        <v>1162</v>
      </c>
      <c r="B574" s="68"/>
      <c r="C574" s="69" t="s">
        <v>1163</v>
      </c>
      <c r="D574" s="70" t="s">
        <v>1164</v>
      </c>
      <c r="E574" s="71">
        <v>2.99</v>
      </c>
      <c r="F574" s="71">
        <v>3.37</v>
      </c>
      <c r="G574" s="71">
        <v>6.36</v>
      </c>
      <c r="H574" s="45">
        <v>9</v>
      </c>
    </row>
    <row r="575" spans="1:8" x14ac:dyDescent="0.25">
      <c r="A575" s="68" t="s">
        <v>1165</v>
      </c>
      <c r="B575" s="68"/>
      <c r="C575" s="69" t="s">
        <v>1166</v>
      </c>
      <c r="D575" s="70"/>
      <c r="E575" s="71"/>
      <c r="F575" s="71"/>
      <c r="G575" s="71"/>
      <c r="H575" s="45">
        <v>5</v>
      </c>
    </row>
    <row r="576" spans="1:8" x14ac:dyDescent="0.25">
      <c r="A576" s="68" t="s">
        <v>1167</v>
      </c>
      <c r="B576" s="68"/>
      <c r="C576" s="69" t="s">
        <v>1168</v>
      </c>
      <c r="D576" s="70" t="s">
        <v>156</v>
      </c>
      <c r="E576" s="71">
        <v>122.11</v>
      </c>
      <c r="F576" s="71">
        <v>112.2</v>
      </c>
      <c r="G576" s="71">
        <v>234.31</v>
      </c>
      <c r="H576" s="45">
        <v>9</v>
      </c>
    </row>
    <row r="577" spans="1:8" x14ac:dyDescent="0.25">
      <c r="A577" s="68" t="s">
        <v>1169</v>
      </c>
      <c r="B577" s="68"/>
      <c r="C577" s="69" t="s">
        <v>1170</v>
      </c>
      <c r="D577" s="70" t="s">
        <v>156</v>
      </c>
      <c r="E577" s="71">
        <v>258.69</v>
      </c>
      <c r="F577" s="71">
        <v>217.08</v>
      </c>
      <c r="G577" s="71">
        <v>475.77</v>
      </c>
      <c r="H577" s="45">
        <v>9</v>
      </c>
    </row>
    <row r="578" spans="1:8" ht="60" x14ac:dyDescent="0.25">
      <c r="A578" s="68" t="s">
        <v>1171</v>
      </c>
      <c r="B578" s="68"/>
      <c r="C578" s="69" t="s">
        <v>1172</v>
      </c>
      <c r="D578" s="70" t="s">
        <v>156</v>
      </c>
      <c r="E578" s="71">
        <v>830.44</v>
      </c>
      <c r="F578" s="71">
        <v>100.94</v>
      </c>
      <c r="G578" s="71">
        <v>931.38</v>
      </c>
      <c r="H578" s="45">
        <v>9</v>
      </c>
    </row>
    <row r="579" spans="1:8" ht="60" x14ac:dyDescent="0.25">
      <c r="A579" s="68" t="s">
        <v>1173</v>
      </c>
      <c r="B579" s="68"/>
      <c r="C579" s="69" t="s">
        <v>1174</v>
      </c>
      <c r="D579" s="70" t="s">
        <v>156</v>
      </c>
      <c r="E579" s="71">
        <v>603.87</v>
      </c>
      <c r="F579" s="71">
        <v>123.97</v>
      </c>
      <c r="G579" s="71">
        <v>727.84</v>
      </c>
      <c r="H579" s="45">
        <v>9</v>
      </c>
    </row>
    <row r="580" spans="1:8" x14ac:dyDescent="0.25">
      <c r="A580" s="68" t="s">
        <v>1175</v>
      </c>
      <c r="B580" s="68"/>
      <c r="C580" s="69" t="s">
        <v>1176</v>
      </c>
      <c r="D580" s="70"/>
      <c r="E580" s="71"/>
      <c r="F580" s="71"/>
      <c r="G580" s="71"/>
      <c r="H580" s="45">
        <v>2</v>
      </c>
    </row>
    <row r="581" spans="1:8" x14ac:dyDescent="0.25">
      <c r="A581" s="68" t="s">
        <v>1177</v>
      </c>
      <c r="B581" s="68"/>
      <c r="C581" s="69" t="s">
        <v>1178</v>
      </c>
      <c r="D581" s="70"/>
      <c r="E581" s="71"/>
      <c r="F581" s="71"/>
      <c r="G581" s="71"/>
      <c r="H581" s="45">
        <v>5</v>
      </c>
    </row>
    <row r="582" spans="1:8" x14ac:dyDescent="0.25">
      <c r="A582" s="68" t="s">
        <v>1179</v>
      </c>
      <c r="B582" s="68"/>
      <c r="C582" s="69" t="s">
        <v>1180</v>
      </c>
      <c r="D582" s="70" t="s">
        <v>73</v>
      </c>
      <c r="E582" s="71">
        <v>42.14</v>
      </c>
      <c r="F582" s="71">
        <v>48.62</v>
      </c>
      <c r="G582" s="71">
        <v>90.76</v>
      </c>
      <c r="H582" s="45">
        <v>9</v>
      </c>
    </row>
    <row r="583" spans="1:8" x14ac:dyDescent="0.25">
      <c r="A583" s="68" t="s">
        <v>1181</v>
      </c>
      <c r="B583" s="68"/>
      <c r="C583" s="69" t="s">
        <v>1182</v>
      </c>
      <c r="D583" s="70" t="s">
        <v>73</v>
      </c>
      <c r="E583" s="71">
        <v>175.65</v>
      </c>
      <c r="F583" s="71">
        <v>56.11</v>
      </c>
      <c r="G583" s="71">
        <v>231.76</v>
      </c>
      <c r="H583" s="45">
        <v>9</v>
      </c>
    </row>
    <row r="584" spans="1:8" x14ac:dyDescent="0.25">
      <c r="A584" s="68" t="s">
        <v>1183</v>
      </c>
      <c r="B584" s="68"/>
      <c r="C584" s="69" t="s">
        <v>1184</v>
      </c>
      <c r="D584" s="70" t="s">
        <v>73</v>
      </c>
      <c r="E584" s="71">
        <v>67.17</v>
      </c>
      <c r="F584" s="71">
        <v>44.88</v>
      </c>
      <c r="G584" s="71">
        <v>112.05</v>
      </c>
      <c r="H584" s="45">
        <v>9</v>
      </c>
    </row>
    <row r="585" spans="1:8" ht="30" x14ac:dyDescent="0.25">
      <c r="A585" s="68" t="s">
        <v>1185</v>
      </c>
      <c r="B585" s="68"/>
      <c r="C585" s="69" t="s">
        <v>1186</v>
      </c>
      <c r="D585" s="70" t="s">
        <v>73</v>
      </c>
      <c r="E585" s="71"/>
      <c r="F585" s="71">
        <v>5.76</v>
      </c>
      <c r="G585" s="71">
        <v>5.76</v>
      </c>
      <c r="H585" s="45">
        <v>9</v>
      </c>
    </row>
    <row r="586" spans="1:8" ht="30" x14ac:dyDescent="0.25">
      <c r="A586" s="68" t="s">
        <v>1187</v>
      </c>
      <c r="B586" s="68"/>
      <c r="C586" s="69" t="s">
        <v>1188</v>
      </c>
      <c r="D586" s="70" t="s">
        <v>73</v>
      </c>
      <c r="E586" s="71"/>
      <c r="F586" s="71">
        <v>6.85</v>
      </c>
      <c r="G586" s="71">
        <v>6.85</v>
      </c>
      <c r="H586" s="45">
        <v>9</v>
      </c>
    </row>
    <row r="587" spans="1:8" x14ac:dyDescent="0.25">
      <c r="A587" s="68" t="s">
        <v>1189</v>
      </c>
      <c r="B587" s="68"/>
      <c r="C587" s="69" t="s">
        <v>1190</v>
      </c>
      <c r="D587" s="70"/>
      <c r="E587" s="71"/>
      <c r="F587" s="71"/>
      <c r="G587" s="71"/>
      <c r="H587" s="45">
        <v>5</v>
      </c>
    </row>
    <row r="588" spans="1:8" ht="30" x14ac:dyDescent="0.25">
      <c r="A588" s="68" t="s">
        <v>1191</v>
      </c>
      <c r="B588" s="68"/>
      <c r="C588" s="69" t="s">
        <v>1192</v>
      </c>
      <c r="D588" s="70" t="s">
        <v>73</v>
      </c>
      <c r="E588" s="71">
        <v>128.94</v>
      </c>
      <c r="F588" s="71">
        <v>52.36</v>
      </c>
      <c r="G588" s="71">
        <v>181.3</v>
      </c>
      <c r="H588" s="45">
        <v>9</v>
      </c>
    </row>
    <row r="589" spans="1:8" ht="30" x14ac:dyDescent="0.25">
      <c r="A589" s="68" t="s">
        <v>1193</v>
      </c>
      <c r="B589" s="68"/>
      <c r="C589" s="69" t="s">
        <v>1194</v>
      </c>
      <c r="D589" s="70" t="s">
        <v>73</v>
      </c>
      <c r="E589" s="71">
        <v>139.33000000000001</v>
      </c>
      <c r="F589" s="71">
        <v>52.36</v>
      </c>
      <c r="G589" s="71">
        <v>191.69</v>
      </c>
      <c r="H589" s="45">
        <v>9</v>
      </c>
    </row>
    <row r="590" spans="1:8" ht="30" x14ac:dyDescent="0.25">
      <c r="A590" s="68" t="s">
        <v>1195</v>
      </c>
      <c r="B590" s="68"/>
      <c r="C590" s="69" t="s">
        <v>1196</v>
      </c>
      <c r="D590" s="70" t="s">
        <v>73</v>
      </c>
      <c r="E590" s="71">
        <v>121.96</v>
      </c>
      <c r="F590" s="71">
        <v>93.51</v>
      </c>
      <c r="G590" s="71">
        <v>215.47</v>
      </c>
      <c r="H590" s="45">
        <v>9</v>
      </c>
    </row>
    <row r="591" spans="1:8" ht="30" x14ac:dyDescent="0.25">
      <c r="A591" s="68" t="s">
        <v>1197</v>
      </c>
      <c r="B591" s="68"/>
      <c r="C591" s="69" t="s">
        <v>1198</v>
      </c>
      <c r="D591" s="70" t="s">
        <v>73</v>
      </c>
      <c r="E591" s="71">
        <v>90.24</v>
      </c>
      <c r="F591" s="71">
        <v>50.49</v>
      </c>
      <c r="G591" s="71">
        <v>140.72999999999999</v>
      </c>
      <c r="H591" s="45">
        <v>9</v>
      </c>
    </row>
    <row r="592" spans="1:8" ht="30" x14ac:dyDescent="0.25">
      <c r="A592" s="68" t="s">
        <v>1199</v>
      </c>
      <c r="B592" s="68"/>
      <c r="C592" s="69" t="s">
        <v>1200</v>
      </c>
      <c r="D592" s="70" t="s">
        <v>73</v>
      </c>
      <c r="E592" s="71">
        <v>47.23</v>
      </c>
      <c r="F592" s="71">
        <v>41.14</v>
      </c>
      <c r="G592" s="71">
        <v>88.37</v>
      </c>
      <c r="H592" s="45">
        <v>9</v>
      </c>
    </row>
    <row r="593" spans="1:8" x14ac:dyDescent="0.25">
      <c r="A593" s="68" t="s">
        <v>1201</v>
      </c>
      <c r="B593" s="68"/>
      <c r="C593" s="69" t="s">
        <v>1202</v>
      </c>
      <c r="D593" s="70" t="s">
        <v>73</v>
      </c>
      <c r="E593" s="71">
        <v>112.67</v>
      </c>
      <c r="F593" s="71">
        <v>81.83</v>
      </c>
      <c r="G593" s="71">
        <v>194.5</v>
      </c>
      <c r="H593" s="45">
        <v>9</v>
      </c>
    </row>
    <row r="594" spans="1:8" ht="30" x14ac:dyDescent="0.25">
      <c r="A594" s="68" t="s">
        <v>1203</v>
      </c>
      <c r="B594" s="68"/>
      <c r="C594" s="69" t="s">
        <v>1204</v>
      </c>
      <c r="D594" s="70" t="s">
        <v>73</v>
      </c>
      <c r="E594" s="71">
        <v>99.24</v>
      </c>
      <c r="F594" s="71">
        <v>32.200000000000003</v>
      </c>
      <c r="G594" s="71">
        <v>131.44</v>
      </c>
      <c r="H594" s="45">
        <v>9</v>
      </c>
    </row>
    <row r="595" spans="1:8" ht="30" x14ac:dyDescent="0.25">
      <c r="A595" s="68" t="s">
        <v>1205</v>
      </c>
      <c r="B595" s="68"/>
      <c r="C595" s="69" t="s">
        <v>1206</v>
      </c>
      <c r="D595" s="70" t="s">
        <v>73</v>
      </c>
      <c r="E595" s="71">
        <v>99.24</v>
      </c>
      <c r="F595" s="71">
        <v>57.42</v>
      </c>
      <c r="G595" s="71">
        <v>156.66</v>
      </c>
      <c r="H595" s="45">
        <v>9</v>
      </c>
    </row>
    <row r="596" spans="1:8" ht="30" x14ac:dyDescent="0.25">
      <c r="A596" s="68" t="s">
        <v>1207</v>
      </c>
      <c r="B596" s="68"/>
      <c r="C596" s="69" t="s">
        <v>1208</v>
      </c>
      <c r="D596" s="70" t="s">
        <v>73</v>
      </c>
      <c r="E596" s="71">
        <v>64.040000000000006</v>
      </c>
      <c r="F596" s="71">
        <v>98.57</v>
      </c>
      <c r="G596" s="71">
        <v>162.61000000000001</v>
      </c>
      <c r="H596" s="45">
        <v>9</v>
      </c>
    </row>
    <row r="597" spans="1:8" x14ac:dyDescent="0.25">
      <c r="A597" s="68" t="s">
        <v>1209</v>
      </c>
      <c r="B597" s="68"/>
      <c r="C597" s="69" t="s">
        <v>1210</v>
      </c>
      <c r="D597" s="70"/>
      <c r="E597" s="71"/>
      <c r="F597" s="71"/>
      <c r="G597" s="71"/>
      <c r="H597" s="45">
        <v>5</v>
      </c>
    </row>
    <row r="598" spans="1:8" x14ac:dyDescent="0.25">
      <c r="A598" s="68" t="s">
        <v>1211</v>
      </c>
      <c r="B598" s="68"/>
      <c r="C598" s="69" t="s">
        <v>1212</v>
      </c>
      <c r="D598" s="70" t="s">
        <v>131</v>
      </c>
      <c r="E598" s="71">
        <v>89.52</v>
      </c>
      <c r="F598" s="71">
        <v>8.8800000000000008</v>
      </c>
      <c r="G598" s="71">
        <v>98.4</v>
      </c>
      <c r="H598" s="45">
        <v>9</v>
      </c>
    </row>
    <row r="599" spans="1:8" x14ac:dyDescent="0.25">
      <c r="A599" s="68" t="s">
        <v>1213</v>
      </c>
      <c r="B599" s="68"/>
      <c r="C599" s="69" t="s">
        <v>1214</v>
      </c>
      <c r="D599" s="70" t="s">
        <v>131</v>
      </c>
      <c r="E599" s="71">
        <v>127.98</v>
      </c>
      <c r="F599" s="71">
        <v>8.8800000000000008</v>
      </c>
      <c r="G599" s="71">
        <v>136.86000000000001</v>
      </c>
      <c r="H599" s="45">
        <v>9</v>
      </c>
    </row>
    <row r="600" spans="1:8" x14ac:dyDescent="0.25">
      <c r="A600" s="68" t="s">
        <v>1215</v>
      </c>
      <c r="B600" s="68"/>
      <c r="C600" s="69" t="s">
        <v>1216</v>
      </c>
      <c r="D600" s="70" t="s">
        <v>131</v>
      </c>
      <c r="E600" s="71">
        <v>154.47999999999999</v>
      </c>
      <c r="F600" s="71">
        <v>8.8800000000000008</v>
      </c>
      <c r="G600" s="71">
        <v>163.36000000000001</v>
      </c>
      <c r="H600" s="45">
        <v>9</v>
      </c>
    </row>
    <row r="601" spans="1:8" x14ac:dyDescent="0.25">
      <c r="A601" s="68" t="s">
        <v>1217</v>
      </c>
      <c r="B601" s="68"/>
      <c r="C601" s="69" t="s">
        <v>1218</v>
      </c>
      <c r="D601" s="70" t="s">
        <v>131</v>
      </c>
      <c r="E601" s="71">
        <v>176.3</v>
      </c>
      <c r="F601" s="71">
        <v>8.8800000000000008</v>
      </c>
      <c r="G601" s="71">
        <v>185.18</v>
      </c>
      <c r="H601" s="45">
        <v>9</v>
      </c>
    </row>
    <row r="602" spans="1:8" x14ac:dyDescent="0.25">
      <c r="A602" s="68" t="s">
        <v>1219</v>
      </c>
      <c r="B602" s="68"/>
      <c r="C602" s="69" t="s">
        <v>1220</v>
      </c>
      <c r="D602" s="70" t="s">
        <v>131</v>
      </c>
      <c r="E602" s="71">
        <v>194.74</v>
      </c>
      <c r="F602" s="71">
        <v>8.8800000000000008</v>
      </c>
      <c r="G602" s="71">
        <v>203.62</v>
      </c>
      <c r="H602" s="45">
        <v>9</v>
      </c>
    </row>
    <row r="603" spans="1:8" x14ac:dyDescent="0.25">
      <c r="A603" s="68" t="s">
        <v>1221</v>
      </c>
      <c r="B603" s="68"/>
      <c r="C603" s="69" t="s">
        <v>1222</v>
      </c>
      <c r="D603" s="70" t="s">
        <v>131</v>
      </c>
      <c r="E603" s="71">
        <v>161.28</v>
      </c>
      <c r="F603" s="71">
        <v>8.8800000000000008</v>
      </c>
      <c r="G603" s="71">
        <v>170.16</v>
      </c>
      <c r="H603" s="45">
        <v>9</v>
      </c>
    </row>
    <row r="604" spans="1:8" x14ac:dyDescent="0.25">
      <c r="A604" s="68" t="s">
        <v>1223</v>
      </c>
      <c r="B604" s="68"/>
      <c r="C604" s="69" t="s">
        <v>1224</v>
      </c>
      <c r="D604" s="70"/>
      <c r="E604" s="71"/>
      <c r="F604" s="71"/>
      <c r="G604" s="71"/>
      <c r="H604" s="45">
        <v>5</v>
      </c>
    </row>
    <row r="605" spans="1:8" ht="30" x14ac:dyDescent="0.25">
      <c r="A605" s="68" t="s">
        <v>1225</v>
      </c>
      <c r="B605" s="68"/>
      <c r="C605" s="69" t="s">
        <v>1226</v>
      </c>
      <c r="D605" s="70" t="s">
        <v>156</v>
      </c>
      <c r="E605" s="71">
        <v>363.38</v>
      </c>
      <c r="F605" s="71">
        <v>65.459999999999994</v>
      </c>
      <c r="G605" s="71">
        <v>428.84</v>
      </c>
      <c r="H605" s="45">
        <v>9</v>
      </c>
    </row>
    <row r="606" spans="1:8" x14ac:dyDescent="0.25">
      <c r="A606" s="68" t="s">
        <v>1227</v>
      </c>
      <c r="B606" s="68"/>
      <c r="C606" s="69" t="s">
        <v>1228</v>
      </c>
      <c r="D606" s="70"/>
      <c r="E606" s="71"/>
      <c r="F606" s="71"/>
      <c r="G606" s="71"/>
      <c r="H606" s="45">
        <v>2</v>
      </c>
    </row>
    <row r="607" spans="1:8" x14ac:dyDescent="0.25">
      <c r="A607" s="68" t="s">
        <v>1229</v>
      </c>
      <c r="B607" s="68"/>
      <c r="C607" s="69" t="s">
        <v>1230</v>
      </c>
      <c r="D607" s="70"/>
      <c r="E607" s="71"/>
      <c r="F607" s="71"/>
      <c r="G607" s="71"/>
      <c r="H607" s="45">
        <v>5</v>
      </c>
    </row>
    <row r="608" spans="1:8" x14ac:dyDescent="0.25">
      <c r="A608" s="68" t="s">
        <v>1231</v>
      </c>
      <c r="B608" s="68"/>
      <c r="C608" s="69" t="s">
        <v>1232</v>
      </c>
      <c r="D608" s="70" t="s">
        <v>592</v>
      </c>
      <c r="E608" s="71">
        <v>11.86</v>
      </c>
      <c r="F608" s="71">
        <v>2.17</v>
      </c>
      <c r="G608" s="71">
        <v>14.03</v>
      </c>
      <c r="H608" s="45">
        <v>9</v>
      </c>
    </row>
    <row r="609" spans="1:8" ht="30" x14ac:dyDescent="0.25">
      <c r="A609" s="68" t="s">
        <v>1233</v>
      </c>
      <c r="B609" s="68"/>
      <c r="C609" s="69" t="s">
        <v>1234</v>
      </c>
      <c r="D609" s="70" t="s">
        <v>592</v>
      </c>
      <c r="E609" s="71">
        <v>9.81</v>
      </c>
      <c r="F609" s="71">
        <v>2.17</v>
      </c>
      <c r="G609" s="71">
        <v>11.98</v>
      </c>
      <c r="H609" s="45">
        <v>9</v>
      </c>
    </row>
    <row r="610" spans="1:8" ht="30" x14ac:dyDescent="0.25">
      <c r="A610" s="68" t="s">
        <v>1235</v>
      </c>
      <c r="B610" s="68"/>
      <c r="C610" s="69" t="s">
        <v>1236</v>
      </c>
      <c r="D610" s="70" t="s">
        <v>592</v>
      </c>
      <c r="E610" s="71">
        <v>11.97</v>
      </c>
      <c r="F610" s="71">
        <v>2.17</v>
      </c>
      <c r="G610" s="71">
        <v>14.14</v>
      </c>
      <c r="H610" s="45">
        <v>9</v>
      </c>
    </row>
    <row r="611" spans="1:8" x14ac:dyDescent="0.25">
      <c r="A611" s="68" t="s">
        <v>1237</v>
      </c>
      <c r="B611" s="68"/>
      <c r="C611" s="69" t="s">
        <v>1238</v>
      </c>
      <c r="D611" s="70"/>
      <c r="E611" s="71"/>
      <c r="F611" s="71"/>
      <c r="G611" s="71"/>
      <c r="H611" s="45">
        <v>5</v>
      </c>
    </row>
    <row r="612" spans="1:8" x14ac:dyDescent="0.25">
      <c r="A612" s="68" t="s">
        <v>1239</v>
      </c>
      <c r="B612" s="68"/>
      <c r="C612" s="69" t="s">
        <v>1240</v>
      </c>
      <c r="D612" s="70" t="s">
        <v>592</v>
      </c>
      <c r="E612" s="71">
        <v>14.4</v>
      </c>
      <c r="F612" s="71">
        <v>1.08</v>
      </c>
      <c r="G612" s="71">
        <v>15.48</v>
      </c>
      <c r="H612" s="45">
        <v>9</v>
      </c>
    </row>
    <row r="613" spans="1:8" x14ac:dyDescent="0.25">
      <c r="A613" s="68" t="s">
        <v>1241</v>
      </c>
      <c r="B613" s="68"/>
      <c r="C613" s="69" t="s">
        <v>1242</v>
      </c>
      <c r="D613" s="70"/>
      <c r="E613" s="71"/>
      <c r="F613" s="71"/>
      <c r="G613" s="71"/>
      <c r="H613" s="45">
        <v>2</v>
      </c>
    </row>
    <row r="614" spans="1:8" ht="30" x14ac:dyDescent="0.25">
      <c r="A614" s="68" t="s">
        <v>1243</v>
      </c>
      <c r="B614" s="68"/>
      <c r="C614" s="69" t="s">
        <v>1244</v>
      </c>
      <c r="D614" s="70"/>
      <c r="E614" s="71"/>
      <c r="F614" s="71"/>
      <c r="G614" s="71"/>
      <c r="H614" s="45">
        <v>5</v>
      </c>
    </row>
    <row r="615" spans="1:8" x14ac:dyDescent="0.25">
      <c r="A615" s="68" t="s">
        <v>1245</v>
      </c>
      <c r="B615" s="68"/>
      <c r="C615" s="69" t="s">
        <v>1246</v>
      </c>
      <c r="D615" s="70" t="s">
        <v>156</v>
      </c>
      <c r="E615" s="71">
        <v>424.55</v>
      </c>
      <c r="F615" s="71"/>
      <c r="G615" s="71">
        <v>424.55</v>
      </c>
      <c r="H615" s="45">
        <v>9</v>
      </c>
    </row>
    <row r="616" spans="1:8" x14ac:dyDescent="0.25">
      <c r="A616" s="68" t="s">
        <v>1247</v>
      </c>
      <c r="B616" s="68"/>
      <c r="C616" s="69" t="s">
        <v>1248</v>
      </c>
      <c r="D616" s="70" t="s">
        <v>156</v>
      </c>
      <c r="E616" s="71">
        <v>443.55</v>
      </c>
      <c r="F616" s="71"/>
      <c r="G616" s="71">
        <v>443.55</v>
      </c>
      <c r="H616" s="45">
        <v>9</v>
      </c>
    </row>
    <row r="617" spans="1:8" x14ac:dyDescent="0.25">
      <c r="A617" s="68" t="s">
        <v>1249</v>
      </c>
      <c r="B617" s="68"/>
      <c r="C617" s="69" t="s">
        <v>1250</v>
      </c>
      <c r="D617" s="70" t="s">
        <v>156</v>
      </c>
      <c r="E617" s="71">
        <v>463.41</v>
      </c>
      <c r="F617" s="71"/>
      <c r="G617" s="71">
        <v>463.41</v>
      </c>
      <c r="H617" s="45">
        <v>9</v>
      </c>
    </row>
    <row r="618" spans="1:8" x14ac:dyDescent="0.25">
      <c r="A618" s="68" t="s">
        <v>1251</v>
      </c>
      <c r="B618" s="68"/>
      <c r="C618" s="69" t="s">
        <v>1252</v>
      </c>
      <c r="D618" s="70" t="s">
        <v>156</v>
      </c>
      <c r="E618" s="71">
        <v>484.14</v>
      </c>
      <c r="F618" s="71"/>
      <c r="G618" s="71">
        <v>484.14</v>
      </c>
      <c r="H618" s="45">
        <v>9</v>
      </c>
    </row>
    <row r="619" spans="1:8" x14ac:dyDescent="0.25">
      <c r="A619" s="68" t="s">
        <v>1253</v>
      </c>
      <c r="B619" s="68"/>
      <c r="C619" s="69" t="s">
        <v>1254</v>
      </c>
      <c r="D619" s="70" t="s">
        <v>156</v>
      </c>
      <c r="E619" s="71">
        <v>505.82</v>
      </c>
      <c r="F619" s="71"/>
      <c r="G619" s="71">
        <v>505.82</v>
      </c>
      <c r="H619" s="45">
        <v>9</v>
      </c>
    </row>
    <row r="620" spans="1:8" x14ac:dyDescent="0.25">
      <c r="A620" s="68" t="s">
        <v>1255</v>
      </c>
      <c r="B620" s="68"/>
      <c r="C620" s="69" t="s">
        <v>1256</v>
      </c>
      <c r="D620" s="70" t="s">
        <v>156</v>
      </c>
      <c r="E620" s="71">
        <v>479.66</v>
      </c>
      <c r="F620" s="71"/>
      <c r="G620" s="71">
        <v>479.66</v>
      </c>
      <c r="H620" s="45">
        <v>9</v>
      </c>
    </row>
    <row r="621" spans="1:8" x14ac:dyDescent="0.25">
      <c r="A621" s="68" t="s">
        <v>1257</v>
      </c>
      <c r="B621" s="68"/>
      <c r="C621" s="69" t="s">
        <v>1258</v>
      </c>
      <c r="D621" s="70" t="s">
        <v>156</v>
      </c>
      <c r="E621" s="71">
        <v>498.07</v>
      </c>
      <c r="F621" s="71"/>
      <c r="G621" s="71">
        <v>498.07</v>
      </c>
      <c r="H621" s="45">
        <v>9</v>
      </c>
    </row>
    <row r="622" spans="1:8" x14ac:dyDescent="0.25">
      <c r="A622" s="68" t="s">
        <v>1259</v>
      </c>
      <c r="B622" s="68"/>
      <c r="C622" s="69" t="s">
        <v>1260</v>
      </c>
      <c r="D622" s="70" t="s">
        <v>156</v>
      </c>
      <c r="E622" s="71">
        <v>518.09</v>
      </c>
      <c r="F622" s="71"/>
      <c r="G622" s="71">
        <v>518.09</v>
      </c>
      <c r="H622" s="45">
        <v>9</v>
      </c>
    </row>
    <row r="623" spans="1:8" x14ac:dyDescent="0.25">
      <c r="A623" s="68" t="s">
        <v>1261</v>
      </c>
      <c r="B623" s="68"/>
      <c r="C623" s="69" t="s">
        <v>1262</v>
      </c>
      <c r="D623" s="70" t="s">
        <v>156</v>
      </c>
      <c r="E623" s="71">
        <v>539.01</v>
      </c>
      <c r="F623" s="71"/>
      <c r="G623" s="71">
        <v>539.01</v>
      </c>
      <c r="H623" s="45">
        <v>9</v>
      </c>
    </row>
    <row r="624" spans="1:8" x14ac:dyDescent="0.25">
      <c r="A624" s="68" t="s">
        <v>1263</v>
      </c>
      <c r="B624" s="68"/>
      <c r="C624" s="69" t="s">
        <v>1264</v>
      </c>
      <c r="D624" s="70" t="s">
        <v>156</v>
      </c>
      <c r="E624" s="71">
        <v>561.76</v>
      </c>
      <c r="F624" s="71"/>
      <c r="G624" s="71">
        <v>561.76</v>
      </c>
      <c r="H624" s="45">
        <v>9</v>
      </c>
    </row>
    <row r="625" spans="1:8" ht="30" x14ac:dyDescent="0.25">
      <c r="A625" s="68" t="s">
        <v>1265</v>
      </c>
      <c r="B625" s="68"/>
      <c r="C625" s="69" t="s">
        <v>1266</v>
      </c>
      <c r="D625" s="70" t="s">
        <v>156</v>
      </c>
      <c r="E625" s="71">
        <v>548.29999999999995</v>
      </c>
      <c r="F625" s="71"/>
      <c r="G625" s="71">
        <v>548.29999999999995</v>
      </c>
      <c r="H625" s="45">
        <v>9</v>
      </c>
    </row>
    <row r="626" spans="1:8" ht="30" x14ac:dyDescent="0.25">
      <c r="A626" s="68" t="s">
        <v>1267</v>
      </c>
      <c r="B626" s="68"/>
      <c r="C626" s="69" t="s">
        <v>1268</v>
      </c>
      <c r="D626" s="70" t="s">
        <v>156</v>
      </c>
      <c r="E626" s="71">
        <v>525.01</v>
      </c>
      <c r="F626" s="71"/>
      <c r="G626" s="71">
        <v>525.01</v>
      </c>
      <c r="H626" s="45">
        <v>9</v>
      </c>
    </row>
    <row r="627" spans="1:8" ht="30" x14ac:dyDescent="0.25">
      <c r="A627" s="68" t="s">
        <v>1269</v>
      </c>
      <c r="B627" s="68"/>
      <c r="C627" s="69" t="s">
        <v>1270</v>
      </c>
      <c r="D627" s="70"/>
      <c r="E627" s="71"/>
      <c r="F627" s="71"/>
      <c r="G627" s="71"/>
      <c r="H627" s="45">
        <v>5</v>
      </c>
    </row>
    <row r="628" spans="1:8" ht="30" x14ac:dyDescent="0.25">
      <c r="A628" s="68" t="s">
        <v>1271</v>
      </c>
      <c r="B628" s="68"/>
      <c r="C628" s="69" t="s">
        <v>1272</v>
      </c>
      <c r="D628" s="70" t="s">
        <v>156</v>
      </c>
      <c r="E628" s="71">
        <v>462</v>
      </c>
      <c r="F628" s="71"/>
      <c r="G628" s="71">
        <v>462</v>
      </c>
      <c r="H628" s="45">
        <v>9</v>
      </c>
    </row>
    <row r="629" spans="1:8" ht="30" x14ac:dyDescent="0.25">
      <c r="A629" s="68" t="s">
        <v>1273</v>
      </c>
      <c r="B629" s="68"/>
      <c r="C629" s="69" t="s">
        <v>1274</v>
      </c>
      <c r="D629" s="70" t="s">
        <v>156</v>
      </c>
      <c r="E629" s="71">
        <v>489.3</v>
      </c>
      <c r="F629" s="71"/>
      <c r="G629" s="71">
        <v>489.3</v>
      </c>
      <c r="H629" s="45">
        <v>9</v>
      </c>
    </row>
    <row r="630" spans="1:8" ht="30" x14ac:dyDescent="0.25">
      <c r="A630" s="68" t="s">
        <v>1275</v>
      </c>
      <c r="B630" s="68"/>
      <c r="C630" s="69" t="s">
        <v>1276</v>
      </c>
      <c r="D630" s="70" t="s">
        <v>156</v>
      </c>
      <c r="E630" s="71">
        <v>446.67</v>
      </c>
      <c r="F630" s="71"/>
      <c r="G630" s="71">
        <v>446.67</v>
      </c>
      <c r="H630" s="45">
        <v>9</v>
      </c>
    </row>
    <row r="631" spans="1:8" ht="30" x14ac:dyDescent="0.25">
      <c r="A631" s="68" t="s">
        <v>1277</v>
      </c>
      <c r="B631" s="68"/>
      <c r="C631" s="69" t="s">
        <v>1278</v>
      </c>
      <c r="D631" s="70"/>
      <c r="E631" s="71"/>
      <c r="F631" s="71"/>
      <c r="G631" s="71"/>
      <c r="H631" s="45">
        <v>5</v>
      </c>
    </row>
    <row r="632" spans="1:8" x14ac:dyDescent="0.25">
      <c r="A632" s="68" t="s">
        <v>1279</v>
      </c>
      <c r="B632" s="68"/>
      <c r="C632" s="69" t="s">
        <v>1280</v>
      </c>
      <c r="D632" s="70" t="s">
        <v>156</v>
      </c>
      <c r="E632" s="71">
        <v>382.52</v>
      </c>
      <c r="F632" s="71">
        <v>101.22</v>
      </c>
      <c r="G632" s="71">
        <v>483.74</v>
      </c>
      <c r="H632" s="45">
        <v>9</v>
      </c>
    </row>
    <row r="633" spans="1:8" x14ac:dyDescent="0.25">
      <c r="A633" s="68" t="s">
        <v>1281</v>
      </c>
      <c r="B633" s="68"/>
      <c r="C633" s="69" t="s">
        <v>1282</v>
      </c>
      <c r="D633" s="70" t="s">
        <v>156</v>
      </c>
      <c r="E633" s="71">
        <v>440.99</v>
      </c>
      <c r="F633" s="71">
        <v>101.22</v>
      </c>
      <c r="G633" s="71">
        <v>542.21</v>
      </c>
      <c r="H633" s="45">
        <v>9</v>
      </c>
    </row>
    <row r="634" spans="1:8" ht="30" x14ac:dyDescent="0.25">
      <c r="A634" s="68" t="s">
        <v>1283</v>
      </c>
      <c r="B634" s="68"/>
      <c r="C634" s="69" t="s">
        <v>1284</v>
      </c>
      <c r="D634" s="70"/>
      <c r="E634" s="71"/>
      <c r="F634" s="71"/>
      <c r="G634" s="71"/>
      <c r="H634" s="45">
        <v>5</v>
      </c>
    </row>
    <row r="635" spans="1:8" ht="30" x14ac:dyDescent="0.25">
      <c r="A635" s="68" t="s">
        <v>1285</v>
      </c>
      <c r="B635" s="68"/>
      <c r="C635" s="69" t="s">
        <v>1286</v>
      </c>
      <c r="D635" s="70" t="s">
        <v>156</v>
      </c>
      <c r="E635" s="71">
        <v>296.81</v>
      </c>
      <c r="F635" s="71">
        <v>42.18</v>
      </c>
      <c r="G635" s="71">
        <v>338.99</v>
      </c>
      <c r="H635" s="45">
        <v>9</v>
      </c>
    </row>
    <row r="636" spans="1:8" ht="30" x14ac:dyDescent="0.25">
      <c r="A636" s="68" t="s">
        <v>1287</v>
      </c>
      <c r="B636" s="68"/>
      <c r="C636" s="69" t="s">
        <v>1288</v>
      </c>
      <c r="D636" s="70" t="s">
        <v>156</v>
      </c>
      <c r="E636" s="71">
        <v>331.31</v>
      </c>
      <c r="F636" s="71">
        <v>42.18</v>
      </c>
      <c r="G636" s="71">
        <v>373.49</v>
      </c>
      <c r="H636" s="45">
        <v>9</v>
      </c>
    </row>
    <row r="637" spans="1:8" ht="30" x14ac:dyDescent="0.25">
      <c r="A637" s="68" t="s">
        <v>1289</v>
      </c>
      <c r="B637" s="68"/>
      <c r="C637" s="69" t="s">
        <v>1290</v>
      </c>
      <c r="D637" s="70" t="s">
        <v>156</v>
      </c>
      <c r="E637" s="71">
        <v>403.55</v>
      </c>
      <c r="F637" s="71">
        <v>42.18</v>
      </c>
      <c r="G637" s="71">
        <v>445.73</v>
      </c>
      <c r="H637" s="45">
        <v>9</v>
      </c>
    </row>
    <row r="638" spans="1:8" x14ac:dyDescent="0.25">
      <c r="A638" s="68" t="s">
        <v>1291</v>
      </c>
      <c r="B638" s="68"/>
      <c r="C638" s="69" t="s">
        <v>1292</v>
      </c>
      <c r="D638" s="70"/>
      <c r="E638" s="71"/>
      <c r="F638" s="71"/>
      <c r="G638" s="71"/>
      <c r="H638" s="45">
        <v>5</v>
      </c>
    </row>
    <row r="639" spans="1:8" x14ac:dyDescent="0.25">
      <c r="A639" s="68" t="s">
        <v>1293</v>
      </c>
      <c r="B639" s="68"/>
      <c r="C639" s="69" t="s">
        <v>1294</v>
      </c>
      <c r="D639" s="70" t="s">
        <v>156</v>
      </c>
      <c r="E639" s="71">
        <v>83.9</v>
      </c>
      <c r="F639" s="71">
        <v>42.18</v>
      </c>
      <c r="G639" s="71">
        <v>126.08</v>
      </c>
      <c r="H639" s="45">
        <v>9</v>
      </c>
    </row>
    <row r="640" spans="1:8" ht="30" x14ac:dyDescent="0.25">
      <c r="A640" s="68" t="s">
        <v>1295</v>
      </c>
      <c r="B640" s="68"/>
      <c r="C640" s="69" t="s">
        <v>1296</v>
      </c>
      <c r="D640" s="70" t="s">
        <v>156</v>
      </c>
      <c r="E640" s="71">
        <v>3770.45</v>
      </c>
      <c r="F640" s="71">
        <v>47.31</v>
      </c>
      <c r="G640" s="71">
        <v>3817.76</v>
      </c>
      <c r="H640" s="45">
        <v>9</v>
      </c>
    </row>
    <row r="641" spans="1:8" x14ac:dyDescent="0.25">
      <c r="A641" s="68" t="s">
        <v>1297</v>
      </c>
      <c r="B641" s="68"/>
      <c r="C641" s="69" t="s">
        <v>1298</v>
      </c>
      <c r="D641" s="70" t="s">
        <v>156</v>
      </c>
      <c r="E641" s="71">
        <v>355</v>
      </c>
      <c r="F641" s="71">
        <v>47.31</v>
      </c>
      <c r="G641" s="71">
        <v>402.31</v>
      </c>
      <c r="H641" s="45">
        <v>9</v>
      </c>
    </row>
    <row r="642" spans="1:8" ht="30" x14ac:dyDescent="0.25">
      <c r="A642" s="68" t="s">
        <v>1299</v>
      </c>
      <c r="B642" s="68"/>
      <c r="C642" s="69" t="s">
        <v>1300</v>
      </c>
      <c r="D642" s="70" t="s">
        <v>156</v>
      </c>
      <c r="E642" s="71">
        <v>341.52</v>
      </c>
      <c r="F642" s="71">
        <v>310.98</v>
      </c>
      <c r="G642" s="71">
        <v>652.5</v>
      </c>
      <c r="H642" s="45">
        <v>9</v>
      </c>
    </row>
    <row r="643" spans="1:8" ht="30" x14ac:dyDescent="0.25">
      <c r="A643" s="68" t="s">
        <v>1301</v>
      </c>
      <c r="B643" s="68"/>
      <c r="C643" s="69" t="s">
        <v>1302</v>
      </c>
      <c r="D643" s="70" t="s">
        <v>156</v>
      </c>
      <c r="E643" s="71">
        <v>2451.25</v>
      </c>
      <c r="F643" s="71">
        <v>569.12</v>
      </c>
      <c r="G643" s="71">
        <v>3020.37</v>
      </c>
      <c r="H643" s="45">
        <v>9</v>
      </c>
    </row>
    <row r="644" spans="1:8" x14ac:dyDescent="0.25">
      <c r="A644" s="68" t="s">
        <v>1303</v>
      </c>
      <c r="B644" s="68"/>
      <c r="C644" s="69" t="s">
        <v>1304</v>
      </c>
      <c r="D644" s="70"/>
      <c r="E644" s="71"/>
      <c r="F644" s="71"/>
      <c r="G644" s="71"/>
      <c r="H644" s="45">
        <v>5</v>
      </c>
    </row>
    <row r="645" spans="1:8" ht="45" x14ac:dyDescent="0.25">
      <c r="A645" s="68" t="s">
        <v>1305</v>
      </c>
      <c r="B645" s="68"/>
      <c r="C645" s="69" t="s">
        <v>1306</v>
      </c>
      <c r="D645" s="70" t="s">
        <v>156</v>
      </c>
      <c r="E645" s="71">
        <v>535.13</v>
      </c>
      <c r="F645" s="71">
        <v>42.18</v>
      </c>
      <c r="G645" s="71">
        <v>577.30999999999995</v>
      </c>
      <c r="H645" s="45">
        <v>9</v>
      </c>
    </row>
    <row r="646" spans="1:8" x14ac:dyDescent="0.25">
      <c r="A646" s="68" t="s">
        <v>1307</v>
      </c>
      <c r="B646" s="68"/>
      <c r="C646" s="69" t="s">
        <v>1308</v>
      </c>
      <c r="D646" s="70"/>
      <c r="E646" s="71"/>
      <c r="F646" s="71"/>
      <c r="G646" s="71"/>
      <c r="H646" s="45">
        <v>5</v>
      </c>
    </row>
    <row r="647" spans="1:8" ht="30" x14ac:dyDescent="0.25">
      <c r="A647" s="68" t="s">
        <v>1309</v>
      </c>
      <c r="B647" s="68"/>
      <c r="C647" s="69" t="s">
        <v>1310</v>
      </c>
      <c r="D647" s="70" t="s">
        <v>156</v>
      </c>
      <c r="E647" s="71"/>
      <c r="F647" s="71">
        <v>71.14</v>
      </c>
      <c r="G647" s="71">
        <v>71.14</v>
      </c>
      <c r="H647" s="45">
        <v>9</v>
      </c>
    </row>
    <row r="648" spans="1:8" ht="30" x14ac:dyDescent="0.25">
      <c r="A648" s="68" t="s">
        <v>1311</v>
      </c>
      <c r="B648" s="68"/>
      <c r="C648" s="69" t="s">
        <v>1312</v>
      </c>
      <c r="D648" s="70" t="s">
        <v>156</v>
      </c>
      <c r="E648" s="71"/>
      <c r="F648" s="71">
        <v>142.28</v>
      </c>
      <c r="G648" s="71">
        <v>142.28</v>
      </c>
      <c r="H648" s="45">
        <v>9</v>
      </c>
    </row>
    <row r="649" spans="1:8" ht="30" x14ac:dyDescent="0.25">
      <c r="A649" s="68" t="s">
        <v>1313</v>
      </c>
      <c r="B649" s="68"/>
      <c r="C649" s="69" t="s">
        <v>1314</v>
      </c>
      <c r="D649" s="70" t="s">
        <v>156</v>
      </c>
      <c r="E649" s="71"/>
      <c r="F649" s="71">
        <v>98.28</v>
      </c>
      <c r="G649" s="71">
        <v>98.28</v>
      </c>
      <c r="H649" s="45">
        <v>9</v>
      </c>
    </row>
    <row r="650" spans="1:8" ht="30" x14ac:dyDescent="0.25">
      <c r="A650" s="68" t="s">
        <v>1315</v>
      </c>
      <c r="B650" s="68"/>
      <c r="C650" s="69" t="s">
        <v>1316</v>
      </c>
      <c r="D650" s="70" t="s">
        <v>156</v>
      </c>
      <c r="E650" s="71">
        <v>49.29</v>
      </c>
      <c r="F650" s="71">
        <v>54.27</v>
      </c>
      <c r="G650" s="71">
        <v>103.56</v>
      </c>
      <c r="H650" s="45">
        <v>9</v>
      </c>
    </row>
    <row r="651" spans="1:8" ht="30" x14ac:dyDescent="0.25">
      <c r="A651" s="68" t="s">
        <v>1317</v>
      </c>
      <c r="B651" s="68"/>
      <c r="C651" s="69" t="s">
        <v>1318</v>
      </c>
      <c r="D651" s="70" t="s">
        <v>73</v>
      </c>
      <c r="E651" s="71">
        <v>15.06</v>
      </c>
      <c r="F651" s="71"/>
      <c r="G651" s="71">
        <v>15.06</v>
      </c>
      <c r="H651" s="45">
        <v>9</v>
      </c>
    </row>
    <row r="652" spans="1:8" x14ac:dyDescent="0.25">
      <c r="A652" s="68" t="s">
        <v>1319</v>
      </c>
      <c r="B652" s="68"/>
      <c r="C652" s="69" t="s">
        <v>1320</v>
      </c>
      <c r="D652" s="70"/>
      <c r="E652" s="71"/>
      <c r="F652" s="71"/>
      <c r="G652" s="71"/>
      <c r="H652" s="45">
        <v>5</v>
      </c>
    </row>
    <row r="653" spans="1:8" x14ac:dyDescent="0.25">
      <c r="A653" s="68" t="s">
        <v>1321</v>
      </c>
      <c r="B653" s="68"/>
      <c r="C653" s="69" t="s">
        <v>1322</v>
      </c>
      <c r="D653" s="70" t="s">
        <v>156</v>
      </c>
      <c r="E653" s="71">
        <v>158.83000000000001</v>
      </c>
      <c r="F653" s="71">
        <v>59.05</v>
      </c>
      <c r="G653" s="71">
        <v>217.88</v>
      </c>
      <c r="H653" s="45">
        <v>9</v>
      </c>
    </row>
    <row r="654" spans="1:8" x14ac:dyDescent="0.25">
      <c r="A654" s="68" t="s">
        <v>1323</v>
      </c>
      <c r="B654" s="68"/>
      <c r="C654" s="69" t="s">
        <v>1324</v>
      </c>
      <c r="D654" s="70" t="s">
        <v>156</v>
      </c>
      <c r="E654" s="71">
        <v>135.30000000000001</v>
      </c>
      <c r="F654" s="71">
        <v>25.31</v>
      </c>
      <c r="G654" s="71">
        <v>160.61000000000001</v>
      </c>
      <c r="H654" s="45">
        <v>9</v>
      </c>
    </row>
    <row r="655" spans="1:8" x14ac:dyDescent="0.25">
      <c r="A655" s="68" t="s">
        <v>1325</v>
      </c>
      <c r="B655" s="68"/>
      <c r="C655" s="69" t="s">
        <v>1326</v>
      </c>
      <c r="D655" s="70" t="s">
        <v>73</v>
      </c>
      <c r="E655" s="71">
        <v>2.44</v>
      </c>
      <c r="F655" s="71">
        <v>0.51</v>
      </c>
      <c r="G655" s="71">
        <v>2.95</v>
      </c>
      <c r="H655" s="45">
        <v>9</v>
      </c>
    </row>
    <row r="656" spans="1:8" ht="30" x14ac:dyDescent="0.25">
      <c r="A656" s="68" t="s">
        <v>1327</v>
      </c>
      <c r="B656" s="68"/>
      <c r="C656" s="69" t="s">
        <v>1328</v>
      </c>
      <c r="D656" s="70" t="s">
        <v>156</v>
      </c>
      <c r="E656" s="71">
        <v>690.75</v>
      </c>
      <c r="F656" s="71">
        <v>77.75</v>
      </c>
      <c r="G656" s="71">
        <v>768.5</v>
      </c>
      <c r="H656" s="45">
        <v>9</v>
      </c>
    </row>
    <row r="657" spans="1:8" x14ac:dyDescent="0.25">
      <c r="A657" s="68" t="s">
        <v>1329</v>
      </c>
      <c r="B657" s="68"/>
      <c r="C657" s="69" t="s">
        <v>1330</v>
      </c>
      <c r="D657" s="70" t="s">
        <v>156</v>
      </c>
      <c r="E657" s="71">
        <v>283.5</v>
      </c>
      <c r="F657" s="71">
        <v>33.74</v>
      </c>
      <c r="G657" s="71">
        <v>317.24</v>
      </c>
      <c r="H657" s="45">
        <v>9</v>
      </c>
    </row>
    <row r="658" spans="1:8" ht="30" x14ac:dyDescent="0.25">
      <c r="A658" s="68" t="s">
        <v>1331</v>
      </c>
      <c r="B658" s="68"/>
      <c r="C658" s="69" t="s">
        <v>1332</v>
      </c>
      <c r="D658" s="70" t="s">
        <v>156</v>
      </c>
      <c r="E658" s="71"/>
      <c r="F658" s="71">
        <v>33.74</v>
      </c>
      <c r="G658" s="71">
        <v>33.74</v>
      </c>
      <c r="H658" s="45">
        <v>9</v>
      </c>
    </row>
    <row r="659" spans="1:8" x14ac:dyDescent="0.25">
      <c r="A659" s="68" t="s">
        <v>1333</v>
      </c>
      <c r="B659" s="68"/>
      <c r="C659" s="69" t="s">
        <v>1334</v>
      </c>
      <c r="D659" s="70" t="s">
        <v>156</v>
      </c>
      <c r="E659" s="71">
        <v>160.22</v>
      </c>
      <c r="F659" s="71">
        <v>16.87</v>
      </c>
      <c r="G659" s="71">
        <v>177.09</v>
      </c>
      <c r="H659" s="45">
        <v>9</v>
      </c>
    </row>
    <row r="660" spans="1:8" x14ac:dyDescent="0.25">
      <c r="A660" s="68" t="s">
        <v>1335</v>
      </c>
      <c r="B660" s="68"/>
      <c r="C660" s="69" t="s">
        <v>1336</v>
      </c>
      <c r="D660" s="70" t="s">
        <v>156</v>
      </c>
      <c r="E660" s="71">
        <v>132.4</v>
      </c>
      <c r="F660" s="71">
        <v>50.61</v>
      </c>
      <c r="G660" s="71">
        <v>183.01</v>
      </c>
      <c r="H660" s="45">
        <v>9</v>
      </c>
    </row>
    <row r="661" spans="1:8" x14ac:dyDescent="0.25">
      <c r="A661" s="68" t="s">
        <v>1337</v>
      </c>
      <c r="B661" s="68"/>
      <c r="C661" s="69" t="s">
        <v>1338</v>
      </c>
      <c r="D661" s="70" t="s">
        <v>156</v>
      </c>
      <c r="E661" s="71">
        <v>158.83000000000001</v>
      </c>
      <c r="F661" s="71">
        <v>79.58</v>
      </c>
      <c r="G661" s="71">
        <v>238.41</v>
      </c>
      <c r="H661" s="45">
        <v>9</v>
      </c>
    </row>
    <row r="662" spans="1:8" x14ac:dyDescent="0.25">
      <c r="A662" s="68" t="s">
        <v>1339</v>
      </c>
      <c r="B662" s="68"/>
      <c r="C662" s="69" t="s">
        <v>1340</v>
      </c>
      <c r="D662" s="70" t="s">
        <v>156</v>
      </c>
      <c r="E662" s="71">
        <v>174.64</v>
      </c>
      <c r="F662" s="71">
        <v>0.17</v>
      </c>
      <c r="G662" s="71">
        <v>174.81</v>
      </c>
      <c r="H662" s="45">
        <v>9</v>
      </c>
    </row>
    <row r="663" spans="1:8" ht="30" x14ac:dyDescent="0.25">
      <c r="A663" s="68" t="s">
        <v>1341</v>
      </c>
      <c r="B663" s="68"/>
      <c r="C663" s="69" t="s">
        <v>1342</v>
      </c>
      <c r="D663" s="70" t="s">
        <v>156</v>
      </c>
      <c r="E663" s="71">
        <v>316.67</v>
      </c>
      <c r="F663" s="71">
        <v>13.5</v>
      </c>
      <c r="G663" s="71">
        <v>330.17</v>
      </c>
      <c r="H663" s="45">
        <v>9</v>
      </c>
    </row>
    <row r="664" spans="1:8" ht="30" x14ac:dyDescent="0.25">
      <c r="A664" s="68" t="s">
        <v>1343</v>
      </c>
      <c r="B664" s="68"/>
      <c r="C664" s="69" t="s">
        <v>1344</v>
      </c>
      <c r="D664" s="70" t="s">
        <v>156</v>
      </c>
      <c r="E664" s="71">
        <v>1135.17</v>
      </c>
      <c r="F664" s="71">
        <v>13.5</v>
      </c>
      <c r="G664" s="71">
        <v>1148.67</v>
      </c>
      <c r="H664" s="45">
        <v>9</v>
      </c>
    </row>
    <row r="665" spans="1:8" x14ac:dyDescent="0.25">
      <c r="A665" s="68" t="s">
        <v>1345</v>
      </c>
      <c r="B665" s="68"/>
      <c r="C665" s="69" t="s">
        <v>1346</v>
      </c>
      <c r="D665" s="70"/>
      <c r="E665" s="71"/>
      <c r="F665" s="71"/>
      <c r="G665" s="71"/>
      <c r="H665" s="45">
        <v>5</v>
      </c>
    </row>
    <row r="666" spans="1:8" ht="30" x14ac:dyDescent="0.25">
      <c r="A666" s="68" t="s">
        <v>1347</v>
      </c>
      <c r="B666" s="68"/>
      <c r="C666" s="69" t="s">
        <v>1348</v>
      </c>
      <c r="D666" s="70" t="s">
        <v>73</v>
      </c>
      <c r="E666" s="71">
        <v>1.64</v>
      </c>
      <c r="F666" s="71">
        <v>4.22</v>
      </c>
      <c r="G666" s="71">
        <v>5.86</v>
      </c>
      <c r="H666" s="45">
        <v>9</v>
      </c>
    </row>
    <row r="667" spans="1:8" ht="30" x14ac:dyDescent="0.25">
      <c r="A667" s="68" t="s">
        <v>1349</v>
      </c>
      <c r="B667" s="68"/>
      <c r="C667" s="69" t="s">
        <v>1350</v>
      </c>
      <c r="D667" s="70" t="s">
        <v>131</v>
      </c>
      <c r="E667" s="71">
        <v>17.68</v>
      </c>
      <c r="F667" s="71"/>
      <c r="G667" s="71">
        <v>17.68</v>
      </c>
      <c r="H667" s="45">
        <v>9</v>
      </c>
    </row>
    <row r="668" spans="1:8" x14ac:dyDescent="0.25">
      <c r="A668" s="68" t="s">
        <v>1351</v>
      </c>
      <c r="B668" s="68"/>
      <c r="C668" s="69" t="s">
        <v>1352</v>
      </c>
      <c r="D668" s="70" t="s">
        <v>73</v>
      </c>
      <c r="E668" s="71">
        <v>4.4800000000000004</v>
      </c>
      <c r="F668" s="71">
        <v>4.22</v>
      </c>
      <c r="G668" s="71">
        <v>8.6999999999999993</v>
      </c>
      <c r="H668" s="45">
        <v>9</v>
      </c>
    </row>
    <row r="669" spans="1:8" ht="30" x14ac:dyDescent="0.25">
      <c r="A669" s="68" t="s">
        <v>1353</v>
      </c>
      <c r="B669" s="68"/>
      <c r="C669" s="69" t="s">
        <v>1354</v>
      </c>
      <c r="D669" s="70" t="s">
        <v>156</v>
      </c>
      <c r="E669" s="71">
        <v>8608.31</v>
      </c>
      <c r="F669" s="71">
        <v>1465.12</v>
      </c>
      <c r="G669" s="71">
        <v>10073.43</v>
      </c>
      <c r="H669" s="45">
        <v>9</v>
      </c>
    </row>
    <row r="670" spans="1:8" ht="30" x14ac:dyDescent="0.25">
      <c r="A670" s="68" t="s">
        <v>1355</v>
      </c>
      <c r="B670" s="68"/>
      <c r="C670" s="69" t="s">
        <v>1356</v>
      </c>
      <c r="D670" s="70" t="s">
        <v>131</v>
      </c>
      <c r="E670" s="71">
        <v>126.17</v>
      </c>
      <c r="F670" s="71">
        <v>112.2</v>
      </c>
      <c r="G670" s="71">
        <v>238.37</v>
      </c>
      <c r="H670" s="45">
        <v>9</v>
      </c>
    </row>
    <row r="671" spans="1:8" x14ac:dyDescent="0.25">
      <c r="A671" s="68" t="s">
        <v>1357</v>
      </c>
      <c r="B671" s="68"/>
      <c r="C671" s="69" t="s">
        <v>1358</v>
      </c>
      <c r="D671" s="70"/>
      <c r="E671" s="71"/>
      <c r="F671" s="71"/>
      <c r="G671" s="71"/>
      <c r="H671" s="45">
        <v>2</v>
      </c>
    </row>
    <row r="672" spans="1:8" x14ac:dyDescent="0.25">
      <c r="A672" s="68" t="s">
        <v>1359</v>
      </c>
      <c r="B672" s="68"/>
      <c r="C672" s="69" t="s">
        <v>1360</v>
      </c>
      <c r="D672" s="70"/>
      <c r="E672" s="71"/>
      <c r="F672" s="71"/>
      <c r="G672" s="71"/>
      <c r="H672" s="45">
        <v>5</v>
      </c>
    </row>
    <row r="673" spans="1:8" ht="30" x14ac:dyDescent="0.25">
      <c r="A673" s="68" t="s">
        <v>1361</v>
      </c>
      <c r="B673" s="68"/>
      <c r="C673" s="69" t="s">
        <v>1362</v>
      </c>
      <c r="D673" s="70" t="s">
        <v>131</v>
      </c>
      <c r="E673" s="71">
        <v>18.18</v>
      </c>
      <c r="F673" s="71">
        <v>39.369999999999997</v>
      </c>
      <c r="G673" s="71">
        <v>57.55</v>
      </c>
      <c r="H673" s="45">
        <v>9</v>
      </c>
    </row>
    <row r="674" spans="1:8" ht="30" x14ac:dyDescent="0.25">
      <c r="A674" s="68" t="s">
        <v>1363</v>
      </c>
      <c r="B674" s="68"/>
      <c r="C674" s="69" t="s">
        <v>1364</v>
      </c>
      <c r="D674" s="70" t="s">
        <v>131</v>
      </c>
      <c r="E674" s="71">
        <v>28.33</v>
      </c>
      <c r="F674" s="71">
        <v>40.94</v>
      </c>
      <c r="G674" s="71">
        <v>69.27</v>
      </c>
      <c r="H674" s="45">
        <v>9</v>
      </c>
    </row>
    <row r="675" spans="1:8" ht="30" x14ac:dyDescent="0.25">
      <c r="A675" s="68" t="s">
        <v>1365</v>
      </c>
      <c r="B675" s="68"/>
      <c r="C675" s="69" t="s">
        <v>1366</v>
      </c>
      <c r="D675" s="70" t="s">
        <v>131</v>
      </c>
      <c r="E675" s="71">
        <v>40.950000000000003</v>
      </c>
      <c r="F675" s="71">
        <v>65.180000000000007</v>
      </c>
      <c r="G675" s="71">
        <v>106.13</v>
      </c>
      <c r="H675" s="45">
        <v>9</v>
      </c>
    </row>
    <row r="676" spans="1:8" x14ac:dyDescent="0.25">
      <c r="A676" s="68" t="s">
        <v>1367</v>
      </c>
      <c r="B676" s="68"/>
      <c r="C676" s="69" t="s">
        <v>1368</v>
      </c>
      <c r="D676" s="70"/>
      <c r="E676" s="71"/>
      <c r="F676" s="71"/>
      <c r="G676" s="71"/>
      <c r="H676" s="45">
        <v>5</v>
      </c>
    </row>
    <row r="677" spans="1:8" ht="45" x14ac:dyDescent="0.25">
      <c r="A677" s="68" t="s">
        <v>1369</v>
      </c>
      <c r="B677" s="68"/>
      <c r="C677" s="69" t="s">
        <v>1370</v>
      </c>
      <c r="D677" s="70" t="s">
        <v>70</v>
      </c>
      <c r="E677" s="71">
        <v>5700</v>
      </c>
      <c r="F677" s="71"/>
      <c r="G677" s="71">
        <v>5700</v>
      </c>
      <c r="H677" s="45">
        <v>9</v>
      </c>
    </row>
    <row r="678" spans="1:8" x14ac:dyDescent="0.25">
      <c r="A678" s="68" t="s">
        <v>1371</v>
      </c>
      <c r="B678" s="68"/>
      <c r="C678" s="69" t="s">
        <v>1372</v>
      </c>
      <c r="D678" s="70" t="s">
        <v>131</v>
      </c>
      <c r="E678" s="71">
        <v>87.73</v>
      </c>
      <c r="F678" s="71">
        <v>1.69</v>
      </c>
      <c r="G678" s="71">
        <v>89.42</v>
      </c>
      <c r="H678" s="45">
        <v>9</v>
      </c>
    </row>
    <row r="679" spans="1:8" x14ac:dyDescent="0.25">
      <c r="A679" s="68" t="s">
        <v>1373</v>
      </c>
      <c r="B679" s="68"/>
      <c r="C679" s="69" t="s">
        <v>1374</v>
      </c>
      <c r="D679" s="70" t="s">
        <v>131</v>
      </c>
      <c r="E679" s="71">
        <v>91.52</v>
      </c>
      <c r="F679" s="71">
        <v>1.69</v>
      </c>
      <c r="G679" s="71">
        <v>93.21</v>
      </c>
      <c r="H679" s="45">
        <v>9</v>
      </c>
    </row>
    <row r="680" spans="1:8" x14ac:dyDescent="0.25">
      <c r="A680" s="68" t="s">
        <v>1375</v>
      </c>
      <c r="B680" s="68"/>
      <c r="C680" s="69" t="s">
        <v>1376</v>
      </c>
      <c r="D680" s="70" t="s">
        <v>131</v>
      </c>
      <c r="E680" s="71">
        <v>120.86</v>
      </c>
      <c r="F680" s="71">
        <v>1.69</v>
      </c>
      <c r="G680" s="71">
        <v>122.55</v>
      </c>
      <c r="H680" s="45">
        <v>9</v>
      </c>
    </row>
    <row r="681" spans="1:8" x14ac:dyDescent="0.25">
      <c r="A681" s="68" t="s">
        <v>1377</v>
      </c>
      <c r="B681" s="68"/>
      <c r="C681" s="69" t="s">
        <v>1378</v>
      </c>
      <c r="D681" s="70" t="s">
        <v>131</v>
      </c>
      <c r="E681" s="71">
        <v>140.47999999999999</v>
      </c>
      <c r="F681" s="71">
        <v>1.69</v>
      </c>
      <c r="G681" s="71">
        <v>142.16999999999999</v>
      </c>
      <c r="H681" s="45">
        <v>9</v>
      </c>
    </row>
    <row r="682" spans="1:8" x14ac:dyDescent="0.25">
      <c r="A682" s="68" t="s">
        <v>1379</v>
      </c>
      <c r="B682" s="68"/>
      <c r="C682" s="69" t="s">
        <v>1380</v>
      </c>
      <c r="D682" s="70" t="s">
        <v>131</v>
      </c>
      <c r="E682" s="71">
        <v>187.26</v>
      </c>
      <c r="F682" s="71">
        <v>1.69</v>
      </c>
      <c r="G682" s="71">
        <v>188.95</v>
      </c>
      <c r="H682" s="45">
        <v>9</v>
      </c>
    </row>
    <row r="683" spans="1:8" x14ac:dyDescent="0.25">
      <c r="A683" s="68" t="s">
        <v>1381</v>
      </c>
      <c r="B683" s="68"/>
      <c r="C683" s="69" t="s">
        <v>1382</v>
      </c>
      <c r="D683" s="70" t="s">
        <v>131</v>
      </c>
      <c r="E683" s="71">
        <v>199.44</v>
      </c>
      <c r="F683" s="71">
        <v>1.69</v>
      </c>
      <c r="G683" s="71">
        <v>201.13</v>
      </c>
      <c r="H683" s="45">
        <v>9</v>
      </c>
    </row>
    <row r="684" spans="1:8" x14ac:dyDescent="0.25">
      <c r="A684" s="68" t="s">
        <v>1383</v>
      </c>
      <c r="B684" s="68"/>
      <c r="C684" s="69" t="s">
        <v>1384</v>
      </c>
      <c r="D684" s="70"/>
      <c r="E684" s="71"/>
      <c r="F684" s="71"/>
      <c r="G684" s="71"/>
      <c r="H684" s="45">
        <v>5</v>
      </c>
    </row>
    <row r="685" spans="1:8" ht="30" x14ac:dyDescent="0.25">
      <c r="A685" s="68" t="s">
        <v>1385</v>
      </c>
      <c r="B685" s="68"/>
      <c r="C685" s="69" t="s">
        <v>1386</v>
      </c>
      <c r="D685" s="70" t="s">
        <v>70</v>
      </c>
      <c r="E685" s="71">
        <v>1942.97</v>
      </c>
      <c r="F685" s="71"/>
      <c r="G685" s="71">
        <v>1942.97</v>
      </c>
      <c r="H685" s="45">
        <v>9</v>
      </c>
    </row>
    <row r="686" spans="1:8" ht="30" x14ac:dyDescent="0.25">
      <c r="A686" s="68" t="s">
        <v>1387</v>
      </c>
      <c r="B686" s="68"/>
      <c r="C686" s="69" t="s">
        <v>1388</v>
      </c>
      <c r="D686" s="70" t="s">
        <v>131</v>
      </c>
      <c r="E686" s="71">
        <v>35.950000000000003</v>
      </c>
      <c r="F686" s="71">
        <v>12.47</v>
      </c>
      <c r="G686" s="71">
        <v>48.42</v>
      </c>
      <c r="H686" s="45">
        <v>9</v>
      </c>
    </row>
    <row r="687" spans="1:8" ht="30" x14ac:dyDescent="0.25">
      <c r="A687" s="68" t="s">
        <v>1389</v>
      </c>
      <c r="B687" s="68"/>
      <c r="C687" s="69" t="s">
        <v>1390</v>
      </c>
      <c r="D687" s="70" t="s">
        <v>131</v>
      </c>
      <c r="E687" s="71">
        <v>51.26</v>
      </c>
      <c r="F687" s="71">
        <v>18.02</v>
      </c>
      <c r="G687" s="71">
        <v>69.28</v>
      </c>
      <c r="H687" s="45">
        <v>9</v>
      </c>
    </row>
    <row r="688" spans="1:8" ht="30" x14ac:dyDescent="0.25">
      <c r="A688" s="68" t="s">
        <v>1391</v>
      </c>
      <c r="B688" s="68"/>
      <c r="C688" s="69" t="s">
        <v>1392</v>
      </c>
      <c r="D688" s="70" t="s">
        <v>131</v>
      </c>
      <c r="E688" s="71">
        <v>66.81</v>
      </c>
      <c r="F688" s="71">
        <v>24.68</v>
      </c>
      <c r="G688" s="71">
        <v>91.49</v>
      </c>
      <c r="H688" s="45">
        <v>9</v>
      </c>
    </row>
    <row r="689" spans="1:8" ht="30" x14ac:dyDescent="0.25">
      <c r="A689" s="68" t="s">
        <v>1393</v>
      </c>
      <c r="B689" s="68"/>
      <c r="C689" s="69" t="s">
        <v>1394</v>
      </c>
      <c r="D689" s="70" t="s">
        <v>131</v>
      </c>
      <c r="E689" s="71">
        <v>88.75</v>
      </c>
      <c r="F689" s="71">
        <v>32.659999999999997</v>
      </c>
      <c r="G689" s="71">
        <v>121.41</v>
      </c>
      <c r="H689" s="45">
        <v>9</v>
      </c>
    </row>
    <row r="690" spans="1:8" x14ac:dyDescent="0.25">
      <c r="A690" s="68" t="s">
        <v>1395</v>
      </c>
      <c r="B690" s="68"/>
      <c r="C690" s="69" t="s">
        <v>1396</v>
      </c>
      <c r="D690" s="70"/>
      <c r="E690" s="71"/>
      <c r="F690" s="71"/>
      <c r="G690" s="71"/>
      <c r="H690" s="45">
        <v>5</v>
      </c>
    </row>
    <row r="691" spans="1:8" ht="30" x14ac:dyDescent="0.25">
      <c r="A691" s="68" t="s">
        <v>1397</v>
      </c>
      <c r="B691" s="68"/>
      <c r="C691" s="69" t="s">
        <v>1398</v>
      </c>
      <c r="D691" s="70" t="s">
        <v>70</v>
      </c>
      <c r="E691" s="71">
        <v>2178.64</v>
      </c>
      <c r="F691" s="71"/>
      <c r="G691" s="71">
        <v>2178.64</v>
      </c>
      <c r="H691" s="45">
        <v>9</v>
      </c>
    </row>
    <row r="692" spans="1:8" x14ac:dyDescent="0.25">
      <c r="A692" s="68" t="s">
        <v>1399</v>
      </c>
      <c r="B692" s="68"/>
      <c r="C692" s="69" t="s">
        <v>1400</v>
      </c>
      <c r="D692" s="70" t="s">
        <v>131</v>
      </c>
      <c r="E692" s="71">
        <v>58.44</v>
      </c>
      <c r="F692" s="71">
        <v>10.5</v>
      </c>
      <c r="G692" s="71">
        <v>68.94</v>
      </c>
      <c r="H692" s="45">
        <v>9</v>
      </c>
    </row>
    <row r="693" spans="1:8" x14ac:dyDescent="0.25">
      <c r="A693" s="68" t="s">
        <v>1401</v>
      </c>
      <c r="B693" s="68"/>
      <c r="C693" s="69" t="s">
        <v>1402</v>
      </c>
      <c r="D693" s="70" t="s">
        <v>131</v>
      </c>
      <c r="E693" s="71">
        <v>73.430000000000007</v>
      </c>
      <c r="F693" s="71">
        <v>15.16</v>
      </c>
      <c r="G693" s="71">
        <v>88.59</v>
      </c>
      <c r="H693" s="45">
        <v>9</v>
      </c>
    </row>
    <row r="694" spans="1:8" x14ac:dyDescent="0.25">
      <c r="A694" s="68" t="s">
        <v>1403</v>
      </c>
      <c r="B694" s="68"/>
      <c r="C694" s="69" t="s">
        <v>1404</v>
      </c>
      <c r="D694" s="70" t="s">
        <v>131</v>
      </c>
      <c r="E694" s="71">
        <v>96.36</v>
      </c>
      <c r="F694" s="71">
        <v>20.65</v>
      </c>
      <c r="G694" s="71">
        <v>117.01</v>
      </c>
      <c r="H694" s="45">
        <v>9</v>
      </c>
    </row>
    <row r="695" spans="1:8" x14ac:dyDescent="0.25">
      <c r="A695" s="68" t="s">
        <v>1405</v>
      </c>
      <c r="B695" s="68"/>
      <c r="C695" s="69" t="s">
        <v>1406</v>
      </c>
      <c r="D695" s="70" t="s">
        <v>131</v>
      </c>
      <c r="E695" s="71">
        <v>160.03</v>
      </c>
      <c r="F695" s="71">
        <v>26.94</v>
      </c>
      <c r="G695" s="71">
        <v>186.97</v>
      </c>
      <c r="H695" s="45">
        <v>9</v>
      </c>
    </row>
    <row r="696" spans="1:8" x14ac:dyDescent="0.25">
      <c r="A696" s="68" t="s">
        <v>1407</v>
      </c>
      <c r="B696" s="68"/>
      <c r="C696" s="69" t="s">
        <v>1408</v>
      </c>
      <c r="D696" s="70"/>
      <c r="E696" s="71"/>
      <c r="F696" s="71"/>
      <c r="G696" s="71"/>
      <c r="H696" s="45">
        <v>5</v>
      </c>
    </row>
    <row r="697" spans="1:8" ht="45" x14ac:dyDescent="0.25">
      <c r="A697" s="68" t="s">
        <v>1409</v>
      </c>
      <c r="B697" s="68"/>
      <c r="C697" s="69" t="s">
        <v>1410</v>
      </c>
      <c r="D697" s="70" t="s">
        <v>70</v>
      </c>
      <c r="E697" s="71">
        <v>17999.150000000001</v>
      </c>
      <c r="F697" s="71"/>
      <c r="G697" s="71">
        <v>17999.150000000001</v>
      </c>
      <c r="H697" s="45">
        <v>9</v>
      </c>
    </row>
    <row r="698" spans="1:8" ht="30" x14ac:dyDescent="0.25">
      <c r="A698" s="68" t="s">
        <v>1411</v>
      </c>
      <c r="B698" s="68"/>
      <c r="C698" s="69" t="s">
        <v>1412</v>
      </c>
      <c r="D698" s="70" t="s">
        <v>131</v>
      </c>
      <c r="E698" s="71">
        <v>172.46</v>
      </c>
      <c r="F698" s="71">
        <v>7.64</v>
      </c>
      <c r="G698" s="71">
        <v>180.1</v>
      </c>
      <c r="H698" s="45">
        <v>9</v>
      </c>
    </row>
    <row r="699" spans="1:8" ht="30" x14ac:dyDescent="0.25">
      <c r="A699" s="68" t="s">
        <v>1413</v>
      </c>
      <c r="B699" s="68"/>
      <c r="C699" s="69" t="s">
        <v>1414</v>
      </c>
      <c r="D699" s="70" t="s">
        <v>131</v>
      </c>
      <c r="E699" s="71">
        <v>184.92</v>
      </c>
      <c r="F699" s="71">
        <v>9.57</v>
      </c>
      <c r="G699" s="71">
        <v>194.49</v>
      </c>
      <c r="H699" s="45">
        <v>9</v>
      </c>
    </row>
    <row r="700" spans="1:8" ht="30" x14ac:dyDescent="0.25">
      <c r="A700" s="68" t="s">
        <v>1415</v>
      </c>
      <c r="B700" s="68"/>
      <c r="C700" s="69" t="s">
        <v>1416</v>
      </c>
      <c r="D700" s="70" t="s">
        <v>131</v>
      </c>
      <c r="E700" s="71">
        <v>238.36</v>
      </c>
      <c r="F700" s="71">
        <v>14.49</v>
      </c>
      <c r="G700" s="71">
        <v>252.85</v>
      </c>
      <c r="H700" s="45">
        <v>9</v>
      </c>
    </row>
    <row r="701" spans="1:8" ht="30" x14ac:dyDescent="0.25">
      <c r="A701" s="68" t="s">
        <v>1417</v>
      </c>
      <c r="B701" s="68"/>
      <c r="C701" s="69" t="s">
        <v>1418</v>
      </c>
      <c r="D701" s="70" t="s">
        <v>131</v>
      </c>
      <c r="E701" s="71">
        <v>272.16000000000003</v>
      </c>
      <c r="F701" s="71">
        <v>20.27</v>
      </c>
      <c r="G701" s="71">
        <v>292.43</v>
      </c>
      <c r="H701" s="45">
        <v>9</v>
      </c>
    </row>
    <row r="702" spans="1:8" ht="30" x14ac:dyDescent="0.25">
      <c r="A702" s="68" t="s">
        <v>1419</v>
      </c>
      <c r="B702" s="68"/>
      <c r="C702" s="69" t="s">
        <v>1420</v>
      </c>
      <c r="D702" s="70" t="s">
        <v>131</v>
      </c>
      <c r="E702" s="71">
        <v>349.29</v>
      </c>
      <c r="F702" s="71">
        <v>30.98</v>
      </c>
      <c r="G702" s="71">
        <v>380.27</v>
      </c>
      <c r="H702" s="45">
        <v>9</v>
      </c>
    </row>
    <row r="703" spans="1:8" ht="30" x14ac:dyDescent="0.25">
      <c r="A703" s="68" t="s">
        <v>1421</v>
      </c>
      <c r="B703" s="68"/>
      <c r="C703" s="69" t="s">
        <v>1422</v>
      </c>
      <c r="D703" s="70" t="s">
        <v>131</v>
      </c>
      <c r="E703" s="71">
        <v>411.86</v>
      </c>
      <c r="F703" s="71">
        <v>36.340000000000003</v>
      </c>
      <c r="G703" s="71">
        <v>448.2</v>
      </c>
      <c r="H703" s="45">
        <v>9</v>
      </c>
    </row>
    <row r="704" spans="1:8" ht="30" x14ac:dyDescent="0.25">
      <c r="A704" s="68" t="s">
        <v>1423</v>
      </c>
      <c r="B704" s="68"/>
      <c r="C704" s="69" t="s">
        <v>1424</v>
      </c>
      <c r="D704" s="70" t="s">
        <v>131</v>
      </c>
      <c r="E704" s="71">
        <v>496.74</v>
      </c>
      <c r="F704" s="71">
        <v>42.97</v>
      </c>
      <c r="G704" s="71">
        <v>539.71</v>
      </c>
      <c r="H704" s="45">
        <v>9</v>
      </c>
    </row>
    <row r="705" spans="1:8" ht="30" x14ac:dyDescent="0.25">
      <c r="A705" s="68" t="s">
        <v>1425</v>
      </c>
      <c r="B705" s="68"/>
      <c r="C705" s="69" t="s">
        <v>1426</v>
      </c>
      <c r="D705" s="70" t="s">
        <v>131</v>
      </c>
      <c r="E705" s="71">
        <v>580.48</v>
      </c>
      <c r="F705" s="71">
        <v>36.340000000000003</v>
      </c>
      <c r="G705" s="71">
        <v>616.82000000000005</v>
      </c>
      <c r="H705" s="45">
        <v>9</v>
      </c>
    </row>
    <row r="706" spans="1:8" ht="30" x14ac:dyDescent="0.25">
      <c r="A706" s="68" t="s">
        <v>1427</v>
      </c>
      <c r="B706" s="68"/>
      <c r="C706" s="69" t="s">
        <v>1428</v>
      </c>
      <c r="D706" s="70" t="s">
        <v>131</v>
      </c>
      <c r="E706" s="71">
        <v>257.16000000000003</v>
      </c>
      <c r="F706" s="71"/>
      <c r="G706" s="71">
        <v>257.16000000000003</v>
      </c>
      <c r="H706" s="45">
        <v>9</v>
      </c>
    </row>
    <row r="707" spans="1:8" ht="30" x14ac:dyDescent="0.25">
      <c r="A707" s="68" t="s">
        <v>1429</v>
      </c>
      <c r="B707" s="68"/>
      <c r="C707" s="69" t="s">
        <v>1430</v>
      </c>
      <c r="D707" s="70" t="s">
        <v>131</v>
      </c>
      <c r="E707" s="71">
        <v>427.38</v>
      </c>
      <c r="F707" s="71"/>
      <c r="G707" s="71">
        <v>427.38</v>
      </c>
      <c r="H707" s="45">
        <v>9</v>
      </c>
    </row>
    <row r="708" spans="1:8" ht="45" x14ac:dyDescent="0.25">
      <c r="A708" s="68" t="s">
        <v>1431</v>
      </c>
      <c r="B708" s="68"/>
      <c r="C708" s="69" t="s">
        <v>1432</v>
      </c>
      <c r="D708" s="70" t="s">
        <v>70</v>
      </c>
      <c r="E708" s="71">
        <v>17999.150000000001</v>
      </c>
      <c r="F708" s="71"/>
      <c r="G708" s="71">
        <v>17999.150000000001</v>
      </c>
      <c r="H708" s="45">
        <v>9</v>
      </c>
    </row>
    <row r="709" spans="1:8" ht="30" x14ac:dyDescent="0.25">
      <c r="A709" s="68" t="s">
        <v>1433</v>
      </c>
      <c r="B709" s="68"/>
      <c r="C709" s="69" t="s">
        <v>1434</v>
      </c>
      <c r="D709" s="70" t="s">
        <v>131</v>
      </c>
      <c r="E709" s="71">
        <v>937.43</v>
      </c>
      <c r="F709" s="71"/>
      <c r="G709" s="71">
        <v>937.43</v>
      </c>
      <c r="H709" s="45">
        <v>9</v>
      </c>
    </row>
    <row r="710" spans="1:8" ht="30" x14ac:dyDescent="0.25">
      <c r="A710" s="68" t="s">
        <v>1435</v>
      </c>
      <c r="B710" s="68"/>
      <c r="C710" s="69" t="s">
        <v>1436</v>
      </c>
      <c r="D710" s="70" t="s">
        <v>131</v>
      </c>
      <c r="E710" s="71">
        <v>1247.4000000000001</v>
      </c>
      <c r="F710" s="71"/>
      <c r="G710" s="71">
        <v>1247.4000000000001</v>
      </c>
      <c r="H710" s="45">
        <v>9</v>
      </c>
    </row>
    <row r="711" spans="1:8" ht="30" x14ac:dyDescent="0.25">
      <c r="A711" s="68" t="s">
        <v>1437</v>
      </c>
      <c r="B711" s="68"/>
      <c r="C711" s="69" t="s">
        <v>1438</v>
      </c>
      <c r="D711" s="70" t="s">
        <v>131</v>
      </c>
      <c r="E711" s="71">
        <v>1542.29</v>
      </c>
      <c r="F711" s="71"/>
      <c r="G711" s="71">
        <v>1542.29</v>
      </c>
      <c r="H711" s="45">
        <v>9</v>
      </c>
    </row>
    <row r="712" spans="1:8" ht="30" x14ac:dyDescent="0.25">
      <c r="A712" s="68" t="s">
        <v>1439</v>
      </c>
      <c r="B712" s="68"/>
      <c r="C712" s="69" t="s">
        <v>1440</v>
      </c>
      <c r="D712" s="70" t="s">
        <v>131</v>
      </c>
      <c r="E712" s="71">
        <v>592</v>
      </c>
      <c r="F712" s="71"/>
      <c r="G712" s="71">
        <v>592</v>
      </c>
      <c r="H712" s="45">
        <v>9</v>
      </c>
    </row>
    <row r="713" spans="1:8" ht="30" x14ac:dyDescent="0.25">
      <c r="A713" s="68" t="s">
        <v>1441</v>
      </c>
      <c r="B713" s="68"/>
      <c r="C713" s="69" t="s">
        <v>1442</v>
      </c>
      <c r="D713" s="70" t="s">
        <v>131</v>
      </c>
      <c r="E713" s="71">
        <v>679.24</v>
      </c>
      <c r="F713" s="71"/>
      <c r="G713" s="71">
        <v>679.24</v>
      </c>
      <c r="H713" s="45">
        <v>9</v>
      </c>
    </row>
    <row r="714" spans="1:8" ht="30" x14ac:dyDescent="0.25">
      <c r="A714" s="68" t="s">
        <v>1443</v>
      </c>
      <c r="B714" s="68"/>
      <c r="C714" s="69" t="s">
        <v>1444</v>
      </c>
      <c r="D714" s="70" t="s">
        <v>156</v>
      </c>
      <c r="E714" s="71">
        <v>375.08</v>
      </c>
      <c r="F714" s="71"/>
      <c r="G714" s="71">
        <v>375.08</v>
      </c>
      <c r="H714" s="45">
        <v>9</v>
      </c>
    </row>
    <row r="715" spans="1:8" x14ac:dyDescent="0.25">
      <c r="A715" s="68" t="s">
        <v>1445</v>
      </c>
      <c r="B715" s="68"/>
      <c r="C715" s="69" t="s">
        <v>1446</v>
      </c>
      <c r="D715" s="70"/>
      <c r="E715" s="71"/>
      <c r="F715" s="71"/>
      <c r="G715" s="71"/>
      <c r="H715" s="45">
        <v>5</v>
      </c>
    </row>
    <row r="716" spans="1:8" ht="45" x14ac:dyDescent="0.25">
      <c r="A716" s="68" t="s">
        <v>1447</v>
      </c>
      <c r="B716" s="68"/>
      <c r="C716" s="69" t="s">
        <v>1448</v>
      </c>
      <c r="D716" s="70" t="s">
        <v>70</v>
      </c>
      <c r="E716" s="71">
        <v>1795.74</v>
      </c>
      <c r="F716" s="71"/>
      <c r="G716" s="71">
        <v>1795.74</v>
      </c>
      <c r="H716" s="45">
        <v>9</v>
      </c>
    </row>
    <row r="717" spans="1:8" x14ac:dyDescent="0.25">
      <c r="A717" s="68" t="s">
        <v>1449</v>
      </c>
      <c r="B717" s="68"/>
      <c r="C717" s="69" t="s">
        <v>1450</v>
      </c>
      <c r="D717" s="70" t="s">
        <v>131</v>
      </c>
      <c r="E717" s="71">
        <v>30.11</v>
      </c>
      <c r="F717" s="71"/>
      <c r="G717" s="71">
        <v>30.11</v>
      </c>
      <c r="H717" s="45">
        <v>9</v>
      </c>
    </row>
    <row r="718" spans="1:8" x14ac:dyDescent="0.25">
      <c r="A718" s="68" t="s">
        <v>1451</v>
      </c>
      <c r="B718" s="68"/>
      <c r="C718" s="69" t="s">
        <v>1452</v>
      </c>
      <c r="D718" s="70" t="s">
        <v>131</v>
      </c>
      <c r="E718" s="71">
        <v>35.1</v>
      </c>
      <c r="F718" s="71"/>
      <c r="G718" s="71">
        <v>35.1</v>
      </c>
      <c r="H718" s="45">
        <v>9</v>
      </c>
    </row>
    <row r="719" spans="1:8" x14ac:dyDescent="0.25">
      <c r="A719" s="68" t="s">
        <v>1453</v>
      </c>
      <c r="B719" s="68"/>
      <c r="C719" s="69" t="s">
        <v>1454</v>
      </c>
      <c r="D719" s="70" t="s">
        <v>131</v>
      </c>
      <c r="E719" s="71">
        <v>57.81</v>
      </c>
      <c r="F719" s="71"/>
      <c r="G719" s="71">
        <v>57.81</v>
      </c>
      <c r="H719" s="45">
        <v>9</v>
      </c>
    </row>
    <row r="720" spans="1:8" ht="30" x14ac:dyDescent="0.25">
      <c r="A720" s="68" t="s">
        <v>1455</v>
      </c>
      <c r="B720" s="68"/>
      <c r="C720" s="69" t="s">
        <v>1456</v>
      </c>
      <c r="D720" s="70" t="s">
        <v>156</v>
      </c>
      <c r="E720" s="71"/>
      <c r="F720" s="71">
        <v>414.7</v>
      </c>
      <c r="G720" s="71">
        <v>414.7</v>
      </c>
      <c r="H720" s="45">
        <v>9</v>
      </c>
    </row>
    <row r="721" spans="1:8" x14ac:dyDescent="0.25">
      <c r="A721" s="68" t="s">
        <v>1457</v>
      </c>
      <c r="B721" s="68"/>
      <c r="C721" s="69" t="s">
        <v>1458</v>
      </c>
      <c r="D721" s="70"/>
      <c r="E721" s="71"/>
      <c r="F721" s="71"/>
      <c r="G721" s="71"/>
      <c r="H721" s="45">
        <v>5</v>
      </c>
    </row>
    <row r="722" spans="1:8" ht="45" x14ac:dyDescent="0.25">
      <c r="A722" s="68" t="s">
        <v>1459</v>
      </c>
      <c r="B722" s="68"/>
      <c r="C722" s="69" t="s">
        <v>1460</v>
      </c>
      <c r="D722" s="70" t="s">
        <v>70</v>
      </c>
      <c r="E722" s="71">
        <v>28380.7</v>
      </c>
      <c r="F722" s="71"/>
      <c r="G722" s="71">
        <v>28380.7</v>
      </c>
      <c r="H722" s="45">
        <v>9</v>
      </c>
    </row>
    <row r="723" spans="1:8" ht="30" x14ac:dyDescent="0.25">
      <c r="A723" s="68" t="s">
        <v>1461</v>
      </c>
      <c r="B723" s="68"/>
      <c r="C723" s="69" t="s">
        <v>1462</v>
      </c>
      <c r="D723" s="70" t="s">
        <v>131</v>
      </c>
      <c r="E723" s="71">
        <v>33.25</v>
      </c>
      <c r="F723" s="71">
        <v>4.5</v>
      </c>
      <c r="G723" s="71">
        <v>37.75</v>
      </c>
      <c r="H723" s="45">
        <v>9</v>
      </c>
    </row>
    <row r="724" spans="1:8" ht="30" x14ac:dyDescent="0.25">
      <c r="A724" s="68" t="s">
        <v>1463</v>
      </c>
      <c r="B724" s="68"/>
      <c r="C724" s="69" t="s">
        <v>1464</v>
      </c>
      <c r="D724" s="70" t="s">
        <v>131</v>
      </c>
      <c r="E724" s="71">
        <v>43.55</v>
      </c>
      <c r="F724" s="71">
        <v>4.5</v>
      </c>
      <c r="G724" s="71">
        <v>48.05</v>
      </c>
      <c r="H724" s="45">
        <v>9</v>
      </c>
    </row>
    <row r="725" spans="1:8" ht="30" x14ac:dyDescent="0.25">
      <c r="A725" s="68" t="s">
        <v>1465</v>
      </c>
      <c r="B725" s="68"/>
      <c r="C725" s="69" t="s">
        <v>1466</v>
      </c>
      <c r="D725" s="70" t="s">
        <v>131</v>
      </c>
      <c r="E725" s="71">
        <v>50.69</v>
      </c>
      <c r="F725" s="71">
        <v>4.5</v>
      </c>
      <c r="G725" s="71">
        <v>55.19</v>
      </c>
      <c r="H725" s="45">
        <v>9</v>
      </c>
    </row>
    <row r="726" spans="1:8" ht="30" x14ac:dyDescent="0.25">
      <c r="A726" s="68" t="s">
        <v>1467</v>
      </c>
      <c r="B726" s="68"/>
      <c r="C726" s="69" t="s">
        <v>1468</v>
      </c>
      <c r="D726" s="70" t="s">
        <v>131</v>
      </c>
      <c r="E726" s="71">
        <v>58.07</v>
      </c>
      <c r="F726" s="71">
        <v>4.5</v>
      </c>
      <c r="G726" s="71">
        <v>62.57</v>
      </c>
      <c r="H726" s="45">
        <v>9</v>
      </c>
    </row>
    <row r="727" spans="1:8" ht="30" x14ac:dyDescent="0.25">
      <c r="A727" s="68" t="s">
        <v>1469</v>
      </c>
      <c r="B727" s="68"/>
      <c r="C727" s="69" t="s">
        <v>1470</v>
      </c>
      <c r="D727" s="70" t="s">
        <v>131</v>
      </c>
      <c r="E727" s="71">
        <v>74.290000000000006</v>
      </c>
      <c r="F727" s="71">
        <v>4.5</v>
      </c>
      <c r="G727" s="71">
        <v>78.790000000000006</v>
      </c>
      <c r="H727" s="45">
        <v>9</v>
      </c>
    </row>
    <row r="728" spans="1:8" ht="30" x14ac:dyDescent="0.25">
      <c r="A728" s="68" t="s">
        <v>1471</v>
      </c>
      <c r="B728" s="68"/>
      <c r="C728" s="69" t="s">
        <v>1472</v>
      </c>
      <c r="D728" s="70" t="s">
        <v>131</v>
      </c>
      <c r="E728" s="71">
        <v>91.46</v>
      </c>
      <c r="F728" s="71">
        <v>4.5</v>
      </c>
      <c r="G728" s="71">
        <v>95.96</v>
      </c>
      <c r="H728" s="45">
        <v>9</v>
      </c>
    </row>
    <row r="729" spans="1:8" ht="30" x14ac:dyDescent="0.25">
      <c r="A729" s="68" t="s">
        <v>1473</v>
      </c>
      <c r="B729" s="68"/>
      <c r="C729" s="69" t="s">
        <v>1474</v>
      </c>
      <c r="D729" s="70" t="s">
        <v>131</v>
      </c>
      <c r="E729" s="71">
        <v>112.24</v>
      </c>
      <c r="F729" s="71">
        <v>4.5</v>
      </c>
      <c r="G729" s="71">
        <v>116.74</v>
      </c>
      <c r="H729" s="45">
        <v>9</v>
      </c>
    </row>
    <row r="730" spans="1:8" ht="30" x14ac:dyDescent="0.25">
      <c r="A730" s="68" t="s">
        <v>1475</v>
      </c>
      <c r="B730" s="68"/>
      <c r="C730" s="69" t="s">
        <v>1476</v>
      </c>
      <c r="D730" s="70" t="s">
        <v>131</v>
      </c>
      <c r="E730" s="71">
        <v>137.38</v>
      </c>
      <c r="F730" s="71">
        <v>4.5</v>
      </c>
      <c r="G730" s="71">
        <v>141.88</v>
      </c>
      <c r="H730" s="45">
        <v>9</v>
      </c>
    </row>
    <row r="731" spans="1:8" x14ac:dyDescent="0.25">
      <c r="A731" s="68" t="s">
        <v>1477</v>
      </c>
      <c r="B731" s="68"/>
      <c r="C731" s="69" t="s">
        <v>1478</v>
      </c>
      <c r="D731" s="70"/>
      <c r="E731" s="71"/>
      <c r="F731" s="71"/>
      <c r="G731" s="71"/>
      <c r="H731" s="45">
        <v>5</v>
      </c>
    </row>
    <row r="732" spans="1:8" ht="45" x14ac:dyDescent="0.25">
      <c r="A732" s="68" t="s">
        <v>1479</v>
      </c>
      <c r="B732" s="68"/>
      <c r="C732" s="69" t="s">
        <v>1480</v>
      </c>
      <c r="D732" s="70" t="s">
        <v>70</v>
      </c>
      <c r="E732" s="71">
        <v>20024.02</v>
      </c>
      <c r="F732" s="71"/>
      <c r="G732" s="71">
        <v>20024.02</v>
      </c>
      <c r="H732" s="45">
        <v>9</v>
      </c>
    </row>
    <row r="733" spans="1:8" ht="30" x14ac:dyDescent="0.25">
      <c r="A733" s="68" t="s">
        <v>1481</v>
      </c>
      <c r="B733" s="68"/>
      <c r="C733" s="69" t="s">
        <v>1482</v>
      </c>
      <c r="D733" s="70" t="s">
        <v>131</v>
      </c>
      <c r="E733" s="71">
        <v>250.69</v>
      </c>
      <c r="F733" s="71">
        <v>20.27</v>
      </c>
      <c r="G733" s="71">
        <v>270.95999999999998</v>
      </c>
      <c r="H733" s="45">
        <v>9</v>
      </c>
    </row>
    <row r="734" spans="1:8" ht="30" x14ac:dyDescent="0.25">
      <c r="A734" s="68" t="s">
        <v>1483</v>
      </c>
      <c r="B734" s="68"/>
      <c r="C734" s="69" t="s">
        <v>1484</v>
      </c>
      <c r="D734" s="70" t="s">
        <v>131</v>
      </c>
      <c r="E734" s="71">
        <v>298.85000000000002</v>
      </c>
      <c r="F734" s="71">
        <v>30.98</v>
      </c>
      <c r="G734" s="71">
        <v>329.83</v>
      </c>
      <c r="H734" s="45">
        <v>9</v>
      </c>
    </row>
    <row r="735" spans="1:8" ht="30" x14ac:dyDescent="0.25">
      <c r="A735" s="68" t="s">
        <v>1485</v>
      </c>
      <c r="B735" s="68"/>
      <c r="C735" s="69" t="s">
        <v>1486</v>
      </c>
      <c r="D735" s="70" t="s">
        <v>131</v>
      </c>
      <c r="E735" s="71">
        <v>359.96</v>
      </c>
      <c r="F735" s="71">
        <v>36.340000000000003</v>
      </c>
      <c r="G735" s="71">
        <v>396.3</v>
      </c>
      <c r="H735" s="45">
        <v>9</v>
      </c>
    </row>
    <row r="736" spans="1:8" x14ac:dyDescent="0.25">
      <c r="A736" s="68" t="s">
        <v>1487</v>
      </c>
      <c r="B736" s="68"/>
      <c r="C736" s="69" t="s">
        <v>1488</v>
      </c>
      <c r="D736" s="70"/>
      <c r="E736" s="71"/>
      <c r="F736" s="71"/>
      <c r="G736" s="71"/>
      <c r="H736" s="45">
        <v>2</v>
      </c>
    </row>
    <row r="737" spans="1:8" ht="30" x14ac:dyDescent="0.25">
      <c r="A737" s="68" t="s">
        <v>1489</v>
      </c>
      <c r="B737" s="68"/>
      <c r="C737" s="69" t="s">
        <v>1490</v>
      </c>
      <c r="D737" s="70"/>
      <c r="E737" s="71"/>
      <c r="F737" s="71"/>
      <c r="G737" s="71"/>
      <c r="H737" s="45">
        <v>5</v>
      </c>
    </row>
    <row r="738" spans="1:8" ht="45" x14ac:dyDescent="0.25">
      <c r="A738" s="68" t="s">
        <v>1491</v>
      </c>
      <c r="B738" s="68"/>
      <c r="C738" s="69" t="s">
        <v>1492</v>
      </c>
      <c r="D738" s="70" t="s">
        <v>73</v>
      </c>
      <c r="E738" s="71">
        <v>125.02</v>
      </c>
      <c r="F738" s="71">
        <v>27.23</v>
      </c>
      <c r="G738" s="71">
        <v>152.25</v>
      </c>
      <c r="H738" s="45">
        <v>9</v>
      </c>
    </row>
    <row r="739" spans="1:8" ht="45" x14ac:dyDescent="0.25">
      <c r="A739" s="68" t="s">
        <v>1493</v>
      </c>
      <c r="B739" s="68"/>
      <c r="C739" s="69" t="s">
        <v>1494</v>
      </c>
      <c r="D739" s="70" t="s">
        <v>73</v>
      </c>
      <c r="E739" s="71">
        <v>133.15</v>
      </c>
      <c r="F739" s="71">
        <v>29.94</v>
      </c>
      <c r="G739" s="71">
        <v>163.09</v>
      </c>
      <c r="H739" s="45">
        <v>9</v>
      </c>
    </row>
    <row r="740" spans="1:8" ht="45" x14ac:dyDescent="0.25">
      <c r="A740" s="68" t="s">
        <v>1495</v>
      </c>
      <c r="B740" s="68"/>
      <c r="C740" s="69" t="s">
        <v>1496</v>
      </c>
      <c r="D740" s="70" t="s">
        <v>73</v>
      </c>
      <c r="E740" s="71">
        <v>163.06</v>
      </c>
      <c r="F740" s="71">
        <v>32.65</v>
      </c>
      <c r="G740" s="71">
        <v>195.71</v>
      </c>
      <c r="H740" s="45">
        <v>9</v>
      </c>
    </row>
    <row r="741" spans="1:8" ht="45" x14ac:dyDescent="0.25">
      <c r="A741" s="68" t="s">
        <v>1497</v>
      </c>
      <c r="B741" s="68"/>
      <c r="C741" s="69" t="s">
        <v>1498</v>
      </c>
      <c r="D741" s="70" t="s">
        <v>73</v>
      </c>
      <c r="E741" s="71">
        <v>179.12</v>
      </c>
      <c r="F741" s="71">
        <v>35.369999999999997</v>
      </c>
      <c r="G741" s="71">
        <v>214.49</v>
      </c>
      <c r="H741" s="45">
        <v>9</v>
      </c>
    </row>
    <row r="742" spans="1:8" ht="45" x14ac:dyDescent="0.25">
      <c r="A742" s="68" t="s">
        <v>1499</v>
      </c>
      <c r="B742" s="68"/>
      <c r="C742" s="69" t="s">
        <v>1500</v>
      </c>
      <c r="D742" s="70" t="s">
        <v>73</v>
      </c>
      <c r="E742" s="71">
        <v>226.93</v>
      </c>
      <c r="F742" s="71">
        <v>38.83</v>
      </c>
      <c r="G742" s="71">
        <v>265.76</v>
      </c>
      <c r="H742" s="45">
        <v>9</v>
      </c>
    </row>
    <row r="743" spans="1:8" ht="45" x14ac:dyDescent="0.25">
      <c r="A743" s="68" t="s">
        <v>1501</v>
      </c>
      <c r="B743" s="68"/>
      <c r="C743" s="69" t="s">
        <v>1502</v>
      </c>
      <c r="D743" s="70" t="s">
        <v>73</v>
      </c>
      <c r="E743" s="71">
        <v>130.59</v>
      </c>
      <c r="F743" s="71">
        <v>29.94</v>
      </c>
      <c r="G743" s="71">
        <v>160.53</v>
      </c>
      <c r="H743" s="45">
        <v>9</v>
      </c>
    </row>
    <row r="744" spans="1:8" ht="45" x14ac:dyDescent="0.25">
      <c r="A744" s="68" t="s">
        <v>1503</v>
      </c>
      <c r="B744" s="68"/>
      <c r="C744" s="69" t="s">
        <v>1504</v>
      </c>
      <c r="D744" s="70" t="s">
        <v>73</v>
      </c>
      <c r="E744" s="71">
        <v>154.29</v>
      </c>
      <c r="F744" s="71">
        <v>29.94</v>
      </c>
      <c r="G744" s="71">
        <v>184.23</v>
      </c>
      <c r="H744" s="45">
        <v>9</v>
      </c>
    </row>
    <row r="745" spans="1:8" ht="45" x14ac:dyDescent="0.25">
      <c r="A745" s="68" t="s">
        <v>1505</v>
      </c>
      <c r="B745" s="68"/>
      <c r="C745" s="69" t="s">
        <v>1506</v>
      </c>
      <c r="D745" s="70" t="s">
        <v>73</v>
      </c>
      <c r="E745" s="71">
        <v>167.72</v>
      </c>
      <c r="F745" s="71">
        <v>32.65</v>
      </c>
      <c r="G745" s="71">
        <v>200.37</v>
      </c>
      <c r="H745" s="45">
        <v>9</v>
      </c>
    </row>
    <row r="746" spans="1:8" ht="45" x14ac:dyDescent="0.25">
      <c r="A746" s="68" t="s">
        <v>1507</v>
      </c>
      <c r="B746" s="68"/>
      <c r="C746" s="69" t="s">
        <v>1508</v>
      </c>
      <c r="D746" s="70" t="s">
        <v>73</v>
      </c>
      <c r="E746" s="71">
        <v>196.75</v>
      </c>
      <c r="F746" s="71">
        <v>35.369999999999997</v>
      </c>
      <c r="G746" s="71">
        <v>232.12</v>
      </c>
      <c r="H746" s="45">
        <v>9</v>
      </c>
    </row>
    <row r="747" spans="1:8" ht="45" x14ac:dyDescent="0.25">
      <c r="A747" s="68" t="s">
        <v>1509</v>
      </c>
      <c r="B747" s="68"/>
      <c r="C747" s="69" t="s">
        <v>1510</v>
      </c>
      <c r="D747" s="70" t="s">
        <v>73</v>
      </c>
      <c r="E747" s="71">
        <v>282.89999999999998</v>
      </c>
      <c r="F747" s="71">
        <v>38.83</v>
      </c>
      <c r="G747" s="71">
        <v>321.73</v>
      </c>
      <c r="H747" s="45">
        <v>9</v>
      </c>
    </row>
    <row r="748" spans="1:8" ht="30" x14ac:dyDescent="0.25">
      <c r="A748" s="68" t="s">
        <v>1511</v>
      </c>
      <c r="B748" s="68"/>
      <c r="C748" s="69" t="s">
        <v>1512</v>
      </c>
      <c r="D748" s="70"/>
      <c r="E748" s="71"/>
      <c r="F748" s="71"/>
      <c r="G748" s="71"/>
      <c r="H748" s="45">
        <v>5</v>
      </c>
    </row>
    <row r="749" spans="1:8" ht="45" x14ac:dyDescent="0.25">
      <c r="A749" s="68" t="s">
        <v>1513</v>
      </c>
      <c r="B749" s="68"/>
      <c r="C749" s="69" t="s">
        <v>1514</v>
      </c>
      <c r="D749" s="70" t="s">
        <v>73</v>
      </c>
      <c r="E749" s="71">
        <v>155.63</v>
      </c>
      <c r="F749" s="71">
        <v>29.94</v>
      </c>
      <c r="G749" s="71">
        <v>185.57</v>
      </c>
      <c r="H749" s="45">
        <v>9</v>
      </c>
    </row>
    <row r="750" spans="1:8" ht="45" x14ac:dyDescent="0.25">
      <c r="A750" s="68" t="s">
        <v>1515</v>
      </c>
      <c r="B750" s="68"/>
      <c r="C750" s="69" t="s">
        <v>1516</v>
      </c>
      <c r="D750" s="70" t="s">
        <v>73</v>
      </c>
      <c r="E750" s="71">
        <v>162.28</v>
      </c>
      <c r="F750" s="71">
        <v>32.65</v>
      </c>
      <c r="G750" s="71">
        <v>194.93</v>
      </c>
      <c r="H750" s="45">
        <v>9</v>
      </c>
    </row>
    <row r="751" spans="1:8" ht="45" x14ac:dyDescent="0.25">
      <c r="A751" s="68" t="s">
        <v>1517</v>
      </c>
      <c r="B751" s="68"/>
      <c r="C751" s="69" t="s">
        <v>1518</v>
      </c>
      <c r="D751" s="70" t="s">
        <v>73</v>
      </c>
      <c r="E751" s="71">
        <v>173.44</v>
      </c>
      <c r="F751" s="71">
        <v>35.369999999999997</v>
      </c>
      <c r="G751" s="71">
        <v>208.81</v>
      </c>
      <c r="H751" s="45">
        <v>9</v>
      </c>
    </row>
    <row r="752" spans="1:8" ht="45" x14ac:dyDescent="0.25">
      <c r="A752" s="68" t="s">
        <v>1519</v>
      </c>
      <c r="B752" s="68"/>
      <c r="C752" s="69" t="s">
        <v>1520</v>
      </c>
      <c r="D752" s="70" t="s">
        <v>73</v>
      </c>
      <c r="E752" s="71">
        <v>189.21</v>
      </c>
      <c r="F752" s="71">
        <v>38.83</v>
      </c>
      <c r="G752" s="71">
        <v>228.04</v>
      </c>
      <c r="H752" s="45">
        <v>9</v>
      </c>
    </row>
    <row r="753" spans="1:8" x14ac:dyDescent="0.25">
      <c r="A753" s="68" t="s">
        <v>1521</v>
      </c>
      <c r="B753" s="68"/>
      <c r="C753" s="69" t="s">
        <v>1522</v>
      </c>
      <c r="D753" s="70"/>
      <c r="E753" s="71"/>
      <c r="F753" s="71"/>
      <c r="G753" s="71"/>
      <c r="H753" s="45">
        <v>5</v>
      </c>
    </row>
    <row r="754" spans="1:8" ht="30" x14ac:dyDescent="0.25">
      <c r="A754" s="68" t="s">
        <v>1523</v>
      </c>
      <c r="B754" s="68"/>
      <c r="C754" s="69" t="s">
        <v>1524</v>
      </c>
      <c r="D754" s="70" t="s">
        <v>73</v>
      </c>
      <c r="E754" s="71">
        <v>163.16999999999999</v>
      </c>
      <c r="F754" s="71">
        <v>9.1199999999999992</v>
      </c>
      <c r="G754" s="71">
        <v>172.29</v>
      </c>
      <c r="H754" s="45">
        <v>9</v>
      </c>
    </row>
    <row r="755" spans="1:8" ht="30" x14ac:dyDescent="0.25">
      <c r="A755" s="68" t="s">
        <v>1525</v>
      </c>
      <c r="B755" s="68"/>
      <c r="C755" s="69" t="s">
        <v>1526</v>
      </c>
      <c r="D755" s="70" t="s">
        <v>73</v>
      </c>
      <c r="E755" s="71">
        <v>173.58</v>
      </c>
      <c r="F755" s="71">
        <v>9.59</v>
      </c>
      <c r="G755" s="71">
        <v>183.17</v>
      </c>
      <c r="H755" s="45">
        <v>9</v>
      </c>
    </row>
    <row r="756" spans="1:8" ht="30" x14ac:dyDescent="0.25">
      <c r="A756" s="68" t="s">
        <v>1527</v>
      </c>
      <c r="B756" s="68"/>
      <c r="C756" s="69" t="s">
        <v>1528</v>
      </c>
      <c r="D756" s="70" t="s">
        <v>73</v>
      </c>
      <c r="E756" s="71">
        <v>190.61</v>
      </c>
      <c r="F756" s="71">
        <v>10.06</v>
      </c>
      <c r="G756" s="71">
        <v>200.67</v>
      </c>
      <c r="H756" s="45">
        <v>9</v>
      </c>
    </row>
    <row r="757" spans="1:8" ht="30" x14ac:dyDescent="0.25">
      <c r="A757" s="68" t="s">
        <v>1529</v>
      </c>
      <c r="B757" s="68"/>
      <c r="C757" s="69" t="s">
        <v>1530</v>
      </c>
      <c r="D757" s="70" t="s">
        <v>73</v>
      </c>
      <c r="E757" s="71">
        <v>243.27</v>
      </c>
      <c r="F757" s="71">
        <v>10.25</v>
      </c>
      <c r="G757" s="71">
        <v>253.52</v>
      </c>
      <c r="H757" s="45">
        <v>9</v>
      </c>
    </row>
    <row r="758" spans="1:8" x14ac:dyDescent="0.25">
      <c r="A758" s="68" t="s">
        <v>1531</v>
      </c>
      <c r="B758" s="68"/>
      <c r="C758" s="69" t="s">
        <v>1532</v>
      </c>
      <c r="D758" s="70" t="s">
        <v>73</v>
      </c>
      <c r="E758" s="71">
        <v>153.97</v>
      </c>
      <c r="F758" s="71">
        <v>9.1199999999999992</v>
      </c>
      <c r="G758" s="71">
        <v>163.09</v>
      </c>
      <c r="H758" s="45">
        <v>9</v>
      </c>
    </row>
    <row r="759" spans="1:8" x14ac:dyDescent="0.25">
      <c r="A759" s="68" t="s">
        <v>1533</v>
      </c>
      <c r="B759" s="68"/>
      <c r="C759" s="69" t="s">
        <v>1534</v>
      </c>
      <c r="D759" s="70" t="s">
        <v>73</v>
      </c>
      <c r="E759" s="71">
        <v>173.89</v>
      </c>
      <c r="F759" s="71">
        <v>9.59</v>
      </c>
      <c r="G759" s="71">
        <v>183.48</v>
      </c>
      <c r="H759" s="45">
        <v>9</v>
      </c>
    </row>
    <row r="760" spans="1:8" x14ac:dyDescent="0.25">
      <c r="A760" s="68" t="s">
        <v>1535</v>
      </c>
      <c r="B760" s="68"/>
      <c r="C760" s="69" t="s">
        <v>1536</v>
      </c>
      <c r="D760" s="70"/>
      <c r="E760" s="71"/>
      <c r="F760" s="71"/>
      <c r="G760" s="71"/>
      <c r="H760" s="45">
        <v>2</v>
      </c>
    </row>
    <row r="761" spans="1:8" x14ac:dyDescent="0.25">
      <c r="A761" s="68" t="s">
        <v>1537</v>
      </c>
      <c r="B761" s="68"/>
      <c r="C761" s="69" t="s">
        <v>1538</v>
      </c>
      <c r="D761" s="70"/>
      <c r="E761" s="71"/>
      <c r="F761" s="71"/>
      <c r="G761" s="71"/>
      <c r="H761" s="45">
        <v>5</v>
      </c>
    </row>
    <row r="762" spans="1:8" ht="30" x14ac:dyDescent="0.25">
      <c r="A762" s="68" t="s">
        <v>1539</v>
      </c>
      <c r="B762" s="68"/>
      <c r="C762" s="69" t="s">
        <v>1540</v>
      </c>
      <c r="D762" s="70" t="s">
        <v>156</v>
      </c>
      <c r="E762" s="71">
        <v>563.91</v>
      </c>
      <c r="F762" s="71">
        <v>309.88</v>
      </c>
      <c r="G762" s="71">
        <v>873.79</v>
      </c>
      <c r="H762" s="45">
        <v>9</v>
      </c>
    </row>
    <row r="763" spans="1:8" ht="30" x14ac:dyDescent="0.25">
      <c r="A763" s="68" t="s">
        <v>1541</v>
      </c>
      <c r="B763" s="68"/>
      <c r="C763" s="69" t="s">
        <v>1542</v>
      </c>
      <c r="D763" s="70" t="s">
        <v>73</v>
      </c>
      <c r="E763" s="71">
        <v>56.9</v>
      </c>
      <c r="F763" s="71">
        <v>29.74</v>
      </c>
      <c r="G763" s="71">
        <v>86.64</v>
      </c>
      <c r="H763" s="45">
        <v>9</v>
      </c>
    </row>
    <row r="764" spans="1:8" ht="30" x14ac:dyDescent="0.25">
      <c r="A764" s="68" t="s">
        <v>1543</v>
      </c>
      <c r="B764" s="68"/>
      <c r="C764" s="69" t="s">
        <v>1544</v>
      </c>
      <c r="D764" s="70" t="s">
        <v>73</v>
      </c>
      <c r="E764" s="71">
        <v>74.5</v>
      </c>
      <c r="F764" s="71">
        <v>30.41</v>
      </c>
      <c r="G764" s="71">
        <v>104.91</v>
      </c>
      <c r="H764" s="45">
        <v>9</v>
      </c>
    </row>
    <row r="765" spans="1:8" x14ac:dyDescent="0.25">
      <c r="A765" s="68" t="s">
        <v>1545</v>
      </c>
      <c r="B765" s="68"/>
      <c r="C765" s="69" t="s">
        <v>1546</v>
      </c>
      <c r="D765" s="70"/>
      <c r="E765" s="71"/>
      <c r="F765" s="71"/>
      <c r="G765" s="71"/>
      <c r="H765" s="45">
        <v>5</v>
      </c>
    </row>
    <row r="766" spans="1:8" x14ac:dyDescent="0.25">
      <c r="A766" s="68" t="s">
        <v>1547</v>
      </c>
      <c r="B766" s="68"/>
      <c r="C766" s="69" t="s">
        <v>1548</v>
      </c>
      <c r="D766" s="70" t="s">
        <v>73</v>
      </c>
      <c r="E766" s="71">
        <v>34.770000000000003</v>
      </c>
      <c r="F766" s="71">
        <v>38.270000000000003</v>
      </c>
      <c r="G766" s="71">
        <v>73.040000000000006</v>
      </c>
      <c r="H766" s="45">
        <v>9</v>
      </c>
    </row>
    <row r="767" spans="1:8" x14ac:dyDescent="0.25">
      <c r="A767" s="68" t="s">
        <v>1549</v>
      </c>
      <c r="B767" s="68"/>
      <c r="C767" s="69" t="s">
        <v>1550</v>
      </c>
      <c r="D767" s="70" t="s">
        <v>73</v>
      </c>
      <c r="E767" s="71">
        <v>47.93</v>
      </c>
      <c r="F767" s="71">
        <v>60.56</v>
      </c>
      <c r="G767" s="71">
        <v>108.49</v>
      </c>
      <c r="H767" s="45">
        <v>9</v>
      </c>
    </row>
    <row r="768" spans="1:8" x14ac:dyDescent="0.25">
      <c r="A768" s="68" t="s">
        <v>1551</v>
      </c>
      <c r="B768" s="68"/>
      <c r="C768" s="69" t="s">
        <v>1552</v>
      </c>
      <c r="D768" s="70" t="s">
        <v>73</v>
      </c>
      <c r="E768" s="71">
        <v>105.73</v>
      </c>
      <c r="F768" s="71">
        <v>98.27</v>
      </c>
      <c r="G768" s="71">
        <v>204</v>
      </c>
      <c r="H768" s="45">
        <v>9</v>
      </c>
    </row>
    <row r="769" spans="1:8" x14ac:dyDescent="0.25">
      <c r="A769" s="68" t="s">
        <v>1553</v>
      </c>
      <c r="B769" s="68"/>
      <c r="C769" s="69" t="s">
        <v>1554</v>
      </c>
      <c r="D769" s="70" t="s">
        <v>73</v>
      </c>
      <c r="E769" s="71">
        <v>152.91</v>
      </c>
      <c r="F769" s="71">
        <v>121.19</v>
      </c>
      <c r="G769" s="71">
        <v>274.10000000000002</v>
      </c>
      <c r="H769" s="45">
        <v>9</v>
      </c>
    </row>
    <row r="770" spans="1:8" x14ac:dyDescent="0.25">
      <c r="A770" s="68" t="s">
        <v>1555</v>
      </c>
      <c r="B770" s="68"/>
      <c r="C770" s="69" t="s">
        <v>1556</v>
      </c>
      <c r="D770" s="70" t="s">
        <v>73</v>
      </c>
      <c r="E770" s="71">
        <v>130.34</v>
      </c>
      <c r="F770" s="71">
        <v>60.56</v>
      </c>
      <c r="G770" s="71">
        <v>190.9</v>
      </c>
      <c r="H770" s="45">
        <v>9</v>
      </c>
    </row>
    <row r="771" spans="1:8" x14ac:dyDescent="0.25">
      <c r="A771" s="68" t="s">
        <v>1557</v>
      </c>
      <c r="B771" s="68"/>
      <c r="C771" s="69" t="s">
        <v>1558</v>
      </c>
      <c r="D771" s="70" t="s">
        <v>73</v>
      </c>
      <c r="E771" s="71">
        <v>295.14999999999998</v>
      </c>
      <c r="F771" s="71">
        <v>98.27</v>
      </c>
      <c r="G771" s="71">
        <v>393.42</v>
      </c>
      <c r="H771" s="45">
        <v>9</v>
      </c>
    </row>
    <row r="772" spans="1:8" x14ac:dyDescent="0.25">
      <c r="A772" s="68" t="s">
        <v>1559</v>
      </c>
      <c r="B772" s="68"/>
      <c r="C772" s="69" t="s">
        <v>1560</v>
      </c>
      <c r="D772" s="70"/>
      <c r="E772" s="71"/>
      <c r="F772" s="71"/>
      <c r="G772" s="71"/>
      <c r="H772" s="45">
        <v>5</v>
      </c>
    </row>
    <row r="773" spans="1:8" x14ac:dyDescent="0.25">
      <c r="A773" s="68" t="s">
        <v>1561</v>
      </c>
      <c r="B773" s="68"/>
      <c r="C773" s="69" t="s">
        <v>1562</v>
      </c>
      <c r="D773" s="70" t="s">
        <v>73</v>
      </c>
      <c r="E773" s="71">
        <v>119.92</v>
      </c>
      <c r="F773" s="71">
        <v>53.97</v>
      </c>
      <c r="G773" s="71">
        <v>173.89</v>
      </c>
      <c r="H773" s="45">
        <v>9</v>
      </c>
    </row>
    <row r="774" spans="1:8" x14ac:dyDescent="0.25">
      <c r="A774" s="68" t="s">
        <v>1563</v>
      </c>
      <c r="B774" s="68"/>
      <c r="C774" s="69" t="s">
        <v>1564</v>
      </c>
      <c r="D774" s="70" t="s">
        <v>73</v>
      </c>
      <c r="E774" s="71">
        <v>226.26</v>
      </c>
      <c r="F774" s="71">
        <v>101.8</v>
      </c>
      <c r="G774" s="71">
        <v>328.06</v>
      </c>
      <c r="H774" s="45">
        <v>9</v>
      </c>
    </row>
    <row r="775" spans="1:8" x14ac:dyDescent="0.25">
      <c r="A775" s="68" t="s">
        <v>1565</v>
      </c>
      <c r="B775" s="68"/>
      <c r="C775" s="69" t="s">
        <v>1566</v>
      </c>
      <c r="D775" s="70" t="s">
        <v>73</v>
      </c>
      <c r="E775" s="71">
        <v>468.55</v>
      </c>
      <c r="F775" s="71">
        <v>142.38</v>
      </c>
      <c r="G775" s="71">
        <v>610.92999999999995</v>
      </c>
      <c r="H775" s="45">
        <v>9</v>
      </c>
    </row>
    <row r="776" spans="1:8" x14ac:dyDescent="0.25">
      <c r="A776" s="68" t="s">
        <v>1567</v>
      </c>
      <c r="B776" s="68"/>
      <c r="C776" s="69" t="s">
        <v>1568</v>
      </c>
      <c r="D776" s="70"/>
      <c r="E776" s="71"/>
      <c r="F776" s="71"/>
      <c r="G776" s="71"/>
      <c r="H776" s="45">
        <v>5</v>
      </c>
    </row>
    <row r="777" spans="1:8" ht="30" x14ac:dyDescent="0.25">
      <c r="A777" s="68" t="s">
        <v>1569</v>
      </c>
      <c r="B777" s="68"/>
      <c r="C777" s="69" t="s">
        <v>1570</v>
      </c>
      <c r="D777" s="70" t="s">
        <v>73</v>
      </c>
      <c r="E777" s="71">
        <v>34.909999999999997</v>
      </c>
      <c r="F777" s="71">
        <v>27.4</v>
      </c>
      <c r="G777" s="71">
        <v>62.31</v>
      </c>
      <c r="H777" s="45">
        <v>9</v>
      </c>
    </row>
    <row r="778" spans="1:8" ht="30" x14ac:dyDescent="0.25">
      <c r="A778" s="68" t="s">
        <v>1571</v>
      </c>
      <c r="B778" s="68"/>
      <c r="C778" s="69" t="s">
        <v>1572</v>
      </c>
      <c r="D778" s="70" t="s">
        <v>73</v>
      </c>
      <c r="E778" s="71">
        <v>44.94</v>
      </c>
      <c r="F778" s="71">
        <v>29.74</v>
      </c>
      <c r="G778" s="71">
        <v>74.680000000000007</v>
      </c>
      <c r="H778" s="45">
        <v>9</v>
      </c>
    </row>
    <row r="779" spans="1:8" ht="30" x14ac:dyDescent="0.25">
      <c r="A779" s="68" t="s">
        <v>1573</v>
      </c>
      <c r="B779" s="68"/>
      <c r="C779" s="69" t="s">
        <v>1574</v>
      </c>
      <c r="D779" s="70" t="s">
        <v>73</v>
      </c>
      <c r="E779" s="71">
        <v>51.36</v>
      </c>
      <c r="F779" s="71">
        <v>31.91</v>
      </c>
      <c r="G779" s="71">
        <v>83.27</v>
      </c>
      <c r="H779" s="45">
        <v>9</v>
      </c>
    </row>
    <row r="780" spans="1:8" x14ac:dyDescent="0.25">
      <c r="A780" s="68" t="s">
        <v>1575</v>
      </c>
      <c r="B780" s="68"/>
      <c r="C780" s="69" t="s">
        <v>1576</v>
      </c>
      <c r="D780" s="70"/>
      <c r="E780" s="71"/>
      <c r="F780" s="71"/>
      <c r="G780" s="71"/>
      <c r="H780" s="45">
        <v>5</v>
      </c>
    </row>
    <row r="781" spans="1:8" ht="30" x14ac:dyDescent="0.25">
      <c r="A781" s="68" t="s">
        <v>1577</v>
      </c>
      <c r="B781" s="68"/>
      <c r="C781" s="69" t="s">
        <v>1578</v>
      </c>
      <c r="D781" s="70" t="s">
        <v>73</v>
      </c>
      <c r="E781" s="71">
        <v>41.03</v>
      </c>
      <c r="F781" s="71">
        <v>29.74</v>
      </c>
      <c r="G781" s="71">
        <v>70.77</v>
      </c>
      <c r="H781" s="45">
        <v>9</v>
      </c>
    </row>
    <row r="782" spans="1:8" ht="30" x14ac:dyDescent="0.25">
      <c r="A782" s="68" t="s">
        <v>1579</v>
      </c>
      <c r="B782" s="68"/>
      <c r="C782" s="69" t="s">
        <v>1580</v>
      </c>
      <c r="D782" s="70" t="s">
        <v>73</v>
      </c>
      <c r="E782" s="71">
        <v>51.04</v>
      </c>
      <c r="F782" s="71">
        <v>31.91</v>
      </c>
      <c r="G782" s="71">
        <v>82.95</v>
      </c>
      <c r="H782" s="45">
        <v>9</v>
      </c>
    </row>
    <row r="783" spans="1:8" x14ac:dyDescent="0.25">
      <c r="A783" s="68" t="s">
        <v>1581</v>
      </c>
      <c r="B783" s="68"/>
      <c r="C783" s="69" t="s">
        <v>1582</v>
      </c>
      <c r="D783" s="70"/>
      <c r="E783" s="71"/>
      <c r="F783" s="71"/>
      <c r="G783" s="71"/>
      <c r="H783" s="45">
        <v>5</v>
      </c>
    </row>
    <row r="784" spans="1:8" ht="30" x14ac:dyDescent="0.25">
      <c r="A784" s="68" t="s">
        <v>1583</v>
      </c>
      <c r="B784" s="68"/>
      <c r="C784" s="69" t="s">
        <v>1584</v>
      </c>
      <c r="D784" s="70" t="s">
        <v>73</v>
      </c>
      <c r="E784" s="71">
        <v>37.380000000000003</v>
      </c>
      <c r="F784" s="71">
        <v>27.4</v>
      </c>
      <c r="G784" s="71">
        <v>64.78</v>
      </c>
      <c r="H784" s="45">
        <v>9</v>
      </c>
    </row>
    <row r="785" spans="1:8" ht="30" x14ac:dyDescent="0.25">
      <c r="A785" s="68" t="s">
        <v>1585</v>
      </c>
      <c r="B785" s="68"/>
      <c r="C785" s="69" t="s">
        <v>1586</v>
      </c>
      <c r="D785" s="70" t="s">
        <v>73</v>
      </c>
      <c r="E785" s="71">
        <v>44.87</v>
      </c>
      <c r="F785" s="71">
        <v>29.74</v>
      </c>
      <c r="G785" s="71">
        <v>74.61</v>
      </c>
      <c r="H785" s="45">
        <v>9</v>
      </c>
    </row>
    <row r="786" spans="1:8" ht="30" x14ac:dyDescent="0.25">
      <c r="A786" s="68" t="s">
        <v>1587</v>
      </c>
      <c r="B786" s="68"/>
      <c r="C786" s="69" t="s">
        <v>1588</v>
      </c>
      <c r="D786" s="70" t="s">
        <v>73</v>
      </c>
      <c r="E786" s="71">
        <v>58.22</v>
      </c>
      <c r="F786" s="71">
        <v>30.41</v>
      </c>
      <c r="G786" s="71">
        <v>88.63</v>
      </c>
      <c r="H786" s="45">
        <v>9</v>
      </c>
    </row>
    <row r="787" spans="1:8" x14ac:dyDescent="0.25">
      <c r="A787" s="68" t="s">
        <v>1589</v>
      </c>
      <c r="B787" s="68"/>
      <c r="C787" s="69" t="s">
        <v>1590</v>
      </c>
      <c r="D787" s="70"/>
      <c r="E787" s="71"/>
      <c r="F787" s="71"/>
      <c r="G787" s="71"/>
      <c r="H787" s="45">
        <v>5</v>
      </c>
    </row>
    <row r="788" spans="1:8" ht="30" x14ac:dyDescent="0.25">
      <c r="A788" s="68" t="s">
        <v>1591</v>
      </c>
      <c r="B788" s="68"/>
      <c r="C788" s="69" t="s">
        <v>1592</v>
      </c>
      <c r="D788" s="70" t="s">
        <v>73</v>
      </c>
      <c r="E788" s="71">
        <v>51.49</v>
      </c>
      <c r="F788" s="71">
        <v>33.479999999999997</v>
      </c>
      <c r="G788" s="71">
        <v>84.97</v>
      </c>
      <c r="H788" s="45">
        <v>9</v>
      </c>
    </row>
    <row r="789" spans="1:8" ht="30" x14ac:dyDescent="0.25">
      <c r="A789" s="68" t="s">
        <v>1593</v>
      </c>
      <c r="B789" s="68"/>
      <c r="C789" s="69" t="s">
        <v>1594</v>
      </c>
      <c r="D789" s="70" t="s">
        <v>73</v>
      </c>
      <c r="E789" s="71">
        <v>69.44</v>
      </c>
      <c r="F789" s="71">
        <v>34.32</v>
      </c>
      <c r="G789" s="71">
        <v>103.76</v>
      </c>
      <c r="H789" s="45">
        <v>9</v>
      </c>
    </row>
    <row r="790" spans="1:8" ht="30" x14ac:dyDescent="0.25">
      <c r="A790" s="68" t="s">
        <v>1595</v>
      </c>
      <c r="B790" s="68"/>
      <c r="C790" s="69" t="s">
        <v>1596</v>
      </c>
      <c r="D790" s="70" t="s">
        <v>73</v>
      </c>
      <c r="E790" s="71">
        <v>57.99</v>
      </c>
      <c r="F790" s="71">
        <v>44.32</v>
      </c>
      <c r="G790" s="71">
        <v>102.31</v>
      </c>
      <c r="H790" s="45">
        <v>9</v>
      </c>
    </row>
    <row r="791" spans="1:8" ht="30" x14ac:dyDescent="0.25">
      <c r="A791" s="68" t="s">
        <v>1597</v>
      </c>
      <c r="B791" s="68"/>
      <c r="C791" s="69" t="s">
        <v>1598</v>
      </c>
      <c r="D791" s="70" t="s">
        <v>73</v>
      </c>
      <c r="E791" s="71">
        <v>76.069999999999993</v>
      </c>
      <c r="F791" s="71">
        <v>47.25</v>
      </c>
      <c r="G791" s="71">
        <v>123.32</v>
      </c>
      <c r="H791" s="45">
        <v>9</v>
      </c>
    </row>
    <row r="792" spans="1:8" x14ac:dyDescent="0.25">
      <c r="A792" s="68" t="s">
        <v>1599</v>
      </c>
      <c r="B792" s="68"/>
      <c r="C792" s="69" t="s">
        <v>1600</v>
      </c>
      <c r="D792" s="70"/>
      <c r="E792" s="71"/>
      <c r="F792" s="71"/>
      <c r="G792" s="71"/>
      <c r="H792" s="45">
        <v>5</v>
      </c>
    </row>
    <row r="793" spans="1:8" ht="30" x14ac:dyDescent="0.25">
      <c r="A793" s="68" t="s">
        <v>1601</v>
      </c>
      <c r="B793" s="68"/>
      <c r="C793" s="69" t="s">
        <v>1602</v>
      </c>
      <c r="D793" s="70" t="s">
        <v>73</v>
      </c>
      <c r="E793" s="71">
        <v>93.12</v>
      </c>
      <c r="F793" s="71">
        <v>12.98</v>
      </c>
      <c r="G793" s="71">
        <v>106.1</v>
      </c>
      <c r="H793" s="45">
        <v>9</v>
      </c>
    </row>
    <row r="794" spans="1:8" ht="30" x14ac:dyDescent="0.25">
      <c r="A794" s="68" t="s">
        <v>1603</v>
      </c>
      <c r="B794" s="68"/>
      <c r="C794" s="69" t="s">
        <v>1604</v>
      </c>
      <c r="D794" s="70" t="s">
        <v>73</v>
      </c>
      <c r="E794" s="71">
        <v>108.31</v>
      </c>
      <c r="F794" s="71">
        <v>13.32</v>
      </c>
      <c r="G794" s="71">
        <v>121.63</v>
      </c>
      <c r="H794" s="45">
        <v>9</v>
      </c>
    </row>
    <row r="795" spans="1:8" ht="30" x14ac:dyDescent="0.25">
      <c r="A795" s="68" t="s">
        <v>1605</v>
      </c>
      <c r="B795" s="68"/>
      <c r="C795" s="69" t="s">
        <v>1606</v>
      </c>
      <c r="D795" s="70" t="s">
        <v>73</v>
      </c>
      <c r="E795" s="71">
        <v>134.9</v>
      </c>
      <c r="F795" s="71">
        <v>13.49</v>
      </c>
      <c r="G795" s="71">
        <v>148.38999999999999</v>
      </c>
      <c r="H795" s="45">
        <v>9</v>
      </c>
    </row>
    <row r="796" spans="1:8" ht="30" x14ac:dyDescent="0.25">
      <c r="A796" s="68" t="s">
        <v>1607</v>
      </c>
      <c r="B796" s="68"/>
      <c r="C796" s="69" t="s">
        <v>1608</v>
      </c>
      <c r="D796" s="70" t="s">
        <v>73</v>
      </c>
      <c r="E796" s="71">
        <v>179.4</v>
      </c>
      <c r="F796" s="71">
        <v>13.99</v>
      </c>
      <c r="G796" s="71">
        <v>193.39</v>
      </c>
      <c r="H796" s="45">
        <v>9</v>
      </c>
    </row>
    <row r="797" spans="1:8" x14ac:dyDescent="0.25">
      <c r="A797" s="68" t="s">
        <v>1609</v>
      </c>
      <c r="B797" s="68"/>
      <c r="C797" s="69" t="s">
        <v>1610</v>
      </c>
      <c r="D797" s="70"/>
      <c r="E797" s="71"/>
      <c r="F797" s="71"/>
      <c r="G797" s="71"/>
      <c r="H797" s="45">
        <v>5</v>
      </c>
    </row>
    <row r="798" spans="1:8" x14ac:dyDescent="0.25">
      <c r="A798" s="68" t="s">
        <v>1611</v>
      </c>
      <c r="B798" s="68"/>
      <c r="C798" s="69" t="s">
        <v>1612</v>
      </c>
      <c r="D798" s="70" t="s">
        <v>156</v>
      </c>
      <c r="E798" s="71">
        <v>1039.1199999999999</v>
      </c>
      <c r="F798" s="71">
        <v>707.26</v>
      </c>
      <c r="G798" s="71">
        <v>1746.38</v>
      </c>
      <c r="H798" s="45">
        <v>9</v>
      </c>
    </row>
    <row r="799" spans="1:8" x14ac:dyDescent="0.25">
      <c r="A799" s="68" t="s">
        <v>1613</v>
      </c>
      <c r="B799" s="68"/>
      <c r="C799" s="69" t="s">
        <v>1614</v>
      </c>
      <c r="D799" s="70" t="s">
        <v>131</v>
      </c>
      <c r="E799" s="71">
        <v>3.64</v>
      </c>
      <c r="F799" s="71">
        <v>6.4</v>
      </c>
      <c r="G799" s="71">
        <v>10.039999999999999</v>
      </c>
      <c r="H799" s="45">
        <v>9</v>
      </c>
    </row>
    <row r="800" spans="1:8" x14ac:dyDescent="0.25">
      <c r="A800" s="68" t="s">
        <v>1615</v>
      </c>
      <c r="B800" s="68"/>
      <c r="C800" s="69" t="s">
        <v>1616</v>
      </c>
      <c r="D800" s="70"/>
      <c r="E800" s="71"/>
      <c r="F800" s="71"/>
      <c r="G800" s="71"/>
      <c r="H800" s="45">
        <v>5</v>
      </c>
    </row>
    <row r="801" spans="1:8" ht="30" x14ac:dyDescent="0.25">
      <c r="A801" s="68" t="s">
        <v>1617</v>
      </c>
      <c r="B801" s="68"/>
      <c r="C801" s="69" t="s">
        <v>1618</v>
      </c>
      <c r="D801" s="70" t="s">
        <v>73</v>
      </c>
      <c r="E801" s="71">
        <v>127.05</v>
      </c>
      <c r="F801" s="71">
        <v>67.28</v>
      </c>
      <c r="G801" s="71">
        <v>194.33</v>
      </c>
      <c r="H801" s="45">
        <v>9</v>
      </c>
    </row>
    <row r="802" spans="1:8" ht="30" x14ac:dyDescent="0.25">
      <c r="A802" s="68" t="s">
        <v>1619</v>
      </c>
      <c r="B802" s="68"/>
      <c r="C802" s="69" t="s">
        <v>1620</v>
      </c>
      <c r="D802" s="70" t="s">
        <v>73</v>
      </c>
      <c r="E802" s="71">
        <v>126.79</v>
      </c>
      <c r="F802" s="71">
        <v>55.84</v>
      </c>
      <c r="G802" s="71">
        <v>182.63</v>
      </c>
      <c r="H802" s="45">
        <v>9</v>
      </c>
    </row>
    <row r="803" spans="1:8" ht="30" x14ac:dyDescent="0.25">
      <c r="A803" s="68" t="s">
        <v>1621</v>
      </c>
      <c r="B803" s="68"/>
      <c r="C803" s="69" t="s">
        <v>1622</v>
      </c>
      <c r="D803" s="70" t="s">
        <v>73</v>
      </c>
      <c r="E803" s="71">
        <v>145.34</v>
      </c>
      <c r="F803" s="71">
        <v>55.83</v>
      </c>
      <c r="G803" s="71">
        <v>201.17</v>
      </c>
      <c r="H803" s="45">
        <v>9</v>
      </c>
    </row>
    <row r="804" spans="1:8" ht="30" x14ac:dyDescent="0.25">
      <c r="A804" s="68" t="s">
        <v>1623</v>
      </c>
      <c r="B804" s="68"/>
      <c r="C804" s="69" t="s">
        <v>1624</v>
      </c>
      <c r="D804" s="70" t="s">
        <v>73</v>
      </c>
      <c r="E804" s="71">
        <v>1531.55</v>
      </c>
      <c r="F804" s="71">
        <v>151.46</v>
      </c>
      <c r="G804" s="71">
        <v>1683.01</v>
      </c>
      <c r="H804" s="45">
        <v>9</v>
      </c>
    </row>
    <row r="805" spans="1:8" ht="30" x14ac:dyDescent="0.25">
      <c r="A805" s="68" t="s">
        <v>1625</v>
      </c>
      <c r="B805" s="68"/>
      <c r="C805" s="69" t="s">
        <v>1626</v>
      </c>
      <c r="D805" s="70" t="s">
        <v>73</v>
      </c>
      <c r="E805" s="71">
        <v>1062.3699999999999</v>
      </c>
      <c r="F805" s="71">
        <v>100.57</v>
      </c>
      <c r="G805" s="71">
        <v>1162.94</v>
      </c>
      <c r="H805" s="45">
        <v>9</v>
      </c>
    </row>
    <row r="806" spans="1:8" x14ac:dyDescent="0.25">
      <c r="A806" s="68" t="s">
        <v>1627</v>
      </c>
      <c r="B806" s="68"/>
      <c r="C806" s="69" t="s">
        <v>1628</v>
      </c>
      <c r="D806" s="70"/>
      <c r="E806" s="71"/>
      <c r="F806" s="71"/>
      <c r="G806" s="71"/>
      <c r="H806" s="45">
        <v>5</v>
      </c>
    </row>
    <row r="807" spans="1:8" ht="30" x14ac:dyDescent="0.25">
      <c r="A807" s="68" t="s">
        <v>1629</v>
      </c>
      <c r="B807" s="68"/>
      <c r="C807" s="69" t="s">
        <v>1630</v>
      </c>
      <c r="D807" s="70" t="s">
        <v>73</v>
      </c>
      <c r="E807" s="71">
        <v>847.59</v>
      </c>
      <c r="F807" s="71">
        <v>65.13</v>
      </c>
      <c r="G807" s="71">
        <v>912.72</v>
      </c>
      <c r="H807" s="45">
        <v>9</v>
      </c>
    </row>
    <row r="808" spans="1:8" ht="30" x14ac:dyDescent="0.25">
      <c r="A808" s="68" t="s">
        <v>1631</v>
      </c>
      <c r="B808" s="68"/>
      <c r="C808" s="69" t="s">
        <v>1632</v>
      </c>
      <c r="D808" s="70" t="s">
        <v>73</v>
      </c>
      <c r="E808" s="71">
        <v>229.88</v>
      </c>
      <c r="F808" s="71"/>
      <c r="G808" s="71">
        <v>229.88</v>
      </c>
      <c r="H808" s="45">
        <v>9</v>
      </c>
    </row>
    <row r="809" spans="1:8" ht="45" x14ac:dyDescent="0.25">
      <c r="A809" s="68" t="s">
        <v>1633</v>
      </c>
      <c r="B809" s="68"/>
      <c r="C809" s="69" t="s">
        <v>1634</v>
      </c>
      <c r="D809" s="70" t="s">
        <v>73</v>
      </c>
      <c r="E809" s="71">
        <v>622.91999999999996</v>
      </c>
      <c r="F809" s="71"/>
      <c r="G809" s="71">
        <v>622.91999999999996</v>
      </c>
      <c r="H809" s="45">
        <v>9</v>
      </c>
    </row>
    <row r="810" spans="1:8" ht="30" x14ac:dyDescent="0.25">
      <c r="A810" s="68" t="s">
        <v>1635</v>
      </c>
      <c r="B810" s="68"/>
      <c r="C810" s="69" t="s">
        <v>1636</v>
      </c>
      <c r="D810" s="70" t="s">
        <v>73</v>
      </c>
      <c r="E810" s="71">
        <v>973.96</v>
      </c>
      <c r="F810" s="71">
        <v>65.13</v>
      </c>
      <c r="G810" s="71">
        <v>1039.0899999999999</v>
      </c>
      <c r="H810" s="45">
        <v>9</v>
      </c>
    </row>
    <row r="811" spans="1:8" ht="30" x14ac:dyDescent="0.25">
      <c r="A811" s="68" t="s">
        <v>1637</v>
      </c>
      <c r="B811" s="68"/>
      <c r="C811" s="69" t="s">
        <v>1638</v>
      </c>
      <c r="D811" s="70" t="s">
        <v>73</v>
      </c>
      <c r="E811" s="71">
        <v>136.33000000000001</v>
      </c>
      <c r="F811" s="71"/>
      <c r="G811" s="71">
        <v>136.33000000000001</v>
      </c>
      <c r="H811" s="45">
        <v>9</v>
      </c>
    </row>
    <row r="812" spans="1:8" ht="45" x14ac:dyDescent="0.25">
      <c r="A812" s="68" t="s">
        <v>1639</v>
      </c>
      <c r="B812" s="68"/>
      <c r="C812" s="69" t="s">
        <v>1640</v>
      </c>
      <c r="D812" s="70" t="s">
        <v>73</v>
      </c>
      <c r="E812" s="71">
        <v>193.97</v>
      </c>
      <c r="F812" s="71"/>
      <c r="G812" s="71">
        <v>193.97</v>
      </c>
      <c r="H812" s="45">
        <v>9</v>
      </c>
    </row>
    <row r="813" spans="1:8" ht="45" x14ac:dyDescent="0.25">
      <c r="A813" s="68" t="s">
        <v>1641</v>
      </c>
      <c r="B813" s="68"/>
      <c r="C813" s="69" t="s">
        <v>1642</v>
      </c>
      <c r="D813" s="70" t="s">
        <v>73</v>
      </c>
      <c r="E813" s="71">
        <v>156.25</v>
      </c>
      <c r="F813" s="71"/>
      <c r="G813" s="71">
        <v>156.25</v>
      </c>
      <c r="H813" s="45">
        <v>9</v>
      </c>
    </row>
    <row r="814" spans="1:8" ht="45" x14ac:dyDescent="0.25">
      <c r="A814" s="68" t="s">
        <v>1643</v>
      </c>
      <c r="B814" s="68"/>
      <c r="C814" s="69" t="s">
        <v>1644</v>
      </c>
      <c r="D814" s="70" t="s">
        <v>73</v>
      </c>
      <c r="E814" s="71">
        <v>171.18</v>
      </c>
      <c r="F814" s="71"/>
      <c r="G814" s="71">
        <v>171.18</v>
      </c>
      <c r="H814" s="45">
        <v>9</v>
      </c>
    </row>
    <row r="815" spans="1:8" ht="30" x14ac:dyDescent="0.25">
      <c r="A815" s="68" t="s">
        <v>1645</v>
      </c>
      <c r="B815" s="68"/>
      <c r="C815" s="69" t="s">
        <v>1646</v>
      </c>
      <c r="D815" s="70" t="s">
        <v>73</v>
      </c>
      <c r="E815" s="71">
        <v>136.83000000000001</v>
      </c>
      <c r="F815" s="71"/>
      <c r="G815" s="71">
        <v>136.83000000000001</v>
      </c>
      <c r="H815" s="45">
        <v>9</v>
      </c>
    </row>
    <row r="816" spans="1:8" ht="45" x14ac:dyDescent="0.25">
      <c r="A816" s="68" t="s">
        <v>1647</v>
      </c>
      <c r="B816" s="68"/>
      <c r="C816" s="69" t="s">
        <v>1648</v>
      </c>
      <c r="D816" s="70" t="s">
        <v>73</v>
      </c>
      <c r="E816" s="71">
        <v>131.82</v>
      </c>
      <c r="F816" s="71"/>
      <c r="G816" s="71">
        <v>131.82</v>
      </c>
      <c r="H816" s="45">
        <v>9</v>
      </c>
    </row>
    <row r="817" spans="1:8" ht="45" x14ac:dyDescent="0.25">
      <c r="A817" s="68" t="s">
        <v>1649</v>
      </c>
      <c r="B817" s="68"/>
      <c r="C817" s="69" t="s">
        <v>1650</v>
      </c>
      <c r="D817" s="70" t="s">
        <v>73</v>
      </c>
      <c r="E817" s="71">
        <v>176.39</v>
      </c>
      <c r="F817" s="71"/>
      <c r="G817" s="71">
        <v>176.39</v>
      </c>
      <c r="H817" s="45">
        <v>9</v>
      </c>
    </row>
    <row r="818" spans="1:8" ht="30" x14ac:dyDescent="0.25">
      <c r="A818" s="68" t="s">
        <v>1651</v>
      </c>
      <c r="B818" s="68"/>
      <c r="C818" s="69" t="s">
        <v>1652</v>
      </c>
      <c r="D818" s="70" t="s">
        <v>73</v>
      </c>
      <c r="E818" s="71">
        <v>117.37</v>
      </c>
      <c r="F818" s="71"/>
      <c r="G818" s="71">
        <v>117.37</v>
      </c>
      <c r="H818" s="45">
        <v>9</v>
      </c>
    </row>
    <row r="819" spans="1:8" ht="45" x14ac:dyDescent="0.25">
      <c r="A819" s="68" t="s">
        <v>1653</v>
      </c>
      <c r="B819" s="68"/>
      <c r="C819" s="69" t="s">
        <v>1654</v>
      </c>
      <c r="D819" s="70" t="s">
        <v>73</v>
      </c>
      <c r="E819" s="71">
        <v>178.02</v>
      </c>
      <c r="F819" s="71"/>
      <c r="G819" s="71">
        <v>178.02</v>
      </c>
      <c r="H819" s="45">
        <v>9</v>
      </c>
    </row>
    <row r="820" spans="1:8" ht="45" x14ac:dyDescent="0.25">
      <c r="A820" s="68" t="s">
        <v>1655</v>
      </c>
      <c r="B820" s="68"/>
      <c r="C820" s="69" t="s">
        <v>1656</v>
      </c>
      <c r="D820" s="70" t="s">
        <v>73</v>
      </c>
      <c r="E820" s="71">
        <v>203.94</v>
      </c>
      <c r="F820" s="71"/>
      <c r="G820" s="71">
        <v>203.94</v>
      </c>
      <c r="H820" s="45">
        <v>9</v>
      </c>
    </row>
    <row r="821" spans="1:8" ht="45" x14ac:dyDescent="0.25">
      <c r="A821" s="68" t="s">
        <v>1657</v>
      </c>
      <c r="B821" s="68"/>
      <c r="C821" s="69" t="s">
        <v>1658</v>
      </c>
      <c r="D821" s="70" t="s">
        <v>73</v>
      </c>
      <c r="E821" s="71">
        <v>961.59</v>
      </c>
      <c r="F821" s="71"/>
      <c r="G821" s="71">
        <v>961.59</v>
      </c>
      <c r="H821" s="45">
        <v>9</v>
      </c>
    </row>
    <row r="822" spans="1:8" ht="45" x14ac:dyDescent="0.25">
      <c r="A822" s="68" t="s">
        <v>1659</v>
      </c>
      <c r="B822" s="68"/>
      <c r="C822" s="69" t="s">
        <v>1660</v>
      </c>
      <c r="D822" s="70" t="s">
        <v>73</v>
      </c>
      <c r="E822" s="71">
        <v>663</v>
      </c>
      <c r="F822" s="71"/>
      <c r="G822" s="71">
        <v>663</v>
      </c>
      <c r="H822" s="45">
        <v>9</v>
      </c>
    </row>
    <row r="823" spans="1:8" ht="45" x14ac:dyDescent="0.25">
      <c r="A823" s="68" t="s">
        <v>1661</v>
      </c>
      <c r="B823" s="68"/>
      <c r="C823" s="69" t="s">
        <v>1662</v>
      </c>
      <c r="D823" s="70" t="s">
        <v>73</v>
      </c>
      <c r="E823" s="71">
        <v>1245.1400000000001</v>
      </c>
      <c r="F823" s="71"/>
      <c r="G823" s="71">
        <v>1245.1400000000001</v>
      </c>
      <c r="H823" s="45">
        <v>9</v>
      </c>
    </row>
    <row r="824" spans="1:8" ht="30" x14ac:dyDescent="0.25">
      <c r="A824" s="68" t="s">
        <v>1663</v>
      </c>
      <c r="B824" s="68"/>
      <c r="C824" s="69" t="s">
        <v>1664</v>
      </c>
      <c r="D824" s="70" t="s">
        <v>73</v>
      </c>
      <c r="E824" s="71">
        <v>318.97000000000003</v>
      </c>
      <c r="F824" s="71">
        <v>60.43</v>
      </c>
      <c r="G824" s="71">
        <v>379.4</v>
      </c>
      <c r="H824" s="45">
        <v>9</v>
      </c>
    </row>
    <row r="825" spans="1:8" ht="45" x14ac:dyDescent="0.25">
      <c r="A825" s="68" t="s">
        <v>1665</v>
      </c>
      <c r="B825" s="68"/>
      <c r="C825" s="69" t="s">
        <v>1666</v>
      </c>
      <c r="D825" s="70" t="s">
        <v>73</v>
      </c>
      <c r="E825" s="71">
        <v>222.65</v>
      </c>
      <c r="F825" s="71"/>
      <c r="G825" s="71">
        <v>222.65</v>
      </c>
      <c r="H825" s="45">
        <v>9</v>
      </c>
    </row>
    <row r="826" spans="1:8" ht="45" x14ac:dyDescent="0.25">
      <c r="A826" s="68" t="s">
        <v>1667</v>
      </c>
      <c r="B826" s="68"/>
      <c r="C826" s="69" t="s">
        <v>1668</v>
      </c>
      <c r="D826" s="70" t="s">
        <v>73</v>
      </c>
      <c r="E826" s="71">
        <v>220.91</v>
      </c>
      <c r="F826" s="71"/>
      <c r="G826" s="71">
        <v>220.91</v>
      </c>
      <c r="H826" s="45">
        <v>9</v>
      </c>
    </row>
    <row r="827" spans="1:8" ht="45" x14ac:dyDescent="0.25">
      <c r="A827" s="68" t="s">
        <v>1669</v>
      </c>
      <c r="B827" s="68"/>
      <c r="C827" s="69" t="s">
        <v>1670</v>
      </c>
      <c r="D827" s="70" t="s">
        <v>73</v>
      </c>
      <c r="E827" s="71">
        <v>223.84</v>
      </c>
      <c r="F827" s="71"/>
      <c r="G827" s="71">
        <v>223.84</v>
      </c>
      <c r="H827" s="45">
        <v>9</v>
      </c>
    </row>
    <row r="828" spans="1:8" ht="45" x14ac:dyDescent="0.25">
      <c r="A828" s="68" t="s">
        <v>1671</v>
      </c>
      <c r="B828" s="68"/>
      <c r="C828" s="69" t="s">
        <v>1672</v>
      </c>
      <c r="D828" s="70" t="s">
        <v>73</v>
      </c>
      <c r="E828" s="71">
        <v>189.69</v>
      </c>
      <c r="F828" s="71"/>
      <c r="G828" s="71">
        <v>189.69</v>
      </c>
      <c r="H828" s="45">
        <v>9</v>
      </c>
    </row>
    <row r="829" spans="1:8" ht="45" x14ac:dyDescent="0.25">
      <c r="A829" s="68" t="s">
        <v>1673</v>
      </c>
      <c r="B829" s="68"/>
      <c r="C829" s="69" t="s">
        <v>1674</v>
      </c>
      <c r="D829" s="70" t="s">
        <v>73</v>
      </c>
      <c r="E829" s="71">
        <v>233.18</v>
      </c>
      <c r="F829" s="71"/>
      <c r="G829" s="71">
        <v>233.18</v>
      </c>
      <c r="H829" s="45">
        <v>9</v>
      </c>
    </row>
    <row r="830" spans="1:8" ht="45" x14ac:dyDescent="0.25">
      <c r="A830" s="68" t="s">
        <v>1675</v>
      </c>
      <c r="B830" s="68"/>
      <c r="C830" s="69" t="s">
        <v>1676</v>
      </c>
      <c r="D830" s="70" t="s">
        <v>73</v>
      </c>
      <c r="E830" s="71">
        <v>247.67</v>
      </c>
      <c r="F830" s="71"/>
      <c r="G830" s="71">
        <v>247.67</v>
      </c>
      <c r="H830" s="45">
        <v>9</v>
      </c>
    </row>
    <row r="831" spans="1:8" x14ac:dyDescent="0.25">
      <c r="A831" s="68" t="s">
        <v>1677</v>
      </c>
      <c r="B831" s="68"/>
      <c r="C831" s="69" t="s">
        <v>1678</v>
      </c>
      <c r="D831" s="70"/>
      <c r="E831" s="71"/>
      <c r="F831" s="71"/>
      <c r="G831" s="71"/>
      <c r="H831" s="45">
        <v>5</v>
      </c>
    </row>
    <row r="832" spans="1:8" ht="30" x14ac:dyDescent="0.25">
      <c r="A832" s="68" t="s">
        <v>1679</v>
      </c>
      <c r="B832" s="68"/>
      <c r="C832" s="69" t="s">
        <v>1680</v>
      </c>
      <c r="D832" s="70" t="s">
        <v>73</v>
      </c>
      <c r="E832" s="71">
        <v>105.41</v>
      </c>
      <c r="F832" s="71">
        <v>108.23</v>
      </c>
      <c r="G832" s="71">
        <v>213.64</v>
      </c>
      <c r="H832" s="45">
        <v>9</v>
      </c>
    </row>
    <row r="833" spans="1:8" x14ac:dyDescent="0.25">
      <c r="A833" s="68" t="s">
        <v>1681</v>
      </c>
      <c r="B833" s="68"/>
      <c r="C833" s="69" t="s">
        <v>1682</v>
      </c>
      <c r="D833" s="70"/>
      <c r="E833" s="71"/>
      <c r="F833" s="71"/>
      <c r="G833" s="71"/>
      <c r="H833" s="45">
        <v>5</v>
      </c>
    </row>
    <row r="834" spans="1:8" ht="30" x14ac:dyDescent="0.25">
      <c r="A834" s="68" t="s">
        <v>1683</v>
      </c>
      <c r="B834" s="68"/>
      <c r="C834" s="69" t="s">
        <v>1684</v>
      </c>
      <c r="D834" s="70" t="s">
        <v>73</v>
      </c>
      <c r="E834" s="71"/>
      <c r="F834" s="71">
        <v>37.4</v>
      </c>
      <c r="G834" s="71">
        <v>37.4</v>
      </c>
      <c r="H834" s="45">
        <v>9</v>
      </c>
    </row>
    <row r="835" spans="1:8" ht="30" x14ac:dyDescent="0.25">
      <c r="A835" s="68" t="s">
        <v>1685</v>
      </c>
      <c r="B835" s="68"/>
      <c r="C835" s="69" t="s">
        <v>1686</v>
      </c>
      <c r="D835" s="70" t="s">
        <v>21</v>
      </c>
      <c r="E835" s="71">
        <v>2.52</v>
      </c>
      <c r="F835" s="71">
        <v>5.13</v>
      </c>
      <c r="G835" s="71">
        <v>7.65</v>
      </c>
      <c r="H835" s="45">
        <v>9</v>
      </c>
    </row>
    <row r="836" spans="1:8" ht="30" x14ac:dyDescent="0.25">
      <c r="A836" s="68" t="s">
        <v>1687</v>
      </c>
      <c r="B836" s="68"/>
      <c r="C836" s="69" t="s">
        <v>1688</v>
      </c>
      <c r="D836" s="70" t="s">
        <v>21</v>
      </c>
      <c r="E836" s="71">
        <v>2.94</v>
      </c>
      <c r="F836" s="71">
        <v>5.13</v>
      </c>
      <c r="G836" s="71">
        <v>8.07</v>
      </c>
      <c r="H836" s="45">
        <v>9</v>
      </c>
    </row>
    <row r="837" spans="1:8" ht="30" x14ac:dyDescent="0.25">
      <c r="A837" s="68" t="s">
        <v>1689</v>
      </c>
      <c r="B837" s="68"/>
      <c r="C837" s="69" t="s">
        <v>1690</v>
      </c>
      <c r="D837" s="70" t="s">
        <v>21</v>
      </c>
      <c r="E837" s="71">
        <v>3.75</v>
      </c>
      <c r="F837" s="71">
        <v>5.13</v>
      </c>
      <c r="G837" s="71">
        <v>8.8800000000000008</v>
      </c>
      <c r="H837" s="45">
        <v>9</v>
      </c>
    </row>
    <row r="838" spans="1:8" ht="30" x14ac:dyDescent="0.25">
      <c r="A838" s="68" t="s">
        <v>1691</v>
      </c>
      <c r="B838" s="68"/>
      <c r="C838" s="69" t="s">
        <v>1692</v>
      </c>
      <c r="D838" s="70" t="s">
        <v>21</v>
      </c>
      <c r="E838" s="71">
        <v>4.0199999999999996</v>
      </c>
      <c r="F838" s="71">
        <v>5.13</v>
      </c>
      <c r="G838" s="71">
        <v>9.15</v>
      </c>
      <c r="H838" s="45">
        <v>9</v>
      </c>
    </row>
    <row r="839" spans="1:8" ht="30" x14ac:dyDescent="0.25">
      <c r="A839" s="68" t="s">
        <v>1693</v>
      </c>
      <c r="B839" s="68"/>
      <c r="C839" s="69" t="s">
        <v>1694</v>
      </c>
      <c r="D839" s="70" t="s">
        <v>21</v>
      </c>
      <c r="E839" s="71">
        <v>5.33</v>
      </c>
      <c r="F839" s="71">
        <v>5.13</v>
      </c>
      <c r="G839" s="71">
        <v>10.46</v>
      </c>
      <c r="H839" s="45">
        <v>9</v>
      </c>
    </row>
    <row r="840" spans="1:8" ht="30" x14ac:dyDescent="0.25">
      <c r="A840" s="68" t="s">
        <v>1695</v>
      </c>
      <c r="B840" s="68"/>
      <c r="C840" s="69" t="s">
        <v>1696</v>
      </c>
      <c r="D840" s="70"/>
      <c r="E840" s="71"/>
      <c r="F840" s="71"/>
      <c r="G840" s="71"/>
      <c r="H840" s="45">
        <v>2</v>
      </c>
    </row>
    <row r="841" spans="1:8" x14ac:dyDescent="0.25">
      <c r="A841" s="68" t="s">
        <v>1697</v>
      </c>
      <c r="B841" s="68"/>
      <c r="C841" s="69" t="s">
        <v>1698</v>
      </c>
      <c r="D841" s="70"/>
      <c r="E841" s="71"/>
      <c r="F841" s="71"/>
      <c r="G841" s="71"/>
      <c r="H841" s="45">
        <v>5</v>
      </c>
    </row>
    <row r="842" spans="1:8" ht="30" x14ac:dyDescent="0.25">
      <c r="A842" s="68" t="s">
        <v>1699</v>
      </c>
      <c r="B842" s="68"/>
      <c r="C842" s="69" t="s">
        <v>1700</v>
      </c>
      <c r="D842" s="70" t="s">
        <v>73</v>
      </c>
      <c r="E842" s="71">
        <v>99.34</v>
      </c>
      <c r="F842" s="71">
        <v>46.75</v>
      </c>
      <c r="G842" s="71">
        <v>146.09</v>
      </c>
      <c r="H842" s="45">
        <v>9</v>
      </c>
    </row>
    <row r="843" spans="1:8" ht="30" x14ac:dyDescent="0.25">
      <c r="A843" s="68" t="s">
        <v>1701</v>
      </c>
      <c r="B843" s="68"/>
      <c r="C843" s="69" t="s">
        <v>1702</v>
      </c>
      <c r="D843" s="70" t="s">
        <v>73</v>
      </c>
      <c r="E843" s="71">
        <v>106.62</v>
      </c>
      <c r="F843" s="71">
        <v>48.62</v>
      </c>
      <c r="G843" s="71">
        <v>155.24</v>
      </c>
      <c r="H843" s="45">
        <v>9</v>
      </c>
    </row>
    <row r="844" spans="1:8" ht="30" x14ac:dyDescent="0.25">
      <c r="A844" s="68" t="s">
        <v>1703</v>
      </c>
      <c r="B844" s="68"/>
      <c r="C844" s="69" t="s">
        <v>1704</v>
      </c>
      <c r="D844" s="70" t="s">
        <v>73</v>
      </c>
      <c r="E844" s="71">
        <v>113.89</v>
      </c>
      <c r="F844" s="71">
        <v>50.49</v>
      </c>
      <c r="G844" s="71">
        <v>164.38</v>
      </c>
      <c r="H844" s="45">
        <v>9</v>
      </c>
    </row>
    <row r="845" spans="1:8" ht="30" x14ac:dyDescent="0.25">
      <c r="A845" s="68" t="s">
        <v>1705</v>
      </c>
      <c r="B845" s="68"/>
      <c r="C845" s="69" t="s">
        <v>1706</v>
      </c>
      <c r="D845" s="70" t="s">
        <v>73</v>
      </c>
      <c r="E845" s="71">
        <v>125</v>
      </c>
      <c r="F845" s="71">
        <v>54.23</v>
      </c>
      <c r="G845" s="71">
        <v>179.23</v>
      </c>
      <c r="H845" s="45">
        <v>9</v>
      </c>
    </row>
    <row r="846" spans="1:8" ht="30" x14ac:dyDescent="0.25">
      <c r="A846" s="68" t="s">
        <v>1707</v>
      </c>
      <c r="B846" s="68"/>
      <c r="C846" s="69" t="s">
        <v>1708</v>
      </c>
      <c r="D846" s="70" t="s">
        <v>73</v>
      </c>
      <c r="E846" s="71">
        <v>67.88</v>
      </c>
      <c r="F846" s="71">
        <v>35.53</v>
      </c>
      <c r="G846" s="71">
        <v>103.41</v>
      </c>
      <c r="H846" s="45">
        <v>9</v>
      </c>
    </row>
    <row r="847" spans="1:8" ht="30" x14ac:dyDescent="0.25">
      <c r="A847" s="68" t="s">
        <v>1709</v>
      </c>
      <c r="B847" s="68"/>
      <c r="C847" s="69" t="s">
        <v>1710</v>
      </c>
      <c r="D847" s="70" t="s">
        <v>73</v>
      </c>
      <c r="E847" s="71">
        <v>75.16</v>
      </c>
      <c r="F847" s="71">
        <v>37.4</v>
      </c>
      <c r="G847" s="71">
        <v>112.56</v>
      </c>
      <c r="H847" s="45">
        <v>9</v>
      </c>
    </row>
    <row r="848" spans="1:8" ht="30" x14ac:dyDescent="0.25">
      <c r="A848" s="68" t="s">
        <v>1711</v>
      </c>
      <c r="B848" s="68"/>
      <c r="C848" s="69" t="s">
        <v>1712</v>
      </c>
      <c r="D848" s="70" t="s">
        <v>73</v>
      </c>
      <c r="E848" s="71">
        <v>82.44</v>
      </c>
      <c r="F848" s="71">
        <v>39.270000000000003</v>
      </c>
      <c r="G848" s="71">
        <v>121.71</v>
      </c>
      <c r="H848" s="45">
        <v>9</v>
      </c>
    </row>
    <row r="849" spans="1:8" ht="30" x14ac:dyDescent="0.25">
      <c r="A849" s="68" t="s">
        <v>1713</v>
      </c>
      <c r="B849" s="68"/>
      <c r="C849" s="69" t="s">
        <v>1714</v>
      </c>
      <c r="D849" s="70" t="s">
        <v>73</v>
      </c>
      <c r="E849" s="71">
        <v>90.08</v>
      </c>
      <c r="F849" s="71">
        <v>43.01</v>
      </c>
      <c r="G849" s="71">
        <v>133.09</v>
      </c>
      <c r="H849" s="45">
        <v>9</v>
      </c>
    </row>
    <row r="850" spans="1:8" x14ac:dyDescent="0.25">
      <c r="A850" s="68" t="s">
        <v>1715</v>
      </c>
      <c r="B850" s="68"/>
      <c r="C850" s="69" t="s">
        <v>1716</v>
      </c>
      <c r="D850" s="70" t="s">
        <v>73</v>
      </c>
      <c r="E850" s="71">
        <v>76.91</v>
      </c>
      <c r="F850" s="71">
        <v>44.88</v>
      </c>
      <c r="G850" s="71">
        <v>121.79</v>
      </c>
      <c r="H850" s="45">
        <v>9</v>
      </c>
    </row>
    <row r="851" spans="1:8" x14ac:dyDescent="0.25">
      <c r="A851" s="68" t="s">
        <v>1717</v>
      </c>
      <c r="B851" s="68"/>
      <c r="C851" s="69" t="s">
        <v>1718</v>
      </c>
      <c r="D851" s="70" t="s">
        <v>73</v>
      </c>
      <c r="E851" s="71">
        <v>57.45</v>
      </c>
      <c r="F851" s="71">
        <v>33.659999999999997</v>
      </c>
      <c r="G851" s="71">
        <v>91.11</v>
      </c>
      <c r="H851" s="45">
        <v>9</v>
      </c>
    </row>
    <row r="852" spans="1:8" x14ac:dyDescent="0.25">
      <c r="A852" s="68" t="s">
        <v>1719</v>
      </c>
      <c r="B852" s="68"/>
      <c r="C852" s="69" t="s">
        <v>1720</v>
      </c>
      <c r="D852" s="70" t="s">
        <v>73</v>
      </c>
      <c r="E852" s="71">
        <v>70.19</v>
      </c>
      <c r="F852" s="71">
        <v>24.31</v>
      </c>
      <c r="G852" s="71">
        <v>94.5</v>
      </c>
      <c r="H852" s="45">
        <v>9</v>
      </c>
    </row>
    <row r="853" spans="1:8" ht="30" x14ac:dyDescent="0.25">
      <c r="A853" s="68" t="s">
        <v>1721</v>
      </c>
      <c r="B853" s="68"/>
      <c r="C853" s="69" t="s">
        <v>1722</v>
      </c>
      <c r="D853" s="70" t="s">
        <v>73</v>
      </c>
      <c r="E853" s="71">
        <v>21.64</v>
      </c>
      <c r="F853" s="71">
        <v>4.7699999999999996</v>
      </c>
      <c r="G853" s="71">
        <v>26.41</v>
      </c>
      <c r="H853" s="45">
        <v>9</v>
      </c>
    </row>
    <row r="854" spans="1:8" x14ac:dyDescent="0.25">
      <c r="A854" s="68" t="s">
        <v>1723</v>
      </c>
      <c r="B854" s="68"/>
      <c r="C854" s="69" t="s">
        <v>1724</v>
      </c>
      <c r="D854" s="70" t="s">
        <v>73</v>
      </c>
      <c r="E854" s="71">
        <v>13.69</v>
      </c>
      <c r="F854" s="71">
        <v>4.7699999999999996</v>
      </c>
      <c r="G854" s="71">
        <v>18.46</v>
      </c>
      <c r="H854" s="45">
        <v>9</v>
      </c>
    </row>
    <row r="855" spans="1:8" x14ac:dyDescent="0.25">
      <c r="A855" s="68" t="s">
        <v>1725</v>
      </c>
      <c r="B855" s="68"/>
      <c r="C855" s="69" t="s">
        <v>1726</v>
      </c>
      <c r="D855" s="70"/>
      <c r="E855" s="71"/>
      <c r="F855" s="71"/>
      <c r="G855" s="71"/>
      <c r="H855" s="45">
        <v>5</v>
      </c>
    </row>
    <row r="856" spans="1:8" ht="30" x14ac:dyDescent="0.25">
      <c r="A856" s="68" t="s">
        <v>1727</v>
      </c>
      <c r="B856" s="68"/>
      <c r="C856" s="69" t="s">
        <v>1728</v>
      </c>
      <c r="D856" s="70" t="s">
        <v>592</v>
      </c>
      <c r="E856" s="71">
        <v>18.47</v>
      </c>
      <c r="F856" s="71"/>
      <c r="G856" s="71">
        <v>18.47</v>
      </c>
      <c r="H856" s="45">
        <v>9</v>
      </c>
    </row>
    <row r="857" spans="1:8" ht="30" x14ac:dyDescent="0.25">
      <c r="A857" s="68" t="s">
        <v>1729</v>
      </c>
      <c r="B857" s="68"/>
      <c r="C857" s="69" t="s">
        <v>1730</v>
      </c>
      <c r="D857" s="70" t="s">
        <v>592</v>
      </c>
      <c r="E857" s="71"/>
      <c r="F857" s="71">
        <v>4.83</v>
      </c>
      <c r="G857" s="71">
        <v>4.83</v>
      </c>
      <c r="H857" s="45">
        <v>9</v>
      </c>
    </row>
    <row r="858" spans="1:8" ht="30" x14ac:dyDescent="0.25">
      <c r="A858" s="68" t="s">
        <v>1731</v>
      </c>
      <c r="B858" s="68"/>
      <c r="C858" s="69" t="s">
        <v>1732</v>
      </c>
      <c r="D858" s="70" t="s">
        <v>592</v>
      </c>
      <c r="E858" s="71">
        <v>20.97</v>
      </c>
      <c r="F858" s="71"/>
      <c r="G858" s="71">
        <v>20.97</v>
      </c>
      <c r="H858" s="45">
        <v>9</v>
      </c>
    </row>
    <row r="859" spans="1:8" ht="30" x14ac:dyDescent="0.25">
      <c r="A859" s="68" t="s">
        <v>1733</v>
      </c>
      <c r="B859" s="68"/>
      <c r="C859" s="69" t="s">
        <v>1734</v>
      </c>
      <c r="D859" s="70" t="s">
        <v>592</v>
      </c>
      <c r="E859" s="71">
        <v>17</v>
      </c>
      <c r="F859" s="71"/>
      <c r="G859" s="71">
        <v>17</v>
      </c>
      <c r="H859" s="45">
        <v>9</v>
      </c>
    </row>
    <row r="860" spans="1:8" ht="30" x14ac:dyDescent="0.25">
      <c r="A860" s="68" t="s">
        <v>1735</v>
      </c>
      <c r="B860" s="68"/>
      <c r="C860" s="69" t="s">
        <v>1736</v>
      </c>
      <c r="D860" s="70" t="s">
        <v>592</v>
      </c>
      <c r="E860" s="71">
        <v>18.350000000000001</v>
      </c>
      <c r="F860" s="71"/>
      <c r="G860" s="71">
        <v>18.350000000000001</v>
      </c>
      <c r="H860" s="45">
        <v>9</v>
      </c>
    </row>
    <row r="861" spans="1:8" ht="30" x14ac:dyDescent="0.25">
      <c r="A861" s="68" t="s">
        <v>1737</v>
      </c>
      <c r="B861" s="68"/>
      <c r="C861" s="69" t="s">
        <v>1738</v>
      </c>
      <c r="D861" s="70" t="s">
        <v>592</v>
      </c>
      <c r="E861" s="71">
        <v>15.59</v>
      </c>
      <c r="F861" s="71">
        <v>4.83</v>
      </c>
      <c r="G861" s="71">
        <v>20.420000000000002</v>
      </c>
      <c r="H861" s="45">
        <v>9</v>
      </c>
    </row>
    <row r="862" spans="1:8" x14ac:dyDescent="0.25">
      <c r="A862" s="68" t="s">
        <v>1739</v>
      </c>
      <c r="B862" s="68"/>
      <c r="C862" s="69" t="s">
        <v>1740</v>
      </c>
      <c r="D862" s="70"/>
      <c r="E862" s="71"/>
      <c r="F862" s="71"/>
      <c r="G862" s="71"/>
      <c r="H862" s="45">
        <v>5</v>
      </c>
    </row>
    <row r="863" spans="1:8" ht="30" x14ac:dyDescent="0.25">
      <c r="A863" s="68" t="s">
        <v>1741</v>
      </c>
      <c r="B863" s="68"/>
      <c r="C863" s="69" t="s">
        <v>1742</v>
      </c>
      <c r="D863" s="70" t="s">
        <v>156</v>
      </c>
      <c r="E863" s="71">
        <v>3109.65</v>
      </c>
      <c r="F863" s="71">
        <v>720.36</v>
      </c>
      <c r="G863" s="71">
        <v>3830.01</v>
      </c>
      <c r="H863" s="45">
        <v>9</v>
      </c>
    </row>
    <row r="864" spans="1:8" ht="30" x14ac:dyDescent="0.25">
      <c r="A864" s="68" t="s">
        <v>1743</v>
      </c>
      <c r="B864" s="68"/>
      <c r="C864" s="69" t="s">
        <v>1744</v>
      </c>
      <c r="D864" s="70" t="s">
        <v>156</v>
      </c>
      <c r="E864" s="71">
        <v>3015.88</v>
      </c>
      <c r="F864" s="71">
        <v>794.71</v>
      </c>
      <c r="G864" s="71">
        <v>3810.59</v>
      </c>
      <c r="H864" s="45">
        <v>9</v>
      </c>
    </row>
    <row r="865" spans="1:8" ht="30" x14ac:dyDescent="0.25">
      <c r="A865" s="68" t="s">
        <v>1745</v>
      </c>
      <c r="B865" s="68"/>
      <c r="C865" s="69" t="s">
        <v>1746</v>
      </c>
      <c r="D865" s="70" t="s">
        <v>156</v>
      </c>
      <c r="E865" s="71">
        <v>2659.87</v>
      </c>
      <c r="F865" s="71">
        <v>684.89</v>
      </c>
      <c r="G865" s="71">
        <v>3344.76</v>
      </c>
      <c r="H865" s="45">
        <v>9</v>
      </c>
    </row>
    <row r="866" spans="1:8" ht="30" x14ac:dyDescent="0.25">
      <c r="A866" s="68" t="s">
        <v>1747</v>
      </c>
      <c r="B866" s="68"/>
      <c r="C866" s="69" t="s">
        <v>1748</v>
      </c>
      <c r="D866" s="70" t="s">
        <v>156</v>
      </c>
      <c r="E866" s="71">
        <v>2406.84</v>
      </c>
      <c r="F866" s="71">
        <v>677.98</v>
      </c>
      <c r="G866" s="71">
        <v>3084.82</v>
      </c>
      <c r="H866" s="45">
        <v>9</v>
      </c>
    </row>
    <row r="867" spans="1:8" ht="30" x14ac:dyDescent="0.25">
      <c r="A867" s="68" t="s">
        <v>1749</v>
      </c>
      <c r="B867" s="68"/>
      <c r="C867" s="69" t="s">
        <v>1750</v>
      </c>
      <c r="D867" s="70" t="s">
        <v>156</v>
      </c>
      <c r="E867" s="71">
        <v>2635.78</v>
      </c>
      <c r="F867" s="71">
        <v>726.4</v>
      </c>
      <c r="G867" s="71">
        <v>3362.18</v>
      </c>
      <c r="H867" s="45">
        <v>9</v>
      </c>
    </row>
    <row r="868" spans="1:8" x14ac:dyDescent="0.25">
      <c r="A868" s="68" t="s">
        <v>1751</v>
      </c>
      <c r="B868" s="68"/>
      <c r="C868" s="69" t="s">
        <v>1752</v>
      </c>
      <c r="D868" s="70"/>
      <c r="E868" s="71"/>
      <c r="F868" s="71"/>
      <c r="G868" s="71"/>
      <c r="H868" s="45">
        <v>5</v>
      </c>
    </row>
    <row r="869" spans="1:8" ht="30" x14ac:dyDescent="0.25">
      <c r="A869" s="68" t="s">
        <v>1753</v>
      </c>
      <c r="B869" s="68"/>
      <c r="C869" s="69" t="s">
        <v>1754</v>
      </c>
      <c r="D869" s="70" t="s">
        <v>156</v>
      </c>
      <c r="E869" s="71">
        <v>3509.56</v>
      </c>
      <c r="F869" s="71">
        <v>1122</v>
      </c>
      <c r="G869" s="71">
        <v>4631.5600000000004</v>
      </c>
      <c r="H869" s="45">
        <v>9</v>
      </c>
    </row>
    <row r="870" spans="1:8" ht="30" x14ac:dyDescent="0.25">
      <c r="A870" s="68" t="s">
        <v>1755</v>
      </c>
      <c r="B870" s="68"/>
      <c r="C870" s="69" t="s">
        <v>1756</v>
      </c>
      <c r="D870" s="70" t="s">
        <v>131</v>
      </c>
      <c r="E870" s="71">
        <v>0.18</v>
      </c>
      <c r="F870" s="71">
        <v>5.23</v>
      </c>
      <c r="G870" s="71">
        <v>5.41</v>
      </c>
      <c r="H870" s="45">
        <v>9</v>
      </c>
    </row>
    <row r="871" spans="1:8" ht="30" x14ac:dyDescent="0.25">
      <c r="A871" s="68" t="s">
        <v>1757</v>
      </c>
      <c r="B871" s="68"/>
      <c r="C871" s="69" t="s">
        <v>1758</v>
      </c>
      <c r="D871" s="70" t="s">
        <v>131</v>
      </c>
      <c r="E871" s="71">
        <v>0.45</v>
      </c>
      <c r="F871" s="71">
        <v>13.84</v>
      </c>
      <c r="G871" s="71">
        <v>14.29</v>
      </c>
      <c r="H871" s="45">
        <v>9</v>
      </c>
    </row>
    <row r="872" spans="1:8" x14ac:dyDescent="0.25">
      <c r="A872" s="68" t="s">
        <v>1759</v>
      </c>
      <c r="B872" s="68"/>
      <c r="C872" s="69" t="s">
        <v>1760</v>
      </c>
      <c r="D872" s="70"/>
      <c r="E872" s="71"/>
      <c r="F872" s="71"/>
      <c r="G872" s="71"/>
      <c r="H872" s="45">
        <v>2</v>
      </c>
    </row>
    <row r="873" spans="1:8" x14ac:dyDescent="0.25">
      <c r="A873" s="68" t="s">
        <v>1761</v>
      </c>
      <c r="B873" s="68"/>
      <c r="C873" s="69" t="s">
        <v>1762</v>
      </c>
      <c r="D873" s="70"/>
      <c r="E873" s="71"/>
      <c r="F873" s="71"/>
      <c r="G873" s="71"/>
      <c r="H873" s="45">
        <v>5</v>
      </c>
    </row>
    <row r="874" spans="1:8" x14ac:dyDescent="0.25">
      <c r="A874" s="68" t="s">
        <v>1763</v>
      </c>
      <c r="B874" s="68"/>
      <c r="C874" s="69" t="s">
        <v>1764</v>
      </c>
      <c r="D874" s="70" t="s">
        <v>73</v>
      </c>
      <c r="E874" s="71">
        <v>26.88</v>
      </c>
      <c r="F874" s="71">
        <v>27.14</v>
      </c>
      <c r="G874" s="71">
        <v>54.02</v>
      </c>
      <c r="H874" s="45">
        <v>9</v>
      </c>
    </row>
    <row r="875" spans="1:8" x14ac:dyDescent="0.25">
      <c r="A875" s="68" t="s">
        <v>1765</v>
      </c>
      <c r="B875" s="68"/>
      <c r="C875" s="69" t="s">
        <v>1766</v>
      </c>
      <c r="D875" s="70" t="s">
        <v>73</v>
      </c>
      <c r="E875" s="71">
        <v>52.48</v>
      </c>
      <c r="F875" s="71">
        <v>27.14</v>
      </c>
      <c r="G875" s="71">
        <v>79.62</v>
      </c>
      <c r="H875" s="45">
        <v>9</v>
      </c>
    </row>
    <row r="876" spans="1:8" x14ac:dyDescent="0.25">
      <c r="A876" s="68" t="s">
        <v>1767</v>
      </c>
      <c r="B876" s="68"/>
      <c r="C876" s="69" t="s">
        <v>1768</v>
      </c>
      <c r="D876" s="70" t="s">
        <v>73</v>
      </c>
      <c r="E876" s="71">
        <v>32.96</v>
      </c>
      <c r="F876" s="71">
        <v>27.14</v>
      </c>
      <c r="G876" s="71">
        <v>60.1</v>
      </c>
      <c r="H876" s="45">
        <v>9</v>
      </c>
    </row>
    <row r="877" spans="1:8" x14ac:dyDescent="0.25">
      <c r="A877" s="68" t="s">
        <v>1769</v>
      </c>
      <c r="B877" s="68"/>
      <c r="C877" s="69" t="s">
        <v>1770</v>
      </c>
      <c r="D877" s="70" t="s">
        <v>73</v>
      </c>
      <c r="E877" s="71">
        <v>79.38</v>
      </c>
      <c r="F877" s="71">
        <v>40.71</v>
      </c>
      <c r="G877" s="71">
        <v>120.09</v>
      </c>
      <c r="H877" s="45">
        <v>9</v>
      </c>
    </row>
    <row r="878" spans="1:8" x14ac:dyDescent="0.25">
      <c r="A878" s="68" t="s">
        <v>1771</v>
      </c>
      <c r="B878" s="68"/>
      <c r="C878" s="69" t="s">
        <v>1772</v>
      </c>
      <c r="D878" s="70" t="s">
        <v>73</v>
      </c>
      <c r="E878" s="71">
        <v>89.91</v>
      </c>
      <c r="F878" s="71">
        <v>40.71</v>
      </c>
      <c r="G878" s="71">
        <v>130.62</v>
      </c>
      <c r="H878" s="45">
        <v>9</v>
      </c>
    </row>
    <row r="879" spans="1:8" x14ac:dyDescent="0.25">
      <c r="A879" s="68" t="s">
        <v>1773</v>
      </c>
      <c r="B879" s="68"/>
      <c r="C879" s="69" t="s">
        <v>1774</v>
      </c>
      <c r="D879" s="70" t="s">
        <v>131</v>
      </c>
      <c r="E879" s="71">
        <v>0.91</v>
      </c>
      <c r="F879" s="71">
        <v>11.97</v>
      </c>
      <c r="G879" s="71">
        <v>12.88</v>
      </c>
      <c r="H879" s="45">
        <v>9</v>
      </c>
    </row>
    <row r="880" spans="1:8" ht="30" x14ac:dyDescent="0.25">
      <c r="A880" s="68" t="s">
        <v>1775</v>
      </c>
      <c r="B880" s="68"/>
      <c r="C880" s="69" t="s">
        <v>1776</v>
      </c>
      <c r="D880" s="70" t="s">
        <v>131</v>
      </c>
      <c r="E880" s="71">
        <v>12.45</v>
      </c>
      <c r="F880" s="71">
        <v>14.96</v>
      </c>
      <c r="G880" s="71">
        <v>27.41</v>
      </c>
      <c r="H880" s="45">
        <v>9</v>
      </c>
    </row>
    <row r="881" spans="1:8" x14ac:dyDescent="0.25">
      <c r="A881" s="68" t="s">
        <v>1777</v>
      </c>
      <c r="B881" s="68"/>
      <c r="C881" s="69" t="s">
        <v>1778</v>
      </c>
      <c r="D881" s="70" t="s">
        <v>131</v>
      </c>
      <c r="E881" s="71">
        <v>18.66</v>
      </c>
      <c r="F881" s="71">
        <v>14.96</v>
      </c>
      <c r="G881" s="71">
        <v>33.619999999999997</v>
      </c>
      <c r="H881" s="45">
        <v>9</v>
      </c>
    </row>
    <row r="882" spans="1:8" ht="30" x14ac:dyDescent="0.25">
      <c r="A882" s="68" t="s">
        <v>1779</v>
      </c>
      <c r="B882" s="68"/>
      <c r="C882" s="69" t="s">
        <v>1780</v>
      </c>
      <c r="D882" s="70"/>
      <c r="E882" s="71"/>
      <c r="F882" s="71"/>
      <c r="G882" s="71"/>
      <c r="H882" s="45">
        <v>5</v>
      </c>
    </row>
    <row r="883" spans="1:8" ht="30" x14ac:dyDescent="0.25">
      <c r="A883" s="68" t="s">
        <v>1781</v>
      </c>
      <c r="B883" s="68"/>
      <c r="C883" s="69" t="s">
        <v>1782</v>
      </c>
      <c r="D883" s="70" t="s">
        <v>73</v>
      </c>
      <c r="E883" s="71">
        <v>45.12</v>
      </c>
      <c r="F883" s="71">
        <v>14.96</v>
      </c>
      <c r="G883" s="71">
        <v>60.08</v>
      </c>
      <c r="H883" s="45">
        <v>9</v>
      </c>
    </row>
    <row r="884" spans="1:8" ht="30" x14ac:dyDescent="0.25">
      <c r="A884" s="68" t="s">
        <v>1783</v>
      </c>
      <c r="B884" s="68"/>
      <c r="C884" s="69" t="s">
        <v>1784</v>
      </c>
      <c r="D884" s="70" t="s">
        <v>73</v>
      </c>
      <c r="E884" s="71">
        <v>66.17</v>
      </c>
      <c r="F884" s="71">
        <v>14.96</v>
      </c>
      <c r="G884" s="71">
        <v>81.13</v>
      </c>
      <c r="H884" s="45">
        <v>9</v>
      </c>
    </row>
    <row r="885" spans="1:8" ht="30" x14ac:dyDescent="0.25">
      <c r="A885" s="68" t="s">
        <v>1785</v>
      </c>
      <c r="B885" s="68"/>
      <c r="C885" s="69" t="s">
        <v>1786</v>
      </c>
      <c r="D885" s="70" t="s">
        <v>73</v>
      </c>
      <c r="E885" s="71">
        <v>141.24</v>
      </c>
      <c r="F885" s="71">
        <v>14.96</v>
      </c>
      <c r="G885" s="71">
        <v>156.19999999999999</v>
      </c>
      <c r="H885" s="45">
        <v>9</v>
      </c>
    </row>
    <row r="886" spans="1:8" ht="30" x14ac:dyDescent="0.25">
      <c r="A886" s="68" t="s">
        <v>1787</v>
      </c>
      <c r="B886" s="68"/>
      <c r="C886" s="69" t="s">
        <v>1788</v>
      </c>
      <c r="D886" s="70" t="s">
        <v>73</v>
      </c>
      <c r="E886" s="71">
        <v>153.97</v>
      </c>
      <c r="F886" s="71">
        <v>14.96</v>
      </c>
      <c r="G886" s="71">
        <v>168.93</v>
      </c>
      <c r="H886" s="45">
        <v>9</v>
      </c>
    </row>
    <row r="887" spans="1:8" ht="30" x14ac:dyDescent="0.25">
      <c r="A887" s="68" t="s">
        <v>1789</v>
      </c>
      <c r="B887" s="68"/>
      <c r="C887" s="69" t="s">
        <v>1790</v>
      </c>
      <c r="D887" s="70" t="s">
        <v>131</v>
      </c>
      <c r="E887" s="71">
        <v>81.260000000000005</v>
      </c>
      <c r="F887" s="71">
        <v>7.48</v>
      </c>
      <c r="G887" s="71">
        <v>88.74</v>
      </c>
      <c r="H887" s="45">
        <v>9</v>
      </c>
    </row>
    <row r="888" spans="1:8" ht="30" x14ac:dyDescent="0.25">
      <c r="A888" s="68" t="s">
        <v>1791</v>
      </c>
      <c r="B888" s="68"/>
      <c r="C888" s="69" t="s">
        <v>1792</v>
      </c>
      <c r="D888" s="70" t="s">
        <v>131</v>
      </c>
      <c r="E888" s="71">
        <v>71.430000000000007</v>
      </c>
      <c r="F888" s="71">
        <v>7.48</v>
      </c>
      <c r="G888" s="71">
        <v>78.91</v>
      </c>
      <c r="H888" s="45">
        <v>9</v>
      </c>
    </row>
    <row r="889" spans="1:8" ht="30" x14ac:dyDescent="0.25">
      <c r="A889" s="68" t="s">
        <v>1793</v>
      </c>
      <c r="B889" s="68"/>
      <c r="C889" s="69" t="s">
        <v>1794</v>
      </c>
      <c r="D889" s="70" t="s">
        <v>131</v>
      </c>
      <c r="E889" s="71">
        <v>113.14</v>
      </c>
      <c r="F889" s="71">
        <v>7.48</v>
      </c>
      <c r="G889" s="71">
        <v>120.62</v>
      </c>
      <c r="H889" s="45">
        <v>9</v>
      </c>
    </row>
    <row r="890" spans="1:8" ht="30" x14ac:dyDescent="0.25">
      <c r="A890" s="68" t="s">
        <v>1795</v>
      </c>
      <c r="B890" s="68"/>
      <c r="C890" s="69" t="s">
        <v>1796</v>
      </c>
      <c r="D890" s="70" t="s">
        <v>131</v>
      </c>
      <c r="E890" s="71">
        <v>160.54</v>
      </c>
      <c r="F890" s="71">
        <v>7.48</v>
      </c>
      <c r="G890" s="71">
        <v>168.02</v>
      </c>
      <c r="H890" s="45">
        <v>9</v>
      </c>
    </row>
    <row r="891" spans="1:8" ht="30" x14ac:dyDescent="0.25">
      <c r="A891" s="68" t="s">
        <v>1797</v>
      </c>
      <c r="B891" s="68"/>
      <c r="C891" s="69" t="s">
        <v>1798</v>
      </c>
      <c r="D891" s="70" t="s">
        <v>131</v>
      </c>
      <c r="E891" s="71">
        <v>50.29</v>
      </c>
      <c r="F891" s="71">
        <v>7.48</v>
      </c>
      <c r="G891" s="71">
        <v>57.77</v>
      </c>
      <c r="H891" s="45">
        <v>9</v>
      </c>
    </row>
    <row r="892" spans="1:8" ht="30" x14ac:dyDescent="0.25">
      <c r="A892" s="68" t="s">
        <v>1799</v>
      </c>
      <c r="B892" s="68"/>
      <c r="C892" s="69" t="s">
        <v>1800</v>
      </c>
      <c r="D892" s="70" t="s">
        <v>131</v>
      </c>
      <c r="E892" s="71">
        <v>81.89</v>
      </c>
      <c r="F892" s="71">
        <v>7.48</v>
      </c>
      <c r="G892" s="71">
        <v>89.37</v>
      </c>
      <c r="H892" s="45">
        <v>9</v>
      </c>
    </row>
    <row r="893" spans="1:8" ht="30" x14ac:dyDescent="0.25">
      <c r="A893" s="68" t="s">
        <v>1801</v>
      </c>
      <c r="B893" s="68"/>
      <c r="C893" s="69" t="s">
        <v>1802</v>
      </c>
      <c r="D893" s="70" t="s">
        <v>131</v>
      </c>
      <c r="E893" s="71">
        <v>69.569999999999993</v>
      </c>
      <c r="F893" s="71">
        <v>7.48</v>
      </c>
      <c r="G893" s="71">
        <v>77.05</v>
      </c>
      <c r="H893" s="45">
        <v>9</v>
      </c>
    </row>
    <row r="894" spans="1:8" x14ac:dyDescent="0.25">
      <c r="A894" s="68" t="s">
        <v>1803</v>
      </c>
      <c r="B894" s="68"/>
      <c r="C894" s="69" t="s">
        <v>1804</v>
      </c>
      <c r="D894" s="70"/>
      <c r="E894" s="71"/>
      <c r="F894" s="71"/>
      <c r="G894" s="71"/>
      <c r="H894" s="45">
        <v>5</v>
      </c>
    </row>
    <row r="895" spans="1:8" ht="30" x14ac:dyDescent="0.25">
      <c r="A895" s="68" t="s">
        <v>1805</v>
      </c>
      <c r="B895" s="68"/>
      <c r="C895" s="69" t="s">
        <v>1806</v>
      </c>
      <c r="D895" s="70" t="s">
        <v>73</v>
      </c>
      <c r="E895" s="71">
        <v>80.31</v>
      </c>
      <c r="F895" s="71">
        <v>24.31</v>
      </c>
      <c r="G895" s="71">
        <v>104.62</v>
      </c>
      <c r="H895" s="45">
        <v>9</v>
      </c>
    </row>
    <row r="896" spans="1:8" ht="30" x14ac:dyDescent="0.25">
      <c r="A896" s="68" t="s">
        <v>1807</v>
      </c>
      <c r="B896" s="68"/>
      <c r="C896" s="69" t="s">
        <v>1808</v>
      </c>
      <c r="D896" s="70" t="s">
        <v>131</v>
      </c>
      <c r="E896" s="71">
        <v>115.57</v>
      </c>
      <c r="F896" s="71">
        <v>8.23</v>
      </c>
      <c r="G896" s="71">
        <v>123.8</v>
      </c>
      <c r="H896" s="45">
        <v>9</v>
      </c>
    </row>
    <row r="897" spans="1:8" x14ac:dyDescent="0.25">
      <c r="A897" s="68" t="s">
        <v>1809</v>
      </c>
      <c r="B897" s="68"/>
      <c r="C897" s="69" t="s">
        <v>1810</v>
      </c>
      <c r="D897" s="70"/>
      <c r="E897" s="71"/>
      <c r="F897" s="71"/>
      <c r="G897" s="71"/>
      <c r="H897" s="45">
        <v>5</v>
      </c>
    </row>
    <row r="898" spans="1:8" ht="45" x14ac:dyDescent="0.25">
      <c r="A898" s="68" t="s">
        <v>1811</v>
      </c>
      <c r="B898" s="68"/>
      <c r="C898" s="69" t="s">
        <v>1812</v>
      </c>
      <c r="D898" s="70" t="s">
        <v>73</v>
      </c>
      <c r="E898" s="71">
        <v>151.66999999999999</v>
      </c>
      <c r="F898" s="71">
        <v>14.96</v>
      </c>
      <c r="G898" s="71">
        <v>166.63</v>
      </c>
      <c r="H898" s="45">
        <v>9</v>
      </c>
    </row>
    <row r="899" spans="1:8" ht="45" x14ac:dyDescent="0.25">
      <c r="A899" s="68" t="s">
        <v>1813</v>
      </c>
      <c r="B899" s="68"/>
      <c r="C899" s="69" t="s">
        <v>1814</v>
      </c>
      <c r="D899" s="70" t="s">
        <v>73</v>
      </c>
      <c r="E899" s="71">
        <v>230.84</v>
      </c>
      <c r="F899" s="71">
        <v>14.96</v>
      </c>
      <c r="G899" s="71">
        <v>245.8</v>
      </c>
      <c r="H899" s="45">
        <v>9</v>
      </c>
    </row>
    <row r="900" spans="1:8" ht="45" x14ac:dyDescent="0.25">
      <c r="A900" s="68" t="s">
        <v>1815</v>
      </c>
      <c r="B900" s="68"/>
      <c r="C900" s="69" t="s">
        <v>1816</v>
      </c>
      <c r="D900" s="70" t="s">
        <v>73</v>
      </c>
      <c r="E900" s="71">
        <v>138.4</v>
      </c>
      <c r="F900" s="71">
        <v>14.96</v>
      </c>
      <c r="G900" s="71">
        <v>153.36000000000001</v>
      </c>
      <c r="H900" s="45">
        <v>9</v>
      </c>
    </row>
    <row r="901" spans="1:8" ht="45" x14ac:dyDescent="0.25">
      <c r="A901" s="68" t="s">
        <v>1817</v>
      </c>
      <c r="B901" s="68"/>
      <c r="C901" s="69" t="s">
        <v>1818</v>
      </c>
      <c r="D901" s="70" t="s">
        <v>73</v>
      </c>
      <c r="E901" s="71">
        <v>123.85</v>
      </c>
      <c r="F901" s="71">
        <v>14.96</v>
      </c>
      <c r="G901" s="71">
        <v>138.81</v>
      </c>
      <c r="H901" s="45">
        <v>9</v>
      </c>
    </row>
    <row r="902" spans="1:8" ht="45" x14ac:dyDescent="0.25">
      <c r="A902" s="68" t="s">
        <v>1819</v>
      </c>
      <c r="B902" s="68"/>
      <c r="C902" s="69" t="s">
        <v>1820</v>
      </c>
      <c r="D902" s="70" t="s">
        <v>131</v>
      </c>
      <c r="E902" s="71">
        <v>105.55</v>
      </c>
      <c r="F902" s="71">
        <v>7.48</v>
      </c>
      <c r="G902" s="71">
        <v>113.03</v>
      </c>
      <c r="H902" s="45">
        <v>9</v>
      </c>
    </row>
    <row r="903" spans="1:8" ht="45" x14ac:dyDescent="0.25">
      <c r="A903" s="68" t="s">
        <v>1821</v>
      </c>
      <c r="B903" s="68"/>
      <c r="C903" s="69" t="s">
        <v>1822</v>
      </c>
      <c r="D903" s="70" t="s">
        <v>131</v>
      </c>
      <c r="E903" s="71">
        <v>119.24</v>
      </c>
      <c r="F903" s="71">
        <v>7.48</v>
      </c>
      <c r="G903" s="71">
        <v>126.72</v>
      </c>
      <c r="H903" s="45">
        <v>9</v>
      </c>
    </row>
    <row r="904" spans="1:8" x14ac:dyDescent="0.25">
      <c r="A904" s="68" t="s">
        <v>1823</v>
      </c>
      <c r="B904" s="68"/>
      <c r="C904" s="69" t="s">
        <v>1824</v>
      </c>
      <c r="D904" s="70"/>
      <c r="E904" s="71"/>
      <c r="F904" s="71"/>
      <c r="G904" s="71"/>
      <c r="H904" s="45">
        <v>5</v>
      </c>
    </row>
    <row r="905" spans="1:8" ht="45" x14ac:dyDescent="0.25">
      <c r="A905" s="68" t="s">
        <v>1825</v>
      </c>
      <c r="B905" s="68"/>
      <c r="C905" s="69" t="s">
        <v>1826</v>
      </c>
      <c r="D905" s="70" t="s">
        <v>73</v>
      </c>
      <c r="E905" s="71">
        <v>252.03</v>
      </c>
      <c r="F905" s="71">
        <v>37.630000000000003</v>
      </c>
      <c r="G905" s="71">
        <v>289.66000000000003</v>
      </c>
      <c r="H905" s="45">
        <v>9</v>
      </c>
    </row>
    <row r="906" spans="1:8" ht="45" x14ac:dyDescent="0.25">
      <c r="A906" s="68" t="s">
        <v>1827</v>
      </c>
      <c r="B906" s="68"/>
      <c r="C906" s="69" t="s">
        <v>1828</v>
      </c>
      <c r="D906" s="70" t="s">
        <v>73</v>
      </c>
      <c r="E906" s="71">
        <v>257.8</v>
      </c>
      <c r="F906" s="71">
        <v>16.28</v>
      </c>
      <c r="G906" s="71">
        <v>274.08</v>
      </c>
      <c r="H906" s="45">
        <v>9</v>
      </c>
    </row>
    <row r="907" spans="1:8" ht="45" x14ac:dyDescent="0.25">
      <c r="A907" s="68" t="s">
        <v>1829</v>
      </c>
      <c r="B907" s="68"/>
      <c r="C907" s="69" t="s">
        <v>1830</v>
      </c>
      <c r="D907" s="70" t="s">
        <v>73</v>
      </c>
      <c r="E907" s="71">
        <v>169.63</v>
      </c>
      <c r="F907" s="71">
        <v>16.28</v>
      </c>
      <c r="G907" s="71">
        <v>185.91</v>
      </c>
      <c r="H907" s="45">
        <v>9</v>
      </c>
    </row>
    <row r="908" spans="1:8" ht="45" x14ac:dyDescent="0.25">
      <c r="A908" s="68" t="s">
        <v>1831</v>
      </c>
      <c r="B908" s="68"/>
      <c r="C908" s="69" t="s">
        <v>1832</v>
      </c>
      <c r="D908" s="70" t="s">
        <v>73</v>
      </c>
      <c r="E908" s="71">
        <v>164.17</v>
      </c>
      <c r="F908" s="71">
        <v>14.96</v>
      </c>
      <c r="G908" s="71">
        <v>179.13</v>
      </c>
      <c r="H908" s="45">
        <v>9</v>
      </c>
    </row>
    <row r="909" spans="1:8" x14ac:dyDescent="0.25">
      <c r="A909" s="68" t="s">
        <v>1833</v>
      </c>
      <c r="B909" s="68"/>
      <c r="C909" s="69" t="s">
        <v>1834</v>
      </c>
      <c r="D909" s="70"/>
      <c r="E909" s="71"/>
      <c r="F909" s="71"/>
      <c r="G909" s="71"/>
      <c r="H909" s="45">
        <v>5</v>
      </c>
    </row>
    <row r="910" spans="1:8" x14ac:dyDescent="0.25">
      <c r="A910" s="68" t="s">
        <v>1835</v>
      </c>
      <c r="B910" s="68"/>
      <c r="C910" s="69" t="s">
        <v>1836</v>
      </c>
      <c r="D910" s="70" t="s">
        <v>73</v>
      </c>
      <c r="E910" s="71">
        <v>79.099999999999994</v>
      </c>
      <c r="F910" s="71">
        <v>14.96</v>
      </c>
      <c r="G910" s="71">
        <v>94.06</v>
      </c>
      <c r="H910" s="45">
        <v>9</v>
      </c>
    </row>
    <row r="911" spans="1:8" ht="30" x14ac:dyDescent="0.25">
      <c r="A911" s="68" t="s">
        <v>1837</v>
      </c>
      <c r="B911" s="68"/>
      <c r="C911" s="69" t="s">
        <v>1838</v>
      </c>
      <c r="D911" s="70" t="s">
        <v>73</v>
      </c>
      <c r="E911" s="71">
        <v>113.69</v>
      </c>
      <c r="F911" s="71">
        <v>14.96</v>
      </c>
      <c r="G911" s="71">
        <v>128.65</v>
      </c>
      <c r="H911" s="45">
        <v>9</v>
      </c>
    </row>
    <row r="912" spans="1:8" ht="30" x14ac:dyDescent="0.25">
      <c r="A912" s="68" t="s">
        <v>1839</v>
      </c>
      <c r="B912" s="68"/>
      <c r="C912" s="69" t="s">
        <v>1840</v>
      </c>
      <c r="D912" s="70" t="s">
        <v>131</v>
      </c>
      <c r="E912" s="71">
        <v>154.77000000000001</v>
      </c>
      <c r="F912" s="71">
        <v>7.48</v>
      </c>
      <c r="G912" s="71">
        <v>162.25</v>
      </c>
      <c r="H912" s="45">
        <v>9</v>
      </c>
    </row>
    <row r="913" spans="1:8" x14ac:dyDescent="0.25">
      <c r="A913" s="68" t="s">
        <v>1841</v>
      </c>
      <c r="B913" s="68"/>
      <c r="C913" s="69" t="s">
        <v>1842</v>
      </c>
      <c r="D913" s="70"/>
      <c r="E913" s="71"/>
      <c r="F913" s="71"/>
      <c r="G913" s="71"/>
      <c r="H913" s="45">
        <v>5</v>
      </c>
    </row>
    <row r="914" spans="1:8" x14ac:dyDescent="0.25">
      <c r="A914" s="68" t="s">
        <v>1843</v>
      </c>
      <c r="B914" s="68"/>
      <c r="C914" s="69" t="s">
        <v>1844</v>
      </c>
      <c r="D914" s="70" t="s">
        <v>21</v>
      </c>
      <c r="E914" s="71">
        <v>70.69</v>
      </c>
      <c r="F914" s="71">
        <v>3.74</v>
      </c>
      <c r="G914" s="71">
        <v>74.430000000000007</v>
      </c>
      <c r="H914" s="45">
        <v>9</v>
      </c>
    </row>
    <row r="915" spans="1:8" ht="30" x14ac:dyDescent="0.25">
      <c r="A915" s="68" t="s">
        <v>1845</v>
      </c>
      <c r="B915" s="68"/>
      <c r="C915" s="69" t="s">
        <v>1846</v>
      </c>
      <c r="D915" s="70" t="s">
        <v>21</v>
      </c>
      <c r="E915" s="71">
        <v>70.69</v>
      </c>
      <c r="F915" s="71">
        <v>3.74</v>
      </c>
      <c r="G915" s="71">
        <v>74.430000000000007</v>
      </c>
      <c r="H915" s="45">
        <v>9</v>
      </c>
    </row>
    <row r="916" spans="1:8" x14ac:dyDescent="0.25">
      <c r="A916" s="68" t="s">
        <v>1847</v>
      </c>
      <c r="B916" s="68"/>
      <c r="C916" s="69" t="s">
        <v>1848</v>
      </c>
      <c r="D916" s="70"/>
      <c r="E916" s="71"/>
      <c r="F916" s="71"/>
      <c r="G916" s="71"/>
      <c r="H916" s="45">
        <v>5</v>
      </c>
    </row>
    <row r="917" spans="1:8" x14ac:dyDescent="0.25">
      <c r="A917" s="68" t="s">
        <v>1849</v>
      </c>
      <c r="B917" s="68"/>
      <c r="C917" s="69" t="s">
        <v>1850</v>
      </c>
      <c r="D917" s="70" t="s">
        <v>73</v>
      </c>
      <c r="E917" s="71">
        <v>752.67</v>
      </c>
      <c r="F917" s="71"/>
      <c r="G917" s="71">
        <v>752.67</v>
      </c>
      <c r="H917" s="45">
        <v>9</v>
      </c>
    </row>
    <row r="918" spans="1:8" x14ac:dyDescent="0.25">
      <c r="A918" s="68" t="s">
        <v>1851</v>
      </c>
      <c r="B918" s="68"/>
      <c r="C918" s="69" t="s">
        <v>1852</v>
      </c>
      <c r="D918" s="70"/>
      <c r="E918" s="71"/>
      <c r="F918" s="71"/>
      <c r="G918" s="71"/>
      <c r="H918" s="45">
        <v>5</v>
      </c>
    </row>
    <row r="919" spans="1:8" ht="30" x14ac:dyDescent="0.25">
      <c r="A919" s="68" t="s">
        <v>1853</v>
      </c>
      <c r="B919" s="68"/>
      <c r="C919" s="69" t="s">
        <v>1854</v>
      </c>
      <c r="D919" s="70" t="s">
        <v>73</v>
      </c>
      <c r="E919" s="71">
        <v>150.13</v>
      </c>
      <c r="F919" s="71">
        <v>76.569999999999993</v>
      </c>
      <c r="G919" s="71">
        <v>226.7</v>
      </c>
      <c r="H919" s="45">
        <v>9</v>
      </c>
    </row>
    <row r="920" spans="1:8" ht="30" x14ac:dyDescent="0.25">
      <c r="A920" s="68" t="s">
        <v>1855</v>
      </c>
      <c r="B920" s="68"/>
      <c r="C920" s="69" t="s">
        <v>1856</v>
      </c>
      <c r="D920" s="70" t="s">
        <v>73</v>
      </c>
      <c r="E920" s="71">
        <v>243.37</v>
      </c>
      <c r="F920" s="71">
        <v>68.91</v>
      </c>
      <c r="G920" s="71">
        <v>312.27999999999997</v>
      </c>
      <c r="H920" s="45">
        <v>9</v>
      </c>
    </row>
    <row r="921" spans="1:8" ht="30" x14ac:dyDescent="0.25">
      <c r="A921" s="68" t="s">
        <v>1857</v>
      </c>
      <c r="B921" s="68"/>
      <c r="C921" s="69" t="s">
        <v>1858</v>
      </c>
      <c r="D921" s="70" t="s">
        <v>73</v>
      </c>
      <c r="E921" s="71">
        <v>247.55</v>
      </c>
      <c r="F921" s="71">
        <v>76.569999999999993</v>
      </c>
      <c r="G921" s="71">
        <v>324.12</v>
      </c>
      <c r="H921" s="45">
        <v>9</v>
      </c>
    </row>
    <row r="922" spans="1:8" x14ac:dyDescent="0.25">
      <c r="A922" s="68" t="s">
        <v>1859</v>
      </c>
      <c r="B922" s="68"/>
      <c r="C922" s="69" t="s">
        <v>1860</v>
      </c>
      <c r="D922" s="70"/>
      <c r="E922" s="71"/>
      <c r="F922" s="71"/>
      <c r="G922" s="71"/>
      <c r="H922" s="45">
        <v>5</v>
      </c>
    </row>
    <row r="923" spans="1:8" ht="30" x14ac:dyDescent="0.25">
      <c r="A923" s="68" t="s">
        <v>1861</v>
      </c>
      <c r="B923" s="68"/>
      <c r="C923" s="69" t="s">
        <v>1862</v>
      </c>
      <c r="D923" s="70" t="s">
        <v>131</v>
      </c>
      <c r="E923" s="71">
        <v>56.25</v>
      </c>
      <c r="F923" s="71">
        <v>45.62</v>
      </c>
      <c r="G923" s="71">
        <v>101.87</v>
      </c>
      <c r="H923" s="45">
        <v>9</v>
      </c>
    </row>
    <row r="924" spans="1:8" ht="30" x14ac:dyDescent="0.25">
      <c r="A924" s="68" t="s">
        <v>1863</v>
      </c>
      <c r="B924" s="68"/>
      <c r="C924" s="69" t="s">
        <v>1864</v>
      </c>
      <c r="D924" s="70" t="s">
        <v>131</v>
      </c>
      <c r="E924" s="71">
        <v>86.78</v>
      </c>
      <c r="F924" s="71">
        <v>53.91</v>
      </c>
      <c r="G924" s="71">
        <v>140.69</v>
      </c>
      <c r="H924" s="45">
        <v>9</v>
      </c>
    </row>
    <row r="925" spans="1:8" ht="30" x14ac:dyDescent="0.25">
      <c r="A925" s="68" t="s">
        <v>1865</v>
      </c>
      <c r="B925" s="68"/>
      <c r="C925" s="69" t="s">
        <v>1866</v>
      </c>
      <c r="D925" s="70" t="s">
        <v>131</v>
      </c>
      <c r="E925" s="71">
        <v>173.95</v>
      </c>
      <c r="F925" s="71">
        <v>58.06</v>
      </c>
      <c r="G925" s="71">
        <v>232.01</v>
      </c>
      <c r="H925" s="45">
        <v>9</v>
      </c>
    </row>
    <row r="926" spans="1:8" ht="30" x14ac:dyDescent="0.25">
      <c r="A926" s="68" t="s">
        <v>1867</v>
      </c>
      <c r="B926" s="68"/>
      <c r="C926" s="69" t="s">
        <v>1868</v>
      </c>
      <c r="D926" s="70" t="s">
        <v>131</v>
      </c>
      <c r="E926" s="71">
        <v>45.5</v>
      </c>
      <c r="F926" s="71">
        <v>45.62</v>
      </c>
      <c r="G926" s="71">
        <v>91.12</v>
      </c>
      <c r="H926" s="45">
        <v>9</v>
      </c>
    </row>
    <row r="927" spans="1:8" ht="30" x14ac:dyDescent="0.25">
      <c r="A927" s="68" t="s">
        <v>1869</v>
      </c>
      <c r="B927" s="68"/>
      <c r="C927" s="69" t="s">
        <v>1870</v>
      </c>
      <c r="D927" s="70" t="s">
        <v>131</v>
      </c>
      <c r="E927" s="71">
        <v>67.930000000000007</v>
      </c>
      <c r="F927" s="71">
        <v>53.91</v>
      </c>
      <c r="G927" s="71">
        <v>121.84</v>
      </c>
      <c r="H927" s="45">
        <v>9</v>
      </c>
    </row>
    <row r="928" spans="1:8" x14ac:dyDescent="0.25">
      <c r="A928" s="68" t="s">
        <v>1871</v>
      </c>
      <c r="B928" s="68"/>
      <c r="C928" s="69" t="s">
        <v>1872</v>
      </c>
      <c r="D928" s="70" t="s">
        <v>131</v>
      </c>
      <c r="E928" s="71">
        <v>91.46</v>
      </c>
      <c r="F928" s="71">
        <v>39.4</v>
      </c>
      <c r="G928" s="71">
        <v>130.86000000000001</v>
      </c>
      <c r="H928" s="45">
        <v>9</v>
      </c>
    </row>
    <row r="929" spans="1:8" x14ac:dyDescent="0.25">
      <c r="A929" s="68" t="s">
        <v>1873</v>
      </c>
      <c r="B929" s="68"/>
      <c r="C929" s="69" t="s">
        <v>1874</v>
      </c>
      <c r="D929" s="70" t="s">
        <v>21</v>
      </c>
      <c r="E929" s="71">
        <v>14.51</v>
      </c>
      <c r="F929" s="71">
        <v>1.18</v>
      </c>
      <c r="G929" s="71">
        <v>15.69</v>
      </c>
      <c r="H929" s="45">
        <v>9</v>
      </c>
    </row>
    <row r="930" spans="1:8" x14ac:dyDescent="0.25">
      <c r="A930" s="68" t="s">
        <v>1875</v>
      </c>
      <c r="B930" s="68"/>
      <c r="C930" s="69" t="s">
        <v>1876</v>
      </c>
      <c r="D930" s="70" t="s">
        <v>21</v>
      </c>
      <c r="E930" s="71">
        <v>17.32</v>
      </c>
      <c r="F930" s="71">
        <v>1.69</v>
      </c>
      <c r="G930" s="71">
        <v>19.010000000000002</v>
      </c>
      <c r="H930" s="45">
        <v>9</v>
      </c>
    </row>
    <row r="931" spans="1:8" x14ac:dyDescent="0.25">
      <c r="A931" s="68" t="s">
        <v>1877</v>
      </c>
      <c r="B931" s="68"/>
      <c r="C931" s="69" t="s">
        <v>1878</v>
      </c>
      <c r="D931" s="70" t="s">
        <v>21</v>
      </c>
      <c r="E931" s="71">
        <v>18.399999999999999</v>
      </c>
      <c r="F931" s="71">
        <v>2.36</v>
      </c>
      <c r="G931" s="71">
        <v>20.76</v>
      </c>
      <c r="H931" s="45">
        <v>9</v>
      </c>
    </row>
    <row r="932" spans="1:8" x14ac:dyDescent="0.25">
      <c r="A932" s="68" t="s">
        <v>1879</v>
      </c>
      <c r="B932" s="68"/>
      <c r="C932" s="69" t="s">
        <v>1880</v>
      </c>
      <c r="D932" s="70"/>
      <c r="E932" s="71"/>
      <c r="F932" s="71"/>
      <c r="G932" s="71"/>
      <c r="H932" s="45">
        <v>5</v>
      </c>
    </row>
    <row r="933" spans="1:8" x14ac:dyDescent="0.25">
      <c r="A933" s="68" t="s">
        <v>1881</v>
      </c>
      <c r="B933" s="68"/>
      <c r="C933" s="69" t="s">
        <v>1882</v>
      </c>
      <c r="D933" s="70" t="s">
        <v>131</v>
      </c>
      <c r="E933" s="71">
        <v>2.31</v>
      </c>
      <c r="F933" s="71">
        <v>14.96</v>
      </c>
      <c r="G933" s="71">
        <v>17.27</v>
      </c>
      <c r="H933" s="45">
        <v>9</v>
      </c>
    </row>
    <row r="934" spans="1:8" ht="30" x14ac:dyDescent="0.25">
      <c r="A934" s="68" t="s">
        <v>1883</v>
      </c>
      <c r="B934" s="68"/>
      <c r="C934" s="69" t="s">
        <v>1884</v>
      </c>
      <c r="D934" s="70" t="s">
        <v>73</v>
      </c>
      <c r="E934" s="71"/>
      <c r="F934" s="71">
        <v>40.71</v>
      </c>
      <c r="G934" s="71">
        <v>40.71</v>
      </c>
      <c r="H934" s="45">
        <v>9</v>
      </c>
    </row>
    <row r="935" spans="1:8" x14ac:dyDescent="0.25">
      <c r="A935" s="68" t="s">
        <v>1885</v>
      </c>
      <c r="B935" s="68"/>
      <c r="C935" s="69" t="s">
        <v>1886</v>
      </c>
      <c r="D935" s="70" t="s">
        <v>73</v>
      </c>
      <c r="E935" s="71"/>
      <c r="F935" s="71">
        <v>40.71</v>
      </c>
      <c r="G935" s="71">
        <v>40.71</v>
      </c>
      <c r="H935" s="45">
        <v>9</v>
      </c>
    </row>
    <row r="936" spans="1:8" ht="30" x14ac:dyDescent="0.25">
      <c r="A936" s="68" t="s">
        <v>1887</v>
      </c>
      <c r="B936" s="68"/>
      <c r="C936" s="69" t="s">
        <v>1888</v>
      </c>
      <c r="D936" s="70" t="s">
        <v>73</v>
      </c>
      <c r="E936" s="71"/>
      <c r="F936" s="71">
        <v>18.71</v>
      </c>
      <c r="G936" s="71">
        <v>18.71</v>
      </c>
      <c r="H936" s="45">
        <v>9</v>
      </c>
    </row>
    <row r="937" spans="1:8" x14ac:dyDescent="0.25">
      <c r="A937" s="68" t="s">
        <v>1889</v>
      </c>
      <c r="B937" s="68"/>
      <c r="C937" s="69" t="s">
        <v>1890</v>
      </c>
      <c r="D937" s="70" t="s">
        <v>73</v>
      </c>
      <c r="E937" s="71"/>
      <c r="F937" s="71">
        <v>27.14</v>
      </c>
      <c r="G937" s="71">
        <v>27.14</v>
      </c>
      <c r="H937" s="45">
        <v>9</v>
      </c>
    </row>
    <row r="938" spans="1:8" ht="30" x14ac:dyDescent="0.25">
      <c r="A938" s="68" t="s">
        <v>1891</v>
      </c>
      <c r="B938" s="68"/>
      <c r="C938" s="69" t="s">
        <v>1892</v>
      </c>
      <c r="D938" s="70" t="s">
        <v>73</v>
      </c>
      <c r="E938" s="71">
        <v>3.83</v>
      </c>
      <c r="F938" s="71">
        <v>14.96</v>
      </c>
      <c r="G938" s="71">
        <v>18.79</v>
      </c>
      <c r="H938" s="45">
        <v>9</v>
      </c>
    </row>
    <row r="939" spans="1:8" ht="30" x14ac:dyDescent="0.25">
      <c r="A939" s="68" t="s">
        <v>1893</v>
      </c>
      <c r="B939" s="68"/>
      <c r="C939" s="69" t="s">
        <v>1894</v>
      </c>
      <c r="D939" s="70" t="s">
        <v>73</v>
      </c>
      <c r="E939" s="71">
        <v>11.49</v>
      </c>
      <c r="F939" s="71">
        <v>14.96</v>
      </c>
      <c r="G939" s="71">
        <v>26.45</v>
      </c>
      <c r="H939" s="45">
        <v>9</v>
      </c>
    </row>
    <row r="940" spans="1:8" x14ac:dyDescent="0.25">
      <c r="A940" s="68" t="s">
        <v>1895</v>
      </c>
      <c r="B940" s="68"/>
      <c r="C940" s="69" t="s">
        <v>1896</v>
      </c>
      <c r="D940" s="70"/>
      <c r="E940" s="71"/>
      <c r="F940" s="71"/>
      <c r="G940" s="71"/>
      <c r="H940" s="45">
        <v>2</v>
      </c>
    </row>
    <row r="941" spans="1:8" x14ac:dyDescent="0.25">
      <c r="A941" s="68" t="s">
        <v>1897</v>
      </c>
      <c r="B941" s="68"/>
      <c r="C941" s="69" t="s">
        <v>1898</v>
      </c>
      <c r="D941" s="70"/>
      <c r="E941" s="71"/>
      <c r="F941" s="71"/>
      <c r="G941" s="71"/>
      <c r="H941" s="45">
        <v>5</v>
      </c>
    </row>
    <row r="942" spans="1:8" x14ac:dyDescent="0.25">
      <c r="A942" s="68" t="s">
        <v>1899</v>
      </c>
      <c r="B942" s="68"/>
      <c r="C942" s="69" t="s">
        <v>1900</v>
      </c>
      <c r="D942" s="70" t="s">
        <v>156</v>
      </c>
      <c r="E942" s="71">
        <v>942.45</v>
      </c>
      <c r="F942" s="71">
        <v>266.58</v>
      </c>
      <c r="G942" s="71">
        <v>1209.03</v>
      </c>
      <c r="H942" s="45">
        <v>9</v>
      </c>
    </row>
    <row r="943" spans="1:8" x14ac:dyDescent="0.25">
      <c r="A943" s="68" t="s">
        <v>1901</v>
      </c>
      <c r="B943" s="68"/>
      <c r="C943" s="69" t="s">
        <v>1902</v>
      </c>
      <c r="D943" s="70" t="s">
        <v>156</v>
      </c>
      <c r="E943" s="71">
        <v>468.34</v>
      </c>
      <c r="F943" s="71">
        <v>266.58</v>
      </c>
      <c r="G943" s="71">
        <v>734.92</v>
      </c>
      <c r="H943" s="45">
        <v>9</v>
      </c>
    </row>
    <row r="944" spans="1:8" x14ac:dyDescent="0.25">
      <c r="A944" s="68" t="s">
        <v>1903</v>
      </c>
      <c r="B944" s="68"/>
      <c r="C944" s="69" t="s">
        <v>1904</v>
      </c>
      <c r="D944" s="70" t="s">
        <v>156</v>
      </c>
      <c r="E944" s="71">
        <v>385.16</v>
      </c>
      <c r="F944" s="71">
        <v>266.58</v>
      </c>
      <c r="G944" s="71">
        <v>651.74</v>
      </c>
      <c r="H944" s="45">
        <v>9</v>
      </c>
    </row>
    <row r="945" spans="1:8" x14ac:dyDescent="0.25">
      <c r="A945" s="68" t="s">
        <v>1905</v>
      </c>
      <c r="B945" s="68"/>
      <c r="C945" s="69" t="s">
        <v>1906</v>
      </c>
      <c r="D945" s="70" t="s">
        <v>73</v>
      </c>
      <c r="E945" s="71">
        <v>3.8</v>
      </c>
      <c r="F945" s="71">
        <v>20.76</v>
      </c>
      <c r="G945" s="71">
        <v>24.56</v>
      </c>
      <c r="H945" s="45">
        <v>9</v>
      </c>
    </row>
    <row r="946" spans="1:8" ht="30" x14ac:dyDescent="0.25">
      <c r="A946" s="68" t="s">
        <v>1907</v>
      </c>
      <c r="B946" s="68"/>
      <c r="C946" s="69" t="s">
        <v>8265</v>
      </c>
      <c r="D946" s="70" t="s">
        <v>73</v>
      </c>
      <c r="E946" s="71">
        <v>8.43</v>
      </c>
      <c r="F946" s="71">
        <v>20.39</v>
      </c>
      <c r="G946" s="71">
        <v>28.82</v>
      </c>
      <c r="H946" s="45">
        <v>9</v>
      </c>
    </row>
    <row r="947" spans="1:8" ht="30" x14ac:dyDescent="0.25">
      <c r="A947" s="68" t="s">
        <v>1909</v>
      </c>
      <c r="B947" s="68"/>
      <c r="C947" s="69" t="s">
        <v>1910</v>
      </c>
      <c r="D947" s="70" t="s">
        <v>156</v>
      </c>
      <c r="E947" s="71">
        <v>1071.98</v>
      </c>
      <c r="F947" s="71">
        <v>266.58</v>
      </c>
      <c r="G947" s="71">
        <v>1338.56</v>
      </c>
      <c r="H947" s="45">
        <v>9</v>
      </c>
    </row>
    <row r="948" spans="1:8" x14ac:dyDescent="0.25">
      <c r="A948" s="68" t="s">
        <v>1911</v>
      </c>
      <c r="B948" s="68"/>
      <c r="C948" s="69" t="s">
        <v>1912</v>
      </c>
      <c r="D948" s="70"/>
      <c r="E948" s="71"/>
      <c r="F948" s="71"/>
      <c r="G948" s="71"/>
      <c r="H948" s="45">
        <v>5</v>
      </c>
    </row>
    <row r="949" spans="1:8" x14ac:dyDescent="0.25">
      <c r="A949" s="68" t="s">
        <v>1913</v>
      </c>
      <c r="B949" s="68"/>
      <c r="C949" s="69" t="s">
        <v>1914</v>
      </c>
      <c r="D949" s="70" t="s">
        <v>73</v>
      </c>
      <c r="E949" s="71">
        <v>2.34</v>
      </c>
      <c r="F949" s="71">
        <v>3.95</v>
      </c>
      <c r="G949" s="71">
        <v>6.29</v>
      </c>
      <c r="H949" s="45">
        <v>9</v>
      </c>
    </row>
    <row r="950" spans="1:8" x14ac:dyDescent="0.25">
      <c r="A950" s="68" t="s">
        <v>1915</v>
      </c>
      <c r="B950" s="68"/>
      <c r="C950" s="69" t="s">
        <v>1916</v>
      </c>
      <c r="D950" s="70" t="s">
        <v>73</v>
      </c>
      <c r="E950" s="71">
        <v>1.45</v>
      </c>
      <c r="F950" s="71">
        <v>3.95</v>
      </c>
      <c r="G950" s="71">
        <v>5.4</v>
      </c>
      <c r="H950" s="45">
        <v>9</v>
      </c>
    </row>
    <row r="951" spans="1:8" x14ac:dyDescent="0.25">
      <c r="A951" s="68" t="s">
        <v>1917</v>
      </c>
      <c r="B951" s="68"/>
      <c r="C951" s="69" t="s">
        <v>8266</v>
      </c>
      <c r="D951" s="70" t="s">
        <v>73</v>
      </c>
      <c r="E951" s="71">
        <v>6.78</v>
      </c>
      <c r="F951" s="71">
        <v>3.95</v>
      </c>
      <c r="G951" s="71">
        <v>10.73</v>
      </c>
      <c r="H951" s="45">
        <v>9</v>
      </c>
    </row>
    <row r="952" spans="1:8" x14ac:dyDescent="0.25">
      <c r="A952" s="68" t="s">
        <v>1919</v>
      </c>
      <c r="B952" s="68"/>
      <c r="C952" s="69" t="s">
        <v>1920</v>
      </c>
      <c r="D952" s="70" t="s">
        <v>73</v>
      </c>
      <c r="E952" s="71">
        <v>2.38</v>
      </c>
      <c r="F952" s="71">
        <v>5.76</v>
      </c>
      <c r="G952" s="71">
        <v>8.14</v>
      </c>
      <c r="H952" s="45">
        <v>9</v>
      </c>
    </row>
    <row r="953" spans="1:8" x14ac:dyDescent="0.25">
      <c r="A953" s="68" t="s">
        <v>1921</v>
      </c>
      <c r="B953" s="68"/>
      <c r="C953" s="69" t="s">
        <v>1922</v>
      </c>
      <c r="D953" s="70" t="s">
        <v>73</v>
      </c>
      <c r="E953" s="71">
        <v>3.96</v>
      </c>
      <c r="F953" s="71">
        <v>6.12</v>
      </c>
      <c r="G953" s="71">
        <v>10.08</v>
      </c>
      <c r="H953" s="45">
        <v>9</v>
      </c>
    </row>
    <row r="954" spans="1:8" x14ac:dyDescent="0.25">
      <c r="A954" s="68" t="s">
        <v>1923</v>
      </c>
      <c r="B954" s="68"/>
      <c r="C954" s="69" t="s">
        <v>1924</v>
      </c>
      <c r="D954" s="70" t="s">
        <v>73</v>
      </c>
      <c r="E954" s="71">
        <v>9.0399999999999991</v>
      </c>
      <c r="F954" s="71">
        <v>10.86</v>
      </c>
      <c r="G954" s="71">
        <v>19.899999999999999</v>
      </c>
      <c r="H954" s="45">
        <v>9</v>
      </c>
    </row>
    <row r="955" spans="1:8" x14ac:dyDescent="0.25">
      <c r="A955" s="68" t="s">
        <v>1925</v>
      </c>
      <c r="B955" s="68"/>
      <c r="C955" s="69" t="s">
        <v>1926</v>
      </c>
      <c r="D955" s="70" t="s">
        <v>73</v>
      </c>
      <c r="E955" s="71">
        <v>9.0399999999999991</v>
      </c>
      <c r="F955" s="71">
        <v>14.96</v>
      </c>
      <c r="G955" s="71">
        <v>24</v>
      </c>
      <c r="H955" s="45">
        <v>9</v>
      </c>
    </row>
    <row r="956" spans="1:8" ht="30" x14ac:dyDescent="0.25">
      <c r="A956" s="68" t="s">
        <v>1927</v>
      </c>
      <c r="B956" s="68"/>
      <c r="C956" s="69" t="s">
        <v>1928</v>
      </c>
      <c r="D956" s="70" t="s">
        <v>73</v>
      </c>
      <c r="E956" s="71">
        <v>36.979999999999997</v>
      </c>
      <c r="F956" s="71">
        <v>9.35</v>
      </c>
      <c r="G956" s="71">
        <v>46.33</v>
      </c>
      <c r="H956" s="45">
        <v>9</v>
      </c>
    </row>
    <row r="957" spans="1:8" x14ac:dyDescent="0.25">
      <c r="A957" s="68" t="s">
        <v>1929</v>
      </c>
      <c r="B957" s="68"/>
      <c r="C957" s="69" t="s">
        <v>1930</v>
      </c>
      <c r="D957" s="70" t="s">
        <v>73</v>
      </c>
      <c r="E957" s="71">
        <v>1.89</v>
      </c>
      <c r="F957" s="71">
        <v>9.35</v>
      </c>
      <c r="G957" s="71">
        <v>11.24</v>
      </c>
      <c r="H957" s="45">
        <v>9</v>
      </c>
    </row>
    <row r="958" spans="1:8" x14ac:dyDescent="0.25">
      <c r="A958" s="68" t="s">
        <v>1931</v>
      </c>
      <c r="B958" s="68"/>
      <c r="C958" s="69" t="s">
        <v>1932</v>
      </c>
      <c r="D958" s="70" t="s">
        <v>73</v>
      </c>
      <c r="E958" s="71">
        <v>9.6199999999999992</v>
      </c>
      <c r="F958" s="71">
        <v>24.31</v>
      </c>
      <c r="G958" s="71">
        <v>33.93</v>
      </c>
      <c r="H958" s="45">
        <v>9</v>
      </c>
    </row>
    <row r="959" spans="1:8" x14ac:dyDescent="0.25">
      <c r="A959" s="68" t="s">
        <v>1933</v>
      </c>
      <c r="B959" s="68"/>
      <c r="C959" s="69" t="s">
        <v>1934</v>
      </c>
      <c r="D959" s="70"/>
      <c r="E959" s="71"/>
      <c r="F959" s="71"/>
      <c r="G959" s="71"/>
      <c r="H959" s="45">
        <v>5</v>
      </c>
    </row>
    <row r="960" spans="1:8" x14ac:dyDescent="0.25">
      <c r="A960" s="68" t="s">
        <v>1935</v>
      </c>
      <c r="B960" s="68"/>
      <c r="C960" s="69" t="s">
        <v>1936</v>
      </c>
      <c r="D960" s="70" t="s">
        <v>73</v>
      </c>
      <c r="E960" s="71">
        <v>9.3699999999999992</v>
      </c>
      <c r="F960" s="71">
        <v>20.57</v>
      </c>
      <c r="G960" s="71">
        <v>29.94</v>
      </c>
      <c r="H960" s="45">
        <v>9</v>
      </c>
    </row>
    <row r="961" spans="1:8" x14ac:dyDescent="0.25">
      <c r="A961" s="68" t="s">
        <v>1937</v>
      </c>
      <c r="B961" s="68"/>
      <c r="C961" s="69" t="s">
        <v>1938</v>
      </c>
      <c r="D961" s="70" t="s">
        <v>73</v>
      </c>
      <c r="E961" s="71">
        <v>10.06</v>
      </c>
      <c r="F961" s="71">
        <v>24.31</v>
      </c>
      <c r="G961" s="71">
        <v>34.369999999999997</v>
      </c>
      <c r="H961" s="45">
        <v>9</v>
      </c>
    </row>
    <row r="962" spans="1:8" ht="30" x14ac:dyDescent="0.25">
      <c r="A962" s="68" t="s">
        <v>1939</v>
      </c>
      <c r="B962" s="68"/>
      <c r="C962" s="69" t="s">
        <v>1940</v>
      </c>
      <c r="D962" s="70" t="s">
        <v>73</v>
      </c>
      <c r="E962" s="71">
        <v>29.52</v>
      </c>
      <c r="F962" s="71">
        <v>24.31</v>
      </c>
      <c r="G962" s="71">
        <v>53.83</v>
      </c>
      <c r="H962" s="45">
        <v>9</v>
      </c>
    </row>
    <row r="963" spans="1:8" x14ac:dyDescent="0.25">
      <c r="A963" s="68" t="s">
        <v>1941</v>
      </c>
      <c r="B963" s="68"/>
      <c r="C963" s="69" t="s">
        <v>1942</v>
      </c>
      <c r="D963" s="70" t="s">
        <v>73</v>
      </c>
      <c r="E963" s="71">
        <v>9.3699999999999992</v>
      </c>
      <c r="F963" s="71">
        <v>14.96</v>
      </c>
      <c r="G963" s="71">
        <v>24.33</v>
      </c>
      <c r="H963" s="45">
        <v>9</v>
      </c>
    </row>
    <row r="964" spans="1:8" x14ac:dyDescent="0.25">
      <c r="A964" s="68" t="s">
        <v>1943</v>
      </c>
      <c r="B964" s="68"/>
      <c r="C964" s="69" t="s">
        <v>1944</v>
      </c>
      <c r="D964" s="70" t="s">
        <v>73</v>
      </c>
      <c r="E964" s="71">
        <v>9.3699999999999992</v>
      </c>
      <c r="F964" s="71">
        <v>26.18</v>
      </c>
      <c r="G964" s="71">
        <v>35.549999999999997</v>
      </c>
      <c r="H964" s="45">
        <v>9</v>
      </c>
    </row>
    <row r="965" spans="1:8" x14ac:dyDescent="0.25">
      <c r="A965" s="68" t="s">
        <v>1945</v>
      </c>
      <c r="B965" s="68"/>
      <c r="C965" s="69" t="s">
        <v>1946</v>
      </c>
      <c r="D965" s="70" t="s">
        <v>131</v>
      </c>
      <c r="E965" s="71">
        <v>6.74</v>
      </c>
      <c r="F965" s="71">
        <v>42.35</v>
      </c>
      <c r="G965" s="71">
        <v>49.09</v>
      </c>
      <c r="H965" s="45">
        <v>9</v>
      </c>
    </row>
    <row r="966" spans="1:8" ht="30" x14ac:dyDescent="0.25">
      <c r="A966" s="68" t="s">
        <v>1947</v>
      </c>
      <c r="B966" s="68"/>
      <c r="C966" s="69" t="s">
        <v>1948</v>
      </c>
      <c r="D966" s="70" t="s">
        <v>131</v>
      </c>
      <c r="E966" s="71">
        <v>1.57</v>
      </c>
      <c r="F966" s="71">
        <v>19.72</v>
      </c>
      <c r="G966" s="71">
        <v>21.29</v>
      </c>
      <c r="H966" s="45">
        <v>9</v>
      </c>
    </row>
    <row r="967" spans="1:8" ht="30" x14ac:dyDescent="0.25">
      <c r="A967" s="68" t="s">
        <v>1949</v>
      </c>
      <c r="B967" s="68"/>
      <c r="C967" s="69" t="s">
        <v>1950</v>
      </c>
      <c r="D967" s="70" t="s">
        <v>131</v>
      </c>
      <c r="E967" s="71">
        <v>1.75</v>
      </c>
      <c r="F967" s="71">
        <v>19.72</v>
      </c>
      <c r="G967" s="71">
        <v>21.47</v>
      </c>
      <c r="H967" s="45">
        <v>9</v>
      </c>
    </row>
    <row r="968" spans="1:8" ht="30" x14ac:dyDescent="0.25">
      <c r="A968" s="68" t="s">
        <v>1951</v>
      </c>
      <c r="B968" s="68"/>
      <c r="C968" s="69" t="s">
        <v>1952</v>
      </c>
      <c r="D968" s="70" t="s">
        <v>131</v>
      </c>
      <c r="E968" s="71">
        <v>1.99</v>
      </c>
      <c r="F968" s="71">
        <v>19.72</v>
      </c>
      <c r="G968" s="71">
        <v>21.71</v>
      </c>
      <c r="H968" s="45">
        <v>9</v>
      </c>
    </row>
    <row r="969" spans="1:8" ht="30" x14ac:dyDescent="0.25">
      <c r="A969" s="68" t="s">
        <v>1953</v>
      </c>
      <c r="B969" s="68"/>
      <c r="C969" s="69" t="s">
        <v>1954</v>
      </c>
      <c r="D969" s="70" t="s">
        <v>131</v>
      </c>
      <c r="E969" s="71">
        <v>2.4500000000000002</v>
      </c>
      <c r="F969" s="71">
        <v>19.72</v>
      </c>
      <c r="G969" s="71">
        <v>22.17</v>
      </c>
      <c r="H969" s="45">
        <v>9</v>
      </c>
    </row>
    <row r="970" spans="1:8" x14ac:dyDescent="0.25">
      <c r="A970" s="68" t="s">
        <v>1955</v>
      </c>
      <c r="B970" s="68"/>
      <c r="C970" s="69" t="s">
        <v>1956</v>
      </c>
      <c r="D970" s="70"/>
      <c r="E970" s="71"/>
      <c r="F970" s="71"/>
      <c r="G970" s="71"/>
      <c r="H970" s="45">
        <v>5</v>
      </c>
    </row>
    <row r="971" spans="1:8" ht="30" x14ac:dyDescent="0.25">
      <c r="A971" s="68" t="s">
        <v>1957</v>
      </c>
      <c r="B971" s="68"/>
      <c r="C971" s="69" t="s">
        <v>1958</v>
      </c>
      <c r="D971" s="70" t="s">
        <v>73</v>
      </c>
      <c r="E971" s="71">
        <v>5.25</v>
      </c>
      <c r="F971" s="71">
        <v>12.43</v>
      </c>
      <c r="G971" s="71">
        <v>17.68</v>
      </c>
      <c r="H971" s="45">
        <v>9</v>
      </c>
    </row>
    <row r="972" spans="1:8" ht="30" x14ac:dyDescent="0.25">
      <c r="A972" s="68" t="s">
        <v>1959</v>
      </c>
      <c r="B972" s="68"/>
      <c r="C972" s="69" t="s">
        <v>1960</v>
      </c>
      <c r="D972" s="70" t="s">
        <v>73</v>
      </c>
      <c r="E972" s="71">
        <v>7.35</v>
      </c>
      <c r="F972" s="71">
        <v>12.43</v>
      </c>
      <c r="G972" s="71">
        <v>19.78</v>
      </c>
      <c r="H972" s="45">
        <v>9</v>
      </c>
    </row>
    <row r="973" spans="1:8" x14ac:dyDescent="0.25">
      <c r="A973" s="68" t="s">
        <v>1961</v>
      </c>
      <c r="B973" s="68"/>
      <c r="C973" s="69" t="s">
        <v>1962</v>
      </c>
      <c r="D973" s="70"/>
      <c r="E973" s="71"/>
      <c r="F973" s="71"/>
      <c r="G973" s="71"/>
      <c r="H973" s="45">
        <v>5</v>
      </c>
    </row>
    <row r="974" spans="1:8" ht="30" x14ac:dyDescent="0.25">
      <c r="A974" s="68" t="s">
        <v>1963</v>
      </c>
      <c r="B974" s="68"/>
      <c r="C974" s="69" t="s">
        <v>1964</v>
      </c>
      <c r="D974" s="70" t="s">
        <v>156</v>
      </c>
      <c r="E974" s="71">
        <v>442.4</v>
      </c>
      <c r="F974" s="71">
        <v>358.97</v>
      </c>
      <c r="G974" s="71">
        <v>801.37</v>
      </c>
      <c r="H974" s="45">
        <v>9</v>
      </c>
    </row>
    <row r="975" spans="1:8" ht="30" x14ac:dyDescent="0.25">
      <c r="A975" s="68" t="s">
        <v>1965</v>
      </c>
      <c r="B975" s="68"/>
      <c r="C975" s="69" t="s">
        <v>1966</v>
      </c>
      <c r="D975" s="70" t="s">
        <v>156</v>
      </c>
      <c r="E975" s="71">
        <v>500.22</v>
      </c>
      <c r="F975" s="71">
        <v>358.97</v>
      </c>
      <c r="G975" s="71">
        <v>859.19</v>
      </c>
      <c r="H975" s="45">
        <v>9</v>
      </c>
    </row>
    <row r="976" spans="1:8" ht="30" x14ac:dyDescent="0.25">
      <c r="A976" s="68" t="s">
        <v>1967</v>
      </c>
      <c r="B976" s="68"/>
      <c r="C976" s="69" t="s">
        <v>1968</v>
      </c>
      <c r="D976" s="70" t="s">
        <v>156</v>
      </c>
      <c r="E976" s="71">
        <v>533.91999999999996</v>
      </c>
      <c r="F976" s="71">
        <v>358.97</v>
      </c>
      <c r="G976" s="71">
        <v>892.89</v>
      </c>
      <c r="H976" s="45">
        <v>9</v>
      </c>
    </row>
    <row r="977" spans="1:8" x14ac:dyDescent="0.25">
      <c r="A977" s="68" t="s">
        <v>1969</v>
      </c>
      <c r="B977" s="68"/>
      <c r="C977" s="69" t="s">
        <v>1970</v>
      </c>
      <c r="D977" s="70" t="s">
        <v>131</v>
      </c>
      <c r="E977" s="71">
        <v>29</v>
      </c>
      <c r="F977" s="71">
        <v>41.71</v>
      </c>
      <c r="G977" s="71">
        <v>70.709999999999994</v>
      </c>
      <c r="H977" s="45">
        <v>9</v>
      </c>
    </row>
    <row r="978" spans="1:8" x14ac:dyDescent="0.25">
      <c r="A978" s="68" t="s">
        <v>1971</v>
      </c>
      <c r="B978" s="68"/>
      <c r="C978" s="69" t="s">
        <v>1972</v>
      </c>
      <c r="D978" s="70" t="s">
        <v>131</v>
      </c>
      <c r="E978" s="71">
        <v>14.21</v>
      </c>
      <c r="F978" s="71">
        <v>56.78</v>
      </c>
      <c r="G978" s="71">
        <v>70.989999999999995</v>
      </c>
      <c r="H978" s="45">
        <v>9</v>
      </c>
    </row>
    <row r="979" spans="1:8" x14ac:dyDescent="0.25">
      <c r="A979" s="68" t="s">
        <v>1973</v>
      </c>
      <c r="B979" s="68"/>
      <c r="C979" s="69" t="s">
        <v>1974</v>
      </c>
      <c r="D979" s="70"/>
      <c r="E979" s="71"/>
      <c r="F979" s="71"/>
      <c r="G979" s="71"/>
      <c r="H979" s="45">
        <v>5</v>
      </c>
    </row>
    <row r="980" spans="1:8" x14ac:dyDescent="0.25">
      <c r="A980" s="68" t="s">
        <v>1975</v>
      </c>
      <c r="B980" s="68"/>
      <c r="C980" s="69" t="s">
        <v>1976</v>
      </c>
      <c r="D980" s="70" t="s">
        <v>73</v>
      </c>
      <c r="E980" s="71">
        <v>85.75</v>
      </c>
      <c r="F980" s="71">
        <v>6.75</v>
      </c>
      <c r="G980" s="71">
        <v>92.5</v>
      </c>
      <c r="H980" s="45">
        <v>9</v>
      </c>
    </row>
    <row r="981" spans="1:8" x14ac:dyDescent="0.25">
      <c r="A981" s="68" t="s">
        <v>1977</v>
      </c>
      <c r="B981" s="68"/>
      <c r="C981" s="69" t="s">
        <v>1978</v>
      </c>
      <c r="D981" s="70" t="s">
        <v>131</v>
      </c>
      <c r="E981" s="71">
        <v>44.95</v>
      </c>
      <c r="F981" s="71">
        <v>1.69</v>
      </c>
      <c r="G981" s="71">
        <v>46.64</v>
      </c>
      <c r="H981" s="45">
        <v>9</v>
      </c>
    </row>
    <row r="982" spans="1:8" x14ac:dyDescent="0.25">
      <c r="A982" s="68" t="s">
        <v>1979</v>
      </c>
      <c r="B982" s="68"/>
      <c r="C982" s="69" t="s">
        <v>1980</v>
      </c>
      <c r="D982" s="70" t="s">
        <v>131</v>
      </c>
      <c r="E982" s="71">
        <v>78.92</v>
      </c>
      <c r="F982" s="71">
        <v>2.02</v>
      </c>
      <c r="G982" s="71">
        <v>80.94</v>
      </c>
      <c r="H982" s="45">
        <v>9</v>
      </c>
    </row>
    <row r="983" spans="1:8" ht="30" x14ac:dyDescent="0.25">
      <c r="A983" s="68" t="s">
        <v>1981</v>
      </c>
      <c r="B983" s="68"/>
      <c r="C983" s="69" t="s">
        <v>1982</v>
      </c>
      <c r="D983" s="70" t="s">
        <v>131</v>
      </c>
      <c r="E983" s="71">
        <v>42.24</v>
      </c>
      <c r="F983" s="71">
        <v>3.37</v>
      </c>
      <c r="G983" s="71">
        <v>45.61</v>
      </c>
      <c r="H983" s="45">
        <v>9</v>
      </c>
    </row>
    <row r="984" spans="1:8" ht="30" x14ac:dyDescent="0.25">
      <c r="A984" s="68" t="s">
        <v>1983</v>
      </c>
      <c r="B984" s="68"/>
      <c r="C984" s="69" t="s">
        <v>1984</v>
      </c>
      <c r="D984" s="70" t="s">
        <v>131</v>
      </c>
      <c r="E984" s="71">
        <v>92.43</v>
      </c>
      <c r="F984" s="71">
        <v>0.4</v>
      </c>
      <c r="G984" s="71">
        <v>92.83</v>
      </c>
      <c r="H984" s="45">
        <v>9</v>
      </c>
    </row>
    <row r="985" spans="1:8" x14ac:dyDescent="0.25">
      <c r="A985" s="68" t="s">
        <v>1985</v>
      </c>
      <c r="B985" s="68"/>
      <c r="C985" s="69" t="s">
        <v>1986</v>
      </c>
      <c r="D985" s="70" t="s">
        <v>73</v>
      </c>
      <c r="E985" s="71">
        <v>196.06</v>
      </c>
      <c r="F985" s="71">
        <v>4.05</v>
      </c>
      <c r="G985" s="71">
        <v>200.11</v>
      </c>
      <c r="H985" s="45">
        <v>9</v>
      </c>
    </row>
    <row r="986" spans="1:8" x14ac:dyDescent="0.25">
      <c r="A986" s="68" t="s">
        <v>1987</v>
      </c>
      <c r="B986" s="68"/>
      <c r="C986" s="69" t="s">
        <v>1988</v>
      </c>
      <c r="D986" s="70"/>
      <c r="E986" s="71"/>
      <c r="F986" s="71"/>
      <c r="G986" s="71"/>
      <c r="H986" s="45">
        <v>5</v>
      </c>
    </row>
    <row r="987" spans="1:8" x14ac:dyDescent="0.25">
      <c r="A987" s="68" t="s">
        <v>1989</v>
      </c>
      <c r="B987" s="68"/>
      <c r="C987" s="69" t="s">
        <v>1990</v>
      </c>
      <c r="D987" s="70" t="s">
        <v>73</v>
      </c>
      <c r="E987" s="71">
        <v>84.96</v>
      </c>
      <c r="F987" s="71">
        <v>6.75</v>
      </c>
      <c r="G987" s="71">
        <v>91.71</v>
      </c>
      <c r="H987" s="45">
        <v>9</v>
      </c>
    </row>
    <row r="988" spans="1:8" x14ac:dyDescent="0.25">
      <c r="A988" s="68" t="s">
        <v>1991</v>
      </c>
      <c r="B988" s="68"/>
      <c r="C988" s="69" t="s">
        <v>1992</v>
      </c>
      <c r="D988" s="70" t="s">
        <v>131</v>
      </c>
      <c r="E988" s="71">
        <v>39.049999999999997</v>
      </c>
      <c r="F988" s="71">
        <v>1.69</v>
      </c>
      <c r="G988" s="71">
        <v>40.74</v>
      </c>
      <c r="H988" s="45">
        <v>9</v>
      </c>
    </row>
    <row r="989" spans="1:8" x14ac:dyDescent="0.25">
      <c r="A989" s="68" t="s">
        <v>1993</v>
      </c>
      <c r="B989" s="68"/>
      <c r="C989" s="69" t="s">
        <v>1994</v>
      </c>
      <c r="D989" s="70" t="s">
        <v>131</v>
      </c>
      <c r="E989" s="71">
        <v>71.040000000000006</v>
      </c>
      <c r="F989" s="71">
        <v>2.02</v>
      </c>
      <c r="G989" s="71">
        <v>73.06</v>
      </c>
      <c r="H989" s="45">
        <v>9</v>
      </c>
    </row>
    <row r="990" spans="1:8" x14ac:dyDescent="0.25">
      <c r="A990" s="68" t="s">
        <v>1995</v>
      </c>
      <c r="B990" s="68"/>
      <c r="C990" s="69" t="s">
        <v>1996</v>
      </c>
      <c r="D990" s="70" t="s">
        <v>131</v>
      </c>
      <c r="E990" s="71">
        <v>81.99</v>
      </c>
      <c r="F990" s="71">
        <v>2.02</v>
      </c>
      <c r="G990" s="71">
        <v>84.01</v>
      </c>
      <c r="H990" s="45">
        <v>9</v>
      </c>
    </row>
    <row r="991" spans="1:8" ht="30" x14ac:dyDescent="0.25">
      <c r="A991" s="68" t="s">
        <v>1997</v>
      </c>
      <c r="B991" s="68"/>
      <c r="C991" s="69" t="s">
        <v>1998</v>
      </c>
      <c r="D991" s="70" t="s">
        <v>131</v>
      </c>
      <c r="E991" s="71">
        <v>41.54</v>
      </c>
      <c r="F991" s="71">
        <v>3.37</v>
      </c>
      <c r="G991" s="71">
        <v>44.91</v>
      </c>
      <c r="H991" s="45">
        <v>9</v>
      </c>
    </row>
    <row r="992" spans="1:8" ht="30" x14ac:dyDescent="0.25">
      <c r="A992" s="68" t="s">
        <v>1999</v>
      </c>
      <c r="B992" s="68"/>
      <c r="C992" s="69" t="s">
        <v>2000</v>
      </c>
      <c r="D992" s="70" t="s">
        <v>131</v>
      </c>
      <c r="E992" s="71">
        <v>79.099999999999994</v>
      </c>
      <c r="F992" s="71"/>
      <c r="G992" s="71">
        <v>79.099999999999994</v>
      </c>
      <c r="H992" s="45">
        <v>9</v>
      </c>
    </row>
    <row r="993" spans="1:8" ht="30" x14ac:dyDescent="0.25">
      <c r="A993" s="68" t="s">
        <v>2001</v>
      </c>
      <c r="B993" s="68"/>
      <c r="C993" s="69" t="s">
        <v>2002</v>
      </c>
      <c r="D993" s="70" t="s">
        <v>73</v>
      </c>
      <c r="E993" s="71">
        <v>146.47999999999999</v>
      </c>
      <c r="F993" s="71"/>
      <c r="G993" s="71">
        <v>146.47999999999999</v>
      </c>
      <c r="H993" s="45">
        <v>9</v>
      </c>
    </row>
    <row r="994" spans="1:8" ht="30" x14ac:dyDescent="0.25">
      <c r="A994" s="68" t="s">
        <v>2003</v>
      </c>
      <c r="B994" s="68"/>
      <c r="C994" s="69" t="s">
        <v>2004</v>
      </c>
      <c r="D994" s="70" t="s">
        <v>70</v>
      </c>
      <c r="E994" s="71">
        <v>2586.4899999999998</v>
      </c>
      <c r="F994" s="71"/>
      <c r="G994" s="71">
        <v>2586.4899999999998</v>
      </c>
      <c r="H994" s="45">
        <v>9</v>
      </c>
    </row>
    <row r="995" spans="1:8" x14ac:dyDescent="0.25">
      <c r="A995" s="68" t="s">
        <v>2005</v>
      </c>
      <c r="B995" s="68"/>
      <c r="C995" s="69" t="s">
        <v>2006</v>
      </c>
      <c r="D995" s="70"/>
      <c r="E995" s="71"/>
      <c r="F995" s="71"/>
      <c r="G995" s="71"/>
      <c r="H995" s="45">
        <v>5</v>
      </c>
    </row>
    <row r="996" spans="1:8" x14ac:dyDescent="0.25">
      <c r="A996" s="68" t="s">
        <v>2007</v>
      </c>
      <c r="B996" s="68"/>
      <c r="C996" s="69" t="s">
        <v>2008</v>
      </c>
      <c r="D996" s="70" t="s">
        <v>73</v>
      </c>
      <c r="E996" s="71">
        <v>29.82</v>
      </c>
      <c r="F996" s="71">
        <v>47.41</v>
      </c>
      <c r="G996" s="71">
        <v>77.23</v>
      </c>
      <c r="H996" s="45">
        <v>9</v>
      </c>
    </row>
    <row r="997" spans="1:8" ht="30" x14ac:dyDescent="0.25">
      <c r="A997" s="68" t="s">
        <v>2009</v>
      </c>
      <c r="B997" s="68"/>
      <c r="C997" s="69" t="s">
        <v>2010</v>
      </c>
      <c r="D997" s="70" t="s">
        <v>131</v>
      </c>
      <c r="E997" s="71">
        <v>75.7</v>
      </c>
      <c r="F997" s="71">
        <v>16.87</v>
      </c>
      <c r="G997" s="71">
        <v>92.57</v>
      </c>
      <c r="H997" s="45">
        <v>9</v>
      </c>
    </row>
    <row r="998" spans="1:8" ht="30" x14ac:dyDescent="0.25">
      <c r="A998" s="68" t="s">
        <v>2011</v>
      </c>
      <c r="B998" s="68"/>
      <c r="C998" s="69" t="s">
        <v>2012</v>
      </c>
      <c r="D998" s="70" t="s">
        <v>131</v>
      </c>
      <c r="E998" s="71">
        <v>10.47</v>
      </c>
      <c r="F998" s="71"/>
      <c r="G998" s="71">
        <v>10.47</v>
      </c>
      <c r="H998" s="45">
        <v>9</v>
      </c>
    </row>
    <row r="999" spans="1:8" ht="30" x14ac:dyDescent="0.25">
      <c r="A999" s="68" t="s">
        <v>2013</v>
      </c>
      <c r="B999" s="68"/>
      <c r="C999" s="69" t="s">
        <v>2014</v>
      </c>
      <c r="D999" s="70" t="s">
        <v>73</v>
      </c>
      <c r="E999" s="71">
        <v>144.07</v>
      </c>
      <c r="F999" s="71">
        <v>16.87</v>
      </c>
      <c r="G999" s="71">
        <v>160.94</v>
      </c>
      <c r="H999" s="45">
        <v>9</v>
      </c>
    </row>
    <row r="1000" spans="1:8" ht="30" x14ac:dyDescent="0.25">
      <c r="A1000" s="68" t="s">
        <v>2015</v>
      </c>
      <c r="B1000" s="68"/>
      <c r="C1000" s="69" t="s">
        <v>2016</v>
      </c>
      <c r="D1000" s="70" t="s">
        <v>73</v>
      </c>
      <c r="E1000" s="71">
        <v>10.98</v>
      </c>
      <c r="F1000" s="71">
        <v>18.59</v>
      </c>
      <c r="G1000" s="71">
        <v>29.57</v>
      </c>
      <c r="H1000" s="45">
        <v>9</v>
      </c>
    </row>
    <row r="1001" spans="1:8" ht="30" x14ac:dyDescent="0.25">
      <c r="A1001" s="68" t="s">
        <v>2017</v>
      </c>
      <c r="B1001" s="68"/>
      <c r="C1001" s="69" t="s">
        <v>2018</v>
      </c>
      <c r="D1001" s="70"/>
      <c r="E1001" s="71"/>
      <c r="F1001" s="71"/>
      <c r="G1001" s="71"/>
      <c r="H1001" s="45">
        <v>5</v>
      </c>
    </row>
    <row r="1002" spans="1:8" ht="30" x14ac:dyDescent="0.25">
      <c r="A1002" s="68" t="s">
        <v>2019</v>
      </c>
      <c r="B1002" s="68"/>
      <c r="C1002" s="69" t="s">
        <v>2020</v>
      </c>
      <c r="D1002" s="70" t="s">
        <v>73</v>
      </c>
      <c r="E1002" s="71">
        <v>44.01</v>
      </c>
      <c r="F1002" s="71"/>
      <c r="G1002" s="71">
        <v>44.01</v>
      </c>
      <c r="H1002" s="45">
        <v>9</v>
      </c>
    </row>
    <row r="1003" spans="1:8" ht="30" x14ac:dyDescent="0.25">
      <c r="A1003" s="68" t="s">
        <v>2021</v>
      </c>
      <c r="B1003" s="68"/>
      <c r="C1003" s="69" t="s">
        <v>2022</v>
      </c>
      <c r="D1003" s="70" t="s">
        <v>73</v>
      </c>
      <c r="E1003" s="71">
        <v>38.94</v>
      </c>
      <c r="F1003" s="71"/>
      <c r="G1003" s="71">
        <v>38.94</v>
      </c>
      <c r="H1003" s="45">
        <v>9</v>
      </c>
    </row>
    <row r="1004" spans="1:8" ht="30" x14ac:dyDescent="0.25">
      <c r="A1004" s="68" t="s">
        <v>2023</v>
      </c>
      <c r="B1004" s="68"/>
      <c r="C1004" s="69" t="s">
        <v>2024</v>
      </c>
      <c r="D1004" s="70" t="s">
        <v>131</v>
      </c>
      <c r="E1004" s="71">
        <v>40.700000000000003</v>
      </c>
      <c r="F1004" s="71"/>
      <c r="G1004" s="71">
        <v>40.700000000000003</v>
      </c>
      <c r="H1004" s="45">
        <v>9</v>
      </c>
    </row>
    <row r="1005" spans="1:8" ht="30" x14ac:dyDescent="0.25">
      <c r="A1005" s="68" t="s">
        <v>2025</v>
      </c>
      <c r="B1005" s="68"/>
      <c r="C1005" s="69" t="s">
        <v>2026</v>
      </c>
      <c r="D1005" s="70" t="s">
        <v>131</v>
      </c>
      <c r="E1005" s="71">
        <v>33.24</v>
      </c>
      <c r="F1005" s="71"/>
      <c r="G1005" s="71">
        <v>33.24</v>
      </c>
      <c r="H1005" s="45">
        <v>9</v>
      </c>
    </row>
    <row r="1006" spans="1:8" ht="30" x14ac:dyDescent="0.25">
      <c r="A1006" s="68" t="s">
        <v>2027</v>
      </c>
      <c r="B1006" s="68"/>
      <c r="C1006" s="69" t="s">
        <v>2028</v>
      </c>
      <c r="D1006" s="70" t="s">
        <v>131</v>
      </c>
      <c r="E1006" s="71"/>
      <c r="F1006" s="71">
        <v>37.4</v>
      </c>
      <c r="G1006" s="71">
        <v>37.4</v>
      </c>
      <c r="H1006" s="45">
        <v>9</v>
      </c>
    </row>
    <row r="1007" spans="1:8" x14ac:dyDescent="0.25">
      <c r="A1007" s="68" t="s">
        <v>2029</v>
      </c>
      <c r="B1007" s="68"/>
      <c r="C1007" s="69" t="s">
        <v>2030</v>
      </c>
      <c r="D1007" s="70" t="s">
        <v>73</v>
      </c>
      <c r="E1007" s="71">
        <v>9.4</v>
      </c>
      <c r="F1007" s="71">
        <v>19.05</v>
      </c>
      <c r="G1007" s="71">
        <v>28.45</v>
      </c>
      <c r="H1007" s="45">
        <v>9</v>
      </c>
    </row>
    <row r="1008" spans="1:8" x14ac:dyDescent="0.25">
      <c r="A1008" s="68" t="s">
        <v>2031</v>
      </c>
      <c r="B1008" s="68"/>
      <c r="C1008" s="69" t="s">
        <v>2032</v>
      </c>
      <c r="D1008" s="70" t="s">
        <v>73</v>
      </c>
      <c r="E1008" s="71">
        <v>21.77</v>
      </c>
      <c r="F1008" s="71">
        <v>19.05</v>
      </c>
      <c r="G1008" s="71">
        <v>40.82</v>
      </c>
      <c r="H1008" s="45">
        <v>9</v>
      </c>
    </row>
    <row r="1009" spans="1:8" x14ac:dyDescent="0.25">
      <c r="A1009" s="68" t="s">
        <v>2033</v>
      </c>
      <c r="B1009" s="68"/>
      <c r="C1009" s="69" t="s">
        <v>2034</v>
      </c>
      <c r="D1009" s="70" t="s">
        <v>131</v>
      </c>
      <c r="E1009" s="71">
        <v>5.01</v>
      </c>
      <c r="F1009" s="71">
        <v>9.94</v>
      </c>
      <c r="G1009" s="71">
        <v>14.95</v>
      </c>
      <c r="H1009" s="45">
        <v>9</v>
      </c>
    </row>
    <row r="1010" spans="1:8" x14ac:dyDescent="0.25">
      <c r="A1010" s="68" t="s">
        <v>2035</v>
      </c>
      <c r="B1010" s="68"/>
      <c r="C1010" s="69" t="s">
        <v>2036</v>
      </c>
      <c r="D1010" s="70" t="s">
        <v>131</v>
      </c>
      <c r="E1010" s="71">
        <v>11.61</v>
      </c>
      <c r="F1010" s="71">
        <v>9.94</v>
      </c>
      <c r="G1010" s="71">
        <v>21.55</v>
      </c>
      <c r="H1010" s="45">
        <v>9</v>
      </c>
    </row>
    <row r="1011" spans="1:8" x14ac:dyDescent="0.25">
      <c r="A1011" s="68" t="s">
        <v>2037</v>
      </c>
      <c r="B1011" s="68"/>
      <c r="C1011" s="69" t="s">
        <v>2038</v>
      </c>
      <c r="D1011" s="70"/>
      <c r="E1011" s="71"/>
      <c r="F1011" s="71"/>
      <c r="G1011" s="71"/>
      <c r="H1011" s="45">
        <v>2</v>
      </c>
    </row>
    <row r="1012" spans="1:8" x14ac:dyDescent="0.25">
      <c r="A1012" s="68" t="s">
        <v>2039</v>
      </c>
      <c r="B1012" s="68"/>
      <c r="C1012" s="69" t="s">
        <v>2040</v>
      </c>
      <c r="D1012" s="70"/>
      <c r="E1012" s="71"/>
      <c r="F1012" s="71"/>
      <c r="G1012" s="71"/>
      <c r="H1012" s="45">
        <v>5</v>
      </c>
    </row>
    <row r="1013" spans="1:8" ht="30" x14ac:dyDescent="0.25">
      <c r="A1013" s="68" t="s">
        <v>2041</v>
      </c>
      <c r="B1013" s="68"/>
      <c r="C1013" s="69" t="s">
        <v>2042</v>
      </c>
      <c r="D1013" s="70" t="s">
        <v>73</v>
      </c>
      <c r="E1013" s="71">
        <v>46.55</v>
      </c>
      <c r="F1013" s="71">
        <v>10.76</v>
      </c>
      <c r="G1013" s="71">
        <v>57.31</v>
      </c>
      <c r="H1013" s="45">
        <v>9</v>
      </c>
    </row>
    <row r="1014" spans="1:8" x14ac:dyDescent="0.25">
      <c r="A1014" s="68" t="s">
        <v>2043</v>
      </c>
      <c r="B1014" s="68"/>
      <c r="C1014" s="69" t="s">
        <v>2044</v>
      </c>
      <c r="D1014" s="70"/>
      <c r="E1014" s="71"/>
      <c r="F1014" s="71"/>
      <c r="G1014" s="71"/>
      <c r="H1014" s="45">
        <v>5</v>
      </c>
    </row>
    <row r="1015" spans="1:8" ht="45" x14ac:dyDescent="0.25">
      <c r="A1015" s="68" t="s">
        <v>2045</v>
      </c>
      <c r="B1015" s="68"/>
      <c r="C1015" s="69" t="s">
        <v>2046</v>
      </c>
      <c r="D1015" s="70" t="s">
        <v>73</v>
      </c>
      <c r="E1015" s="71">
        <v>29.47</v>
      </c>
      <c r="F1015" s="71">
        <v>12.74</v>
      </c>
      <c r="G1015" s="71">
        <v>42.21</v>
      </c>
      <c r="H1015" s="45">
        <v>9</v>
      </c>
    </row>
    <row r="1016" spans="1:8" ht="60" x14ac:dyDescent="0.25">
      <c r="A1016" s="68" t="s">
        <v>2047</v>
      </c>
      <c r="B1016" s="68"/>
      <c r="C1016" s="69" t="s">
        <v>2048</v>
      </c>
      <c r="D1016" s="70" t="s">
        <v>131</v>
      </c>
      <c r="E1016" s="71">
        <v>4.8499999999999996</v>
      </c>
      <c r="F1016" s="71">
        <v>1.02</v>
      </c>
      <c r="G1016" s="71">
        <v>5.87</v>
      </c>
      <c r="H1016" s="45">
        <v>9</v>
      </c>
    </row>
    <row r="1017" spans="1:8" ht="60" x14ac:dyDescent="0.25">
      <c r="A1017" s="68" t="s">
        <v>2049</v>
      </c>
      <c r="B1017" s="68"/>
      <c r="C1017" s="69" t="s">
        <v>2050</v>
      </c>
      <c r="D1017" s="70" t="s">
        <v>73</v>
      </c>
      <c r="E1017" s="71">
        <v>138.25</v>
      </c>
      <c r="F1017" s="71">
        <v>12.74</v>
      </c>
      <c r="G1017" s="71">
        <v>150.99</v>
      </c>
      <c r="H1017" s="45">
        <v>9</v>
      </c>
    </row>
    <row r="1018" spans="1:8" ht="75" x14ac:dyDescent="0.25">
      <c r="A1018" s="68" t="s">
        <v>2051</v>
      </c>
      <c r="B1018" s="68"/>
      <c r="C1018" s="69" t="s">
        <v>2052</v>
      </c>
      <c r="D1018" s="70" t="s">
        <v>131</v>
      </c>
      <c r="E1018" s="71">
        <v>23.24</v>
      </c>
      <c r="F1018" s="71">
        <v>1.02</v>
      </c>
      <c r="G1018" s="71">
        <v>24.26</v>
      </c>
      <c r="H1018" s="45">
        <v>9</v>
      </c>
    </row>
    <row r="1019" spans="1:8" ht="60" x14ac:dyDescent="0.25">
      <c r="A1019" s="68" t="s">
        <v>2053</v>
      </c>
      <c r="B1019" s="68"/>
      <c r="C1019" s="69" t="s">
        <v>2054</v>
      </c>
      <c r="D1019" s="70" t="s">
        <v>73</v>
      </c>
      <c r="E1019" s="71">
        <v>45.7</v>
      </c>
      <c r="F1019" s="71">
        <v>12.74</v>
      </c>
      <c r="G1019" s="71">
        <v>58.44</v>
      </c>
      <c r="H1019" s="45">
        <v>9</v>
      </c>
    </row>
    <row r="1020" spans="1:8" ht="60" x14ac:dyDescent="0.25">
      <c r="A1020" s="68" t="s">
        <v>2055</v>
      </c>
      <c r="B1020" s="68"/>
      <c r="C1020" s="69" t="s">
        <v>2056</v>
      </c>
      <c r="D1020" s="70" t="s">
        <v>131</v>
      </c>
      <c r="E1020" s="71">
        <v>7.42</v>
      </c>
      <c r="F1020" s="71">
        <v>1.02</v>
      </c>
      <c r="G1020" s="71">
        <v>8.44</v>
      </c>
      <c r="H1020" s="45">
        <v>9</v>
      </c>
    </row>
    <row r="1021" spans="1:8" ht="60" x14ac:dyDescent="0.25">
      <c r="A1021" s="68" t="s">
        <v>2057</v>
      </c>
      <c r="B1021" s="68"/>
      <c r="C1021" s="69" t="s">
        <v>2058</v>
      </c>
      <c r="D1021" s="70" t="s">
        <v>73</v>
      </c>
      <c r="E1021" s="71">
        <v>31.09</v>
      </c>
      <c r="F1021" s="71">
        <v>12.74</v>
      </c>
      <c r="G1021" s="71">
        <v>43.83</v>
      </c>
      <c r="H1021" s="45">
        <v>9</v>
      </c>
    </row>
    <row r="1022" spans="1:8" ht="60" x14ac:dyDescent="0.25">
      <c r="A1022" s="68" t="s">
        <v>2059</v>
      </c>
      <c r="B1022" s="68"/>
      <c r="C1022" s="69" t="s">
        <v>2060</v>
      </c>
      <c r="D1022" s="70" t="s">
        <v>131</v>
      </c>
      <c r="E1022" s="71">
        <v>4.92</v>
      </c>
      <c r="F1022" s="71">
        <v>1.02</v>
      </c>
      <c r="G1022" s="71">
        <v>5.94</v>
      </c>
      <c r="H1022" s="45">
        <v>9</v>
      </c>
    </row>
    <row r="1023" spans="1:8" ht="30" x14ac:dyDescent="0.25">
      <c r="A1023" s="68" t="s">
        <v>2061</v>
      </c>
      <c r="B1023" s="68"/>
      <c r="C1023" s="69" t="s">
        <v>2062</v>
      </c>
      <c r="D1023" s="70" t="s">
        <v>73</v>
      </c>
      <c r="E1023" s="71">
        <v>11.63</v>
      </c>
      <c r="F1023" s="71">
        <v>53.57</v>
      </c>
      <c r="G1023" s="71">
        <v>65.2</v>
      </c>
      <c r="H1023" s="45">
        <v>9</v>
      </c>
    </row>
    <row r="1024" spans="1:8" ht="30" x14ac:dyDescent="0.25">
      <c r="A1024" s="68" t="s">
        <v>2063</v>
      </c>
      <c r="B1024" s="68"/>
      <c r="C1024" s="69" t="s">
        <v>2064</v>
      </c>
      <c r="D1024" s="70" t="s">
        <v>73</v>
      </c>
      <c r="E1024" s="71">
        <v>1.27</v>
      </c>
      <c r="F1024" s="71">
        <v>8.5</v>
      </c>
      <c r="G1024" s="71">
        <v>9.77</v>
      </c>
      <c r="H1024" s="45">
        <v>9</v>
      </c>
    </row>
    <row r="1025" spans="1:8" ht="45" x14ac:dyDescent="0.25">
      <c r="A1025" s="68" t="s">
        <v>2065</v>
      </c>
      <c r="B1025" s="68"/>
      <c r="C1025" s="69" t="s">
        <v>2066</v>
      </c>
      <c r="D1025" s="70" t="s">
        <v>73</v>
      </c>
      <c r="E1025" s="71">
        <v>2.48</v>
      </c>
      <c r="F1025" s="71">
        <v>8.5</v>
      </c>
      <c r="G1025" s="71">
        <v>10.98</v>
      </c>
      <c r="H1025" s="45">
        <v>9</v>
      </c>
    </row>
    <row r="1026" spans="1:8" ht="30" x14ac:dyDescent="0.25">
      <c r="A1026" s="68" t="s">
        <v>2067</v>
      </c>
      <c r="B1026" s="68"/>
      <c r="C1026" s="69" t="s">
        <v>2068</v>
      </c>
      <c r="D1026" s="70" t="s">
        <v>73</v>
      </c>
      <c r="E1026" s="71">
        <v>2.54</v>
      </c>
      <c r="F1026" s="71">
        <v>8.5</v>
      </c>
      <c r="G1026" s="71">
        <v>11.04</v>
      </c>
      <c r="H1026" s="45">
        <v>9</v>
      </c>
    </row>
    <row r="1027" spans="1:8" ht="45" x14ac:dyDescent="0.25">
      <c r="A1027" s="68" t="s">
        <v>2069</v>
      </c>
      <c r="B1027" s="68"/>
      <c r="C1027" s="69" t="s">
        <v>2070</v>
      </c>
      <c r="D1027" s="70" t="s">
        <v>73</v>
      </c>
      <c r="E1027" s="71">
        <v>6.2</v>
      </c>
      <c r="F1027" s="71">
        <v>8.5</v>
      </c>
      <c r="G1027" s="71">
        <v>14.7</v>
      </c>
      <c r="H1027" s="45">
        <v>9</v>
      </c>
    </row>
    <row r="1028" spans="1:8" ht="45" x14ac:dyDescent="0.25">
      <c r="A1028" s="68" t="s">
        <v>2071</v>
      </c>
      <c r="B1028" s="68"/>
      <c r="C1028" s="69" t="s">
        <v>2072</v>
      </c>
      <c r="D1028" s="70" t="s">
        <v>131</v>
      </c>
      <c r="E1028" s="71">
        <v>0.13</v>
      </c>
      <c r="F1028" s="71">
        <v>0.96</v>
      </c>
      <c r="G1028" s="71">
        <v>1.0900000000000001</v>
      </c>
      <c r="H1028" s="45">
        <v>9</v>
      </c>
    </row>
    <row r="1029" spans="1:8" ht="45" x14ac:dyDescent="0.25">
      <c r="A1029" s="68" t="s">
        <v>2073</v>
      </c>
      <c r="B1029" s="68"/>
      <c r="C1029" s="69" t="s">
        <v>2074</v>
      </c>
      <c r="D1029" s="70" t="s">
        <v>131</v>
      </c>
      <c r="E1029" s="71">
        <v>0.25</v>
      </c>
      <c r="F1029" s="71">
        <v>0.96</v>
      </c>
      <c r="G1029" s="71">
        <v>1.21</v>
      </c>
      <c r="H1029" s="45">
        <v>9</v>
      </c>
    </row>
    <row r="1030" spans="1:8" ht="45" x14ac:dyDescent="0.25">
      <c r="A1030" s="68" t="s">
        <v>2075</v>
      </c>
      <c r="B1030" s="68"/>
      <c r="C1030" s="69" t="s">
        <v>2076</v>
      </c>
      <c r="D1030" s="70" t="s">
        <v>131</v>
      </c>
      <c r="E1030" s="71">
        <v>0.25</v>
      </c>
      <c r="F1030" s="71">
        <v>0.96</v>
      </c>
      <c r="G1030" s="71">
        <v>1.21</v>
      </c>
      <c r="H1030" s="45">
        <v>9</v>
      </c>
    </row>
    <row r="1031" spans="1:8" ht="45" x14ac:dyDescent="0.25">
      <c r="A1031" s="68" t="s">
        <v>2077</v>
      </c>
      <c r="B1031" s="68"/>
      <c r="C1031" s="69" t="s">
        <v>2078</v>
      </c>
      <c r="D1031" s="70" t="s">
        <v>131</v>
      </c>
      <c r="E1031" s="71">
        <v>0.62</v>
      </c>
      <c r="F1031" s="71">
        <v>0.96</v>
      </c>
      <c r="G1031" s="71">
        <v>1.58</v>
      </c>
      <c r="H1031" s="45">
        <v>9</v>
      </c>
    </row>
    <row r="1032" spans="1:8" x14ac:dyDescent="0.25">
      <c r="A1032" s="68" t="s">
        <v>2079</v>
      </c>
      <c r="B1032" s="68"/>
      <c r="C1032" s="69" t="s">
        <v>2080</v>
      </c>
      <c r="D1032" s="70"/>
      <c r="E1032" s="71"/>
      <c r="F1032" s="71"/>
      <c r="G1032" s="71"/>
      <c r="H1032" s="45">
        <v>5</v>
      </c>
    </row>
    <row r="1033" spans="1:8" ht="60" x14ac:dyDescent="0.25">
      <c r="A1033" s="68" t="s">
        <v>2081</v>
      </c>
      <c r="B1033" s="68"/>
      <c r="C1033" s="69" t="s">
        <v>2082</v>
      </c>
      <c r="D1033" s="70" t="s">
        <v>73</v>
      </c>
      <c r="E1033" s="71">
        <v>124.68</v>
      </c>
      <c r="F1033" s="71">
        <v>12.74</v>
      </c>
      <c r="G1033" s="71">
        <v>137.41999999999999</v>
      </c>
      <c r="H1033" s="45">
        <v>9</v>
      </c>
    </row>
    <row r="1034" spans="1:8" ht="60" x14ac:dyDescent="0.25">
      <c r="A1034" s="68" t="s">
        <v>2083</v>
      </c>
      <c r="B1034" s="68"/>
      <c r="C1034" s="69" t="s">
        <v>2084</v>
      </c>
      <c r="D1034" s="70" t="s">
        <v>73</v>
      </c>
      <c r="E1034" s="71">
        <v>171</v>
      </c>
      <c r="F1034" s="71">
        <v>12.74</v>
      </c>
      <c r="G1034" s="71">
        <v>183.74</v>
      </c>
      <c r="H1034" s="45">
        <v>9</v>
      </c>
    </row>
    <row r="1035" spans="1:8" ht="60" x14ac:dyDescent="0.25">
      <c r="A1035" s="68" t="s">
        <v>2085</v>
      </c>
      <c r="B1035" s="68"/>
      <c r="C1035" s="69" t="s">
        <v>2086</v>
      </c>
      <c r="D1035" s="70" t="s">
        <v>73</v>
      </c>
      <c r="E1035" s="71">
        <v>137.9</v>
      </c>
      <c r="F1035" s="71">
        <v>12.74</v>
      </c>
      <c r="G1035" s="71">
        <v>150.63999999999999</v>
      </c>
      <c r="H1035" s="45">
        <v>9</v>
      </c>
    </row>
    <row r="1036" spans="1:8" ht="60" x14ac:dyDescent="0.25">
      <c r="A1036" s="68" t="s">
        <v>2087</v>
      </c>
      <c r="B1036" s="68"/>
      <c r="C1036" s="69" t="s">
        <v>2088</v>
      </c>
      <c r="D1036" s="70" t="s">
        <v>131</v>
      </c>
      <c r="E1036" s="71">
        <v>40.64</v>
      </c>
      <c r="F1036" s="71">
        <v>1.27</v>
      </c>
      <c r="G1036" s="71">
        <v>41.91</v>
      </c>
      <c r="H1036" s="45">
        <v>9</v>
      </c>
    </row>
    <row r="1037" spans="1:8" ht="75" x14ac:dyDescent="0.25">
      <c r="A1037" s="68" t="s">
        <v>2089</v>
      </c>
      <c r="B1037" s="68"/>
      <c r="C1037" s="69" t="s">
        <v>2090</v>
      </c>
      <c r="D1037" s="70" t="s">
        <v>73</v>
      </c>
      <c r="E1037" s="71">
        <v>211.39</v>
      </c>
      <c r="F1037" s="71">
        <v>12.74</v>
      </c>
      <c r="G1037" s="71">
        <v>224.13</v>
      </c>
      <c r="H1037" s="45">
        <v>9</v>
      </c>
    </row>
    <row r="1038" spans="1:8" ht="75" x14ac:dyDescent="0.25">
      <c r="A1038" s="68" t="s">
        <v>2091</v>
      </c>
      <c r="B1038" s="68"/>
      <c r="C1038" s="69" t="s">
        <v>2092</v>
      </c>
      <c r="D1038" s="70" t="s">
        <v>131</v>
      </c>
      <c r="E1038" s="71">
        <v>50.21</v>
      </c>
      <c r="F1038" s="71">
        <v>1.27</v>
      </c>
      <c r="G1038" s="71">
        <v>51.48</v>
      </c>
      <c r="H1038" s="45">
        <v>9</v>
      </c>
    </row>
    <row r="1039" spans="1:8" ht="60" x14ac:dyDescent="0.25">
      <c r="A1039" s="68" t="s">
        <v>2093</v>
      </c>
      <c r="B1039" s="68"/>
      <c r="C1039" s="69" t="s">
        <v>2094</v>
      </c>
      <c r="D1039" s="70" t="s">
        <v>73</v>
      </c>
      <c r="E1039" s="71">
        <v>35.81</v>
      </c>
      <c r="F1039" s="71">
        <v>8.5</v>
      </c>
      <c r="G1039" s="71">
        <v>44.31</v>
      </c>
      <c r="H1039" s="45">
        <v>9</v>
      </c>
    </row>
    <row r="1040" spans="1:8" ht="60" x14ac:dyDescent="0.25">
      <c r="A1040" s="68" t="s">
        <v>2095</v>
      </c>
      <c r="B1040" s="68"/>
      <c r="C1040" s="69" t="s">
        <v>2096</v>
      </c>
      <c r="D1040" s="70" t="s">
        <v>73</v>
      </c>
      <c r="E1040" s="71">
        <v>29.36</v>
      </c>
      <c r="F1040" s="71">
        <v>8.5</v>
      </c>
      <c r="G1040" s="71">
        <v>37.86</v>
      </c>
      <c r="H1040" s="45">
        <v>9</v>
      </c>
    </row>
    <row r="1041" spans="1:8" ht="60" x14ac:dyDescent="0.25">
      <c r="A1041" s="68" t="s">
        <v>2097</v>
      </c>
      <c r="B1041" s="68"/>
      <c r="C1041" s="69" t="s">
        <v>2098</v>
      </c>
      <c r="D1041" s="70" t="s">
        <v>73</v>
      </c>
      <c r="E1041" s="71">
        <v>59.68</v>
      </c>
      <c r="F1041" s="71">
        <v>8.5</v>
      </c>
      <c r="G1041" s="71">
        <v>68.180000000000007</v>
      </c>
      <c r="H1041" s="45">
        <v>9</v>
      </c>
    </row>
    <row r="1042" spans="1:8" ht="60" x14ac:dyDescent="0.25">
      <c r="A1042" s="68" t="s">
        <v>2099</v>
      </c>
      <c r="B1042" s="68"/>
      <c r="C1042" s="69" t="s">
        <v>2100</v>
      </c>
      <c r="D1042" s="70" t="s">
        <v>73</v>
      </c>
      <c r="E1042" s="71">
        <v>48.94</v>
      </c>
      <c r="F1042" s="71">
        <v>8.5</v>
      </c>
      <c r="G1042" s="71">
        <v>57.44</v>
      </c>
      <c r="H1042" s="45">
        <v>9</v>
      </c>
    </row>
    <row r="1043" spans="1:8" ht="75" x14ac:dyDescent="0.25">
      <c r="A1043" s="68" t="s">
        <v>2101</v>
      </c>
      <c r="B1043" s="68"/>
      <c r="C1043" s="69" t="s">
        <v>2102</v>
      </c>
      <c r="D1043" s="70" t="s">
        <v>73</v>
      </c>
      <c r="E1043" s="71">
        <v>49.68</v>
      </c>
      <c r="F1043" s="71">
        <v>8.5</v>
      </c>
      <c r="G1043" s="71">
        <v>58.18</v>
      </c>
      <c r="H1043" s="45">
        <v>9</v>
      </c>
    </row>
    <row r="1044" spans="1:8" ht="60" x14ac:dyDescent="0.25">
      <c r="A1044" s="68" t="s">
        <v>2103</v>
      </c>
      <c r="B1044" s="68"/>
      <c r="C1044" s="69" t="s">
        <v>2104</v>
      </c>
      <c r="D1044" s="70" t="s">
        <v>131</v>
      </c>
      <c r="E1044" s="71">
        <v>3.58</v>
      </c>
      <c r="F1044" s="71">
        <v>0.85</v>
      </c>
      <c r="G1044" s="71">
        <v>4.43</v>
      </c>
      <c r="H1044" s="45">
        <v>9</v>
      </c>
    </row>
    <row r="1045" spans="1:8" ht="60" x14ac:dyDescent="0.25">
      <c r="A1045" s="68" t="s">
        <v>2105</v>
      </c>
      <c r="B1045" s="68"/>
      <c r="C1045" s="69" t="s">
        <v>2106</v>
      </c>
      <c r="D1045" s="70" t="s">
        <v>131</v>
      </c>
      <c r="E1045" s="71">
        <v>2.94</v>
      </c>
      <c r="F1045" s="71">
        <v>0.85</v>
      </c>
      <c r="G1045" s="71">
        <v>3.79</v>
      </c>
      <c r="H1045" s="45">
        <v>9</v>
      </c>
    </row>
    <row r="1046" spans="1:8" x14ac:dyDescent="0.25">
      <c r="A1046" s="68" t="s">
        <v>2107</v>
      </c>
      <c r="B1046" s="68"/>
      <c r="C1046" s="69" t="s">
        <v>2108</v>
      </c>
      <c r="D1046" s="70"/>
      <c r="E1046" s="71"/>
      <c r="F1046" s="71"/>
      <c r="G1046" s="71"/>
      <c r="H1046" s="45">
        <v>5</v>
      </c>
    </row>
    <row r="1047" spans="1:8" ht="60" x14ac:dyDescent="0.25">
      <c r="A1047" s="68" t="s">
        <v>2109</v>
      </c>
      <c r="B1047" s="68"/>
      <c r="C1047" s="69" t="s">
        <v>2110</v>
      </c>
      <c r="D1047" s="70" t="s">
        <v>73</v>
      </c>
      <c r="E1047" s="71">
        <v>102.82</v>
      </c>
      <c r="F1047" s="71">
        <v>33.659999999999997</v>
      </c>
      <c r="G1047" s="71">
        <v>136.47999999999999</v>
      </c>
      <c r="H1047" s="45">
        <v>9</v>
      </c>
    </row>
    <row r="1048" spans="1:8" ht="60" x14ac:dyDescent="0.25">
      <c r="A1048" s="68" t="s">
        <v>2111</v>
      </c>
      <c r="B1048" s="68"/>
      <c r="C1048" s="69" t="s">
        <v>2112</v>
      </c>
      <c r="D1048" s="70" t="s">
        <v>131</v>
      </c>
      <c r="E1048" s="71">
        <v>18.309999999999999</v>
      </c>
      <c r="F1048" s="71">
        <v>9.35</v>
      </c>
      <c r="G1048" s="71">
        <v>27.66</v>
      </c>
      <c r="H1048" s="45">
        <v>9</v>
      </c>
    </row>
    <row r="1049" spans="1:8" ht="60" x14ac:dyDescent="0.25">
      <c r="A1049" s="68" t="s">
        <v>2113</v>
      </c>
      <c r="B1049" s="68"/>
      <c r="C1049" s="69" t="s">
        <v>2114</v>
      </c>
      <c r="D1049" s="70" t="s">
        <v>73</v>
      </c>
      <c r="E1049" s="71">
        <v>195.5</v>
      </c>
      <c r="F1049" s="71">
        <v>33.659999999999997</v>
      </c>
      <c r="G1049" s="71">
        <v>229.16</v>
      </c>
      <c r="H1049" s="45">
        <v>9</v>
      </c>
    </row>
    <row r="1050" spans="1:8" ht="60" x14ac:dyDescent="0.25">
      <c r="A1050" s="68" t="s">
        <v>2115</v>
      </c>
      <c r="B1050" s="68"/>
      <c r="C1050" s="69" t="s">
        <v>2116</v>
      </c>
      <c r="D1050" s="70" t="s">
        <v>131</v>
      </c>
      <c r="E1050" s="71">
        <v>34.44</v>
      </c>
      <c r="F1050" s="71">
        <v>9.35</v>
      </c>
      <c r="G1050" s="71">
        <v>43.79</v>
      </c>
      <c r="H1050" s="45">
        <v>9</v>
      </c>
    </row>
    <row r="1051" spans="1:8" ht="75" x14ac:dyDescent="0.25">
      <c r="A1051" s="68" t="s">
        <v>2117</v>
      </c>
      <c r="B1051" s="68"/>
      <c r="C1051" s="69" t="s">
        <v>2118</v>
      </c>
      <c r="D1051" s="70" t="s">
        <v>73</v>
      </c>
      <c r="E1051" s="71">
        <v>89.91</v>
      </c>
      <c r="F1051" s="71">
        <v>33.659999999999997</v>
      </c>
      <c r="G1051" s="71">
        <v>123.57</v>
      </c>
      <c r="H1051" s="45">
        <v>9</v>
      </c>
    </row>
    <row r="1052" spans="1:8" ht="75" x14ac:dyDescent="0.25">
      <c r="A1052" s="68" t="s">
        <v>2119</v>
      </c>
      <c r="B1052" s="68"/>
      <c r="C1052" s="69" t="s">
        <v>2120</v>
      </c>
      <c r="D1052" s="70" t="s">
        <v>131</v>
      </c>
      <c r="E1052" s="71">
        <v>16.059999999999999</v>
      </c>
      <c r="F1052" s="71">
        <v>9.35</v>
      </c>
      <c r="G1052" s="71">
        <v>25.41</v>
      </c>
      <c r="H1052" s="45">
        <v>9</v>
      </c>
    </row>
    <row r="1053" spans="1:8" ht="60" x14ac:dyDescent="0.25">
      <c r="A1053" s="68" t="s">
        <v>2121</v>
      </c>
      <c r="B1053" s="68"/>
      <c r="C1053" s="69" t="s">
        <v>2122</v>
      </c>
      <c r="D1053" s="70" t="s">
        <v>73</v>
      </c>
      <c r="E1053" s="71">
        <v>177.27</v>
      </c>
      <c r="F1053" s="71">
        <v>33.659999999999997</v>
      </c>
      <c r="G1053" s="71">
        <v>210.93</v>
      </c>
      <c r="H1053" s="45">
        <v>9</v>
      </c>
    </row>
    <row r="1054" spans="1:8" ht="45" x14ac:dyDescent="0.25">
      <c r="A1054" s="68" t="s">
        <v>2123</v>
      </c>
      <c r="B1054" s="68"/>
      <c r="C1054" s="69" t="s">
        <v>2124</v>
      </c>
      <c r="D1054" s="70" t="s">
        <v>131</v>
      </c>
      <c r="E1054" s="71">
        <v>31.48</v>
      </c>
      <c r="F1054" s="71">
        <v>9.35</v>
      </c>
      <c r="G1054" s="71">
        <v>40.83</v>
      </c>
      <c r="H1054" s="45">
        <v>9</v>
      </c>
    </row>
    <row r="1055" spans="1:8" ht="60" x14ac:dyDescent="0.25">
      <c r="A1055" s="68" t="s">
        <v>2125</v>
      </c>
      <c r="B1055" s="68"/>
      <c r="C1055" s="69" t="s">
        <v>2126</v>
      </c>
      <c r="D1055" s="70" t="s">
        <v>73</v>
      </c>
      <c r="E1055" s="71">
        <v>146.30000000000001</v>
      </c>
      <c r="F1055" s="71">
        <v>33.659999999999997</v>
      </c>
      <c r="G1055" s="71">
        <v>179.96</v>
      </c>
      <c r="H1055" s="45">
        <v>9</v>
      </c>
    </row>
    <row r="1056" spans="1:8" ht="60" x14ac:dyDescent="0.25">
      <c r="A1056" s="68" t="s">
        <v>2127</v>
      </c>
      <c r="B1056" s="68"/>
      <c r="C1056" s="69" t="s">
        <v>2128</v>
      </c>
      <c r="D1056" s="70" t="s">
        <v>131</v>
      </c>
      <c r="E1056" s="71">
        <v>26.08</v>
      </c>
      <c r="F1056" s="71">
        <v>9.35</v>
      </c>
      <c r="G1056" s="71">
        <v>35.43</v>
      </c>
      <c r="H1056" s="45">
        <v>9</v>
      </c>
    </row>
    <row r="1057" spans="1:8" ht="60" x14ac:dyDescent="0.25">
      <c r="A1057" s="68" t="s">
        <v>2129</v>
      </c>
      <c r="B1057" s="68"/>
      <c r="C1057" s="69" t="s">
        <v>2130</v>
      </c>
      <c r="D1057" s="70" t="s">
        <v>73</v>
      </c>
      <c r="E1057" s="71">
        <v>176.59</v>
      </c>
      <c r="F1057" s="71">
        <v>33.659999999999997</v>
      </c>
      <c r="G1057" s="71">
        <v>210.25</v>
      </c>
      <c r="H1057" s="45">
        <v>9</v>
      </c>
    </row>
    <row r="1058" spans="1:8" ht="60" x14ac:dyDescent="0.25">
      <c r="A1058" s="68" t="s">
        <v>2131</v>
      </c>
      <c r="B1058" s="68"/>
      <c r="C1058" s="69" t="s">
        <v>2132</v>
      </c>
      <c r="D1058" s="70" t="s">
        <v>131</v>
      </c>
      <c r="E1058" s="71">
        <v>31.36</v>
      </c>
      <c r="F1058" s="71">
        <v>9.35</v>
      </c>
      <c r="G1058" s="71">
        <v>40.71</v>
      </c>
      <c r="H1058" s="45">
        <v>9</v>
      </c>
    </row>
    <row r="1059" spans="1:8" x14ac:dyDescent="0.25">
      <c r="A1059" s="68" t="s">
        <v>2133</v>
      </c>
      <c r="B1059" s="68"/>
      <c r="C1059" s="69" t="s">
        <v>2134</v>
      </c>
      <c r="D1059" s="70"/>
      <c r="E1059" s="71"/>
      <c r="F1059" s="71"/>
      <c r="G1059" s="71"/>
      <c r="H1059" s="45">
        <v>5</v>
      </c>
    </row>
    <row r="1060" spans="1:8" ht="45" x14ac:dyDescent="0.25">
      <c r="A1060" s="68" t="s">
        <v>2135</v>
      </c>
      <c r="B1060" s="68"/>
      <c r="C1060" s="69" t="s">
        <v>2136</v>
      </c>
      <c r="D1060" s="70" t="s">
        <v>73</v>
      </c>
      <c r="E1060" s="71">
        <v>120.02</v>
      </c>
      <c r="F1060" s="71">
        <v>19.07</v>
      </c>
      <c r="G1060" s="71">
        <v>139.09</v>
      </c>
      <c r="H1060" s="45">
        <v>9</v>
      </c>
    </row>
    <row r="1061" spans="1:8" ht="45" x14ac:dyDescent="0.25">
      <c r="A1061" s="68" t="s">
        <v>2137</v>
      </c>
      <c r="B1061" s="68"/>
      <c r="C1061" s="69" t="s">
        <v>2138</v>
      </c>
      <c r="D1061" s="70" t="s">
        <v>73</v>
      </c>
      <c r="E1061" s="71">
        <v>66.94</v>
      </c>
      <c r="F1061" s="71">
        <v>19.07</v>
      </c>
      <c r="G1061" s="71">
        <v>86.01</v>
      </c>
      <c r="H1061" s="45">
        <v>9</v>
      </c>
    </row>
    <row r="1062" spans="1:8" ht="45" x14ac:dyDescent="0.25">
      <c r="A1062" s="68" t="s">
        <v>2139</v>
      </c>
      <c r="B1062" s="68"/>
      <c r="C1062" s="69" t="s">
        <v>2140</v>
      </c>
      <c r="D1062" s="70" t="s">
        <v>73</v>
      </c>
      <c r="E1062" s="71">
        <v>66.92</v>
      </c>
      <c r="F1062" s="71">
        <v>19.07</v>
      </c>
      <c r="G1062" s="71">
        <v>85.99</v>
      </c>
      <c r="H1062" s="45">
        <v>9</v>
      </c>
    </row>
    <row r="1063" spans="1:8" ht="45" x14ac:dyDescent="0.25">
      <c r="A1063" s="68" t="s">
        <v>2141</v>
      </c>
      <c r="B1063" s="68"/>
      <c r="C1063" s="69" t="s">
        <v>2142</v>
      </c>
      <c r="D1063" s="70" t="s">
        <v>73</v>
      </c>
      <c r="E1063" s="71">
        <v>51.53</v>
      </c>
      <c r="F1063" s="71">
        <v>19.07</v>
      </c>
      <c r="G1063" s="71">
        <v>70.599999999999994</v>
      </c>
      <c r="H1063" s="45">
        <v>9</v>
      </c>
    </row>
    <row r="1064" spans="1:8" ht="45" x14ac:dyDescent="0.25">
      <c r="A1064" s="68" t="s">
        <v>2143</v>
      </c>
      <c r="B1064" s="68"/>
      <c r="C1064" s="69" t="s">
        <v>2144</v>
      </c>
      <c r="D1064" s="70" t="s">
        <v>73</v>
      </c>
      <c r="E1064" s="71">
        <v>54.89</v>
      </c>
      <c r="F1064" s="71">
        <v>19.07</v>
      </c>
      <c r="G1064" s="71">
        <v>73.959999999999994</v>
      </c>
      <c r="H1064" s="45">
        <v>9</v>
      </c>
    </row>
    <row r="1065" spans="1:8" x14ac:dyDescent="0.25">
      <c r="A1065" s="68" t="s">
        <v>2145</v>
      </c>
      <c r="B1065" s="68"/>
      <c r="C1065" s="69" t="s">
        <v>2146</v>
      </c>
      <c r="D1065" s="70"/>
      <c r="E1065" s="71"/>
      <c r="F1065" s="71"/>
      <c r="G1065" s="71"/>
      <c r="H1065" s="45">
        <v>5</v>
      </c>
    </row>
    <row r="1066" spans="1:8" ht="45" x14ac:dyDescent="0.25">
      <c r="A1066" s="68" t="s">
        <v>2147</v>
      </c>
      <c r="B1066" s="68"/>
      <c r="C1066" s="69" t="s">
        <v>2148</v>
      </c>
      <c r="D1066" s="70" t="s">
        <v>73</v>
      </c>
      <c r="E1066" s="71">
        <v>165.11</v>
      </c>
      <c r="F1066" s="71">
        <v>24.13</v>
      </c>
      <c r="G1066" s="71">
        <v>189.24</v>
      </c>
      <c r="H1066" s="45">
        <v>9</v>
      </c>
    </row>
    <row r="1067" spans="1:8" ht="45" x14ac:dyDescent="0.25">
      <c r="A1067" s="68" t="s">
        <v>2149</v>
      </c>
      <c r="B1067" s="68"/>
      <c r="C1067" s="69" t="s">
        <v>2150</v>
      </c>
      <c r="D1067" s="70" t="s">
        <v>73</v>
      </c>
      <c r="E1067" s="71">
        <v>334.73</v>
      </c>
      <c r="F1067" s="71">
        <v>24.13</v>
      </c>
      <c r="G1067" s="71">
        <v>358.86</v>
      </c>
      <c r="H1067" s="45">
        <v>9</v>
      </c>
    </row>
    <row r="1068" spans="1:8" ht="45" x14ac:dyDescent="0.25">
      <c r="A1068" s="68" t="s">
        <v>2151</v>
      </c>
      <c r="B1068" s="68"/>
      <c r="C1068" s="69" t="s">
        <v>2152</v>
      </c>
      <c r="D1068" s="70" t="s">
        <v>73</v>
      </c>
      <c r="E1068" s="71">
        <v>354.34</v>
      </c>
      <c r="F1068" s="71">
        <v>24.13</v>
      </c>
      <c r="G1068" s="71">
        <v>378.47</v>
      </c>
      <c r="H1068" s="45">
        <v>9</v>
      </c>
    </row>
    <row r="1069" spans="1:8" x14ac:dyDescent="0.25">
      <c r="A1069" s="68" t="s">
        <v>2153</v>
      </c>
      <c r="B1069" s="68"/>
      <c r="C1069" s="69" t="s">
        <v>2154</v>
      </c>
      <c r="D1069" s="70"/>
      <c r="E1069" s="71"/>
      <c r="F1069" s="71"/>
      <c r="G1069" s="71"/>
      <c r="H1069" s="45">
        <v>5</v>
      </c>
    </row>
    <row r="1070" spans="1:8" ht="60" x14ac:dyDescent="0.25">
      <c r="A1070" s="68" t="s">
        <v>2155</v>
      </c>
      <c r="B1070" s="68"/>
      <c r="C1070" s="69" t="s">
        <v>2156</v>
      </c>
      <c r="D1070" s="70" t="s">
        <v>73</v>
      </c>
      <c r="E1070" s="71">
        <v>114.9</v>
      </c>
      <c r="F1070" s="71">
        <v>15.43</v>
      </c>
      <c r="G1070" s="71">
        <v>130.33000000000001</v>
      </c>
      <c r="H1070" s="45">
        <v>9</v>
      </c>
    </row>
    <row r="1071" spans="1:8" ht="60" x14ac:dyDescent="0.25">
      <c r="A1071" s="68" t="s">
        <v>2157</v>
      </c>
      <c r="B1071" s="68"/>
      <c r="C1071" s="69" t="s">
        <v>2158</v>
      </c>
      <c r="D1071" s="70" t="s">
        <v>73</v>
      </c>
      <c r="E1071" s="71">
        <v>118.57</v>
      </c>
      <c r="F1071" s="71">
        <v>15.43</v>
      </c>
      <c r="G1071" s="71">
        <v>134</v>
      </c>
      <c r="H1071" s="45">
        <v>9</v>
      </c>
    </row>
    <row r="1072" spans="1:8" ht="60" x14ac:dyDescent="0.25">
      <c r="A1072" s="68" t="s">
        <v>2159</v>
      </c>
      <c r="B1072" s="68"/>
      <c r="C1072" s="69" t="s">
        <v>2160</v>
      </c>
      <c r="D1072" s="70" t="s">
        <v>73</v>
      </c>
      <c r="E1072" s="71">
        <v>42.82</v>
      </c>
      <c r="F1072" s="71">
        <v>8.5</v>
      </c>
      <c r="G1072" s="71">
        <v>51.32</v>
      </c>
      <c r="H1072" s="45">
        <v>9</v>
      </c>
    </row>
    <row r="1073" spans="1:8" x14ac:dyDescent="0.25">
      <c r="A1073" s="68" t="s">
        <v>2161</v>
      </c>
      <c r="B1073" s="68"/>
      <c r="C1073" s="69" t="s">
        <v>2162</v>
      </c>
      <c r="D1073" s="70"/>
      <c r="E1073" s="71"/>
      <c r="F1073" s="71"/>
      <c r="G1073" s="71"/>
      <c r="H1073" s="45">
        <v>2</v>
      </c>
    </row>
    <row r="1074" spans="1:8" x14ac:dyDescent="0.25">
      <c r="A1074" s="68" t="s">
        <v>2163</v>
      </c>
      <c r="B1074" s="68"/>
      <c r="C1074" s="69" t="s">
        <v>2164</v>
      </c>
      <c r="D1074" s="70"/>
      <c r="E1074" s="71"/>
      <c r="F1074" s="71"/>
      <c r="G1074" s="71"/>
      <c r="H1074" s="45">
        <v>5</v>
      </c>
    </row>
    <row r="1075" spans="1:8" ht="30" x14ac:dyDescent="0.25">
      <c r="A1075" s="68" t="s">
        <v>2165</v>
      </c>
      <c r="B1075" s="68"/>
      <c r="C1075" s="69" t="s">
        <v>2166</v>
      </c>
      <c r="D1075" s="70" t="s">
        <v>73</v>
      </c>
      <c r="E1075" s="71">
        <v>396.94</v>
      </c>
      <c r="F1075" s="71">
        <v>39.24</v>
      </c>
      <c r="G1075" s="71">
        <v>436.18</v>
      </c>
      <c r="H1075" s="45">
        <v>9</v>
      </c>
    </row>
    <row r="1076" spans="1:8" ht="30" x14ac:dyDescent="0.25">
      <c r="A1076" s="68" t="s">
        <v>2167</v>
      </c>
      <c r="B1076" s="68"/>
      <c r="C1076" s="69" t="s">
        <v>2168</v>
      </c>
      <c r="D1076" s="70" t="s">
        <v>131</v>
      </c>
      <c r="E1076" s="71">
        <v>133.37</v>
      </c>
      <c r="F1076" s="71">
        <v>18.07</v>
      </c>
      <c r="G1076" s="71">
        <v>151.44</v>
      </c>
      <c r="H1076" s="45">
        <v>9</v>
      </c>
    </row>
    <row r="1077" spans="1:8" ht="30" x14ac:dyDescent="0.25">
      <c r="A1077" s="68" t="s">
        <v>2169</v>
      </c>
      <c r="B1077" s="68"/>
      <c r="C1077" s="69" t="s">
        <v>2170</v>
      </c>
      <c r="D1077" s="70" t="s">
        <v>131</v>
      </c>
      <c r="E1077" s="71">
        <v>158.84</v>
      </c>
      <c r="F1077" s="71">
        <v>22.58</v>
      </c>
      <c r="G1077" s="71">
        <v>181.42</v>
      </c>
      <c r="H1077" s="45">
        <v>9</v>
      </c>
    </row>
    <row r="1078" spans="1:8" ht="30" x14ac:dyDescent="0.25">
      <c r="A1078" s="68" t="s">
        <v>2171</v>
      </c>
      <c r="B1078" s="68"/>
      <c r="C1078" s="69" t="s">
        <v>2172</v>
      </c>
      <c r="D1078" s="70" t="s">
        <v>131</v>
      </c>
      <c r="E1078" s="71">
        <v>342.22</v>
      </c>
      <c r="F1078" s="71">
        <v>45.15</v>
      </c>
      <c r="G1078" s="71">
        <v>387.37</v>
      </c>
      <c r="H1078" s="45">
        <v>9</v>
      </c>
    </row>
    <row r="1079" spans="1:8" ht="30" x14ac:dyDescent="0.25">
      <c r="A1079" s="68" t="s">
        <v>2173</v>
      </c>
      <c r="B1079" s="68"/>
      <c r="C1079" s="69" t="s">
        <v>2174</v>
      </c>
      <c r="D1079" s="70" t="s">
        <v>131</v>
      </c>
      <c r="E1079" s="71">
        <v>79.39</v>
      </c>
      <c r="F1079" s="71">
        <v>9.89</v>
      </c>
      <c r="G1079" s="71">
        <v>89.28</v>
      </c>
      <c r="H1079" s="45">
        <v>9</v>
      </c>
    </row>
    <row r="1080" spans="1:8" ht="30" x14ac:dyDescent="0.25">
      <c r="A1080" s="68" t="s">
        <v>2175</v>
      </c>
      <c r="B1080" s="68"/>
      <c r="C1080" s="69" t="s">
        <v>2176</v>
      </c>
      <c r="D1080" s="70" t="s">
        <v>131</v>
      </c>
      <c r="E1080" s="71">
        <v>86.54</v>
      </c>
      <c r="F1080" s="71">
        <v>9.89</v>
      </c>
      <c r="G1080" s="71">
        <v>96.43</v>
      </c>
      <c r="H1080" s="45">
        <v>9</v>
      </c>
    </row>
    <row r="1081" spans="1:8" x14ac:dyDescent="0.25">
      <c r="A1081" s="68" t="s">
        <v>2177</v>
      </c>
      <c r="B1081" s="68"/>
      <c r="C1081" s="69" t="s">
        <v>2178</v>
      </c>
      <c r="D1081" s="70"/>
      <c r="E1081" s="71"/>
      <c r="F1081" s="71"/>
      <c r="G1081" s="71"/>
      <c r="H1081" s="45">
        <v>5</v>
      </c>
    </row>
    <row r="1082" spans="1:8" ht="30" x14ac:dyDescent="0.25">
      <c r="A1082" s="68" t="s">
        <v>2179</v>
      </c>
      <c r="B1082" s="68"/>
      <c r="C1082" s="69" t="s">
        <v>2180</v>
      </c>
      <c r="D1082" s="70" t="s">
        <v>73</v>
      </c>
      <c r="E1082" s="71">
        <v>585.32000000000005</v>
      </c>
      <c r="F1082" s="71">
        <v>10.119999999999999</v>
      </c>
      <c r="G1082" s="71">
        <v>595.44000000000005</v>
      </c>
      <c r="H1082" s="45">
        <v>9</v>
      </c>
    </row>
    <row r="1083" spans="1:8" ht="30" x14ac:dyDescent="0.25">
      <c r="A1083" s="68" t="s">
        <v>2181</v>
      </c>
      <c r="B1083" s="68"/>
      <c r="C1083" s="69" t="s">
        <v>2182</v>
      </c>
      <c r="D1083" s="70" t="s">
        <v>73</v>
      </c>
      <c r="E1083" s="71">
        <v>662.53</v>
      </c>
      <c r="F1083" s="71">
        <v>10.119999999999999</v>
      </c>
      <c r="G1083" s="71">
        <v>672.65</v>
      </c>
      <c r="H1083" s="45">
        <v>9</v>
      </c>
    </row>
    <row r="1084" spans="1:8" ht="30" x14ac:dyDescent="0.25">
      <c r="A1084" s="68" t="s">
        <v>2183</v>
      </c>
      <c r="B1084" s="68"/>
      <c r="C1084" s="69" t="s">
        <v>2184</v>
      </c>
      <c r="D1084" s="70" t="s">
        <v>73</v>
      </c>
      <c r="E1084" s="71">
        <v>777.43</v>
      </c>
      <c r="F1084" s="71">
        <v>11.81</v>
      </c>
      <c r="G1084" s="71">
        <v>789.24</v>
      </c>
      <c r="H1084" s="45">
        <v>9</v>
      </c>
    </row>
    <row r="1085" spans="1:8" ht="30" x14ac:dyDescent="0.25">
      <c r="A1085" s="68" t="s">
        <v>2185</v>
      </c>
      <c r="B1085" s="68"/>
      <c r="C1085" s="69" t="s">
        <v>2186</v>
      </c>
      <c r="D1085" s="70" t="s">
        <v>73</v>
      </c>
      <c r="E1085" s="71">
        <v>837.44</v>
      </c>
      <c r="F1085" s="71">
        <v>11.81</v>
      </c>
      <c r="G1085" s="71">
        <v>849.25</v>
      </c>
      <c r="H1085" s="45">
        <v>9</v>
      </c>
    </row>
    <row r="1086" spans="1:8" ht="30" x14ac:dyDescent="0.25">
      <c r="A1086" s="68" t="s">
        <v>2187</v>
      </c>
      <c r="B1086" s="68"/>
      <c r="C1086" s="69" t="s">
        <v>2188</v>
      </c>
      <c r="D1086" s="70" t="s">
        <v>131</v>
      </c>
      <c r="E1086" s="71">
        <v>331.55</v>
      </c>
      <c r="F1086" s="71">
        <v>5.9</v>
      </c>
      <c r="G1086" s="71">
        <v>337.45</v>
      </c>
      <c r="H1086" s="45">
        <v>9</v>
      </c>
    </row>
    <row r="1087" spans="1:8" ht="30" x14ac:dyDescent="0.25">
      <c r="A1087" s="68" t="s">
        <v>2189</v>
      </c>
      <c r="B1087" s="68"/>
      <c r="C1087" s="69" t="s">
        <v>2190</v>
      </c>
      <c r="D1087" s="70" t="s">
        <v>131</v>
      </c>
      <c r="E1087" s="71">
        <v>327.85</v>
      </c>
      <c r="F1087" s="71">
        <v>5.9</v>
      </c>
      <c r="G1087" s="71">
        <v>333.75</v>
      </c>
      <c r="H1087" s="45">
        <v>9</v>
      </c>
    </row>
    <row r="1088" spans="1:8" ht="30" x14ac:dyDescent="0.25">
      <c r="A1088" s="68" t="s">
        <v>2191</v>
      </c>
      <c r="B1088" s="68"/>
      <c r="C1088" s="69" t="s">
        <v>2192</v>
      </c>
      <c r="D1088" s="70" t="s">
        <v>131</v>
      </c>
      <c r="E1088" s="71">
        <v>47.87</v>
      </c>
      <c r="F1088" s="71">
        <v>1.69</v>
      </c>
      <c r="G1088" s="71">
        <v>49.56</v>
      </c>
      <c r="H1088" s="45">
        <v>9</v>
      </c>
    </row>
    <row r="1089" spans="1:8" x14ac:dyDescent="0.25">
      <c r="A1089" s="68" t="s">
        <v>2193</v>
      </c>
      <c r="B1089" s="68"/>
      <c r="C1089" s="69" t="s">
        <v>2194</v>
      </c>
      <c r="D1089" s="70"/>
      <c r="E1089" s="71"/>
      <c r="F1089" s="71"/>
      <c r="G1089" s="71"/>
      <c r="H1089" s="45">
        <v>5</v>
      </c>
    </row>
    <row r="1090" spans="1:8" x14ac:dyDescent="0.25">
      <c r="A1090" s="68" t="s">
        <v>2195</v>
      </c>
      <c r="B1090" s="68"/>
      <c r="C1090" s="69" t="s">
        <v>2196</v>
      </c>
      <c r="D1090" s="70" t="s">
        <v>73</v>
      </c>
      <c r="E1090" s="71">
        <v>252.4</v>
      </c>
      <c r="F1090" s="71">
        <v>26.99</v>
      </c>
      <c r="G1090" s="71">
        <v>279.39</v>
      </c>
      <c r="H1090" s="45">
        <v>9</v>
      </c>
    </row>
    <row r="1091" spans="1:8" x14ac:dyDescent="0.25">
      <c r="A1091" s="68" t="s">
        <v>2197</v>
      </c>
      <c r="B1091" s="68"/>
      <c r="C1091" s="69" t="s">
        <v>2198</v>
      </c>
      <c r="D1091" s="70" t="s">
        <v>73</v>
      </c>
      <c r="E1091" s="71">
        <v>345.79</v>
      </c>
      <c r="F1091" s="71">
        <v>26.99</v>
      </c>
      <c r="G1091" s="71">
        <v>372.78</v>
      </c>
      <c r="H1091" s="45">
        <v>9</v>
      </c>
    </row>
    <row r="1092" spans="1:8" x14ac:dyDescent="0.25">
      <c r="A1092" s="68" t="s">
        <v>2199</v>
      </c>
      <c r="B1092" s="68"/>
      <c r="C1092" s="69" t="s">
        <v>2200</v>
      </c>
      <c r="D1092" s="70" t="s">
        <v>73</v>
      </c>
      <c r="E1092" s="71">
        <v>94.6</v>
      </c>
      <c r="F1092" s="71">
        <v>21.18</v>
      </c>
      <c r="G1092" s="71">
        <v>115.78</v>
      </c>
      <c r="H1092" s="45">
        <v>9</v>
      </c>
    </row>
    <row r="1093" spans="1:8" x14ac:dyDescent="0.25">
      <c r="A1093" s="68" t="s">
        <v>2201</v>
      </c>
      <c r="B1093" s="68"/>
      <c r="C1093" s="69" t="s">
        <v>2202</v>
      </c>
      <c r="D1093" s="70" t="s">
        <v>131</v>
      </c>
      <c r="E1093" s="71">
        <v>2.98</v>
      </c>
      <c r="F1093" s="71">
        <v>22.81</v>
      </c>
      <c r="G1093" s="71">
        <v>25.79</v>
      </c>
      <c r="H1093" s="45">
        <v>9</v>
      </c>
    </row>
    <row r="1094" spans="1:8" x14ac:dyDescent="0.25">
      <c r="A1094" s="68" t="s">
        <v>2203</v>
      </c>
      <c r="B1094" s="68"/>
      <c r="C1094" s="69" t="s">
        <v>2204</v>
      </c>
      <c r="D1094" s="70" t="s">
        <v>131</v>
      </c>
      <c r="E1094" s="71">
        <v>6.05</v>
      </c>
      <c r="F1094" s="71">
        <v>34.03</v>
      </c>
      <c r="G1094" s="71">
        <v>40.08</v>
      </c>
      <c r="H1094" s="45">
        <v>9</v>
      </c>
    </row>
    <row r="1095" spans="1:8" x14ac:dyDescent="0.25">
      <c r="A1095" s="68" t="s">
        <v>2205</v>
      </c>
      <c r="B1095" s="68"/>
      <c r="C1095" s="69" t="s">
        <v>2206</v>
      </c>
      <c r="D1095" s="70" t="s">
        <v>131</v>
      </c>
      <c r="E1095" s="71">
        <v>81.87</v>
      </c>
      <c r="F1095" s="71">
        <v>1.69</v>
      </c>
      <c r="G1095" s="71">
        <v>83.56</v>
      </c>
      <c r="H1095" s="45">
        <v>9</v>
      </c>
    </row>
    <row r="1096" spans="1:8" x14ac:dyDescent="0.25">
      <c r="A1096" s="68" t="s">
        <v>2207</v>
      </c>
      <c r="B1096" s="68"/>
      <c r="C1096" s="69" t="s">
        <v>2208</v>
      </c>
      <c r="D1096" s="70" t="s">
        <v>73</v>
      </c>
      <c r="E1096" s="71">
        <v>130.69</v>
      </c>
      <c r="F1096" s="71">
        <v>21.71</v>
      </c>
      <c r="G1096" s="71">
        <v>152.4</v>
      </c>
      <c r="H1096" s="45">
        <v>9</v>
      </c>
    </row>
    <row r="1097" spans="1:8" x14ac:dyDescent="0.25">
      <c r="A1097" s="68" t="s">
        <v>2209</v>
      </c>
      <c r="B1097" s="68"/>
      <c r="C1097" s="69" t="s">
        <v>2210</v>
      </c>
      <c r="D1097" s="70" t="s">
        <v>131</v>
      </c>
      <c r="E1097" s="71">
        <v>27.72</v>
      </c>
      <c r="F1097" s="71">
        <v>5.8</v>
      </c>
      <c r="G1097" s="71">
        <v>33.520000000000003</v>
      </c>
      <c r="H1097" s="45">
        <v>9</v>
      </c>
    </row>
    <row r="1098" spans="1:8" ht="30" x14ac:dyDescent="0.25">
      <c r="A1098" s="68" t="s">
        <v>2211</v>
      </c>
      <c r="B1098" s="68"/>
      <c r="C1098" s="69" t="s">
        <v>2212</v>
      </c>
      <c r="D1098" s="70" t="s">
        <v>131</v>
      </c>
      <c r="E1098" s="71">
        <v>125.71</v>
      </c>
      <c r="F1098" s="71">
        <v>3.37</v>
      </c>
      <c r="G1098" s="71">
        <v>129.08000000000001</v>
      </c>
      <c r="H1098" s="45">
        <v>9</v>
      </c>
    </row>
    <row r="1099" spans="1:8" x14ac:dyDescent="0.25">
      <c r="A1099" s="68" t="s">
        <v>2213</v>
      </c>
      <c r="B1099" s="68"/>
      <c r="C1099" s="69" t="s">
        <v>2214</v>
      </c>
      <c r="D1099" s="70"/>
      <c r="E1099" s="71"/>
      <c r="F1099" s="71"/>
      <c r="G1099" s="71"/>
      <c r="H1099" s="45">
        <v>5</v>
      </c>
    </row>
    <row r="1100" spans="1:8" ht="30" x14ac:dyDescent="0.25">
      <c r="A1100" s="68" t="s">
        <v>2215</v>
      </c>
      <c r="B1100" s="68"/>
      <c r="C1100" s="69" t="s">
        <v>2216</v>
      </c>
      <c r="D1100" s="70" t="s">
        <v>73</v>
      </c>
      <c r="E1100" s="71">
        <v>11.51</v>
      </c>
      <c r="F1100" s="71">
        <v>43.41</v>
      </c>
      <c r="G1100" s="71">
        <v>54.92</v>
      </c>
      <c r="H1100" s="45">
        <v>9</v>
      </c>
    </row>
    <row r="1101" spans="1:8" x14ac:dyDescent="0.25">
      <c r="A1101" s="68" t="s">
        <v>2217</v>
      </c>
      <c r="B1101" s="68"/>
      <c r="C1101" s="69" t="s">
        <v>2218</v>
      </c>
      <c r="D1101" s="70"/>
      <c r="E1101" s="71"/>
      <c r="F1101" s="71"/>
      <c r="G1101" s="71"/>
      <c r="H1101" s="45">
        <v>2</v>
      </c>
    </row>
    <row r="1102" spans="1:8" x14ac:dyDescent="0.25">
      <c r="A1102" s="68" t="s">
        <v>2219</v>
      </c>
      <c r="B1102" s="68"/>
      <c r="C1102" s="69" t="s">
        <v>2220</v>
      </c>
      <c r="D1102" s="70"/>
      <c r="E1102" s="71"/>
      <c r="F1102" s="71"/>
      <c r="G1102" s="71"/>
      <c r="H1102" s="45">
        <v>5</v>
      </c>
    </row>
    <row r="1103" spans="1:8" ht="30" x14ac:dyDescent="0.25">
      <c r="A1103" s="68" t="s">
        <v>2221</v>
      </c>
      <c r="B1103" s="68"/>
      <c r="C1103" s="69" t="s">
        <v>2222</v>
      </c>
      <c r="D1103" s="70" t="s">
        <v>73</v>
      </c>
      <c r="E1103" s="71">
        <v>107.36</v>
      </c>
      <c r="F1103" s="71">
        <v>57.79</v>
      </c>
      <c r="G1103" s="71">
        <v>165.15</v>
      </c>
      <c r="H1103" s="45">
        <v>9</v>
      </c>
    </row>
    <row r="1104" spans="1:8" x14ac:dyDescent="0.25">
      <c r="A1104" s="68" t="s">
        <v>2223</v>
      </c>
      <c r="B1104" s="68"/>
      <c r="C1104" s="69" t="s">
        <v>2224</v>
      </c>
      <c r="D1104" s="70"/>
      <c r="E1104" s="71"/>
      <c r="F1104" s="71"/>
      <c r="G1104" s="71"/>
      <c r="H1104" s="45">
        <v>5</v>
      </c>
    </row>
    <row r="1105" spans="1:8" x14ac:dyDescent="0.25">
      <c r="A1105" s="68" t="s">
        <v>2225</v>
      </c>
      <c r="B1105" s="68"/>
      <c r="C1105" s="69" t="s">
        <v>2226</v>
      </c>
      <c r="D1105" s="70" t="s">
        <v>73</v>
      </c>
      <c r="E1105" s="71">
        <v>612.30999999999995</v>
      </c>
      <c r="F1105" s="71"/>
      <c r="G1105" s="71">
        <v>612.30999999999995</v>
      </c>
      <c r="H1105" s="45">
        <v>9</v>
      </c>
    </row>
    <row r="1106" spans="1:8" x14ac:dyDescent="0.25">
      <c r="A1106" s="68" t="s">
        <v>2227</v>
      </c>
      <c r="B1106" s="68"/>
      <c r="C1106" s="69" t="s">
        <v>2228</v>
      </c>
      <c r="D1106" s="70"/>
      <c r="E1106" s="71"/>
      <c r="F1106" s="71"/>
      <c r="G1106" s="71"/>
      <c r="H1106" s="45">
        <v>5</v>
      </c>
    </row>
    <row r="1107" spans="1:8" x14ac:dyDescent="0.25">
      <c r="A1107" s="68" t="s">
        <v>2229</v>
      </c>
      <c r="B1107" s="68"/>
      <c r="C1107" s="69" t="s">
        <v>2230</v>
      </c>
      <c r="D1107" s="70" t="s">
        <v>73</v>
      </c>
      <c r="E1107" s="71">
        <v>275.32</v>
      </c>
      <c r="F1107" s="71">
        <v>19</v>
      </c>
      <c r="G1107" s="71">
        <v>294.32</v>
      </c>
      <c r="H1107" s="45">
        <v>9</v>
      </c>
    </row>
    <row r="1108" spans="1:8" x14ac:dyDescent="0.25">
      <c r="A1108" s="68" t="s">
        <v>2231</v>
      </c>
      <c r="B1108" s="68"/>
      <c r="C1108" s="69" t="s">
        <v>2232</v>
      </c>
      <c r="D1108" s="70"/>
      <c r="E1108" s="71"/>
      <c r="F1108" s="71"/>
      <c r="G1108" s="71"/>
      <c r="H1108" s="45">
        <v>5</v>
      </c>
    </row>
    <row r="1109" spans="1:8" x14ac:dyDescent="0.25">
      <c r="A1109" s="68" t="s">
        <v>2233</v>
      </c>
      <c r="B1109" s="68"/>
      <c r="C1109" s="69" t="s">
        <v>2234</v>
      </c>
      <c r="D1109" s="70" t="s">
        <v>131</v>
      </c>
      <c r="E1109" s="71">
        <v>21.79</v>
      </c>
      <c r="F1109" s="71">
        <v>12.61</v>
      </c>
      <c r="G1109" s="71">
        <v>34.4</v>
      </c>
      <c r="H1109" s="45">
        <v>9</v>
      </c>
    </row>
    <row r="1110" spans="1:8" x14ac:dyDescent="0.25">
      <c r="A1110" s="68" t="s">
        <v>2235</v>
      </c>
      <c r="B1110" s="68"/>
      <c r="C1110" s="69" t="s">
        <v>2236</v>
      </c>
      <c r="D1110" s="70" t="s">
        <v>131</v>
      </c>
      <c r="E1110" s="71">
        <v>5.93</v>
      </c>
      <c r="F1110" s="71">
        <v>3.08</v>
      </c>
      <c r="G1110" s="71">
        <v>9.01</v>
      </c>
      <c r="H1110" s="45">
        <v>9</v>
      </c>
    </row>
    <row r="1111" spans="1:8" x14ac:dyDescent="0.25">
      <c r="A1111" s="68" t="s">
        <v>2237</v>
      </c>
      <c r="B1111" s="68"/>
      <c r="C1111" s="69" t="s">
        <v>2238</v>
      </c>
      <c r="D1111" s="70"/>
      <c r="E1111" s="71"/>
      <c r="F1111" s="71"/>
      <c r="G1111" s="71"/>
      <c r="H1111" s="45">
        <v>5</v>
      </c>
    </row>
    <row r="1112" spans="1:8" x14ac:dyDescent="0.25">
      <c r="A1112" s="68" t="s">
        <v>2239</v>
      </c>
      <c r="B1112" s="68"/>
      <c r="C1112" s="69" t="s">
        <v>2240</v>
      </c>
      <c r="D1112" s="70" t="s">
        <v>73</v>
      </c>
      <c r="E1112" s="71">
        <v>0.72</v>
      </c>
      <c r="F1112" s="71">
        <v>7.48</v>
      </c>
      <c r="G1112" s="71">
        <v>8.1999999999999993</v>
      </c>
      <c r="H1112" s="45">
        <v>9</v>
      </c>
    </row>
    <row r="1113" spans="1:8" x14ac:dyDescent="0.25">
      <c r="A1113" s="68" t="s">
        <v>2241</v>
      </c>
      <c r="B1113" s="68"/>
      <c r="C1113" s="69" t="s">
        <v>2242</v>
      </c>
      <c r="D1113" s="70" t="s">
        <v>73</v>
      </c>
      <c r="E1113" s="71">
        <v>23.94</v>
      </c>
      <c r="F1113" s="71">
        <v>19</v>
      </c>
      <c r="G1113" s="71">
        <v>42.94</v>
      </c>
      <c r="H1113" s="45">
        <v>9</v>
      </c>
    </row>
    <row r="1114" spans="1:8" x14ac:dyDescent="0.25">
      <c r="A1114" s="68" t="s">
        <v>2243</v>
      </c>
      <c r="B1114" s="68"/>
      <c r="C1114" s="69" t="s">
        <v>2244</v>
      </c>
      <c r="D1114" s="70" t="s">
        <v>131</v>
      </c>
      <c r="E1114" s="71">
        <v>0.72</v>
      </c>
      <c r="F1114" s="71">
        <v>9.5299999999999994</v>
      </c>
      <c r="G1114" s="71">
        <v>10.25</v>
      </c>
      <c r="H1114" s="45">
        <v>9</v>
      </c>
    </row>
    <row r="1115" spans="1:8" x14ac:dyDescent="0.25">
      <c r="A1115" s="68" t="s">
        <v>2245</v>
      </c>
      <c r="B1115" s="68"/>
      <c r="C1115" s="69" t="s">
        <v>2246</v>
      </c>
      <c r="D1115" s="70" t="s">
        <v>73</v>
      </c>
      <c r="E1115" s="71">
        <v>110.83</v>
      </c>
      <c r="F1115" s="71"/>
      <c r="G1115" s="71">
        <v>110.83</v>
      </c>
      <c r="H1115" s="45">
        <v>9</v>
      </c>
    </row>
    <row r="1116" spans="1:8" x14ac:dyDescent="0.25">
      <c r="A1116" s="68" t="s">
        <v>2247</v>
      </c>
      <c r="B1116" s="68"/>
      <c r="C1116" s="69" t="s">
        <v>2248</v>
      </c>
      <c r="D1116" s="70" t="s">
        <v>73</v>
      </c>
      <c r="E1116" s="71">
        <v>52.34</v>
      </c>
      <c r="F1116" s="71"/>
      <c r="G1116" s="71">
        <v>52.34</v>
      </c>
      <c r="H1116" s="45">
        <v>9</v>
      </c>
    </row>
    <row r="1117" spans="1:8" x14ac:dyDescent="0.25">
      <c r="A1117" s="68" t="s">
        <v>2249</v>
      </c>
      <c r="B1117" s="68"/>
      <c r="C1117" s="69" t="s">
        <v>2250</v>
      </c>
      <c r="D1117" s="70"/>
      <c r="E1117" s="71"/>
      <c r="F1117" s="71"/>
      <c r="G1117" s="71"/>
      <c r="H1117" s="45">
        <v>2</v>
      </c>
    </row>
    <row r="1118" spans="1:8" x14ac:dyDescent="0.25">
      <c r="A1118" s="68" t="s">
        <v>2251</v>
      </c>
      <c r="B1118" s="68"/>
      <c r="C1118" s="69" t="s">
        <v>2252</v>
      </c>
      <c r="D1118" s="70"/>
      <c r="E1118" s="71"/>
      <c r="F1118" s="71"/>
      <c r="G1118" s="71"/>
      <c r="H1118" s="45">
        <v>5</v>
      </c>
    </row>
    <row r="1119" spans="1:8" ht="30" x14ac:dyDescent="0.25">
      <c r="A1119" s="68" t="s">
        <v>2253</v>
      </c>
      <c r="B1119" s="68"/>
      <c r="C1119" s="69" t="s">
        <v>2254</v>
      </c>
      <c r="D1119" s="70" t="s">
        <v>73</v>
      </c>
      <c r="E1119" s="71">
        <v>85.73</v>
      </c>
      <c r="F1119" s="71">
        <v>8.6</v>
      </c>
      <c r="G1119" s="71">
        <v>94.33</v>
      </c>
      <c r="H1119" s="45">
        <v>9</v>
      </c>
    </row>
    <row r="1120" spans="1:8" ht="30" x14ac:dyDescent="0.25">
      <c r="A1120" s="68" t="s">
        <v>2255</v>
      </c>
      <c r="B1120" s="68"/>
      <c r="C1120" s="69" t="s">
        <v>2256</v>
      </c>
      <c r="D1120" s="70" t="s">
        <v>73</v>
      </c>
      <c r="E1120" s="71">
        <v>65.36</v>
      </c>
      <c r="F1120" s="71"/>
      <c r="G1120" s="71">
        <v>65.36</v>
      </c>
      <c r="H1120" s="45">
        <v>9</v>
      </c>
    </row>
    <row r="1121" spans="1:8" x14ac:dyDescent="0.25">
      <c r="A1121" s="68" t="s">
        <v>2257</v>
      </c>
      <c r="B1121" s="68"/>
      <c r="C1121" s="69" t="s">
        <v>2258</v>
      </c>
      <c r="D1121" s="70"/>
      <c r="E1121" s="71"/>
      <c r="F1121" s="71"/>
      <c r="G1121" s="71"/>
      <c r="H1121" s="45">
        <v>5</v>
      </c>
    </row>
    <row r="1122" spans="1:8" ht="30" x14ac:dyDescent="0.25">
      <c r="A1122" s="68" t="s">
        <v>2259</v>
      </c>
      <c r="B1122" s="68"/>
      <c r="C1122" s="69" t="s">
        <v>2260</v>
      </c>
      <c r="D1122" s="70" t="s">
        <v>73</v>
      </c>
      <c r="E1122" s="71">
        <v>135.66999999999999</v>
      </c>
      <c r="F1122" s="71">
        <v>19.09</v>
      </c>
      <c r="G1122" s="71">
        <v>154.76</v>
      </c>
      <c r="H1122" s="45">
        <v>9</v>
      </c>
    </row>
    <row r="1123" spans="1:8" ht="30" x14ac:dyDescent="0.25">
      <c r="A1123" s="68" t="s">
        <v>2261</v>
      </c>
      <c r="B1123" s="68"/>
      <c r="C1123" s="69" t="s">
        <v>2262</v>
      </c>
      <c r="D1123" s="70" t="s">
        <v>73</v>
      </c>
      <c r="E1123" s="71">
        <v>209.91</v>
      </c>
      <c r="F1123" s="71">
        <v>19.09</v>
      </c>
      <c r="G1123" s="71">
        <v>229</v>
      </c>
      <c r="H1123" s="45">
        <v>9</v>
      </c>
    </row>
    <row r="1124" spans="1:8" ht="30" x14ac:dyDescent="0.25">
      <c r="A1124" s="68" t="s">
        <v>2263</v>
      </c>
      <c r="B1124" s="68"/>
      <c r="C1124" s="69" t="s">
        <v>2264</v>
      </c>
      <c r="D1124" s="70" t="s">
        <v>73</v>
      </c>
      <c r="E1124" s="71">
        <v>244.77</v>
      </c>
      <c r="F1124" s="71"/>
      <c r="G1124" s="71">
        <v>244.77</v>
      </c>
      <c r="H1124" s="45">
        <v>9</v>
      </c>
    </row>
    <row r="1125" spans="1:8" ht="30" x14ac:dyDescent="0.25">
      <c r="A1125" s="68" t="s">
        <v>2265</v>
      </c>
      <c r="B1125" s="68"/>
      <c r="C1125" s="69" t="s">
        <v>2266</v>
      </c>
      <c r="D1125" s="70" t="s">
        <v>73</v>
      </c>
      <c r="E1125" s="71">
        <v>192.71</v>
      </c>
      <c r="F1125" s="71">
        <v>19.09</v>
      </c>
      <c r="G1125" s="71">
        <v>211.8</v>
      </c>
      <c r="H1125" s="45">
        <v>9</v>
      </c>
    </row>
    <row r="1126" spans="1:8" ht="45" x14ac:dyDescent="0.25">
      <c r="A1126" s="68" t="s">
        <v>2267</v>
      </c>
      <c r="B1126" s="68"/>
      <c r="C1126" s="69" t="s">
        <v>2268</v>
      </c>
      <c r="D1126" s="70" t="s">
        <v>73</v>
      </c>
      <c r="E1126" s="71">
        <v>370.34</v>
      </c>
      <c r="F1126" s="71">
        <v>19.09</v>
      </c>
      <c r="G1126" s="71">
        <v>389.43</v>
      </c>
      <c r="H1126" s="45">
        <v>9</v>
      </c>
    </row>
    <row r="1127" spans="1:8" ht="45" x14ac:dyDescent="0.25">
      <c r="A1127" s="68" t="s">
        <v>2269</v>
      </c>
      <c r="B1127" s="68"/>
      <c r="C1127" s="69" t="s">
        <v>2270</v>
      </c>
      <c r="D1127" s="70" t="s">
        <v>73</v>
      </c>
      <c r="E1127" s="71">
        <v>231.93</v>
      </c>
      <c r="F1127" s="71">
        <v>19.09</v>
      </c>
      <c r="G1127" s="71">
        <v>251.02</v>
      </c>
      <c r="H1127" s="45">
        <v>9</v>
      </c>
    </row>
    <row r="1128" spans="1:8" ht="45" x14ac:dyDescent="0.25">
      <c r="A1128" s="68" t="s">
        <v>2271</v>
      </c>
      <c r="B1128" s="68"/>
      <c r="C1128" s="69" t="s">
        <v>2272</v>
      </c>
      <c r="D1128" s="70" t="s">
        <v>73</v>
      </c>
      <c r="E1128" s="71">
        <v>568.75</v>
      </c>
      <c r="F1128" s="71">
        <v>19.09</v>
      </c>
      <c r="G1128" s="71">
        <v>587.84</v>
      </c>
      <c r="H1128" s="45">
        <v>9</v>
      </c>
    </row>
    <row r="1129" spans="1:8" ht="30" x14ac:dyDescent="0.25">
      <c r="A1129" s="68" t="s">
        <v>2273</v>
      </c>
      <c r="B1129" s="68"/>
      <c r="C1129" s="69" t="s">
        <v>2274</v>
      </c>
      <c r="D1129" s="70" t="s">
        <v>73</v>
      </c>
      <c r="E1129" s="71">
        <v>430.34</v>
      </c>
      <c r="F1129" s="71">
        <v>19.09</v>
      </c>
      <c r="G1129" s="71">
        <v>449.43</v>
      </c>
      <c r="H1129" s="45">
        <v>9</v>
      </c>
    </row>
    <row r="1130" spans="1:8" ht="30" x14ac:dyDescent="0.25">
      <c r="A1130" s="68" t="s">
        <v>2275</v>
      </c>
      <c r="B1130" s="68"/>
      <c r="C1130" s="69" t="s">
        <v>2276</v>
      </c>
      <c r="D1130" s="70" t="s">
        <v>73</v>
      </c>
      <c r="E1130" s="71">
        <v>347.96</v>
      </c>
      <c r="F1130" s="71">
        <v>38.770000000000003</v>
      </c>
      <c r="G1130" s="71">
        <v>386.73</v>
      </c>
      <c r="H1130" s="45">
        <v>9</v>
      </c>
    </row>
    <row r="1131" spans="1:8" x14ac:dyDescent="0.25">
      <c r="A1131" s="68" t="s">
        <v>2277</v>
      </c>
      <c r="B1131" s="68"/>
      <c r="C1131" s="69" t="s">
        <v>2278</v>
      </c>
      <c r="D1131" s="70"/>
      <c r="E1131" s="71"/>
      <c r="F1131" s="71"/>
      <c r="G1131" s="71"/>
      <c r="H1131" s="45">
        <v>5</v>
      </c>
    </row>
    <row r="1132" spans="1:8" ht="45" x14ac:dyDescent="0.25">
      <c r="A1132" s="68" t="s">
        <v>2279</v>
      </c>
      <c r="B1132" s="68"/>
      <c r="C1132" s="69" t="s">
        <v>2280</v>
      </c>
      <c r="D1132" s="70" t="s">
        <v>73</v>
      </c>
      <c r="E1132" s="71">
        <v>1248.33</v>
      </c>
      <c r="F1132" s="71"/>
      <c r="G1132" s="71">
        <v>1248.33</v>
      </c>
      <c r="H1132" s="45">
        <v>9</v>
      </c>
    </row>
    <row r="1133" spans="1:8" ht="30" x14ac:dyDescent="0.25">
      <c r="A1133" s="68" t="s">
        <v>2281</v>
      </c>
      <c r="B1133" s="68"/>
      <c r="C1133" s="69" t="s">
        <v>2282</v>
      </c>
      <c r="D1133" s="70" t="s">
        <v>73</v>
      </c>
      <c r="E1133" s="71">
        <v>301.95999999999998</v>
      </c>
      <c r="F1133" s="71"/>
      <c r="G1133" s="71">
        <v>301.95999999999998</v>
      </c>
      <c r="H1133" s="45">
        <v>9</v>
      </c>
    </row>
    <row r="1134" spans="1:8" ht="30" x14ac:dyDescent="0.25">
      <c r="A1134" s="68" t="s">
        <v>2283</v>
      </c>
      <c r="B1134" s="68"/>
      <c r="C1134" s="69" t="s">
        <v>2284</v>
      </c>
      <c r="D1134" s="70" t="s">
        <v>73</v>
      </c>
      <c r="E1134" s="71">
        <v>730.72</v>
      </c>
      <c r="F1134" s="71"/>
      <c r="G1134" s="71">
        <v>730.72</v>
      </c>
      <c r="H1134" s="45">
        <v>9</v>
      </c>
    </row>
    <row r="1135" spans="1:8" ht="45" x14ac:dyDescent="0.25">
      <c r="A1135" s="68" t="s">
        <v>2285</v>
      </c>
      <c r="B1135" s="68"/>
      <c r="C1135" s="69" t="s">
        <v>2286</v>
      </c>
      <c r="D1135" s="70" t="s">
        <v>73</v>
      </c>
      <c r="E1135" s="71">
        <v>458.98</v>
      </c>
      <c r="F1135" s="71"/>
      <c r="G1135" s="71">
        <v>458.98</v>
      </c>
      <c r="H1135" s="45">
        <v>9</v>
      </c>
    </row>
    <row r="1136" spans="1:8" x14ac:dyDescent="0.25">
      <c r="A1136" s="68" t="s">
        <v>2287</v>
      </c>
      <c r="B1136" s="68"/>
      <c r="C1136" s="69" t="s">
        <v>2288</v>
      </c>
      <c r="D1136" s="70"/>
      <c r="E1136" s="71"/>
      <c r="F1136" s="71"/>
      <c r="G1136" s="71"/>
      <c r="H1136" s="45">
        <v>5</v>
      </c>
    </row>
    <row r="1137" spans="1:8" ht="30" x14ac:dyDescent="0.25">
      <c r="A1137" s="68" t="s">
        <v>2289</v>
      </c>
      <c r="B1137" s="68"/>
      <c r="C1137" s="69" t="s">
        <v>2290</v>
      </c>
      <c r="D1137" s="70" t="s">
        <v>73</v>
      </c>
      <c r="E1137" s="71">
        <v>135.72999999999999</v>
      </c>
      <c r="F1137" s="71"/>
      <c r="G1137" s="71">
        <v>135.72999999999999</v>
      </c>
      <c r="H1137" s="45">
        <v>9</v>
      </c>
    </row>
    <row r="1138" spans="1:8" ht="30" x14ac:dyDescent="0.25">
      <c r="A1138" s="68" t="s">
        <v>2291</v>
      </c>
      <c r="B1138" s="68"/>
      <c r="C1138" s="69" t="s">
        <v>2292</v>
      </c>
      <c r="D1138" s="70" t="s">
        <v>73</v>
      </c>
      <c r="E1138" s="71">
        <v>158.21</v>
      </c>
      <c r="F1138" s="71"/>
      <c r="G1138" s="71">
        <v>158.21</v>
      </c>
      <c r="H1138" s="45">
        <v>9</v>
      </c>
    </row>
    <row r="1139" spans="1:8" ht="30" x14ac:dyDescent="0.25">
      <c r="A1139" s="68" t="s">
        <v>2293</v>
      </c>
      <c r="B1139" s="68"/>
      <c r="C1139" s="69" t="s">
        <v>2294</v>
      </c>
      <c r="D1139" s="70"/>
      <c r="E1139" s="71"/>
      <c r="F1139" s="71"/>
      <c r="G1139" s="71"/>
      <c r="H1139" s="45">
        <v>5</v>
      </c>
    </row>
    <row r="1140" spans="1:8" ht="45" x14ac:dyDescent="0.25">
      <c r="A1140" s="68" t="s">
        <v>2295</v>
      </c>
      <c r="B1140" s="68"/>
      <c r="C1140" s="69" t="s">
        <v>2296</v>
      </c>
      <c r="D1140" s="70" t="s">
        <v>73</v>
      </c>
      <c r="E1140" s="71">
        <v>179.37</v>
      </c>
      <c r="F1140" s="71">
        <v>81.41</v>
      </c>
      <c r="G1140" s="71">
        <v>260.77999999999997</v>
      </c>
      <c r="H1140" s="45">
        <v>9</v>
      </c>
    </row>
    <row r="1141" spans="1:8" ht="30" x14ac:dyDescent="0.25">
      <c r="A1141" s="68" t="s">
        <v>2297</v>
      </c>
      <c r="B1141" s="68"/>
      <c r="C1141" s="69" t="s">
        <v>2298</v>
      </c>
      <c r="D1141" s="70" t="s">
        <v>73</v>
      </c>
      <c r="E1141" s="71">
        <v>317.64999999999998</v>
      </c>
      <c r="F1141" s="71"/>
      <c r="G1141" s="71">
        <v>317.64999999999998</v>
      </c>
      <c r="H1141" s="45">
        <v>9</v>
      </c>
    </row>
    <row r="1142" spans="1:8" x14ac:dyDescent="0.25">
      <c r="A1142" s="68" t="s">
        <v>2299</v>
      </c>
      <c r="B1142" s="68"/>
      <c r="C1142" s="69" t="s">
        <v>2300</v>
      </c>
      <c r="D1142" s="70"/>
      <c r="E1142" s="71"/>
      <c r="F1142" s="71"/>
      <c r="G1142" s="71"/>
      <c r="H1142" s="45">
        <v>5</v>
      </c>
    </row>
    <row r="1143" spans="1:8" x14ac:dyDescent="0.25">
      <c r="A1143" s="68" t="s">
        <v>2301</v>
      </c>
      <c r="B1143" s="68"/>
      <c r="C1143" s="69" t="s">
        <v>2302</v>
      </c>
      <c r="D1143" s="70" t="s">
        <v>73</v>
      </c>
      <c r="E1143" s="71">
        <v>506.23</v>
      </c>
      <c r="F1143" s="71"/>
      <c r="G1143" s="71">
        <v>506.23</v>
      </c>
      <c r="H1143" s="45">
        <v>9</v>
      </c>
    </row>
    <row r="1144" spans="1:8" x14ac:dyDescent="0.25">
      <c r="A1144" s="68" t="s">
        <v>2303</v>
      </c>
      <c r="B1144" s="68"/>
      <c r="C1144" s="69" t="s">
        <v>2304</v>
      </c>
      <c r="D1144" s="70"/>
      <c r="E1144" s="71"/>
      <c r="F1144" s="71"/>
      <c r="G1144" s="71"/>
      <c r="H1144" s="45">
        <v>5</v>
      </c>
    </row>
    <row r="1145" spans="1:8" x14ac:dyDescent="0.25">
      <c r="A1145" s="68" t="s">
        <v>2305</v>
      </c>
      <c r="B1145" s="68"/>
      <c r="C1145" s="69" t="s">
        <v>2306</v>
      </c>
      <c r="D1145" s="70" t="s">
        <v>131</v>
      </c>
      <c r="E1145" s="71">
        <v>41.04</v>
      </c>
      <c r="F1145" s="71">
        <v>6.6</v>
      </c>
      <c r="G1145" s="71">
        <v>47.64</v>
      </c>
      <c r="H1145" s="45">
        <v>9</v>
      </c>
    </row>
    <row r="1146" spans="1:8" x14ac:dyDescent="0.25">
      <c r="A1146" s="68" t="s">
        <v>2307</v>
      </c>
      <c r="B1146" s="68"/>
      <c r="C1146" s="69" t="s">
        <v>2308</v>
      </c>
      <c r="D1146" s="70" t="s">
        <v>131</v>
      </c>
      <c r="E1146" s="71">
        <v>52.72</v>
      </c>
      <c r="F1146" s="71">
        <v>6.6</v>
      </c>
      <c r="G1146" s="71">
        <v>59.32</v>
      </c>
      <c r="H1146" s="45">
        <v>9</v>
      </c>
    </row>
    <row r="1147" spans="1:8" ht="45" x14ac:dyDescent="0.25">
      <c r="A1147" s="68" t="s">
        <v>2309</v>
      </c>
      <c r="B1147" s="68"/>
      <c r="C1147" s="69" t="s">
        <v>2310</v>
      </c>
      <c r="D1147" s="70" t="s">
        <v>131</v>
      </c>
      <c r="E1147" s="71">
        <v>26.73</v>
      </c>
      <c r="F1147" s="71">
        <v>8.6300000000000008</v>
      </c>
      <c r="G1147" s="71">
        <v>35.36</v>
      </c>
      <c r="H1147" s="45">
        <v>9</v>
      </c>
    </row>
    <row r="1148" spans="1:8" ht="45" x14ac:dyDescent="0.25">
      <c r="A1148" s="68" t="s">
        <v>2311</v>
      </c>
      <c r="B1148" s="68"/>
      <c r="C1148" s="69" t="s">
        <v>2312</v>
      </c>
      <c r="D1148" s="70" t="s">
        <v>131</v>
      </c>
      <c r="E1148" s="71">
        <v>32.950000000000003</v>
      </c>
      <c r="F1148" s="71">
        <v>8.6300000000000008</v>
      </c>
      <c r="G1148" s="71">
        <v>41.58</v>
      </c>
      <c r="H1148" s="45">
        <v>9</v>
      </c>
    </row>
    <row r="1149" spans="1:8" ht="45" x14ac:dyDescent="0.25">
      <c r="A1149" s="68" t="s">
        <v>2313</v>
      </c>
      <c r="B1149" s="68"/>
      <c r="C1149" s="69" t="s">
        <v>2314</v>
      </c>
      <c r="D1149" s="70" t="s">
        <v>131</v>
      </c>
      <c r="E1149" s="71">
        <v>44.78</v>
      </c>
      <c r="F1149" s="71">
        <v>6.6</v>
      </c>
      <c r="G1149" s="71">
        <v>51.38</v>
      </c>
      <c r="H1149" s="45">
        <v>9</v>
      </c>
    </row>
    <row r="1150" spans="1:8" ht="30" x14ac:dyDescent="0.25">
      <c r="A1150" s="68" t="s">
        <v>2315</v>
      </c>
      <c r="B1150" s="68"/>
      <c r="C1150" s="69" t="s">
        <v>2316</v>
      </c>
      <c r="D1150" s="70" t="s">
        <v>131</v>
      </c>
      <c r="E1150" s="71">
        <v>16.95</v>
      </c>
      <c r="F1150" s="71">
        <v>2.62</v>
      </c>
      <c r="G1150" s="71">
        <v>19.57</v>
      </c>
      <c r="H1150" s="45">
        <v>9</v>
      </c>
    </row>
    <row r="1151" spans="1:8" x14ac:dyDescent="0.25">
      <c r="A1151" s="68" t="s">
        <v>2317</v>
      </c>
      <c r="B1151" s="68"/>
      <c r="C1151" s="69" t="s">
        <v>2318</v>
      </c>
      <c r="D1151" s="70" t="s">
        <v>131</v>
      </c>
      <c r="E1151" s="71">
        <v>8.06</v>
      </c>
      <c r="F1151" s="71"/>
      <c r="G1151" s="71">
        <v>8.06</v>
      </c>
      <c r="H1151" s="45">
        <v>9</v>
      </c>
    </row>
    <row r="1152" spans="1:8" ht="30" x14ac:dyDescent="0.25">
      <c r="A1152" s="68" t="s">
        <v>2319</v>
      </c>
      <c r="B1152" s="68"/>
      <c r="C1152" s="69" t="s">
        <v>2320</v>
      </c>
      <c r="D1152" s="70" t="s">
        <v>131</v>
      </c>
      <c r="E1152" s="71">
        <v>53.03</v>
      </c>
      <c r="F1152" s="71"/>
      <c r="G1152" s="71">
        <v>53.03</v>
      </c>
      <c r="H1152" s="45">
        <v>9</v>
      </c>
    </row>
    <row r="1153" spans="1:8" x14ac:dyDescent="0.25">
      <c r="A1153" s="68" t="s">
        <v>2321</v>
      </c>
      <c r="B1153" s="68"/>
      <c r="C1153" s="69" t="s">
        <v>2322</v>
      </c>
      <c r="D1153" s="70"/>
      <c r="E1153" s="71"/>
      <c r="F1153" s="71"/>
      <c r="G1153" s="71"/>
      <c r="H1153" s="45">
        <v>5</v>
      </c>
    </row>
    <row r="1154" spans="1:8" ht="30" x14ac:dyDescent="0.25">
      <c r="A1154" s="68" t="s">
        <v>2323</v>
      </c>
      <c r="B1154" s="68"/>
      <c r="C1154" s="69" t="s">
        <v>2324</v>
      </c>
      <c r="D1154" s="70" t="s">
        <v>131</v>
      </c>
      <c r="E1154" s="71">
        <v>113.2</v>
      </c>
      <c r="F1154" s="71">
        <v>7.11</v>
      </c>
      <c r="G1154" s="71">
        <v>120.31</v>
      </c>
      <c r="H1154" s="45">
        <v>9</v>
      </c>
    </row>
    <row r="1155" spans="1:8" ht="45" x14ac:dyDescent="0.25">
      <c r="A1155" s="68" t="s">
        <v>2325</v>
      </c>
      <c r="B1155" s="68"/>
      <c r="C1155" s="69" t="s">
        <v>2326</v>
      </c>
      <c r="D1155" s="70" t="s">
        <v>131</v>
      </c>
      <c r="E1155" s="71">
        <v>42.44</v>
      </c>
      <c r="F1155" s="71">
        <v>6.6</v>
      </c>
      <c r="G1155" s="71">
        <v>49.04</v>
      </c>
      <c r="H1155" s="45">
        <v>9</v>
      </c>
    </row>
    <row r="1156" spans="1:8" x14ac:dyDescent="0.25">
      <c r="A1156" s="68" t="s">
        <v>2327</v>
      </c>
      <c r="B1156" s="68"/>
      <c r="C1156" s="69" t="s">
        <v>2328</v>
      </c>
      <c r="D1156" s="70"/>
      <c r="E1156" s="71"/>
      <c r="F1156" s="71"/>
      <c r="G1156" s="71"/>
      <c r="H1156" s="45">
        <v>5</v>
      </c>
    </row>
    <row r="1157" spans="1:8" x14ac:dyDescent="0.25">
      <c r="A1157" s="68" t="s">
        <v>2329</v>
      </c>
      <c r="B1157" s="68"/>
      <c r="C1157" s="69" t="s">
        <v>2330</v>
      </c>
      <c r="D1157" s="70" t="s">
        <v>73</v>
      </c>
      <c r="E1157" s="71">
        <v>10.6</v>
      </c>
      <c r="F1157" s="71">
        <v>7.48</v>
      </c>
      <c r="G1157" s="71">
        <v>18.079999999999998</v>
      </c>
      <c r="H1157" s="45">
        <v>9</v>
      </c>
    </row>
    <row r="1158" spans="1:8" x14ac:dyDescent="0.25">
      <c r="A1158" s="68" t="s">
        <v>2331</v>
      </c>
      <c r="B1158" s="68"/>
      <c r="C1158" s="69" t="s">
        <v>2332</v>
      </c>
      <c r="D1158" s="70" t="s">
        <v>73</v>
      </c>
      <c r="E1158" s="71">
        <v>4.3099999999999996</v>
      </c>
      <c r="F1158" s="71">
        <v>26.18</v>
      </c>
      <c r="G1158" s="71">
        <v>30.49</v>
      </c>
      <c r="H1158" s="45">
        <v>9</v>
      </c>
    </row>
    <row r="1159" spans="1:8" ht="30" x14ac:dyDescent="0.25">
      <c r="A1159" s="68" t="s">
        <v>2333</v>
      </c>
      <c r="B1159" s="68"/>
      <c r="C1159" s="69" t="s">
        <v>2334</v>
      </c>
      <c r="D1159" s="70" t="s">
        <v>73</v>
      </c>
      <c r="E1159" s="71"/>
      <c r="F1159" s="71">
        <v>57.34</v>
      </c>
      <c r="G1159" s="71">
        <v>57.34</v>
      </c>
      <c r="H1159" s="45">
        <v>9</v>
      </c>
    </row>
    <row r="1160" spans="1:8" ht="30" x14ac:dyDescent="0.25">
      <c r="A1160" s="68" t="s">
        <v>2335</v>
      </c>
      <c r="B1160" s="68"/>
      <c r="C1160" s="69" t="s">
        <v>2336</v>
      </c>
      <c r="D1160" s="70" t="s">
        <v>21</v>
      </c>
      <c r="E1160" s="71">
        <v>68.64</v>
      </c>
      <c r="F1160" s="71"/>
      <c r="G1160" s="71">
        <v>68.64</v>
      </c>
      <c r="H1160" s="45">
        <v>9</v>
      </c>
    </row>
    <row r="1161" spans="1:8" x14ac:dyDescent="0.25">
      <c r="A1161" s="68" t="s">
        <v>2337</v>
      </c>
      <c r="B1161" s="68"/>
      <c r="C1161" s="69" t="s">
        <v>2338</v>
      </c>
      <c r="D1161" s="70" t="s">
        <v>131</v>
      </c>
      <c r="E1161" s="71"/>
      <c r="F1161" s="71">
        <v>9.5299999999999994</v>
      </c>
      <c r="G1161" s="71">
        <v>9.5299999999999994</v>
      </c>
      <c r="H1161" s="45">
        <v>9</v>
      </c>
    </row>
    <row r="1162" spans="1:8" x14ac:dyDescent="0.25">
      <c r="A1162" s="68" t="s">
        <v>2339</v>
      </c>
      <c r="B1162" s="68"/>
      <c r="C1162" s="69" t="s">
        <v>2340</v>
      </c>
      <c r="D1162" s="70" t="s">
        <v>131</v>
      </c>
      <c r="E1162" s="71">
        <v>13.78</v>
      </c>
      <c r="F1162" s="71">
        <v>10.27</v>
      </c>
      <c r="G1162" s="71">
        <v>24.05</v>
      </c>
      <c r="H1162" s="45">
        <v>9</v>
      </c>
    </row>
    <row r="1163" spans="1:8" ht="30" x14ac:dyDescent="0.25">
      <c r="A1163" s="68" t="s">
        <v>2341</v>
      </c>
      <c r="B1163" s="68"/>
      <c r="C1163" s="69" t="s">
        <v>2342</v>
      </c>
      <c r="D1163" s="70" t="s">
        <v>131</v>
      </c>
      <c r="E1163" s="71">
        <v>14.29</v>
      </c>
      <c r="F1163" s="71">
        <v>10.27</v>
      </c>
      <c r="G1163" s="71">
        <v>24.56</v>
      </c>
      <c r="H1163" s="45">
        <v>9</v>
      </c>
    </row>
    <row r="1164" spans="1:8" x14ac:dyDescent="0.25">
      <c r="A1164" s="68" t="s">
        <v>2343</v>
      </c>
      <c r="B1164" s="68"/>
      <c r="C1164" s="69" t="s">
        <v>2344</v>
      </c>
      <c r="D1164" s="70" t="s">
        <v>21</v>
      </c>
      <c r="E1164" s="71">
        <v>55.64</v>
      </c>
      <c r="F1164" s="71">
        <v>2.62</v>
      </c>
      <c r="G1164" s="71">
        <v>58.26</v>
      </c>
      <c r="H1164" s="45">
        <v>9</v>
      </c>
    </row>
    <row r="1165" spans="1:8" x14ac:dyDescent="0.25">
      <c r="A1165" s="68" t="s">
        <v>2345</v>
      </c>
      <c r="B1165" s="68"/>
      <c r="C1165" s="69" t="s">
        <v>2346</v>
      </c>
      <c r="D1165" s="70" t="s">
        <v>131</v>
      </c>
      <c r="E1165" s="71">
        <v>12.81</v>
      </c>
      <c r="F1165" s="71">
        <v>1.31</v>
      </c>
      <c r="G1165" s="71">
        <v>14.12</v>
      </c>
      <c r="H1165" s="45">
        <v>9</v>
      </c>
    </row>
    <row r="1166" spans="1:8" ht="30" x14ac:dyDescent="0.25">
      <c r="A1166" s="68" t="s">
        <v>2347</v>
      </c>
      <c r="B1166" s="68"/>
      <c r="C1166" s="69" t="s">
        <v>2348</v>
      </c>
      <c r="D1166" s="70" t="s">
        <v>131</v>
      </c>
      <c r="E1166" s="71">
        <v>39.1</v>
      </c>
      <c r="F1166" s="71">
        <v>5.61</v>
      </c>
      <c r="G1166" s="71">
        <v>44.71</v>
      </c>
      <c r="H1166" s="45">
        <v>9</v>
      </c>
    </row>
    <row r="1167" spans="1:8" x14ac:dyDescent="0.25">
      <c r="A1167" s="68" t="s">
        <v>2349</v>
      </c>
      <c r="B1167" s="68"/>
      <c r="C1167" s="69" t="s">
        <v>2350</v>
      </c>
      <c r="D1167" s="70"/>
      <c r="E1167" s="71"/>
      <c r="F1167" s="71"/>
      <c r="G1167" s="71"/>
      <c r="H1167" s="45">
        <v>2</v>
      </c>
    </row>
    <row r="1168" spans="1:8" x14ac:dyDescent="0.25">
      <c r="A1168" s="68" t="s">
        <v>2351</v>
      </c>
      <c r="B1168" s="68"/>
      <c r="C1168" s="69" t="s">
        <v>2352</v>
      </c>
      <c r="D1168" s="70"/>
      <c r="E1168" s="71"/>
      <c r="F1168" s="71"/>
      <c r="G1168" s="71"/>
      <c r="H1168" s="45">
        <v>5</v>
      </c>
    </row>
    <row r="1169" spans="1:8" ht="30" x14ac:dyDescent="0.25">
      <c r="A1169" s="68" t="s">
        <v>2353</v>
      </c>
      <c r="B1169" s="68"/>
      <c r="C1169" s="69" t="s">
        <v>2354</v>
      </c>
      <c r="D1169" s="70" t="s">
        <v>73</v>
      </c>
      <c r="E1169" s="71">
        <v>63.03</v>
      </c>
      <c r="F1169" s="71">
        <v>22.44</v>
      </c>
      <c r="G1169" s="71">
        <v>85.47</v>
      </c>
      <c r="H1169" s="45">
        <v>9</v>
      </c>
    </row>
    <row r="1170" spans="1:8" ht="30" x14ac:dyDescent="0.25">
      <c r="A1170" s="68" t="s">
        <v>2355</v>
      </c>
      <c r="B1170" s="68"/>
      <c r="C1170" s="69" t="s">
        <v>2356</v>
      </c>
      <c r="D1170" s="70" t="s">
        <v>73</v>
      </c>
      <c r="E1170" s="71">
        <v>86.62</v>
      </c>
      <c r="F1170" s="71">
        <v>44.88</v>
      </c>
      <c r="G1170" s="71">
        <v>131.5</v>
      </c>
      <c r="H1170" s="45">
        <v>9</v>
      </c>
    </row>
    <row r="1171" spans="1:8" ht="30" x14ac:dyDescent="0.25">
      <c r="A1171" s="68" t="s">
        <v>2357</v>
      </c>
      <c r="B1171" s="68"/>
      <c r="C1171" s="69" t="s">
        <v>2358</v>
      </c>
      <c r="D1171" s="70" t="s">
        <v>73</v>
      </c>
      <c r="E1171" s="71">
        <v>117.36</v>
      </c>
      <c r="F1171" s="71">
        <v>48.62</v>
      </c>
      <c r="G1171" s="71">
        <v>165.98</v>
      </c>
      <c r="H1171" s="45">
        <v>9</v>
      </c>
    </row>
    <row r="1172" spans="1:8" x14ac:dyDescent="0.25">
      <c r="A1172" s="68" t="s">
        <v>2359</v>
      </c>
      <c r="B1172" s="68"/>
      <c r="C1172" s="69" t="s">
        <v>2360</v>
      </c>
      <c r="D1172" s="70" t="s">
        <v>131</v>
      </c>
      <c r="E1172" s="71">
        <v>18.190000000000001</v>
      </c>
      <c r="F1172" s="71">
        <v>14.96</v>
      </c>
      <c r="G1172" s="71">
        <v>33.15</v>
      </c>
      <c r="H1172" s="45">
        <v>9</v>
      </c>
    </row>
    <row r="1173" spans="1:8" ht="30" x14ac:dyDescent="0.25">
      <c r="A1173" s="68" t="s">
        <v>2361</v>
      </c>
      <c r="B1173" s="68"/>
      <c r="C1173" s="69" t="s">
        <v>2362</v>
      </c>
      <c r="D1173" s="70" t="s">
        <v>73</v>
      </c>
      <c r="E1173" s="71">
        <v>150.59</v>
      </c>
      <c r="F1173" s="71">
        <v>44.88</v>
      </c>
      <c r="G1173" s="71">
        <v>195.47</v>
      </c>
      <c r="H1173" s="45">
        <v>9</v>
      </c>
    </row>
    <row r="1174" spans="1:8" ht="30" x14ac:dyDescent="0.25">
      <c r="A1174" s="68" t="s">
        <v>2363</v>
      </c>
      <c r="B1174" s="68"/>
      <c r="C1174" s="69" t="s">
        <v>2364</v>
      </c>
      <c r="D1174" s="70" t="s">
        <v>73</v>
      </c>
      <c r="E1174" s="71">
        <v>116.3</v>
      </c>
      <c r="F1174" s="71">
        <v>22.44</v>
      </c>
      <c r="G1174" s="71">
        <v>138.74</v>
      </c>
      <c r="H1174" s="45">
        <v>9</v>
      </c>
    </row>
    <row r="1175" spans="1:8" x14ac:dyDescent="0.25">
      <c r="A1175" s="68" t="s">
        <v>2365</v>
      </c>
      <c r="B1175" s="68"/>
      <c r="C1175" s="69" t="s">
        <v>2366</v>
      </c>
      <c r="D1175" s="70"/>
      <c r="E1175" s="71"/>
      <c r="F1175" s="71"/>
      <c r="G1175" s="71"/>
      <c r="H1175" s="45">
        <v>5</v>
      </c>
    </row>
    <row r="1176" spans="1:8" x14ac:dyDescent="0.25">
      <c r="A1176" s="68" t="s">
        <v>2367</v>
      </c>
      <c r="B1176" s="68"/>
      <c r="C1176" s="69" t="s">
        <v>2368</v>
      </c>
      <c r="D1176" s="70" t="s">
        <v>73</v>
      </c>
      <c r="E1176" s="71">
        <v>82.34</v>
      </c>
      <c r="F1176" s="71"/>
      <c r="G1176" s="71">
        <v>82.34</v>
      </c>
      <c r="H1176" s="45">
        <v>9</v>
      </c>
    </row>
    <row r="1177" spans="1:8" ht="30" x14ac:dyDescent="0.25">
      <c r="A1177" s="68" t="s">
        <v>2369</v>
      </c>
      <c r="B1177" s="68"/>
      <c r="C1177" s="69" t="s">
        <v>2370</v>
      </c>
      <c r="D1177" s="70" t="s">
        <v>73</v>
      </c>
      <c r="E1177" s="71">
        <v>88.39</v>
      </c>
      <c r="F1177" s="71"/>
      <c r="G1177" s="71">
        <v>88.39</v>
      </c>
      <c r="H1177" s="45">
        <v>9</v>
      </c>
    </row>
    <row r="1178" spans="1:8" ht="45" x14ac:dyDescent="0.25">
      <c r="A1178" s="68" t="s">
        <v>2371</v>
      </c>
      <c r="B1178" s="68"/>
      <c r="C1178" s="69" t="s">
        <v>2372</v>
      </c>
      <c r="D1178" s="70" t="s">
        <v>73</v>
      </c>
      <c r="E1178" s="71">
        <v>104.23</v>
      </c>
      <c r="F1178" s="71"/>
      <c r="G1178" s="71">
        <v>104.23</v>
      </c>
      <c r="H1178" s="45">
        <v>9</v>
      </c>
    </row>
    <row r="1179" spans="1:8" ht="30" x14ac:dyDescent="0.25">
      <c r="A1179" s="68" t="s">
        <v>2373</v>
      </c>
      <c r="B1179" s="68"/>
      <c r="C1179" s="69" t="s">
        <v>2374</v>
      </c>
      <c r="D1179" s="70" t="s">
        <v>73</v>
      </c>
      <c r="E1179" s="71">
        <v>89.72</v>
      </c>
      <c r="F1179" s="71"/>
      <c r="G1179" s="71">
        <v>89.72</v>
      </c>
      <c r="H1179" s="45">
        <v>9</v>
      </c>
    </row>
    <row r="1180" spans="1:8" x14ac:dyDescent="0.25">
      <c r="A1180" s="68" t="s">
        <v>2375</v>
      </c>
      <c r="B1180" s="68"/>
      <c r="C1180" s="69" t="s">
        <v>2376</v>
      </c>
      <c r="D1180" s="70"/>
      <c r="E1180" s="71"/>
      <c r="F1180" s="71"/>
      <c r="G1180" s="71"/>
      <c r="H1180" s="45">
        <v>5</v>
      </c>
    </row>
    <row r="1181" spans="1:8" ht="30" x14ac:dyDescent="0.25">
      <c r="A1181" s="68" t="s">
        <v>2377</v>
      </c>
      <c r="B1181" s="68"/>
      <c r="C1181" s="69" t="s">
        <v>2378</v>
      </c>
      <c r="D1181" s="70" t="s">
        <v>73</v>
      </c>
      <c r="E1181" s="71">
        <v>95.44</v>
      </c>
      <c r="F1181" s="71"/>
      <c r="G1181" s="71">
        <v>95.44</v>
      </c>
      <c r="H1181" s="45">
        <v>9</v>
      </c>
    </row>
    <row r="1182" spans="1:8" ht="30" x14ac:dyDescent="0.25">
      <c r="A1182" s="68" t="s">
        <v>2379</v>
      </c>
      <c r="B1182" s="68"/>
      <c r="C1182" s="69" t="s">
        <v>2380</v>
      </c>
      <c r="D1182" s="70" t="s">
        <v>73</v>
      </c>
      <c r="E1182" s="71">
        <v>134.47999999999999</v>
      </c>
      <c r="F1182" s="71"/>
      <c r="G1182" s="71">
        <v>134.47999999999999</v>
      </c>
      <c r="H1182" s="45">
        <v>9</v>
      </c>
    </row>
    <row r="1183" spans="1:8" ht="30" x14ac:dyDescent="0.25">
      <c r="A1183" s="68" t="s">
        <v>2381</v>
      </c>
      <c r="B1183" s="68"/>
      <c r="C1183" s="69" t="s">
        <v>2382</v>
      </c>
      <c r="D1183" s="70" t="s">
        <v>73</v>
      </c>
      <c r="E1183" s="71">
        <v>103.88</v>
      </c>
      <c r="F1183" s="71"/>
      <c r="G1183" s="71">
        <v>103.88</v>
      </c>
      <c r="H1183" s="45">
        <v>9</v>
      </c>
    </row>
    <row r="1184" spans="1:8" x14ac:dyDescent="0.25">
      <c r="A1184" s="68" t="s">
        <v>2383</v>
      </c>
      <c r="B1184" s="68"/>
      <c r="C1184" s="69" t="s">
        <v>2384</v>
      </c>
      <c r="D1184" s="70" t="s">
        <v>73</v>
      </c>
      <c r="E1184" s="71">
        <v>110.47</v>
      </c>
      <c r="F1184" s="71"/>
      <c r="G1184" s="71">
        <v>110.47</v>
      </c>
      <c r="H1184" s="45">
        <v>9</v>
      </c>
    </row>
    <row r="1185" spans="1:8" x14ac:dyDescent="0.25">
      <c r="A1185" s="68" t="s">
        <v>2385</v>
      </c>
      <c r="B1185" s="68"/>
      <c r="C1185" s="69" t="s">
        <v>2386</v>
      </c>
      <c r="D1185" s="70" t="s">
        <v>73</v>
      </c>
      <c r="E1185" s="71">
        <v>80.89</v>
      </c>
      <c r="F1185" s="71"/>
      <c r="G1185" s="71">
        <v>80.89</v>
      </c>
      <c r="H1185" s="45">
        <v>9</v>
      </c>
    </row>
    <row r="1186" spans="1:8" ht="30" x14ac:dyDescent="0.25">
      <c r="A1186" s="68" t="s">
        <v>2387</v>
      </c>
      <c r="B1186" s="68"/>
      <c r="C1186" s="69" t="s">
        <v>2388</v>
      </c>
      <c r="D1186" s="70" t="s">
        <v>73</v>
      </c>
      <c r="E1186" s="71">
        <v>226.11</v>
      </c>
      <c r="F1186" s="71"/>
      <c r="G1186" s="71">
        <v>226.11</v>
      </c>
      <c r="H1186" s="45">
        <v>9</v>
      </c>
    </row>
    <row r="1187" spans="1:8" ht="30" x14ac:dyDescent="0.25">
      <c r="A1187" s="68" t="s">
        <v>2389</v>
      </c>
      <c r="B1187" s="68"/>
      <c r="C1187" s="69" t="s">
        <v>2390</v>
      </c>
      <c r="D1187" s="70" t="s">
        <v>73</v>
      </c>
      <c r="E1187" s="71">
        <v>141.79</v>
      </c>
      <c r="F1187" s="71"/>
      <c r="G1187" s="71">
        <v>141.79</v>
      </c>
      <c r="H1187" s="45">
        <v>9</v>
      </c>
    </row>
    <row r="1188" spans="1:8" ht="30" x14ac:dyDescent="0.25">
      <c r="A1188" s="68" t="s">
        <v>2391</v>
      </c>
      <c r="B1188" s="68"/>
      <c r="C1188" s="69" t="s">
        <v>2392</v>
      </c>
      <c r="D1188" s="70" t="s">
        <v>73</v>
      </c>
      <c r="E1188" s="71">
        <v>167.1</v>
      </c>
      <c r="F1188" s="71"/>
      <c r="G1188" s="71">
        <v>167.1</v>
      </c>
      <c r="H1188" s="45">
        <v>9</v>
      </c>
    </row>
    <row r="1189" spans="1:8" x14ac:dyDescent="0.25">
      <c r="A1189" s="68" t="s">
        <v>2393</v>
      </c>
      <c r="B1189" s="68"/>
      <c r="C1189" s="69" t="s">
        <v>2394</v>
      </c>
      <c r="D1189" s="70"/>
      <c r="E1189" s="71"/>
      <c r="F1189" s="71"/>
      <c r="G1189" s="71"/>
      <c r="H1189" s="45">
        <v>5</v>
      </c>
    </row>
    <row r="1190" spans="1:8" ht="30" x14ac:dyDescent="0.25">
      <c r="A1190" s="68" t="s">
        <v>2395</v>
      </c>
      <c r="B1190" s="68"/>
      <c r="C1190" s="69" t="s">
        <v>2396</v>
      </c>
      <c r="D1190" s="70" t="s">
        <v>73</v>
      </c>
      <c r="E1190" s="71">
        <v>883.21</v>
      </c>
      <c r="F1190" s="71"/>
      <c r="G1190" s="71">
        <v>883.21</v>
      </c>
      <c r="H1190" s="45">
        <v>9</v>
      </c>
    </row>
    <row r="1191" spans="1:8" ht="30" x14ac:dyDescent="0.25">
      <c r="A1191" s="68" t="s">
        <v>2397</v>
      </c>
      <c r="B1191" s="68"/>
      <c r="C1191" s="69" t="s">
        <v>2398</v>
      </c>
      <c r="D1191" s="70" t="s">
        <v>73</v>
      </c>
      <c r="E1191" s="71">
        <v>348.38</v>
      </c>
      <c r="F1191" s="71"/>
      <c r="G1191" s="71">
        <v>348.38</v>
      </c>
      <c r="H1191" s="45">
        <v>9</v>
      </c>
    </row>
    <row r="1192" spans="1:8" x14ac:dyDescent="0.25">
      <c r="A1192" s="68" t="s">
        <v>2399</v>
      </c>
      <c r="B1192" s="68"/>
      <c r="C1192" s="69" t="s">
        <v>2400</v>
      </c>
      <c r="D1192" s="70"/>
      <c r="E1192" s="71"/>
      <c r="F1192" s="71"/>
      <c r="G1192" s="71"/>
      <c r="H1192" s="45">
        <v>5</v>
      </c>
    </row>
    <row r="1193" spans="1:8" ht="30" x14ac:dyDescent="0.25">
      <c r="A1193" s="68" t="s">
        <v>2401</v>
      </c>
      <c r="B1193" s="68"/>
      <c r="C1193" s="69" t="s">
        <v>2402</v>
      </c>
      <c r="D1193" s="70" t="s">
        <v>73</v>
      </c>
      <c r="E1193" s="71">
        <v>336.9</v>
      </c>
      <c r="F1193" s="71">
        <v>108.23</v>
      </c>
      <c r="G1193" s="71">
        <v>445.13</v>
      </c>
      <c r="H1193" s="45">
        <v>9</v>
      </c>
    </row>
    <row r="1194" spans="1:8" ht="30" x14ac:dyDescent="0.25">
      <c r="A1194" s="68" t="s">
        <v>2403</v>
      </c>
      <c r="B1194" s="68"/>
      <c r="C1194" s="69" t="s">
        <v>2404</v>
      </c>
      <c r="D1194" s="70" t="s">
        <v>73</v>
      </c>
      <c r="E1194" s="71">
        <v>868.76</v>
      </c>
      <c r="F1194" s="71"/>
      <c r="G1194" s="71">
        <v>868.76</v>
      </c>
      <c r="H1194" s="45">
        <v>9</v>
      </c>
    </row>
    <row r="1195" spans="1:8" ht="30" x14ac:dyDescent="0.25">
      <c r="A1195" s="68" t="s">
        <v>2405</v>
      </c>
      <c r="B1195" s="68"/>
      <c r="C1195" s="69" t="s">
        <v>2406</v>
      </c>
      <c r="D1195" s="70" t="s">
        <v>73</v>
      </c>
      <c r="E1195" s="71">
        <v>1452.47</v>
      </c>
      <c r="F1195" s="71"/>
      <c r="G1195" s="71">
        <v>1452.47</v>
      </c>
      <c r="H1195" s="45">
        <v>9</v>
      </c>
    </row>
    <row r="1196" spans="1:8" ht="30" x14ac:dyDescent="0.25">
      <c r="A1196" s="68" t="s">
        <v>2407</v>
      </c>
      <c r="B1196" s="68"/>
      <c r="C1196" s="69" t="s">
        <v>2408</v>
      </c>
      <c r="D1196" s="70" t="s">
        <v>73</v>
      </c>
      <c r="E1196" s="71">
        <v>635.19000000000005</v>
      </c>
      <c r="F1196" s="71"/>
      <c r="G1196" s="71">
        <v>635.19000000000005</v>
      </c>
      <c r="H1196" s="45">
        <v>9</v>
      </c>
    </row>
    <row r="1197" spans="1:8" ht="30" x14ac:dyDescent="0.25">
      <c r="A1197" s="68" t="s">
        <v>2409</v>
      </c>
      <c r="B1197" s="68"/>
      <c r="C1197" s="69" t="s">
        <v>2410</v>
      </c>
      <c r="D1197" s="70" t="s">
        <v>73</v>
      </c>
      <c r="E1197" s="71">
        <v>909.4</v>
      </c>
      <c r="F1197" s="71"/>
      <c r="G1197" s="71">
        <v>909.4</v>
      </c>
      <c r="H1197" s="45">
        <v>9</v>
      </c>
    </row>
    <row r="1198" spans="1:8" ht="30" x14ac:dyDescent="0.25">
      <c r="A1198" s="68" t="s">
        <v>2411</v>
      </c>
      <c r="B1198" s="68"/>
      <c r="C1198" s="69" t="s">
        <v>2412</v>
      </c>
      <c r="D1198" s="70" t="s">
        <v>73</v>
      </c>
      <c r="E1198" s="71">
        <v>845.68</v>
      </c>
      <c r="F1198" s="71"/>
      <c r="G1198" s="71">
        <v>845.68</v>
      </c>
      <c r="H1198" s="45">
        <v>9</v>
      </c>
    </row>
    <row r="1199" spans="1:8" x14ac:dyDescent="0.25">
      <c r="A1199" s="68" t="s">
        <v>2413</v>
      </c>
      <c r="B1199" s="68"/>
      <c r="C1199" s="69" t="s">
        <v>2414</v>
      </c>
      <c r="D1199" s="70"/>
      <c r="E1199" s="71"/>
      <c r="F1199" s="71"/>
      <c r="G1199" s="71"/>
      <c r="H1199" s="45">
        <v>5</v>
      </c>
    </row>
    <row r="1200" spans="1:8" ht="30" x14ac:dyDescent="0.25">
      <c r="A1200" s="68" t="s">
        <v>2415</v>
      </c>
      <c r="B1200" s="68"/>
      <c r="C1200" s="69" t="s">
        <v>2416</v>
      </c>
      <c r="D1200" s="70" t="s">
        <v>73</v>
      </c>
      <c r="E1200" s="71">
        <v>56.8</v>
      </c>
      <c r="F1200" s="71"/>
      <c r="G1200" s="71">
        <v>56.8</v>
      </c>
      <c r="H1200" s="45">
        <v>9</v>
      </c>
    </row>
    <row r="1201" spans="1:8" x14ac:dyDescent="0.25">
      <c r="A1201" s="68" t="s">
        <v>2417</v>
      </c>
      <c r="B1201" s="68"/>
      <c r="C1201" s="69" t="s">
        <v>2418</v>
      </c>
      <c r="D1201" s="70" t="s">
        <v>73</v>
      </c>
      <c r="E1201" s="71">
        <v>1.45</v>
      </c>
      <c r="F1201" s="71">
        <v>11.22</v>
      </c>
      <c r="G1201" s="71">
        <v>12.67</v>
      </c>
      <c r="H1201" s="45">
        <v>9</v>
      </c>
    </row>
    <row r="1202" spans="1:8" x14ac:dyDescent="0.25">
      <c r="A1202" s="68" t="s">
        <v>2419</v>
      </c>
      <c r="B1202" s="68"/>
      <c r="C1202" s="69" t="s">
        <v>2420</v>
      </c>
      <c r="D1202" s="70" t="s">
        <v>73</v>
      </c>
      <c r="E1202" s="71"/>
      <c r="F1202" s="71">
        <v>5.61</v>
      </c>
      <c r="G1202" s="71">
        <v>5.61</v>
      </c>
      <c r="H1202" s="45">
        <v>9</v>
      </c>
    </row>
    <row r="1203" spans="1:8" x14ac:dyDescent="0.25">
      <c r="A1203" s="68" t="s">
        <v>2421</v>
      </c>
      <c r="B1203" s="68"/>
      <c r="C1203" s="69" t="s">
        <v>2422</v>
      </c>
      <c r="D1203" s="70" t="s">
        <v>131</v>
      </c>
      <c r="E1203" s="71">
        <v>16.07</v>
      </c>
      <c r="F1203" s="71"/>
      <c r="G1203" s="71">
        <v>16.07</v>
      </c>
      <c r="H1203" s="45">
        <v>9</v>
      </c>
    </row>
    <row r="1204" spans="1:8" ht="30" x14ac:dyDescent="0.25">
      <c r="A1204" s="68" t="s">
        <v>2423</v>
      </c>
      <c r="B1204" s="68"/>
      <c r="C1204" s="69" t="s">
        <v>2424</v>
      </c>
      <c r="D1204" s="70" t="s">
        <v>21</v>
      </c>
      <c r="E1204" s="71">
        <v>20.54</v>
      </c>
      <c r="F1204" s="71"/>
      <c r="G1204" s="71">
        <v>20.54</v>
      </c>
      <c r="H1204" s="45">
        <v>9</v>
      </c>
    </row>
    <row r="1205" spans="1:8" ht="30" x14ac:dyDescent="0.25">
      <c r="A1205" s="68" t="s">
        <v>2425</v>
      </c>
      <c r="B1205" s="68"/>
      <c r="C1205" s="69" t="s">
        <v>2426</v>
      </c>
      <c r="D1205" s="70"/>
      <c r="E1205" s="71"/>
      <c r="F1205" s="71"/>
      <c r="G1205" s="71"/>
      <c r="H1205" s="45">
        <v>2</v>
      </c>
    </row>
    <row r="1206" spans="1:8" x14ac:dyDescent="0.25">
      <c r="A1206" s="68" t="s">
        <v>2427</v>
      </c>
      <c r="B1206" s="68"/>
      <c r="C1206" s="69" t="s">
        <v>2428</v>
      </c>
      <c r="D1206" s="70"/>
      <c r="E1206" s="71"/>
      <c r="F1206" s="71"/>
      <c r="G1206" s="71"/>
      <c r="H1206" s="45">
        <v>5</v>
      </c>
    </row>
    <row r="1207" spans="1:8" x14ac:dyDescent="0.25">
      <c r="A1207" s="68" t="s">
        <v>2429</v>
      </c>
      <c r="B1207" s="68"/>
      <c r="C1207" s="69" t="s">
        <v>2430</v>
      </c>
      <c r="D1207" s="70" t="s">
        <v>73</v>
      </c>
      <c r="E1207" s="71">
        <v>1034.22</v>
      </c>
      <c r="F1207" s="71">
        <v>48.99</v>
      </c>
      <c r="G1207" s="71">
        <v>1083.21</v>
      </c>
      <c r="H1207" s="45">
        <v>9</v>
      </c>
    </row>
    <row r="1208" spans="1:8" x14ac:dyDescent="0.25">
      <c r="A1208" s="68" t="s">
        <v>2431</v>
      </c>
      <c r="B1208" s="68"/>
      <c r="C1208" s="69" t="s">
        <v>2432</v>
      </c>
      <c r="D1208" s="70" t="s">
        <v>73</v>
      </c>
      <c r="E1208" s="71">
        <v>867.81</v>
      </c>
      <c r="F1208" s="71">
        <v>48.99</v>
      </c>
      <c r="G1208" s="71">
        <v>916.8</v>
      </c>
      <c r="H1208" s="45">
        <v>9</v>
      </c>
    </row>
    <row r="1209" spans="1:8" x14ac:dyDescent="0.25">
      <c r="A1209" s="68" t="s">
        <v>2433</v>
      </c>
      <c r="B1209" s="68"/>
      <c r="C1209" s="69" t="s">
        <v>2434</v>
      </c>
      <c r="D1209" s="70"/>
      <c r="E1209" s="71"/>
      <c r="F1209" s="71"/>
      <c r="G1209" s="71"/>
      <c r="H1209" s="45">
        <v>5</v>
      </c>
    </row>
    <row r="1210" spans="1:8" ht="30" x14ac:dyDescent="0.25">
      <c r="A1210" s="68" t="s">
        <v>2435</v>
      </c>
      <c r="B1210" s="68"/>
      <c r="C1210" s="69" t="s">
        <v>2436</v>
      </c>
      <c r="D1210" s="70" t="s">
        <v>73</v>
      </c>
      <c r="E1210" s="71">
        <v>676.44</v>
      </c>
      <c r="F1210" s="71">
        <v>51.61</v>
      </c>
      <c r="G1210" s="71">
        <v>728.05</v>
      </c>
      <c r="H1210" s="45">
        <v>9</v>
      </c>
    </row>
    <row r="1211" spans="1:8" ht="30" x14ac:dyDescent="0.25">
      <c r="A1211" s="68" t="s">
        <v>2437</v>
      </c>
      <c r="B1211" s="68"/>
      <c r="C1211" s="69" t="s">
        <v>2438</v>
      </c>
      <c r="D1211" s="70" t="s">
        <v>21</v>
      </c>
      <c r="E1211" s="71">
        <v>1155.79</v>
      </c>
      <c r="F1211" s="71">
        <v>104.73</v>
      </c>
      <c r="G1211" s="71">
        <v>1260.52</v>
      </c>
      <c r="H1211" s="45">
        <v>9</v>
      </c>
    </row>
    <row r="1212" spans="1:8" ht="30" x14ac:dyDescent="0.25">
      <c r="A1212" s="68" t="s">
        <v>2439</v>
      </c>
      <c r="B1212" s="68"/>
      <c r="C1212" s="69" t="s">
        <v>2440</v>
      </c>
      <c r="D1212" s="70" t="s">
        <v>21</v>
      </c>
      <c r="E1212" s="71">
        <v>1264.27</v>
      </c>
      <c r="F1212" s="71">
        <v>104.73</v>
      </c>
      <c r="G1212" s="71">
        <v>1369</v>
      </c>
      <c r="H1212" s="45">
        <v>9</v>
      </c>
    </row>
    <row r="1213" spans="1:8" ht="30" x14ac:dyDescent="0.25">
      <c r="A1213" s="68" t="s">
        <v>2441</v>
      </c>
      <c r="B1213" s="68"/>
      <c r="C1213" s="69" t="s">
        <v>2442</v>
      </c>
      <c r="D1213" s="70" t="s">
        <v>21</v>
      </c>
      <c r="E1213" s="71">
        <v>1388.86</v>
      </c>
      <c r="F1213" s="71">
        <v>104.73</v>
      </c>
      <c r="G1213" s="71">
        <v>1493.59</v>
      </c>
      <c r="H1213" s="45">
        <v>9</v>
      </c>
    </row>
    <row r="1214" spans="1:8" ht="30" x14ac:dyDescent="0.25">
      <c r="A1214" s="68" t="s">
        <v>2443</v>
      </c>
      <c r="B1214" s="68"/>
      <c r="C1214" s="69" t="s">
        <v>2444</v>
      </c>
      <c r="D1214" s="70" t="s">
        <v>21</v>
      </c>
      <c r="E1214" s="71">
        <v>1942.07</v>
      </c>
      <c r="F1214" s="71">
        <v>130.91</v>
      </c>
      <c r="G1214" s="71">
        <v>2072.98</v>
      </c>
      <c r="H1214" s="45">
        <v>9</v>
      </c>
    </row>
    <row r="1215" spans="1:8" x14ac:dyDescent="0.25">
      <c r="A1215" s="68" t="s">
        <v>2445</v>
      </c>
      <c r="B1215" s="68"/>
      <c r="C1215" s="69" t="s">
        <v>2446</v>
      </c>
      <c r="D1215" s="70"/>
      <c r="E1215" s="71"/>
      <c r="F1215" s="71"/>
      <c r="G1215" s="71"/>
      <c r="H1215" s="45">
        <v>5</v>
      </c>
    </row>
    <row r="1216" spans="1:8" ht="30" x14ac:dyDescent="0.25">
      <c r="A1216" s="68" t="s">
        <v>2447</v>
      </c>
      <c r="B1216" s="68"/>
      <c r="C1216" s="69" t="s">
        <v>2448</v>
      </c>
      <c r="D1216" s="70" t="s">
        <v>21</v>
      </c>
      <c r="E1216" s="71">
        <v>1230.8699999999999</v>
      </c>
      <c r="F1216" s="71">
        <v>52.36</v>
      </c>
      <c r="G1216" s="71">
        <v>1283.23</v>
      </c>
      <c r="H1216" s="45">
        <v>9</v>
      </c>
    </row>
    <row r="1217" spans="1:8" ht="30" x14ac:dyDescent="0.25">
      <c r="A1217" s="68" t="s">
        <v>2449</v>
      </c>
      <c r="B1217" s="68"/>
      <c r="C1217" s="69" t="s">
        <v>2450</v>
      </c>
      <c r="D1217" s="70" t="s">
        <v>21</v>
      </c>
      <c r="E1217" s="71">
        <v>1057.45</v>
      </c>
      <c r="F1217" s="71">
        <v>52.36</v>
      </c>
      <c r="G1217" s="71">
        <v>1109.81</v>
      </c>
      <c r="H1217" s="45">
        <v>9</v>
      </c>
    </row>
    <row r="1218" spans="1:8" ht="45" x14ac:dyDescent="0.25">
      <c r="A1218" s="68" t="s">
        <v>2451</v>
      </c>
      <c r="B1218" s="68"/>
      <c r="C1218" s="69" t="s">
        <v>2452</v>
      </c>
      <c r="D1218" s="70" t="s">
        <v>21</v>
      </c>
      <c r="E1218" s="71">
        <v>1214.7</v>
      </c>
      <c r="F1218" s="71">
        <v>104.73</v>
      </c>
      <c r="G1218" s="71">
        <v>1319.43</v>
      </c>
      <c r="H1218" s="45">
        <v>9</v>
      </c>
    </row>
    <row r="1219" spans="1:8" ht="45" x14ac:dyDescent="0.25">
      <c r="A1219" s="68" t="s">
        <v>2453</v>
      </c>
      <c r="B1219" s="68"/>
      <c r="C1219" s="69" t="s">
        <v>2454</v>
      </c>
      <c r="D1219" s="70" t="s">
        <v>21</v>
      </c>
      <c r="E1219" s="71">
        <v>1327.02</v>
      </c>
      <c r="F1219" s="71">
        <v>104.73</v>
      </c>
      <c r="G1219" s="71">
        <v>1431.75</v>
      </c>
      <c r="H1219" s="45">
        <v>9</v>
      </c>
    </row>
    <row r="1220" spans="1:8" ht="45" x14ac:dyDescent="0.25">
      <c r="A1220" s="68" t="s">
        <v>2455</v>
      </c>
      <c r="B1220" s="68"/>
      <c r="C1220" s="69" t="s">
        <v>2456</v>
      </c>
      <c r="D1220" s="70" t="s">
        <v>21</v>
      </c>
      <c r="E1220" s="71">
        <v>1343.73</v>
      </c>
      <c r="F1220" s="71">
        <v>104.73</v>
      </c>
      <c r="G1220" s="71">
        <v>1448.46</v>
      </c>
      <c r="H1220" s="45">
        <v>9</v>
      </c>
    </row>
    <row r="1221" spans="1:8" ht="45" x14ac:dyDescent="0.25">
      <c r="A1221" s="68" t="s">
        <v>2457</v>
      </c>
      <c r="B1221" s="68"/>
      <c r="C1221" s="69" t="s">
        <v>2458</v>
      </c>
      <c r="D1221" s="70" t="s">
        <v>21</v>
      </c>
      <c r="E1221" s="71">
        <v>2137.4899999999998</v>
      </c>
      <c r="F1221" s="71">
        <v>130.91</v>
      </c>
      <c r="G1221" s="71">
        <v>2268.4</v>
      </c>
      <c r="H1221" s="45">
        <v>9</v>
      </c>
    </row>
    <row r="1222" spans="1:8" ht="45" x14ac:dyDescent="0.25">
      <c r="A1222" s="68" t="s">
        <v>2459</v>
      </c>
      <c r="B1222" s="68"/>
      <c r="C1222" s="69" t="s">
        <v>2460</v>
      </c>
      <c r="D1222" s="70" t="s">
        <v>21</v>
      </c>
      <c r="E1222" s="71">
        <v>2279.5</v>
      </c>
      <c r="F1222" s="71">
        <v>130.91</v>
      </c>
      <c r="G1222" s="71">
        <v>2410.41</v>
      </c>
      <c r="H1222" s="45">
        <v>9</v>
      </c>
    </row>
    <row r="1223" spans="1:8" ht="45" x14ac:dyDescent="0.25">
      <c r="A1223" s="68" t="s">
        <v>2461</v>
      </c>
      <c r="B1223" s="68"/>
      <c r="C1223" s="69" t="s">
        <v>2462</v>
      </c>
      <c r="D1223" s="70" t="s">
        <v>21</v>
      </c>
      <c r="E1223" s="71">
        <v>4166.79</v>
      </c>
      <c r="F1223" s="71">
        <v>149.62</v>
      </c>
      <c r="G1223" s="71">
        <v>4316.41</v>
      </c>
      <c r="H1223" s="45">
        <v>9</v>
      </c>
    </row>
    <row r="1224" spans="1:8" ht="45" x14ac:dyDescent="0.25">
      <c r="A1224" s="68" t="s">
        <v>2463</v>
      </c>
      <c r="B1224" s="68"/>
      <c r="C1224" s="69" t="s">
        <v>2464</v>
      </c>
      <c r="D1224" s="70" t="s">
        <v>21</v>
      </c>
      <c r="E1224" s="71">
        <v>934.87</v>
      </c>
      <c r="F1224" s="71">
        <v>13.09</v>
      </c>
      <c r="G1224" s="71">
        <v>947.96</v>
      </c>
      <c r="H1224" s="45">
        <v>9</v>
      </c>
    </row>
    <row r="1225" spans="1:8" ht="30" x14ac:dyDescent="0.25">
      <c r="A1225" s="68" t="s">
        <v>2465</v>
      </c>
      <c r="B1225" s="68"/>
      <c r="C1225" s="69" t="s">
        <v>2466</v>
      </c>
      <c r="D1225" s="70" t="s">
        <v>21</v>
      </c>
      <c r="E1225" s="71">
        <v>1483.89</v>
      </c>
      <c r="F1225" s="71">
        <v>100.98</v>
      </c>
      <c r="G1225" s="71">
        <v>1584.87</v>
      </c>
      <c r="H1225" s="45">
        <v>9</v>
      </c>
    </row>
    <row r="1226" spans="1:8" ht="30" x14ac:dyDescent="0.25">
      <c r="A1226" s="68" t="s">
        <v>2467</v>
      </c>
      <c r="B1226" s="68"/>
      <c r="C1226" s="69" t="s">
        <v>2468</v>
      </c>
      <c r="D1226" s="70" t="s">
        <v>21</v>
      </c>
      <c r="E1226" s="71">
        <v>1543.8</v>
      </c>
      <c r="F1226" s="71">
        <v>97.24</v>
      </c>
      <c r="G1226" s="71">
        <v>1641.04</v>
      </c>
      <c r="H1226" s="45">
        <v>9</v>
      </c>
    </row>
    <row r="1227" spans="1:8" ht="30" x14ac:dyDescent="0.25">
      <c r="A1227" s="68" t="s">
        <v>2469</v>
      </c>
      <c r="B1227" s="68"/>
      <c r="C1227" s="69" t="s">
        <v>2470</v>
      </c>
      <c r="D1227" s="70" t="s">
        <v>21</v>
      </c>
      <c r="E1227" s="71">
        <v>1680.63</v>
      </c>
      <c r="F1227" s="71">
        <v>97.24</v>
      </c>
      <c r="G1227" s="71">
        <v>1777.87</v>
      </c>
      <c r="H1227" s="45">
        <v>9</v>
      </c>
    </row>
    <row r="1228" spans="1:8" ht="30" x14ac:dyDescent="0.25">
      <c r="A1228" s="68" t="s">
        <v>2471</v>
      </c>
      <c r="B1228" s="68"/>
      <c r="C1228" s="69" t="s">
        <v>2472</v>
      </c>
      <c r="D1228" s="70" t="s">
        <v>21</v>
      </c>
      <c r="E1228" s="71">
        <v>1697.34</v>
      </c>
      <c r="F1228" s="71">
        <v>97.24</v>
      </c>
      <c r="G1228" s="71">
        <v>1794.58</v>
      </c>
      <c r="H1228" s="45">
        <v>9</v>
      </c>
    </row>
    <row r="1229" spans="1:8" ht="30" x14ac:dyDescent="0.25">
      <c r="A1229" s="68" t="s">
        <v>2473</v>
      </c>
      <c r="B1229" s="68"/>
      <c r="C1229" s="69" t="s">
        <v>2474</v>
      </c>
      <c r="D1229" s="70" t="s">
        <v>21</v>
      </c>
      <c r="E1229" s="71">
        <v>2436.39</v>
      </c>
      <c r="F1229" s="71">
        <v>127.16</v>
      </c>
      <c r="G1229" s="71">
        <v>2563.5500000000002</v>
      </c>
      <c r="H1229" s="45">
        <v>9</v>
      </c>
    </row>
    <row r="1230" spans="1:8" x14ac:dyDescent="0.25">
      <c r="A1230" s="68" t="s">
        <v>2475</v>
      </c>
      <c r="B1230" s="68"/>
      <c r="C1230" s="69" t="s">
        <v>2476</v>
      </c>
      <c r="D1230" s="70"/>
      <c r="E1230" s="71"/>
      <c r="F1230" s="71"/>
      <c r="G1230" s="71"/>
      <c r="H1230" s="45">
        <v>5</v>
      </c>
    </row>
    <row r="1231" spans="1:8" x14ac:dyDescent="0.25">
      <c r="A1231" s="68" t="s">
        <v>2477</v>
      </c>
      <c r="B1231" s="68"/>
      <c r="C1231" s="69" t="s">
        <v>2478</v>
      </c>
      <c r="D1231" s="70" t="s">
        <v>73</v>
      </c>
      <c r="E1231" s="71">
        <v>112.48</v>
      </c>
      <c r="F1231" s="71">
        <v>37.4</v>
      </c>
      <c r="G1231" s="71">
        <v>149.88</v>
      </c>
      <c r="H1231" s="45">
        <v>9</v>
      </c>
    </row>
    <row r="1232" spans="1:8" ht="30" x14ac:dyDescent="0.25">
      <c r="A1232" s="68" t="s">
        <v>2479</v>
      </c>
      <c r="B1232" s="68"/>
      <c r="C1232" s="69" t="s">
        <v>2480</v>
      </c>
      <c r="D1232" s="70" t="s">
        <v>131</v>
      </c>
      <c r="E1232" s="71">
        <v>9.18</v>
      </c>
      <c r="F1232" s="71">
        <v>7.48</v>
      </c>
      <c r="G1232" s="71">
        <v>16.66</v>
      </c>
      <c r="H1232" s="45">
        <v>9</v>
      </c>
    </row>
    <row r="1233" spans="1:8" ht="30" x14ac:dyDescent="0.25">
      <c r="A1233" s="68" t="s">
        <v>2481</v>
      </c>
      <c r="B1233" s="68"/>
      <c r="C1233" s="69" t="s">
        <v>2482</v>
      </c>
      <c r="D1233" s="70" t="s">
        <v>131</v>
      </c>
      <c r="E1233" s="71">
        <v>96.73</v>
      </c>
      <c r="F1233" s="71">
        <v>74.8</v>
      </c>
      <c r="G1233" s="71">
        <v>171.53</v>
      </c>
      <c r="H1233" s="45">
        <v>9</v>
      </c>
    </row>
    <row r="1234" spans="1:8" ht="45" x14ac:dyDescent="0.25">
      <c r="A1234" s="68" t="s">
        <v>2483</v>
      </c>
      <c r="B1234" s="68"/>
      <c r="C1234" s="69" t="s">
        <v>2484</v>
      </c>
      <c r="D1234" s="70" t="s">
        <v>73</v>
      </c>
      <c r="E1234" s="71">
        <v>2092.8200000000002</v>
      </c>
      <c r="F1234" s="71"/>
      <c r="G1234" s="71">
        <v>2092.8200000000002</v>
      </c>
      <c r="H1234" s="45">
        <v>9</v>
      </c>
    </row>
    <row r="1235" spans="1:8" ht="30" x14ac:dyDescent="0.25">
      <c r="A1235" s="68" t="s">
        <v>2485</v>
      </c>
      <c r="B1235" s="68"/>
      <c r="C1235" s="69" t="s">
        <v>2486</v>
      </c>
      <c r="D1235" s="70" t="s">
        <v>73</v>
      </c>
      <c r="E1235" s="71">
        <v>769.35</v>
      </c>
      <c r="F1235" s="71"/>
      <c r="G1235" s="71">
        <v>769.35</v>
      </c>
      <c r="H1235" s="45">
        <v>9</v>
      </c>
    </row>
    <row r="1236" spans="1:8" ht="30" x14ac:dyDescent="0.25">
      <c r="A1236" s="68" t="s">
        <v>2487</v>
      </c>
      <c r="B1236" s="68"/>
      <c r="C1236" s="69" t="s">
        <v>2488</v>
      </c>
      <c r="D1236" s="70" t="s">
        <v>73</v>
      </c>
      <c r="E1236" s="71">
        <v>597.13</v>
      </c>
      <c r="F1236" s="71">
        <v>14.96</v>
      </c>
      <c r="G1236" s="71">
        <v>612.09</v>
      </c>
      <c r="H1236" s="45">
        <v>9</v>
      </c>
    </row>
    <row r="1237" spans="1:8" ht="45" x14ac:dyDescent="0.25">
      <c r="A1237" s="68" t="s">
        <v>2489</v>
      </c>
      <c r="B1237" s="68"/>
      <c r="C1237" s="69" t="s">
        <v>2490</v>
      </c>
      <c r="D1237" s="70" t="s">
        <v>73</v>
      </c>
      <c r="E1237" s="71">
        <v>1612.22</v>
      </c>
      <c r="F1237" s="71"/>
      <c r="G1237" s="71">
        <v>1612.22</v>
      </c>
      <c r="H1237" s="45">
        <v>9</v>
      </c>
    </row>
    <row r="1238" spans="1:8" x14ac:dyDescent="0.25">
      <c r="A1238" s="68" t="s">
        <v>2491</v>
      </c>
      <c r="B1238" s="68"/>
      <c r="C1238" s="69" t="s">
        <v>2492</v>
      </c>
      <c r="D1238" s="70" t="s">
        <v>73</v>
      </c>
      <c r="E1238" s="71">
        <v>196.19</v>
      </c>
      <c r="F1238" s="71">
        <v>37.4</v>
      </c>
      <c r="G1238" s="71">
        <v>233.59</v>
      </c>
      <c r="H1238" s="45">
        <v>9</v>
      </c>
    </row>
    <row r="1239" spans="1:8" ht="30" x14ac:dyDescent="0.25">
      <c r="A1239" s="68" t="s">
        <v>2493</v>
      </c>
      <c r="B1239" s="68"/>
      <c r="C1239" s="69" t="s">
        <v>2494</v>
      </c>
      <c r="D1239" s="70" t="s">
        <v>334</v>
      </c>
      <c r="E1239" s="71">
        <v>1009.94</v>
      </c>
      <c r="F1239" s="71">
        <v>160.82</v>
      </c>
      <c r="G1239" s="71">
        <v>1170.76</v>
      </c>
      <c r="H1239" s="45">
        <v>9</v>
      </c>
    </row>
    <row r="1240" spans="1:8" ht="30" x14ac:dyDescent="0.25">
      <c r="A1240" s="68" t="s">
        <v>2495</v>
      </c>
      <c r="B1240" s="68"/>
      <c r="C1240" s="69" t="s">
        <v>2496</v>
      </c>
      <c r="D1240" s="70" t="s">
        <v>73</v>
      </c>
      <c r="E1240" s="71">
        <v>235.51</v>
      </c>
      <c r="F1240" s="71">
        <v>7.33</v>
      </c>
      <c r="G1240" s="71">
        <v>242.84</v>
      </c>
      <c r="H1240" s="45">
        <v>9</v>
      </c>
    </row>
    <row r="1241" spans="1:8" ht="45" x14ac:dyDescent="0.25">
      <c r="A1241" s="68" t="s">
        <v>2497</v>
      </c>
      <c r="B1241" s="68"/>
      <c r="C1241" s="69" t="s">
        <v>2498</v>
      </c>
      <c r="D1241" s="70" t="s">
        <v>73</v>
      </c>
      <c r="E1241" s="71">
        <v>2019.54</v>
      </c>
      <c r="F1241" s="71"/>
      <c r="G1241" s="71">
        <v>2019.54</v>
      </c>
      <c r="H1241" s="45">
        <v>9</v>
      </c>
    </row>
    <row r="1242" spans="1:8" ht="45" x14ac:dyDescent="0.25">
      <c r="A1242" s="68" t="s">
        <v>2499</v>
      </c>
      <c r="B1242" s="68"/>
      <c r="C1242" s="69" t="s">
        <v>2500</v>
      </c>
      <c r="D1242" s="70" t="s">
        <v>73</v>
      </c>
      <c r="E1242" s="71">
        <v>1729.69</v>
      </c>
      <c r="F1242" s="71"/>
      <c r="G1242" s="71">
        <v>1729.69</v>
      </c>
      <c r="H1242" s="45">
        <v>9</v>
      </c>
    </row>
    <row r="1243" spans="1:8" ht="30" x14ac:dyDescent="0.25">
      <c r="A1243" s="68" t="s">
        <v>2501</v>
      </c>
      <c r="B1243" s="68"/>
      <c r="C1243" s="69" t="s">
        <v>2502</v>
      </c>
      <c r="D1243" s="70" t="s">
        <v>73</v>
      </c>
      <c r="E1243" s="71">
        <v>469.98</v>
      </c>
      <c r="F1243" s="71">
        <v>30.8</v>
      </c>
      <c r="G1243" s="71">
        <v>500.78</v>
      </c>
      <c r="H1243" s="45">
        <v>9</v>
      </c>
    </row>
    <row r="1244" spans="1:8" ht="30" x14ac:dyDescent="0.25">
      <c r="A1244" s="68" t="s">
        <v>2503</v>
      </c>
      <c r="B1244" s="68"/>
      <c r="C1244" s="69" t="s">
        <v>2504</v>
      </c>
      <c r="D1244" s="70" t="s">
        <v>73</v>
      </c>
      <c r="E1244" s="71">
        <v>683.99</v>
      </c>
      <c r="F1244" s="71">
        <v>149.6</v>
      </c>
      <c r="G1244" s="71">
        <v>833.59</v>
      </c>
      <c r="H1244" s="45">
        <v>9</v>
      </c>
    </row>
    <row r="1245" spans="1:8" x14ac:dyDescent="0.25">
      <c r="A1245" s="68" t="s">
        <v>2505</v>
      </c>
      <c r="B1245" s="68"/>
      <c r="C1245" s="69" t="s">
        <v>2506</v>
      </c>
      <c r="D1245" s="70" t="s">
        <v>73</v>
      </c>
      <c r="E1245" s="71">
        <v>437.9</v>
      </c>
      <c r="F1245" s="71">
        <v>74.790000000000006</v>
      </c>
      <c r="G1245" s="71">
        <v>512.69000000000005</v>
      </c>
      <c r="H1245" s="45">
        <v>9</v>
      </c>
    </row>
    <row r="1246" spans="1:8" ht="45" x14ac:dyDescent="0.25">
      <c r="A1246" s="68" t="s">
        <v>2507</v>
      </c>
      <c r="B1246" s="68"/>
      <c r="C1246" s="69" t="s">
        <v>2508</v>
      </c>
      <c r="D1246" s="70" t="s">
        <v>131</v>
      </c>
      <c r="E1246" s="71">
        <v>162.66</v>
      </c>
      <c r="F1246" s="71">
        <v>7.48</v>
      </c>
      <c r="G1246" s="71">
        <v>170.14</v>
      </c>
      <c r="H1246" s="45">
        <v>9</v>
      </c>
    </row>
    <row r="1247" spans="1:8" x14ac:dyDescent="0.25">
      <c r="A1247" s="68" t="s">
        <v>2509</v>
      </c>
      <c r="B1247" s="68"/>
      <c r="C1247" s="69" t="s">
        <v>2510</v>
      </c>
      <c r="D1247" s="70"/>
      <c r="E1247" s="71"/>
      <c r="F1247" s="71"/>
      <c r="G1247" s="71"/>
      <c r="H1247" s="45">
        <v>5</v>
      </c>
    </row>
    <row r="1248" spans="1:8" ht="30" x14ac:dyDescent="0.25">
      <c r="A1248" s="68" t="s">
        <v>2511</v>
      </c>
      <c r="B1248" s="68"/>
      <c r="C1248" s="69" t="s">
        <v>2512</v>
      </c>
      <c r="D1248" s="70" t="s">
        <v>73</v>
      </c>
      <c r="E1248" s="71">
        <v>253.41</v>
      </c>
      <c r="F1248" s="71">
        <v>51.61</v>
      </c>
      <c r="G1248" s="71">
        <v>305.02</v>
      </c>
      <c r="H1248" s="45">
        <v>9</v>
      </c>
    </row>
    <row r="1249" spans="1:8" x14ac:dyDescent="0.25">
      <c r="A1249" s="68" t="s">
        <v>2513</v>
      </c>
      <c r="B1249" s="68"/>
      <c r="C1249" s="69" t="s">
        <v>2514</v>
      </c>
      <c r="D1249" s="70" t="s">
        <v>21</v>
      </c>
      <c r="E1249" s="71">
        <v>517.87</v>
      </c>
      <c r="F1249" s="71">
        <v>104.73</v>
      </c>
      <c r="G1249" s="71">
        <v>622.6</v>
      </c>
      <c r="H1249" s="45">
        <v>9</v>
      </c>
    </row>
    <row r="1250" spans="1:8" x14ac:dyDescent="0.25">
      <c r="A1250" s="68" t="s">
        <v>2515</v>
      </c>
      <c r="B1250" s="68"/>
      <c r="C1250" s="69" t="s">
        <v>2516</v>
      </c>
      <c r="D1250" s="70" t="s">
        <v>21</v>
      </c>
      <c r="E1250" s="71">
        <v>504.63</v>
      </c>
      <c r="F1250" s="71">
        <v>104.73</v>
      </c>
      <c r="G1250" s="71">
        <v>609.36</v>
      </c>
      <c r="H1250" s="45">
        <v>9</v>
      </c>
    </row>
    <row r="1251" spans="1:8" x14ac:dyDescent="0.25">
      <c r="A1251" s="68" t="s">
        <v>2517</v>
      </c>
      <c r="B1251" s="68"/>
      <c r="C1251" s="69" t="s">
        <v>2518</v>
      </c>
      <c r="D1251" s="70" t="s">
        <v>21</v>
      </c>
      <c r="E1251" s="71">
        <v>513.72</v>
      </c>
      <c r="F1251" s="71">
        <v>104.73</v>
      </c>
      <c r="G1251" s="71">
        <v>618.45000000000005</v>
      </c>
      <c r="H1251" s="45">
        <v>9</v>
      </c>
    </row>
    <row r="1252" spans="1:8" x14ac:dyDescent="0.25">
      <c r="A1252" s="68" t="s">
        <v>2519</v>
      </c>
      <c r="B1252" s="68"/>
      <c r="C1252" s="69" t="s">
        <v>2520</v>
      </c>
      <c r="D1252" s="70" t="s">
        <v>21</v>
      </c>
      <c r="E1252" s="71">
        <v>541.26</v>
      </c>
      <c r="F1252" s="71">
        <v>104.73</v>
      </c>
      <c r="G1252" s="71">
        <v>645.99</v>
      </c>
      <c r="H1252" s="45">
        <v>9</v>
      </c>
    </row>
    <row r="1253" spans="1:8" x14ac:dyDescent="0.25">
      <c r="A1253" s="68" t="s">
        <v>2521</v>
      </c>
      <c r="B1253" s="68"/>
      <c r="C1253" s="69" t="s">
        <v>2522</v>
      </c>
      <c r="D1253" s="70" t="s">
        <v>21</v>
      </c>
      <c r="E1253" s="71">
        <v>642.85</v>
      </c>
      <c r="F1253" s="71">
        <v>104.73</v>
      </c>
      <c r="G1253" s="71">
        <v>747.58</v>
      </c>
      <c r="H1253" s="45">
        <v>9</v>
      </c>
    </row>
    <row r="1254" spans="1:8" x14ac:dyDescent="0.25">
      <c r="A1254" s="68" t="s">
        <v>2523</v>
      </c>
      <c r="B1254" s="68"/>
      <c r="C1254" s="69" t="s">
        <v>2524</v>
      </c>
      <c r="D1254" s="70" t="s">
        <v>21</v>
      </c>
      <c r="E1254" s="71">
        <v>840.87</v>
      </c>
      <c r="F1254" s="71">
        <v>130.91</v>
      </c>
      <c r="G1254" s="71">
        <v>971.78</v>
      </c>
      <c r="H1254" s="45">
        <v>9</v>
      </c>
    </row>
    <row r="1255" spans="1:8" x14ac:dyDescent="0.25">
      <c r="A1255" s="68" t="s">
        <v>2525</v>
      </c>
      <c r="B1255" s="68"/>
      <c r="C1255" s="69" t="s">
        <v>2526</v>
      </c>
      <c r="D1255" s="70" t="s">
        <v>21</v>
      </c>
      <c r="E1255" s="71">
        <v>904.44</v>
      </c>
      <c r="F1255" s="71">
        <v>151.47</v>
      </c>
      <c r="G1255" s="71">
        <v>1055.9100000000001</v>
      </c>
      <c r="H1255" s="45">
        <v>9</v>
      </c>
    </row>
    <row r="1256" spans="1:8" ht="30" x14ac:dyDescent="0.25">
      <c r="A1256" s="68" t="s">
        <v>2527</v>
      </c>
      <c r="B1256" s="68"/>
      <c r="C1256" s="69" t="s">
        <v>2528</v>
      </c>
      <c r="D1256" s="70" t="s">
        <v>21</v>
      </c>
      <c r="E1256" s="71">
        <v>340.99</v>
      </c>
      <c r="F1256" s="71">
        <v>52.36</v>
      </c>
      <c r="G1256" s="71">
        <v>393.35</v>
      </c>
      <c r="H1256" s="45">
        <v>9</v>
      </c>
    </row>
    <row r="1257" spans="1:8" ht="30" x14ac:dyDescent="0.25">
      <c r="A1257" s="68" t="s">
        <v>2529</v>
      </c>
      <c r="B1257" s="68"/>
      <c r="C1257" s="69" t="s">
        <v>2530</v>
      </c>
      <c r="D1257" s="70" t="s">
        <v>21</v>
      </c>
      <c r="E1257" s="71">
        <v>336.84</v>
      </c>
      <c r="F1257" s="71">
        <v>52.36</v>
      </c>
      <c r="G1257" s="71">
        <v>389.2</v>
      </c>
      <c r="H1257" s="45">
        <v>9</v>
      </c>
    </row>
    <row r="1258" spans="1:8" ht="30" x14ac:dyDescent="0.25">
      <c r="A1258" s="68" t="s">
        <v>2531</v>
      </c>
      <c r="B1258" s="68"/>
      <c r="C1258" s="69" t="s">
        <v>2532</v>
      </c>
      <c r="D1258" s="70" t="s">
        <v>21</v>
      </c>
      <c r="E1258" s="71">
        <v>364.38</v>
      </c>
      <c r="F1258" s="71">
        <v>52.36</v>
      </c>
      <c r="G1258" s="71">
        <v>416.74</v>
      </c>
      <c r="H1258" s="45">
        <v>9</v>
      </c>
    </row>
    <row r="1259" spans="1:8" x14ac:dyDescent="0.25">
      <c r="A1259" s="68" t="s">
        <v>2533</v>
      </c>
      <c r="B1259" s="68"/>
      <c r="C1259" s="69" t="s">
        <v>2534</v>
      </c>
      <c r="D1259" s="70" t="s">
        <v>21</v>
      </c>
      <c r="E1259" s="71">
        <v>626.36</v>
      </c>
      <c r="F1259" s="71">
        <v>52.36</v>
      </c>
      <c r="G1259" s="71">
        <v>678.72</v>
      </c>
      <c r="H1259" s="45">
        <v>9</v>
      </c>
    </row>
    <row r="1260" spans="1:8" x14ac:dyDescent="0.25">
      <c r="A1260" s="68" t="s">
        <v>2535</v>
      </c>
      <c r="B1260" s="68"/>
      <c r="C1260" s="69" t="s">
        <v>2536</v>
      </c>
      <c r="D1260" s="70" t="s">
        <v>21</v>
      </c>
      <c r="E1260" s="71">
        <v>622.21</v>
      </c>
      <c r="F1260" s="71">
        <v>52.36</v>
      </c>
      <c r="G1260" s="71">
        <v>674.57</v>
      </c>
      <c r="H1260" s="45">
        <v>9</v>
      </c>
    </row>
    <row r="1261" spans="1:8" x14ac:dyDescent="0.25">
      <c r="A1261" s="68" t="s">
        <v>2537</v>
      </c>
      <c r="B1261" s="68"/>
      <c r="C1261" s="69" t="s">
        <v>2538</v>
      </c>
      <c r="D1261" s="70" t="s">
        <v>21</v>
      </c>
      <c r="E1261" s="71">
        <v>833.73</v>
      </c>
      <c r="F1261" s="71">
        <v>97.24</v>
      </c>
      <c r="G1261" s="71">
        <v>930.97</v>
      </c>
      <c r="H1261" s="45">
        <v>9</v>
      </c>
    </row>
    <row r="1262" spans="1:8" x14ac:dyDescent="0.25">
      <c r="A1262" s="68" t="s">
        <v>2539</v>
      </c>
      <c r="B1262" s="68"/>
      <c r="C1262" s="69" t="s">
        <v>2540</v>
      </c>
      <c r="D1262" s="70" t="s">
        <v>21</v>
      </c>
      <c r="E1262" s="71">
        <v>855.07</v>
      </c>
      <c r="F1262" s="71">
        <v>97.24</v>
      </c>
      <c r="G1262" s="71">
        <v>952.31</v>
      </c>
      <c r="H1262" s="45">
        <v>9</v>
      </c>
    </row>
    <row r="1263" spans="1:8" x14ac:dyDescent="0.25">
      <c r="A1263" s="68" t="s">
        <v>2541</v>
      </c>
      <c r="B1263" s="68"/>
      <c r="C1263" s="69" t="s">
        <v>2542</v>
      </c>
      <c r="D1263" s="70" t="s">
        <v>21</v>
      </c>
      <c r="E1263" s="71">
        <v>894.87</v>
      </c>
      <c r="F1263" s="71">
        <v>97.24</v>
      </c>
      <c r="G1263" s="71">
        <v>992.11</v>
      </c>
      <c r="H1263" s="45">
        <v>9</v>
      </c>
    </row>
    <row r="1264" spans="1:8" x14ac:dyDescent="0.25">
      <c r="A1264" s="68" t="s">
        <v>2543</v>
      </c>
      <c r="B1264" s="68"/>
      <c r="C1264" s="69" t="s">
        <v>2544</v>
      </c>
      <c r="D1264" s="70" t="s">
        <v>21</v>
      </c>
      <c r="E1264" s="71">
        <v>1139.77</v>
      </c>
      <c r="F1264" s="71">
        <v>127.16</v>
      </c>
      <c r="G1264" s="71">
        <v>1266.93</v>
      </c>
      <c r="H1264" s="45">
        <v>9</v>
      </c>
    </row>
    <row r="1265" spans="1:8" x14ac:dyDescent="0.25">
      <c r="A1265" s="68" t="s">
        <v>2545</v>
      </c>
      <c r="B1265" s="68"/>
      <c r="C1265" s="69" t="s">
        <v>2546</v>
      </c>
      <c r="D1265" s="70" t="s">
        <v>21</v>
      </c>
      <c r="E1265" s="71">
        <v>1180.49</v>
      </c>
      <c r="F1265" s="71">
        <v>127.16</v>
      </c>
      <c r="G1265" s="71">
        <v>1307.6500000000001</v>
      </c>
      <c r="H1265" s="45">
        <v>9</v>
      </c>
    </row>
    <row r="1266" spans="1:8" x14ac:dyDescent="0.25">
      <c r="A1266" s="68" t="s">
        <v>2547</v>
      </c>
      <c r="B1266" s="68"/>
      <c r="C1266" s="69" t="s">
        <v>2548</v>
      </c>
      <c r="D1266" s="70" t="s">
        <v>21</v>
      </c>
      <c r="E1266" s="71">
        <v>725.29</v>
      </c>
      <c r="F1266" s="71">
        <v>52.36</v>
      </c>
      <c r="G1266" s="71">
        <v>777.65</v>
      </c>
      <c r="H1266" s="45">
        <v>9</v>
      </c>
    </row>
    <row r="1267" spans="1:8" x14ac:dyDescent="0.25">
      <c r="A1267" s="68" t="s">
        <v>2549</v>
      </c>
      <c r="B1267" s="68"/>
      <c r="C1267" s="69" t="s">
        <v>2550</v>
      </c>
      <c r="D1267" s="70" t="s">
        <v>21</v>
      </c>
      <c r="E1267" s="71">
        <v>834.72</v>
      </c>
      <c r="F1267" s="71">
        <v>52.36</v>
      </c>
      <c r="G1267" s="71">
        <v>887.08</v>
      </c>
      <c r="H1267" s="45">
        <v>9</v>
      </c>
    </row>
    <row r="1268" spans="1:8" ht="30" x14ac:dyDescent="0.25">
      <c r="A1268" s="68" t="s">
        <v>2551</v>
      </c>
      <c r="B1268" s="68"/>
      <c r="C1268" s="69" t="s">
        <v>2552</v>
      </c>
      <c r="D1268" s="70" t="s">
        <v>21</v>
      </c>
      <c r="E1268" s="71">
        <v>1060.3800000000001</v>
      </c>
      <c r="F1268" s="71">
        <v>130.91</v>
      </c>
      <c r="G1268" s="71">
        <v>1191.29</v>
      </c>
      <c r="H1268" s="45">
        <v>9</v>
      </c>
    </row>
    <row r="1269" spans="1:8" ht="30" x14ac:dyDescent="0.25">
      <c r="A1269" s="68" t="s">
        <v>2553</v>
      </c>
      <c r="B1269" s="68"/>
      <c r="C1269" s="69" t="s">
        <v>2554</v>
      </c>
      <c r="D1269" s="70"/>
      <c r="E1269" s="71"/>
      <c r="F1269" s="71"/>
      <c r="G1269" s="71"/>
      <c r="H1269" s="45">
        <v>5</v>
      </c>
    </row>
    <row r="1270" spans="1:8" ht="30" x14ac:dyDescent="0.25">
      <c r="A1270" s="68" t="s">
        <v>2555</v>
      </c>
      <c r="B1270" s="68"/>
      <c r="C1270" s="69" t="s">
        <v>2556</v>
      </c>
      <c r="D1270" s="70" t="s">
        <v>73</v>
      </c>
      <c r="E1270" s="71">
        <v>267.49</v>
      </c>
      <c r="F1270" s="71">
        <v>51.61</v>
      </c>
      <c r="G1270" s="71">
        <v>319.10000000000002</v>
      </c>
      <c r="H1270" s="45">
        <v>9</v>
      </c>
    </row>
    <row r="1271" spans="1:8" ht="30" x14ac:dyDescent="0.25">
      <c r="A1271" s="68" t="s">
        <v>2557</v>
      </c>
      <c r="B1271" s="68"/>
      <c r="C1271" s="69" t="s">
        <v>2558</v>
      </c>
      <c r="D1271" s="70" t="s">
        <v>21</v>
      </c>
      <c r="E1271" s="71">
        <v>530.86</v>
      </c>
      <c r="F1271" s="71">
        <v>104.73</v>
      </c>
      <c r="G1271" s="71">
        <v>635.59</v>
      </c>
      <c r="H1271" s="45">
        <v>9</v>
      </c>
    </row>
    <row r="1272" spans="1:8" ht="30" x14ac:dyDescent="0.25">
      <c r="A1272" s="68" t="s">
        <v>2559</v>
      </c>
      <c r="B1272" s="68"/>
      <c r="C1272" s="69" t="s">
        <v>2560</v>
      </c>
      <c r="D1272" s="70" t="s">
        <v>21</v>
      </c>
      <c r="E1272" s="71">
        <v>532.46</v>
      </c>
      <c r="F1272" s="71">
        <v>104.73</v>
      </c>
      <c r="G1272" s="71">
        <v>637.19000000000005</v>
      </c>
      <c r="H1272" s="45">
        <v>9</v>
      </c>
    </row>
    <row r="1273" spans="1:8" ht="30" x14ac:dyDescent="0.25">
      <c r="A1273" s="68" t="s">
        <v>2561</v>
      </c>
      <c r="B1273" s="68"/>
      <c r="C1273" s="69" t="s">
        <v>2562</v>
      </c>
      <c r="D1273" s="70" t="s">
        <v>21</v>
      </c>
      <c r="E1273" s="71">
        <v>564.92999999999995</v>
      </c>
      <c r="F1273" s="71">
        <v>104.73</v>
      </c>
      <c r="G1273" s="71">
        <v>669.66</v>
      </c>
      <c r="H1273" s="45">
        <v>9</v>
      </c>
    </row>
    <row r="1274" spans="1:8" ht="30" x14ac:dyDescent="0.25">
      <c r="A1274" s="68" t="s">
        <v>2563</v>
      </c>
      <c r="B1274" s="68"/>
      <c r="C1274" s="69" t="s">
        <v>2564</v>
      </c>
      <c r="D1274" s="70"/>
      <c r="E1274" s="71"/>
      <c r="F1274" s="71"/>
      <c r="G1274" s="71"/>
      <c r="H1274" s="45">
        <v>5</v>
      </c>
    </row>
    <row r="1275" spans="1:8" ht="45" x14ac:dyDescent="0.25">
      <c r="A1275" s="68" t="s">
        <v>2565</v>
      </c>
      <c r="B1275" s="68"/>
      <c r="C1275" s="69" t="s">
        <v>2566</v>
      </c>
      <c r="D1275" s="70" t="s">
        <v>21</v>
      </c>
      <c r="E1275" s="71">
        <v>668.5</v>
      </c>
      <c r="F1275" s="71"/>
      <c r="G1275" s="71">
        <v>668.5</v>
      </c>
      <c r="H1275" s="45">
        <v>9</v>
      </c>
    </row>
    <row r="1276" spans="1:8" ht="30" x14ac:dyDescent="0.25">
      <c r="A1276" s="68" t="s">
        <v>2567</v>
      </c>
      <c r="B1276" s="68"/>
      <c r="C1276" s="69" t="s">
        <v>2568</v>
      </c>
      <c r="D1276" s="70"/>
      <c r="E1276" s="71"/>
      <c r="F1276" s="71"/>
      <c r="G1276" s="71"/>
      <c r="H1276" s="45">
        <v>5</v>
      </c>
    </row>
    <row r="1277" spans="1:8" ht="60" x14ac:dyDescent="0.25">
      <c r="A1277" s="68" t="s">
        <v>2569</v>
      </c>
      <c r="B1277" s="68"/>
      <c r="C1277" s="69" t="s">
        <v>2570</v>
      </c>
      <c r="D1277" s="70" t="s">
        <v>21</v>
      </c>
      <c r="E1277" s="71">
        <v>668.5</v>
      </c>
      <c r="F1277" s="71"/>
      <c r="G1277" s="71">
        <v>668.5</v>
      </c>
      <c r="H1277" s="45">
        <v>9</v>
      </c>
    </row>
    <row r="1278" spans="1:8" ht="60" x14ac:dyDescent="0.25">
      <c r="A1278" s="68" t="s">
        <v>2571</v>
      </c>
      <c r="B1278" s="68"/>
      <c r="C1278" s="69" t="s">
        <v>2572</v>
      </c>
      <c r="D1278" s="70" t="s">
        <v>21</v>
      </c>
      <c r="E1278" s="71">
        <v>689.89</v>
      </c>
      <c r="F1278" s="71"/>
      <c r="G1278" s="71">
        <v>689.89</v>
      </c>
      <c r="H1278" s="45">
        <v>9</v>
      </c>
    </row>
    <row r="1279" spans="1:8" ht="60" x14ac:dyDescent="0.25">
      <c r="A1279" s="68" t="s">
        <v>2573</v>
      </c>
      <c r="B1279" s="68"/>
      <c r="C1279" s="69" t="s">
        <v>2574</v>
      </c>
      <c r="D1279" s="70" t="s">
        <v>21</v>
      </c>
      <c r="E1279" s="71">
        <v>634.20000000000005</v>
      </c>
      <c r="F1279" s="71"/>
      <c r="G1279" s="71">
        <v>634.20000000000005</v>
      </c>
      <c r="H1279" s="45">
        <v>9</v>
      </c>
    </row>
    <row r="1280" spans="1:8" ht="75" x14ac:dyDescent="0.25">
      <c r="A1280" s="68" t="s">
        <v>2575</v>
      </c>
      <c r="B1280" s="68"/>
      <c r="C1280" s="69" t="s">
        <v>2576</v>
      </c>
      <c r="D1280" s="70" t="s">
        <v>21</v>
      </c>
      <c r="E1280" s="71">
        <v>686.33</v>
      </c>
      <c r="F1280" s="71"/>
      <c r="G1280" s="71">
        <v>686.33</v>
      </c>
      <c r="H1280" s="45">
        <v>9</v>
      </c>
    </row>
    <row r="1281" spans="1:8" ht="60" x14ac:dyDescent="0.25">
      <c r="A1281" s="68" t="s">
        <v>2577</v>
      </c>
      <c r="B1281" s="68"/>
      <c r="C1281" s="69" t="s">
        <v>2578</v>
      </c>
      <c r="D1281" s="70" t="s">
        <v>21</v>
      </c>
      <c r="E1281" s="71">
        <v>831.75</v>
      </c>
      <c r="F1281" s="71"/>
      <c r="G1281" s="71">
        <v>831.75</v>
      </c>
      <c r="H1281" s="45">
        <v>9</v>
      </c>
    </row>
    <row r="1282" spans="1:8" ht="75" x14ac:dyDescent="0.25">
      <c r="A1282" s="68" t="s">
        <v>2579</v>
      </c>
      <c r="B1282" s="68"/>
      <c r="C1282" s="69" t="s">
        <v>2580</v>
      </c>
      <c r="D1282" s="70" t="s">
        <v>21</v>
      </c>
      <c r="E1282" s="71">
        <v>852.33</v>
      </c>
      <c r="F1282" s="71"/>
      <c r="G1282" s="71">
        <v>852.33</v>
      </c>
      <c r="H1282" s="45">
        <v>9</v>
      </c>
    </row>
    <row r="1283" spans="1:8" x14ac:dyDescent="0.25">
      <c r="A1283" s="68" t="s">
        <v>2581</v>
      </c>
      <c r="B1283" s="68"/>
      <c r="C1283" s="69" t="s">
        <v>2582</v>
      </c>
      <c r="D1283" s="70"/>
      <c r="E1283" s="71"/>
      <c r="F1283" s="71"/>
      <c r="G1283" s="71"/>
      <c r="H1283" s="45">
        <v>5</v>
      </c>
    </row>
    <row r="1284" spans="1:8" x14ac:dyDescent="0.25">
      <c r="A1284" s="68" t="s">
        <v>2583</v>
      </c>
      <c r="B1284" s="68"/>
      <c r="C1284" s="69" t="s">
        <v>2584</v>
      </c>
      <c r="D1284" s="70" t="s">
        <v>21</v>
      </c>
      <c r="E1284" s="71"/>
      <c r="F1284" s="71">
        <v>48.62</v>
      </c>
      <c r="G1284" s="71">
        <v>48.62</v>
      </c>
      <c r="H1284" s="45">
        <v>9</v>
      </c>
    </row>
    <row r="1285" spans="1:8" x14ac:dyDescent="0.25">
      <c r="A1285" s="68" t="s">
        <v>2585</v>
      </c>
      <c r="B1285" s="68"/>
      <c r="C1285" s="69" t="s">
        <v>2586</v>
      </c>
      <c r="D1285" s="70" t="s">
        <v>21</v>
      </c>
      <c r="E1285" s="71"/>
      <c r="F1285" s="71">
        <v>59.84</v>
      </c>
      <c r="G1285" s="71">
        <v>59.84</v>
      </c>
      <c r="H1285" s="45">
        <v>9</v>
      </c>
    </row>
    <row r="1286" spans="1:8" x14ac:dyDescent="0.25">
      <c r="A1286" s="68" t="s">
        <v>2587</v>
      </c>
      <c r="B1286" s="68"/>
      <c r="C1286" s="69" t="s">
        <v>2588</v>
      </c>
      <c r="D1286" s="70" t="s">
        <v>131</v>
      </c>
      <c r="E1286" s="71"/>
      <c r="F1286" s="71">
        <v>1.87</v>
      </c>
      <c r="G1286" s="71">
        <v>1.87</v>
      </c>
      <c r="H1286" s="45">
        <v>9</v>
      </c>
    </row>
    <row r="1287" spans="1:8" x14ac:dyDescent="0.25">
      <c r="A1287" s="68" t="s">
        <v>2589</v>
      </c>
      <c r="B1287" s="68"/>
      <c r="C1287" s="69" t="s">
        <v>2590</v>
      </c>
      <c r="D1287" s="70" t="s">
        <v>131</v>
      </c>
      <c r="E1287" s="71">
        <v>45.57</v>
      </c>
      <c r="F1287" s="71">
        <v>11.22</v>
      </c>
      <c r="G1287" s="71">
        <v>56.79</v>
      </c>
      <c r="H1287" s="45">
        <v>9</v>
      </c>
    </row>
    <row r="1288" spans="1:8" ht="30" x14ac:dyDescent="0.25">
      <c r="A1288" s="68" t="s">
        <v>2591</v>
      </c>
      <c r="B1288" s="68"/>
      <c r="C1288" s="69" t="s">
        <v>2592</v>
      </c>
      <c r="D1288" s="70" t="s">
        <v>73</v>
      </c>
      <c r="E1288" s="71">
        <v>1336.24</v>
      </c>
      <c r="F1288" s="71">
        <v>149.6</v>
      </c>
      <c r="G1288" s="71">
        <v>1485.84</v>
      </c>
      <c r="H1288" s="45">
        <v>9</v>
      </c>
    </row>
    <row r="1289" spans="1:8" x14ac:dyDescent="0.25">
      <c r="A1289" s="68" t="s">
        <v>2593</v>
      </c>
      <c r="B1289" s="68"/>
      <c r="C1289" s="69" t="s">
        <v>2594</v>
      </c>
      <c r="D1289" s="70" t="s">
        <v>131</v>
      </c>
      <c r="E1289" s="71">
        <v>6.88</v>
      </c>
      <c r="F1289" s="71">
        <v>1.87</v>
      </c>
      <c r="G1289" s="71">
        <v>8.75</v>
      </c>
      <c r="H1289" s="45">
        <v>9</v>
      </c>
    </row>
    <row r="1290" spans="1:8" x14ac:dyDescent="0.25">
      <c r="A1290" s="68" t="s">
        <v>2595</v>
      </c>
      <c r="B1290" s="68"/>
      <c r="C1290" s="69" t="s">
        <v>2596</v>
      </c>
      <c r="D1290" s="70" t="s">
        <v>21</v>
      </c>
      <c r="E1290" s="71">
        <v>277.67</v>
      </c>
      <c r="F1290" s="71"/>
      <c r="G1290" s="71">
        <v>277.67</v>
      </c>
      <c r="H1290" s="45">
        <v>9</v>
      </c>
    </row>
    <row r="1291" spans="1:8" x14ac:dyDescent="0.25">
      <c r="A1291" s="68" t="s">
        <v>2597</v>
      </c>
      <c r="B1291" s="68"/>
      <c r="C1291" s="69" t="s">
        <v>2598</v>
      </c>
      <c r="D1291" s="70" t="s">
        <v>73</v>
      </c>
      <c r="E1291" s="71">
        <v>1281.94</v>
      </c>
      <c r="F1291" s="71">
        <v>18.71</v>
      </c>
      <c r="G1291" s="71">
        <v>1300.6500000000001</v>
      </c>
      <c r="H1291" s="45">
        <v>9</v>
      </c>
    </row>
    <row r="1292" spans="1:8" ht="30" x14ac:dyDescent="0.25">
      <c r="A1292" s="68" t="s">
        <v>2599</v>
      </c>
      <c r="B1292" s="68"/>
      <c r="C1292" s="69" t="s">
        <v>2600</v>
      </c>
      <c r="D1292" s="70" t="s">
        <v>73</v>
      </c>
      <c r="E1292" s="71">
        <v>216.87</v>
      </c>
      <c r="F1292" s="71">
        <v>18.71</v>
      </c>
      <c r="G1292" s="71">
        <v>235.58</v>
      </c>
      <c r="H1292" s="45">
        <v>9</v>
      </c>
    </row>
    <row r="1293" spans="1:8" ht="30" x14ac:dyDescent="0.25">
      <c r="A1293" s="68" t="s">
        <v>2601</v>
      </c>
      <c r="B1293" s="68"/>
      <c r="C1293" s="69" t="s">
        <v>2602</v>
      </c>
      <c r="D1293" s="70" t="s">
        <v>73</v>
      </c>
      <c r="E1293" s="71">
        <v>470.97</v>
      </c>
      <c r="F1293" s="71">
        <v>18.71</v>
      </c>
      <c r="G1293" s="71">
        <v>489.68</v>
      </c>
      <c r="H1293" s="45">
        <v>9</v>
      </c>
    </row>
    <row r="1294" spans="1:8" x14ac:dyDescent="0.25">
      <c r="A1294" s="68" t="s">
        <v>2603</v>
      </c>
      <c r="B1294" s="68"/>
      <c r="C1294" s="69" t="s">
        <v>2604</v>
      </c>
      <c r="D1294" s="70" t="s">
        <v>21</v>
      </c>
      <c r="E1294" s="71">
        <v>231.53</v>
      </c>
      <c r="F1294" s="71">
        <v>56.11</v>
      </c>
      <c r="G1294" s="71">
        <v>287.64</v>
      </c>
      <c r="H1294" s="45">
        <v>9</v>
      </c>
    </row>
    <row r="1295" spans="1:8" x14ac:dyDescent="0.25">
      <c r="A1295" s="68" t="s">
        <v>2605</v>
      </c>
      <c r="B1295" s="68"/>
      <c r="C1295" s="69" t="s">
        <v>2606</v>
      </c>
      <c r="D1295" s="70" t="s">
        <v>21</v>
      </c>
      <c r="E1295" s="71">
        <v>218.29</v>
      </c>
      <c r="F1295" s="71">
        <v>56.11</v>
      </c>
      <c r="G1295" s="71">
        <v>274.39999999999998</v>
      </c>
      <c r="H1295" s="45">
        <v>9</v>
      </c>
    </row>
    <row r="1296" spans="1:8" x14ac:dyDescent="0.25">
      <c r="A1296" s="68" t="s">
        <v>2607</v>
      </c>
      <c r="B1296" s="68"/>
      <c r="C1296" s="69" t="s">
        <v>2608</v>
      </c>
      <c r="D1296" s="70" t="s">
        <v>21</v>
      </c>
      <c r="E1296" s="71">
        <v>227.38</v>
      </c>
      <c r="F1296" s="71">
        <v>56.11</v>
      </c>
      <c r="G1296" s="71">
        <v>283.49</v>
      </c>
      <c r="H1296" s="45">
        <v>9</v>
      </c>
    </row>
    <row r="1297" spans="1:8" x14ac:dyDescent="0.25">
      <c r="A1297" s="68" t="s">
        <v>2609</v>
      </c>
      <c r="B1297" s="68"/>
      <c r="C1297" s="69" t="s">
        <v>2610</v>
      </c>
      <c r="D1297" s="70" t="s">
        <v>21</v>
      </c>
      <c r="E1297" s="71">
        <v>254.92</v>
      </c>
      <c r="F1297" s="71">
        <v>56.11</v>
      </c>
      <c r="G1297" s="71">
        <v>311.02999999999997</v>
      </c>
      <c r="H1297" s="45">
        <v>9</v>
      </c>
    </row>
    <row r="1298" spans="1:8" ht="30" x14ac:dyDescent="0.25">
      <c r="A1298" s="68" t="s">
        <v>2611</v>
      </c>
      <c r="B1298" s="68"/>
      <c r="C1298" s="69" t="s">
        <v>2612</v>
      </c>
      <c r="D1298" s="70" t="s">
        <v>21</v>
      </c>
      <c r="E1298" s="71">
        <v>928.36</v>
      </c>
      <c r="F1298" s="71">
        <v>56.11</v>
      </c>
      <c r="G1298" s="71">
        <v>984.47</v>
      </c>
      <c r="H1298" s="45">
        <v>9</v>
      </c>
    </row>
    <row r="1299" spans="1:8" ht="30" x14ac:dyDescent="0.25">
      <c r="A1299" s="68" t="s">
        <v>2613</v>
      </c>
      <c r="B1299" s="68"/>
      <c r="C1299" s="69" t="s">
        <v>2614</v>
      </c>
      <c r="D1299" s="70" t="s">
        <v>21</v>
      </c>
      <c r="E1299" s="71">
        <v>1057.3900000000001</v>
      </c>
      <c r="F1299" s="71">
        <v>56.11</v>
      </c>
      <c r="G1299" s="71">
        <v>1113.5</v>
      </c>
      <c r="H1299" s="45">
        <v>9</v>
      </c>
    </row>
    <row r="1300" spans="1:8" ht="30" x14ac:dyDescent="0.25">
      <c r="A1300" s="68" t="s">
        <v>2615</v>
      </c>
      <c r="B1300" s="68"/>
      <c r="C1300" s="69" t="s">
        <v>2616</v>
      </c>
      <c r="D1300" s="70" t="s">
        <v>21</v>
      </c>
      <c r="E1300" s="71">
        <v>1040.68</v>
      </c>
      <c r="F1300" s="71">
        <v>56.11</v>
      </c>
      <c r="G1300" s="71">
        <v>1096.79</v>
      </c>
      <c r="H1300" s="45">
        <v>9</v>
      </c>
    </row>
    <row r="1301" spans="1:8" ht="30" x14ac:dyDescent="0.25">
      <c r="A1301" s="68" t="s">
        <v>2617</v>
      </c>
      <c r="B1301" s="68"/>
      <c r="C1301" s="69" t="s">
        <v>2618</v>
      </c>
      <c r="D1301" s="70" t="s">
        <v>73</v>
      </c>
      <c r="E1301" s="71">
        <v>1290.1600000000001</v>
      </c>
      <c r="F1301" s="71">
        <v>56.11</v>
      </c>
      <c r="G1301" s="71">
        <v>1346.27</v>
      </c>
      <c r="H1301" s="45">
        <v>9</v>
      </c>
    </row>
    <row r="1302" spans="1:8" x14ac:dyDescent="0.25">
      <c r="A1302" s="68" t="s">
        <v>2619</v>
      </c>
      <c r="B1302" s="68"/>
      <c r="C1302" s="69" t="s">
        <v>2620</v>
      </c>
      <c r="D1302" s="70"/>
      <c r="E1302" s="71"/>
      <c r="F1302" s="71"/>
      <c r="G1302" s="71"/>
      <c r="H1302" s="45">
        <v>2</v>
      </c>
    </row>
    <row r="1303" spans="1:8" x14ac:dyDescent="0.25">
      <c r="A1303" s="68" t="s">
        <v>2621</v>
      </c>
      <c r="B1303" s="68"/>
      <c r="C1303" s="69" t="s">
        <v>2622</v>
      </c>
      <c r="D1303" s="70"/>
      <c r="E1303" s="71"/>
      <c r="F1303" s="71"/>
      <c r="G1303" s="71"/>
      <c r="H1303" s="45">
        <v>5</v>
      </c>
    </row>
    <row r="1304" spans="1:8" x14ac:dyDescent="0.25">
      <c r="A1304" s="68" t="s">
        <v>2623</v>
      </c>
      <c r="B1304" s="68"/>
      <c r="C1304" s="69" t="s">
        <v>2624</v>
      </c>
      <c r="D1304" s="70" t="s">
        <v>73</v>
      </c>
      <c r="E1304" s="71">
        <v>732.68</v>
      </c>
      <c r="F1304" s="71">
        <v>23.74</v>
      </c>
      <c r="G1304" s="71">
        <v>756.42</v>
      </c>
      <c r="H1304" s="45">
        <v>9</v>
      </c>
    </row>
    <row r="1305" spans="1:8" x14ac:dyDescent="0.25">
      <c r="A1305" s="68" t="s">
        <v>2625</v>
      </c>
      <c r="B1305" s="68"/>
      <c r="C1305" s="69" t="s">
        <v>2626</v>
      </c>
      <c r="D1305" s="70" t="s">
        <v>73</v>
      </c>
      <c r="E1305" s="71">
        <v>1045</v>
      </c>
      <c r="F1305" s="71">
        <v>23.74</v>
      </c>
      <c r="G1305" s="71">
        <v>1068.74</v>
      </c>
      <c r="H1305" s="45">
        <v>9</v>
      </c>
    </row>
    <row r="1306" spans="1:8" x14ac:dyDescent="0.25">
      <c r="A1306" s="68" t="s">
        <v>2627</v>
      </c>
      <c r="B1306" s="68"/>
      <c r="C1306" s="69" t="s">
        <v>2628</v>
      </c>
      <c r="D1306" s="70" t="s">
        <v>73</v>
      </c>
      <c r="E1306" s="71">
        <v>893.9</v>
      </c>
      <c r="F1306" s="71">
        <v>23.74</v>
      </c>
      <c r="G1306" s="71">
        <v>917.64</v>
      </c>
      <c r="H1306" s="45">
        <v>9</v>
      </c>
    </row>
    <row r="1307" spans="1:8" ht="30" x14ac:dyDescent="0.25">
      <c r="A1307" s="68" t="s">
        <v>2629</v>
      </c>
      <c r="B1307" s="68"/>
      <c r="C1307" s="69" t="s">
        <v>2630</v>
      </c>
      <c r="D1307" s="70" t="s">
        <v>73</v>
      </c>
      <c r="E1307" s="71">
        <v>843.41</v>
      </c>
      <c r="F1307" s="71">
        <v>23.74</v>
      </c>
      <c r="G1307" s="71">
        <v>867.15</v>
      </c>
      <c r="H1307" s="45">
        <v>9</v>
      </c>
    </row>
    <row r="1308" spans="1:8" x14ac:dyDescent="0.25">
      <c r="A1308" s="68" t="s">
        <v>2631</v>
      </c>
      <c r="B1308" s="68"/>
      <c r="C1308" s="69" t="s">
        <v>2632</v>
      </c>
      <c r="D1308" s="70" t="s">
        <v>73</v>
      </c>
      <c r="E1308" s="71">
        <v>556.57000000000005</v>
      </c>
      <c r="F1308" s="71">
        <v>23.74</v>
      </c>
      <c r="G1308" s="71">
        <v>580.30999999999995</v>
      </c>
      <c r="H1308" s="45">
        <v>9</v>
      </c>
    </row>
    <row r="1309" spans="1:8" x14ac:dyDescent="0.25">
      <c r="A1309" s="68" t="s">
        <v>2633</v>
      </c>
      <c r="B1309" s="68"/>
      <c r="C1309" s="69" t="s">
        <v>2634</v>
      </c>
      <c r="D1309" s="70" t="s">
        <v>73</v>
      </c>
      <c r="E1309" s="71">
        <v>884.82</v>
      </c>
      <c r="F1309" s="71">
        <v>23.74</v>
      </c>
      <c r="G1309" s="71">
        <v>908.56</v>
      </c>
      <c r="H1309" s="45">
        <v>9</v>
      </c>
    </row>
    <row r="1310" spans="1:8" ht="30" x14ac:dyDescent="0.25">
      <c r="A1310" s="68" t="s">
        <v>2635</v>
      </c>
      <c r="B1310" s="68"/>
      <c r="C1310" s="69" t="s">
        <v>2636</v>
      </c>
      <c r="D1310" s="70" t="s">
        <v>73</v>
      </c>
      <c r="E1310" s="71">
        <v>272.41000000000003</v>
      </c>
      <c r="F1310" s="71"/>
      <c r="G1310" s="71">
        <v>272.41000000000003</v>
      </c>
      <c r="H1310" s="45">
        <v>9</v>
      </c>
    </row>
    <row r="1311" spans="1:8" ht="45" x14ac:dyDescent="0.25">
      <c r="A1311" s="68" t="s">
        <v>2637</v>
      </c>
      <c r="B1311" s="68"/>
      <c r="C1311" s="69" t="s">
        <v>2638</v>
      </c>
      <c r="D1311" s="70" t="s">
        <v>73</v>
      </c>
      <c r="E1311" s="71">
        <v>690.2</v>
      </c>
      <c r="F1311" s="71">
        <v>22.85</v>
      </c>
      <c r="G1311" s="71">
        <v>713.05</v>
      </c>
      <c r="H1311" s="45">
        <v>9</v>
      </c>
    </row>
    <row r="1312" spans="1:8" ht="45" x14ac:dyDescent="0.25">
      <c r="A1312" s="68" t="s">
        <v>2639</v>
      </c>
      <c r="B1312" s="68"/>
      <c r="C1312" s="69" t="s">
        <v>2640</v>
      </c>
      <c r="D1312" s="70" t="s">
        <v>73</v>
      </c>
      <c r="E1312" s="71">
        <v>429.35</v>
      </c>
      <c r="F1312" s="71">
        <v>22.85</v>
      </c>
      <c r="G1312" s="71">
        <v>452.2</v>
      </c>
      <c r="H1312" s="45">
        <v>9</v>
      </c>
    </row>
    <row r="1313" spans="1:8" ht="30" x14ac:dyDescent="0.25">
      <c r="A1313" s="68" t="s">
        <v>2641</v>
      </c>
      <c r="B1313" s="68"/>
      <c r="C1313" s="69" t="s">
        <v>2642</v>
      </c>
      <c r="D1313" s="70" t="s">
        <v>73</v>
      </c>
      <c r="E1313" s="71">
        <v>1448.76</v>
      </c>
      <c r="F1313" s="71">
        <v>60.49</v>
      </c>
      <c r="G1313" s="71">
        <v>1509.25</v>
      </c>
      <c r="H1313" s="45">
        <v>9</v>
      </c>
    </row>
    <row r="1314" spans="1:8" x14ac:dyDescent="0.25">
      <c r="A1314" s="68" t="s">
        <v>2643</v>
      </c>
      <c r="B1314" s="68"/>
      <c r="C1314" s="69" t="s">
        <v>2644</v>
      </c>
      <c r="D1314" s="70" t="s">
        <v>73</v>
      </c>
      <c r="E1314" s="71">
        <v>1413.84</v>
      </c>
      <c r="F1314" s="71">
        <v>78.459999999999994</v>
      </c>
      <c r="G1314" s="71">
        <v>1492.3</v>
      </c>
      <c r="H1314" s="45">
        <v>9</v>
      </c>
    </row>
    <row r="1315" spans="1:8" x14ac:dyDescent="0.25">
      <c r="A1315" s="68" t="s">
        <v>2645</v>
      </c>
      <c r="B1315" s="68"/>
      <c r="C1315" s="69" t="s">
        <v>2646</v>
      </c>
      <c r="D1315" s="70"/>
      <c r="E1315" s="71"/>
      <c r="F1315" s="71"/>
      <c r="G1315" s="71"/>
      <c r="H1315" s="45">
        <v>5</v>
      </c>
    </row>
    <row r="1316" spans="1:8" ht="30" x14ac:dyDescent="0.25">
      <c r="A1316" s="68" t="s">
        <v>2647</v>
      </c>
      <c r="B1316" s="68"/>
      <c r="C1316" s="69" t="s">
        <v>2648</v>
      </c>
      <c r="D1316" s="70" t="s">
        <v>73</v>
      </c>
      <c r="E1316" s="71">
        <v>973.25</v>
      </c>
      <c r="F1316" s="71">
        <v>71.14</v>
      </c>
      <c r="G1316" s="71">
        <v>1044.3900000000001</v>
      </c>
      <c r="H1316" s="45">
        <v>9</v>
      </c>
    </row>
    <row r="1317" spans="1:8" x14ac:dyDescent="0.25">
      <c r="A1317" s="68" t="s">
        <v>2649</v>
      </c>
      <c r="B1317" s="68"/>
      <c r="C1317" s="69" t="s">
        <v>2650</v>
      </c>
      <c r="D1317" s="70" t="s">
        <v>73</v>
      </c>
      <c r="E1317" s="71">
        <v>954.37</v>
      </c>
      <c r="F1317" s="71">
        <v>71.14</v>
      </c>
      <c r="G1317" s="71">
        <v>1025.51</v>
      </c>
      <c r="H1317" s="45">
        <v>9</v>
      </c>
    </row>
    <row r="1318" spans="1:8" ht="30" x14ac:dyDescent="0.25">
      <c r="A1318" s="68" t="s">
        <v>2651</v>
      </c>
      <c r="B1318" s="68"/>
      <c r="C1318" s="69" t="s">
        <v>2652</v>
      </c>
      <c r="D1318" s="70" t="s">
        <v>21</v>
      </c>
      <c r="E1318" s="71">
        <v>1376.18</v>
      </c>
      <c r="F1318" s="71">
        <v>125.41</v>
      </c>
      <c r="G1318" s="71">
        <v>1501.59</v>
      </c>
      <c r="H1318" s="45">
        <v>9</v>
      </c>
    </row>
    <row r="1319" spans="1:8" ht="30" x14ac:dyDescent="0.25">
      <c r="A1319" s="68" t="s">
        <v>2653</v>
      </c>
      <c r="B1319" s="68"/>
      <c r="C1319" s="69" t="s">
        <v>2654</v>
      </c>
      <c r="D1319" s="70" t="s">
        <v>21</v>
      </c>
      <c r="E1319" s="71">
        <v>1378.45</v>
      </c>
      <c r="F1319" s="71">
        <v>125.41</v>
      </c>
      <c r="G1319" s="71">
        <v>1503.86</v>
      </c>
      <c r="H1319" s="45">
        <v>9</v>
      </c>
    </row>
    <row r="1320" spans="1:8" ht="30" x14ac:dyDescent="0.25">
      <c r="A1320" s="68" t="s">
        <v>2655</v>
      </c>
      <c r="B1320" s="68"/>
      <c r="C1320" s="69" t="s">
        <v>2656</v>
      </c>
      <c r="D1320" s="70" t="s">
        <v>73</v>
      </c>
      <c r="E1320" s="71">
        <v>1301.29</v>
      </c>
      <c r="F1320" s="71">
        <v>125.41</v>
      </c>
      <c r="G1320" s="71">
        <v>1426.7</v>
      </c>
      <c r="H1320" s="45">
        <v>9</v>
      </c>
    </row>
    <row r="1321" spans="1:8" ht="30" x14ac:dyDescent="0.25">
      <c r="A1321" s="68" t="s">
        <v>2657</v>
      </c>
      <c r="B1321" s="68"/>
      <c r="C1321" s="69" t="s">
        <v>2658</v>
      </c>
      <c r="D1321" s="70" t="s">
        <v>21</v>
      </c>
      <c r="E1321" s="71">
        <v>1507.75</v>
      </c>
      <c r="F1321" s="71">
        <v>136.38999999999999</v>
      </c>
      <c r="G1321" s="71">
        <v>1644.14</v>
      </c>
      <c r="H1321" s="45">
        <v>9</v>
      </c>
    </row>
    <row r="1322" spans="1:8" ht="30" x14ac:dyDescent="0.25">
      <c r="A1322" s="68" t="s">
        <v>2659</v>
      </c>
      <c r="B1322" s="68"/>
      <c r="C1322" s="69" t="s">
        <v>2660</v>
      </c>
      <c r="D1322" s="70" t="s">
        <v>21</v>
      </c>
      <c r="E1322" s="71">
        <v>1454.01</v>
      </c>
      <c r="F1322" s="71">
        <v>136.38999999999999</v>
      </c>
      <c r="G1322" s="71">
        <v>1590.4</v>
      </c>
      <c r="H1322" s="45">
        <v>9</v>
      </c>
    </row>
    <row r="1323" spans="1:8" x14ac:dyDescent="0.25">
      <c r="A1323" s="68" t="s">
        <v>2661</v>
      </c>
      <c r="B1323" s="68"/>
      <c r="C1323" s="69" t="s">
        <v>2662</v>
      </c>
      <c r="D1323" s="70" t="s">
        <v>73</v>
      </c>
      <c r="E1323" s="71">
        <v>952.32</v>
      </c>
      <c r="F1323" s="71">
        <v>71.14</v>
      </c>
      <c r="G1323" s="71">
        <v>1023.46</v>
      </c>
      <c r="H1323" s="45">
        <v>9</v>
      </c>
    </row>
    <row r="1324" spans="1:8" ht="30" x14ac:dyDescent="0.25">
      <c r="A1324" s="68" t="s">
        <v>2663</v>
      </c>
      <c r="B1324" s="68"/>
      <c r="C1324" s="69" t="s">
        <v>2664</v>
      </c>
      <c r="D1324" s="70" t="s">
        <v>73</v>
      </c>
      <c r="E1324" s="71">
        <v>457.94</v>
      </c>
      <c r="F1324" s="71">
        <v>71.14</v>
      </c>
      <c r="G1324" s="71">
        <v>529.08000000000004</v>
      </c>
      <c r="H1324" s="45">
        <v>9</v>
      </c>
    </row>
    <row r="1325" spans="1:8" ht="30" x14ac:dyDescent="0.25">
      <c r="A1325" s="68" t="s">
        <v>2665</v>
      </c>
      <c r="B1325" s="68"/>
      <c r="C1325" s="69" t="s">
        <v>2666</v>
      </c>
      <c r="D1325" s="70" t="s">
        <v>73</v>
      </c>
      <c r="E1325" s="71">
        <v>1587.94</v>
      </c>
      <c r="F1325" s="71">
        <v>71.14</v>
      </c>
      <c r="G1325" s="71">
        <v>1659.08</v>
      </c>
      <c r="H1325" s="45">
        <v>9</v>
      </c>
    </row>
    <row r="1326" spans="1:8" ht="30" x14ac:dyDescent="0.25">
      <c r="A1326" s="68" t="s">
        <v>2667</v>
      </c>
      <c r="B1326" s="68"/>
      <c r="C1326" s="69" t="s">
        <v>2668</v>
      </c>
      <c r="D1326" s="70" t="s">
        <v>73</v>
      </c>
      <c r="E1326" s="71">
        <v>661.22</v>
      </c>
      <c r="F1326" s="71">
        <v>54.27</v>
      </c>
      <c r="G1326" s="71">
        <v>715.49</v>
      </c>
      <c r="H1326" s="45">
        <v>9</v>
      </c>
    </row>
    <row r="1327" spans="1:8" ht="30" x14ac:dyDescent="0.25">
      <c r="A1327" s="68" t="s">
        <v>2669</v>
      </c>
      <c r="B1327" s="68"/>
      <c r="C1327" s="69" t="s">
        <v>2670</v>
      </c>
      <c r="D1327" s="70" t="s">
        <v>73</v>
      </c>
      <c r="E1327" s="71">
        <v>559.51</v>
      </c>
      <c r="F1327" s="71">
        <v>71.14</v>
      </c>
      <c r="G1327" s="71">
        <v>630.65</v>
      </c>
      <c r="H1327" s="45">
        <v>9</v>
      </c>
    </row>
    <row r="1328" spans="1:8" ht="30" x14ac:dyDescent="0.25">
      <c r="A1328" s="68" t="s">
        <v>2671</v>
      </c>
      <c r="B1328" s="68"/>
      <c r="C1328" s="69" t="s">
        <v>2672</v>
      </c>
      <c r="D1328" s="70" t="s">
        <v>73</v>
      </c>
      <c r="E1328" s="71">
        <v>537.27</v>
      </c>
      <c r="F1328" s="71">
        <v>71.14</v>
      </c>
      <c r="G1328" s="71">
        <v>608.41</v>
      </c>
      <c r="H1328" s="45">
        <v>9</v>
      </c>
    </row>
    <row r="1329" spans="1:8" ht="30" x14ac:dyDescent="0.25">
      <c r="A1329" s="68" t="s">
        <v>2673</v>
      </c>
      <c r="B1329" s="68"/>
      <c r="C1329" s="69" t="s">
        <v>2674</v>
      </c>
      <c r="D1329" s="70" t="s">
        <v>73</v>
      </c>
      <c r="E1329" s="71">
        <v>1323.55</v>
      </c>
      <c r="F1329" s="71">
        <v>71.14</v>
      </c>
      <c r="G1329" s="71">
        <v>1394.69</v>
      </c>
      <c r="H1329" s="45">
        <v>9</v>
      </c>
    </row>
    <row r="1330" spans="1:8" ht="30" x14ac:dyDescent="0.25">
      <c r="A1330" s="68" t="s">
        <v>2675</v>
      </c>
      <c r="B1330" s="68"/>
      <c r="C1330" s="69" t="s">
        <v>2676</v>
      </c>
      <c r="D1330" s="70" t="s">
        <v>73</v>
      </c>
      <c r="E1330" s="71">
        <v>1708.36</v>
      </c>
      <c r="F1330" s="71">
        <v>71.14</v>
      </c>
      <c r="G1330" s="71">
        <v>1779.5</v>
      </c>
      <c r="H1330" s="45">
        <v>9</v>
      </c>
    </row>
    <row r="1331" spans="1:8" ht="30" x14ac:dyDescent="0.25">
      <c r="A1331" s="68" t="s">
        <v>2677</v>
      </c>
      <c r="B1331" s="68"/>
      <c r="C1331" s="69" t="s">
        <v>2678</v>
      </c>
      <c r="D1331" s="70" t="s">
        <v>73</v>
      </c>
      <c r="E1331" s="71">
        <v>1431.6</v>
      </c>
      <c r="F1331" s="71">
        <v>71.14</v>
      </c>
      <c r="G1331" s="71">
        <v>1502.74</v>
      </c>
      <c r="H1331" s="45">
        <v>9</v>
      </c>
    </row>
    <row r="1332" spans="1:8" x14ac:dyDescent="0.25">
      <c r="A1332" s="68" t="s">
        <v>2679</v>
      </c>
      <c r="B1332" s="68"/>
      <c r="C1332" s="69" t="s">
        <v>2680</v>
      </c>
      <c r="D1332" s="70" t="s">
        <v>73</v>
      </c>
      <c r="E1332" s="71">
        <v>994.27</v>
      </c>
      <c r="F1332" s="71">
        <v>47.28</v>
      </c>
      <c r="G1332" s="71">
        <v>1041.55</v>
      </c>
      <c r="H1332" s="45">
        <v>9</v>
      </c>
    </row>
    <row r="1333" spans="1:8" ht="30" x14ac:dyDescent="0.25">
      <c r="A1333" s="68" t="s">
        <v>2681</v>
      </c>
      <c r="B1333" s="68"/>
      <c r="C1333" s="69" t="s">
        <v>2682</v>
      </c>
      <c r="D1333" s="70" t="s">
        <v>73</v>
      </c>
      <c r="E1333" s="71">
        <v>747.41</v>
      </c>
      <c r="F1333" s="71">
        <v>57.93</v>
      </c>
      <c r="G1333" s="71">
        <v>805.34</v>
      </c>
      <c r="H1333" s="45">
        <v>9</v>
      </c>
    </row>
    <row r="1334" spans="1:8" ht="30" x14ac:dyDescent="0.25">
      <c r="A1334" s="68" t="s">
        <v>2683</v>
      </c>
      <c r="B1334" s="68"/>
      <c r="C1334" s="69" t="s">
        <v>2684</v>
      </c>
      <c r="D1334" s="70" t="s">
        <v>73</v>
      </c>
      <c r="E1334" s="71">
        <v>1704.79</v>
      </c>
      <c r="F1334" s="71">
        <v>47.28</v>
      </c>
      <c r="G1334" s="71">
        <v>1752.07</v>
      </c>
      <c r="H1334" s="45">
        <v>9</v>
      </c>
    </row>
    <row r="1335" spans="1:8" ht="30" x14ac:dyDescent="0.25">
      <c r="A1335" s="68" t="s">
        <v>2685</v>
      </c>
      <c r="B1335" s="68"/>
      <c r="C1335" s="69" t="s">
        <v>2686</v>
      </c>
      <c r="D1335" s="70" t="s">
        <v>73</v>
      </c>
      <c r="E1335" s="71">
        <v>1286.6099999999999</v>
      </c>
      <c r="F1335" s="71">
        <v>47.28</v>
      </c>
      <c r="G1335" s="71">
        <v>1333.89</v>
      </c>
      <c r="H1335" s="45">
        <v>9</v>
      </c>
    </row>
    <row r="1336" spans="1:8" ht="30" x14ac:dyDescent="0.25">
      <c r="A1336" s="68" t="s">
        <v>2687</v>
      </c>
      <c r="B1336" s="68"/>
      <c r="C1336" s="69" t="s">
        <v>2688</v>
      </c>
      <c r="D1336" s="70" t="s">
        <v>73</v>
      </c>
      <c r="E1336" s="71">
        <v>1530.61</v>
      </c>
      <c r="F1336" s="71">
        <v>23.74</v>
      </c>
      <c r="G1336" s="71">
        <v>1554.35</v>
      </c>
      <c r="H1336" s="45">
        <v>9</v>
      </c>
    </row>
    <row r="1337" spans="1:8" x14ac:dyDescent="0.25">
      <c r="A1337" s="68" t="s">
        <v>2689</v>
      </c>
      <c r="B1337" s="68"/>
      <c r="C1337" s="69" t="s">
        <v>2690</v>
      </c>
      <c r="D1337" s="70" t="s">
        <v>73</v>
      </c>
      <c r="E1337" s="71">
        <v>299.95999999999998</v>
      </c>
      <c r="F1337" s="71">
        <v>37.4</v>
      </c>
      <c r="G1337" s="71">
        <v>337.36</v>
      </c>
      <c r="H1337" s="45">
        <v>9</v>
      </c>
    </row>
    <row r="1338" spans="1:8" ht="45" x14ac:dyDescent="0.25">
      <c r="A1338" s="68" t="s">
        <v>2691</v>
      </c>
      <c r="B1338" s="68"/>
      <c r="C1338" s="69" t="s">
        <v>2692</v>
      </c>
      <c r="D1338" s="70" t="s">
        <v>73</v>
      </c>
      <c r="E1338" s="71">
        <v>669.4</v>
      </c>
      <c r="F1338" s="71">
        <v>71.14</v>
      </c>
      <c r="G1338" s="71">
        <v>740.54</v>
      </c>
      <c r="H1338" s="45">
        <v>9</v>
      </c>
    </row>
    <row r="1339" spans="1:8" ht="30" x14ac:dyDescent="0.25">
      <c r="A1339" s="68" t="s">
        <v>2693</v>
      </c>
      <c r="B1339" s="68"/>
      <c r="C1339" s="69" t="s">
        <v>2694</v>
      </c>
      <c r="D1339" s="70" t="s">
        <v>73</v>
      </c>
      <c r="E1339" s="71">
        <v>1264.18</v>
      </c>
      <c r="F1339" s="71">
        <v>112.9</v>
      </c>
      <c r="G1339" s="71">
        <v>1377.08</v>
      </c>
      <c r="H1339" s="45">
        <v>9</v>
      </c>
    </row>
    <row r="1340" spans="1:8" ht="45" x14ac:dyDescent="0.25">
      <c r="A1340" s="68" t="s">
        <v>2695</v>
      </c>
      <c r="B1340" s="68"/>
      <c r="C1340" s="69" t="s">
        <v>2696</v>
      </c>
      <c r="D1340" s="70" t="s">
        <v>73</v>
      </c>
      <c r="E1340" s="71">
        <v>5677.62</v>
      </c>
      <c r="F1340" s="71">
        <v>139.34</v>
      </c>
      <c r="G1340" s="71">
        <v>5816.96</v>
      </c>
      <c r="H1340" s="45">
        <v>9</v>
      </c>
    </row>
    <row r="1341" spans="1:8" ht="30" x14ac:dyDescent="0.25">
      <c r="A1341" s="68" t="s">
        <v>2697</v>
      </c>
      <c r="B1341" s="68"/>
      <c r="C1341" s="69" t="s">
        <v>2698</v>
      </c>
      <c r="D1341" s="70" t="s">
        <v>73</v>
      </c>
      <c r="E1341" s="71">
        <v>906.3</v>
      </c>
      <c r="F1341" s="71">
        <v>50.71</v>
      </c>
      <c r="G1341" s="71">
        <v>957.01</v>
      </c>
      <c r="H1341" s="45">
        <v>9</v>
      </c>
    </row>
    <row r="1342" spans="1:8" ht="30" x14ac:dyDescent="0.25">
      <c r="A1342" s="68" t="s">
        <v>2699</v>
      </c>
      <c r="B1342" s="68"/>
      <c r="C1342" s="69" t="s">
        <v>2700</v>
      </c>
      <c r="D1342" s="70" t="s">
        <v>73</v>
      </c>
      <c r="E1342" s="71">
        <v>1796.21</v>
      </c>
      <c r="F1342" s="71">
        <v>54.03</v>
      </c>
      <c r="G1342" s="71">
        <v>1850.24</v>
      </c>
      <c r="H1342" s="45">
        <v>9</v>
      </c>
    </row>
    <row r="1343" spans="1:8" ht="30" x14ac:dyDescent="0.25">
      <c r="A1343" s="68" t="s">
        <v>2701</v>
      </c>
      <c r="B1343" s="68"/>
      <c r="C1343" s="69" t="s">
        <v>2702</v>
      </c>
      <c r="D1343" s="70" t="s">
        <v>73</v>
      </c>
      <c r="E1343" s="71">
        <v>785.4</v>
      </c>
      <c r="F1343" s="71">
        <v>71.14</v>
      </c>
      <c r="G1343" s="71">
        <v>856.54</v>
      </c>
      <c r="H1343" s="45">
        <v>9</v>
      </c>
    </row>
    <row r="1344" spans="1:8" x14ac:dyDescent="0.25">
      <c r="A1344" s="68" t="s">
        <v>2703</v>
      </c>
      <c r="B1344" s="68"/>
      <c r="C1344" s="69" t="s">
        <v>2704</v>
      </c>
      <c r="D1344" s="70"/>
      <c r="E1344" s="71"/>
      <c r="F1344" s="71"/>
      <c r="G1344" s="71"/>
      <c r="H1344" s="45">
        <v>5</v>
      </c>
    </row>
    <row r="1345" spans="1:8" ht="30" x14ac:dyDescent="0.25">
      <c r="A1345" s="68" t="s">
        <v>2705</v>
      </c>
      <c r="B1345" s="68"/>
      <c r="C1345" s="69" t="s">
        <v>2706</v>
      </c>
      <c r="D1345" s="70" t="s">
        <v>131</v>
      </c>
      <c r="E1345" s="71">
        <v>869.81</v>
      </c>
      <c r="F1345" s="71">
        <v>37.4</v>
      </c>
      <c r="G1345" s="71">
        <v>907.21</v>
      </c>
      <c r="H1345" s="45">
        <v>9</v>
      </c>
    </row>
    <row r="1346" spans="1:8" x14ac:dyDescent="0.25">
      <c r="A1346" s="68" t="s">
        <v>2707</v>
      </c>
      <c r="B1346" s="68"/>
      <c r="C1346" s="69" t="s">
        <v>2708</v>
      </c>
      <c r="D1346" s="70" t="s">
        <v>131</v>
      </c>
      <c r="E1346" s="71">
        <v>756.58</v>
      </c>
      <c r="F1346" s="71">
        <v>14.96</v>
      </c>
      <c r="G1346" s="71">
        <v>771.54</v>
      </c>
      <c r="H1346" s="45">
        <v>9</v>
      </c>
    </row>
    <row r="1347" spans="1:8" x14ac:dyDescent="0.25">
      <c r="A1347" s="68" t="s">
        <v>2709</v>
      </c>
      <c r="B1347" s="68"/>
      <c r="C1347" s="69" t="s">
        <v>2710</v>
      </c>
      <c r="D1347" s="70" t="s">
        <v>131</v>
      </c>
      <c r="E1347" s="71">
        <v>1197.67</v>
      </c>
      <c r="F1347" s="71">
        <v>37.4</v>
      </c>
      <c r="G1347" s="71">
        <v>1235.07</v>
      </c>
      <c r="H1347" s="45">
        <v>9</v>
      </c>
    </row>
    <row r="1348" spans="1:8" ht="30" x14ac:dyDescent="0.25">
      <c r="A1348" s="68" t="s">
        <v>2711</v>
      </c>
      <c r="B1348" s="68"/>
      <c r="C1348" s="69" t="s">
        <v>2712</v>
      </c>
      <c r="D1348" s="70" t="s">
        <v>73</v>
      </c>
      <c r="E1348" s="71">
        <v>1303.6199999999999</v>
      </c>
      <c r="F1348" s="71">
        <v>74.8</v>
      </c>
      <c r="G1348" s="71">
        <v>1378.42</v>
      </c>
      <c r="H1348" s="45">
        <v>9</v>
      </c>
    </row>
    <row r="1349" spans="1:8" ht="30" x14ac:dyDescent="0.25">
      <c r="A1349" s="68" t="s">
        <v>2713</v>
      </c>
      <c r="B1349" s="68"/>
      <c r="C1349" s="69" t="s">
        <v>2714</v>
      </c>
      <c r="D1349" s="70" t="s">
        <v>73</v>
      </c>
      <c r="E1349" s="71">
        <v>1052.8599999999999</v>
      </c>
      <c r="F1349" s="71">
        <v>12.34</v>
      </c>
      <c r="G1349" s="71">
        <v>1065.2</v>
      </c>
      <c r="H1349" s="45">
        <v>9</v>
      </c>
    </row>
    <row r="1350" spans="1:8" ht="30" x14ac:dyDescent="0.25">
      <c r="A1350" s="68" t="s">
        <v>2715</v>
      </c>
      <c r="B1350" s="68"/>
      <c r="C1350" s="69" t="s">
        <v>2716</v>
      </c>
      <c r="D1350" s="70" t="s">
        <v>73</v>
      </c>
      <c r="E1350" s="71">
        <v>815.62</v>
      </c>
      <c r="F1350" s="71">
        <v>37.4</v>
      </c>
      <c r="G1350" s="71">
        <v>853.02</v>
      </c>
      <c r="H1350" s="45">
        <v>9</v>
      </c>
    </row>
    <row r="1351" spans="1:8" ht="45" x14ac:dyDescent="0.25">
      <c r="A1351" s="68" t="s">
        <v>2717</v>
      </c>
      <c r="B1351" s="68"/>
      <c r="C1351" s="69" t="s">
        <v>2718</v>
      </c>
      <c r="D1351" s="70" t="s">
        <v>73</v>
      </c>
      <c r="E1351" s="71">
        <v>1229.3399999999999</v>
      </c>
      <c r="F1351" s="71">
        <v>23.74</v>
      </c>
      <c r="G1351" s="71">
        <v>1253.08</v>
      </c>
      <c r="H1351" s="45">
        <v>9</v>
      </c>
    </row>
    <row r="1352" spans="1:8" ht="30" x14ac:dyDescent="0.25">
      <c r="A1352" s="68" t="s">
        <v>2719</v>
      </c>
      <c r="B1352" s="68"/>
      <c r="C1352" s="69" t="s">
        <v>2720</v>
      </c>
      <c r="D1352" s="70" t="s">
        <v>73</v>
      </c>
      <c r="E1352" s="71">
        <v>620.22</v>
      </c>
      <c r="F1352" s="71">
        <v>47.28</v>
      </c>
      <c r="G1352" s="71">
        <v>667.5</v>
      </c>
      <c r="H1352" s="45">
        <v>9</v>
      </c>
    </row>
    <row r="1353" spans="1:8" ht="30" x14ac:dyDescent="0.25">
      <c r="A1353" s="68" t="s">
        <v>2721</v>
      </c>
      <c r="B1353" s="68"/>
      <c r="C1353" s="69" t="s">
        <v>2722</v>
      </c>
      <c r="D1353" s="70" t="s">
        <v>131</v>
      </c>
      <c r="E1353" s="71">
        <v>193.07</v>
      </c>
      <c r="F1353" s="71">
        <v>18.71</v>
      </c>
      <c r="G1353" s="71">
        <v>211.78</v>
      </c>
      <c r="H1353" s="45">
        <v>9</v>
      </c>
    </row>
    <row r="1354" spans="1:8" x14ac:dyDescent="0.25">
      <c r="A1354" s="68" t="s">
        <v>2723</v>
      </c>
      <c r="B1354" s="68"/>
      <c r="C1354" s="69" t="s">
        <v>2724</v>
      </c>
      <c r="D1354" s="70" t="s">
        <v>131</v>
      </c>
      <c r="E1354" s="71">
        <v>237.4</v>
      </c>
      <c r="F1354" s="71">
        <v>18.71</v>
      </c>
      <c r="G1354" s="71">
        <v>256.11</v>
      </c>
      <c r="H1354" s="45">
        <v>9</v>
      </c>
    </row>
    <row r="1355" spans="1:8" ht="30" x14ac:dyDescent="0.25">
      <c r="A1355" s="68" t="s">
        <v>2725</v>
      </c>
      <c r="B1355" s="68"/>
      <c r="C1355" s="69" t="s">
        <v>2726</v>
      </c>
      <c r="D1355" s="70" t="s">
        <v>73</v>
      </c>
      <c r="E1355" s="71">
        <v>1161.07</v>
      </c>
      <c r="F1355" s="71">
        <v>54.27</v>
      </c>
      <c r="G1355" s="71">
        <v>1215.3399999999999</v>
      </c>
      <c r="H1355" s="45">
        <v>9</v>
      </c>
    </row>
    <row r="1356" spans="1:8" ht="45" x14ac:dyDescent="0.25">
      <c r="A1356" s="68" t="s">
        <v>2727</v>
      </c>
      <c r="B1356" s="68"/>
      <c r="C1356" s="69" t="s">
        <v>2728</v>
      </c>
      <c r="D1356" s="70" t="s">
        <v>73</v>
      </c>
      <c r="E1356" s="71">
        <v>1219.49</v>
      </c>
      <c r="F1356" s="71">
        <v>23.74</v>
      </c>
      <c r="G1356" s="71">
        <v>1243.23</v>
      </c>
      <c r="H1356" s="45">
        <v>9</v>
      </c>
    </row>
    <row r="1357" spans="1:8" ht="30" x14ac:dyDescent="0.25">
      <c r="A1357" s="68" t="s">
        <v>2729</v>
      </c>
      <c r="B1357" s="68"/>
      <c r="C1357" s="69" t="s">
        <v>2730</v>
      </c>
      <c r="D1357" s="70" t="s">
        <v>73</v>
      </c>
      <c r="E1357" s="71">
        <v>1004.13</v>
      </c>
      <c r="F1357" s="71">
        <v>47.28</v>
      </c>
      <c r="G1357" s="71">
        <v>1051.4100000000001</v>
      </c>
      <c r="H1357" s="45">
        <v>9</v>
      </c>
    </row>
    <row r="1358" spans="1:8" ht="30" x14ac:dyDescent="0.25">
      <c r="A1358" s="68" t="s">
        <v>2731</v>
      </c>
      <c r="B1358" s="68"/>
      <c r="C1358" s="69" t="s">
        <v>2732</v>
      </c>
      <c r="D1358" s="70" t="s">
        <v>73</v>
      </c>
      <c r="E1358" s="71">
        <v>781.07</v>
      </c>
      <c r="F1358" s="71">
        <v>14.96</v>
      </c>
      <c r="G1358" s="71">
        <v>796.03</v>
      </c>
      <c r="H1358" s="45">
        <v>9</v>
      </c>
    </row>
    <row r="1359" spans="1:8" ht="45" x14ac:dyDescent="0.25">
      <c r="A1359" s="68" t="s">
        <v>2733</v>
      </c>
      <c r="B1359" s="68"/>
      <c r="C1359" s="69" t="s">
        <v>2734</v>
      </c>
      <c r="D1359" s="70" t="s">
        <v>73</v>
      </c>
      <c r="E1359" s="71">
        <v>595.02</v>
      </c>
      <c r="F1359" s="71"/>
      <c r="G1359" s="71">
        <v>595.02</v>
      </c>
      <c r="H1359" s="45">
        <v>9</v>
      </c>
    </row>
    <row r="1360" spans="1:8" x14ac:dyDescent="0.25">
      <c r="A1360" s="68" t="s">
        <v>2735</v>
      </c>
      <c r="B1360" s="68"/>
      <c r="C1360" s="69" t="s">
        <v>2736</v>
      </c>
      <c r="D1360" s="70"/>
      <c r="E1360" s="71"/>
      <c r="F1360" s="71"/>
      <c r="G1360" s="71"/>
      <c r="H1360" s="45">
        <v>5</v>
      </c>
    </row>
    <row r="1361" spans="1:8" ht="45" x14ac:dyDescent="0.25">
      <c r="A1361" s="68" t="s">
        <v>2737</v>
      </c>
      <c r="B1361" s="68"/>
      <c r="C1361" s="69" t="s">
        <v>2738</v>
      </c>
      <c r="D1361" s="70" t="s">
        <v>73</v>
      </c>
      <c r="E1361" s="71">
        <v>3045.66</v>
      </c>
      <c r="F1361" s="71">
        <v>52.69</v>
      </c>
      <c r="G1361" s="71">
        <v>3098.35</v>
      </c>
      <c r="H1361" s="45">
        <v>9</v>
      </c>
    </row>
    <row r="1362" spans="1:8" ht="30" x14ac:dyDescent="0.25">
      <c r="A1362" s="68" t="s">
        <v>2739</v>
      </c>
      <c r="B1362" s="68"/>
      <c r="C1362" s="69" t="s">
        <v>2740</v>
      </c>
      <c r="D1362" s="70" t="s">
        <v>73</v>
      </c>
      <c r="E1362" s="71">
        <v>1793.07</v>
      </c>
      <c r="F1362" s="71">
        <v>52.69</v>
      </c>
      <c r="G1362" s="71">
        <v>1845.76</v>
      </c>
      <c r="H1362" s="45">
        <v>9</v>
      </c>
    </row>
    <row r="1363" spans="1:8" ht="30" x14ac:dyDescent="0.25">
      <c r="A1363" s="68" t="s">
        <v>2741</v>
      </c>
      <c r="B1363" s="68"/>
      <c r="C1363" s="69" t="s">
        <v>2742</v>
      </c>
      <c r="D1363" s="70" t="s">
        <v>73</v>
      </c>
      <c r="E1363" s="71">
        <v>1923.17</v>
      </c>
      <c r="F1363" s="71">
        <v>52.69</v>
      </c>
      <c r="G1363" s="71">
        <v>1975.86</v>
      </c>
      <c r="H1363" s="45">
        <v>9</v>
      </c>
    </row>
    <row r="1364" spans="1:8" ht="30" x14ac:dyDescent="0.25">
      <c r="A1364" s="68" t="s">
        <v>2743</v>
      </c>
      <c r="B1364" s="68"/>
      <c r="C1364" s="69" t="s">
        <v>2744</v>
      </c>
      <c r="D1364" s="70" t="s">
        <v>73</v>
      </c>
      <c r="E1364" s="71">
        <v>2913.21</v>
      </c>
      <c r="F1364" s="71">
        <v>52.69</v>
      </c>
      <c r="G1364" s="71">
        <v>2965.9</v>
      </c>
      <c r="H1364" s="45">
        <v>9</v>
      </c>
    </row>
    <row r="1365" spans="1:8" ht="45" x14ac:dyDescent="0.25">
      <c r="A1365" s="68" t="s">
        <v>2745</v>
      </c>
      <c r="B1365" s="68"/>
      <c r="C1365" s="69" t="s">
        <v>2746</v>
      </c>
      <c r="D1365" s="70" t="s">
        <v>73</v>
      </c>
      <c r="E1365" s="71">
        <v>2348.4699999999998</v>
      </c>
      <c r="F1365" s="71">
        <v>96.54</v>
      </c>
      <c r="G1365" s="71">
        <v>2445.0100000000002</v>
      </c>
      <c r="H1365" s="45">
        <v>9</v>
      </c>
    </row>
    <row r="1366" spans="1:8" ht="45" x14ac:dyDescent="0.25">
      <c r="A1366" s="68" t="s">
        <v>2747</v>
      </c>
      <c r="B1366" s="68"/>
      <c r="C1366" s="69" t="s">
        <v>2748</v>
      </c>
      <c r="D1366" s="70" t="s">
        <v>73</v>
      </c>
      <c r="E1366" s="71">
        <v>3538.35</v>
      </c>
      <c r="F1366" s="71">
        <v>96.54</v>
      </c>
      <c r="G1366" s="71">
        <v>3634.89</v>
      </c>
      <c r="H1366" s="45">
        <v>9</v>
      </c>
    </row>
    <row r="1367" spans="1:8" ht="45" x14ac:dyDescent="0.25">
      <c r="A1367" s="68" t="s">
        <v>2749</v>
      </c>
      <c r="B1367" s="68"/>
      <c r="C1367" s="69" t="s">
        <v>2750</v>
      </c>
      <c r="D1367" s="70" t="s">
        <v>73</v>
      </c>
      <c r="E1367" s="71">
        <v>2830.03</v>
      </c>
      <c r="F1367" s="71">
        <v>96.54</v>
      </c>
      <c r="G1367" s="71">
        <v>2926.57</v>
      </c>
      <c r="H1367" s="45">
        <v>9</v>
      </c>
    </row>
    <row r="1368" spans="1:8" ht="45" x14ac:dyDescent="0.25">
      <c r="A1368" s="68" t="s">
        <v>2751</v>
      </c>
      <c r="B1368" s="68"/>
      <c r="C1368" s="69" t="s">
        <v>2752</v>
      </c>
      <c r="D1368" s="70" t="s">
        <v>73</v>
      </c>
      <c r="E1368" s="71">
        <v>3581.85</v>
      </c>
      <c r="F1368" s="71">
        <v>96.54</v>
      </c>
      <c r="G1368" s="71">
        <v>3678.39</v>
      </c>
      <c r="H1368" s="45">
        <v>9</v>
      </c>
    </row>
    <row r="1369" spans="1:8" ht="30" x14ac:dyDescent="0.25">
      <c r="A1369" s="68" t="s">
        <v>2753</v>
      </c>
      <c r="B1369" s="68"/>
      <c r="C1369" s="69" t="s">
        <v>2754</v>
      </c>
      <c r="D1369" s="70" t="s">
        <v>73</v>
      </c>
      <c r="E1369" s="71">
        <v>2292.7600000000002</v>
      </c>
      <c r="F1369" s="71">
        <v>52.69</v>
      </c>
      <c r="G1369" s="71">
        <v>2345.4499999999998</v>
      </c>
      <c r="H1369" s="45">
        <v>9</v>
      </c>
    </row>
    <row r="1370" spans="1:8" ht="30" x14ac:dyDescent="0.25">
      <c r="A1370" s="68" t="s">
        <v>2755</v>
      </c>
      <c r="B1370" s="68"/>
      <c r="C1370" s="69" t="s">
        <v>2756</v>
      </c>
      <c r="D1370" s="70" t="s">
        <v>73</v>
      </c>
      <c r="E1370" s="71">
        <v>2314.19</v>
      </c>
      <c r="F1370" s="71">
        <v>52.69</v>
      </c>
      <c r="G1370" s="71">
        <v>2366.88</v>
      </c>
      <c r="H1370" s="45">
        <v>9</v>
      </c>
    </row>
    <row r="1371" spans="1:8" ht="30" x14ac:dyDescent="0.25">
      <c r="A1371" s="68" t="s">
        <v>2757</v>
      </c>
      <c r="B1371" s="68"/>
      <c r="C1371" s="69" t="s">
        <v>2758</v>
      </c>
      <c r="D1371" s="70" t="s">
        <v>73</v>
      </c>
      <c r="E1371" s="71">
        <v>3450.14</v>
      </c>
      <c r="F1371" s="71">
        <v>52.69</v>
      </c>
      <c r="G1371" s="71">
        <v>3502.83</v>
      </c>
      <c r="H1371" s="45">
        <v>9</v>
      </c>
    </row>
    <row r="1372" spans="1:8" ht="45" x14ac:dyDescent="0.25">
      <c r="A1372" s="68" t="s">
        <v>2759</v>
      </c>
      <c r="B1372" s="68"/>
      <c r="C1372" s="69" t="s">
        <v>2760</v>
      </c>
      <c r="D1372" s="70" t="s">
        <v>73</v>
      </c>
      <c r="E1372" s="71">
        <v>2864.13</v>
      </c>
      <c r="F1372" s="71">
        <v>96.54</v>
      </c>
      <c r="G1372" s="71">
        <v>2960.67</v>
      </c>
      <c r="H1372" s="45">
        <v>9</v>
      </c>
    </row>
    <row r="1373" spans="1:8" ht="45" x14ac:dyDescent="0.25">
      <c r="A1373" s="68" t="s">
        <v>2761</v>
      </c>
      <c r="B1373" s="68"/>
      <c r="C1373" s="69" t="s">
        <v>2762</v>
      </c>
      <c r="D1373" s="70" t="s">
        <v>73</v>
      </c>
      <c r="E1373" s="71">
        <v>4067.63</v>
      </c>
      <c r="F1373" s="71">
        <v>96.54</v>
      </c>
      <c r="G1373" s="71">
        <v>4164.17</v>
      </c>
      <c r="H1373" s="45">
        <v>9</v>
      </c>
    </row>
    <row r="1374" spans="1:8" ht="45" x14ac:dyDescent="0.25">
      <c r="A1374" s="68" t="s">
        <v>2763</v>
      </c>
      <c r="B1374" s="68"/>
      <c r="C1374" s="69" t="s">
        <v>2764</v>
      </c>
      <c r="D1374" s="70" t="s">
        <v>73</v>
      </c>
      <c r="E1374" s="71">
        <v>3105.61</v>
      </c>
      <c r="F1374" s="71">
        <v>96.54</v>
      </c>
      <c r="G1374" s="71">
        <v>3202.15</v>
      </c>
      <c r="H1374" s="45">
        <v>9</v>
      </c>
    </row>
    <row r="1375" spans="1:8" ht="45" x14ac:dyDescent="0.25">
      <c r="A1375" s="68" t="s">
        <v>2765</v>
      </c>
      <c r="B1375" s="68"/>
      <c r="C1375" s="69" t="s">
        <v>2766</v>
      </c>
      <c r="D1375" s="70" t="s">
        <v>73</v>
      </c>
      <c r="E1375" s="71">
        <v>4109.57</v>
      </c>
      <c r="F1375" s="71">
        <v>96.54</v>
      </c>
      <c r="G1375" s="71">
        <v>4206.1099999999997</v>
      </c>
      <c r="H1375" s="45">
        <v>9</v>
      </c>
    </row>
    <row r="1376" spans="1:8" ht="45" x14ac:dyDescent="0.25">
      <c r="A1376" s="68" t="s">
        <v>2767</v>
      </c>
      <c r="B1376" s="68"/>
      <c r="C1376" s="69" t="s">
        <v>2768</v>
      </c>
      <c r="D1376" s="70" t="s">
        <v>73</v>
      </c>
      <c r="E1376" s="71">
        <v>4163.55</v>
      </c>
      <c r="F1376" s="71">
        <v>96.54</v>
      </c>
      <c r="G1376" s="71">
        <v>4260.09</v>
      </c>
      <c r="H1376" s="45">
        <v>9</v>
      </c>
    </row>
    <row r="1377" spans="1:8" ht="45" x14ac:dyDescent="0.25">
      <c r="A1377" s="68" t="s">
        <v>2769</v>
      </c>
      <c r="B1377" s="68"/>
      <c r="C1377" s="69" t="s">
        <v>2770</v>
      </c>
      <c r="D1377" s="70" t="s">
        <v>73</v>
      </c>
      <c r="E1377" s="71">
        <v>4027.68</v>
      </c>
      <c r="F1377" s="71">
        <v>52.69</v>
      </c>
      <c r="G1377" s="71">
        <v>4080.37</v>
      </c>
      <c r="H1377" s="45">
        <v>9</v>
      </c>
    </row>
    <row r="1378" spans="1:8" ht="45" x14ac:dyDescent="0.25">
      <c r="A1378" s="68" t="s">
        <v>2771</v>
      </c>
      <c r="B1378" s="68"/>
      <c r="C1378" s="69" t="s">
        <v>2772</v>
      </c>
      <c r="D1378" s="70" t="s">
        <v>73</v>
      </c>
      <c r="E1378" s="71">
        <v>3130.37</v>
      </c>
      <c r="F1378" s="71">
        <v>52.69</v>
      </c>
      <c r="G1378" s="71">
        <v>3183.06</v>
      </c>
      <c r="H1378" s="45">
        <v>9</v>
      </c>
    </row>
    <row r="1379" spans="1:8" ht="45" x14ac:dyDescent="0.25">
      <c r="A1379" s="68" t="s">
        <v>2773</v>
      </c>
      <c r="B1379" s="68"/>
      <c r="C1379" s="69" t="s">
        <v>2774</v>
      </c>
      <c r="D1379" s="70" t="s">
        <v>73</v>
      </c>
      <c r="E1379" s="71">
        <v>4292.2</v>
      </c>
      <c r="F1379" s="71">
        <v>52.69</v>
      </c>
      <c r="G1379" s="71">
        <v>4344.8900000000003</v>
      </c>
      <c r="H1379" s="45">
        <v>9</v>
      </c>
    </row>
    <row r="1380" spans="1:8" ht="45" x14ac:dyDescent="0.25">
      <c r="A1380" s="68" t="s">
        <v>2775</v>
      </c>
      <c r="B1380" s="68"/>
      <c r="C1380" s="69" t="s">
        <v>2776</v>
      </c>
      <c r="D1380" s="70" t="s">
        <v>73</v>
      </c>
      <c r="E1380" s="71">
        <v>3262.98</v>
      </c>
      <c r="F1380" s="71">
        <v>211.46</v>
      </c>
      <c r="G1380" s="71">
        <v>3474.44</v>
      </c>
      <c r="H1380" s="45">
        <v>9</v>
      </c>
    </row>
    <row r="1381" spans="1:8" ht="45" x14ac:dyDescent="0.25">
      <c r="A1381" s="68" t="s">
        <v>2777</v>
      </c>
      <c r="B1381" s="68"/>
      <c r="C1381" s="69" t="s">
        <v>2778</v>
      </c>
      <c r="D1381" s="70" t="s">
        <v>73</v>
      </c>
      <c r="E1381" s="71">
        <v>2738.87</v>
      </c>
      <c r="F1381" s="71">
        <v>52.69</v>
      </c>
      <c r="G1381" s="71">
        <v>2791.56</v>
      </c>
      <c r="H1381" s="45">
        <v>9</v>
      </c>
    </row>
    <row r="1382" spans="1:8" ht="45" x14ac:dyDescent="0.25">
      <c r="A1382" s="68" t="s">
        <v>2779</v>
      </c>
      <c r="B1382" s="68"/>
      <c r="C1382" s="69" t="s">
        <v>2780</v>
      </c>
      <c r="D1382" s="70" t="s">
        <v>73</v>
      </c>
      <c r="E1382" s="71">
        <v>1644.38</v>
      </c>
      <c r="F1382" s="71">
        <v>52.69</v>
      </c>
      <c r="G1382" s="71">
        <v>1697.07</v>
      </c>
      <c r="H1382" s="45">
        <v>9</v>
      </c>
    </row>
    <row r="1383" spans="1:8" ht="30" x14ac:dyDescent="0.25">
      <c r="A1383" s="68" t="s">
        <v>2781</v>
      </c>
      <c r="B1383" s="68"/>
      <c r="C1383" s="69" t="s">
        <v>2782</v>
      </c>
      <c r="D1383" s="70" t="s">
        <v>73</v>
      </c>
      <c r="E1383" s="71">
        <v>2634.96</v>
      </c>
      <c r="F1383" s="71">
        <v>52.69</v>
      </c>
      <c r="G1383" s="71">
        <v>2687.65</v>
      </c>
      <c r="H1383" s="45">
        <v>9</v>
      </c>
    </row>
    <row r="1384" spans="1:8" ht="30" x14ac:dyDescent="0.25">
      <c r="A1384" s="68" t="s">
        <v>2783</v>
      </c>
      <c r="B1384" s="68"/>
      <c r="C1384" s="69" t="s">
        <v>2784</v>
      </c>
      <c r="D1384" s="70" t="s">
        <v>73</v>
      </c>
      <c r="E1384" s="71">
        <v>2186.06</v>
      </c>
      <c r="F1384" s="71">
        <v>52.69</v>
      </c>
      <c r="G1384" s="71">
        <v>2238.75</v>
      </c>
      <c r="H1384" s="45">
        <v>9</v>
      </c>
    </row>
    <row r="1385" spans="1:8" x14ac:dyDescent="0.25">
      <c r="A1385" s="68" t="s">
        <v>2785</v>
      </c>
      <c r="B1385" s="68"/>
      <c r="C1385" s="69" t="s">
        <v>2786</v>
      </c>
      <c r="D1385" s="70"/>
      <c r="E1385" s="71"/>
      <c r="F1385" s="71"/>
      <c r="G1385" s="71"/>
      <c r="H1385" s="45">
        <v>5</v>
      </c>
    </row>
    <row r="1386" spans="1:8" ht="30" x14ac:dyDescent="0.25">
      <c r="A1386" s="68" t="s">
        <v>2787</v>
      </c>
      <c r="B1386" s="68"/>
      <c r="C1386" s="69" t="s">
        <v>2788</v>
      </c>
      <c r="D1386" s="70" t="s">
        <v>131</v>
      </c>
      <c r="E1386" s="71">
        <v>1329.94</v>
      </c>
      <c r="F1386" s="71">
        <v>43.85</v>
      </c>
      <c r="G1386" s="71">
        <v>1373.79</v>
      </c>
      <c r="H1386" s="45">
        <v>9</v>
      </c>
    </row>
    <row r="1387" spans="1:8" x14ac:dyDescent="0.25">
      <c r="A1387" s="68" t="s">
        <v>2789</v>
      </c>
      <c r="B1387" s="68"/>
      <c r="C1387" s="69" t="s">
        <v>2790</v>
      </c>
      <c r="D1387" s="70"/>
      <c r="E1387" s="71"/>
      <c r="F1387" s="71"/>
      <c r="G1387" s="71"/>
      <c r="H1387" s="45">
        <v>5</v>
      </c>
    </row>
    <row r="1388" spans="1:8" ht="30" x14ac:dyDescent="0.25">
      <c r="A1388" s="68" t="s">
        <v>2791</v>
      </c>
      <c r="B1388" s="68"/>
      <c r="C1388" s="69" t="s">
        <v>2792</v>
      </c>
      <c r="D1388" s="70" t="s">
        <v>73</v>
      </c>
      <c r="E1388" s="71">
        <v>793.47</v>
      </c>
      <c r="F1388" s="71">
        <v>37.4</v>
      </c>
      <c r="G1388" s="71">
        <v>830.87</v>
      </c>
      <c r="H1388" s="45">
        <v>9</v>
      </c>
    </row>
    <row r="1389" spans="1:8" ht="30" x14ac:dyDescent="0.25">
      <c r="A1389" s="68" t="s">
        <v>2793</v>
      </c>
      <c r="B1389" s="68"/>
      <c r="C1389" s="69" t="s">
        <v>2794</v>
      </c>
      <c r="D1389" s="70" t="s">
        <v>73</v>
      </c>
      <c r="E1389" s="71">
        <v>976.84</v>
      </c>
      <c r="F1389" s="71">
        <v>105.04</v>
      </c>
      <c r="G1389" s="71">
        <v>1081.8800000000001</v>
      </c>
      <c r="H1389" s="45">
        <v>9</v>
      </c>
    </row>
    <row r="1390" spans="1:8" ht="30" x14ac:dyDescent="0.25">
      <c r="A1390" s="68" t="s">
        <v>2795</v>
      </c>
      <c r="B1390" s="68"/>
      <c r="C1390" s="69" t="s">
        <v>2796</v>
      </c>
      <c r="D1390" s="70"/>
      <c r="E1390" s="71"/>
      <c r="F1390" s="71"/>
      <c r="G1390" s="71"/>
      <c r="H1390" s="45">
        <v>5</v>
      </c>
    </row>
    <row r="1391" spans="1:8" ht="45" x14ac:dyDescent="0.25">
      <c r="A1391" s="68" t="s">
        <v>2797</v>
      </c>
      <c r="B1391" s="68"/>
      <c r="C1391" s="69" t="s">
        <v>2798</v>
      </c>
      <c r="D1391" s="70" t="s">
        <v>131</v>
      </c>
      <c r="E1391" s="71">
        <v>737.84</v>
      </c>
      <c r="F1391" s="71">
        <v>44.88</v>
      </c>
      <c r="G1391" s="71">
        <v>782.72</v>
      </c>
      <c r="H1391" s="45">
        <v>9</v>
      </c>
    </row>
    <row r="1392" spans="1:8" ht="30" x14ac:dyDescent="0.25">
      <c r="A1392" s="68" t="s">
        <v>2799</v>
      </c>
      <c r="B1392" s="68"/>
      <c r="C1392" s="69" t="s">
        <v>2800</v>
      </c>
      <c r="D1392" s="70" t="s">
        <v>131</v>
      </c>
      <c r="E1392" s="71">
        <v>511.16</v>
      </c>
      <c r="F1392" s="71">
        <v>18.71</v>
      </c>
      <c r="G1392" s="71">
        <v>529.87</v>
      </c>
      <c r="H1392" s="45">
        <v>9</v>
      </c>
    </row>
    <row r="1393" spans="1:8" ht="30" x14ac:dyDescent="0.25">
      <c r="A1393" s="68" t="s">
        <v>2801</v>
      </c>
      <c r="B1393" s="68"/>
      <c r="C1393" s="69" t="s">
        <v>2802</v>
      </c>
      <c r="D1393" s="70" t="s">
        <v>131</v>
      </c>
      <c r="E1393" s="71">
        <v>586.42999999999995</v>
      </c>
      <c r="F1393" s="71">
        <v>37.4</v>
      </c>
      <c r="G1393" s="71">
        <v>623.83000000000004</v>
      </c>
      <c r="H1393" s="45">
        <v>9</v>
      </c>
    </row>
    <row r="1394" spans="1:8" x14ac:dyDescent="0.25">
      <c r="A1394" s="68" t="s">
        <v>2803</v>
      </c>
      <c r="B1394" s="68"/>
      <c r="C1394" s="69" t="s">
        <v>2804</v>
      </c>
      <c r="D1394" s="70"/>
      <c r="E1394" s="71"/>
      <c r="F1394" s="71"/>
      <c r="G1394" s="71"/>
      <c r="H1394" s="45">
        <v>5</v>
      </c>
    </row>
    <row r="1395" spans="1:8" x14ac:dyDescent="0.25">
      <c r="A1395" s="68" t="s">
        <v>2805</v>
      </c>
      <c r="B1395" s="68"/>
      <c r="C1395" s="69" t="s">
        <v>2806</v>
      </c>
      <c r="D1395" s="70" t="s">
        <v>73</v>
      </c>
      <c r="E1395" s="71"/>
      <c r="F1395" s="71">
        <v>37.4</v>
      </c>
      <c r="G1395" s="71">
        <v>37.4</v>
      </c>
      <c r="H1395" s="45">
        <v>9</v>
      </c>
    </row>
    <row r="1396" spans="1:8" x14ac:dyDescent="0.25">
      <c r="A1396" s="68" t="s">
        <v>2807</v>
      </c>
      <c r="B1396" s="68"/>
      <c r="C1396" s="69" t="s">
        <v>2808</v>
      </c>
      <c r="D1396" s="70" t="s">
        <v>131</v>
      </c>
      <c r="E1396" s="71">
        <v>1.75</v>
      </c>
      <c r="F1396" s="71">
        <v>9.73</v>
      </c>
      <c r="G1396" s="71">
        <v>11.48</v>
      </c>
      <c r="H1396" s="45">
        <v>9</v>
      </c>
    </row>
    <row r="1397" spans="1:8" x14ac:dyDescent="0.25">
      <c r="A1397" s="68" t="s">
        <v>2809</v>
      </c>
      <c r="B1397" s="68"/>
      <c r="C1397" s="69" t="s">
        <v>2810</v>
      </c>
      <c r="D1397" s="70" t="s">
        <v>131</v>
      </c>
      <c r="E1397" s="71"/>
      <c r="F1397" s="71">
        <v>22.44</v>
      </c>
      <c r="G1397" s="71">
        <v>22.44</v>
      </c>
      <c r="H1397" s="45">
        <v>9</v>
      </c>
    </row>
    <row r="1398" spans="1:8" x14ac:dyDescent="0.25">
      <c r="A1398" s="68" t="s">
        <v>2811</v>
      </c>
      <c r="B1398" s="68"/>
      <c r="C1398" s="69" t="s">
        <v>2812</v>
      </c>
      <c r="D1398" s="70" t="s">
        <v>131</v>
      </c>
      <c r="E1398" s="71">
        <v>31.7</v>
      </c>
      <c r="F1398" s="71">
        <v>23.37</v>
      </c>
      <c r="G1398" s="71">
        <v>55.07</v>
      </c>
      <c r="H1398" s="45">
        <v>9</v>
      </c>
    </row>
    <row r="1399" spans="1:8" x14ac:dyDescent="0.25">
      <c r="A1399" s="68" t="s">
        <v>2813</v>
      </c>
      <c r="B1399" s="68"/>
      <c r="C1399" s="69" t="s">
        <v>2814</v>
      </c>
      <c r="D1399" s="70" t="s">
        <v>334</v>
      </c>
      <c r="E1399" s="71">
        <v>3788.13</v>
      </c>
      <c r="F1399" s="71">
        <v>87.7</v>
      </c>
      <c r="G1399" s="71">
        <v>3875.83</v>
      </c>
      <c r="H1399" s="45">
        <v>9</v>
      </c>
    </row>
    <row r="1400" spans="1:8" x14ac:dyDescent="0.25">
      <c r="A1400" s="68" t="s">
        <v>2815</v>
      </c>
      <c r="B1400" s="68"/>
      <c r="C1400" s="69" t="s">
        <v>2816</v>
      </c>
      <c r="D1400" s="70" t="s">
        <v>131</v>
      </c>
      <c r="E1400" s="71">
        <v>125.28</v>
      </c>
      <c r="F1400" s="71">
        <v>9.73</v>
      </c>
      <c r="G1400" s="71">
        <v>135.01</v>
      </c>
      <c r="H1400" s="45">
        <v>9</v>
      </c>
    </row>
    <row r="1401" spans="1:8" ht="30" x14ac:dyDescent="0.25">
      <c r="A1401" s="68" t="s">
        <v>2817</v>
      </c>
      <c r="B1401" s="68"/>
      <c r="C1401" s="69" t="s">
        <v>2818</v>
      </c>
      <c r="D1401" s="70" t="s">
        <v>131</v>
      </c>
      <c r="E1401" s="71">
        <v>455.92</v>
      </c>
      <c r="F1401" s="71">
        <v>9.73</v>
      </c>
      <c r="G1401" s="71">
        <v>465.65</v>
      </c>
      <c r="H1401" s="45">
        <v>9</v>
      </c>
    </row>
    <row r="1402" spans="1:8" x14ac:dyDescent="0.25">
      <c r="A1402" s="68" t="s">
        <v>2819</v>
      </c>
      <c r="B1402" s="68"/>
      <c r="C1402" s="69" t="s">
        <v>2820</v>
      </c>
      <c r="D1402" s="70" t="s">
        <v>73</v>
      </c>
      <c r="E1402" s="71">
        <v>290.89</v>
      </c>
      <c r="F1402" s="71">
        <v>44.88</v>
      </c>
      <c r="G1402" s="71">
        <v>335.77</v>
      </c>
      <c r="H1402" s="45">
        <v>9</v>
      </c>
    </row>
    <row r="1403" spans="1:8" ht="30" x14ac:dyDescent="0.25">
      <c r="A1403" s="68" t="s">
        <v>2821</v>
      </c>
      <c r="B1403" s="68"/>
      <c r="C1403" s="69" t="s">
        <v>2822</v>
      </c>
      <c r="D1403" s="70" t="s">
        <v>73</v>
      </c>
      <c r="E1403" s="71">
        <v>133.81</v>
      </c>
      <c r="F1403" s="71">
        <v>8.14</v>
      </c>
      <c r="G1403" s="71">
        <v>141.94999999999999</v>
      </c>
      <c r="H1403" s="45">
        <v>9</v>
      </c>
    </row>
    <row r="1404" spans="1:8" ht="30" x14ac:dyDescent="0.25">
      <c r="A1404" s="68" t="s">
        <v>2823</v>
      </c>
      <c r="B1404" s="68"/>
      <c r="C1404" s="69" t="s">
        <v>2824</v>
      </c>
      <c r="D1404" s="70" t="s">
        <v>73</v>
      </c>
      <c r="E1404" s="71">
        <v>47.77</v>
      </c>
      <c r="F1404" s="71">
        <v>8.14</v>
      </c>
      <c r="G1404" s="71">
        <v>55.91</v>
      </c>
      <c r="H1404" s="45">
        <v>9</v>
      </c>
    </row>
    <row r="1405" spans="1:8" ht="45" x14ac:dyDescent="0.25">
      <c r="A1405" s="68" t="s">
        <v>2825</v>
      </c>
      <c r="B1405" s="68"/>
      <c r="C1405" s="69" t="s">
        <v>2826</v>
      </c>
      <c r="D1405" s="70" t="s">
        <v>73</v>
      </c>
      <c r="E1405" s="71">
        <v>708.28</v>
      </c>
      <c r="F1405" s="71">
        <v>80.11</v>
      </c>
      <c r="G1405" s="71">
        <v>788.39</v>
      </c>
      <c r="H1405" s="45">
        <v>9</v>
      </c>
    </row>
    <row r="1406" spans="1:8" ht="45" x14ac:dyDescent="0.25">
      <c r="A1406" s="68" t="s">
        <v>2827</v>
      </c>
      <c r="B1406" s="68"/>
      <c r="C1406" s="69" t="s">
        <v>2828</v>
      </c>
      <c r="D1406" s="70" t="s">
        <v>73</v>
      </c>
      <c r="E1406" s="71">
        <v>1307.97</v>
      </c>
      <c r="F1406" s="71">
        <v>80.11</v>
      </c>
      <c r="G1406" s="71">
        <v>1388.08</v>
      </c>
      <c r="H1406" s="45">
        <v>9</v>
      </c>
    </row>
    <row r="1407" spans="1:8" ht="30" x14ac:dyDescent="0.25">
      <c r="A1407" s="68" t="s">
        <v>2829</v>
      </c>
      <c r="B1407" s="68"/>
      <c r="C1407" s="69" t="s">
        <v>2830</v>
      </c>
      <c r="D1407" s="70"/>
      <c r="E1407" s="71"/>
      <c r="F1407" s="71"/>
      <c r="G1407" s="71"/>
      <c r="H1407" s="45">
        <v>2</v>
      </c>
    </row>
    <row r="1408" spans="1:8" x14ac:dyDescent="0.25">
      <c r="A1408" s="68" t="s">
        <v>2831</v>
      </c>
      <c r="B1408" s="68"/>
      <c r="C1408" s="69" t="s">
        <v>2832</v>
      </c>
      <c r="D1408" s="70"/>
      <c r="E1408" s="71"/>
      <c r="F1408" s="71"/>
      <c r="G1408" s="71"/>
      <c r="H1408" s="45">
        <v>5</v>
      </c>
    </row>
    <row r="1409" spans="1:8" x14ac:dyDescent="0.25">
      <c r="A1409" s="68" t="s">
        <v>2833</v>
      </c>
      <c r="B1409" s="68"/>
      <c r="C1409" s="69" t="s">
        <v>2834</v>
      </c>
      <c r="D1409" s="70" t="s">
        <v>73</v>
      </c>
      <c r="E1409" s="71">
        <v>820.29</v>
      </c>
      <c r="F1409" s="71">
        <v>56.11</v>
      </c>
      <c r="G1409" s="71">
        <v>876.4</v>
      </c>
      <c r="H1409" s="45">
        <v>9</v>
      </c>
    </row>
    <row r="1410" spans="1:8" ht="30" x14ac:dyDescent="0.25">
      <c r="A1410" s="68" t="s">
        <v>2835</v>
      </c>
      <c r="B1410" s="68"/>
      <c r="C1410" s="69" t="s">
        <v>2836</v>
      </c>
      <c r="D1410" s="70" t="s">
        <v>73</v>
      </c>
      <c r="E1410" s="71">
        <v>383.97</v>
      </c>
      <c r="F1410" s="71">
        <v>56.11</v>
      </c>
      <c r="G1410" s="71">
        <v>440.08</v>
      </c>
      <c r="H1410" s="45">
        <v>9</v>
      </c>
    </row>
    <row r="1411" spans="1:8" x14ac:dyDescent="0.25">
      <c r="A1411" s="68" t="s">
        <v>2837</v>
      </c>
      <c r="B1411" s="68"/>
      <c r="C1411" s="69" t="s">
        <v>2838</v>
      </c>
      <c r="D1411" s="70" t="s">
        <v>73</v>
      </c>
      <c r="E1411" s="71">
        <v>1072.8599999999999</v>
      </c>
      <c r="F1411" s="71">
        <v>56.11</v>
      </c>
      <c r="G1411" s="71">
        <v>1128.97</v>
      </c>
      <c r="H1411" s="45">
        <v>9</v>
      </c>
    </row>
    <row r="1412" spans="1:8" ht="30" x14ac:dyDescent="0.25">
      <c r="A1412" s="68" t="s">
        <v>2839</v>
      </c>
      <c r="B1412" s="68"/>
      <c r="C1412" s="69" t="s">
        <v>2840</v>
      </c>
      <c r="D1412" s="70" t="s">
        <v>73</v>
      </c>
      <c r="E1412" s="71">
        <v>798.32</v>
      </c>
      <c r="F1412" s="71">
        <v>56.11</v>
      </c>
      <c r="G1412" s="71">
        <v>854.43</v>
      </c>
      <c r="H1412" s="45">
        <v>9</v>
      </c>
    </row>
    <row r="1413" spans="1:8" x14ac:dyDescent="0.25">
      <c r="A1413" s="68" t="s">
        <v>2841</v>
      </c>
      <c r="B1413" s="68"/>
      <c r="C1413" s="69" t="s">
        <v>2842</v>
      </c>
      <c r="D1413" s="70" t="s">
        <v>73</v>
      </c>
      <c r="E1413" s="71">
        <v>849.43</v>
      </c>
      <c r="F1413" s="71">
        <v>56.11</v>
      </c>
      <c r="G1413" s="71">
        <v>905.54</v>
      </c>
      <c r="H1413" s="45">
        <v>9</v>
      </c>
    </row>
    <row r="1414" spans="1:8" ht="30" x14ac:dyDescent="0.25">
      <c r="A1414" s="68" t="s">
        <v>2843</v>
      </c>
      <c r="B1414" s="68"/>
      <c r="C1414" s="69" t="s">
        <v>2844</v>
      </c>
      <c r="D1414" s="70" t="s">
        <v>73</v>
      </c>
      <c r="E1414" s="71">
        <v>393.52</v>
      </c>
      <c r="F1414" s="71">
        <v>56.11</v>
      </c>
      <c r="G1414" s="71">
        <v>449.63</v>
      </c>
      <c r="H1414" s="45">
        <v>9</v>
      </c>
    </row>
    <row r="1415" spans="1:8" x14ac:dyDescent="0.25">
      <c r="A1415" s="68" t="s">
        <v>2845</v>
      </c>
      <c r="B1415" s="68"/>
      <c r="C1415" s="69" t="s">
        <v>2846</v>
      </c>
      <c r="D1415" s="70" t="s">
        <v>73</v>
      </c>
      <c r="E1415" s="71">
        <v>939.81</v>
      </c>
      <c r="F1415" s="71">
        <v>56.11</v>
      </c>
      <c r="G1415" s="71">
        <v>995.92</v>
      </c>
      <c r="H1415" s="45">
        <v>9</v>
      </c>
    </row>
    <row r="1416" spans="1:8" ht="30" x14ac:dyDescent="0.25">
      <c r="A1416" s="68" t="s">
        <v>2847</v>
      </c>
      <c r="B1416" s="68"/>
      <c r="C1416" s="69" t="s">
        <v>2848</v>
      </c>
      <c r="D1416" s="70" t="s">
        <v>73</v>
      </c>
      <c r="E1416" s="71">
        <v>647.94000000000005</v>
      </c>
      <c r="F1416" s="71">
        <v>56.11</v>
      </c>
      <c r="G1416" s="71">
        <v>704.05</v>
      </c>
      <c r="H1416" s="45">
        <v>9</v>
      </c>
    </row>
    <row r="1417" spans="1:8" x14ac:dyDescent="0.25">
      <c r="A1417" s="68" t="s">
        <v>2849</v>
      </c>
      <c r="B1417" s="68"/>
      <c r="C1417" s="69" t="s">
        <v>2850</v>
      </c>
      <c r="D1417" s="70" t="s">
        <v>73</v>
      </c>
      <c r="E1417" s="71">
        <v>1074.07</v>
      </c>
      <c r="F1417" s="71">
        <v>56.11</v>
      </c>
      <c r="G1417" s="71">
        <v>1130.18</v>
      </c>
      <c r="H1417" s="45">
        <v>9</v>
      </c>
    </row>
    <row r="1418" spans="1:8" ht="30" x14ac:dyDescent="0.25">
      <c r="A1418" s="68" t="s">
        <v>2851</v>
      </c>
      <c r="B1418" s="68"/>
      <c r="C1418" s="69" t="s">
        <v>2852</v>
      </c>
      <c r="D1418" s="70" t="s">
        <v>73</v>
      </c>
      <c r="E1418" s="71">
        <v>1128.58</v>
      </c>
      <c r="F1418" s="71">
        <v>56.11</v>
      </c>
      <c r="G1418" s="71">
        <v>1184.69</v>
      </c>
      <c r="H1418" s="45">
        <v>9</v>
      </c>
    </row>
    <row r="1419" spans="1:8" ht="30" x14ac:dyDescent="0.25">
      <c r="A1419" s="68" t="s">
        <v>2853</v>
      </c>
      <c r="B1419" s="68"/>
      <c r="C1419" s="69" t="s">
        <v>2854</v>
      </c>
      <c r="D1419" s="70" t="s">
        <v>73</v>
      </c>
      <c r="E1419" s="71">
        <v>431.35</v>
      </c>
      <c r="F1419" s="71"/>
      <c r="G1419" s="71">
        <v>431.35</v>
      </c>
      <c r="H1419" s="45">
        <v>9</v>
      </c>
    </row>
    <row r="1420" spans="1:8" x14ac:dyDescent="0.25">
      <c r="A1420" s="68" t="s">
        <v>2855</v>
      </c>
      <c r="B1420" s="68"/>
      <c r="C1420" s="69" t="s">
        <v>2856</v>
      </c>
      <c r="D1420" s="70" t="s">
        <v>73</v>
      </c>
      <c r="E1420" s="71">
        <v>1047.2</v>
      </c>
      <c r="F1420" s="71">
        <v>43.12</v>
      </c>
      <c r="G1420" s="71">
        <v>1090.32</v>
      </c>
      <c r="H1420" s="45">
        <v>9</v>
      </c>
    </row>
    <row r="1421" spans="1:8" x14ac:dyDescent="0.25">
      <c r="A1421" s="68" t="s">
        <v>2857</v>
      </c>
      <c r="B1421" s="68"/>
      <c r="C1421" s="69" t="s">
        <v>2858</v>
      </c>
      <c r="D1421" s="70" t="s">
        <v>73</v>
      </c>
      <c r="E1421" s="71">
        <v>1831.38</v>
      </c>
      <c r="F1421" s="71">
        <v>56.11</v>
      </c>
      <c r="G1421" s="71">
        <v>1887.49</v>
      </c>
      <c r="H1421" s="45">
        <v>9</v>
      </c>
    </row>
    <row r="1422" spans="1:8" x14ac:dyDescent="0.25">
      <c r="A1422" s="68" t="s">
        <v>2859</v>
      </c>
      <c r="B1422" s="68"/>
      <c r="C1422" s="69" t="s">
        <v>2860</v>
      </c>
      <c r="D1422" s="70" t="s">
        <v>73</v>
      </c>
      <c r="E1422" s="71">
        <v>1471.12</v>
      </c>
      <c r="F1422" s="71">
        <v>56.11</v>
      </c>
      <c r="G1422" s="71">
        <v>1527.23</v>
      </c>
      <c r="H1422" s="45">
        <v>9</v>
      </c>
    </row>
    <row r="1423" spans="1:8" x14ac:dyDescent="0.25">
      <c r="A1423" s="68" t="s">
        <v>2861</v>
      </c>
      <c r="B1423" s="68"/>
      <c r="C1423" s="69" t="s">
        <v>2862</v>
      </c>
      <c r="D1423" s="70" t="s">
        <v>73</v>
      </c>
      <c r="E1423" s="71">
        <v>793.72</v>
      </c>
      <c r="F1423" s="71">
        <v>56.11</v>
      </c>
      <c r="G1423" s="71">
        <v>849.83</v>
      </c>
      <c r="H1423" s="45">
        <v>9</v>
      </c>
    </row>
    <row r="1424" spans="1:8" x14ac:dyDescent="0.25">
      <c r="A1424" s="68" t="s">
        <v>2863</v>
      </c>
      <c r="B1424" s="68"/>
      <c r="C1424" s="69" t="s">
        <v>2864</v>
      </c>
      <c r="D1424" s="70" t="s">
        <v>73</v>
      </c>
      <c r="E1424" s="71">
        <v>717.16</v>
      </c>
      <c r="F1424" s="71">
        <v>43.12</v>
      </c>
      <c r="G1424" s="71">
        <v>760.28</v>
      </c>
      <c r="H1424" s="45">
        <v>9</v>
      </c>
    </row>
    <row r="1425" spans="1:8" x14ac:dyDescent="0.25">
      <c r="A1425" s="68" t="s">
        <v>2865</v>
      </c>
      <c r="B1425" s="68"/>
      <c r="C1425" s="69" t="s">
        <v>2866</v>
      </c>
      <c r="D1425" s="70" t="s">
        <v>73</v>
      </c>
      <c r="E1425" s="71">
        <v>985.38</v>
      </c>
      <c r="F1425" s="71">
        <v>43.12</v>
      </c>
      <c r="G1425" s="71">
        <v>1028.5</v>
      </c>
      <c r="H1425" s="45">
        <v>9</v>
      </c>
    </row>
    <row r="1426" spans="1:8" x14ac:dyDescent="0.25">
      <c r="A1426" s="68" t="s">
        <v>2867</v>
      </c>
      <c r="B1426" s="68"/>
      <c r="C1426" s="69" t="s">
        <v>2868</v>
      </c>
      <c r="D1426" s="70" t="s">
        <v>73</v>
      </c>
      <c r="E1426" s="71">
        <v>780.06</v>
      </c>
      <c r="F1426" s="71">
        <v>32.340000000000003</v>
      </c>
      <c r="G1426" s="71">
        <v>812.4</v>
      </c>
      <c r="H1426" s="45">
        <v>9</v>
      </c>
    </row>
    <row r="1427" spans="1:8" x14ac:dyDescent="0.25">
      <c r="A1427" s="68" t="s">
        <v>2869</v>
      </c>
      <c r="B1427" s="68"/>
      <c r="C1427" s="69" t="s">
        <v>2870</v>
      </c>
      <c r="D1427" s="70" t="s">
        <v>73</v>
      </c>
      <c r="E1427" s="71">
        <v>854.93</v>
      </c>
      <c r="F1427" s="71">
        <v>32.340000000000003</v>
      </c>
      <c r="G1427" s="71">
        <v>887.27</v>
      </c>
      <c r="H1427" s="45">
        <v>9</v>
      </c>
    </row>
    <row r="1428" spans="1:8" ht="30" x14ac:dyDescent="0.25">
      <c r="A1428" s="68" t="s">
        <v>2871</v>
      </c>
      <c r="B1428" s="68"/>
      <c r="C1428" s="69" t="s">
        <v>2872</v>
      </c>
      <c r="D1428" s="70" t="s">
        <v>73</v>
      </c>
      <c r="E1428" s="71">
        <v>1162.3599999999999</v>
      </c>
      <c r="F1428" s="71">
        <v>32.340000000000003</v>
      </c>
      <c r="G1428" s="71">
        <v>1194.7</v>
      </c>
      <c r="H1428" s="45">
        <v>9</v>
      </c>
    </row>
    <row r="1429" spans="1:8" x14ac:dyDescent="0.25">
      <c r="A1429" s="68" t="s">
        <v>2873</v>
      </c>
      <c r="B1429" s="68"/>
      <c r="C1429" s="69" t="s">
        <v>2874</v>
      </c>
      <c r="D1429" s="70" t="s">
        <v>73</v>
      </c>
      <c r="E1429" s="71">
        <v>848.49</v>
      </c>
      <c r="F1429" s="71"/>
      <c r="G1429" s="71">
        <v>848.49</v>
      </c>
      <c r="H1429" s="45">
        <v>9</v>
      </c>
    </row>
    <row r="1430" spans="1:8" ht="30" x14ac:dyDescent="0.25">
      <c r="A1430" s="68" t="s">
        <v>2875</v>
      </c>
      <c r="B1430" s="68"/>
      <c r="C1430" s="69" t="s">
        <v>2876</v>
      </c>
      <c r="D1430" s="70" t="s">
        <v>73</v>
      </c>
      <c r="E1430" s="71">
        <v>1410.92</v>
      </c>
      <c r="F1430" s="71"/>
      <c r="G1430" s="71">
        <v>1410.92</v>
      </c>
      <c r="H1430" s="45">
        <v>9</v>
      </c>
    </row>
    <row r="1431" spans="1:8" ht="30" x14ac:dyDescent="0.25">
      <c r="A1431" s="68" t="s">
        <v>2877</v>
      </c>
      <c r="B1431" s="68"/>
      <c r="C1431" s="69" t="s">
        <v>2878</v>
      </c>
      <c r="D1431" s="70" t="s">
        <v>73</v>
      </c>
      <c r="E1431" s="71">
        <v>902.21</v>
      </c>
      <c r="F1431" s="71"/>
      <c r="G1431" s="71">
        <v>902.21</v>
      </c>
      <c r="H1431" s="45">
        <v>9</v>
      </c>
    </row>
    <row r="1432" spans="1:8" ht="30" x14ac:dyDescent="0.25">
      <c r="A1432" s="68" t="s">
        <v>2879</v>
      </c>
      <c r="B1432" s="68"/>
      <c r="C1432" s="69" t="s">
        <v>2880</v>
      </c>
      <c r="D1432" s="70" t="s">
        <v>73</v>
      </c>
      <c r="E1432" s="71">
        <v>906.9</v>
      </c>
      <c r="F1432" s="71"/>
      <c r="G1432" s="71">
        <v>906.9</v>
      </c>
      <c r="H1432" s="45">
        <v>9</v>
      </c>
    </row>
    <row r="1433" spans="1:8" ht="30" x14ac:dyDescent="0.25">
      <c r="A1433" s="68" t="s">
        <v>2881</v>
      </c>
      <c r="B1433" s="68"/>
      <c r="C1433" s="69" t="s">
        <v>2882</v>
      </c>
      <c r="D1433" s="70" t="s">
        <v>73</v>
      </c>
      <c r="E1433" s="71">
        <v>930.17</v>
      </c>
      <c r="F1433" s="71">
        <v>56.11</v>
      </c>
      <c r="G1433" s="71">
        <v>986.28</v>
      </c>
      <c r="H1433" s="45">
        <v>9</v>
      </c>
    </row>
    <row r="1434" spans="1:8" ht="30" x14ac:dyDescent="0.25">
      <c r="A1434" s="68" t="s">
        <v>2883</v>
      </c>
      <c r="B1434" s="68"/>
      <c r="C1434" s="69" t="s">
        <v>2884</v>
      </c>
      <c r="D1434" s="70" t="s">
        <v>73</v>
      </c>
      <c r="E1434" s="71">
        <v>1163.07</v>
      </c>
      <c r="F1434" s="71">
        <v>56.11</v>
      </c>
      <c r="G1434" s="71">
        <v>1219.18</v>
      </c>
      <c r="H1434" s="45">
        <v>9</v>
      </c>
    </row>
    <row r="1435" spans="1:8" ht="30" x14ac:dyDescent="0.25">
      <c r="A1435" s="68" t="s">
        <v>2885</v>
      </c>
      <c r="B1435" s="68"/>
      <c r="C1435" s="69" t="s">
        <v>2886</v>
      </c>
      <c r="D1435" s="70" t="s">
        <v>73</v>
      </c>
      <c r="E1435" s="71">
        <v>1007.3</v>
      </c>
      <c r="F1435" s="71">
        <v>56.11</v>
      </c>
      <c r="G1435" s="71">
        <v>1063.4100000000001</v>
      </c>
      <c r="H1435" s="45">
        <v>9</v>
      </c>
    </row>
    <row r="1436" spans="1:8" ht="30" x14ac:dyDescent="0.25">
      <c r="A1436" s="68" t="s">
        <v>2887</v>
      </c>
      <c r="B1436" s="68"/>
      <c r="C1436" s="69" t="s">
        <v>2888</v>
      </c>
      <c r="D1436" s="70" t="s">
        <v>73</v>
      </c>
      <c r="E1436" s="71">
        <v>1000.74</v>
      </c>
      <c r="F1436" s="71">
        <v>56.11</v>
      </c>
      <c r="G1436" s="71">
        <v>1056.8499999999999</v>
      </c>
      <c r="H1436" s="45">
        <v>9</v>
      </c>
    </row>
    <row r="1437" spans="1:8" x14ac:dyDescent="0.25">
      <c r="A1437" s="68" t="s">
        <v>2889</v>
      </c>
      <c r="B1437" s="68"/>
      <c r="C1437" s="69" t="s">
        <v>2890</v>
      </c>
      <c r="D1437" s="70"/>
      <c r="E1437" s="71"/>
      <c r="F1437" s="71"/>
      <c r="G1437" s="71"/>
      <c r="H1437" s="45">
        <v>5</v>
      </c>
    </row>
    <row r="1438" spans="1:8" ht="30" x14ac:dyDescent="0.25">
      <c r="A1438" s="68" t="s">
        <v>2891</v>
      </c>
      <c r="B1438" s="68"/>
      <c r="C1438" s="69" t="s">
        <v>2892</v>
      </c>
      <c r="D1438" s="70" t="s">
        <v>73</v>
      </c>
      <c r="E1438" s="71">
        <v>411.63</v>
      </c>
      <c r="F1438" s="71">
        <v>112.2</v>
      </c>
      <c r="G1438" s="71">
        <v>523.83000000000004</v>
      </c>
      <c r="H1438" s="45">
        <v>9</v>
      </c>
    </row>
    <row r="1439" spans="1:8" x14ac:dyDescent="0.25">
      <c r="A1439" s="68" t="s">
        <v>2893</v>
      </c>
      <c r="B1439" s="68"/>
      <c r="C1439" s="69" t="s">
        <v>2894</v>
      </c>
      <c r="D1439" s="70" t="s">
        <v>73</v>
      </c>
      <c r="E1439" s="71">
        <v>1003.7</v>
      </c>
      <c r="F1439" s="71">
        <v>112.2</v>
      </c>
      <c r="G1439" s="71">
        <v>1115.9000000000001</v>
      </c>
      <c r="H1439" s="45">
        <v>9</v>
      </c>
    </row>
    <row r="1440" spans="1:8" x14ac:dyDescent="0.25">
      <c r="A1440" s="68" t="s">
        <v>2895</v>
      </c>
      <c r="B1440" s="68"/>
      <c r="C1440" s="69" t="s">
        <v>2896</v>
      </c>
      <c r="D1440" s="70" t="s">
        <v>73</v>
      </c>
      <c r="E1440" s="71">
        <v>1124.93</v>
      </c>
      <c r="F1440" s="71">
        <v>112.2</v>
      </c>
      <c r="G1440" s="71">
        <v>1237.1300000000001</v>
      </c>
      <c r="H1440" s="45">
        <v>9</v>
      </c>
    </row>
    <row r="1441" spans="1:8" ht="30" x14ac:dyDescent="0.25">
      <c r="A1441" s="68" t="s">
        <v>2897</v>
      </c>
      <c r="B1441" s="68"/>
      <c r="C1441" s="69" t="s">
        <v>2898</v>
      </c>
      <c r="D1441" s="70" t="s">
        <v>73</v>
      </c>
      <c r="E1441" s="71">
        <v>709.23</v>
      </c>
      <c r="F1441" s="71">
        <v>56.11</v>
      </c>
      <c r="G1441" s="71">
        <v>765.34</v>
      </c>
      <c r="H1441" s="45">
        <v>9</v>
      </c>
    </row>
    <row r="1442" spans="1:8" ht="30" x14ac:dyDescent="0.25">
      <c r="A1442" s="68" t="s">
        <v>2899</v>
      </c>
      <c r="B1442" s="68"/>
      <c r="C1442" s="69" t="s">
        <v>2900</v>
      </c>
      <c r="D1442" s="70" t="s">
        <v>73</v>
      </c>
      <c r="E1442" s="71">
        <v>495.89</v>
      </c>
      <c r="F1442" s="71">
        <v>112.2</v>
      </c>
      <c r="G1442" s="71">
        <v>608.09</v>
      </c>
      <c r="H1442" s="45">
        <v>9</v>
      </c>
    </row>
    <row r="1443" spans="1:8" x14ac:dyDescent="0.25">
      <c r="A1443" s="68" t="s">
        <v>2901</v>
      </c>
      <c r="B1443" s="68"/>
      <c r="C1443" s="69" t="s">
        <v>2902</v>
      </c>
      <c r="D1443" s="70" t="s">
        <v>73</v>
      </c>
      <c r="E1443" s="71">
        <v>840.6</v>
      </c>
      <c r="F1443" s="71">
        <v>112.2</v>
      </c>
      <c r="G1443" s="71">
        <v>952.8</v>
      </c>
      <c r="H1443" s="45">
        <v>9</v>
      </c>
    </row>
    <row r="1444" spans="1:8" ht="30" x14ac:dyDescent="0.25">
      <c r="A1444" s="68" t="s">
        <v>2903</v>
      </c>
      <c r="B1444" s="68"/>
      <c r="C1444" s="69" t="s">
        <v>2904</v>
      </c>
      <c r="D1444" s="70" t="s">
        <v>73</v>
      </c>
      <c r="E1444" s="71">
        <v>553.67999999999995</v>
      </c>
      <c r="F1444" s="71">
        <v>112.2</v>
      </c>
      <c r="G1444" s="71">
        <v>665.88</v>
      </c>
      <c r="H1444" s="45">
        <v>9</v>
      </c>
    </row>
    <row r="1445" spans="1:8" x14ac:dyDescent="0.25">
      <c r="A1445" s="68" t="s">
        <v>2905</v>
      </c>
      <c r="B1445" s="68"/>
      <c r="C1445" s="69" t="s">
        <v>2906</v>
      </c>
      <c r="D1445" s="70" t="s">
        <v>73</v>
      </c>
      <c r="E1445" s="71">
        <v>926.1</v>
      </c>
      <c r="F1445" s="71">
        <v>112.2</v>
      </c>
      <c r="G1445" s="71">
        <v>1038.3</v>
      </c>
      <c r="H1445" s="45">
        <v>9</v>
      </c>
    </row>
    <row r="1446" spans="1:8" x14ac:dyDescent="0.25">
      <c r="A1446" s="68" t="s">
        <v>2907</v>
      </c>
      <c r="B1446" s="68"/>
      <c r="C1446" s="69" t="s">
        <v>2908</v>
      </c>
      <c r="D1446" s="70" t="s">
        <v>73</v>
      </c>
      <c r="E1446" s="71">
        <v>510.95</v>
      </c>
      <c r="F1446" s="71">
        <v>112.2</v>
      </c>
      <c r="G1446" s="71">
        <v>623.15</v>
      </c>
      <c r="H1446" s="45">
        <v>9</v>
      </c>
    </row>
    <row r="1447" spans="1:8" ht="30" x14ac:dyDescent="0.25">
      <c r="A1447" s="68" t="s">
        <v>2909</v>
      </c>
      <c r="B1447" s="68"/>
      <c r="C1447" s="69" t="s">
        <v>2910</v>
      </c>
      <c r="D1447" s="70" t="s">
        <v>73</v>
      </c>
      <c r="E1447" s="71">
        <v>657.7</v>
      </c>
      <c r="F1447" s="71">
        <v>112.2</v>
      </c>
      <c r="G1447" s="71">
        <v>769.9</v>
      </c>
      <c r="H1447" s="45">
        <v>9</v>
      </c>
    </row>
    <row r="1448" spans="1:8" ht="30" x14ac:dyDescent="0.25">
      <c r="A1448" s="68" t="s">
        <v>2911</v>
      </c>
      <c r="B1448" s="68"/>
      <c r="C1448" s="69" t="s">
        <v>2912</v>
      </c>
      <c r="D1448" s="70" t="s">
        <v>73</v>
      </c>
      <c r="E1448" s="71">
        <v>1162.73</v>
      </c>
      <c r="F1448" s="71">
        <v>56.11</v>
      </c>
      <c r="G1448" s="71">
        <v>1218.8399999999999</v>
      </c>
      <c r="H1448" s="45">
        <v>9</v>
      </c>
    </row>
    <row r="1449" spans="1:8" ht="30" x14ac:dyDescent="0.25">
      <c r="A1449" s="68" t="s">
        <v>2913</v>
      </c>
      <c r="B1449" s="68"/>
      <c r="C1449" s="69" t="s">
        <v>2914</v>
      </c>
      <c r="D1449" s="70" t="s">
        <v>73</v>
      </c>
      <c r="E1449" s="71">
        <v>959.86</v>
      </c>
      <c r="F1449" s="71">
        <v>56.11</v>
      </c>
      <c r="G1449" s="71">
        <v>1015.97</v>
      </c>
      <c r="H1449" s="45">
        <v>9</v>
      </c>
    </row>
    <row r="1450" spans="1:8" ht="30" x14ac:dyDescent="0.25">
      <c r="A1450" s="68" t="s">
        <v>2915</v>
      </c>
      <c r="B1450" s="68"/>
      <c r="C1450" s="69" t="s">
        <v>2916</v>
      </c>
      <c r="D1450" s="70" t="s">
        <v>73</v>
      </c>
      <c r="E1450" s="71">
        <v>1093.6099999999999</v>
      </c>
      <c r="F1450" s="71">
        <v>56.11</v>
      </c>
      <c r="G1450" s="71">
        <v>1149.72</v>
      </c>
      <c r="H1450" s="45">
        <v>9</v>
      </c>
    </row>
    <row r="1451" spans="1:8" ht="30" x14ac:dyDescent="0.25">
      <c r="A1451" s="68" t="s">
        <v>2917</v>
      </c>
      <c r="B1451" s="68"/>
      <c r="C1451" s="69" t="s">
        <v>2918</v>
      </c>
      <c r="D1451" s="70" t="s">
        <v>73</v>
      </c>
      <c r="E1451" s="71">
        <v>1253.1400000000001</v>
      </c>
      <c r="F1451" s="71">
        <v>56.11</v>
      </c>
      <c r="G1451" s="71">
        <v>1309.25</v>
      </c>
      <c r="H1451" s="45">
        <v>9</v>
      </c>
    </row>
    <row r="1452" spans="1:8" ht="30" x14ac:dyDescent="0.25">
      <c r="A1452" s="68" t="s">
        <v>2919</v>
      </c>
      <c r="B1452" s="68"/>
      <c r="C1452" s="69" t="s">
        <v>2920</v>
      </c>
      <c r="D1452" s="70" t="s">
        <v>73</v>
      </c>
      <c r="E1452" s="71">
        <v>1115.5899999999999</v>
      </c>
      <c r="F1452" s="71">
        <v>112.2</v>
      </c>
      <c r="G1452" s="71">
        <v>1227.79</v>
      </c>
      <c r="H1452" s="45">
        <v>9</v>
      </c>
    </row>
    <row r="1453" spans="1:8" ht="30" x14ac:dyDescent="0.25">
      <c r="A1453" s="68" t="s">
        <v>2921</v>
      </c>
      <c r="B1453" s="68"/>
      <c r="C1453" s="69" t="s">
        <v>2922</v>
      </c>
      <c r="D1453" s="70" t="s">
        <v>73</v>
      </c>
      <c r="E1453" s="71">
        <v>1240.04</v>
      </c>
      <c r="F1453" s="71">
        <v>112.2</v>
      </c>
      <c r="G1453" s="71">
        <v>1352.24</v>
      </c>
      <c r="H1453" s="45">
        <v>9</v>
      </c>
    </row>
    <row r="1454" spans="1:8" x14ac:dyDescent="0.25">
      <c r="A1454" s="68" t="s">
        <v>2923</v>
      </c>
      <c r="B1454" s="68"/>
      <c r="C1454" s="69" t="s">
        <v>2924</v>
      </c>
      <c r="D1454" s="70"/>
      <c r="E1454" s="71"/>
      <c r="F1454" s="71"/>
      <c r="G1454" s="71"/>
      <c r="H1454" s="45">
        <v>5</v>
      </c>
    </row>
    <row r="1455" spans="1:8" ht="45" x14ac:dyDescent="0.25">
      <c r="A1455" s="68" t="s">
        <v>2925</v>
      </c>
      <c r="B1455" s="68"/>
      <c r="C1455" s="69" t="s">
        <v>2926</v>
      </c>
      <c r="D1455" s="70" t="s">
        <v>73</v>
      </c>
      <c r="E1455" s="71">
        <v>153.13999999999999</v>
      </c>
      <c r="F1455" s="71"/>
      <c r="G1455" s="71">
        <v>153.13999999999999</v>
      </c>
      <c r="H1455" s="45">
        <v>9</v>
      </c>
    </row>
    <row r="1456" spans="1:8" x14ac:dyDescent="0.25">
      <c r="A1456" s="68" t="s">
        <v>2927</v>
      </c>
      <c r="B1456" s="68"/>
      <c r="C1456" s="69" t="s">
        <v>2928</v>
      </c>
      <c r="D1456" s="70"/>
      <c r="E1456" s="71"/>
      <c r="F1456" s="71"/>
      <c r="G1456" s="71"/>
      <c r="H1456" s="45">
        <v>2</v>
      </c>
    </row>
    <row r="1457" spans="1:8" x14ac:dyDescent="0.25">
      <c r="A1457" s="68" t="s">
        <v>2929</v>
      </c>
      <c r="B1457" s="68"/>
      <c r="C1457" s="69" t="s">
        <v>2930</v>
      </c>
      <c r="D1457" s="70"/>
      <c r="E1457" s="71"/>
      <c r="F1457" s="71"/>
      <c r="G1457" s="71"/>
      <c r="H1457" s="45">
        <v>5</v>
      </c>
    </row>
    <row r="1458" spans="1:8" x14ac:dyDescent="0.25">
      <c r="A1458" s="68" t="s">
        <v>2931</v>
      </c>
      <c r="B1458" s="68"/>
      <c r="C1458" s="69" t="s">
        <v>2932</v>
      </c>
      <c r="D1458" s="70" t="s">
        <v>73</v>
      </c>
      <c r="E1458" s="71">
        <v>107.45</v>
      </c>
      <c r="F1458" s="71">
        <v>17.920000000000002</v>
      </c>
      <c r="G1458" s="71">
        <v>125.37</v>
      </c>
      <c r="H1458" s="45">
        <v>9</v>
      </c>
    </row>
    <row r="1459" spans="1:8" x14ac:dyDescent="0.25">
      <c r="A1459" s="68" t="s">
        <v>2933</v>
      </c>
      <c r="B1459" s="68"/>
      <c r="C1459" s="69" t="s">
        <v>2934</v>
      </c>
      <c r="D1459" s="70" t="s">
        <v>73</v>
      </c>
      <c r="E1459" s="71">
        <v>138.97999999999999</v>
      </c>
      <c r="F1459" s="71">
        <v>17.920000000000002</v>
      </c>
      <c r="G1459" s="71">
        <v>156.9</v>
      </c>
      <c r="H1459" s="45">
        <v>9</v>
      </c>
    </row>
    <row r="1460" spans="1:8" x14ac:dyDescent="0.25">
      <c r="A1460" s="68" t="s">
        <v>2935</v>
      </c>
      <c r="B1460" s="68"/>
      <c r="C1460" s="69" t="s">
        <v>2936</v>
      </c>
      <c r="D1460" s="70" t="s">
        <v>73</v>
      </c>
      <c r="E1460" s="71">
        <v>139.13</v>
      </c>
      <c r="F1460" s="71">
        <v>17.920000000000002</v>
      </c>
      <c r="G1460" s="71">
        <v>157.05000000000001</v>
      </c>
      <c r="H1460" s="45">
        <v>9</v>
      </c>
    </row>
    <row r="1461" spans="1:8" x14ac:dyDescent="0.25">
      <c r="A1461" s="68" t="s">
        <v>2937</v>
      </c>
      <c r="B1461" s="68"/>
      <c r="C1461" s="69" t="s">
        <v>2938</v>
      </c>
      <c r="D1461" s="70" t="s">
        <v>73</v>
      </c>
      <c r="E1461" s="71">
        <v>168.35</v>
      </c>
      <c r="F1461" s="71">
        <v>23.44</v>
      </c>
      <c r="G1461" s="71">
        <v>191.79</v>
      </c>
      <c r="H1461" s="45">
        <v>9</v>
      </c>
    </row>
    <row r="1462" spans="1:8" x14ac:dyDescent="0.25">
      <c r="A1462" s="68" t="s">
        <v>2939</v>
      </c>
      <c r="B1462" s="68"/>
      <c r="C1462" s="69" t="s">
        <v>2940</v>
      </c>
      <c r="D1462" s="70" t="s">
        <v>73</v>
      </c>
      <c r="E1462" s="71">
        <v>389.82</v>
      </c>
      <c r="F1462" s="71">
        <v>23.44</v>
      </c>
      <c r="G1462" s="71">
        <v>413.26</v>
      </c>
      <c r="H1462" s="45">
        <v>9</v>
      </c>
    </row>
    <row r="1463" spans="1:8" x14ac:dyDescent="0.25">
      <c r="A1463" s="68" t="s">
        <v>2941</v>
      </c>
      <c r="B1463" s="68"/>
      <c r="C1463" s="69" t="s">
        <v>2942</v>
      </c>
      <c r="D1463" s="70" t="s">
        <v>73</v>
      </c>
      <c r="E1463" s="71">
        <v>512.65</v>
      </c>
      <c r="F1463" s="71">
        <v>26.89</v>
      </c>
      <c r="G1463" s="71">
        <v>539.54</v>
      </c>
      <c r="H1463" s="45">
        <v>9</v>
      </c>
    </row>
    <row r="1464" spans="1:8" x14ac:dyDescent="0.25">
      <c r="A1464" s="68" t="s">
        <v>2943</v>
      </c>
      <c r="B1464" s="68"/>
      <c r="C1464" s="69" t="s">
        <v>2944</v>
      </c>
      <c r="D1464" s="70" t="s">
        <v>73</v>
      </c>
      <c r="E1464" s="71">
        <v>550.59</v>
      </c>
      <c r="F1464" s="71">
        <v>28.29</v>
      </c>
      <c r="G1464" s="71">
        <v>578.88</v>
      </c>
      <c r="H1464" s="45">
        <v>9</v>
      </c>
    </row>
    <row r="1465" spans="1:8" x14ac:dyDescent="0.25">
      <c r="A1465" s="68" t="s">
        <v>2945</v>
      </c>
      <c r="B1465" s="68"/>
      <c r="C1465" s="69" t="s">
        <v>2946</v>
      </c>
      <c r="D1465" s="70" t="s">
        <v>73</v>
      </c>
      <c r="E1465" s="71">
        <v>441.08</v>
      </c>
      <c r="F1465" s="71">
        <v>23.44</v>
      </c>
      <c r="G1465" s="71">
        <v>464.52</v>
      </c>
      <c r="H1465" s="45">
        <v>9</v>
      </c>
    </row>
    <row r="1466" spans="1:8" x14ac:dyDescent="0.25">
      <c r="A1466" s="68" t="s">
        <v>2947</v>
      </c>
      <c r="B1466" s="68"/>
      <c r="C1466" s="69" t="s">
        <v>2948</v>
      </c>
      <c r="D1466" s="70" t="s">
        <v>73</v>
      </c>
      <c r="E1466" s="71">
        <v>268.66000000000003</v>
      </c>
      <c r="F1466" s="71">
        <v>23.44</v>
      </c>
      <c r="G1466" s="71">
        <v>292.10000000000002</v>
      </c>
      <c r="H1466" s="45">
        <v>9</v>
      </c>
    </row>
    <row r="1467" spans="1:8" x14ac:dyDescent="0.25">
      <c r="A1467" s="68" t="s">
        <v>2949</v>
      </c>
      <c r="B1467" s="68"/>
      <c r="C1467" s="69" t="s">
        <v>2950</v>
      </c>
      <c r="D1467" s="70" t="s">
        <v>73</v>
      </c>
      <c r="E1467" s="71">
        <v>305.95999999999998</v>
      </c>
      <c r="F1467" s="71">
        <v>26.89</v>
      </c>
      <c r="G1467" s="71">
        <v>332.85</v>
      </c>
      <c r="H1467" s="45">
        <v>9</v>
      </c>
    </row>
    <row r="1468" spans="1:8" x14ac:dyDescent="0.25">
      <c r="A1468" s="68" t="s">
        <v>2951</v>
      </c>
      <c r="B1468" s="68"/>
      <c r="C1468" s="69" t="s">
        <v>2952</v>
      </c>
      <c r="D1468" s="70" t="s">
        <v>73</v>
      </c>
      <c r="E1468" s="71">
        <v>396.66</v>
      </c>
      <c r="F1468" s="71">
        <v>28.29</v>
      </c>
      <c r="G1468" s="71">
        <v>424.95</v>
      </c>
      <c r="H1468" s="45">
        <v>9</v>
      </c>
    </row>
    <row r="1469" spans="1:8" x14ac:dyDescent="0.25">
      <c r="A1469" s="68" t="s">
        <v>2953</v>
      </c>
      <c r="B1469" s="68"/>
      <c r="C1469" s="69" t="s">
        <v>2954</v>
      </c>
      <c r="D1469" s="70" t="s">
        <v>73</v>
      </c>
      <c r="E1469" s="71">
        <v>506.81</v>
      </c>
      <c r="F1469" s="71">
        <v>23.44</v>
      </c>
      <c r="G1469" s="71">
        <v>530.25</v>
      </c>
      <c r="H1469" s="45">
        <v>9</v>
      </c>
    </row>
    <row r="1470" spans="1:8" x14ac:dyDescent="0.25">
      <c r="A1470" s="68" t="s">
        <v>2955</v>
      </c>
      <c r="B1470" s="68"/>
      <c r="C1470" s="69" t="s">
        <v>2956</v>
      </c>
      <c r="D1470" s="70" t="s">
        <v>73</v>
      </c>
      <c r="E1470" s="71">
        <v>142.11000000000001</v>
      </c>
      <c r="F1470" s="71">
        <v>17.920000000000002</v>
      </c>
      <c r="G1470" s="71">
        <v>160.03</v>
      </c>
      <c r="H1470" s="45">
        <v>9</v>
      </c>
    </row>
    <row r="1471" spans="1:8" ht="30" x14ac:dyDescent="0.25">
      <c r="A1471" s="68" t="s">
        <v>2957</v>
      </c>
      <c r="B1471" s="68"/>
      <c r="C1471" s="69" t="s">
        <v>2958</v>
      </c>
      <c r="D1471" s="70" t="s">
        <v>73</v>
      </c>
      <c r="E1471" s="71">
        <v>3906.55</v>
      </c>
      <c r="F1471" s="71"/>
      <c r="G1471" s="71">
        <v>3906.55</v>
      </c>
      <c r="H1471" s="45">
        <v>9</v>
      </c>
    </row>
    <row r="1472" spans="1:8" ht="30" x14ac:dyDescent="0.25">
      <c r="A1472" s="68" t="s">
        <v>2959</v>
      </c>
      <c r="B1472" s="68"/>
      <c r="C1472" s="69" t="s">
        <v>2960</v>
      </c>
      <c r="D1472" s="70" t="s">
        <v>73</v>
      </c>
      <c r="E1472" s="71">
        <v>5103.3599999999997</v>
      </c>
      <c r="F1472" s="71">
        <v>70.569999999999993</v>
      </c>
      <c r="G1472" s="71">
        <v>5173.93</v>
      </c>
      <c r="H1472" s="45">
        <v>9</v>
      </c>
    </row>
    <row r="1473" spans="1:8" x14ac:dyDescent="0.25">
      <c r="A1473" s="68" t="s">
        <v>2961</v>
      </c>
      <c r="B1473" s="68"/>
      <c r="C1473" s="69" t="s">
        <v>2962</v>
      </c>
      <c r="D1473" s="70" t="s">
        <v>73</v>
      </c>
      <c r="E1473" s="71">
        <v>202.58</v>
      </c>
      <c r="F1473" s="71">
        <v>23.44</v>
      </c>
      <c r="G1473" s="71">
        <v>226.02</v>
      </c>
      <c r="H1473" s="45">
        <v>9</v>
      </c>
    </row>
    <row r="1474" spans="1:8" x14ac:dyDescent="0.25">
      <c r="A1474" s="68" t="s">
        <v>2963</v>
      </c>
      <c r="B1474" s="68"/>
      <c r="C1474" s="69" t="s">
        <v>2964</v>
      </c>
      <c r="D1474" s="70"/>
      <c r="E1474" s="71"/>
      <c r="F1474" s="71"/>
      <c r="G1474" s="71"/>
      <c r="H1474" s="45">
        <v>5</v>
      </c>
    </row>
    <row r="1475" spans="1:8" x14ac:dyDescent="0.25">
      <c r="A1475" s="68" t="s">
        <v>2965</v>
      </c>
      <c r="B1475" s="68"/>
      <c r="C1475" s="69" t="s">
        <v>2966</v>
      </c>
      <c r="D1475" s="70" t="s">
        <v>73</v>
      </c>
      <c r="E1475" s="71">
        <v>222.95</v>
      </c>
      <c r="F1475" s="71">
        <v>23.44</v>
      </c>
      <c r="G1475" s="71">
        <v>246.39</v>
      </c>
      <c r="H1475" s="45">
        <v>9</v>
      </c>
    </row>
    <row r="1476" spans="1:8" x14ac:dyDescent="0.25">
      <c r="A1476" s="68" t="s">
        <v>2967</v>
      </c>
      <c r="B1476" s="68"/>
      <c r="C1476" s="69" t="s">
        <v>2968</v>
      </c>
      <c r="D1476" s="70" t="s">
        <v>73</v>
      </c>
      <c r="E1476" s="71">
        <v>244.34</v>
      </c>
      <c r="F1476" s="71">
        <v>26.89</v>
      </c>
      <c r="G1476" s="71">
        <v>271.23</v>
      </c>
      <c r="H1476" s="45">
        <v>9</v>
      </c>
    </row>
    <row r="1477" spans="1:8" x14ac:dyDescent="0.25">
      <c r="A1477" s="68" t="s">
        <v>2969</v>
      </c>
      <c r="B1477" s="68"/>
      <c r="C1477" s="69" t="s">
        <v>2970</v>
      </c>
      <c r="D1477" s="70" t="s">
        <v>73</v>
      </c>
      <c r="E1477" s="71">
        <v>270.89</v>
      </c>
      <c r="F1477" s="71">
        <v>28.29</v>
      </c>
      <c r="G1477" s="71">
        <v>299.18</v>
      </c>
      <c r="H1477" s="45">
        <v>9</v>
      </c>
    </row>
    <row r="1478" spans="1:8" x14ac:dyDescent="0.25">
      <c r="A1478" s="68" t="s">
        <v>2971</v>
      </c>
      <c r="B1478" s="68"/>
      <c r="C1478" s="69" t="s">
        <v>2972</v>
      </c>
      <c r="D1478" s="70" t="s">
        <v>73</v>
      </c>
      <c r="E1478" s="71">
        <v>276.14</v>
      </c>
      <c r="F1478" s="71">
        <v>23.43</v>
      </c>
      <c r="G1478" s="71">
        <v>299.57</v>
      </c>
      <c r="H1478" s="45">
        <v>9</v>
      </c>
    </row>
    <row r="1479" spans="1:8" x14ac:dyDescent="0.25">
      <c r="A1479" s="68" t="s">
        <v>2973</v>
      </c>
      <c r="B1479" s="68"/>
      <c r="C1479" s="69" t="s">
        <v>2974</v>
      </c>
      <c r="D1479" s="70" t="s">
        <v>73</v>
      </c>
      <c r="E1479" s="71">
        <v>339.57</v>
      </c>
      <c r="F1479" s="71">
        <v>26.89</v>
      </c>
      <c r="G1479" s="71">
        <v>366.46</v>
      </c>
      <c r="H1479" s="45">
        <v>9</v>
      </c>
    </row>
    <row r="1480" spans="1:8" x14ac:dyDescent="0.25">
      <c r="A1480" s="68" t="s">
        <v>2975</v>
      </c>
      <c r="B1480" s="68"/>
      <c r="C1480" s="69" t="s">
        <v>2976</v>
      </c>
      <c r="D1480" s="70" t="s">
        <v>73</v>
      </c>
      <c r="E1480" s="71">
        <v>426.57</v>
      </c>
      <c r="F1480" s="71">
        <v>28.29</v>
      </c>
      <c r="G1480" s="71">
        <v>454.86</v>
      </c>
      <c r="H1480" s="45">
        <v>9</v>
      </c>
    </row>
    <row r="1481" spans="1:8" x14ac:dyDescent="0.25">
      <c r="A1481" s="68" t="s">
        <v>2977</v>
      </c>
      <c r="B1481" s="68"/>
      <c r="C1481" s="69" t="s">
        <v>2978</v>
      </c>
      <c r="D1481" s="70" t="s">
        <v>73</v>
      </c>
      <c r="E1481" s="71">
        <v>563.51</v>
      </c>
      <c r="F1481" s="71">
        <v>26.89</v>
      </c>
      <c r="G1481" s="71">
        <v>590.4</v>
      </c>
      <c r="H1481" s="45">
        <v>9</v>
      </c>
    </row>
    <row r="1482" spans="1:8" x14ac:dyDescent="0.25">
      <c r="A1482" s="68" t="s">
        <v>2979</v>
      </c>
      <c r="B1482" s="68"/>
      <c r="C1482" s="69" t="s">
        <v>2980</v>
      </c>
      <c r="D1482" s="70" t="s">
        <v>73</v>
      </c>
      <c r="E1482" s="71">
        <v>470.2</v>
      </c>
      <c r="F1482" s="71">
        <v>28.29</v>
      </c>
      <c r="G1482" s="71">
        <v>498.49</v>
      </c>
      <c r="H1482" s="45">
        <v>9</v>
      </c>
    </row>
    <row r="1483" spans="1:8" x14ac:dyDescent="0.25">
      <c r="A1483" s="68" t="s">
        <v>2981</v>
      </c>
      <c r="B1483" s="68"/>
      <c r="C1483" s="69" t="s">
        <v>2982</v>
      </c>
      <c r="D1483" s="70"/>
      <c r="E1483" s="71"/>
      <c r="F1483" s="71"/>
      <c r="G1483" s="71"/>
      <c r="H1483" s="45">
        <v>5</v>
      </c>
    </row>
    <row r="1484" spans="1:8" x14ac:dyDescent="0.25">
      <c r="A1484" s="68" t="s">
        <v>2983</v>
      </c>
      <c r="B1484" s="68"/>
      <c r="C1484" s="69" t="s">
        <v>2984</v>
      </c>
      <c r="D1484" s="70" t="s">
        <v>73</v>
      </c>
      <c r="E1484" s="71">
        <v>486.89</v>
      </c>
      <c r="F1484" s="71">
        <v>26.89</v>
      </c>
      <c r="G1484" s="71">
        <v>513.78</v>
      </c>
      <c r="H1484" s="45">
        <v>9</v>
      </c>
    </row>
    <row r="1485" spans="1:8" x14ac:dyDescent="0.25">
      <c r="A1485" s="68" t="s">
        <v>2985</v>
      </c>
      <c r="B1485" s="68"/>
      <c r="C1485" s="69" t="s">
        <v>2986</v>
      </c>
      <c r="D1485" s="70" t="s">
        <v>73</v>
      </c>
      <c r="E1485" s="71">
        <v>1160.94</v>
      </c>
      <c r="F1485" s="71">
        <v>35.85</v>
      </c>
      <c r="G1485" s="71">
        <v>1196.79</v>
      </c>
      <c r="H1485" s="45">
        <v>9</v>
      </c>
    </row>
    <row r="1486" spans="1:8" x14ac:dyDescent="0.25">
      <c r="A1486" s="68" t="s">
        <v>2987</v>
      </c>
      <c r="B1486" s="68"/>
      <c r="C1486" s="69" t="s">
        <v>2988</v>
      </c>
      <c r="D1486" s="70" t="s">
        <v>73</v>
      </c>
      <c r="E1486" s="71">
        <v>538.27</v>
      </c>
      <c r="F1486" s="71">
        <v>26.89</v>
      </c>
      <c r="G1486" s="71">
        <v>565.16</v>
      </c>
      <c r="H1486" s="45">
        <v>9</v>
      </c>
    </row>
    <row r="1487" spans="1:8" x14ac:dyDescent="0.25">
      <c r="A1487" s="68" t="s">
        <v>2989</v>
      </c>
      <c r="B1487" s="68"/>
      <c r="C1487" s="69" t="s">
        <v>2990</v>
      </c>
      <c r="D1487" s="70" t="s">
        <v>73</v>
      </c>
      <c r="E1487" s="71">
        <v>988.79</v>
      </c>
      <c r="F1487" s="71">
        <v>31.74</v>
      </c>
      <c r="G1487" s="71">
        <v>1020.53</v>
      </c>
      <c r="H1487" s="45">
        <v>9</v>
      </c>
    </row>
    <row r="1488" spans="1:8" x14ac:dyDescent="0.25">
      <c r="A1488" s="68" t="s">
        <v>2991</v>
      </c>
      <c r="B1488" s="68"/>
      <c r="C1488" s="69" t="s">
        <v>2992</v>
      </c>
      <c r="D1488" s="70"/>
      <c r="E1488" s="71"/>
      <c r="F1488" s="71"/>
      <c r="G1488" s="71"/>
      <c r="H1488" s="45">
        <v>5</v>
      </c>
    </row>
    <row r="1489" spans="1:8" x14ac:dyDescent="0.25">
      <c r="A1489" s="68" t="s">
        <v>2993</v>
      </c>
      <c r="B1489" s="68"/>
      <c r="C1489" s="69" t="s">
        <v>2994</v>
      </c>
      <c r="D1489" s="70" t="s">
        <v>73</v>
      </c>
      <c r="E1489" s="71">
        <v>513.91999999999996</v>
      </c>
      <c r="F1489" s="71"/>
      <c r="G1489" s="71">
        <v>513.91999999999996</v>
      </c>
      <c r="H1489" s="45">
        <v>9</v>
      </c>
    </row>
    <row r="1490" spans="1:8" x14ac:dyDescent="0.25">
      <c r="A1490" s="68" t="s">
        <v>2995</v>
      </c>
      <c r="B1490" s="68"/>
      <c r="C1490" s="69" t="s">
        <v>2996</v>
      </c>
      <c r="D1490" s="70" t="s">
        <v>73</v>
      </c>
      <c r="E1490" s="71">
        <v>660.1</v>
      </c>
      <c r="F1490" s="71">
        <v>18.71</v>
      </c>
      <c r="G1490" s="71">
        <v>678.81</v>
      </c>
      <c r="H1490" s="45">
        <v>9</v>
      </c>
    </row>
    <row r="1491" spans="1:8" x14ac:dyDescent="0.25">
      <c r="A1491" s="68" t="s">
        <v>2997</v>
      </c>
      <c r="B1491" s="68"/>
      <c r="C1491" s="69" t="s">
        <v>2998</v>
      </c>
      <c r="D1491" s="70"/>
      <c r="E1491" s="71"/>
      <c r="F1491" s="71"/>
      <c r="G1491" s="71"/>
      <c r="H1491" s="45">
        <v>5</v>
      </c>
    </row>
    <row r="1492" spans="1:8" x14ac:dyDescent="0.25">
      <c r="A1492" s="68" t="s">
        <v>2999</v>
      </c>
      <c r="B1492" s="68"/>
      <c r="C1492" s="69" t="s">
        <v>3000</v>
      </c>
      <c r="D1492" s="70" t="s">
        <v>131</v>
      </c>
      <c r="E1492" s="71">
        <v>1.38</v>
      </c>
      <c r="F1492" s="71">
        <v>3.69</v>
      </c>
      <c r="G1492" s="71">
        <v>5.07</v>
      </c>
      <c r="H1492" s="45">
        <v>9</v>
      </c>
    </row>
    <row r="1493" spans="1:8" ht="30" x14ac:dyDescent="0.25">
      <c r="A1493" s="68" t="s">
        <v>3001</v>
      </c>
      <c r="B1493" s="68"/>
      <c r="C1493" s="69" t="s">
        <v>3002</v>
      </c>
      <c r="D1493" s="70" t="s">
        <v>73</v>
      </c>
      <c r="E1493" s="71">
        <v>6.88</v>
      </c>
      <c r="F1493" s="71">
        <v>49.2</v>
      </c>
      <c r="G1493" s="71">
        <v>56.08</v>
      </c>
      <c r="H1493" s="45">
        <v>9</v>
      </c>
    </row>
    <row r="1494" spans="1:8" x14ac:dyDescent="0.25">
      <c r="A1494" s="68" t="s">
        <v>3003</v>
      </c>
      <c r="B1494" s="68"/>
      <c r="C1494" s="69" t="s">
        <v>3004</v>
      </c>
      <c r="D1494" s="70"/>
      <c r="E1494" s="71"/>
      <c r="F1494" s="71"/>
      <c r="G1494" s="71"/>
      <c r="H1494" s="45">
        <v>2</v>
      </c>
    </row>
    <row r="1495" spans="1:8" x14ac:dyDescent="0.25">
      <c r="A1495" s="68" t="s">
        <v>3005</v>
      </c>
      <c r="B1495" s="68"/>
      <c r="C1495" s="69" t="s">
        <v>3006</v>
      </c>
      <c r="D1495" s="70"/>
      <c r="E1495" s="71"/>
      <c r="F1495" s="71"/>
      <c r="G1495" s="71"/>
      <c r="H1495" s="45">
        <v>5</v>
      </c>
    </row>
    <row r="1496" spans="1:8" ht="30" x14ac:dyDescent="0.25">
      <c r="A1496" s="68" t="s">
        <v>3007</v>
      </c>
      <c r="B1496" s="68"/>
      <c r="C1496" s="69" t="s">
        <v>3008</v>
      </c>
      <c r="D1496" s="70" t="s">
        <v>73</v>
      </c>
      <c r="E1496" s="71">
        <v>606.72</v>
      </c>
      <c r="F1496" s="71">
        <v>86.38</v>
      </c>
      <c r="G1496" s="71">
        <v>693.1</v>
      </c>
      <c r="H1496" s="45">
        <v>9</v>
      </c>
    </row>
    <row r="1497" spans="1:8" ht="30" x14ac:dyDescent="0.25">
      <c r="A1497" s="68" t="s">
        <v>3009</v>
      </c>
      <c r="B1497" s="68"/>
      <c r="C1497" s="69" t="s">
        <v>3010</v>
      </c>
      <c r="D1497" s="70" t="s">
        <v>73</v>
      </c>
      <c r="E1497" s="71">
        <v>478.01</v>
      </c>
      <c r="F1497" s="71">
        <v>86.38</v>
      </c>
      <c r="G1497" s="71">
        <v>564.39</v>
      </c>
      <c r="H1497" s="45">
        <v>9</v>
      </c>
    </row>
    <row r="1498" spans="1:8" ht="30" x14ac:dyDescent="0.25">
      <c r="A1498" s="68" t="s">
        <v>3011</v>
      </c>
      <c r="B1498" s="68"/>
      <c r="C1498" s="69" t="s">
        <v>3012</v>
      </c>
      <c r="D1498" s="70" t="s">
        <v>73</v>
      </c>
      <c r="E1498" s="71">
        <v>778.66</v>
      </c>
      <c r="F1498" s="71">
        <v>86.38</v>
      </c>
      <c r="G1498" s="71">
        <v>865.04</v>
      </c>
      <c r="H1498" s="45">
        <v>9</v>
      </c>
    </row>
    <row r="1499" spans="1:8" x14ac:dyDescent="0.25">
      <c r="A1499" s="68" t="s">
        <v>3013</v>
      </c>
      <c r="B1499" s="68"/>
      <c r="C1499" s="69" t="s">
        <v>3014</v>
      </c>
      <c r="D1499" s="70" t="s">
        <v>73</v>
      </c>
      <c r="E1499" s="71">
        <v>78.61</v>
      </c>
      <c r="F1499" s="71">
        <v>86.38</v>
      </c>
      <c r="G1499" s="71">
        <v>164.99</v>
      </c>
      <c r="H1499" s="45">
        <v>9</v>
      </c>
    </row>
    <row r="1500" spans="1:8" x14ac:dyDescent="0.25">
      <c r="A1500" s="68" t="s">
        <v>3015</v>
      </c>
      <c r="B1500" s="68"/>
      <c r="C1500" s="69" t="s">
        <v>3016</v>
      </c>
      <c r="D1500" s="70"/>
      <c r="E1500" s="71"/>
      <c r="F1500" s="71"/>
      <c r="G1500" s="71"/>
      <c r="H1500" s="45">
        <v>5</v>
      </c>
    </row>
    <row r="1501" spans="1:8" ht="30" x14ac:dyDescent="0.25">
      <c r="A1501" s="68" t="s">
        <v>3017</v>
      </c>
      <c r="B1501" s="68"/>
      <c r="C1501" s="69" t="s">
        <v>3018</v>
      </c>
      <c r="D1501" s="70" t="s">
        <v>73</v>
      </c>
      <c r="E1501" s="71">
        <v>183.27</v>
      </c>
      <c r="F1501" s="71">
        <v>49.2</v>
      </c>
      <c r="G1501" s="71">
        <v>232.47</v>
      </c>
      <c r="H1501" s="45">
        <v>9</v>
      </c>
    </row>
    <row r="1502" spans="1:8" x14ac:dyDescent="0.25">
      <c r="A1502" s="68" t="s">
        <v>3019</v>
      </c>
      <c r="B1502" s="68"/>
      <c r="C1502" s="69" t="s">
        <v>3020</v>
      </c>
      <c r="D1502" s="70"/>
      <c r="E1502" s="71"/>
      <c r="F1502" s="71"/>
      <c r="G1502" s="71"/>
      <c r="H1502" s="45">
        <v>5</v>
      </c>
    </row>
    <row r="1503" spans="1:8" x14ac:dyDescent="0.25">
      <c r="A1503" s="68" t="s">
        <v>3021</v>
      </c>
      <c r="B1503" s="68"/>
      <c r="C1503" s="69" t="s">
        <v>3022</v>
      </c>
      <c r="D1503" s="70" t="s">
        <v>73</v>
      </c>
      <c r="E1503" s="71">
        <v>2531.94</v>
      </c>
      <c r="F1503" s="71">
        <v>85.34</v>
      </c>
      <c r="G1503" s="71">
        <v>2617.2800000000002</v>
      </c>
      <c r="H1503" s="45">
        <v>9</v>
      </c>
    </row>
    <row r="1504" spans="1:8" ht="45" x14ac:dyDescent="0.25">
      <c r="A1504" s="68" t="s">
        <v>3023</v>
      </c>
      <c r="B1504" s="68"/>
      <c r="C1504" s="69" t="s">
        <v>3024</v>
      </c>
      <c r="D1504" s="70" t="s">
        <v>131</v>
      </c>
      <c r="E1504" s="71">
        <v>366.96</v>
      </c>
      <c r="F1504" s="71">
        <v>69</v>
      </c>
      <c r="G1504" s="71">
        <v>435.96</v>
      </c>
      <c r="H1504" s="45">
        <v>9</v>
      </c>
    </row>
    <row r="1505" spans="1:8" ht="30" x14ac:dyDescent="0.25">
      <c r="A1505" s="68" t="s">
        <v>3025</v>
      </c>
      <c r="B1505" s="68"/>
      <c r="C1505" s="69" t="s">
        <v>3026</v>
      </c>
      <c r="D1505" s="70" t="s">
        <v>131</v>
      </c>
      <c r="E1505" s="71">
        <v>84.53</v>
      </c>
      <c r="F1505" s="71">
        <v>22.44</v>
      </c>
      <c r="G1505" s="71">
        <v>106.97</v>
      </c>
      <c r="H1505" s="45">
        <v>9</v>
      </c>
    </row>
    <row r="1506" spans="1:8" ht="30" x14ac:dyDescent="0.25">
      <c r="A1506" s="68" t="s">
        <v>3027</v>
      </c>
      <c r="B1506" s="68"/>
      <c r="C1506" s="69" t="s">
        <v>3028</v>
      </c>
      <c r="D1506" s="70" t="s">
        <v>131</v>
      </c>
      <c r="E1506" s="71">
        <v>107.45</v>
      </c>
      <c r="F1506" s="71">
        <v>10.27</v>
      </c>
      <c r="G1506" s="71">
        <v>117.72</v>
      </c>
      <c r="H1506" s="45">
        <v>9</v>
      </c>
    </row>
    <row r="1507" spans="1:8" x14ac:dyDescent="0.25">
      <c r="A1507" s="68" t="s">
        <v>3029</v>
      </c>
      <c r="B1507" s="68"/>
      <c r="C1507" s="69" t="s">
        <v>3030</v>
      </c>
      <c r="D1507" s="70" t="s">
        <v>131</v>
      </c>
      <c r="E1507" s="71">
        <v>72.45</v>
      </c>
      <c r="F1507" s="71">
        <v>5.61</v>
      </c>
      <c r="G1507" s="71">
        <v>78.06</v>
      </c>
      <c r="H1507" s="45">
        <v>9</v>
      </c>
    </row>
    <row r="1508" spans="1:8" ht="30" x14ac:dyDescent="0.25">
      <c r="A1508" s="68" t="s">
        <v>3031</v>
      </c>
      <c r="B1508" s="68"/>
      <c r="C1508" s="69" t="s">
        <v>3032</v>
      </c>
      <c r="D1508" s="70" t="s">
        <v>131</v>
      </c>
      <c r="E1508" s="71">
        <v>164.66</v>
      </c>
      <c r="F1508" s="71">
        <v>61.17</v>
      </c>
      <c r="G1508" s="71">
        <v>225.83</v>
      </c>
      <c r="H1508" s="45">
        <v>9</v>
      </c>
    </row>
    <row r="1509" spans="1:8" ht="30" x14ac:dyDescent="0.25">
      <c r="A1509" s="68" t="s">
        <v>3033</v>
      </c>
      <c r="B1509" s="68"/>
      <c r="C1509" s="69" t="s">
        <v>3034</v>
      </c>
      <c r="D1509" s="70" t="s">
        <v>131</v>
      </c>
      <c r="E1509" s="71">
        <v>128.79</v>
      </c>
      <c r="F1509" s="71">
        <v>31.24</v>
      </c>
      <c r="G1509" s="71">
        <v>160.03</v>
      </c>
      <c r="H1509" s="45">
        <v>9</v>
      </c>
    </row>
    <row r="1510" spans="1:8" x14ac:dyDescent="0.25">
      <c r="A1510" s="68" t="s">
        <v>3035</v>
      </c>
      <c r="B1510" s="68"/>
      <c r="C1510" s="69" t="s">
        <v>3036</v>
      </c>
      <c r="D1510" s="70"/>
      <c r="E1510" s="71"/>
      <c r="F1510" s="71"/>
      <c r="G1510" s="71"/>
      <c r="H1510" s="45">
        <v>2</v>
      </c>
    </row>
    <row r="1511" spans="1:8" x14ac:dyDescent="0.25">
      <c r="A1511" s="68" t="s">
        <v>3037</v>
      </c>
      <c r="B1511" s="68"/>
      <c r="C1511" s="69" t="s">
        <v>3038</v>
      </c>
      <c r="D1511" s="70"/>
      <c r="E1511" s="71"/>
      <c r="F1511" s="71"/>
      <c r="G1511" s="71"/>
      <c r="H1511" s="45">
        <v>5</v>
      </c>
    </row>
    <row r="1512" spans="1:8" ht="30" x14ac:dyDescent="0.25">
      <c r="A1512" s="68" t="s">
        <v>3039</v>
      </c>
      <c r="B1512" s="68"/>
      <c r="C1512" s="69" t="s">
        <v>3040</v>
      </c>
      <c r="D1512" s="70" t="s">
        <v>334</v>
      </c>
      <c r="E1512" s="71">
        <v>349.15</v>
      </c>
      <c r="F1512" s="71">
        <v>56.11</v>
      </c>
      <c r="G1512" s="71">
        <v>405.26</v>
      </c>
      <c r="H1512" s="45">
        <v>9</v>
      </c>
    </row>
    <row r="1513" spans="1:8" ht="30" x14ac:dyDescent="0.25">
      <c r="A1513" s="68" t="s">
        <v>3041</v>
      </c>
      <c r="B1513" s="68"/>
      <c r="C1513" s="69" t="s">
        <v>3042</v>
      </c>
      <c r="D1513" s="70" t="s">
        <v>334</v>
      </c>
      <c r="E1513" s="71">
        <v>637.27</v>
      </c>
      <c r="F1513" s="71">
        <v>74.8</v>
      </c>
      <c r="G1513" s="71">
        <v>712.07</v>
      </c>
      <c r="H1513" s="45">
        <v>9</v>
      </c>
    </row>
    <row r="1514" spans="1:8" ht="30" x14ac:dyDescent="0.25">
      <c r="A1514" s="68" t="s">
        <v>3043</v>
      </c>
      <c r="B1514" s="68"/>
      <c r="C1514" s="69" t="s">
        <v>3044</v>
      </c>
      <c r="D1514" s="70" t="s">
        <v>334</v>
      </c>
      <c r="E1514" s="71">
        <v>249.34</v>
      </c>
      <c r="F1514" s="71">
        <v>56.11</v>
      </c>
      <c r="G1514" s="71">
        <v>305.45</v>
      </c>
      <c r="H1514" s="45">
        <v>9</v>
      </c>
    </row>
    <row r="1515" spans="1:8" ht="30" x14ac:dyDescent="0.25">
      <c r="A1515" s="68" t="s">
        <v>3045</v>
      </c>
      <c r="B1515" s="68"/>
      <c r="C1515" s="69" t="s">
        <v>3046</v>
      </c>
      <c r="D1515" s="70" t="s">
        <v>334</v>
      </c>
      <c r="E1515" s="71">
        <v>491.59</v>
      </c>
      <c r="F1515" s="71">
        <v>74.8</v>
      </c>
      <c r="G1515" s="71">
        <v>566.39</v>
      </c>
      <c r="H1515" s="45">
        <v>9</v>
      </c>
    </row>
    <row r="1516" spans="1:8" ht="30" x14ac:dyDescent="0.25">
      <c r="A1516" s="68" t="s">
        <v>3047</v>
      </c>
      <c r="B1516" s="68"/>
      <c r="C1516" s="69" t="s">
        <v>3048</v>
      </c>
      <c r="D1516" s="70" t="s">
        <v>334</v>
      </c>
      <c r="E1516" s="71">
        <v>208.77</v>
      </c>
      <c r="F1516" s="71">
        <v>56.11</v>
      </c>
      <c r="G1516" s="71">
        <v>264.88</v>
      </c>
      <c r="H1516" s="45">
        <v>9</v>
      </c>
    </row>
    <row r="1517" spans="1:8" ht="30" x14ac:dyDescent="0.25">
      <c r="A1517" s="68" t="s">
        <v>3049</v>
      </c>
      <c r="B1517" s="68"/>
      <c r="C1517" s="69" t="s">
        <v>3050</v>
      </c>
      <c r="D1517" s="70" t="s">
        <v>334</v>
      </c>
      <c r="E1517" s="71">
        <v>266.01</v>
      </c>
      <c r="F1517" s="71"/>
      <c r="G1517" s="71">
        <v>266.01</v>
      </c>
      <c r="H1517" s="45">
        <v>9</v>
      </c>
    </row>
    <row r="1518" spans="1:8" ht="30" x14ac:dyDescent="0.25">
      <c r="A1518" s="68" t="s">
        <v>3051</v>
      </c>
      <c r="B1518" s="68"/>
      <c r="C1518" s="69" t="s">
        <v>3052</v>
      </c>
      <c r="D1518" s="70" t="s">
        <v>334</v>
      </c>
      <c r="E1518" s="71">
        <v>417.53</v>
      </c>
      <c r="F1518" s="71"/>
      <c r="G1518" s="71">
        <v>417.53</v>
      </c>
      <c r="H1518" s="45">
        <v>9</v>
      </c>
    </row>
    <row r="1519" spans="1:8" ht="30" x14ac:dyDescent="0.25">
      <c r="A1519" s="68" t="s">
        <v>3053</v>
      </c>
      <c r="B1519" s="68"/>
      <c r="C1519" s="69" t="s">
        <v>3054</v>
      </c>
      <c r="D1519" s="70" t="s">
        <v>21</v>
      </c>
      <c r="E1519" s="71">
        <v>373.22</v>
      </c>
      <c r="F1519" s="71">
        <v>62.21</v>
      </c>
      <c r="G1519" s="71">
        <v>435.43</v>
      </c>
      <c r="H1519" s="45">
        <v>9</v>
      </c>
    </row>
    <row r="1520" spans="1:8" ht="30" x14ac:dyDescent="0.25">
      <c r="A1520" s="68" t="s">
        <v>3055</v>
      </c>
      <c r="B1520" s="68"/>
      <c r="C1520" s="69" t="s">
        <v>3056</v>
      </c>
      <c r="D1520" s="70" t="s">
        <v>334</v>
      </c>
      <c r="E1520" s="71">
        <v>483.31</v>
      </c>
      <c r="F1520" s="71">
        <v>62.21</v>
      </c>
      <c r="G1520" s="71">
        <v>545.52</v>
      </c>
      <c r="H1520" s="45">
        <v>9</v>
      </c>
    </row>
    <row r="1521" spans="1:8" ht="30" x14ac:dyDescent="0.25">
      <c r="A1521" s="68" t="s">
        <v>3057</v>
      </c>
      <c r="B1521" s="68"/>
      <c r="C1521" s="69" t="s">
        <v>3058</v>
      </c>
      <c r="D1521" s="70" t="s">
        <v>21</v>
      </c>
      <c r="E1521" s="71">
        <v>316.99</v>
      </c>
      <c r="F1521" s="71">
        <v>17.54</v>
      </c>
      <c r="G1521" s="71">
        <v>334.53</v>
      </c>
      <c r="H1521" s="45">
        <v>9</v>
      </c>
    </row>
    <row r="1522" spans="1:8" ht="30" x14ac:dyDescent="0.25">
      <c r="A1522" s="68" t="s">
        <v>3059</v>
      </c>
      <c r="B1522" s="68"/>
      <c r="C1522" s="69" t="s">
        <v>3060</v>
      </c>
      <c r="D1522" s="70" t="s">
        <v>21</v>
      </c>
      <c r="E1522" s="71">
        <v>298.2</v>
      </c>
      <c r="F1522" s="71">
        <v>17.54</v>
      </c>
      <c r="G1522" s="71">
        <v>315.74</v>
      </c>
      <c r="H1522" s="45">
        <v>9</v>
      </c>
    </row>
    <row r="1523" spans="1:8" ht="30" x14ac:dyDescent="0.25">
      <c r="A1523" s="68" t="s">
        <v>3061</v>
      </c>
      <c r="B1523" s="68"/>
      <c r="C1523" s="69" t="s">
        <v>3062</v>
      </c>
      <c r="D1523" s="70" t="s">
        <v>21</v>
      </c>
      <c r="E1523" s="71">
        <v>2573.2199999999998</v>
      </c>
      <c r="F1523" s="71">
        <v>43.85</v>
      </c>
      <c r="G1523" s="71">
        <v>2617.0700000000002</v>
      </c>
      <c r="H1523" s="45">
        <v>9</v>
      </c>
    </row>
    <row r="1524" spans="1:8" ht="30" x14ac:dyDescent="0.25">
      <c r="A1524" s="68" t="s">
        <v>3063</v>
      </c>
      <c r="B1524" s="68"/>
      <c r="C1524" s="69" t="s">
        <v>3064</v>
      </c>
      <c r="D1524" s="70" t="s">
        <v>21</v>
      </c>
      <c r="E1524" s="71">
        <v>445.54</v>
      </c>
      <c r="F1524" s="71">
        <v>32.89</v>
      </c>
      <c r="G1524" s="71">
        <v>478.43</v>
      </c>
      <c r="H1524" s="45">
        <v>9</v>
      </c>
    </row>
    <row r="1525" spans="1:8" x14ac:dyDescent="0.25">
      <c r="A1525" s="68" t="s">
        <v>3065</v>
      </c>
      <c r="B1525" s="68"/>
      <c r="C1525" s="69" t="s">
        <v>3066</v>
      </c>
      <c r="D1525" s="70" t="s">
        <v>21</v>
      </c>
      <c r="E1525" s="71">
        <v>28.54</v>
      </c>
      <c r="F1525" s="71">
        <v>11.22</v>
      </c>
      <c r="G1525" s="71">
        <v>39.76</v>
      </c>
      <c r="H1525" s="45">
        <v>9</v>
      </c>
    </row>
    <row r="1526" spans="1:8" ht="30" x14ac:dyDescent="0.25">
      <c r="A1526" s="68" t="s">
        <v>3067</v>
      </c>
      <c r="B1526" s="68"/>
      <c r="C1526" s="69" t="s">
        <v>3068</v>
      </c>
      <c r="D1526" s="70" t="s">
        <v>21</v>
      </c>
      <c r="E1526" s="71">
        <v>1010.16</v>
      </c>
      <c r="F1526" s="71">
        <v>43.85</v>
      </c>
      <c r="G1526" s="71">
        <v>1054.01</v>
      </c>
      <c r="H1526" s="45">
        <v>9</v>
      </c>
    </row>
    <row r="1527" spans="1:8" ht="30" x14ac:dyDescent="0.25">
      <c r="A1527" s="68" t="s">
        <v>3069</v>
      </c>
      <c r="B1527" s="68"/>
      <c r="C1527" s="69" t="s">
        <v>3070</v>
      </c>
      <c r="D1527" s="70" t="s">
        <v>21</v>
      </c>
      <c r="E1527" s="71">
        <v>1000.89</v>
      </c>
      <c r="F1527" s="71">
        <v>87.7</v>
      </c>
      <c r="G1527" s="71">
        <v>1088.5899999999999</v>
      </c>
      <c r="H1527" s="45">
        <v>9</v>
      </c>
    </row>
    <row r="1528" spans="1:8" ht="30" x14ac:dyDescent="0.25">
      <c r="A1528" s="68" t="s">
        <v>3071</v>
      </c>
      <c r="B1528" s="68"/>
      <c r="C1528" s="69" t="s">
        <v>3072</v>
      </c>
      <c r="D1528" s="70" t="s">
        <v>21</v>
      </c>
      <c r="E1528" s="71">
        <v>328.44</v>
      </c>
      <c r="F1528" s="71">
        <v>56.11</v>
      </c>
      <c r="G1528" s="71">
        <v>384.55</v>
      </c>
      <c r="H1528" s="45">
        <v>9</v>
      </c>
    </row>
    <row r="1529" spans="1:8" x14ac:dyDescent="0.25">
      <c r="A1529" s="68" t="s">
        <v>3073</v>
      </c>
      <c r="B1529" s="68"/>
      <c r="C1529" s="69" t="s">
        <v>3074</v>
      </c>
      <c r="D1529" s="70"/>
      <c r="E1529" s="71"/>
      <c r="F1529" s="71"/>
      <c r="G1529" s="71"/>
      <c r="H1529" s="45">
        <v>5</v>
      </c>
    </row>
    <row r="1530" spans="1:8" ht="30" x14ac:dyDescent="0.25">
      <c r="A1530" s="68" t="s">
        <v>3075</v>
      </c>
      <c r="B1530" s="68"/>
      <c r="C1530" s="69" t="s">
        <v>3076</v>
      </c>
      <c r="D1530" s="70" t="s">
        <v>21</v>
      </c>
      <c r="E1530" s="71">
        <v>20.59</v>
      </c>
      <c r="F1530" s="71"/>
      <c r="G1530" s="71">
        <v>20.59</v>
      </c>
      <c r="H1530" s="45">
        <v>9</v>
      </c>
    </row>
    <row r="1531" spans="1:8" ht="30" x14ac:dyDescent="0.25">
      <c r="A1531" s="68" t="s">
        <v>3077</v>
      </c>
      <c r="B1531" s="68"/>
      <c r="C1531" s="69" t="s">
        <v>3078</v>
      </c>
      <c r="D1531" s="70" t="s">
        <v>21</v>
      </c>
      <c r="E1531" s="71">
        <v>29.59</v>
      </c>
      <c r="F1531" s="71"/>
      <c r="G1531" s="71">
        <v>29.59</v>
      </c>
      <c r="H1531" s="45">
        <v>9</v>
      </c>
    </row>
    <row r="1532" spans="1:8" x14ac:dyDescent="0.25">
      <c r="A1532" s="68" t="s">
        <v>3079</v>
      </c>
      <c r="B1532" s="68"/>
      <c r="C1532" s="69" t="s">
        <v>3080</v>
      </c>
      <c r="D1532" s="70" t="s">
        <v>21</v>
      </c>
      <c r="E1532" s="71">
        <v>52.34</v>
      </c>
      <c r="F1532" s="71"/>
      <c r="G1532" s="71">
        <v>52.34</v>
      </c>
      <c r="H1532" s="45">
        <v>9</v>
      </c>
    </row>
    <row r="1533" spans="1:8" ht="30" x14ac:dyDescent="0.25">
      <c r="A1533" s="68" t="s">
        <v>3081</v>
      </c>
      <c r="B1533" s="68"/>
      <c r="C1533" s="69" t="s">
        <v>3082</v>
      </c>
      <c r="D1533" s="70" t="s">
        <v>21</v>
      </c>
      <c r="E1533" s="71">
        <v>187.9</v>
      </c>
      <c r="F1533" s="71"/>
      <c r="G1533" s="71">
        <v>187.9</v>
      </c>
      <c r="H1533" s="45">
        <v>9</v>
      </c>
    </row>
    <row r="1534" spans="1:8" x14ac:dyDescent="0.25">
      <c r="A1534" s="68" t="s">
        <v>3083</v>
      </c>
      <c r="B1534" s="68"/>
      <c r="C1534" s="69" t="s">
        <v>3084</v>
      </c>
      <c r="D1534" s="70" t="s">
        <v>21</v>
      </c>
      <c r="E1534" s="71">
        <v>83.47</v>
      </c>
      <c r="F1534" s="71"/>
      <c r="G1534" s="71">
        <v>83.47</v>
      </c>
      <c r="H1534" s="45">
        <v>9</v>
      </c>
    </row>
    <row r="1535" spans="1:8" x14ac:dyDescent="0.25">
      <c r="A1535" s="68" t="s">
        <v>3085</v>
      </c>
      <c r="B1535" s="68"/>
      <c r="C1535" s="69" t="s">
        <v>3086</v>
      </c>
      <c r="D1535" s="70"/>
      <c r="E1535" s="71"/>
      <c r="F1535" s="71"/>
      <c r="G1535" s="71"/>
      <c r="H1535" s="45">
        <v>5</v>
      </c>
    </row>
    <row r="1536" spans="1:8" x14ac:dyDescent="0.25">
      <c r="A1536" s="68" t="s">
        <v>3087</v>
      </c>
      <c r="B1536" s="68"/>
      <c r="C1536" s="69" t="s">
        <v>3088</v>
      </c>
      <c r="D1536" s="70" t="s">
        <v>21</v>
      </c>
      <c r="E1536" s="71"/>
      <c r="F1536" s="71">
        <v>56.11</v>
      </c>
      <c r="G1536" s="71">
        <v>56.11</v>
      </c>
      <c r="H1536" s="45">
        <v>9</v>
      </c>
    </row>
    <row r="1537" spans="1:8" x14ac:dyDescent="0.25">
      <c r="A1537" s="68" t="s">
        <v>3089</v>
      </c>
      <c r="B1537" s="68"/>
      <c r="C1537" s="69" t="s">
        <v>3090</v>
      </c>
      <c r="D1537" s="70" t="s">
        <v>21</v>
      </c>
      <c r="E1537" s="71">
        <v>886.32</v>
      </c>
      <c r="F1537" s="71">
        <v>43.85</v>
      </c>
      <c r="G1537" s="71">
        <v>930.17</v>
      </c>
      <c r="H1537" s="45">
        <v>9</v>
      </c>
    </row>
    <row r="1538" spans="1:8" x14ac:dyDescent="0.25">
      <c r="A1538" s="68" t="s">
        <v>3091</v>
      </c>
      <c r="B1538" s="68"/>
      <c r="C1538" s="69" t="s">
        <v>3092</v>
      </c>
      <c r="D1538" s="70" t="s">
        <v>21</v>
      </c>
      <c r="E1538" s="71"/>
      <c r="F1538" s="71">
        <v>48.24</v>
      </c>
      <c r="G1538" s="71">
        <v>48.24</v>
      </c>
      <c r="H1538" s="45">
        <v>9</v>
      </c>
    </row>
    <row r="1539" spans="1:8" ht="30" x14ac:dyDescent="0.25">
      <c r="A1539" s="68" t="s">
        <v>3093</v>
      </c>
      <c r="B1539" s="68"/>
      <c r="C1539" s="69" t="s">
        <v>3094</v>
      </c>
      <c r="D1539" s="70" t="s">
        <v>334</v>
      </c>
      <c r="E1539" s="71">
        <v>1298.02</v>
      </c>
      <c r="F1539" s="71">
        <v>57</v>
      </c>
      <c r="G1539" s="71">
        <v>1355.02</v>
      </c>
      <c r="H1539" s="45">
        <v>9</v>
      </c>
    </row>
    <row r="1540" spans="1:8" x14ac:dyDescent="0.25">
      <c r="A1540" s="68" t="s">
        <v>3095</v>
      </c>
      <c r="B1540" s="68"/>
      <c r="C1540" s="69" t="s">
        <v>3096</v>
      </c>
      <c r="D1540" s="70" t="s">
        <v>21</v>
      </c>
      <c r="E1540" s="71"/>
      <c r="F1540" s="71">
        <v>6.36</v>
      </c>
      <c r="G1540" s="71">
        <v>6.36</v>
      </c>
      <c r="H1540" s="45">
        <v>9</v>
      </c>
    </row>
    <row r="1541" spans="1:8" x14ac:dyDescent="0.25">
      <c r="A1541" s="68" t="s">
        <v>3097</v>
      </c>
      <c r="B1541" s="68"/>
      <c r="C1541" s="69" t="s">
        <v>3098</v>
      </c>
      <c r="D1541" s="70" t="s">
        <v>334</v>
      </c>
      <c r="E1541" s="71">
        <v>477.17</v>
      </c>
      <c r="F1541" s="71">
        <v>112.2</v>
      </c>
      <c r="G1541" s="71">
        <v>589.37</v>
      </c>
      <c r="H1541" s="45">
        <v>9</v>
      </c>
    </row>
    <row r="1542" spans="1:8" ht="30" x14ac:dyDescent="0.25">
      <c r="A1542" s="68" t="s">
        <v>3099</v>
      </c>
      <c r="B1542" s="68"/>
      <c r="C1542" s="69" t="s">
        <v>3100</v>
      </c>
      <c r="D1542" s="70" t="s">
        <v>21</v>
      </c>
      <c r="E1542" s="71">
        <v>153.76</v>
      </c>
      <c r="F1542" s="71">
        <v>21.25</v>
      </c>
      <c r="G1542" s="71">
        <v>175.01</v>
      </c>
      <c r="H1542" s="45">
        <v>9</v>
      </c>
    </row>
    <row r="1543" spans="1:8" ht="30" x14ac:dyDescent="0.25">
      <c r="A1543" s="68" t="s">
        <v>3101</v>
      </c>
      <c r="B1543" s="68"/>
      <c r="C1543" s="69" t="s">
        <v>3102</v>
      </c>
      <c r="D1543" s="70" t="s">
        <v>334</v>
      </c>
      <c r="E1543" s="71">
        <v>4150.58</v>
      </c>
      <c r="F1543" s="71">
        <v>131.55000000000001</v>
      </c>
      <c r="G1543" s="71">
        <v>4282.13</v>
      </c>
      <c r="H1543" s="45">
        <v>9</v>
      </c>
    </row>
    <row r="1544" spans="1:8" ht="30" x14ac:dyDescent="0.25">
      <c r="A1544" s="68" t="s">
        <v>3103</v>
      </c>
      <c r="B1544" s="68"/>
      <c r="C1544" s="69" t="s">
        <v>3104</v>
      </c>
      <c r="D1544" s="70" t="s">
        <v>21</v>
      </c>
      <c r="E1544" s="71">
        <v>403.36</v>
      </c>
      <c r="F1544" s="71">
        <v>43.85</v>
      </c>
      <c r="G1544" s="71">
        <v>447.21</v>
      </c>
      <c r="H1544" s="45">
        <v>9</v>
      </c>
    </row>
    <row r="1545" spans="1:8" ht="30" x14ac:dyDescent="0.25">
      <c r="A1545" s="68" t="s">
        <v>3105</v>
      </c>
      <c r="B1545" s="68"/>
      <c r="C1545" s="69" t="s">
        <v>3106</v>
      </c>
      <c r="D1545" s="70" t="s">
        <v>21</v>
      </c>
      <c r="E1545" s="71">
        <v>213.21</v>
      </c>
      <c r="F1545" s="71">
        <v>32.89</v>
      </c>
      <c r="G1545" s="71">
        <v>246.1</v>
      </c>
      <c r="H1545" s="45">
        <v>9</v>
      </c>
    </row>
    <row r="1546" spans="1:8" x14ac:dyDescent="0.25">
      <c r="A1546" s="68" t="s">
        <v>3107</v>
      </c>
      <c r="B1546" s="68"/>
      <c r="C1546" s="69" t="s">
        <v>3108</v>
      </c>
      <c r="D1546" s="70" t="s">
        <v>21</v>
      </c>
      <c r="E1546" s="71">
        <v>105.08</v>
      </c>
      <c r="F1546" s="71">
        <v>7.46</v>
      </c>
      <c r="G1546" s="71">
        <v>112.54</v>
      </c>
      <c r="H1546" s="45">
        <v>9</v>
      </c>
    </row>
    <row r="1547" spans="1:8" x14ac:dyDescent="0.25">
      <c r="A1547" s="68" t="s">
        <v>3109</v>
      </c>
      <c r="B1547" s="68"/>
      <c r="C1547" s="69" t="s">
        <v>3110</v>
      </c>
      <c r="D1547" s="70" t="s">
        <v>21</v>
      </c>
      <c r="E1547" s="71">
        <v>68.599999999999994</v>
      </c>
      <c r="F1547" s="71">
        <v>7.46</v>
      </c>
      <c r="G1547" s="71">
        <v>76.06</v>
      </c>
      <c r="H1547" s="45">
        <v>9</v>
      </c>
    </row>
    <row r="1548" spans="1:8" ht="30" x14ac:dyDescent="0.25">
      <c r="A1548" s="68" t="s">
        <v>3111</v>
      </c>
      <c r="B1548" s="68"/>
      <c r="C1548" s="69" t="s">
        <v>3112</v>
      </c>
      <c r="D1548" s="70" t="s">
        <v>21</v>
      </c>
      <c r="E1548" s="71">
        <v>174.52</v>
      </c>
      <c r="F1548" s="71">
        <v>7.46</v>
      </c>
      <c r="G1548" s="71">
        <v>181.98</v>
      </c>
      <c r="H1548" s="45">
        <v>9</v>
      </c>
    </row>
    <row r="1549" spans="1:8" ht="30" x14ac:dyDescent="0.25">
      <c r="A1549" s="68" t="s">
        <v>3113</v>
      </c>
      <c r="B1549" s="68"/>
      <c r="C1549" s="69" t="s">
        <v>3114</v>
      </c>
      <c r="D1549" s="70" t="s">
        <v>334</v>
      </c>
      <c r="E1549" s="71">
        <v>29.11</v>
      </c>
      <c r="F1549" s="71">
        <v>6.36</v>
      </c>
      <c r="G1549" s="71">
        <v>35.47</v>
      </c>
      <c r="H1549" s="45">
        <v>9</v>
      </c>
    </row>
    <row r="1550" spans="1:8" ht="30" x14ac:dyDescent="0.25">
      <c r="A1550" s="68" t="s">
        <v>3115</v>
      </c>
      <c r="B1550" s="68"/>
      <c r="C1550" s="69" t="s">
        <v>3116</v>
      </c>
      <c r="D1550" s="70" t="s">
        <v>21</v>
      </c>
      <c r="E1550" s="71">
        <v>42.52</v>
      </c>
      <c r="F1550" s="71">
        <v>6.36</v>
      </c>
      <c r="G1550" s="71">
        <v>48.88</v>
      </c>
      <c r="H1550" s="45">
        <v>9</v>
      </c>
    </row>
    <row r="1551" spans="1:8" ht="30" x14ac:dyDescent="0.25">
      <c r="A1551" s="68" t="s">
        <v>3117</v>
      </c>
      <c r="B1551" s="68"/>
      <c r="C1551" s="69" t="s">
        <v>3118</v>
      </c>
      <c r="D1551" s="70" t="s">
        <v>21</v>
      </c>
      <c r="E1551" s="71">
        <v>64.25</v>
      </c>
      <c r="F1551" s="71">
        <v>6.36</v>
      </c>
      <c r="G1551" s="71">
        <v>70.61</v>
      </c>
      <c r="H1551" s="45">
        <v>9</v>
      </c>
    </row>
    <row r="1552" spans="1:8" ht="30" x14ac:dyDescent="0.25">
      <c r="A1552" s="68" t="s">
        <v>3119</v>
      </c>
      <c r="B1552" s="68"/>
      <c r="C1552" s="69" t="s">
        <v>3120</v>
      </c>
      <c r="D1552" s="70" t="s">
        <v>334</v>
      </c>
      <c r="E1552" s="71">
        <v>261.29000000000002</v>
      </c>
      <c r="F1552" s="71">
        <v>13.46</v>
      </c>
      <c r="G1552" s="71">
        <v>274.75</v>
      </c>
      <c r="H1552" s="45">
        <v>9</v>
      </c>
    </row>
    <row r="1553" spans="1:8" x14ac:dyDescent="0.25">
      <c r="A1553" s="68" t="s">
        <v>3121</v>
      </c>
      <c r="B1553" s="68"/>
      <c r="C1553" s="69" t="s">
        <v>3122</v>
      </c>
      <c r="D1553" s="70" t="s">
        <v>21</v>
      </c>
      <c r="E1553" s="71">
        <v>72.69</v>
      </c>
      <c r="F1553" s="71">
        <v>7.46</v>
      </c>
      <c r="G1553" s="71">
        <v>80.150000000000006</v>
      </c>
      <c r="H1553" s="45">
        <v>9</v>
      </c>
    </row>
    <row r="1554" spans="1:8" ht="30" x14ac:dyDescent="0.25">
      <c r="A1554" s="68" t="s">
        <v>3123</v>
      </c>
      <c r="B1554" s="68"/>
      <c r="C1554" s="69" t="s">
        <v>3124</v>
      </c>
      <c r="D1554" s="70" t="s">
        <v>21</v>
      </c>
      <c r="E1554" s="71">
        <v>89.42</v>
      </c>
      <c r="F1554" s="71">
        <v>7.46</v>
      </c>
      <c r="G1554" s="71">
        <v>96.88</v>
      </c>
      <c r="H1554" s="45">
        <v>9</v>
      </c>
    </row>
    <row r="1555" spans="1:8" ht="30" x14ac:dyDescent="0.25">
      <c r="A1555" s="68" t="s">
        <v>3125</v>
      </c>
      <c r="B1555" s="68"/>
      <c r="C1555" s="69" t="s">
        <v>3126</v>
      </c>
      <c r="D1555" s="70" t="s">
        <v>21</v>
      </c>
      <c r="E1555" s="71">
        <v>190.87</v>
      </c>
      <c r="F1555" s="71">
        <v>5.4</v>
      </c>
      <c r="G1555" s="71">
        <v>196.27</v>
      </c>
      <c r="H1555" s="45">
        <v>9</v>
      </c>
    </row>
    <row r="1556" spans="1:8" ht="30" x14ac:dyDescent="0.25">
      <c r="A1556" s="68" t="s">
        <v>3127</v>
      </c>
      <c r="B1556" s="68"/>
      <c r="C1556" s="69" t="s">
        <v>3128</v>
      </c>
      <c r="D1556" s="70" t="s">
        <v>21</v>
      </c>
      <c r="E1556" s="71">
        <v>217.04</v>
      </c>
      <c r="F1556" s="71">
        <v>7.46</v>
      </c>
      <c r="G1556" s="71">
        <v>224.5</v>
      </c>
      <c r="H1556" s="45">
        <v>9</v>
      </c>
    </row>
    <row r="1557" spans="1:8" ht="30" x14ac:dyDescent="0.25">
      <c r="A1557" s="68" t="s">
        <v>3129</v>
      </c>
      <c r="B1557" s="68"/>
      <c r="C1557" s="69" t="s">
        <v>3130</v>
      </c>
      <c r="D1557" s="70" t="s">
        <v>21</v>
      </c>
      <c r="E1557" s="71">
        <v>600.19000000000005</v>
      </c>
      <c r="F1557" s="71">
        <v>65.78</v>
      </c>
      <c r="G1557" s="71">
        <v>665.97</v>
      </c>
      <c r="H1557" s="45">
        <v>9</v>
      </c>
    </row>
    <row r="1558" spans="1:8" ht="30" x14ac:dyDescent="0.25">
      <c r="A1558" s="68" t="s">
        <v>3131</v>
      </c>
      <c r="B1558" s="68"/>
      <c r="C1558" s="69" t="s">
        <v>3132</v>
      </c>
      <c r="D1558" s="70" t="s">
        <v>21</v>
      </c>
      <c r="E1558" s="71">
        <v>132.88</v>
      </c>
      <c r="F1558" s="71">
        <v>65.78</v>
      </c>
      <c r="G1558" s="71">
        <v>198.66</v>
      </c>
      <c r="H1558" s="45">
        <v>9</v>
      </c>
    </row>
    <row r="1559" spans="1:8" x14ac:dyDescent="0.25">
      <c r="A1559" s="68" t="s">
        <v>3133</v>
      </c>
      <c r="B1559" s="68"/>
      <c r="C1559" s="69" t="s">
        <v>3134</v>
      </c>
      <c r="D1559" s="70" t="s">
        <v>21</v>
      </c>
      <c r="E1559" s="71">
        <v>27.53</v>
      </c>
      <c r="F1559" s="71">
        <v>42.51</v>
      </c>
      <c r="G1559" s="71">
        <v>70.040000000000006</v>
      </c>
      <c r="H1559" s="45">
        <v>9</v>
      </c>
    </row>
    <row r="1560" spans="1:8" x14ac:dyDescent="0.25">
      <c r="A1560" s="68" t="s">
        <v>3135</v>
      </c>
      <c r="B1560" s="68"/>
      <c r="C1560" s="69" t="s">
        <v>3136</v>
      </c>
      <c r="D1560" s="70" t="s">
        <v>21</v>
      </c>
      <c r="E1560" s="71">
        <v>177.99</v>
      </c>
      <c r="F1560" s="71">
        <v>7.46</v>
      </c>
      <c r="G1560" s="71">
        <v>185.45</v>
      </c>
      <c r="H1560" s="45">
        <v>9</v>
      </c>
    </row>
    <row r="1561" spans="1:8" ht="30" x14ac:dyDescent="0.25">
      <c r="A1561" s="68" t="s">
        <v>3137</v>
      </c>
      <c r="B1561" s="68"/>
      <c r="C1561" s="69" t="s">
        <v>3138</v>
      </c>
      <c r="D1561" s="70" t="s">
        <v>21</v>
      </c>
      <c r="E1561" s="71">
        <v>10982.81</v>
      </c>
      <c r="F1561" s="71"/>
      <c r="G1561" s="71">
        <v>10982.81</v>
      </c>
      <c r="H1561" s="45">
        <v>9</v>
      </c>
    </row>
    <row r="1562" spans="1:8" ht="30" x14ac:dyDescent="0.25">
      <c r="A1562" s="68" t="s">
        <v>3139</v>
      </c>
      <c r="B1562" s="68"/>
      <c r="C1562" s="69" t="s">
        <v>3140</v>
      </c>
      <c r="D1562" s="70" t="s">
        <v>21</v>
      </c>
      <c r="E1562" s="71">
        <v>14426.47</v>
      </c>
      <c r="F1562" s="71"/>
      <c r="G1562" s="71">
        <v>14426.47</v>
      </c>
      <c r="H1562" s="45">
        <v>9</v>
      </c>
    </row>
    <row r="1563" spans="1:8" ht="30" x14ac:dyDescent="0.25">
      <c r="A1563" s="68" t="s">
        <v>3141</v>
      </c>
      <c r="B1563" s="68"/>
      <c r="C1563" s="69" t="s">
        <v>3142</v>
      </c>
      <c r="D1563" s="70" t="s">
        <v>334</v>
      </c>
      <c r="E1563" s="71">
        <v>727.12</v>
      </c>
      <c r="F1563" s="71">
        <v>87.7</v>
      </c>
      <c r="G1563" s="71">
        <v>814.82</v>
      </c>
      <c r="H1563" s="45">
        <v>9</v>
      </c>
    </row>
    <row r="1564" spans="1:8" ht="30" x14ac:dyDescent="0.25">
      <c r="A1564" s="68" t="s">
        <v>3143</v>
      </c>
      <c r="B1564" s="68"/>
      <c r="C1564" s="69" t="s">
        <v>3144</v>
      </c>
      <c r="D1564" s="70" t="s">
        <v>334</v>
      </c>
      <c r="E1564" s="71">
        <v>1447.67</v>
      </c>
      <c r="F1564" s="71">
        <v>175.4</v>
      </c>
      <c r="G1564" s="71">
        <v>1623.07</v>
      </c>
      <c r="H1564" s="45">
        <v>9</v>
      </c>
    </row>
    <row r="1565" spans="1:8" ht="45" x14ac:dyDescent="0.25">
      <c r="A1565" s="68" t="s">
        <v>3145</v>
      </c>
      <c r="B1565" s="68"/>
      <c r="C1565" s="69" t="s">
        <v>3146</v>
      </c>
      <c r="D1565" s="70" t="s">
        <v>334</v>
      </c>
      <c r="E1565" s="71">
        <v>1065.1600000000001</v>
      </c>
      <c r="F1565" s="71">
        <v>175.4</v>
      </c>
      <c r="G1565" s="71">
        <v>1240.56</v>
      </c>
      <c r="H1565" s="45">
        <v>9</v>
      </c>
    </row>
    <row r="1566" spans="1:8" ht="45" x14ac:dyDescent="0.25">
      <c r="A1566" s="68" t="s">
        <v>3147</v>
      </c>
      <c r="B1566" s="68"/>
      <c r="C1566" s="69" t="s">
        <v>3148</v>
      </c>
      <c r="D1566" s="70" t="s">
        <v>334</v>
      </c>
      <c r="E1566" s="71">
        <v>1165.3900000000001</v>
      </c>
      <c r="F1566" s="71">
        <v>175.4</v>
      </c>
      <c r="G1566" s="71">
        <v>1340.79</v>
      </c>
      <c r="H1566" s="45">
        <v>9</v>
      </c>
    </row>
    <row r="1567" spans="1:8" ht="30" x14ac:dyDescent="0.25">
      <c r="A1567" s="68" t="s">
        <v>3149</v>
      </c>
      <c r="B1567" s="68"/>
      <c r="C1567" s="69" t="s">
        <v>3150</v>
      </c>
      <c r="D1567" s="70" t="s">
        <v>131</v>
      </c>
      <c r="E1567" s="71">
        <v>44.68</v>
      </c>
      <c r="F1567" s="71">
        <v>10.27</v>
      </c>
      <c r="G1567" s="71">
        <v>54.95</v>
      </c>
      <c r="H1567" s="45">
        <v>9</v>
      </c>
    </row>
    <row r="1568" spans="1:8" x14ac:dyDescent="0.25">
      <c r="A1568" s="68" t="s">
        <v>3151</v>
      </c>
      <c r="B1568" s="68"/>
      <c r="C1568" s="69" t="s">
        <v>3152</v>
      </c>
      <c r="D1568" s="70"/>
      <c r="E1568" s="71"/>
      <c r="F1568" s="71"/>
      <c r="G1568" s="71"/>
      <c r="H1568" s="45">
        <v>2</v>
      </c>
    </row>
    <row r="1569" spans="1:8" x14ac:dyDescent="0.25">
      <c r="A1569" s="68" t="s">
        <v>3153</v>
      </c>
      <c r="B1569" s="68"/>
      <c r="C1569" s="69" t="s">
        <v>3154</v>
      </c>
      <c r="D1569" s="70"/>
      <c r="E1569" s="71"/>
      <c r="F1569" s="71"/>
      <c r="G1569" s="71"/>
      <c r="H1569" s="45">
        <v>5</v>
      </c>
    </row>
    <row r="1570" spans="1:8" x14ac:dyDescent="0.25">
      <c r="A1570" s="68" t="s">
        <v>3155</v>
      </c>
      <c r="B1570" s="68"/>
      <c r="C1570" s="69" t="s">
        <v>3156</v>
      </c>
      <c r="D1570" s="70" t="s">
        <v>131</v>
      </c>
      <c r="E1570" s="71">
        <v>6.33</v>
      </c>
      <c r="F1570" s="71">
        <v>13.27</v>
      </c>
      <c r="G1570" s="71">
        <v>19.600000000000001</v>
      </c>
      <c r="H1570" s="45">
        <v>9</v>
      </c>
    </row>
    <row r="1571" spans="1:8" x14ac:dyDescent="0.25">
      <c r="A1571" s="68" t="s">
        <v>3157</v>
      </c>
      <c r="B1571" s="68"/>
      <c r="C1571" s="69" t="s">
        <v>3158</v>
      </c>
      <c r="D1571" s="70" t="s">
        <v>592</v>
      </c>
      <c r="E1571" s="71">
        <v>37.01</v>
      </c>
      <c r="F1571" s="71">
        <v>59.37</v>
      </c>
      <c r="G1571" s="71">
        <v>96.38</v>
      </c>
      <c r="H1571" s="45">
        <v>9</v>
      </c>
    </row>
    <row r="1572" spans="1:8" x14ac:dyDescent="0.25">
      <c r="A1572" s="68" t="s">
        <v>3159</v>
      </c>
      <c r="B1572" s="68"/>
      <c r="C1572" s="69" t="s">
        <v>3160</v>
      </c>
      <c r="D1572" s="70" t="s">
        <v>131</v>
      </c>
      <c r="E1572" s="71">
        <v>7.88</v>
      </c>
      <c r="F1572" s="71">
        <v>13.27</v>
      </c>
      <c r="G1572" s="71">
        <v>21.15</v>
      </c>
      <c r="H1572" s="45">
        <v>9</v>
      </c>
    </row>
    <row r="1573" spans="1:8" x14ac:dyDescent="0.25">
      <c r="A1573" s="68" t="s">
        <v>3161</v>
      </c>
      <c r="B1573" s="68"/>
      <c r="C1573" s="69" t="s">
        <v>3162</v>
      </c>
      <c r="D1573" s="70" t="s">
        <v>592</v>
      </c>
      <c r="E1573" s="71">
        <v>18.059999999999999</v>
      </c>
      <c r="F1573" s="71">
        <v>13.27</v>
      </c>
      <c r="G1573" s="71">
        <v>31.33</v>
      </c>
      <c r="H1573" s="45">
        <v>9</v>
      </c>
    </row>
    <row r="1574" spans="1:8" x14ac:dyDescent="0.25">
      <c r="A1574" s="68" t="s">
        <v>3163</v>
      </c>
      <c r="B1574" s="68"/>
      <c r="C1574" s="69" t="s">
        <v>3164</v>
      </c>
      <c r="D1574" s="70" t="s">
        <v>592</v>
      </c>
      <c r="E1574" s="71">
        <v>12.91</v>
      </c>
      <c r="F1574" s="71">
        <v>13.27</v>
      </c>
      <c r="G1574" s="71">
        <v>26.18</v>
      </c>
      <c r="H1574" s="45">
        <v>9</v>
      </c>
    </row>
    <row r="1575" spans="1:8" x14ac:dyDescent="0.25">
      <c r="A1575" s="68" t="s">
        <v>3165</v>
      </c>
      <c r="B1575" s="68"/>
      <c r="C1575" s="69" t="s">
        <v>3166</v>
      </c>
      <c r="D1575" s="70"/>
      <c r="E1575" s="71"/>
      <c r="F1575" s="71"/>
      <c r="G1575" s="71"/>
      <c r="H1575" s="45">
        <v>5</v>
      </c>
    </row>
    <row r="1576" spans="1:8" ht="30" x14ac:dyDescent="0.25">
      <c r="A1576" s="68" t="s">
        <v>3167</v>
      </c>
      <c r="B1576" s="68"/>
      <c r="C1576" s="69" t="s">
        <v>3168</v>
      </c>
      <c r="D1576" s="70" t="s">
        <v>131</v>
      </c>
      <c r="E1576" s="71">
        <v>8.9</v>
      </c>
      <c r="F1576" s="71">
        <v>11.22</v>
      </c>
      <c r="G1576" s="71">
        <v>20.12</v>
      </c>
      <c r="H1576" s="45">
        <v>9</v>
      </c>
    </row>
    <row r="1577" spans="1:8" ht="30" x14ac:dyDescent="0.25">
      <c r="A1577" s="68" t="s">
        <v>3169</v>
      </c>
      <c r="B1577" s="68"/>
      <c r="C1577" s="69" t="s">
        <v>3170</v>
      </c>
      <c r="D1577" s="70" t="s">
        <v>131</v>
      </c>
      <c r="E1577" s="71">
        <v>14.62</v>
      </c>
      <c r="F1577" s="71">
        <v>11.22</v>
      </c>
      <c r="G1577" s="71">
        <v>25.84</v>
      </c>
      <c r="H1577" s="45">
        <v>9</v>
      </c>
    </row>
    <row r="1578" spans="1:8" ht="30" x14ac:dyDescent="0.25">
      <c r="A1578" s="68" t="s">
        <v>3171</v>
      </c>
      <c r="B1578" s="68"/>
      <c r="C1578" s="69" t="s">
        <v>3172</v>
      </c>
      <c r="D1578" s="70" t="s">
        <v>131</v>
      </c>
      <c r="E1578" s="71">
        <v>9.81</v>
      </c>
      <c r="F1578" s="71">
        <v>11.22</v>
      </c>
      <c r="G1578" s="71">
        <v>21.03</v>
      </c>
      <c r="H1578" s="45">
        <v>9</v>
      </c>
    </row>
    <row r="1579" spans="1:8" ht="30" x14ac:dyDescent="0.25">
      <c r="A1579" s="68" t="s">
        <v>3173</v>
      </c>
      <c r="B1579" s="68"/>
      <c r="C1579" s="69" t="s">
        <v>3174</v>
      </c>
      <c r="D1579" s="70" t="s">
        <v>131</v>
      </c>
      <c r="E1579" s="71">
        <v>20.66</v>
      </c>
      <c r="F1579" s="71">
        <v>11.22</v>
      </c>
      <c r="G1579" s="71">
        <v>31.88</v>
      </c>
      <c r="H1579" s="45">
        <v>9</v>
      </c>
    </row>
    <row r="1580" spans="1:8" x14ac:dyDescent="0.25">
      <c r="A1580" s="68" t="s">
        <v>3175</v>
      </c>
      <c r="B1580" s="68"/>
      <c r="C1580" s="69" t="s">
        <v>3176</v>
      </c>
      <c r="D1580" s="70"/>
      <c r="E1580" s="71"/>
      <c r="F1580" s="71"/>
      <c r="G1580" s="71"/>
      <c r="H1580" s="45">
        <v>5</v>
      </c>
    </row>
    <row r="1581" spans="1:8" x14ac:dyDescent="0.25">
      <c r="A1581" s="68" t="s">
        <v>3177</v>
      </c>
      <c r="B1581" s="68"/>
      <c r="C1581" s="69" t="s">
        <v>3178</v>
      </c>
      <c r="D1581" s="70" t="s">
        <v>592</v>
      </c>
      <c r="E1581" s="71">
        <v>54.07</v>
      </c>
      <c r="F1581" s="71">
        <v>13.66</v>
      </c>
      <c r="G1581" s="71">
        <v>67.73</v>
      </c>
      <c r="H1581" s="45">
        <v>9</v>
      </c>
    </row>
    <row r="1582" spans="1:8" x14ac:dyDescent="0.25">
      <c r="A1582" s="68" t="s">
        <v>3179</v>
      </c>
      <c r="B1582" s="68"/>
      <c r="C1582" s="69" t="s">
        <v>3180</v>
      </c>
      <c r="D1582" s="70"/>
      <c r="E1582" s="71"/>
      <c r="F1582" s="71"/>
      <c r="G1582" s="71"/>
      <c r="H1582" s="45">
        <v>2</v>
      </c>
    </row>
    <row r="1583" spans="1:8" x14ac:dyDescent="0.25">
      <c r="A1583" s="68" t="s">
        <v>3181</v>
      </c>
      <c r="B1583" s="68"/>
      <c r="C1583" s="69" t="s">
        <v>3182</v>
      </c>
      <c r="D1583" s="70"/>
      <c r="E1583" s="71"/>
      <c r="F1583" s="71"/>
      <c r="G1583" s="71"/>
      <c r="H1583" s="45">
        <v>5</v>
      </c>
    </row>
    <row r="1584" spans="1:8" ht="30" x14ac:dyDescent="0.25">
      <c r="A1584" s="68" t="s">
        <v>3183</v>
      </c>
      <c r="B1584" s="68"/>
      <c r="C1584" s="69" t="s">
        <v>3184</v>
      </c>
      <c r="D1584" s="70" t="s">
        <v>131</v>
      </c>
      <c r="E1584" s="71">
        <v>180.24</v>
      </c>
      <c r="F1584" s="71">
        <v>11.22</v>
      </c>
      <c r="G1584" s="71">
        <v>191.46</v>
      </c>
      <c r="H1584" s="45">
        <v>9</v>
      </c>
    </row>
    <row r="1585" spans="1:8" ht="45" x14ac:dyDescent="0.25">
      <c r="A1585" s="68" t="s">
        <v>3185</v>
      </c>
      <c r="B1585" s="68"/>
      <c r="C1585" s="69" t="s">
        <v>3186</v>
      </c>
      <c r="D1585" s="70" t="s">
        <v>21</v>
      </c>
      <c r="E1585" s="71">
        <v>111.73</v>
      </c>
      <c r="F1585" s="71">
        <v>11.22</v>
      </c>
      <c r="G1585" s="71">
        <v>122.95</v>
      </c>
      <c r="H1585" s="45">
        <v>9</v>
      </c>
    </row>
    <row r="1586" spans="1:8" ht="45" x14ac:dyDescent="0.25">
      <c r="A1586" s="68" t="s">
        <v>3187</v>
      </c>
      <c r="B1586" s="68"/>
      <c r="C1586" s="69" t="s">
        <v>3188</v>
      </c>
      <c r="D1586" s="70" t="s">
        <v>21</v>
      </c>
      <c r="E1586" s="71">
        <v>150.19999999999999</v>
      </c>
      <c r="F1586" s="71">
        <v>11.22</v>
      </c>
      <c r="G1586" s="71">
        <v>161.41999999999999</v>
      </c>
      <c r="H1586" s="45">
        <v>9</v>
      </c>
    </row>
    <row r="1587" spans="1:8" ht="45" x14ac:dyDescent="0.25">
      <c r="A1587" s="68" t="s">
        <v>3189</v>
      </c>
      <c r="B1587" s="68"/>
      <c r="C1587" s="69" t="s">
        <v>3190</v>
      </c>
      <c r="D1587" s="70" t="s">
        <v>21</v>
      </c>
      <c r="E1587" s="71">
        <v>350.98</v>
      </c>
      <c r="F1587" s="71">
        <v>11.22</v>
      </c>
      <c r="G1587" s="71">
        <v>362.2</v>
      </c>
      <c r="H1587" s="45">
        <v>9</v>
      </c>
    </row>
    <row r="1588" spans="1:8" ht="45" x14ac:dyDescent="0.25">
      <c r="A1588" s="68" t="s">
        <v>3191</v>
      </c>
      <c r="B1588" s="68"/>
      <c r="C1588" s="69" t="s">
        <v>3192</v>
      </c>
      <c r="D1588" s="70" t="s">
        <v>21</v>
      </c>
      <c r="E1588" s="71">
        <v>204.88</v>
      </c>
      <c r="F1588" s="71">
        <v>11.22</v>
      </c>
      <c r="G1588" s="71">
        <v>216.1</v>
      </c>
      <c r="H1588" s="45">
        <v>9</v>
      </c>
    </row>
    <row r="1589" spans="1:8" ht="45" x14ac:dyDescent="0.25">
      <c r="A1589" s="68" t="s">
        <v>3193</v>
      </c>
      <c r="B1589" s="68"/>
      <c r="C1589" s="69" t="s">
        <v>3194</v>
      </c>
      <c r="D1589" s="70" t="s">
        <v>21</v>
      </c>
      <c r="E1589" s="71">
        <v>172.18</v>
      </c>
      <c r="F1589" s="71">
        <v>11.22</v>
      </c>
      <c r="G1589" s="71">
        <v>183.4</v>
      </c>
      <c r="H1589" s="45">
        <v>9</v>
      </c>
    </row>
    <row r="1590" spans="1:8" ht="45" x14ac:dyDescent="0.25">
      <c r="A1590" s="68" t="s">
        <v>3195</v>
      </c>
      <c r="B1590" s="68"/>
      <c r="C1590" s="69" t="s">
        <v>3196</v>
      </c>
      <c r="D1590" s="70" t="s">
        <v>21</v>
      </c>
      <c r="E1590" s="71">
        <v>386.01</v>
      </c>
      <c r="F1590" s="71">
        <v>11.22</v>
      </c>
      <c r="G1590" s="71">
        <v>397.23</v>
      </c>
      <c r="H1590" s="45">
        <v>9</v>
      </c>
    </row>
    <row r="1591" spans="1:8" ht="45" x14ac:dyDescent="0.25">
      <c r="A1591" s="68" t="s">
        <v>3197</v>
      </c>
      <c r="B1591" s="68"/>
      <c r="C1591" s="69" t="s">
        <v>3198</v>
      </c>
      <c r="D1591" s="70" t="s">
        <v>21</v>
      </c>
      <c r="E1591" s="71">
        <v>312.75</v>
      </c>
      <c r="F1591" s="71">
        <v>11.22</v>
      </c>
      <c r="G1591" s="71">
        <v>323.97000000000003</v>
      </c>
      <c r="H1591" s="45">
        <v>9</v>
      </c>
    </row>
    <row r="1592" spans="1:8" ht="45" x14ac:dyDescent="0.25">
      <c r="A1592" s="68" t="s">
        <v>3199</v>
      </c>
      <c r="B1592" s="68"/>
      <c r="C1592" s="69" t="s">
        <v>3200</v>
      </c>
      <c r="D1592" s="70" t="s">
        <v>21</v>
      </c>
      <c r="E1592" s="71">
        <v>138.31</v>
      </c>
      <c r="F1592" s="71">
        <v>11.22</v>
      </c>
      <c r="G1592" s="71">
        <v>149.53</v>
      </c>
      <c r="H1592" s="45">
        <v>9</v>
      </c>
    </row>
    <row r="1593" spans="1:8" ht="45" x14ac:dyDescent="0.25">
      <c r="A1593" s="68" t="s">
        <v>3201</v>
      </c>
      <c r="B1593" s="68"/>
      <c r="C1593" s="69" t="s">
        <v>3202</v>
      </c>
      <c r="D1593" s="70" t="s">
        <v>21</v>
      </c>
      <c r="E1593" s="71">
        <v>462.97</v>
      </c>
      <c r="F1593" s="71">
        <v>18.71</v>
      </c>
      <c r="G1593" s="71">
        <v>481.68</v>
      </c>
      <c r="H1593" s="45">
        <v>9</v>
      </c>
    </row>
    <row r="1594" spans="1:8" x14ac:dyDescent="0.25">
      <c r="A1594" s="68" t="s">
        <v>3203</v>
      </c>
      <c r="B1594" s="68"/>
      <c r="C1594" s="69" t="s">
        <v>3204</v>
      </c>
      <c r="D1594" s="70"/>
      <c r="E1594" s="71"/>
      <c r="F1594" s="71"/>
      <c r="G1594" s="71"/>
      <c r="H1594" s="45">
        <v>5</v>
      </c>
    </row>
    <row r="1595" spans="1:8" ht="45" x14ac:dyDescent="0.25">
      <c r="A1595" s="68" t="s">
        <v>3205</v>
      </c>
      <c r="B1595" s="68"/>
      <c r="C1595" s="69" t="s">
        <v>3206</v>
      </c>
      <c r="D1595" s="70" t="s">
        <v>21</v>
      </c>
      <c r="E1595" s="71">
        <v>2622.95</v>
      </c>
      <c r="F1595" s="71">
        <v>58.34</v>
      </c>
      <c r="G1595" s="71">
        <v>2681.29</v>
      </c>
      <c r="H1595" s="45">
        <v>9</v>
      </c>
    </row>
    <row r="1596" spans="1:8" ht="45" x14ac:dyDescent="0.25">
      <c r="A1596" s="68" t="s">
        <v>3207</v>
      </c>
      <c r="B1596" s="68"/>
      <c r="C1596" s="69" t="s">
        <v>3208</v>
      </c>
      <c r="D1596" s="70" t="s">
        <v>21</v>
      </c>
      <c r="E1596" s="71">
        <v>3550.61</v>
      </c>
      <c r="F1596" s="71">
        <v>58.34</v>
      </c>
      <c r="G1596" s="71">
        <v>3608.95</v>
      </c>
      <c r="H1596" s="45">
        <v>9</v>
      </c>
    </row>
    <row r="1597" spans="1:8" x14ac:dyDescent="0.25">
      <c r="A1597" s="68" t="s">
        <v>3209</v>
      </c>
      <c r="B1597" s="68"/>
      <c r="C1597" s="69" t="s">
        <v>3210</v>
      </c>
      <c r="D1597" s="70"/>
      <c r="E1597" s="71"/>
      <c r="F1597" s="71"/>
      <c r="G1597" s="71"/>
      <c r="H1597" s="45">
        <v>5</v>
      </c>
    </row>
    <row r="1598" spans="1:8" ht="45" x14ac:dyDescent="0.25">
      <c r="A1598" s="68" t="s">
        <v>3211</v>
      </c>
      <c r="B1598" s="68"/>
      <c r="C1598" s="69" t="s">
        <v>3212</v>
      </c>
      <c r="D1598" s="70" t="s">
        <v>73</v>
      </c>
      <c r="E1598" s="71">
        <v>339.34</v>
      </c>
      <c r="F1598" s="71">
        <v>20.56</v>
      </c>
      <c r="G1598" s="71">
        <v>359.9</v>
      </c>
      <c r="H1598" s="45">
        <v>9</v>
      </c>
    </row>
    <row r="1599" spans="1:8" ht="45" x14ac:dyDescent="0.25">
      <c r="A1599" s="68" t="s">
        <v>3213</v>
      </c>
      <c r="B1599" s="68"/>
      <c r="C1599" s="69" t="s">
        <v>3214</v>
      </c>
      <c r="D1599" s="70" t="s">
        <v>73</v>
      </c>
      <c r="E1599" s="71">
        <v>184.95</v>
      </c>
      <c r="F1599" s="71">
        <v>8.6</v>
      </c>
      <c r="G1599" s="71">
        <v>193.55</v>
      </c>
      <c r="H1599" s="45">
        <v>9</v>
      </c>
    </row>
    <row r="1600" spans="1:8" ht="30" x14ac:dyDescent="0.25">
      <c r="A1600" s="68" t="s">
        <v>3215</v>
      </c>
      <c r="B1600" s="68"/>
      <c r="C1600" s="69" t="s">
        <v>3216</v>
      </c>
      <c r="D1600" s="70" t="s">
        <v>73</v>
      </c>
      <c r="E1600" s="71">
        <v>116.92</v>
      </c>
      <c r="F1600" s="71">
        <v>24.13</v>
      </c>
      <c r="G1600" s="71">
        <v>141.05000000000001</v>
      </c>
      <c r="H1600" s="45">
        <v>9</v>
      </c>
    </row>
    <row r="1601" spans="1:8" ht="30" x14ac:dyDescent="0.25">
      <c r="A1601" s="68" t="s">
        <v>3217</v>
      </c>
      <c r="B1601" s="68"/>
      <c r="C1601" s="69" t="s">
        <v>3218</v>
      </c>
      <c r="D1601" s="70" t="s">
        <v>73</v>
      </c>
      <c r="E1601" s="71">
        <v>123.46</v>
      </c>
      <c r="F1601" s="71">
        <v>24.13</v>
      </c>
      <c r="G1601" s="71">
        <v>147.59</v>
      </c>
      <c r="H1601" s="45">
        <v>9</v>
      </c>
    </row>
    <row r="1602" spans="1:8" ht="45" x14ac:dyDescent="0.25">
      <c r="A1602" s="68" t="s">
        <v>3219</v>
      </c>
      <c r="B1602" s="68"/>
      <c r="C1602" s="69" t="s">
        <v>3220</v>
      </c>
      <c r="D1602" s="70" t="s">
        <v>21</v>
      </c>
      <c r="E1602" s="71">
        <v>4.54</v>
      </c>
      <c r="F1602" s="71">
        <v>1.31</v>
      </c>
      <c r="G1602" s="71">
        <v>5.85</v>
      </c>
      <c r="H1602" s="45">
        <v>9</v>
      </c>
    </row>
    <row r="1603" spans="1:8" ht="30" x14ac:dyDescent="0.25">
      <c r="A1603" s="68" t="s">
        <v>3221</v>
      </c>
      <c r="B1603" s="68"/>
      <c r="C1603" s="69" t="s">
        <v>3222</v>
      </c>
      <c r="D1603" s="70" t="s">
        <v>131</v>
      </c>
      <c r="E1603" s="71">
        <v>499.33</v>
      </c>
      <c r="F1603" s="71"/>
      <c r="G1603" s="71">
        <v>499.33</v>
      </c>
      <c r="H1603" s="45">
        <v>9</v>
      </c>
    </row>
    <row r="1604" spans="1:8" ht="45" x14ac:dyDescent="0.25">
      <c r="A1604" s="68" t="s">
        <v>3223</v>
      </c>
      <c r="B1604" s="68"/>
      <c r="C1604" s="69" t="s">
        <v>3224</v>
      </c>
      <c r="D1604" s="70" t="s">
        <v>73</v>
      </c>
      <c r="E1604" s="71">
        <v>5.43</v>
      </c>
      <c r="F1604" s="71">
        <v>8.5</v>
      </c>
      <c r="G1604" s="71">
        <v>13.93</v>
      </c>
      <c r="H1604" s="45">
        <v>9</v>
      </c>
    </row>
    <row r="1605" spans="1:8" ht="30" x14ac:dyDescent="0.25">
      <c r="A1605" s="68" t="s">
        <v>3225</v>
      </c>
      <c r="B1605" s="68"/>
      <c r="C1605" s="69" t="s">
        <v>3226</v>
      </c>
      <c r="D1605" s="70" t="s">
        <v>21</v>
      </c>
      <c r="E1605" s="71">
        <v>0.5</v>
      </c>
      <c r="F1605" s="71">
        <v>13.69</v>
      </c>
      <c r="G1605" s="71">
        <v>14.19</v>
      </c>
      <c r="H1605" s="45">
        <v>9</v>
      </c>
    </row>
    <row r="1606" spans="1:8" ht="45" x14ac:dyDescent="0.25">
      <c r="A1606" s="68" t="s">
        <v>3227</v>
      </c>
      <c r="B1606" s="68"/>
      <c r="C1606" s="69" t="s">
        <v>3228</v>
      </c>
      <c r="D1606" s="70" t="s">
        <v>73</v>
      </c>
      <c r="E1606" s="71">
        <v>82.5</v>
      </c>
      <c r="F1606" s="71">
        <v>13.32</v>
      </c>
      <c r="G1606" s="71">
        <v>95.82</v>
      </c>
      <c r="H1606" s="45">
        <v>9</v>
      </c>
    </row>
    <row r="1607" spans="1:8" x14ac:dyDescent="0.25">
      <c r="A1607" s="68" t="s">
        <v>3229</v>
      </c>
      <c r="B1607" s="68"/>
      <c r="C1607" s="69" t="s">
        <v>3230</v>
      </c>
      <c r="D1607" s="70"/>
      <c r="E1607" s="71"/>
      <c r="F1607" s="71"/>
      <c r="G1607" s="71"/>
      <c r="H1607" s="45">
        <v>5</v>
      </c>
    </row>
    <row r="1608" spans="1:8" ht="30" x14ac:dyDescent="0.25">
      <c r="A1608" s="68" t="s">
        <v>3231</v>
      </c>
      <c r="B1608" s="68"/>
      <c r="C1608" s="69" t="s">
        <v>3232</v>
      </c>
      <c r="D1608" s="70" t="s">
        <v>21</v>
      </c>
      <c r="E1608" s="71">
        <v>11.6</v>
      </c>
      <c r="F1608" s="71">
        <v>1.31</v>
      </c>
      <c r="G1608" s="71">
        <v>12.91</v>
      </c>
      <c r="H1608" s="45">
        <v>9</v>
      </c>
    </row>
    <row r="1609" spans="1:8" ht="30" x14ac:dyDescent="0.25">
      <c r="A1609" s="68" t="s">
        <v>3233</v>
      </c>
      <c r="B1609" s="68"/>
      <c r="C1609" s="69" t="s">
        <v>3234</v>
      </c>
      <c r="D1609" s="70" t="s">
        <v>21</v>
      </c>
      <c r="E1609" s="71">
        <v>11.44</v>
      </c>
      <c r="F1609" s="71">
        <v>1.31</v>
      </c>
      <c r="G1609" s="71">
        <v>12.75</v>
      </c>
      <c r="H1609" s="45">
        <v>9</v>
      </c>
    </row>
    <row r="1610" spans="1:8" ht="30" x14ac:dyDescent="0.25">
      <c r="A1610" s="68" t="s">
        <v>3235</v>
      </c>
      <c r="B1610" s="68"/>
      <c r="C1610" s="69" t="s">
        <v>3236</v>
      </c>
      <c r="D1610" s="70" t="s">
        <v>21</v>
      </c>
      <c r="E1610" s="71">
        <v>24.27</v>
      </c>
      <c r="F1610" s="71">
        <v>1.31</v>
      </c>
      <c r="G1610" s="71">
        <v>25.58</v>
      </c>
      <c r="H1610" s="45">
        <v>9</v>
      </c>
    </row>
    <row r="1611" spans="1:8" ht="30" x14ac:dyDescent="0.25">
      <c r="A1611" s="68" t="s">
        <v>3237</v>
      </c>
      <c r="B1611" s="68"/>
      <c r="C1611" s="69" t="s">
        <v>3238</v>
      </c>
      <c r="D1611" s="70" t="s">
        <v>131</v>
      </c>
      <c r="E1611" s="71">
        <v>32.65</v>
      </c>
      <c r="F1611" s="71">
        <v>20.74</v>
      </c>
      <c r="G1611" s="71">
        <v>53.39</v>
      </c>
      <c r="H1611" s="45">
        <v>9</v>
      </c>
    </row>
    <row r="1612" spans="1:8" ht="45" x14ac:dyDescent="0.25">
      <c r="A1612" s="68" t="s">
        <v>3239</v>
      </c>
      <c r="B1612" s="68"/>
      <c r="C1612" s="69" t="s">
        <v>3240</v>
      </c>
      <c r="D1612" s="70" t="s">
        <v>334</v>
      </c>
      <c r="E1612" s="71">
        <v>242.32</v>
      </c>
      <c r="F1612" s="71">
        <v>20.74</v>
      </c>
      <c r="G1612" s="71">
        <v>263.06</v>
      </c>
      <c r="H1612" s="45">
        <v>9</v>
      </c>
    </row>
    <row r="1613" spans="1:8" ht="45" x14ac:dyDescent="0.25">
      <c r="A1613" s="68" t="s">
        <v>3241</v>
      </c>
      <c r="B1613" s="68"/>
      <c r="C1613" s="69" t="s">
        <v>3242</v>
      </c>
      <c r="D1613" s="70" t="s">
        <v>334</v>
      </c>
      <c r="E1613" s="71">
        <v>697.92</v>
      </c>
      <c r="F1613" s="71">
        <v>20.74</v>
      </c>
      <c r="G1613" s="71">
        <v>718.66</v>
      </c>
      <c r="H1613" s="45">
        <v>9</v>
      </c>
    </row>
    <row r="1614" spans="1:8" ht="30" x14ac:dyDescent="0.25">
      <c r="A1614" s="68" t="s">
        <v>3243</v>
      </c>
      <c r="B1614" s="68"/>
      <c r="C1614" s="69" t="s">
        <v>3244</v>
      </c>
      <c r="D1614" s="70" t="s">
        <v>21</v>
      </c>
      <c r="E1614" s="71">
        <v>28.98</v>
      </c>
      <c r="F1614" s="71">
        <v>3.37</v>
      </c>
      <c r="G1614" s="71">
        <v>32.35</v>
      </c>
      <c r="H1614" s="45">
        <v>9</v>
      </c>
    </row>
    <row r="1615" spans="1:8" ht="30" x14ac:dyDescent="0.25">
      <c r="A1615" s="68" t="s">
        <v>3245</v>
      </c>
      <c r="B1615" s="68"/>
      <c r="C1615" s="69" t="s">
        <v>3246</v>
      </c>
      <c r="D1615" s="70" t="s">
        <v>21</v>
      </c>
      <c r="E1615" s="71">
        <v>685.28</v>
      </c>
      <c r="F1615" s="71">
        <v>4.22</v>
      </c>
      <c r="G1615" s="71">
        <v>689.5</v>
      </c>
      <c r="H1615" s="45">
        <v>9</v>
      </c>
    </row>
    <row r="1616" spans="1:8" ht="30" x14ac:dyDescent="0.25">
      <c r="A1616" s="68" t="s">
        <v>3247</v>
      </c>
      <c r="B1616" s="68"/>
      <c r="C1616" s="69" t="s">
        <v>3248</v>
      </c>
      <c r="D1616" s="70" t="s">
        <v>21</v>
      </c>
      <c r="E1616" s="71">
        <v>146.38999999999999</v>
      </c>
      <c r="F1616" s="71">
        <v>72.569999999999993</v>
      </c>
      <c r="G1616" s="71">
        <v>218.96</v>
      </c>
      <c r="H1616" s="45">
        <v>9</v>
      </c>
    </row>
    <row r="1617" spans="1:8" ht="30" x14ac:dyDescent="0.25">
      <c r="A1617" s="68" t="s">
        <v>3249</v>
      </c>
      <c r="B1617" s="68"/>
      <c r="C1617" s="69" t="s">
        <v>3250</v>
      </c>
      <c r="D1617" s="70" t="s">
        <v>21</v>
      </c>
      <c r="E1617" s="71">
        <v>294.29000000000002</v>
      </c>
      <c r="F1617" s="71">
        <v>165.88</v>
      </c>
      <c r="G1617" s="71">
        <v>460.17</v>
      </c>
      <c r="H1617" s="45">
        <v>9</v>
      </c>
    </row>
    <row r="1618" spans="1:8" ht="45" x14ac:dyDescent="0.25">
      <c r="A1618" s="68" t="s">
        <v>3251</v>
      </c>
      <c r="B1618" s="68"/>
      <c r="C1618" s="69" t="s">
        <v>3252</v>
      </c>
      <c r="D1618" s="70" t="s">
        <v>21</v>
      </c>
      <c r="E1618" s="71">
        <v>228.16</v>
      </c>
      <c r="F1618" s="71">
        <v>18.71</v>
      </c>
      <c r="G1618" s="71">
        <v>246.87</v>
      </c>
      <c r="H1618" s="45">
        <v>9</v>
      </c>
    </row>
    <row r="1619" spans="1:8" ht="30" x14ac:dyDescent="0.25">
      <c r="A1619" s="68" t="s">
        <v>3253</v>
      </c>
      <c r="B1619" s="68"/>
      <c r="C1619" s="69" t="s">
        <v>3254</v>
      </c>
      <c r="D1619" s="70" t="s">
        <v>21</v>
      </c>
      <c r="E1619" s="71">
        <v>23.53</v>
      </c>
      <c r="F1619" s="71">
        <v>3.37</v>
      </c>
      <c r="G1619" s="71">
        <v>26.9</v>
      </c>
      <c r="H1619" s="45">
        <v>9</v>
      </c>
    </row>
    <row r="1620" spans="1:8" x14ac:dyDescent="0.25">
      <c r="A1620" s="68" t="s">
        <v>3255</v>
      </c>
      <c r="B1620" s="68"/>
      <c r="C1620" s="69" t="s">
        <v>3256</v>
      </c>
      <c r="D1620" s="70"/>
      <c r="E1620" s="71"/>
      <c r="F1620" s="71"/>
      <c r="G1620" s="71"/>
      <c r="H1620" s="45">
        <v>5</v>
      </c>
    </row>
    <row r="1621" spans="1:8" ht="30" x14ac:dyDescent="0.25">
      <c r="A1621" s="68" t="s">
        <v>3257</v>
      </c>
      <c r="B1621" s="68"/>
      <c r="C1621" s="69" t="s">
        <v>3258</v>
      </c>
      <c r="D1621" s="70" t="s">
        <v>21</v>
      </c>
      <c r="E1621" s="71">
        <v>978.26</v>
      </c>
      <c r="F1621" s="71">
        <v>4.22</v>
      </c>
      <c r="G1621" s="71">
        <v>982.48</v>
      </c>
      <c r="H1621" s="45">
        <v>9</v>
      </c>
    </row>
    <row r="1622" spans="1:8" ht="30" x14ac:dyDescent="0.25">
      <c r="A1622" s="68" t="s">
        <v>3259</v>
      </c>
      <c r="B1622" s="68"/>
      <c r="C1622" s="69" t="s">
        <v>3260</v>
      </c>
      <c r="D1622" s="70" t="s">
        <v>21</v>
      </c>
      <c r="E1622" s="71">
        <v>1470.58</v>
      </c>
      <c r="F1622" s="71">
        <v>58.34</v>
      </c>
      <c r="G1622" s="71">
        <v>1528.92</v>
      </c>
      <c r="H1622" s="45">
        <v>9</v>
      </c>
    </row>
    <row r="1623" spans="1:8" ht="30" x14ac:dyDescent="0.25">
      <c r="A1623" s="68" t="s">
        <v>3261</v>
      </c>
      <c r="B1623" s="68"/>
      <c r="C1623" s="69" t="s">
        <v>3262</v>
      </c>
      <c r="D1623" s="70" t="s">
        <v>21</v>
      </c>
      <c r="E1623" s="71">
        <v>3369.72</v>
      </c>
      <c r="F1623" s="71">
        <v>304.20999999999998</v>
      </c>
      <c r="G1623" s="71">
        <v>3673.93</v>
      </c>
      <c r="H1623" s="45">
        <v>9</v>
      </c>
    </row>
    <row r="1624" spans="1:8" ht="30" x14ac:dyDescent="0.25">
      <c r="A1624" s="68" t="s">
        <v>3263</v>
      </c>
      <c r="B1624" s="68"/>
      <c r="C1624" s="69" t="s">
        <v>3264</v>
      </c>
      <c r="D1624" s="70" t="s">
        <v>21</v>
      </c>
      <c r="E1624" s="71">
        <v>1038.28</v>
      </c>
      <c r="F1624" s="71">
        <v>49.91</v>
      </c>
      <c r="G1624" s="71">
        <v>1088.19</v>
      </c>
      <c r="H1624" s="45">
        <v>9</v>
      </c>
    </row>
    <row r="1625" spans="1:8" x14ac:dyDescent="0.25">
      <c r="A1625" s="68" t="s">
        <v>3265</v>
      </c>
      <c r="B1625" s="68"/>
      <c r="C1625" s="69" t="s">
        <v>3266</v>
      </c>
      <c r="D1625" s="70"/>
      <c r="E1625" s="71"/>
      <c r="F1625" s="71"/>
      <c r="G1625" s="71"/>
      <c r="H1625" s="45">
        <v>5</v>
      </c>
    </row>
    <row r="1626" spans="1:8" ht="45" x14ac:dyDescent="0.25">
      <c r="A1626" s="68" t="s">
        <v>3267</v>
      </c>
      <c r="B1626" s="68"/>
      <c r="C1626" s="69" t="s">
        <v>3268</v>
      </c>
      <c r="D1626" s="70" t="s">
        <v>334</v>
      </c>
      <c r="E1626" s="71">
        <v>132283.84</v>
      </c>
      <c r="F1626" s="71"/>
      <c r="G1626" s="71">
        <v>132283.84</v>
      </c>
      <c r="H1626" s="45">
        <v>9</v>
      </c>
    </row>
    <row r="1627" spans="1:8" ht="45" x14ac:dyDescent="0.25">
      <c r="A1627" s="68" t="s">
        <v>3269</v>
      </c>
      <c r="B1627" s="68"/>
      <c r="C1627" s="69" t="s">
        <v>3270</v>
      </c>
      <c r="D1627" s="70" t="s">
        <v>334</v>
      </c>
      <c r="E1627" s="71">
        <v>139839.29999999999</v>
      </c>
      <c r="F1627" s="71"/>
      <c r="G1627" s="71">
        <v>139839.29999999999</v>
      </c>
      <c r="H1627" s="45">
        <v>9</v>
      </c>
    </row>
    <row r="1628" spans="1:8" ht="45" x14ac:dyDescent="0.25">
      <c r="A1628" s="68" t="s">
        <v>3271</v>
      </c>
      <c r="B1628" s="68"/>
      <c r="C1628" s="69" t="s">
        <v>3272</v>
      </c>
      <c r="D1628" s="70" t="s">
        <v>334</v>
      </c>
      <c r="E1628" s="71">
        <v>46652.25</v>
      </c>
      <c r="F1628" s="71"/>
      <c r="G1628" s="71">
        <v>46652.25</v>
      </c>
      <c r="H1628" s="45">
        <v>9</v>
      </c>
    </row>
    <row r="1629" spans="1:8" ht="45" x14ac:dyDescent="0.25">
      <c r="A1629" s="68" t="s">
        <v>3273</v>
      </c>
      <c r="B1629" s="68"/>
      <c r="C1629" s="69" t="s">
        <v>3274</v>
      </c>
      <c r="D1629" s="70" t="s">
        <v>334</v>
      </c>
      <c r="E1629" s="71">
        <v>36149.870000000003</v>
      </c>
      <c r="F1629" s="71"/>
      <c r="G1629" s="71">
        <v>36149.870000000003</v>
      </c>
      <c r="H1629" s="45">
        <v>9</v>
      </c>
    </row>
    <row r="1630" spans="1:8" x14ac:dyDescent="0.25">
      <c r="A1630" s="68" t="s">
        <v>3275</v>
      </c>
      <c r="B1630" s="68"/>
      <c r="C1630" s="69" t="s">
        <v>3276</v>
      </c>
      <c r="D1630" s="70"/>
      <c r="E1630" s="71"/>
      <c r="F1630" s="71"/>
      <c r="G1630" s="71"/>
      <c r="H1630" s="45">
        <v>2</v>
      </c>
    </row>
    <row r="1631" spans="1:8" x14ac:dyDescent="0.25">
      <c r="A1631" s="68" t="s">
        <v>3277</v>
      </c>
      <c r="B1631" s="68"/>
      <c r="C1631" s="69" t="s">
        <v>3278</v>
      </c>
      <c r="D1631" s="70"/>
      <c r="E1631" s="71"/>
      <c r="F1631" s="71"/>
      <c r="G1631" s="71"/>
      <c r="H1631" s="45">
        <v>5</v>
      </c>
    </row>
    <row r="1632" spans="1:8" x14ac:dyDescent="0.25">
      <c r="A1632" s="68" t="s">
        <v>3279</v>
      </c>
      <c r="B1632" s="68"/>
      <c r="C1632" s="69" t="s">
        <v>3280</v>
      </c>
      <c r="D1632" s="70" t="s">
        <v>73</v>
      </c>
      <c r="E1632" s="71">
        <v>20.97</v>
      </c>
      <c r="F1632" s="71">
        <v>3.37</v>
      </c>
      <c r="G1632" s="71">
        <v>24.34</v>
      </c>
      <c r="H1632" s="45">
        <v>9</v>
      </c>
    </row>
    <row r="1633" spans="1:8" x14ac:dyDescent="0.25">
      <c r="A1633" s="68" t="s">
        <v>3281</v>
      </c>
      <c r="B1633" s="68"/>
      <c r="C1633" s="69" t="s">
        <v>3282</v>
      </c>
      <c r="D1633" s="70" t="s">
        <v>73</v>
      </c>
      <c r="E1633" s="71">
        <v>26.89</v>
      </c>
      <c r="F1633" s="71">
        <v>3.37</v>
      </c>
      <c r="G1633" s="71">
        <v>30.26</v>
      </c>
      <c r="H1633" s="45">
        <v>9</v>
      </c>
    </row>
    <row r="1634" spans="1:8" x14ac:dyDescent="0.25">
      <c r="A1634" s="68" t="s">
        <v>3283</v>
      </c>
      <c r="B1634" s="68"/>
      <c r="C1634" s="69" t="s">
        <v>3284</v>
      </c>
      <c r="D1634" s="70" t="s">
        <v>156</v>
      </c>
      <c r="E1634" s="71">
        <v>567</v>
      </c>
      <c r="F1634" s="71">
        <v>47.24</v>
      </c>
      <c r="G1634" s="71">
        <v>614.24</v>
      </c>
      <c r="H1634" s="45">
        <v>9</v>
      </c>
    </row>
    <row r="1635" spans="1:8" ht="30" x14ac:dyDescent="0.25">
      <c r="A1635" s="68" t="s">
        <v>3285</v>
      </c>
      <c r="B1635" s="68"/>
      <c r="C1635" s="69" t="s">
        <v>3286</v>
      </c>
      <c r="D1635" s="70" t="s">
        <v>73</v>
      </c>
      <c r="E1635" s="71">
        <v>132.30000000000001</v>
      </c>
      <c r="F1635" s="71">
        <v>6.21</v>
      </c>
      <c r="G1635" s="71">
        <v>138.51</v>
      </c>
      <c r="H1635" s="45">
        <v>9</v>
      </c>
    </row>
    <row r="1636" spans="1:8" ht="45" x14ac:dyDescent="0.25">
      <c r="A1636" s="68" t="s">
        <v>3287</v>
      </c>
      <c r="B1636" s="68"/>
      <c r="C1636" s="69" t="s">
        <v>3288</v>
      </c>
      <c r="D1636" s="70" t="s">
        <v>73</v>
      </c>
      <c r="E1636" s="71">
        <v>19.21</v>
      </c>
      <c r="F1636" s="71">
        <v>9.17</v>
      </c>
      <c r="G1636" s="71">
        <v>28.38</v>
      </c>
      <c r="H1636" s="45">
        <v>9</v>
      </c>
    </row>
    <row r="1637" spans="1:8" ht="30" x14ac:dyDescent="0.25">
      <c r="A1637" s="68" t="s">
        <v>3289</v>
      </c>
      <c r="B1637" s="68"/>
      <c r="C1637" s="69" t="s">
        <v>3290</v>
      </c>
      <c r="D1637" s="70" t="s">
        <v>73</v>
      </c>
      <c r="E1637" s="71">
        <v>89.31</v>
      </c>
      <c r="F1637" s="71"/>
      <c r="G1637" s="71">
        <v>89.31</v>
      </c>
      <c r="H1637" s="45">
        <v>9</v>
      </c>
    </row>
    <row r="1638" spans="1:8" ht="45" x14ac:dyDescent="0.25">
      <c r="A1638" s="68" t="s">
        <v>3291</v>
      </c>
      <c r="B1638" s="68"/>
      <c r="C1638" s="69" t="s">
        <v>3292</v>
      </c>
      <c r="D1638" s="70" t="s">
        <v>73</v>
      </c>
      <c r="E1638" s="71">
        <v>920.35</v>
      </c>
      <c r="F1638" s="71"/>
      <c r="G1638" s="71">
        <v>920.35</v>
      </c>
      <c r="H1638" s="45">
        <v>9</v>
      </c>
    </row>
    <row r="1639" spans="1:8" ht="30" x14ac:dyDescent="0.25">
      <c r="A1639" s="68" t="s">
        <v>3293</v>
      </c>
      <c r="B1639" s="68"/>
      <c r="C1639" s="69" t="s">
        <v>3294</v>
      </c>
      <c r="D1639" s="70" t="s">
        <v>73</v>
      </c>
      <c r="E1639" s="71">
        <v>78.989999999999995</v>
      </c>
      <c r="F1639" s="71">
        <v>24.88</v>
      </c>
      <c r="G1639" s="71">
        <v>103.87</v>
      </c>
      <c r="H1639" s="45">
        <v>9</v>
      </c>
    </row>
    <row r="1640" spans="1:8" ht="45" x14ac:dyDescent="0.25">
      <c r="A1640" s="68" t="s">
        <v>3295</v>
      </c>
      <c r="B1640" s="68"/>
      <c r="C1640" s="69" t="s">
        <v>3296</v>
      </c>
      <c r="D1640" s="70" t="s">
        <v>73</v>
      </c>
      <c r="E1640" s="71">
        <v>456.83</v>
      </c>
      <c r="F1640" s="71"/>
      <c r="G1640" s="71">
        <v>456.83</v>
      </c>
      <c r="H1640" s="45">
        <v>9</v>
      </c>
    </row>
    <row r="1641" spans="1:8" x14ac:dyDescent="0.25">
      <c r="A1641" s="68" t="s">
        <v>3297</v>
      </c>
      <c r="B1641" s="68"/>
      <c r="C1641" s="69" t="s">
        <v>3298</v>
      </c>
      <c r="D1641" s="70"/>
      <c r="E1641" s="71"/>
      <c r="F1641" s="71"/>
      <c r="G1641" s="71"/>
      <c r="H1641" s="45">
        <v>5</v>
      </c>
    </row>
    <row r="1642" spans="1:8" x14ac:dyDescent="0.25">
      <c r="A1642" s="68" t="s">
        <v>3299</v>
      </c>
      <c r="B1642" s="68"/>
      <c r="C1642" s="69" t="s">
        <v>3300</v>
      </c>
      <c r="D1642" s="70" t="s">
        <v>131</v>
      </c>
      <c r="E1642" s="71">
        <v>1.58</v>
      </c>
      <c r="F1642" s="71">
        <v>6.15</v>
      </c>
      <c r="G1642" s="71">
        <v>7.73</v>
      </c>
      <c r="H1642" s="45">
        <v>9</v>
      </c>
    </row>
    <row r="1643" spans="1:8" x14ac:dyDescent="0.25">
      <c r="A1643" s="68" t="s">
        <v>3301</v>
      </c>
      <c r="B1643" s="68"/>
      <c r="C1643" s="69" t="s">
        <v>3302</v>
      </c>
      <c r="D1643" s="70" t="s">
        <v>131</v>
      </c>
      <c r="E1643" s="71">
        <v>71.11</v>
      </c>
      <c r="F1643" s="71">
        <v>6.15</v>
      </c>
      <c r="G1643" s="71">
        <v>77.260000000000005</v>
      </c>
      <c r="H1643" s="45">
        <v>9</v>
      </c>
    </row>
    <row r="1644" spans="1:8" ht="45" x14ac:dyDescent="0.25">
      <c r="A1644" s="68" t="s">
        <v>3303</v>
      </c>
      <c r="B1644" s="68"/>
      <c r="C1644" s="69" t="s">
        <v>3304</v>
      </c>
      <c r="D1644" s="70" t="s">
        <v>131</v>
      </c>
      <c r="E1644" s="71">
        <v>6.12</v>
      </c>
      <c r="F1644" s="71">
        <v>2.57</v>
      </c>
      <c r="G1644" s="71">
        <v>8.69</v>
      </c>
      <c r="H1644" s="45">
        <v>9</v>
      </c>
    </row>
    <row r="1645" spans="1:8" x14ac:dyDescent="0.25">
      <c r="A1645" s="68" t="s">
        <v>3305</v>
      </c>
      <c r="B1645" s="68"/>
      <c r="C1645" s="69" t="s">
        <v>3306</v>
      </c>
      <c r="D1645" s="70" t="s">
        <v>3307</v>
      </c>
      <c r="E1645" s="71">
        <v>0.17</v>
      </c>
      <c r="F1645" s="71">
        <v>0.05</v>
      </c>
      <c r="G1645" s="71">
        <v>0.22</v>
      </c>
      <c r="H1645" s="45">
        <v>9</v>
      </c>
    </row>
    <row r="1646" spans="1:8" x14ac:dyDescent="0.25">
      <c r="A1646" s="68" t="s">
        <v>3308</v>
      </c>
      <c r="B1646" s="68"/>
      <c r="C1646" s="69" t="s">
        <v>3309</v>
      </c>
      <c r="D1646" s="70" t="s">
        <v>131</v>
      </c>
      <c r="E1646" s="71">
        <v>6.68</v>
      </c>
      <c r="F1646" s="71">
        <v>4.1100000000000003</v>
      </c>
      <c r="G1646" s="71">
        <v>10.79</v>
      </c>
      <c r="H1646" s="45">
        <v>9</v>
      </c>
    </row>
    <row r="1647" spans="1:8" x14ac:dyDescent="0.25">
      <c r="A1647" s="68" t="s">
        <v>3310</v>
      </c>
      <c r="B1647" s="68"/>
      <c r="C1647" s="69" t="s">
        <v>3311</v>
      </c>
      <c r="D1647" s="70" t="s">
        <v>3307</v>
      </c>
      <c r="E1647" s="71">
        <v>0.19</v>
      </c>
      <c r="F1647" s="71">
        <v>0.1</v>
      </c>
      <c r="G1647" s="71">
        <v>0.28999999999999998</v>
      </c>
      <c r="H1647" s="45">
        <v>9</v>
      </c>
    </row>
    <row r="1648" spans="1:8" ht="45" x14ac:dyDescent="0.25">
      <c r="A1648" s="68" t="s">
        <v>3312</v>
      </c>
      <c r="B1648" s="68"/>
      <c r="C1648" s="69" t="s">
        <v>3313</v>
      </c>
      <c r="D1648" s="70" t="s">
        <v>131</v>
      </c>
      <c r="E1648" s="71">
        <v>241.41</v>
      </c>
      <c r="F1648" s="71">
        <v>3.74</v>
      </c>
      <c r="G1648" s="71">
        <v>245.15</v>
      </c>
      <c r="H1648" s="45">
        <v>9</v>
      </c>
    </row>
    <row r="1649" spans="1:8" ht="45" x14ac:dyDescent="0.25">
      <c r="A1649" s="68" t="s">
        <v>3314</v>
      </c>
      <c r="B1649" s="68"/>
      <c r="C1649" s="69" t="s">
        <v>3315</v>
      </c>
      <c r="D1649" s="70" t="s">
        <v>131</v>
      </c>
      <c r="E1649" s="71">
        <v>335.92</v>
      </c>
      <c r="F1649" s="71">
        <v>3.74</v>
      </c>
      <c r="G1649" s="71">
        <v>339.66</v>
      </c>
      <c r="H1649" s="45">
        <v>9</v>
      </c>
    </row>
    <row r="1650" spans="1:8" ht="45" x14ac:dyDescent="0.25">
      <c r="A1650" s="68" t="s">
        <v>3316</v>
      </c>
      <c r="B1650" s="68"/>
      <c r="C1650" s="69" t="s">
        <v>3317</v>
      </c>
      <c r="D1650" s="70" t="s">
        <v>131</v>
      </c>
      <c r="E1650" s="71">
        <v>129.31</v>
      </c>
      <c r="F1650" s="71">
        <v>3.74</v>
      </c>
      <c r="G1650" s="71">
        <v>133.05000000000001</v>
      </c>
      <c r="H1650" s="45">
        <v>9</v>
      </c>
    </row>
    <row r="1651" spans="1:8" ht="60" x14ac:dyDescent="0.25">
      <c r="A1651" s="68" t="s">
        <v>3318</v>
      </c>
      <c r="B1651" s="68"/>
      <c r="C1651" s="69" t="s">
        <v>3319</v>
      </c>
      <c r="D1651" s="70" t="s">
        <v>131</v>
      </c>
      <c r="E1651" s="71">
        <v>118.98</v>
      </c>
      <c r="F1651" s="71">
        <v>3.74</v>
      </c>
      <c r="G1651" s="71">
        <v>122.72</v>
      </c>
      <c r="H1651" s="45">
        <v>9</v>
      </c>
    </row>
    <row r="1652" spans="1:8" x14ac:dyDescent="0.25">
      <c r="A1652" s="68" t="s">
        <v>3320</v>
      </c>
      <c r="B1652" s="68"/>
      <c r="C1652" s="69" t="s">
        <v>3321</v>
      </c>
      <c r="D1652" s="70"/>
      <c r="E1652" s="71"/>
      <c r="F1652" s="71"/>
      <c r="G1652" s="71"/>
      <c r="H1652" s="45">
        <v>5</v>
      </c>
    </row>
    <row r="1653" spans="1:8" ht="30" x14ac:dyDescent="0.25">
      <c r="A1653" s="68" t="s">
        <v>3322</v>
      </c>
      <c r="B1653" s="68"/>
      <c r="C1653" s="69" t="s">
        <v>3323</v>
      </c>
      <c r="D1653" s="70" t="s">
        <v>73</v>
      </c>
      <c r="E1653" s="71">
        <v>9.51</v>
      </c>
      <c r="F1653" s="71">
        <v>2.5299999999999998</v>
      </c>
      <c r="G1653" s="71">
        <v>12.04</v>
      </c>
      <c r="H1653" s="45">
        <v>9</v>
      </c>
    </row>
    <row r="1654" spans="1:8" ht="30" x14ac:dyDescent="0.25">
      <c r="A1654" s="68" t="s">
        <v>3324</v>
      </c>
      <c r="B1654" s="68"/>
      <c r="C1654" s="69" t="s">
        <v>3325</v>
      </c>
      <c r="D1654" s="70" t="s">
        <v>73</v>
      </c>
      <c r="E1654" s="71">
        <v>18.96</v>
      </c>
      <c r="F1654" s="71">
        <v>2.5299999999999998</v>
      </c>
      <c r="G1654" s="71">
        <v>21.49</v>
      </c>
      <c r="H1654" s="45">
        <v>9</v>
      </c>
    </row>
    <row r="1655" spans="1:8" ht="30" x14ac:dyDescent="0.25">
      <c r="A1655" s="68" t="s">
        <v>3326</v>
      </c>
      <c r="B1655" s="68"/>
      <c r="C1655" s="69" t="s">
        <v>3327</v>
      </c>
      <c r="D1655" s="70" t="s">
        <v>131</v>
      </c>
      <c r="E1655" s="71">
        <v>53.47</v>
      </c>
      <c r="F1655" s="71">
        <v>17.38</v>
      </c>
      <c r="G1655" s="71">
        <v>70.849999999999994</v>
      </c>
      <c r="H1655" s="45">
        <v>9</v>
      </c>
    </row>
    <row r="1656" spans="1:8" ht="30" x14ac:dyDescent="0.25">
      <c r="A1656" s="68" t="s">
        <v>3328</v>
      </c>
      <c r="B1656" s="68"/>
      <c r="C1656" s="69" t="s">
        <v>3329</v>
      </c>
      <c r="D1656" s="70" t="s">
        <v>131</v>
      </c>
      <c r="E1656" s="71">
        <v>110.17</v>
      </c>
      <c r="F1656" s="71">
        <v>17.38</v>
      </c>
      <c r="G1656" s="71">
        <v>127.55</v>
      </c>
      <c r="H1656" s="45">
        <v>9</v>
      </c>
    </row>
    <row r="1657" spans="1:8" ht="45" x14ac:dyDescent="0.25">
      <c r="A1657" s="68" t="s">
        <v>3330</v>
      </c>
      <c r="B1657" s="68"/>
      <c r="C1657" s="69" t="s">
        <v>3331</v>
      </c>
      <c r="D1657" s="70" t="s">
        <v>131</v>
      </c>
      <c r="E1657" s="71">
        <v>172.69</v>
      </c>
      <c r="F1657" s="71"/>
      <c r="G1657" s="71">
        <v>172.69</v>
      </c>
      <c r="H1657" s="45">
        <v>9</v>
      </c>
    </row>
    <row r="1658" spans="1:8" ht="45" x14ac:dyDescent="0.25">
      <c r="A1658" s="68" t="s">
        <v>3332</v>
      </c>
      <c r="B1658" s="68"/>
      <c r="C1658" s="69" t="s">
        <v>3333</v>
      </c>
      <c r="D1658" s="70" t="s">
        <v>131</v>
      </c>
      <c r="E1658" s="71">
        <v>351.48</v>
      </c>
      <c r="F1658" s="71"/>
      <c r="G1658" s="71">
        <v>351.48</v>
      </c>
      <c r="H1658" s="45">
        <v>9</v>
      </c>
    </row>
    <row r="1659" spans="1:8" ht="45" x14ac:dyDescent="0.25">
      <c r="A1659" s="68" t="s">
        <v>3334</v>
      </c>
      <c r="B1659" s="68"/>
      <c r="C1659" s="69" t="s">
        <v>3335</v>
      </c>
      <c r="D1659" s="70" t="s">
        <v>131</v>
      </c>
      <c r="E1659" s="71">
        <v>765.28</v>
      </c>
      <c r="F1659" s="71">
        <v>8.44</v>
      </c>
      <c r="G1659" s="71">
        <v>773.72</v>
      </c>
      <c r="H1659" s="45">
        <v>9</v>
      </c>
    </row>
    <row r="1660" spans="1:8" ht="45" x14ac:dyDescent="0.25">
      <c r="A1660" s="68" t="s">
        <v>3336</v>
      </c>
      <c r="B1660" s="68"/>
      <c r="C1660" s="69" t="s">
        <v>3337</v>
      </c>
      <c r="D1660" s="70" t="s">
        <v>131</v>
      </c>
      <c r="E1660" s="71">
        <v>1104.1500000000001</v>
      </c>
      <c r="F1660" s="71">
        <v>8.44</v>
      </c>
      <c r="G1660" s="71">
        <v>1112.5899999999999</v>
      </c>
      <c r="H1660" s="45">
        <v>9</v>
      </c>
    </row>
    <row r="1661" spans="1:8" x14ac:dyDescent="0.25">
      <c r="A1661" s="68" t="s">
        <v>3338</v>
      </c>
      <c r="B1661" s="68"/>
      <c r="C1661" s="69" t="s">
        <v>3339</v>
      </c>
      <c r="D1661" s="70" t="s">
        <v>131</v>
      </c>
      <c r="E1661" s="71">
        <v>251.25</v>
      </c>
      <c r="F1661" s="71"/>
      <c r="G1661" s="71">
        <v>251.25</v>
      </c>
      <c r="H1661" s="45">
        <v>9</v>
      </c>
    </row>
    <row r="1662" spans="1:8" x14ac:dyDescent="0.25">
      <c r="A1662" s="68" t="s">
        <v>3340</v>
      </c>
      <c r="B1662" s="68"/>
      <c r="C1662" s="69" t="s">
        <v>3341</v>
      </c>
      <c r="D1662" s="70"/>
      <c r="E1662" s="71"/>
      <c r="F1662" s="71"/>
      <c r="G1662" s="71"/>
      <c r="H1662" s="45">
        <v>5</v>
      </c>
    </row>
    <row r="1663" spans="1:8" x14ac:dyDescent="0.25">
      <c r="A1663" s="68" t="s">
        <v>3342</v>
      </c>
      <c r="B1663" s="68"/>
      <c r="C1663" s="69" t="s">
        <v>3343</v>
      </c>
      <c r="D1663" s="70" t="s">
        <v>592</v>
      </c>
      <c r="E1663" s="71">
        <v>12.63</v>
      </c>
      <c r="F1663" s="71">
        <v>11.22</v>
      </c>
      <c r="G1663" s="71">
        <v>23.85</v>
      </c>
      <c r="H1663" s="45">
        <v>9</v>
      </c>
    </row>
    <row r="1664" spans="1:8" x14ac:dyDescent="0.25">
      <c r="A1664" s="68" t="s">
        <v>3344</v>
      </c>
      <c r="B1664" s="68"/>
      <c r="C1664" s="69" t="s">
        <v>3345</v>
      </c>
      <c r="D1664" s="70" t="s">
        <v>3346</v>
      </c>
      <c r="E1664" s="71">
        <v>130.66999999999999</v>
      </c>
      <c r="F1664" s="71">
        <v>7.48</v>
      </c>
      <c r="G1664" s="71">
        <v>138.15</v>
      </c>
      <c r="H1664" s="45">
        <v>9</v>
      </c>
    </row>
    <row r="1665" spans="1:8" x14ac:dyDescent="0.25">
      <c r="A1665" s="68" t="s">
        <v>3347</v>
      </c>
      <c r="B1665" s="68"/>
      <c r="C1665" s="69" t="s">
        <v>3348</v>
      </c>
      <c r="D1665" s="70"/>
      <c r="E1665" s="71"/>
      <c r="F1665" s="71"/>
      <c r="G1665" s="71"/>
      <c r="H1665" s="45">
        <v>5</v>
      </c>
    </row>
    <row r="1666" spans="1:8" ht="30" x14ac:dyDescent="0.25">
      <c r="A1666" s="68" t="s">
        <v>3349</v>
      </c>
      <c r="B1666" s="68"/>
      <c r="C1666" s="69" t="s">
        <v>3350</v>
      </c>
      <c r="D1666" s="70" t="s">
        <v>131</v>
      </c>
      <c r="E1666" s="71">
        <v>4.45</v>
      </c>
      <c r="F1666" s="71">
        <v>2.2799999999999998</v>
      </c>
      <c r="G1666" s="71">
        <v>6.73</v>
      </c>
      <c r="H1666" s="45">
        <v>9</v>
      </c>
    </row>
    <row r="1667" spans="1:8" ht="45" x14ac:dyDescent="0.25">
      <c r="A1667" s="68" t="s">
        <v>3351</v>
      </c>
      <c r="B1667" s="68"/>
      <c r="C1667" s="69" t="s">
        <v>3352</v>
      </c>
      <c r="D1667" s="70" t="s">
        <v>131</v>
      </c>
      <c r="E1667" s="71">
        <v>8.91</v>
      </c>
      <c r="F1667" s="71">
        <v>4.55</v>
      </c>
      <c r="G1667" s="71">
        <v>13.46</v>
      </c>
      <c r="H1667" s="45">
        <v>9</v>
      </c>
    </row>
    <row r="1668" spans="1:8" ht="45" x14ac:dyDescent="0.25">
      <c r="A1668" s="68" t="s">
        <v>3353</v>
      </c>
      <c r="B1668" s="68"/>
      <c r="C1668" s="69" t="s">
        <v>3354</v>
      </c>
      <c r="D1668" s="70" t="s">
        <v>131</v>
      </c>
      <c r="E1668" s="71">
        <v>13.38</v>
      </c>
      <c r="F1668" s="71">
        <v>6.83</v>
      </c>
      <c r="G1668" s="71">
        <v>20.21</v>
      </c>
      <c r="H1668" s="45">
        <v>9</v>
      </c>
    </row>
    <row r="1669" spans="1:8" ht="45" x14ac:dyDescent="0.25">
      <c r="A1669" s="68" t="s">
        <v>3355</v>
      </c>
      <c r="B1669" s="68"/>
      <c r="C1669" s="69" t="s">
        <v>3356</v>
      </c>
      <c r="D1669" s="70" t="s">
        <v>131</v>
      </c>
      <c r="E1669" s="71">
        <v>17.82</v>
      </c>
      <c r="F1669" s="71">
        <v>9.11</v>
      </c>
      <c r="G1669" s="71">
        <v>26.93</v>
      </c>
      <c r="H1669" s="45">
        <v>9</v>
      </c>
    </row>
    <row r="1670" spans="1:8" ht="45" x14ac:dyDescent="0.25">
      <c r="A1670" s="68" t="s">
        <v>3357</v>
      </c>
      <c r="B1670" s="68"/>
      <c r="C1670" s="69" t="s">
        <v>3358</v>
      </c>
      <c r="D1670" s="70" t="s">
        <v>131</v>
      </c>
      <c r="E1670" s="71">
        <v>26.77</v>
      </c>
      <c r="F1670" s="71">
        <v>13.68</v>
      </c>
      <c r="G1670" s="71">
        <v>40.450000000000003</v>
      </c>
      <c r="H1670" s="45">
        <v>9</v>
      </c>
    </row>
    <row r="1671" spans="1:8" ht="30" x14ac:dyDescent="0.25">
      <c r="A1671" s="68" t="s">
        <v>3359</v>
      </c>
      <c r="B1671" s="68"/>
      <c r="C1671" s="69" t="s">
        <v>3360</v>
      </c>
      <c r="D1671" s="70" t="s">
        <v>131</v>
      </c>
      <c r="E1671" s="71">
        <v>25.7</v>
      </c>
      <c r="F1671" s="71">
        <v>1.41</v>
      </c>
      <c r="G1671" s="71">
        <v>27.11</v>
      </c>
      <c r="H1671" s="45">
        <v>9</v>
      </c>
    </row>
    <row r="1672" spans="1:8" ht="30" x14ac:dyDescent="0.25">
      <c r="A1672" s="68" t="s">
        <v>3361</v>
      </c>
      <c r="B1672" s="68"/>
      <c r="C1672" s="69" t="s">
        <v>3362</v>
      </c>
      <c r="D1672" s="70" t="s">
        <v>131</v>
      </c>
      <c r="E1672" s="71">
        <v>46.35</v>
      </c>
      <c r="F1672" s="71">
        <v>1.97</v>
      </c>
      <c r="G1672" s="71">
        <v>48.32</v>
      </c>
      <c r="H1672" s="45">
        <v>9</v>
      </c>
    </row>
    <row r="1673" spans="1:8" ht="30" x14ac:dyDescent="0.25">
      <c r="A1673" s="68" t="s">
        <v>3363</v>
      </c>
      <c r="B1673" s="68"/>
      <c r="C1673" s="69" t="s">
        <v>3364</v>
      </c>
      <c r="D1673" s="70" t="s">
        <v>131</v>
      </c>
      <c r="E1673" s="71">
        <v>70.16</v>
      </c>
      <c r="F1673" s="71">
        <v>2.5299999999999998</v>
      </c>
      <c r="G1673" s="71">
        <v>72.69</v>
      </c>
      <c r="H1673" s="45">
        <v>9</v>
      </c>
    </row>
    <row r="1674" spans="1:8" x14ac:dyDescent="0.25">
      <c r="A1674" s="68" t="s">
        <v>3365</v>
      </c>
      <c r="B1674" s="68"/>
      <c r="C1674" s="69" t="s">
        <v>3366</v>
      </c>
      <c r="D1674" s="70"/>
      <c r="E1674" s="71"/>
      <c r="F1674" s="71"/>
      <c r="G1674" s="71"/>
      <c r="H1674" s="45">
        <v>5</v>
      </c>
    </row>
    <row r="1675" spans="1:8" x14ac:dyDescent="0.25">
      <c r="A1675" s="68" t="s">
        <v>3367</v>
      </c>
      <c r="B1675" s="68"/>
      <c r="C1675" s="69" t="s">
        <v>3368</v>
      </c>
      <c r="D1675" s="70" t="s">
        <v>73</v>
      </c>
      <c r="E1675" s="71">
        <v>37.43</v>
      </c>
      <c r="F1675" s="71">
        <v>9.5399999999999991</v>
      </c>
      <c r="G1675" s="71">
        <v>46.97</v>
      </c>
      <c r="H1675" s="45">
        <v>9</v>
      </c>
    </row>
    <row r="1676" spans="1:8" ht="30" x14ac:dyDescent="0.25">
      <c r="A1676" s="68" t="s">
        <v>3369</v>
      </c>
      <c r="B1676" s="68"/>
      <c r="C1676" s="69" t="s">
        <v>3370</v>
      </c>
      <c r="D1676" s="70" t="s">
        <v>131</v>
      </c>
      <c r="E1676" s="71">
        <v>1.26</v>
      </c>
      <c r="F1676" s="71">
        <v>9.5399999999999991</v>
      </c>
      <c r="G1676" s="71">
        <v>10.8</v>
      </c>
      <c r="H1676" s="45">
        <v>9</v>
      </c>
    </row>
    <row r="1677" spans="1:8" ht="30" x14ac:dyDescent="0.25">
      <c r="A1677" s="68" t="s">
        <v>3371</v>
      </c>
      <c r="B1677" s="68"/>
      <c r="C1677" s="69" t="s">
        <v>3372</v>
      </c>
      <c r="D1677" s="70" t="s">
        <v>131</v>
      </c>
      <c r="E1677" s="71">
        <v>1.94</v>
      </c>
      <c r="F1677" s="71">
        <v>9.5399999999999991</v>
      </c>
      <c r="G1677" s="71">
        <v>11.48</v>
      </c>
      <c r="H1677" s="45">
        <v>9</v>
      </c>
    </row>
    <row r="1678" spans="1:8" ht="30" x14ac:dyDescent="0.25">
      <c r="A1678" s="68" t="s">
        <v>3373</v>
      </c>
      <c r="B1678" s="68"/>
      <c r="C1678" s="69" t="s">
        <v>3374</v>
      </c>
      <c r="D1678" s="70" t="s">
        <v>131</v>
      </c>
      <c r="E1678" s="71">
        <v>2.2799999999999998</v>
      </c>
      <c r="F1678" s="71">
        <v>9.5399999999999991</v>
      </c>
      <c r="G1678" s="71">
        <v>11.82</v>
      </c>
      <c r="H1678" s="45">
        <v>9</v>
      </c>
    </row>
    <row r="1679" spans="1:8" ht="45" x14ac:dyDescent="0.25">
      <c r="A1679" s="68" t="s">
        <v>3375</v>
      </c>
      <c r="B1679" s="68"/>
      <c r="C1679" s="69" t="s">
        <v>3376</v>
      </c>
      <c r="D1679" s="70" t="s">
        <v>131</v>
      </c>
      <c r="E1679" s="71">
        <v>2.5099999999999998</v>
      </c>
      <c r="F1679" s="71">
        <v>9.5399999999999991</v>
      </c>
      <c r="G1679" s="71">
        <v>12.05</v>
      </c>
      <c r="H1679" s="45">
        <v>9</v>
      </c>
    </row>
    <row r="1680" spans="1:8" ht="45" x14ac:dyDescent="0.25">
      <c r="A1680" s="68" t="s">
        <v>3377</v>
      </c>
      <c r="B1680" s="68"/>
      <c r="C1680" s="69" t="s">
        <v>3378</v>
      </c>
      <c r="D1680" s="70" t="s">
        <v>131</v>
      </c>
      <c r="E1680" s="71">
        <v>4.16</v>
      </c>
      <c r="F1680" s="71">
        <v>9.5399999999999991</v>
      </c>
      <c r="G1680" s="71">
        <v>13.7</v>
      </c>
      <c r="H1680" s="45">
        <v>9</v>
      </c>
    </row>
    <row r="1681" spans="1:8" ht="30" x14ac:dyDescent="0.25">
      <c r="A1681" s="68" t="s">
        <v>3379</v>
      </c>
      <c r="B1681" s="68"/>
      <c r="C1681" s="69" t="s">
        <v>3380</v>
      </c>
      <c r="D1681" s="70" t="s">
        <v>131</v>
      </c>
      <c r="E1681" s="71">
        <v>5.17</v>
      </c>
      <c r="F1681" s="71">
        <v>9.5399999999999991</v>
      </c>
      <c r="G1681" s="71">
        <v>14.71</v>
      </c>
      <c r="H1681" s="45">
        <v>9</v>
      </c>
    </row>
    <row r="1682" spans="1:8" ht="45" x14ac:dyDescent="0.25">
      <c r="A1682" s="68" t="s">
        <v>3381</v>
      </c>
      <c r="B1682" s="68"/>
      <c r="C1682" s="69" t="s">
        <v>3382</v>
      </c>
      <c r="D1682" s="70" t="s">
        <v>131</v>
      </c>
      <c r="E1682" s="71">
        <v>6.57</v>
      </c>
      <c r="F1682" s="71">
        <v>9.5399999999999991</v>
      </c>
      <c r="G1682" s="71">
        <v>16.11</v>
      </c>
      <c r="H1682" s="45">
        <v>9</v>
      </c>
    </row>
    <row r="1683" spans="1:8" ht="45" x14ac:dyDescent="0.25">
      <c r="A1683" s="68" t="s">
        <v>3383</v>
      </c>
      <c r="B1683" s="68"/>
      <c r="C1683" s="69" t="s">
        <v>3384</v>
      </c>
      <c r="D1683" s="70" t="s">
        <v>131</v>
      </c>
      <c r="E1683" s="71">
        <v>6.86</v>
      </c>
      <c r="F1683" s="71">
        <v>9.5399999999999991</v>
      </c>
      <c r="G1683" s="71">
        <v>16.399999999999999</v>
      </c>
      <c r="H1683" s="45">
        <v>9</v>
      </c>
    </row>
    <row r="1684" spans="1:8" ht="45" x14ac:dyDescent="0.25">
      <c r="A1684" s="68" t="s">
        <v>3385</v>
      </c>
      <c r="B1684" s="68"/>
      <c r="C1684" s="69" t="s">
        <v>3386</v>
      </c>
      <c r="D1684" s="70" t="s">
        <v>131</v>
      </c>
      <c r="E1684" s="71">
        <v>7.83</v>
      </c>
      <c r="F1684" s="71">
        <v>9.5399999999999991</v>
      </c>
      <c r="G1684" s="71">
        <v>17.37</v>
      </c>
      <c r="H1684" s="45">
        <v>9</v>
      </c>
    </row>
    <row r="1685" spans="1:8" ht="45" x14ac:dyDescent="0.25">
      <c r="A1685" s="68" t="s">
        <v>3387</v>
      </c>
      <c r="B1685" s="68"/>
      <c r="C1685" s="69" t="s">
        <v>3388</v>
      </c>
      <c r="D1685" s="70" t="s">
        <v>131</v>
      </c>
      <c r="E1685" s="71">
        <v>8.86</v>
      </c>
      <c r="F1685" s="71">
        <v>9.5399999999999991</v>
      </c>
      <c r="G1685" s="71">
        <v>18.399999999999999</v>
      </c>
      <c r="H1685" s="45">
        <v>9</v>
      </c>
    </row>
    <row r="1686" spans="1:8" ht="45" x14ac:dyDescent="0.25">
      <c r="A1686" s="68" t="s">
        <v>3389</v>
      </c>
      <c r="B1686" s="68"/>
      <c r="C1686" s="69" t="s">
        <v>3390</v>
      </c>
      <c r="D1686" s="70" t="s">
        <v>131</v>
      </c>
      <c r="E1686" s="71">
        <v>20.84</v>
      </c>
      <c r="F1686" s="71">
        <v>9.5399999999999991</v>
      </c>
      <c r="G1686" s="71">
        <v>30.38</v>
      </c>
      <c r="H1686" s="45">
        <v>9</v>
      </c>
    </row>
    <row r="1687" spans="1:8" ht="45" x14ac:dyDescent="0.25">
      <c r="A1687" s="68" t="s">
        <v>3391</v>
      </c>
      <c r="B1687" s="68"/>
      <c r="C1687" s="69" t="s">
        <v>3392</v>
      </c>
      <c r="D1687" s="70" t="s">
        <v>131</v>
      </c>
      <c r="E1687" s="71">
        <v>25.53</v>
      </c>
      <c r="F1687" s="71">
        <v>9.5399999999999991</v>
      </c>
      <c r="G1687" s="71">
        <v>35.07</v>
      </c>
      <c r="H1687" s="45">
        <v>9</v>
      </c>
    </row>
    <row r="1688" spans="1:8" ht="45" x14ac:dyDescent="0.25">
      <c r="A1688" s="68" t="s">
        <v>3393</v>
      </c>
      <c r="B1688" s="68"/>
      <c r="C1688" s="69" t="s">
        <v>3394</v>
      </c>
      <c r="D1688" s="70" t="s">
        <v>131</v>
      </c>
      <c r="E1688" s="71">
        <v>29.82</v>
      </c>
      <c r="F1688" s="71">
        <v>9.5399999999999991</v>
      </c>
      <c r="G1688" s="71">
        <v>39.36</v>
      </c>
      <c r="H1688" s="45">
        <v>9</v>
      </c>
    </row>
    <row r="1689" spans="1:8" ht="45" x14ac:dyDescent="0.25">
      <c r="A1689" s="68" t="s">
        <v>3395</v>
      </c>
      <c r="B1689" s="68"/>
      <c r="C1689" s="69" t="s">
        <v>3396</v>
      </c>
      <c r="D1689" s="70" t="s">
        <v>131</v>
      </c>
      <c r="E1689" s="71">
        <v>32.520000000000003</v>
      </c>
      <c r="F1689" s="71">
        <v>9.5399999999999991</v>
      </c>
      <c r="G1689" s="71">
        <v>42.06</v>
      </c>
      <c r="H1689" s="45">
        <v>9</v>
      </c>
    </row>
    <row r="1690" spans="1:8" ht="45" x14ac:dyDescent="0.25">
      <c r="A1690" s="68" t="s">
        <v>3397</v>
      </c>
      <c r="B1690" s="68"/>
      <c r="C1690" s="69" t="s">
        <v>3398</v>
      </c>
      <c r="D1690" s="70" t="s">
        <v>131</v>
      </c>
      <c r="E1690" s="71">
        <v>35.99</v>
      </c>
      <c r="F1690" s="71">
        <v>9.5399999999999991</v>
      </c>
      <c r="G1690" s="71">
        <v>45.53</v>
      </c>
      <c r="H1690" s="45">
        <v>9</v>
      </c>
    </row>
    <row r="1691" spans="1:8" ht="45" x14ac:dyDescent="0.25">
      <c r="A1691" s="68" t="s">
        <v>3399</v>
      </c>
      <c r="B1691" s="68"/>
      <c r="C1691" s="69" t="s">
        <v>3400</v>
      </c>
      <c r="D1691" s="70" t="s">
        <v>131</v>
      </c>
      <c r="E1691" s="71">
        <v>41.65</v>
      </c>
      <c r="F1691" s="71">
        <v>9.5399999999999991</v>
      </c>
      <c r="G1691" s="71">
        <v>51.19</v>
      </c>
      <c r="H1691" s="45">
        <v>9</v>
      </c>
    </row>
    <row r="1692" spans="1:8" ht="45" x14ac:dyDescent="0.25">
      <c r="A1692" s="68" t="s">
        <v>3401</v>
      </c>
      <c r="B1692" s="68"/>
      <c r="C1692" s="69" t="s">
        <v>3402</v>
      </c>
      <c r="D1692" s="70" t="s">
        <v>131</v>
      </c>
      <c r="E1692" s="71">
        <v>49.74</v>
      </c>
      <c r="F1692" s="71">
        <v>9.5399999999999991</v>
      </c>
      <c r="G1692" s="71">
        <v>59.28</v>
      </c>
      <c r="H1692" s="45">
        <v>9</v>
      </c>
    </row>
    <row r="1693" spans="1:8" ht="45" x14ac:dyDescent="0.25">
      <c r="A1693" s="68" t="s">
        <v>3403</v>
      </c>
      <c r="B1693" s="68"/>
      <c r="C1693" s="69" t="s">
        <v>3404</v>
      </c>
      <c r="D1693" s="70" t="s">
        <v>131</v>
      </c>
      <c r="E1693" s="71">
        <v>55.45</v>
      </c>
      <c r="F1693" s="71">
        <v>9.5399999999999991</v>
      </c>
      <c r="G1693" s="71">
        <v>64.989999999999995</v>
      </c>
      <c r="H1693" s="45">
        <v>9</v>
      </c>
    </row>
    <row r="1694" spans="1:8" ht="45" x14ac:dyDescent="0.25">
      <c r="A1694" s="68" t="s">
        <v>3405</v>
      </c>
      <c r="B1694" s="68"/>
      <c r="C1694" s="69" t="s">
        <v>3406</v>
      </c>
      <c r="D1694" s="70" t="s">
        <v>131</v>
      </c>
      <c r="E1694" s="71">
        <v>79.180000000000007</v>
      </c>
      <c r="F1694" s="71">
        <v>9.5399999999999991</v>
      </c>
      <c r="G1694" s="71">
        <v>88.72</v>
      </c>
      <c r="H1694" s="45">
        <v>9</v>
      </c>
    </row>
    <row r="1695" spans="1:8" ht="45" x14ac:dyDescent="0.25">
      <c r="A1695" s="68" t="s">
        <v>3407</v>
      </c>
      <c r="B1695" s="68"/>
      <c r="C1695" s="69" t="s">
        <v>3408</v>
      </c>
      <c r="D1695" s="70" t="s">
        <v>131</v>
      </c>
      <c r="E1695" s="71">
        <v>97.07</v>
      </c>
      <c r="F1695" s="71">
        <v>9.5399999999999991</v>
      </c>
      <c r="G1695" s="71">
        <v>106.61</v>
      </c>
      <c r="H1695" s="45">
        <v>9</v>
      </c>
    </row>
    <row r="1696" spans="1:8" ht="45" x14ac:dyDescent="0.25">
      <c r="A1696" s="68" t="s">
        <v>3409</v>
      </c>
      <c r="B1696" s="68"/>
      <c r="C1696" s="69" t="s">
        <v>3410</v>
      </c>
      <c r="D1696" s="70" t="s">
        <v>131</v>
      </c>
      <c r="E1696" s="71">
        <v>125.7</v>
      </c>
      <c r="F1696" s="71">
        <v>9.5399999999999991</v>
      </c>
      <c r="G1696" s="71">
        <v>135.24</v>
      </c>
      <c r="H1696" s="45">
        <v>9</v>
      </c>
    </row>
    <row r="1697" spans="1:8" ht="45" x14ac:dyDescent="0.25">
      <c r="A1697" s="68" t="s">
        <v>3411</v>
      </c>
      <c r="B1697" s="68"/>
      <c r="C1697" s="69" t="s">
        <v>3412</v>
      </c>
      <c r="D1697" s="70" t="s">
        <v>73</v>
      </c>
      <c r="E1697" s="71">
        <v>197.07</v>
      </c>
      <c r="F1697" s="71">
        <v>17.5</v>
      </c>
      <c r="G1697" s="71">
        <v>214.57</v>
      </c>
      <c r="H1697" s="45">
        <v>9</v>
      </c>
    </row>
    <row r="1698" spans="1:8" ht="45" x14ac:dyDescent="0.25">
      <c r="A1698" s="68" t="s">
        <v>3413</v>
      </c>
      <c r="B1698" s="68"/>
      <c r="C1698" s="69" t="s">
        <v>3414</v>
      </c>
      <c r="D1698" s="70" t="s">
        <v>131</v>
      </c>
      <c r="E1698" s="71">
        <v>15.05</v>
      </c>
      <c r="F1698" s="71">
        <v>9.5399999999999991</v>
      </c>
      <c r="G1698" s="71">
        <v>24.59</v>
      </c>
      <c r="H1698" s="45">
        <v>9</v>
      </c>
    </row>
    <row r="1699" spans="1:8" ht="45" x14ac:dyDescent="0.25">
      <c r="A1699" s="68" t="s">
        <v>3415</v>
      </c>
      <c r="B1699" s="68"/>
      <c r="C1699" s="69" t="s">
        <v>3416</v>
      </c>
      <c r="D1699" s="70" t="s">
        <v>131</v>
      </c>
      <c r="E1699" s="71">
        <v>17.89</v>
      </c>
      <c r="F1699" s="71">
        <v>9.5399999999999991</v>
      </c>
      <c r="G1699" s="71">
        <v>27.43</v>
      </c>
      <c r="H1699" s="45">
        <v>9</v>
      </c>
    </row>
    <row r="1700" spans="1:8" x14ac:dyDescent="0.25">
      <c r="A1700" s="68" t="s">
        <v>3417</v>
      </c>
      <c r="B1700" s="68"/>
      <c r="C1700" s="69" t="s">
        <v>3418</v>
      </c>
      <c r="D1700" s="70"/>
      <c r="E1700" s="71"/>
      <c r="F1700" s="71"/>
      <c r="G1700" s="71"/>
      <c r="H1700" s="45">
        <v>5</v>
      </c>
    </row>
    <row r="1701" spans="1:8" ht="30" x14ac:dyDescent="0.25">
      <c r="A1701" s="68" t="s">
        <v>3419</v>
      </c>
      <c r="B1701" s="68"/>
      <c r="C1701" s="69" t="s">
        <v>3420</v>
      </c>
      <c r="D1701" s="70" t="s">
        <v>73</v>
      </c>
      <c r="E1701" s="71">
        <v>60.02</v>
      </c>
      <c r="F1701" s="71">
        <v>16.28</v>
      </c>
      <c r="G1701" s="71">
        <v>76.3</v>
      </c>
      <c r="H1701" s="45">
        <v>9</v>
      </c>
    </row>
    <row r="1702" spans="1:8" ht="30" x14ac:dyDescent="0.25">
      <c r="A1702" s="68" t="s">
        <v>3421</v>
      </c>
      <c r="B1702" s="68"/>
      <c r="C1702" s="69" t="s">
        <v>3422</v>
      </c>
      <c r="D1702" s="70" t="s">
        <v>73</v>
      </c>
      <c r="E1702" s="71">
        <v>65.31</v>
      </c>
      <c r="F1702" s="71">
        <v>16.28</v>
      </c>
      <c r="G1702" s="71">
        <v>81.59</v>
      </c>
      <c r="H1702" s="45">
        <v>9</v>
      </c>
    </row>
    <row r="1703" spans="1:8" ht="45" x14ac:dyDescent="0.25">
      <c r="A1703" s="68" t="s">
        <v>3423</v>
      </c>
      <c r="B1703" s="68"/>
      <c r="C1703" s="69" t="s">
        <v>3424</v>
      </c>
      <c r="D1703" s="70" t="s">
        <v>73</v>
      </c>
      <c r="E1703" s="71">
        <v>135.41</v>
      </c>
      <c r="F1703" s="71">
        <v>20.5</v>
      </c>
      <c r="G1703" s="71">
        <v>155.91</v>
      </c>
      <c r="H1703" s="45">
        <v>9</v>
      </c>
    </row>
    <row r="1704" spans="1:8" ht="45" x14ac:dyDescent="0.25">
      <c r="A1704" s="68" t="s">
        <v>3425</v>
      </c>
      <c r="B1704" s="68"/>
      <c r="C1704" s="69" t="s">
        <v>3426</v>
      </c>
      <c r="D1704" s="70" t="s">
        <v>73</v>
      </c>
      <c r="E1704" s="71">
        <v>141.63999999999999</v>
      </c>
      <c r="F1704" s="71">
        <v>20.5</v>
      </c>
      <c r="G1704" s="71">
        <v>162.13999999999999</v>
      </c>
      <c r="H1704" s="45">
        <v>9</v>
      </c>
    </row>
    <row r="1705" spans="1:8" ht="30" x14ac:dyDescent="0.25">
      <c r="A1705" s="68" t="s">
        <v>3427</v>
      </c>
      <c r="B1705" s="68"/>
      <c r="C1705" s="69" t="s">
        <v>3428</v>
      </c>
      <c r="D1705" s="70" t="s">
        <v>73</v>
      </c>
      <c r="E1705" s="71">
        <v>113.27</v>
      </c>
      <c r="F1705" s="71"/>
      <c r="G1705" s="71">
        <v>113.27</v>
      </c>
      <c r="H1705" s="45">
        <v>9</v>
      </c>
    </row>
    <row r="1706" spans="1:8" x14ac:dyDescent="0.25">
      <c r="A1706" s="68" t="s">
        <v>3429</v>
      </c>
      <c r="B1706" s="68"/>
      <c r="C1706" s="69" t="s">
        <v>3430</v>
      </c>
      <c r="D1706" s="70"/>
      <c r="E1706" s="71"/>
      <c r="F1706" s="71"/>
      <c r="G1706" s="71"/>
      <c r="H1706" s="45">
        <v>5</v>
      </c>
    </row>
    <row r="1707" spans="1:8" ht="30" x14ac:dyDescent="0.25">
      <c r="A1707" s="68" t="s">
        <v>3431</v>
      </c>
      <c r="B1707" s="68"/>
      <c r="C1707" s="69" t="s">
        <v>3432</v>
      </c>
      <c r="D1707" s="70" t="s">
        <v>73</v>
      </c>
      <c r="E1707" s="71">
        <v>10.94</v>
      </c>
      <c r="F1707" s="71">
        <v>6.75</v>
      </c>
      <c r="G1707" s="71">
        <v>17.690000000000001</v>
      </c>
      <c r="H1707" s="45">
        <v>9</v>
      </c>
    </row>
    <row r="1708" spans="1:8" ht="30" x14ac:dyDescent="0.25">
      <c r="A1708" s="68" t="s">
        <v>3433</v>
      </c>
      <c r="B1708" s="68"/>
      <c r="C1708" s="69" t="s">
        <v>3434</v>
      </c>
      <c r="D1708" s="70" t="s">
        <v>73</v>
      </c>
      <c r="E1708" s="71">
        <v>7.65</v>
      </c>
      <c r="F1708" s="71">
        <v>6.75</v>
      </c>
      <c r="G1708" s="71">
        <v>14.4</v>
      </c>
      <c r="H1708" s="45">
        <v>9</v>
      </c>
    </row>
    <row r="1709" spans="1:8" ht="30" x14ac:dyDescent="0.25">
      <c r="A1709" s="68" t="s">
        <v>3435</v>
      </c>
      <c r="B1709" s="68"/>
      <c r="C1709" s="69" t="s">
        <v>3436</v>
      </c>
      <c r="D1709" s="70" t="s">
        <v>73</v>
      </c>
      <c r="E1709" s="71">
        <v>50.15</v>
      </c>
      <c r="F1709" s="71">
        <v>6.75</v>
      </c>
      <c r="G1709" s="71">
        <v>56.9</v>
      </c>
      <c r="H1709" s="45">
        <v>9</v>
      </c>
    </row>
    <row r="1710" spans="1:8" ht="45" x14ac:dyDescent="0.25">
      <c r="A1710" s="68" t="s">
        <v>3437</v>
      </c>
      <c r="B1710" s="68"/>
      <c r="C1710" s="69" t="s">
        <v>3438</v>
      </c>
      <c r="D1710" s="70" t="s">
        <v>73</v>
      </c>
      <c r="E1710" s="71">
        <v>72.760000000000005</v>
      </c>
      <c r="F1710" s="71">
        <v>18.71</v>
      </c>
      <c r="G1710" s="71">
        <v>91.47</v>
      </c>
      <c r="H1710" s="45">
        <v>9</v>
      </c>
    </row>
    <row r="1711" spans="1:8" ht="30" x14ac:dyDescent="0.25">
      <c r="A1711" s="68" t="s">
        <v>3439</v>
      </c>
      <c r="B1711" s="68"/>
      <c r="C1711" s="69" t="s">
        <v>3440</v>
      </c>
      <c r="D1711" s="70" t="s">
        <v>73</v>
      </c>
      <c r="E1711" s="71">
        <v>51.38</v>
      </c>
      <c r="F1711" s="71">
        <v>6.75</v>
      </c>
      <c r="G1711" s="71">
        <v>58.13</v>
      </c>
      <c r="H1711" s="45">
        <v>9</v>
      </c>
    </row>
    <row r="1712" spans="1:8" ht="45" x14ac:dyDescent="0.25">
      <c r="A1712" s="68" t="s">
        <v>3441</v>
      </c>
      <c r="B1712" s="68"/>
      <c r="C1712" s="69" t="s">
        <v>3442</v>
      </c>
      <c r="D1712" s="70" t="s">
        <v>73</v>
      </c>
      <c r="E1712" s="71">
        <v>74.48</v>
      </c>
      <c r="F1712" s="71">
        <v>18.71</v>
      </c>
      <c r="G1712" s="71">
        <v>93.19</v>
      </c>
      <c r="H1712" s="45">
        <v>9</v>
      </c>
    </row>
    <row r="1713" spans="1:8" ht="45" x14ac:dyDescent="0.25">
      <c r="A1713" s="68" t="s">
        <v>3443</v>
      </c>
      <c r="B1713" s="68"/>
      <c r="C1713" s="69" t="s">
        <v>3444</v>
      </c>
      <c r="D1713" s="70" t="s">
        <v>73</v>
      </c>
      <c r="E1713" s="71">
        <v>36.15</v>
      </c>
      <c r="F1713" s="71">
        <v>22.08</v>
      </c>
      <c r="G1713" s="71">
        <v>58.23</v>
      </c>
      <c r="H1713" s="45">
        <v>9</v>
      </c>
    </row>
    <row r="1714" spans="1:8" x14ac:dyDescent="0.25">
      <c r="A1714" s="68" t="s">
        <v>3445</v>
      </c>
      <c r="B1714" s="68"/>
      <c r="C1714" s="69" t="s">
        <v>3446</v>
      </c>
      <c r="D1714" s="70"/>
      <c r="E1714" s="71"/>
      <c r="F1714" s="71"/>
      <c r="G1714" s="71"/>
      <c r="H1714" s="45">
        <v>5</v>
      </c>
    </row>
    <row r="1715" spans="1:8" ht="30" x14ac:dyDescent="0.25">
      <c r="A1715" s="68" t="s">
        <v>3447</v>
      </c>
      <c r="B1715" s="68"/>
      <c r="C1715" s="69" t="s">
        <v>3448</v>
      </c>
      <c r="D1715" s="70" t="s">
        <v>156</v>
      </c>
      <c r="E1715" s="71">
        <v>483.36</v>
      </c>
      <c r="F1715" s="71">
        <v>291.88</v>
      </c>
      <c r="G1715" s="71">
        <v>775.24</v>
      </c>
      <c r="H1715" s="45">
        <v>9</v>
      </c>
    </row>
    <row r="1716" spans="1:8" ht="30" x14ac:dyDescent="0.25">
      <c r="A1716" s="68" t="s">
        <v>3449</v>
      </c>
      <c r="B1716" s="68"/>
      <c r="C1716" s="69" t="s">
        <v>3450</v>
      </c>
      <c r="D1716" s="70" t="s">
        <v>156</v>
      </c>
      <c r="E1716" s="71">
        <v>457.98</v>
      </c>
      <c r="F1716" s="71"/>
      <c r="G1716" s="71">
        <v>457.98</v>
      </c>
      <c r="H1716" s="45">
        <v>9</v>
      </c>
    </row>
    <row r="1717" spans="1:8" ht="30" x14ac:dyDescent="0.25">
      <c r="A1717" s="68" t="s">
        <v>3451</v>
      </c>
      <c r="B1717" s="68"/>
      <c r="C1717" s="69" t="s">
        <v>3452</v>
      </c>
      <c r="D1717" s="70" t="s">
        <v>73</v>
      </c>
      <c r="E1717" s="71">
        <v>5.52</v>
      </c>
      <c r="F1717" s="71">
        <v>7.11</v>
      </c>
      <c r="G1717" s="71">
        <v>12.63</v>
      </c>
      <c r="H1717" s="45">
        <v>9</v>
      </c>
    </row>
    <row r="1718" spans="1:8" ht="45" x14ac:dyDescent="0.25">
      <c r="A1718" s="68" t="s">
        <v>3453</v>
      </c>
      <c r="B1718" s="68"/>
      <c r="C1718" s="69" t="s">
        <v>3454</v>
      </c>
      <c r="D1718" s="70" t="s">
        <v>73</v>
      </c>
      <c r="E1718" s="71">
        <v>13.59</v>
      </c>
      <c r="F1718" s="71">
        <v>14.23</v>
      </c>
      <c r="G1718" s="71">
        <v>27.82</v>
      </c>
      <c r="H1718" s="45">
        <v>9</v>
      </c>
    </row>
    <row r="1719" spans="1:8" ht="30" x14ac:dyDescent="0.25">
      <c r="A1719" s="68" t="s">
        <v>3455</v>
      </c>
      <c r="B1719" s="68"/>
      <c r="C1719" s="69" t="s">
        <v>3456</v>
      </c>
      <c r="D1719" s="70" t="s">
        <v>73</v>
      </c>
      <c r="E1719" s="71">
        <v>51.58</v>
      </c>
      <c r="F1719" s="71">
        <v>7.11</v>
      </c>
      <c r="G1719" s="71">
        <v>58.69</v>
      </c>
      <c r="H1719" s="45">
        <v>9</v>
      </c>
    </row>
    <row r="1720" spans="1:8" x14ac:dyDescent="0.25">
      <c r="A1720" s="68" t="s">
        <v>3457</v>
      </c>
      <c r="B1720" s="68"/>
      <c r="C1720" s="69" t="s">
        <v>3458</v>
      </c>
      <c r="D1720" s="70"/>
      <c r="E1720" s="71"/>
      <c r="F1720" s="71"/>
      <c r="G1720" s="71"/>
      <c r="H1720" s="45">
        <v>5</v>
      </c>
    </row>
    <row r="1721" spans="1:8" x14ac:dyDescent="0.25">
      <c r="A1721" s="68" t="s">
        <v>3459</v>
      </c>
      <c r="B1721" s="68"/>
      <c r="C1721" s="69" t="s">
        <v>3460</v>
      </c>
      <c r="D1721" s="70" t="s">
        <v>156</v>
      </c>
      <c r="E1721" s="71"/>
      <c r="F1721" s="71">
        <v>67.48</v>
      </c>
      <c r="G1721" s="71">
        <v>67.48</v>
      </c>
      <c r="H1721" s="45">
        <v>9</v>
      </c>
    </row>
    <row r="1722" spans="1:8" x14ac:dyDescent="0.25">
      <c r="A1722" s="68" t="s">
        <v>3461</v>
      </c>
      <c r="B1722" s="68"/>
      <c r="C1722" s="69" t="s">
        <v>3462</v>
      </c>
      <c r="D1722" s="70" t="s">
        <v>73</v>
      </c>
      <c r="E1722" s="71">
        <v>4.5199999999999996</v>
      </c>
      <c r="F1722" s="71">
        <v>3.37</v>
      </c>
      <c r="G1722" s="71">
        <v>7.89</v>
      </c>
      <c r="H1722" s="45">
        <v>9</v>
      </c>
    </row>
    <row r="1723" spans="1:8" ht="30" x14ac:dyDescent="0.25">
      <c r="A1723" s="68" t="s">
        <v>3463</v>
      </c>
      <c r="B1723" s="68"/>
      <c r="C1723" s="69" t="s">
        <v>3464</v>
      </c>
      <c r="D1723" s="70" t="s">
        <v>73</v>
      </c>
      <c r="E1723" s="71">
        <v>2.2799999999999998</v>
      </c>
      <c r="F1723" s="71">
        <v>3.37</v>
      </c>
      <c r="G1723" s="71">
        <v>5.65</v>
      </c>
      <c r="H1723" s="45">
        <v>9</v>
      </c>
    </row>
    <row r="1724" spans="1:8" ht="30" x14ac:dyDescent="0.25">
      <c r="A1724" s="68" t="s">
        <v>3465</v>
      </c>
      <c r="B1724" s="68"/>
      <c r="C1724" s="69" t="s">
        <v>3466</v>
      </c>
      <c r="D1724" s="70" t="s">
        <v>73</v>
      </c>
      <c r="E1724" s="71">
        <v>13.11</v>
      </c>
      <c r="F1724" s="71">
        <v>3.37</v>
      </c>
      <c r="G1724" s="71">
        <v>16.48</v>
      </c>
      <c r="H1724" s="45">
        <v>9</v>
      </c>
    </row>
    <row r="1725" spans="1:8" x14ac:dyDescent="0.25">
      <c r="A1725" s="68" t="s">
        <v>3467</v>
      </c>
      <c r="B1725" s="68"/>
      <c r="C1725" s="69" t="s">
        <v>3468</v>
      </c>
      <c r="D1725" s="70"/>
      <c r="E1725" s="71"/>
      <c r="F1725" s="71"/>
      <c r="G1725" s="71"/>
      <c r="H1725" s="45">
        <v>2</v>
      </c>
    </row>
    <row r="1726" spans="1:8" x14ac:dyDescent="0.25">
      <c r="A1726" s="68" t="s">
        <v>3469</v>
      </c>
      <c r="B1726" s="68"/>
      <c r="C1726" s="69" t="s">
        <v>3470</v>
      </c>
      <c r="D1726" s="70"/>
      <c r="E1726" s="71"/>
      <c r="F1726" s="71"/>
      <c r="G1726" s="71"/>
      <c r="H1726" s="45">
        <v>5</v>
      </c>
    </row>
    <row r="1727" spans="1:8" x14ac:dyDescent="0.25">
      <c r="A1727" s="68" t="s">
        <v>3471</v>
      </c>
      <c r="B1727" s="68"/>
      <c r="C1727" s="69" t="s">
        <v>3472</v>
      </c>
      <c r="D1727" s="70" t="s">
        <v>73</v>
      </c>
      <c r="E1727" s="71">
        <v>7.4</v>
      </c>
      <c r="F1727" s="71">
        <v>28.97</v>
      </c>
      <c r="G1727" s="71">
        <v>36.369999999999997</v>
      </c>
      <c r="H1727" s="45">
        <v>9</v>
      </c>
    </row>
    <row r="1728" spans="1:8" x14ac:dyDescent="0.25">
      <c r="A1728" s="68" t="s">
        <v>3473</v>
      </c>
      <c r="B1728" s="68"/>
      <c r="C1728" s="69" t="s">
        <v>3474</v>
      </c>
      <c r="D1728" s="70" t="s">
        <v>73</v>
      </c>
      <c r="E1728" s="71">
        <v>4.3099999999999996</v>
      </c>
      <c r="F1728" s="71">
        <v>28.97</v>
      </c>
      <c r="G1728" s="71">
        <v>33.28</v>
      </c>
      <c r="H1728" s="45">
        <v>9</v>
      </c>
    </row>
    <row r="1729" spans="1:8" x14ac:dyDescent="0.25">
      <c r="A1729" s="68" t="s">
        <v>3475</v>
      </c>
      <c r="B1729" s="68"/>
      <c r="C1729" s="69" t="s">
        <v>3476</v>
      </c>
      <c r="D1729" s="70" t="s">
        <v>73</v>
      </c>
      <c r="E1729" s="71">
        <v>6.37</v>
      </c>
      <c r="F1729" s="71">
        <v>7.38</v>
      </c>
      <c r="G1729" s="71">
        <v>13.75</v>
      </c>
      <c r="H1729" s="45">
        <v>9</v>
      </c>
    </row>
    <row r="1730" spans="1:8" ht="30" x14ac:dyDescent="0.25">
      <c r="A1730" s="68" t="s">
        <v>3477</v>
      </c>
      <c r="B1730" s="68"/>
      <c r="C1730" s="69" t="s">
        <v>3478</v>
      </c>
      <c r="D1730" s="70" t="s">
        <v>131</v>
      </c>
      <c r="E1730" s="71">
        <v>25.73</v>
      </c>
      <c r="F1730" s="71">
        <v>20.74</v>
      </c>
      <c r="G1730" s="71">
        <v>46.47</v>
      </c>
      <c r="H1730" s="45">
        <v>9</v>
      </c>
    </row>
    <row r="1731" spans="1:8" ht="30" x14ac:dyDescent="0.25">
      <c r="A1731" s="68" t="s">
        <v>3479</v>
      </c>
      <c r="B1731" s="68"/>
      <c r="C1731" s="69" t="s">
        <v>3480</v>
      </c>
      <c r="D1731" s="70" t="s">
        <v>73</v>
      </c>
      <c r="E1731" s="71">
        <v>7.46</v>
      </c>
      <c r="F1731" s="71">
        <v>7.92</v>
      </c>
      <c r="G1731" s="71">
        <v>15.38</v>
      </c>
      <c r="H1731" s="45">
        <v>9</v>
      </c>
    </row>
    <row r="1732" spans="1:8" x14ac:dyDescent="0.25">
      <c r="A1732" s="68" t="s">
        <v>3481</v>
      </c>
      <c r="B1732" s="68"/>
      <c r="C1732" s="69" t="s">
        <v>3482</v>
      </c>
      <c r="D1732" s="70"/>
      <c r="E1732" s="71"/>
      <c r="F1732" s="71"/>
      <c r="G1732" s="71"/>
      <c r="H1732" s="45">
        <v>5</v>
      </c>
    </row>
    <row r="1733" spans="1:8" x14ac:dyDescent="0.25">
      <c r="A1733" s="68" t="s">
        <v>3483</v>
      </c>
      <c r="B1733" s="68"/>
      <c r="C1733" s="69" t="s">
        <v>3484</v>
      </c>
      <c r="D1733" s="70" t="s">
        <v>73</v>
      </c>
      <c r="E1733" s="71">
        <v>2.62</v>
      </c>
      <c r="F1733" s="71">
        <v>9.98</v>
      </c>
      <c r="G1733" s="71">
        <v>12.6</v>
      </c>
      <c r="H1733" s="45">
        <v>9</v>
      </c>
    </row>
    <row r="1734" spans="1:8" x14ac:dyDescent="0.25">
      <c r="A1734" s="68" t="s">
        <v>3485</v>
      </c>
      <c r="B1734" s="68"/>
      <c r="C1734" s="69" t="s">
        <v>3486</v>
      </c>
      <c r="D1734" s="70" t="s">
        <v>73</v>
      </c>
      <c r="E1734" s="71">
        <v>4.97</v>
      </c>
      <c r="F1734" s="71">
        <v>9.98</v>
      </c>
      <c r="G1734" s="71">
        <v>14.95</v>
      </c>
      <c r="H1734" s="45">
        <v>9</v>
      </c>
    </row>
    <row r="1735" spans="1:8" ht="30" x14ac:dyDescent="0.25">
      <c r="A1735" s="68" t="s">
        <v>3487</v>
      </c>
      <c r="B1735" s="68"/>
      <c r="C1735" s="69" t="s">
        <v>3488</v>
      </c>
      <c r="D1735" s="70"/>
      <c r="E1735" s="71"/>
      <c r="F1735" s="71"/>
      <c r="G1735" s="71"/>
      <c r="H1735" s="45">
        <v>5</v>
      </c>
    </row>
    <row r="1736" spans="1:8" x14ac:dyDescent="0.25">
      <c r="A1736" s="68" t="s">
        <v>3489</v>
      </c>
      <c r="B1736" s="68"/>
      <c r="C1736" s="69" t="s">
        <v>3490</v>
      </c>
      <c r="D1736" s="70" t="s">
        <v>73</v>
      </c>
      <c r="E1736" s="71">
        <v>6</v>
      </c>
      <c r="F1736" s="71">
        <v>21.97</v>
      </c>
      <c r="G1736" s="71">
        <v>27.97</v>
      </c>
      <c r="H1736" s="45">
        <v>9</v>
      </c>
    </row>
    <row r="1737" spans="1:8" x14ac:dyDescent="0.25">
      <c r="A1737" s="68" t="s">
        <v>3491</v>
      </c>
      <c r="B1737" s="68"/>
      <c r="C1737" s="69" t="s">
        <v>3492</v>
      </c>
      <c r="D1737" s="70" t="s">
        <v>73</v>
      </c>
      <c r="E1737" s="71">
        <v>7.84</v>
      </c>
      <c r="F1737" s="71">
        <v>18.66</v>
      </c>
      <c r="G1737" s="71">
        <v>26.5</v>
      </c>
      <c r="H1737" s="45">
        <v>9</v>
      </c>
    </row>
    <row r="1738" spans="1:8" x14ac:dyDescent="0.25">
      <c r="A1738" s="68" t="s">
        <v>3493</v>
      </c>
      <c r="B1738" s="68"/>
      <c r="C1738" s="69" t="s">
        <v>3494</v>
      </c>
      <c r="D1738" s="70" t="s">
        <v>73</v>
      </c>
      <c r="E1738" s="71">
        <v>15.63</v>
      </c>
      <c r="F1738" s="71">
        <v>10.37</v>
      </c>
      <c r="G1738" s="71">
        <v>26</v>
      </c>
      <c r="H1738" s="45">
        <v>9</v>
      </c>
    </row>
    <row r="1739" spans="1:8" x14ac:dyDescent="0.25">
      <c r="A1739" s="68" t="s">
        <v>3495</v>
      </c>
      <c r="B1739" s="68"/>
      <c r="C1739" s="69" t="s">
        <v>3496</v>
      </c>
      <c r="D1739" s="70" t="s">
        <v>73</v>
      </c>
      <c r="E1739" s="71">
        <v>18.02</v>
      </c>
      <c r="F1739" s="71">
        <v>17.82</v>
      </c>
      <c r="G1739" s="71">
        <v>35.840000000000003</v>
      </c>
      <c r="H1739" s="45">
        <v>9</v>
      </c>
    </row>
    <row r="1740" spans="1:8" ht="30" x14ac:dyDescent="0.25">
      <c r="A1740" s="68" t="s">
        <v>3497</v>
      </c>
      <c r="B1740" s="68"/>
      <c r="C1740" s="69" t="s">
        <v>3498</v>
      </c>
      <c r="D1740" s="70" t="s">
        <v>73</v>
      </c>
      <c r="E1740" s="71">
        <v>8.59</v>
      </c>
      <c r="F1740" s="71">
        <v>13.21</v>
      </c>
      <c r="G1740" s="71">
        <v>21.8</v>
      </c>
      <c r="H1740" s="45">
        <v>9</v>
      </c>
    </row>
    <row r="1741" spans="1:8" ht="30" x14ac:dyDescent="0.25">
      <c r="A1741" s="68" t="s">
        <v>3499</v>
      </c>
      <c r="B1741" s="68"/>
      <c r="C1741" s="69" t="s">
        <v>3500</v>
      </c>
      <c r="D1741" s="70" t="s">
        <v>73</v>
      </c>
      <c r="E1741" s="71">
        <v>37.75</v>
      </c>
      <c r="F1741" s="71">
        <v>13.21</v>
      </c>
      <c r="G1741" s="71">
        <v>50.96</v>
      </c>
      <c r="H1741" s="45">
        <v>9</v>
      </c>
    </row>
    <row r="1742" spans="1:8" x14ac:dyDescent="0.25">
      <c r="A1742" s="68" t="s">
        <v>3501</v>
      </c>
      <c r="B1742" s="68"/>
      <c r="C1742" s="69" t="s">
        <v>3502</v>
      </c>
      <c r="D1742" s="70" t="s">
        <v>73</v>
      </c>
      <c r="E1742" s="71">
        <v>22.15</v>
      </c>
      <c r="F1742" s="71">
        <v>17.82</v>
      </c>
      <c r="G1742" s="71">
        <v>39.97</v>
      </c>
      <c r="H1742" s="45">
        <v>9</v>
      </c>
    </row>
    <row r="1743" spans="1:8" x14ac:dyDescent="0.25">
      <c r="A1743" s="68" t="s">
        <v>3503</v>
      </c>
      <c r="B1743" s="68"/>
      <c r="C1743" s="69" t="s">
        <v>3504</v>
      </c>
      <c r="D1743" s="70"/>
      <c r="E1743" s="71"/>
      <c r="F1743" s="71"/>
      <c r="G1743" s="71"/>
      <c r="H1743" s="45">
        <v>5</v>
      </c>
    </row>
    <row r="1744" spans="1:8" x14ac:dyDescent="0.25">
      <c r="A1744" s="68" t="s">
        <v>3505</v>
      </c>
      <c r="B1744" s="68"/>
      <c r="C1744" s="69" t="s">
        <v>3506</v>
      </c>
      <c r="D1744" s="70" t="s">
        <v>73</v>
      </c>
      <c r="E1744" s="71">
        <v>7.28</v>
      </c>
      <c r="F1744" s="71">
        <v>13.21</v>
      </c>
      <c r="G1744" s="71">
        <v>20.49</v>
      </c>
      <c r="H1744" s="45">
        <v>9</v>
      </c>
    </row>
    <row r="1745" spans="1:8" ht="30" x14ac:dyDescent="0.25">
      <c r="A1745" s="68" t="s">
        <v>3507</v>
      </c>
      <c r="B1745" s="68"/>
      <c r="C1745" s="69" t="s">
        <v>3508</v>
      </c>
      <c r="D1745" s="70" t="s">
        <v>131</v>
      </c>
      <c r="E1745" s="71">
        <v>2.84</v>
      </c>
      <c r="F1745" s="71">
        <v>2.46</v>
      </c>
      <c r="G1745" s="71">
        <v>5.3</v>
      </c>
      <c r="H1745" s="45">
        <v>9</v>
      </c>
    </row>
    <row r="1746" spans="1:8" x14ac:dyDescent="0.25">
      <c r="A1746" s="68" t="s">
        <v>3509</v>
      </c>
      <c r="B1746" s="68"/>
      <c r="C1746" s="69" t="s">
        <v>3510</v>
      </c>
      <c r="D1746" s="70" t="s">
        <v>73</v>
      </c>
      <c r="E1746" s="71">
        <v>9.5299999999999994</v>
      </c>
      <c r="F1746" s="71">
        <v>14.9</v>
      </c>
      <c r="G1746" s="71">
        <v>24.43</v>
      </c>
      <c r="H1746" s="45">
        <v>9</v>
      </c>
    </row>
    <row r="1747" spans="1:8" ht="30" x14ac:dyDescent="0.25">
      <c r="A1747" s="68" t="s">
        <v>3511</v>
      </c>
      <c r="B1747" s="68"/>
      <c r="C1747" s="69" t="s">
        <v>3512</v>
      </c>
      <c r="D1747" s="70" t="s">
        <v>131</v>
      </c>
      <c r="E1747" s="71">
        <v>2.5299999999999998</v>
      </c>
      <c r="F1747" s="71">
        <v>1.97</v>
      </c>
      <c r="G1747" s="71">
        <v>4.5</v>
      </c>
      <c r="H1747" s="45">
        <v>9</v>
      </c>
    </row>
    <row r="1748" spans="1:8" x14ac:dyDescent="0.25">
      <c r="A1748" s="68" t="s">
        <v>3513</v>
      </c>
      <c r="B1748" s="68"/>
      <c r="C1748" s="69" t="s">
        <v>3514</v>
      </c>
      <c r="D1748" s="70"/>
      <c r="E1748" s="71"/>
      <c r="F1748" s="71"/>
      <c r="G1748" s="71"/>
      <c r="H1748" s="45">
        <v>5</v>
      </c>
    </row>
    <row r="1749" spans="1:8" x14ac:dyDescent="0.25">
      <c r="A1749" s="68" t="s">
        <v>3515</v>
      </c>
      <c r="B1749" s="68"/>
      <c r="C1749" s="69" t="s">
        <v>3516</v>
      </c>
      <c r="D1749" s="70" t="s">
        <v>73</v>
      </c>
      <c r="E1749" s="71">
        <v>3.98</v>
      </c>
      <c r="F1749" s="71">
        <v>17.82</v>
      </c>
      <c r="G1749" s="71">
        <v>21.8</v>
      </c>
      <c r="H1749" s="45">
        <v>9</v>
      </c>
    </row>
    <row r="1750" spans="1:8" x14ac:dyDescent="0.25">
      <c r="A1750" s="68" t="s">
        <v>3517</v>
      </c>
      <c r="B1750" s="68"/>
      <c r="C1750" s="69" t="s">
        <v>3518</v>
      </c>
      <c r="D1750" s="70"/>
      <c r="E1750" s="71"/>
      <c r="F1750" s="71"/>
      <c r="G1750" s="71"/>
      <c r="H1750" s="45">
        <v>5</v>
      </c>
    </row>
    <row r="1751" spans="1:8" x14ac:dyDescent="0.25">
      <c r="A1751" s="68" t="s">
        <v>3519</v>
      </c>
      <c r="B1751" s="68"/>
      <c r="C1751" s="69" t="s">
        <v>3520</v>
      </c>
      <c r="D1751" s="70" t="s">
        <v>73</v>
      </c>
      <c r="E1751" s="71">
        <v>10.81</v>
      </c>
      <c r="F1751" s="71">
        <v>33.18</v>
      </c>
      <c r="G1751" s="71">
        <v>43.99</v>
      </c>
      <c r="H1751" s="45">
        <v>9</v>
      </c>
    </row>
    <row r="1752" spans="1:8" ht="30" x14ac:dyDescent="0.25">
      <c r="A1752" s="68" t="s">
        <v>3521</v>
      </c>
      <c r="B1752" s="68"/>
      <c r="C1752" s="69" t="s">
        <v>3522</v>
      </c>
      <c r="D1752" s="70" t="s">
        <v>592</v>
      </c>
      <c r="E1752" s="71">
        <v>4.7</v>
      </c>
      <c r="F1752" s="71"/>
      <c r="G1752" s="71">
        <v>4.7</v>
      </c>
      <c r="H1752" s="45">
        <v>9</v>
      </c>
    </row>
    <row r="1753" spans="1:8" ht="30" x14ac:dyDescent="0.25">
      <c r="A1753" s="68" t="s">
        <v>3523</v>
      </c>
      <c r="B1753" s="68"/>
      <c r="C1753" s="69" t="s">
        <v>3524</v>
      </c>
      <c r="D1753" s="70" t="s">
        <v>592</v>
      </c>
      <c r="E1753" s="71">
        <v>4</v>
      </c>
      <c r="F1753" s="71"/>
      <c r="G1753" s="71">
        <v>4</v>
      </c>
      <c r="H1753" s="45">
        <v>9</v>
      </c>
    </row>
    <row r="1754" spans="1:8" ht="60" x14ac:dyDescent="0.25">
      <c r="A1754" s="68" t="s">
        <v>3525</v>
      </c>
      <c r="B1754" s="68"/>
      <c r="C1754" s="69" t="s">
        <v>3526</v>
      </c>
      <c r="D1754" s="70" t="s">
        <v>73</v>
      </c>
      <c r="E1754" s="71">
        <v>155.44</v>
      </c>
      <c r="F1754" s="71">
        <v>164.82</v>
      </c>
      <c r="G1754" s="71">
        <v>320.26</v>
      </c>
      <c r="H1754" s="45">
        <v>9</v>
      </c>
    </row>
    <row r="1755" spans="1:8" ht="60" x14ac:dyDescent="0.25">
      <c r="A1755" s="68" t="s">
        <v>3527</v>
      </c>
      <c r="B1755" s="68"/>
      <c r="C1755" s="69" t="s">
        <v>3528</v>
      </c>
      <c r="D1755" s="70" t="s">
        <v>73</v>
      </c>
      <c r="E1755" s="71">
        <v>745.58</v>
      </c>
      <c r="F1755" s="71">
        <v>191.08</v>
      </c>
      <c r="G1755" s="71">
        <v>936.66</v>
      </c>
      <c r="H1755" s="45">
        <v>9</v>
      </c>
    </row>
    <row r="1756" spans="1:8" x14ac:dyDescent="0.25">
      <c r="A1756" s="68" t="s">
        <v>3529</v>
      </c>
      <c r="B1756" s="68"/>
      <c r="C1756" s="69" t="s">
        <v>3530</v>
      </c>
      <c r="D1756" s="70"/>
      <c r="E1756" s="71"/>
      <c r="F1756" s="71"/>
      <c r="G1756" s="71"/>
      <c r="H1756" s="45">
        <v>5</v>
      </c>
    </row>
    <row r="1757" spans="1:8" x14ac:dyDescent="0.25">
      <c r="A1757" s="68" t="s">
        <v>3531</v>
      </c>
      <c r="B1757" s="68"/>
      <c r="C1757" s="69" t="s">
        <v>3532</v>
      </c>
      <c r="D1757" s="70" t="s">
        <v>131</v>
      </c>
      <c r="E1757" s="71">
        <v>1.53</v>
      </c>
      <c r="F1757" s="71">
        <v>1.35</v>
      </c>
      <c r="G1757" s="71">
        <v>2.88</v>
      </c>
      <c r="H1757" s="45">
        <v>9</v>
      </c>
    </row>
    <row r="1758" spans="1:8" x14ac:dyDescent="0.25">
      <c r="A1758" s="68" t="s">
        <v>3533</v>
      </c>
      <c r="B1758" s="68"/>
      <c r="C1758" s="69" t="s">
        <v>3534</v>
      </c>
      <c r="D1758" s="70" t="s">
        <v>131</v>
      </c>
      <c r="E1758" s="71">
        <v>0.97</v>
      </c>
      <c r="F1758" s="71">
        <v>2.67</v>
      </c>
      <c r="G1758" s="71">
        <v>3.64</v>
      </c>
      <c r="H1758" s="45">
        <v>9</v>
      </c>
    </row>
    <row r="1759" spans="1:8" ht="30" x14ac:dyDescent="0.25">
      <c r="A1759" s="68" t="s">
        <v>3535</v>
      </c>
      <c r="B1759" s="68"/>
      <c r="C1759" s="69" t="s">
        <v>3536</v>
      </c>
      <c r="D1759" s="70"/>
      <c r="E1759" s="71"/>
      <c r="F1759" s="71"/>
      <c r="G1759" s="71"/>
      <c r="H1759" s="45">
        <v>5</v>
      </c>
    </row>
    <row r="1760" spans="1:8" x14ac:dyDescent="0.25">
      <c r="A1760" s="68" t="s">
        <v>3537</v>
      </c>
      <c r="B1760" s="68"/>
      <c r="C1760" s="69" t="s">
        <v>3538</v>
      </c>
      <c r="D1760" s="70" t="s">
        <v>73</v>
      </c>
      <c r="E1760" s="71">
        <v>7.11</v>
      </c>
      <c r="F1760" s="71">
        <v>17.82</v>
      </c>
      <c r="G1760" s="71">
        <v>24.93</v>
      </c>
      <c r="H1760" s="45">
        <v>9</v>
      </c>
    </row>
    <row r="1761" spans="1:8" x14ac:dyDescent="0.25">
      <c r="A1761" s="68" t="s">
        <v>3539</v>
      </c>
      <c r="B1761" s="68"/>
      <c r="C1761" s="69" t="s">
        <v>3540</v>
      </c>
      <c r="D1761" s="70" t="s">
        <v>73</v>
      </c>
      <c r="E1761" s="71">
        <v>8.94</v>
      </c>
      <c r="F1761" s="71">
        <v>17.82</v>
      </c>
      <c r="G1761" s="71">
        <v>26.76</v>
      </c>
      <c r="H1761" s="45">
        <v>9</v>
      </c>
    </row>
    <row r="1762" spans="1:8" x14ac:dyDescent="0.25">
      <c r="A1762" s="68" t="s">
        <v>3541</v>
      </c>
      <c r="B1762" s="68"/>
      <c r="C1762" s="69" t="s">
        <v>3542</v>
      </c>
      <c r="D1762" s="70" t="s">
        <v>73</v>
      </c>
      <c r="E1762" s="71">
        <v>10.26</v>
      </c>
      <c r="F1762" s="71">
        <v>17.82</v>
      </c>
      <c r="G1762" s="71">
        <v>28.08</v>
      </c>
      <c r="H1762" s="45">
        <v>9</v>
      </c>
    </row>
    <row r="1763" spans="1:8" x14ac:dyDescent="0.25">
      <c r="A1763" s="68" t="s">
        <v>3543</v>
      </c>
      <c r="B1763" s="68"/>
      <c r="C1763" s="69" t="s">
        <v>3544</v>
      </c>
      <c r="D1763" s="70" t="s">
        <v>73</v>
      </c>
      <c r="E1763" s="71">
        <v>12.87</v>
      </c>
      <c r="F1763" s="71">
        <v>17.82</v>
      </c>
      <c r="G1763" s="71">
        <v>30.69</v>
      </c>
      <c r="H1763" s="45">
        <v>9</v>
      </c>
    </row>
    <row r="1764" spans="1:8" x14ac:dyDescent="0.25">
      <c r="A1764" s="68" t="s">
        <v>3545</v>
      </c>
      <c r="B1764" s="68"/>
      <c r="C1764" s="69" t="s">
        <v>3546</v>
      </c>
      <c r="D1764" s="70" t="s">
        <v>73</v>
      </c>
      <c r="E1764" s="71">
        <v>10.029999999999999</v>
      </c>
      <c r="F1764" s="71">
        <v>17.82</v>
      </c>
      <c r="G1764" s="71">
        <v>27.85</v>
      </c>
      <c r="H1764" s="45">
        <v>9</v>
      </c>
    </row>
    <row r="1765" spans="1:8" x14ac:dyDescent="0.25">
      <c r="A1765" s="68" t="s">
        <v>3547</v>
      </c>
      <c r="B1765" s="68"/>
      <c r="C1765" s="69" t="s">
        <v>3548</v>
      </c>
      <c r="D1765" s="70" t="s">
        <v>73</v>
      </c>
      <c r="E1765" s="71">
        <v>65.52</v>
      </c>
      <c r="F1765" s="71">
        <v>37.32</v>
      </c>
      <c r="G1765" s="71">
        <v>102.84</v>
      </c>
      <c r="H1765" s="45">
        <v>9</v>
      </c>
    </row>
    <row r="1766" spans="1:8" x14ac:dyDescent="0.25">
      <c r="A1766" s="68" t="s">
        <v>3549</v>
      </c>
      <c r="B1766" s="68"/>
      <c r="C1766" s="69" t="s">
        <v>3550</v>
      </c>
      <c r="D1766" s="70" t="s">
        <v>73</v>
      </c>
      <c r="E1766" s="71">
        <v>17.68</v>
      </c>
      <c r="F1766" s="71">
        <v>17.82</v>
      </c>
      <c r="G1766" s="71">
        <v>35.5</v>
      </c>
      <c r="H1766" s="45">
        <v>9</v>
      </c>
    </row>
    <row r="1767" spans="1:8" ht="30" x14ac:dyDescent="0.25">
      <c r="A1767" s="68" t="s">
        <v>3551</v>
      </c>
      <c r="B1767" s="68"/>
      <c r="C1767" s="69" t="s">
        <v>3552</v>
      </c>
      <c r="D1767" s="70" t="s">
        <v>73</v>
      </c>
      <c r="E1767" s="71">
        <v>13.94</v>
      </c>
      <c r="F1767" s="71">
        <v>24.88</v>
      </c>
      <c r="G1767" s="71">
        <v>38.82</v>
      </c>
      <c r="H1767" s="45">
        <v>9</v>
      </c>
    </row>
    <row r="1768" spans="1:8" ht="60" x14ac:dyDescent="0.25">
      <c r="A1768" s="68" t="s">
        <v>3553</v>
      </c>
      <c r="B1768" s="68"/>
      <c r="C1768" s="69" t="s">
        <v>3554</v>
      </c>
      <c r="D1768" s="70" t="s">
        <v>73</v>
      </c>
      <c r="E1768" s="71">
        <v>216.21</v>
      </c>
      <c r="F1768" s="71"/>
      <c r="G1768" s="71">
        <v>216.21</v>
      </c>
      <c r="H1768" s="45">
        <v>9</v>
      </c>
    </row>
    <row r="1769" spans="1:8" ht="60" x14ac:dyDescent="0.25">
      <c r="A1769" s="68" t="s">
        <v>3555</v>
      </c>
      <c r="B1769" s="68"/>
      <c r="C1769" s="69" t="s">
        <v>3556</v>
      </c>
      <c r="D1769" s="70" t="s">
        <v>73</v>
      </c>
      <c r="E1769" s="71">
        <v>428.69</v>
      </c>
      <c r="F1769" s="71"/>
      <c r="G1769" s="71">
        <v>428.69</v>
      </c>
      <c r="H1769" s="45">
        <v>9</v>
      </c>
    </row>
    <row r="1770" spans="1:8" x14ac:dyDescent="0.25">
      <c r="A1770" s="68" t="s">
        <v>3557</v>
      </c>
      <c r="B1770" s="68"/>
      <c r="C1770" s="69" t="s">
        <v>3558</v>
      </c>
      <c r="D1770" s="70"/>
      <c r="E1770" s="71"/>
      <c r="F1770" s="71"/>
      <c r="G1770" s="71"/>
      <c r="H1770" s="45">
        <v>5</v>
      </c>
    </row>
    <row r="1771" spans="1:8" ht="30" x14ac:dyDescent="0.25">
      <c r="A1771" s="68" t="s">
        <v>3559</v>
      </c>
      <c r="B1771" s="68"/>
      <c r="C1771" s="69" t="s">
        <v>3560</v>
      </c>
      <c r="D1771" s="70" t="s">
        <v>73</v>
      </c>
      <c r="E1771" s="71">
        <v>16.41</v>
      </c>
      <c r="F1771" s="71">
        <v>24.88</v>
      </c>
      <c r="G1771" s="71">
        <v>41.29</v>
      </c>
      <c r="H1771" s="45">
        <v>9</v>
      </c>
    </row>
    <row r="1772" spans="1:8" x14ac:dyDescent="0.25">
      <c r="A1772" s="68" t="s">
        <v>3561</v>
      </c>
      <c r="B1772" s="68"/>
      <c r="C1772" s="69" t="s">
        <v>3562</v>
      </c>
      <c r="D1772" s="70"/>
      <c r="E1772" s="71"/>
      <c r="F1772" s="71"/>
      <c r="G1772" s="71"/>
      <c r="H1772" s="45">
        <v>5</v>
      </c>
    </row>
    <row r="1773" spans="1:8" ht="30" x14ac:dyDescent="0.25">
      <c r="A1773" s="68" t="s">
        <v>3563</v>
      </c>
      <c r="B1773" s="68"/>
      <c r="C1773" s="69" t="s">
        <v>3564</v>
      </c>
      <c r="D1773" s="70" t="s">
        <v>73</v>
      </c>
      <c r="E1773" s="71">
        <v>16.78</v>
      </c>
      <c r="F1773" s="71">
        <v>24.88</v>
      </c>
      <c r="G1773" s="71">
        <v>41.66</v>
      </c>
      <c r="H1773" s="45">
        <v>9</v>
      </c>
    </row>
    <row r="1774" spans="1:8" x14ac:dyDescent="0.25">
      <c r="A1774" s="68" t="s">
        <v>3565</v>
      </c>
      <c r="B1774" s="68"/>
      <c r="C1774" s="69" t="s">
        <v>3566</v>
      </c>
      <c r="D1774" s="70"/>
      <c r="E1774" s="71"/>
      <c r="F1774" s="71"/>
      <c r="G1774" s="71"/>
      <c r="H1774" s="45">
        <v>2</v>
      </c>
    </row>
    <row r="1775" spans="1:8" x14ac:dyDescent="0.25">
      <c r="A1775" s="68" t="s">
        <v>3567</v>
      </c>
      <c r="B1775" s="68"/>
      <c r="C1775" s="69" t="s">
        <v>3568</v>
      </c>
      <c r="D1775" s="70"/>
      <c r="E1775" s="71"/>
      <c r="F1775" s="71"/>
      <c r="G1775" s="71"/>
      <c r="H1775" s="45">
        <v>5</v>
      </c>
    </row>
    <row r="1776" spans="1:8" x14ac:dyDescent="0.25">
      <c r="A1776" s="68" t="s">
        <v>3569</v>
      </c>
      <c r="B1776" s="68"/>
      <c r="C1776" s="69" t="s">
        <v>3570</v>
      </c>
      <c r="D1776" s="70" t="s">
        <v>156</v>
      </c>
      <c r="E1776" s="71">
        <v>149.66</v>
      </c>
      <c r="F1776" s="71">
        <v>42.18</v>
      </c>
      <c r="G1776" s="71">
        <v>191.84</v>
      </c>
      <c r="H1776" s="45">
        <v>9</v>
      </c>
    </row>
    <row r="1777" spans="1:8" ht="30" x14ac:dyDescent="0.25">
      <c r="A1777" s="68" t="s">
        <v>3571</v>
      </c>
      <c r="B1777" s="68"/>
      <c r="C1777" s="69" t="s">
        <v>3572</v>
      </c>
      <c r="D1777" s="70" t="s">
        <v>73</v>
      </c>
      <c r="E1777" s="71"/>
      <c r="F1777" s="71">
        <v>1.69</v>
      </c>
      <c r="G1777" s="71">
        <v>1.69</v>
      </c>
      <c r="H1777" s="45">
        <v>9</v>
      </c>
    </row>
    <row r="1778" spans="1:8" x14ac:dyDescent="0.25">
      <c r="A1778" s="68" t="s">
        <v>3573</v>
      </c>
      <c r="B1778" s="68"/>
      <c r="C1778" s="69" t="s">
        <v>3574</v>
      </c>
      <c r="D1778" s="70"/>
      <c r="E1778" s="71"/>
      <c r="F1778" s="71"/>
      <c r="G1778" s="71"/>
      <c r="H1778" s="45">
        <v>5</v>
      </c>
    </row>
    <row r="1779" spans="1:8" ht="30" x14ac:dyDescent="0.25">
      <c r="A1779" s="68" t="s">
        <v>3575</v>
      </c>
      <c r="B1779" s="68"/>
      <c r="C1779" s="69" t="s">
        <v>3576</v>
      </c>
      <c r="D1779" s="70" t="s">
        <v>73</v>
      </c>
      <c r="E1779" s="71">
        <v>10.050000000000001</v>
      </c>
      <c r="F1779" s="71">
        <v>2.84</v>
      </c>
      <c r="G1779" s="71">
        <v>12.89</v>
      </c>
      <c r="H1779" s="45">
        <v>9</v>
      </c>
    </row>
    <row r="1780" spans="1:8" ht="30" x14ac:dyDescent="0.25">
      <c r="A1780" s="68" t="s">
        <v>3577</v>
      </c>
      <c r="B1780" s="68"/>
      <c r="C1780" s="69" t="s">
        <v>3578</v>
      </c>
      <c r="D1780" s="70" t="s">
        <v>73</v>
      </c>
      <c r="E1780" s="71">
        <v>9.08</v>
      </c>
      <c r="F1780" s="71">
        <v>4.2699999999999996</v>
      </c>
      <c r="G1780" s="71">
        <v>13.35</v>
      </c>
      <c r="H1780" s="45">
        <v>9</v>
      </c>
    </row>
    <row r="1781" spans="1:8" ht="30" x14ac:dyDescent="0.25">
      <c r="A1781" s="68" t="s">
        <v>3579</v>
      </c>
      <c r="B1781" s="68"/>
      <c r="C1781" s="69" t="s">
        <v>3580</v>
      </c>
      <c r="D1781" s="70" t="s">
        <v>73</v>
      </c>
      <c r="E1781" s="71">
        <v>66.459999999999994</v>
      </c>
      <c r="F1781" s="71">
        <v>5.42</v>
      </c>
      <c r="G1781" s="71">
        <v>71.88</v>
      </c>
      <c r="H1781" s="45">
        <v>9</v>
      </c>
    </row>
    <row r="1782" spans="1:8" ht="30" x14ac:dyDescent="0.25">
      <c r="A1782" s="68" t="s">
        <v>3581</v>
      </c>
      <c r="B1782" s="68"/>
      <c r="C1782" s="69" t="s">
        <v>3582</v>
      </c>
      <c r="D1782" s="70" t="s">
        <v>73</v>
      </c>
      <c r="E1782" s="71">
        <v>17.440000000000001</v>
      </c>
      <c r="F1782" s="71">
        <v>4.2699999999999996</v>
      </c>
      <c r="G1782" s="71">
        <v>21.71</v>
      </c>
      <c r="H1782" s="45">
        <v>9</v>
      </c>
    </row>
    <row r="1783" spans="1:8" ht="30" x14ac:dyDescent="0.25">
      <c r="A1783" s="68" t="s">
        <v>3583</v>
      </c>
      <c r="B1783" s="68"/>
      <c r="C1783" s="69" t="s">
        <v>3584</v>
      </c>
      <c r="D1783" s="70" t="s">
        <v>73</v>
      </c>
      <c r="E1783" s="71">
        <v>44.68</v>
      </c>
      <c r="F1783" s="71">
        <v>5.42</v>
      </c>
      <c r="G1783" s="71">
        <v>50.1</v>
      </c>
      <c r="H1783" s="45">
        <v>9</v>
      </c>
    </row>
    <row r="1784" spans="1:8" ht="30" x14ac:dyDescent="0.25">
      <c r="A1784" s="68" t="s">
        <v>3585</v>
      </c>
      <c r="B1784" s="68"/>
      <c r="C1784" s="69" t="s">
        <v>3586</v>
      </c>
      <c r="D1784" s="70" t="s">
        <v>73</v>
      </c>
      <c r="E1784" s="71">
        <v>9.68</v>
      </c>
      <c r="F1784" s="71">
        <v>4.2699999999999996</v>
      </c>
      <c r="G1784" s="71">
        <v>13.95</v>
      </c>
      <c r="H1784" s="45">
        <v>9</v>
      </c>
    </row>
    <row r="1785" spans="1:8" ht="30" x14ac:dyDescent="0.25">
      <c r="A1785" s="68" t="s">
        <v>3587</v>
      </c>
      <c r="B1785" s="68"/>
      <c r="C1785" s="69" t="s">
        <v>3588</v>
      </c>
      <c r="D1785" s="70" t="s">
        <v>73</v>
      </c>
      <c r="E1785" s="71">
        <v>46.56</v>
      </c>
      <c r="F1785" s="71">
        <v>5.42</v>
      </c>
      <c r="G1785" s="71">
        <v>51.98</v>
      </c>
      <c r="H1785" s="45">
        <v>9</v>
      </c>
    </row>
    <row r="1786" spans="1:8" x14ac:dyDescent="0.25">
      <c r="A1786" s="68" t="s">
        <v>3589</v>
      </c>
      <c r="B1786" s="68"/>
      <c r="C1786" s="69" t="s">
        <v>3590</v>
      </c>
      <c r="D1786" s="70" t="s">
        <v>73</v>
      </c>
      <c r="E1786" s="71">
        <v>7.63</v>
      </c>
      <c r="F1786" s="71"/>
      <c r="G1786" s="71">
        <v>7.63</v>
      </c>
      <c r="H1786" s="45">
        <v>9</v>
      </c>
    </row>
    <row r="1787" spans="1:8" x14ac:dyDescent="0.25">
      <c r="A1787" s="68" t="s">
        <v>3591</v>
      </c>
      <c r="B1787" s="68"/>
      <c r="C1787" s="69" t="s">
        <v>3592</v>
      </c>
      <c r="D1787" s="70"/>
      <c r="E1787" s="71"/>
      <c r="F1787" s="71"/>
      <c r="G1787" s="71"/>
      <c r="H1787" s="45">
        <v>5</v>
      </c>
    </row>
    <row r="1788" spans="1:8" x14ac:dyDescent="0.25">
      <c r="A1788" s="68" t="s">
        <v>3593</v>
      </c>
      <c r="B1788" s="68"/>
      <c r="C1788" s="69" t="s">
        <v>3594</v>
      </c>
      <c r="D1788" s="70" t="s">
        <v>21</v>
      </c>
      <c r="E1788" s="71">
        <v>48.33</v>
      </c>
      <c r="F1788" s="71">
        <v>3.13</v>
      </c>
      <c r="G1788" s="71">
        <v>51.46</v>
      </c>
      <c r="H1788" s="45">
        <v>9</v>
      </c>
    </row>
    <row r="1789" spans="1:8" x14ac:dyDescent="0.25">
      <c r="A1789" s="68" t="s">
        <v>3595</v>
      </c>
      <c r="B1789" s="68"/>
      <c r="C1789" s="69" t="s">
        <v>3596</v>
      </c>
      <c r="D1789" s="70" t="s">
        <v>21</v>
      </c>
      <c r="E1789" s="71">
        <v>34.74</v>
      </c>
      <c r="F1789" s="71">
        <v>3.13</v>
      </c>
      <c r="G1789" s="71">
        <v>37.869999999999997</v>
      </c>
      <c r="H1789" s="45">
        <v>9</v>
      </c>
    </row>
    <row r="1790" spans="1:8" x14ac:dyDescent="0.25">
      <c r="A1790" s="68" t="s">
        <v>3597</v>
      </c>
      <c r="B1790" s="68"/>
      <c r="C1790" s="69" t="s">
        <v>3598</v>
      </c>
      <c r="D1790" s="70" t="s">
        <v>21</v>
      </c>
      <c r="E1790" s="71">
        <v>35.28</v>
      </c>
      <c r="F1790" s="71">
        <v>3.13</v>
      </c>
      <c r="G1790" s="71">
        <v>38.409999999999997</v>
      </c>
      <c r="H1790" s="45">
        <v>9</v>
      </c>
    </row>
    <row r="1791" spans="1:8" x14ac:dyDescent="0.25">
      <c r="A1791" s="68" t="s">
        <v>3599</v>
      </c>
      <c r="B1791" s="68"/>
      <c r="C1791" s="69" t="s">
        <v>3600</v>
      </c>
      <c r="D1791" s="70" t="s">
        <v>21</v>
      </c>
      <c r="E1791" s="71">
        <v>50.57</v>
      </c>
      <c r="F1791" s="71">
        <v>3.13</v>
      </c>
      <c r="G1791" s="71">
        <v>53.7</v>
      </c>
      <c r="H1791" s="45">
        <v>9</v>
      </c>
    </row>
    <row r="1792" spans="1:8" x14ac:dyDescent="0.25">
      <c r="A1792" s="68" t="s">
        <v>3601</v>
      </c>
      <c r="B1792" s="68"/>
      <c r="C1792" s="69" t="s">
        <v>3602</v>
      </c>
      <c r="D1792" s="70"/>
      <c r="E1792" s="71"/>
      <c r="F1792" s="71"/>
      <c r="G1792" s="71"/>
      <c r="H1792" s="45">
        <v>5</v>
      </c>
    </row>
    <row r="1793" spans="1:8" x14ac:dyDescent="0.25">
      <c r="A1793" s="68" t="s">
        <v>3603</v>
      </c>
      <c r="B1793" s="68"/>
      <c r="C1793" s="69" t="s">
        <v>3604</v>
      </c>
      <c r="D1793" s="70" t="s">
        <v>21</v>
      </c>
      <c r="E1793" s="71">
        <v>70.52</v>
      </c>
      <c r="F1793" s="71">
        <v>27.14</v>
      </c>
      <c r="G1793" s="71">
        <v>97.66</v>
      </c>
      <c r="H1793" s="45">
        <v>9</v>
      </c>
    </row>
    <row r="1794" spans="1:8" x14ac:dyDescent="0.25">
      <c r="A1794" s="68" t="s">
        <v>3605</v>
      </c>
      <c r="B1794" s="68"/>
      <c r="C1794" s="69" t="s">
        <v>3606</v>
      </c>
      <c r="D1794" s="70" t="s">
        <v>21</v>
      </c>
      <c r="E1794" s="71">
        <v>87.11</v>
      </c>
      <c r="F1794" s="71">
        <v>27.14</v>
      </c>
      <c r="G1794" s="71">
        <v>114.25</v>
      </c>
      <c r="H1794" s="45">
        <v>9</v>
      </c>
    </row>
    <row r="1795" spans="1:8" x14ac:dyDescent="0.25">
      <c r="A1795" s="68" t="s">
        <v>3607</v>
      </c>
      <c r="B1795" s="68"/>
      <c r="C1795" s="69" t="s">
        <v>3608</v>
      </c>
      <c r="D1795" s="70" t="s">
        <v>21</v>
      </c>
      <c r="E1795" s="71">
        <v>111.98</v>
      </c>
      <c r="F1795" s="71">
        <v>27.14</v>
      </c>
      <c r="G1795" s="71">
        <v>139.12</v>
      </c>
      <c r="H1795" s="45">
        <v>9</v>
      </c>
    </row>
    <row r="1796" spans="1:8" x14ac:dyDescent="0.25">
      <c r="A1796" s="68" t="s">
        <v>3609</v>
      </c>
      <c r="B1796" s="68"/>
      <c r="C1796" s="69" t="s">
        <v>3610</v>
      </c>
      <c r="D1796" s="70" t="s">
        <v>21</v>
      </c>
      <c r="E1796" s="71">
        <v>213.67</v>
      </c>
      <c r="F1796" s="71">
        <v>3.06</v>
      </c>
      <c r="G1796" s="71">
        <v>216.73</v>
      </c>
      <c r="H1796" s="45">
        <v>9</v>
      </c>
    </row>
    <row r="1797" spans="1:8" x14ac:dyDescent="0.25">
      <c r="A1797" s="68" t="s">
        <v>3611</v>
      </c>
      <c r="B1797" s="68"/>
      <c r="C1797" s="69" t="s">
        <v>3612</v>
      </c>
      <c r="D1797" s="70" t="s">
        <v>21</v>
      </c>
      <c r="E1797" s="71">
        <v>105.35</v>
      </c>
      <c r="F1797" s="71">
        <v>3.06</v>
      </c>
      <c r="G1797" s="71">
        <v>108.41</v>
      </c>
      <c r="H1797" s="45">
        <v>9</v>
      </c>
    </row>
    <row r="1798" spans="1:8" x14ac:dyDescent="0.25">
      <c r="A1798" s="68" t="s">
        <v>3613</v>
      </c>
      <c r="B1798" s="68"/>
      <c r="C1798" s="69" t="s">
        <v>3614</v>
      </c>
      <c r="D1798" s="70" t="s">
        <v>21</v>
      </c>
      <c r="E1798" s="71">
        <v>126.27</v>
      </c>
      <c r="F1798" s="71">
        <v>27.14</v>
      </c>
      <c r="G1798" s="71">
        <v>153.41</v>
      </c>
      <c r="H1798" s="45">
        <v>9</v>
      </c>
    </row>
    <row r="1799" spans="1:8" x14ac:dyDescent="0.25">
      <c r="A1799" s="68" t="s">
        <v>3615</v>
      </c>
      <c r="B1799" s="68"/>
      <c r="C1799" s="69" t="s">
        <v>3616</v>
      </c>
      <c r="D1799" s="70" t="s">
        <v>21</v>
      </c>
      <c r="E1799" s="71">
        <v>274.18</v>
      </c>
      <c r="F1799" s="71">
        <v>27.14</v>
      </c>
      <c r="G1799" s="71">
        <v>301.32</v>
      </c>
      <c r="H1799" s="45">
        <v>9</v>
      </c>
    </row>
    <row r="1800" spans="1:8" ht="30" x14ac:dyDescent="0.25">
      <c r="A1800" s="68" t="s">
        <v>3617</v>
      </c>
      <c r="B1800" s="68"/>
      <c r="C1800" s="69" t="s">
        <v>3618</v>
      </c>
      <c r="D1800" s="70" t="s">
        <v>21</v>
      </c>
      <c r="E1800" s="71">
        <v>51.82</v>
      </c>
      <c r="F1800" s="71">
        <v>27.14</v>
      </c>
      <c r="G1800" s="71">
        <v>78.959999999999994</v>
      </c>
      <c r="H1800" s="45">
        <v>9</v>
      </c>
    </row>
    <row r="1801" spans="1:8" x14ac:dyDescent="0.25">
      <c r="A1801" s="68" t="s">
        <v>3619</v>
      </c>
      <c r="B1801" s="68"/>
      <c r="C1801" s="69" t="s">
        <v>3620</v>
      </c>
      <c r="D1801" s="70"/>
      <c r="E1801" s="71"/>
      <c r="F1801" s="71"/>
      <c r="G1801" s="71"/>
      <c r="H1801" s="45">
        <v>5</v>
      </c>
    </row>
    <row r="1802" spans="1:8" x14ac:dyDescent="0.25">
      <c r="A1802" s="68" t="s">
        <v>3621</v>
      </c>
      <c r="B1802" s="68"/>
      <c r="C1802" s="69" t="s">
        <v>3622</v>
      </c>
      <c r="D1802" s="70" t="s">
        <v>131</v>
      </c>
      <c r="E1802" s="71">
        <v>30.22</v>
      </c>
      <c r="F1802" s="71">
        <v>27.14</v>
      </c>
      <c r="G1802" s="71">
        <v>57.36</v>
      </c>
      <c r="H1802" s="45">
        <v>9</v>
      </c>
    </row>
    <row r="1803" spans="1:8" ht="30" x14ac:dyDescent="0.25">
      <c r="A1803" s="68" t="s">
        <v>3623</v>
      </c>
      <c r="B1803" s="68"/>
      <c r="C1803" s="69" t="s">
        <v>3624</v>
      </c>
      <c r="D1803" s="70" t="s">
        <v>131</v>
      </c>
      <c r="E1803" s="71">
        <v>42.62</v>
      </c>
      <c r="F1803" s="71">
        <v>27.14</v>
      </c>
      <c r="G1803" s="71">
        <v>69.760000000000005</v>
      </c>
      <c r="H1803" s="45">
        <v>9</v>
      </c>
    </row>
    <row r="1804" spans="1:8" ht="30" x14ac:dyDescent="0.25">
      <c r="A1804" s="68" t="s">
        <v>3625</v>
      </c>
      <c r="B1804" s="68"/>
      <c r="C1804" s="69" t="s">
        <v>3626</v>
      </c>
      <c r="D1804" s="70" t="s">
        <v>131</v>
      </c>
      <c r="E1804" s="71">
        <v>48.46</v>
      </c>
      <c r="F1804" s="71">
        <v>27.14</v>
      </c>
      <c r="G1804" s="71">
        <v>75.599999999999994</v>
      </c>
      <c r="H1804" s="45">
        <v>9</v>
      </c>
    </row>
    <row r="1805" spans="1:8" ht="45" x14ac:dyDescent="0.25">
      <c r="A1805" s="68" t="s">
        <v>3627</v>
      </c>
      <c r="B1805" s="68"/>
      <c r="C1805" s="69" t="s">
        <v>3628</v>
      </c>
      <c r="D1805" s="70" t="s">
        <v>131</v>
      </c>
      <c r="E1805" s="71">
        <v>180.33</v>
      </c>
      <c r="F1805" s="71">
        <v>43.53</v>
      </c>
      <c r="G1805" s="71">
        <v>223.86</v>
      </c>
      <c r="H1805" s="45">
        <v>9</v>
      </c>
    </row>
    <row r="1806" spans="1:8" ht="45" x14ac:dyDescent="0.25">
      <c r="A1806" s="68" t="s">
        <v>3629</v>
      </c>
      <c r="B1806" s="68"/>
      <c r="C1806" s="69" t="s">
        <v>3630</v>
      </c>
      <c r="D1806" s="70" t="s">
        <v>73</v>
      </c>
      <c r="E1806" s="71">
        <v>238.32</v>
      </c>
      <c r="F1806" s="71"/>
      <c r="G1806" s="71">
        <v>238.32</v>
      </c>
      <c r="H1806" s="45">
        <v>9</v>
      </c>
    </row>
    <row r="1807" spans="1:8" ht="45" x14ac:dyDescent="0.25">
      <c r="A1807" s="68" t="s">
        <v>3631</v>
      </c>
      <c r="B1807" s="68"/>
      <c r="C1807" s="69" t="s">
        <v>3632</v>
      </c>
      <c r="D1807" s="70" t="s">
        <v>73</v>
      </c>
      <c r="E1807" s="71">
        <v>251.66</v>
      </c>
      <c r="F1807" s="71"/>
      <c r="G1807" s="71">
        <v>251.66</v>
      </c>
      <c r="H1807" s="45">
        <v>9</v>
      </c>
    </row>
    <row r="1808" spans="1:8" ht="30" x14ac:dyDescent="0.25">
      <c r="A1808" s="68" t="s">
        <v>3633</v>
      </c>
      <c r="B1808" s="68"/>
      <c r="C1808" s="69" t="s">
        <v>3634</v>
      </c>
      <c r="D1808" s="70" t="s">
        <v>73</v>
      </c>
      <c r="E1808" s="71">
        <v>250.15</v>
      </c>
      <c r="F1808" s="71"/>
      <c r="G1808" s="71">
        <v>250.15</v>
      </c>
      <c r="H1808" s="45">
        <v>9</v>
      </c>
    </row>
    <row r="1809" spans="1:8" ht="30" x14ac:dyDescent="0.25">
      <c r="A1809" s="68" t="s">
        <v>3635</v>
      </c>
      <c r="B1809" s="68"/>
      <c r="C1809" s="69" t="s">
        <v>3636</v>
      </c>
      <c r="D1809" s="70" t="s">
        <v>131</v>
      </c>
      <c r="E1809" s="71">
        <v>36.94</v>
      </c>
      <c r="F1809" s="71"/>
      <c r="G1809" s="71">
        <v>36.94</v>
      </c>
      <c r="H1809" s="45">
        <v>9</v>
      </c>
    </row>
    <row r="1810" spans="1:8" ht="45" x14ac:dyDescent="0.25">
      <c r="A1810" s="68" t="s">
        <v>3637</v>
      </c>
      <c r="B1810" s="68"/>
      <c r="C1810" s="69" t="s">
        <v>3638</v>
      </c>
      <c r="D1810" s="70" t="s">
        <v>73</v>
      </c>
      <c r="E1810" s="71">
        <v>292.70999999999998</v>
      </c>
      <c r="F1810" s="71"/>
      <c r="G1810" s="71">
        <v>292.70999999999998</v>
      </c>
      <c r="H1810" s="45">
        <v>9</v>
      </c>
    </row>
    <row r="1811" spans="1:8" ht="30" x14ac:dyDescent="0.25">
      <c r="A1811" s="68" t="s">
        <v>3639</v>
      </c>
      <c r="B1811" s="68"/>
      <c r="C1811" s="69" t="s">
        <v>3640</v>
      </c>
      <c r="D1811" s="70" t="s">
        <v>73</v>
      </c>
      <c r="E1811" s="71">
        <v>364.1</v>
      </c>
      <c r="F1811" s="71">
        <v>55.99</v>
      </c>
      <c r="G1811" s="71">
        <v>420.09</v>
      </c>
      <c r="H1811" s="45">
        <v>9</v>
      </c>
    </row>
    <row r="1812" spans="1:8" ht="30" x14ac:dyDescent="0.25">
      <c r="A1812" s="68" t="s">
        <v>3641</v>
      </c>
      <c r="B1812" s="68"/>
      <c r="C1812" s="69" t="s">
        <v>3642</v>
      </c>
      <c r="D1812" s="70" t="s">
        <v>73</v>
      </c>
      <c r="E1812" s="71">
        <v>271.61</v>
      </c>
      <c r="F1812" s="71"/>
      <c r="G1812" s="71">
        <v>271.61</v>
      </c>
      <c r="H1812" s="45">
        <v>9</v>
      </c>
    </row>
    <row r="1813" spans="1:8" ht="45" x14ac:dyDescent="0.25">
      <c r="A1813" s="68" t="s">
        <v>3643</v>
      </c>
      <c r="B1813" s="68"/>
      <c r="C1813" s="69" t="s">
        <v>3644</v>
      </c>
      <c r="D1813" s="70" t="s">
        <v>73</v>
      </c>
      <c r="E1813" s="71">
        <v>2191.0700000000002</v>
      </c>
      <c r="F1813" s="71">
        <v>83.6</v>
      </c>
      <c r="G1813" s="71">
        <v>2274.67</v>
      </c>
      <c r="H1813" s="45">
        <v>9</v>
      </c>
    </row>
    <row r="1814" spans="1:8" ht="45" x14ac:dyDescent="0.25">
      <c r="A1814" s="68" t="s">
        <v>3645</v>
      </c>
      <c r="B1814" s="68"/>
      <c r="C1814" s="69" t="s">
        <v>3646</v>
      </c>
      <c r="D1814" s="70" t="s">
        <v>73</v>
      </c>
      <c r="E1814" s="71">
        <v>1242.07</v>
      </c>
      <c r="F1814" s="71">
        <v>83.6</v>
      </c>
      <c r="G1814" s="71">
        <v>1325.67</v>
      </c>
      <c r="H1814" s="45">
        <v>9</v>
      </c>
    </row>
    <row r="1815" spans="1:8" x14ac:dyDescent="0.25">
      <c r="A1815" s="68" t="s">
        <v>3647</v>
      </c>
      <c r="B1815" s="68"/>
      <c r="C1815" s="69" t="s">
        <v>3648</v>
      </c>
      <c r="D1815" s="70" t="s">
        <v>73</v>
      </c>
      <c r="E1815" s="71">
        <v>584.52</v>
      </c>
      <c r="F1815" s="71">
        <v>32.840000000000003</v>
      </c>
      <c r="G1815" s="71">
        <v>617.36</v>
      </c>
      <c r="H1815" s="45">
        <v>9</v>
      </c>
    </row>
    <row r="1816" spans="1:8" x14ac:dyDescent="0.25">
      <c r="A1816" s="68" t="s">
        <v>3649</v>
      </c>
      <c r="B1816" s="68"/>
      <c r="C1816" s="69" t="s">
        <v>3650</v>
      </c>
      <c r="D1816" s="70" t="s">
        <v>73</v>
      </c>
      <c r="E1816" s="71">
        <v>812.72</v>
      </c>
      <c r="F1816" s="71">
        <v>28.48</v>
      </c>
      <c r="G1816" s="71">
        <v>841.2</v>
      </c>
      <c r="H1816" s="45">
        <v>9</v>
      </c>
    </row>
    <row r="1817" spans="1:8" ht="30" x14ac:dyDescent="0.25">
      <c r="A1817" s="68" t="s">
        <v>3651</v>
      </c>
      <c r="B1817" s="68"/>
      <c r="C1817" s="69" t="s">
        <v>3652</v>
      </c>
      <c r="D1817" s="70" t="s">
        <v>73</v>
      </c>
      <c r="E1817" s="71">
        <v>1380.66</v>
      </c>
      <c r="F1817" s="71">
        <v>67.459999999999994</v>
      </c>
      <c r="G1817" s="71">
        <v>1448.12</v>
      </c>
      <c r="H1817" s="45">
        <v>9</v>
      </c>
    </row>
    <row r="1818" spans="1:8" ht="30" x14ac:dyDescent="0.25">
      <c r="A1818" s="68" t="s">
        <v>3653</v>
      </c>
      <c r="B1818" s="68"/>
      <c r="C1818" s="69" t="s">
        <v>3654</v>
      </c>
      <c r="D1818" s="70" t="s">
        <v>73</v>
      </c>
      <c r="E1818" s="71">
        <v>132.72</v>
      </c>
      <c r="F1818" s="71">
        <v>82.49</v>
      </c>
      <c r="G1818" s="71">
        <v>215.21</v>
      </c>
      <c r="H1818" s="45">
        <v>9</v>
      </c>
    </row>
    <row r="1819" spans="1:8" ht="30" x14ac:dyDescent="0.25">
      <c r="A1819" s="68" t="s">
        <v>3655</v>
      </c>
      <c r="B1819" s="68"/>
      <c r="C1819" s="69" t="s">
        <v>3656</v>
      </c>
      <c r="D1819" s="70" t="s">
        <v>131</v>
      </c>
      <c r="E1819" s="71">
        <v>167.69</v>
      </c>
      <c r="F1819" s="71">
        <v>43.84</v>
      </c>
      <c r="G1819" s="71">
        <v>211.53</v>
      </c>
      <c r="H1819" s="45">
        <v>9</v>
      </c>
    </row>
    <row r="1820" spans="1:8" x14ac:dyDescent="0.25">
      <c r="A1820" s="68" t="s">
        <v>3657</v>
      </c>
      <c r="B1820" s="68"/>
      <c r="C1820" s="69" t="s">
        <v>3658</v>
      </c>
      <c r="D1820" s="70"/>
      <c r="E1820" s="71"/>
      <c r="F1820" s="71"/>
      <c r="G1820" s="71"/>
      <c r="H1820" s="45">
        <v>5</v>
      </c>
    </row>
    <row r="1821" spans="1:8" ht="30" x14ac:dyDescent="0.25">
      <c r="A1821" s="68" t="s">
        <v>3659</v>
      </c>
      <c r="B1821" s="68"/>
      <c r="C1821" s="69" t="s">
        <v>3660</v>
      </c>
      <c r="D1821" s="70" t="s">
        <v>21</v>
      </c>
      <c r="E1821" s="71">
        <v>138.02000000000001</v>
      </c>
      <c r="F1821" s="71">
        <v>131.68</v>
      </c>
      <c r="G1821" s="71">
        <v>269.7</v>
      </c>
      <c r="H1821" s="45">
        <v>9</v>
      </c>
    </row>
    <row r="1822" spans="1:8" ht="30" x14ac:dyDescent="0.25">
      <c r="A1822" s="68" t="s">
        <v>3661</v>
      </c>
      <c r="B1822" s="68"/>
      <c r="C1822" s="69" t="s">
        <v>3662</v>
      </c>
      <c r="D1822" s="70" t="s">
        <v>21</v>
      </c>
      <c r="E1822" s="71">
        <v>600.97</v>
      </c>
      <c r="F1822" s="71">
        <v>162.13999999999999</v>
      </c>
      <c r="G1822" s="71">
        <v>763.11</v>
      </c>
      <c r="H1822" s="45">
        <v>9</v>
      </c>
    </row>
    <row r="1823" spans="1:8" ht="30" x14ac:dyDescent="0.25">
      <c r="A1823" s="68" t="s">
        <v>3663</v>
      </c>
      <c r="B1823" s="68"/>
      <c r="C1823" s="69" t="s">
        <v>3664</v>
      </c>
      <c r="D1823" s="70" t="s">
        <v>21</v>
      </c>
      <c r="E1823" s="71">
        <v>1886.98</v>
      </c>
      <c r="F1823" s="71">
        <v>293.82</v>
      </c>
      <c r="G1823" s="71">
        <v>2180.8000000000002</v>
      </c>
      <c r="H1823" s="45">
        <v>9</v>
      </c>
    </row>
    <row r="1824" spans="1:8" ht="30" x14ac:dyDescent="0.25">
      <c r="A1824" s="68" t="s">
        <v>3665</v>
      </c>
      <c r="B1824" s="68"/>
      <c r="C1824" s="69" t="s">
        <v>3666</v>
      </c>
      <c r="D1824" s="70" t="s">
        <v>21</v>
      </c>
      <c r="E1824" s="71">
        <v>2724.09</v>
      </c>
      <c r="F1824" s="71">
        <v>796.64</v>
      </c>
      <c r="G1824" s="71">
        <v>3520.73</v>
      </c>
      <c r="H1824" s="45">
        <v>9</v>
      </c>
    </row>
    <row r="1825" spans="1:8" ht="30" x14ac:dyDescent="0.25">
      <c r="A1825" s="68" t="s">
        <v>3667</v>
      </c>
      <c r="B1825" s="68"/>
      <c r="C1825" s="69" t="s">
        <v>3668</v>
      </c>
      <c r="D1825" s="70" t="s">
        <v>21</v>
      </c>
      <c r="E1825" s="71">
        <v>5468.76</v>
      </c>
      <c r="F1825" s="71">
        <v>1593.28</v>
      </c>
      <c r="G1825" s="71">
        <v>7062.04</v>
      </c>
      <c r="H1825" s="45">
        <v>9</v>
      </c>
    </row>
    <row r="1826" spans="1:8" ht="30" x14ac:dyDescent="0.25">
      <c r="A1826" s="68" t="s">
        <v>3669</v>
      </c>
      <c r="B1826" s="68"/>
      <c r="C1826" s="69" t="s">
        <v>3670</v>
      </c>
      <c r="D1826" s="70" t="s">
        <v>21</v>
      </c>
      <c r="E1826" s="71">
        <v>8051.83</v>
      </c>
      <c r="F1826" s="71">
        <v>1850.08</v>
      </c>
      <c r="G1826" s="71">
        <v>9901.91</v>
      </c>
      <c r="H1826" s="45">
        <v>9</v>
      </c>
    </row>
    <row r="1827" spans="1:8" x14ac:dyDescent="0.25">
      <c r="A1827" s="68" t="s">
        <v>3671</v>
      </c>
      <c r="B1827" s="68"/>
      <c r="C1827" s="69" t="s">
        <v>3672</v>
      </c>
      <c r="D1827" s="70"/>
      <c r="E1827" s="71"/>
      <c r="F1827" s="71"/>
      <c r="G1827" s="71"/>
      <c r="H1827" s="45">
        <v>5</v>
      </c>
    </row>
    <row r="1828" spans="1:8" ht="30" x14ac:dyDescent="0.25">
      <c r="A1828" s="68" t="s">
        <v>3673</v>
      </c>
      <c r="B1828" s="68"/>
      <c r="C1828" s="69" t="s">
        <v>3674</v>
      </c>
      <c r="D1828" s="70" t="s">
        <v>73</v>
      </c>
      <c r="E1828" s="71">
        <v>10.38</v>
      </c>
      <c r="F1828" s="71">
        <v>6.58</v>
      </c>
      <c r="G1828" s="71">
        <v>16.96</v>
      </c>
      <c r="H1828" s="45">
        <v>9</v>
      </c>
    </row>
    <row r="1829" spans="1:8" ht="30" x14ac:dyDescent="0.25">
      <c r="A1829" s="68" t="s">
        <v>3675</v>
      </c>
      <c r="B1829" s="68"/>
      <c r="C1829" s="69" t="s">
        <v>3676</v>
      </c>
      <c r="D1829" s="70" t="s">
        <v>73</v>
      </c>
      <c r="E1829" s="71">
        <v>79.77</v>
      </c>
      <c r="F1829" s="71">
        <v>9.11</v>
      </c>
      <c r="G1829" s="71">
        <v>88.88</v>
      </c>
      <c r="H1829" s="45">
        <v>9</v>
      </c>
    </row>
    <row r="1830" spans="1:8" ht="30" x14ac:dyDescent="0.25">
      <c r="A1830" s="68" t="s">
        <v>3677</v>
      </c>
      <c r="B1830" s="68"/>
      <c r="C1830" s="69" t="s">
        <v>3678</v>
      </c>
      <c r="D1830" s="70" t="s">
        <v>131</v>
      </c>
      <c r="E1830" s="71">
        <v>14.87</v>
      </c>
      <c r="F1830" s="71"/>
      <c r="G1830" s="71">
        <v>14.87</v>
      </c>
      <c r="H1830" s="45">
        <v>9</v>
      </c>
    </row>
    <row r="1831" spans="1:8" x14ac:dyDescent="0.25">
      <c r="A1831" s="68" t="s">
        <v>3679</v>
      </c>
      <c r="B1831" s="68"/>
      <c r="C1831" s="69" t="s">
        <v>3680</v>
      </c>
      <c r="D1831" s="70" t="s">
        <v>73</v>
      </c>
      <c r="E1831" s="71">
        <v>2.38</v>
      </c>
      <c r="F1831" s="71">
        <v>13.8</v>
      </c>
      <c r="G1831" s="71">
        <v>16.18</v>
      </c>
      <c r="H1831" s="45">
        <v>9</v>
      </c>
    </row>
    <row r="1832" spans="1:8" ht="30" x14ac:dyDescent="0.25">
      <c r="A1832" s="68" t="s">
        <v>3681</v>
      </c>
      <c r="B1832" s="68"/>
      <c r="C1832" s="69" t="s">
        <v>3682</v>
      </c>
      <c r="D1832" s="70" t="s">
        <v>73</v>
      </c>
      <c r="E1832" s="71">
        <v>2.46</v>
      </c>
      <c r="F1832" s="71">
        <v>18.489999999999998</v>
      </c>
      <c r="G1832" s="71">
        <v>20.95</v>
      </c>
      <c r="H1832" s="45">
        <v>9</v>
      </c>
    </row>
    <row r="1833" spans="1:8" ht="30" x14ac:dyDescent="0.25">
      <c r="A1833" s="68" t="s">
        <v>3683</v>
      </c>
      <c r="B1833" s="68"/>
      <c r="C1833" s="69" t="s">
        <v>3684</v>
      </c>
      <c r="D1833" s="70" t="s">
        <v>21</v>
      </c>
      <c r="E1833" s="71">
        <v>487.62</v>
      </c>
      <c r="F1833" s="71">
        <v>150.26</v>
      </c>
      <c r="G1833" s="71">
        <v>637.88</v>
      </c>
      <c r="H1833" s="45">
        <v>9</v>
      </c>
    </row>
    <row r="1834" spans="1:8" x14ac:dyDescent="0.25">
      <c r="A1834" s="68" t="s">
        <v>3685</v>
      </c>
      <c r="B1834" s="68"/>
      <c r="C1834" s="69" t="s">
        <v>3686</v>
      </c>
      <c r="D1834" s="70" t="s">
        <v>73</v>
      </c>
      <c r="E1834" s="71">
        <v>846.2</v>
      </c>
      <c r="F1834" s="71">
        <v>18.71</v>
      </c>
      <c r="G1834" s="71">
        <v>864.91</v>
      </c>
      <c r="H1834" s="45">
        <v>9</v>
      </c>
    </row>
    <row r="1835" spans="1:8" x14ac:dyDescent="0.25">
      <c r="A1835" s="68" t="s">
        <v>3687</v>
      </c>
      <c r="B1835" s="68"/>
      <c r="C1835" s="69" t="s">
        <v>3688</v>
      </c>
      <c r="D1835" s="70"/>
      <c r="E1835" s="71"/>
      <c r="F1835" s="71"/>
      <c r="G1835" s="71"/>
      <c r="H1835" s="45">
        <v>2</v>
      </c>
    </row>
    <row r="1836" spans="1:8" x14ac:dyDescent="0.25">
      <c r="A1836" s="68" t="s">
        <v>3689</v>
      </c>
      <c r="B1836" s="68"/>
      <c r="C1836" s="69" t="s">
        <v>3690</v>
      </c>
      <c r="D1836" s="70"/>
      <c r="E1836" s="71"/>
      <c r="F1836" s="71"/>
      <c r="G1836" s="71"/>
      <c r="H1836" s="45">
        <v>5</v>
      </c>
    </row>
    <row r="1837" spans="1:8" ht="30" x14ac:dyDescent="0.25">
      <c r="A1837" s="68" t="s">
        <v>3691</v>
      </c>
      <c r="B1837" s="68"/>
      <c r="C1837" s="69" t="s">
        <v>3692</v>
      </c>
      <c r="D1837" s="70" t="s">
        <v>73</v>
      </c>
      <c r="E1837" s="71">
        <v>53.25</v>
      </c>
      <c r="F1837" s="71">
        <v>5.61</v>
      </c>
      <c r="G1837" s="71">
        <v>58.86</v>
      </c>
      <c r="H1837" s="45">
        <v>9</v>
      </c>
    </row>
    <row r="1838" spans="1:8" ht="30" x14ac:dyDescent="0.25">
      <c r="A1838" s="68" t="s">
        <v>3693</v>
      </c>
      <c r="B1838" s="68"/>
      <c r="C1838" s="69" t="s">
        <v>3694</v>
      </c>
      <c r="D1838" s="70" t="s">
        <v>334</v>
      </c>
      <c r="E1838" s="71">
        <v>1809.16</v>
      </c>
      <c r="F1838" s="71">
        <v>134.63999999999999</v>
      </c>
      <c r="G1838" s="71">
        <v>1943.8</v>
      </c>
      <c r="H1838" s="45">
        <v>9</v>
      </c>
    </row>
    <row r="1839" spans="1:8" x14ac:dyDescent="0.25">
      <c r="A1839" s="68" t="s">
        <v>3695</v>
      </c>
      <c r="B1839" s="68"/>
      <c r="C1839" s="69" t="s">
        <v>3696</v>
      </c>
      <c r="D1839" s="70" t="s">
        <v>21</v>
      </c>
      <c r="E1839" s="71">
        <v>2308.23</v>
      </c>
      <c r="F1839" s="71">
        <v>1695.81</v>
      </c>
      <c r="G1839" s="71">
        <v>4004.04</v>
      </c>
      <c r="H1839" s="45">
        <v>9</v>
      </c>
    </row>
    <row r="1840" spans="1:8" x14ac:dyDescent="0.25">
      <c r="A1840" s="68" t="s">
        <v>3697</v>
      </c>
      <c r="B1840" s="68"/>
      <c r="C1840" s="69" t="s">
        <v>3698</v>
      </c>
      <c r="D1840" s="70" t="s">
        <v>334</v>
      </c>
      <c r="E1840" s="71">
        <v>1456.45</v>
      </c>
      <c r="F1840" s="71">
        <v>134.63999999999999</v>
      </c>
      <c r="G1840" s="71">
        <v>1591.09</v>
      </c>
      <c r="H1840" s="45">
        <v>9</v>
      </c>
    </row>
    <row r="1841" spans="1:8" ht="30" x14ac:dyDescent="0.25">
      <c r="A1841" s="68" t="s">
        <v>3699</v>
      </c>
      <c r="B1841" s="68"/>
      <c r="C1841" s="69" t="s">
        <v>3700</v>
      </c>
      <c r="D1841" s="70" t="s">
        <v>73</v>
      </c>
      <c r="E1841" s="71">
        <v>151.61000000000001</v>
      </c>
      <c r="F1841" s="71">
        <v>27.7</v>
      </c>
      <c r="G1841" s="71">
        <v>179.31</v>
      </c>
      <c r="H1841" s="45">
        <v>9</v>
      </c>
    </row>
    <row r="1842" spans="1:8" x14ac:dyDescent="0.25">
      <c r="A1842" s="68" t="s">
        <v>3701</v>
      </c>
      <c r="B1842" s="68"/>
      <c r="C1842" s="69" t="s">
        <v>3702</v>
      </c>
      <c r="D1842" s="70"/>
      <c r="E1842" s="71"/>
      <c r="F1842" s="71"/>
      <c r="G1842" s="71"/>
      <c r="H1842" s="45">
        <v>5</v>
      </c>
    </row>
    <row r="1843" spans="1:8" ht="30" x14ac:dyDescent="0.25">
      <c r="A1843" s="68" t="s">
        <v>3703</v>
      </c>
      <c r="B1843" s="68"/>
      <c r="C1843" s="69" t="s">
        <v>3704</v>
      </c>
      <c r="D1843" s="70" t="s">
        <v>21</v>
      </c>
      <c r="E1843" s="71">
        <v>3631.33</v>
      </c>
      <c r="F1843" s="71">
        <v>79.63</v>
      </c>
      <c r="G1843" s="71">
        <v>3710.96</v>
      </c>
      <c r="H1843" s="45">
        <v>9</v>
      </c>
    </row>
    <row r="1844" spans="1:8" x14ac:dyDescent="0.25">
      <c r="A1844" s="68" t="s">
        <v>3705</v>
      </c>
      <c r="B1844" s="68"/>
      <c r="C1844" s="69" t="s">
        <v>3706</v>
      </c>
      <c r="D1844" s="70"/>
      <c r="E1844" s="71"/>
      <c r="F1844" s="71"/>
      <c r="G1844" s="71"/>
      <c r="H1844" s="45">
        <v>5</v>
      </c>
    </row>
    <row r="1845" spans="1:8" x14ac:dyDescent="0.25">
      <c r="A1845" s="68" t="s">
        <v>3707</v>
      </c>
      <c r="B1845" s="68"/>
      <c r="C1845" s="69" t="s">
        <v>3708</v>
      </c>
      <c r="D1845" s="70" t="s">
        <v>131</v>
      </c>
      <c r="E1845" s="71">
        <v>144.21</v>
      </c>
      <c r="F1845" s="71">
        <v>81.19</v>
      </c>
      <c r="G1845" s="71">
        <v>225.4</v>
      </c>
      <c r="H1845" s="45">
        <v>9</v>
      </c>
    </row>
    <row r="1846" spans="1:8" ht="30" x14ac:dyDescent="0.25">
      <c r="A1846" s="68" t="s">
        <v>3709</v>
      </c>
      <c r="B1846" s="68"/>
      <c r="C1846" s="69" t="s">
        <v>3710</v>
      </c>
      <c r="D1846" s="70" t="s">
        <v>21</v>
      </c>
      <c r="E1846" s="71">
        <v>496.9</v>
      </c>
      <c r="F1846" s="71">
        <v>18.079999999999998</v>
      </c>
      <c r="G1846" s="71">
        <v>514.98</v>
      </c>
      <c r="H1846" s="45">
        <v>9</v>
      </c>
    </row>
    <row r="1847" spans="1:8" x14ac:dyDescent="0.25">
      <c r="A1847" s="68" t="s">
        <v>3711</v>
      </c>
      <c r="B1847" s="68"/>
      <c r="C1847" s="69" t="s">
        <v>3712</v>
      </c>
      <c r="D1847" s="70" t="s">
        <v>73</v>
      </c>
      <c r="E1847" s="71">
        <v>202.98</v>
      </c>
      <c r="F1847" s="71">
        <v>50.61</v>
      </c>
      <c r="G1847" s="71">
        <v>253.59</v>
      </c>
      <c r="H1847" s="45">
        <v>9</v>
      </c>
    </row>
    <row r="1848" spans="1:8" ht="30" x14ac:dyDescent="0.25">
      <c r="A1848" s="68" t="s">
        <v>3713</v>
      </c>
      <c r="B1848" s="68"/>
      <c r="C1848" s="69" t="s">
        <v>3714</v>
      </c>
      <c r="D1848" s="70" t="s">
        <v>21</v>
      </c>
      <c r="E1848" s="71">
        <v>528.70000000000005</v>
      </c>
      <c r="F1848" s="71">
        <v>25.41</v>
      </c>
      <c r="G1848" s="71">
        <v>554.11</v>
      </c>
      <c r="H1848" s="45">
        <v>9</v>
      </c>
    </row>
    <row r="1849" spans="1:8" ht="30" x14ac:dyDescent="0.25">
      <c r="A1849" s="68" t="s">
        <v>3715</v>
      </c>
      <c r="B1849" s="68"/>
      <c r="C1849" s="69" t="s">
        <v>3716</v>
      </c>
      <c r="D1849" s="70" t="s">
        <v>21</v>
      </c>
      <c r="E1849" s="71">
        <v>826.38</v>
      </c>
      <c r="F1849" s="71">
        <v>38.130000000000003</v>
      </c>
      <c r="G1849" s="71">
        <v>864.51</v>
      </c>
      <c r="H1849" s="45">
        <v>9</v>
      </c>
    </row>
    <row r="1850" spans="1:8" x14ac:dyDescent="0.25">
      <c r="A1850" s="68" t="s">
        <v>3717</v>
      </c>
      <c r="B1850" s="68"/>
      <c r="C1850" s="69" t="s">
        <v>3718</v>
      </c>
      <c r="D1850" s="70"/>
      <c r="E1850" s="71"/>
      <c r="F1850" s="71"/>
      <c r="G1850" s="71"/>
      <c r="H1850" s="45">
        <v>5</v>
      </c>
    </row>
    <row r="1851" spans="1:8" x14ac:dyDescent="0.25">
      <c r="A1851" s="68" t="s">
        <v>3719</v>
      </c>
      <c r="B1851" s="68"/>
      <c r="C1851" s="69" t="s">
        <v>3720</v>
      </c>
      <c r="D1851" s="70" t="s">
        <v>334</v>
      </c>
      <c r="E1851" s="71">
        <v>4454.6000000000004</v>
      </c>
      <c r="F1851" s="71">
        <v>179.52</v>
      </c>
      <c r="G1851" s="71">
        <v>4634.12</v>
      </c>
      <c r="H1851" s="45">
        <v>9</v>
      </c>
    </row>
    <row r="1852" spans="1:8" x14ac:dyDescent="0.25">
      <c r="A1852" s="68" t="s">
        <v>3721</v>
      </c>
      <c r="B1852" s="68"/>
      <c r="C1852" s="69" t="s">
        <v>3722</v>
      </c>
      <c r="D1852" s="70" t="s">
        <v>334</v>
      </c>
      <c r="E1852" s="71">
        <v>1358.61</v>
      </c>
      <c r="F1852" s="71">
        <v>179.52</v>
      </c>
      <c r="G1852" s="71">
        <v>1538.13</v>
      </c>
      <c r="H1852" s="45">
        <v>9</v>
      </c>
    </row>
    <row r="1853" spans="1:8" x14ac:dyDescent="0.25">
      <c r="A1853" s="68" t="s">
        <v>3723</v>
      </c>
      <c r="B1853" s="68"/>
      <c r="C1853" s="69" t="s">
        <v>3724</v>
      </c>
      <c r="D1853" s="70" t="s">
        <v>334</v>
      </c>
      <c r="E1853" s="71">
        <v>1103.79</v>
      </c>
      <c r="F1853" s="71">
        <v>179.52</v>
      </c>
      <c r="G1853" s="71">
        <v>1283.31</v>
      </c>
      <c r="H1853" s="45">
        <v>9</v>
      </c>
    </row>
    <row r="1854" spans="1:8" ht="30" x14ac:dyDescent="0.25">
      <c r="A1854" s="68" t="s">
        <v>3725</v>
      </c>
      <c r="B1854" s="68"/>
      <c r="C1854" s="69" t="s">
        <v>3726</v>
      </c>
      <c r="D1854" s="70" t="s">
        <v>334</v>
      </c>
      <c r="E1854" s="71">
        <v>1372.75</v>
      </c>
      <c r="F1854" s="71">
        <v>179.52</v>
      </c>
      <c r="G1854" s="71">
        <v>1552.27</v>
      </c>
      <c r="H1854" s="45">
        <v>9</v>
      </c>
    </row>
    <row r="1855" spans="1:8" x14ac:dyDescent="0.25">
      <c r="A1855" s="68" t="s">
        <v>3727</v>
      </c>
      <c r="B1855" s="68"/>
      <c r="C1855" s="69" t="s">
        <v>3728</v>
      </c>
      <c r="D1855" s="70"/>
      <c r="E1855" s="71"/>
      <c r="F1855" s="71"/>
      <c r="G1855" s="71"/>
      <c r="H1855" s="45">
        <v>5</v>
      </c>
    </row>
    <row r="1856" spans="1:8" x14ac:dyDescent="0.25">
      <c r="A1856" s="68" t="s">
        <v>3729</v>
      </c>
      <c r="B1856" s="68"/>
      <c r="C1856" s="69" t="s">
        <v>3730</v>
      </c>
      <c r="D1856" s="70" t="s">
        <v>334</v>
      </c>
      <c r="E1856" s="71">
        <v>5435.11</v>
      </c>
      <c r="F1856" s="71">
        <v>285.36</v>
      </c>
      <c r="G1856" s="71">
        <v>5720.47</v>
      </c>
      <c r="H1856" s="45">
        <v>9</v>
      </c>
    </row>
    <row r="1857" spans="1:8" x14ac:dyDescent="0.25">
      <c r="A1857" s="68" t="s">
        <v>3731</v>
      </c>
      <c r="B1857" s="68"/>
      <c r="C1857" s="69" t="s">
        <v>3732</v>
      </c>
      <c r="D1857" s="70" t="s">
        <v>334</v>
      </c>
      <c r="E1857" s="71">
        <v>11062.72</v>
      </c>
      <c r="F1857" s="71">
        <v>285.36</v>
      </c>
      <c r="G1857" s="71">
        <v>11348.08</v>
      </c>
      <c r="H1857" s="45">
        <v>9</v>
      </c>
    </row>
    <row r="1858" spans="1:8" x14ac:dyDescent="0.25">
      <c r="A1858" s="68" t="s">
        <v>3733</v>
      </c>
      <c r="B1858" s="68"/>
      <c r="C1858" s="69" t="s">
        <v>3734</v>
      </c>
      <c r="D1858" s="70" t="s">
        <v>21</v>
      </c>
      <c r="E1858" s="71">
        <v>3661.2</v>
      </c>
      <c r="F1858" s="71">
        <v>42.14</v>
      </c>
      <c r="G1858" s="71">
        <v>3703.34</v>
      </c>
      <c r="H1858" s="45">
        <v>9</v>
      </c>
    </row>
    <row r="1859" spans="1:8" x14ac:dyDescent="0.25">
      <c r="A1859" s="68" t="s">
        <v>3735</v>
      </c>
      <c r="B1859" s="68"/>
      <c r="C1859" s="69" t="s">
        <v>3736</v>
      </c>
      <c r="D1859" s="70" t="s">
        <v>21</v>
      </c>
      <c r="E1859" s="71">
        <v>1785.38</v>
      </c>
      <c r="F1859" s="71">
        <v>42.14</v>
      </c>
      <c r="G1859" s="71">
        <v>1827.52</v>
      </c>
      <c r="H1859" s="45">
        <v>9</v>
      </c>
    </row>
    <row r="1860" spans="1:8" x14ac:dyDescent="0.25">
      <c r="A1860" s="68" t="s">
        <v>3737</v>
      </c>
      <c r="B1860" s="68"/>
      <c r="C1860" s="69" t="s">
        <v>3738</v>
      </c>
      <c r="D1860" s="70"/>
      <c r="E1860" s="71"/>
      <c r="F1860" s="71"/>
      <c r="G1860" s="71"/>
      <c r="H1860" s="45">
        <v>5</v>
      </c>
    </row>
    <row r="1861" spans="1:8" x14ac:dyDescent="0.25">
      <c r="A1861" s="68" t="s">
        <v>3739</v>
      </c>
      <c r="B1861" s="68"/>
      <c r="C1861" s="69" t="s">
        <v>3740</v>
      </c>
      <c r="D1861" s="70" t="s">
        <v>73</v>
      </c>
      <c r="E1861" s="71">
        <v>11.16</v>
      </c>
      <c r="F1861" s="71"/>
      <c r="G1861" s="71">
        <v>11.16</v>
      </c>
      <c r="H1861" s="45">
        <v>9</v>
      </c>
    </row>
    <row r="1862" spans="1:8" ht="30" x14ac:dyDescent="0.25">
      <c r="A1862" s="68" t="s">
        <v>3741</v>
      </c>
      <c r="B1862" s="68"/>
      <c r="C1862" s="69" t="s">
        <v>3742</v>
      </c>
      <c r="D1862" s="70" t="s">
        <v>21</v>
      </c>
      <c r="E1862" s="71">
        <v>1110.96</v>
      </c>
      <c r="F1862" s="71">
        <v>28.05</v>
      </c>
      <c r="G1862" s="71">
        <v>1139.01</v>
      </c>
      <c r="H1862" s="45">
        <v>9</v>
      </c>
    </row>
    <row r="1863" spans="1:8" x14ac:dyDescent="0.25">
      <c r="A1863" s="68" t="s">
        <v>3743</v>
      </c>
      <c r="B1863" s="68"/>
      <c r="C1863" s="69" t="s">
        <v>3744</v>
      </c>
      <c r="D1863" s="70"/>
      <c r="E1863" s="71"/>
      <c r="F1863" s="71"/>
      <c r="G1863" s="71"/>
      <c r="H1863" s="45">
        <v>2</v>
      </c>
    </row>
    <row r="1864" spans="1:8" x14ac:dyDescent="0.25">
      <c r="A1864" s="68" t="s">
        <v>3745</v>
      </c>
      <c r="B1864" s="68"/>
      <c r="C1864" s="69" t="s">
        <v>3746</v>
      </c>
      <c r="D1864" s="70"/>
      <c r="E1864" s="71"/>
      <c r="F1864" s="71"/>
      <c r="G1864" s="71"/>
      <c r="H1864" s="45">
        <v>5</v>
      </c>
    </row>
    <row r="1865" spans="1:8" ht="30" x14ac:dyDescent="0.25">
      <c r="A1865" s="68" t="s">
        <v>3747</v>
      </c>
      <c r="B1865" s="68"/>
      <c r="C1865" s="69" t="s">
        <v>3748</v>
      </c>
      <c r="D1865" s="70" t="s">
        <v>334</v>
      </c>
      <c r="E1865" s="71">
        <v>149803.70000000001</v>
      </c>
      <c r="F1865" s="71">
        <v>219.91</v>
      </c>
      <c r="G1865" s="71">
        <v>150023.60999999999</v>
      </c>
      <c r="H1865" s="45">
        <v>9</v>
      </c>
    </row>
    <row r="1866" spans="1:8" ht="30" x14ac:dyDescent="0.25">
      <c r="A1866" s="68" t="s">
        <v>3749</v>
      </c>
      <c r="B1866" s="68"/>
      <c r="C1866" s="69" t="s">
        <v>3750</v>
      </c>
      <c r="D1866" s="70" t="s">
        <v>334</v>
      </c>
      <c r="E1866" s="71">
        <v>120423.64</v>
      </c>
      <c r="F1866" s="71">
        <v>219.91</v>
      </c>
      <c r="G1866" s="71">
        <v>120643.55</v>
      </c>
      <c r="H1866" s="45">
        <v>9</v>
      </c>
    </row>
    <row r="1867" spans="1:8" ht="30" x14ac:dyDescent="0.25">
      <c r="A1867" s="68" t="s">
        <v>3751</v>
      </c>
      <c r="B1867" s="68"/>
      <c r="C1867" s="69" t="s">
        <v>3752</v>
      </c>
      <c r="D1867" s="70" t="s">
        <v>334</v>
      </c>
      <c r="E1867" s="71">
        <v>137787.62</v>
      </c>
      <c r="F1867" s="71">
        <v>439.82</v>
      </c>
      <c r="G1867" s="71">
        <v>138227.44</v>
      </c>
      <c r="H1867" s="45">
        <v>9</v>
      </c>
    </row>
    <row r="1868" spans="1:8" x14ac:dyDescent="0.25">
      <c r="A1868" s="68" t="s">
        <v>3753</v>
      </c>
      <c r="B1868" s="68"/>
      <c r="C1868" s="69" t="s">
        <v>3754</v>
      </c>
      <c r="D1868" s="70"/>
      <c r="E1868" s="71"/>
      <c r="F1868" s="71"/>
      <c r="G1868" s="71"/>
      <c r="H1868" s="45">
        <v>5</v>
      </c>
    </row>
    <row r="1869" spans="1:8" ht="30" x14ac:dyDescent="0.25">
      <c r="A1869" s="68" t="s">
        <v>3755</v>
      </c>
      <c r="B1869" s="68"/>
      <c r="C1869" s="69" t="s">
        <v>3756</v>
      </c>
      <c r="D1869" s="70" t="s">
        <v>21</v>
      </c>
      <c r="E1869" s="71">
        <v>158.55000000000001</v>
      </c>
      <c r="F1869" s="71">
        <v>143.69999999999999</v>
      </c>
      <c r="G1869" s="71">
        <v>302.25</v>
      </c>
      <c r="H1869" s="45">
        <v>9</v>
      </c>
    </row>
    <row r="1870" spans="1:8" ht="30" x14ac:dyDescent="0.25">
      <c r="A1870" s="68" t="s">
        <v>3757</v>
      </c>
      <c r="B1870" s="68"/>
      <c r="C1870" s="69" t="s">
        <v>3758</v>
      </c>
      <c r="D1870" s="70" t="s">
        <v>21</v>
      </c>
      <c r="E1870" s="71">
        <v>258.85000000000002</v>
      </c>
      <c r="F1870" s="71">
        <v>143.69999999999999</v>
      </c>
      <c r="G1870" s="71">
        <v>402.55</v>
      </c>
      <c r="H1870" s="45">
        <v>9</v>
      </c>
    </row>
    <row r="1871" spans="1:8" ht="30" x14ac:dyDescent="0.25">
      <c r="A1871" s="68" t="s">
        <v>3759</v>
      </c>
      <c r="B1871" s="68"/>
      <c r="C1871" s="69" t="s">
        <v>3760</v>
      </c>
      <c r="D1871" s="70" t="s">
        <v>21</v>
      </c>
      <c r="E1871" s="71">
        <v>1016.79</v>
      </c>
      <c r="F1871" s="71">
        <v>165.88</v>
      </c>
      <c r="G1871" s="71">
        <v>1182.67</v>
      </c>
      <c r="H1871" s="45">
        <v>9</v>
      </c>
    </row>
    <row r="1872" spans="1:8" ht="30" x14ac:dyDescent="0.25">
      <c r="A1872" s="68" t="s">
        <v>3761</v>
      </c>
      <c r="B1872" s="68"/>
      <c r="C1872" s="69" t="s">
        <v>3762</v>
      </c>
      <c r="D1872" s="70" t="s">
        <v>21</v>
      </c>
      <c r="E1872" s="71">
        <v>2652.5</v>
      </c>
      <c r="F1872" s="71">
        <v>165.88</v>
      </c>
      <c r="G1872" s="71">
        <v>2818.38</v>
      </c>
      <c r="H1872" s="45">
        <v>9</v>
      </c>
    </row>
    <row r="1873" spans="1:8" ht="30" x14ac:dyDescent="0.25">
      <c r="A1873" s="68" t="s">
        <v>3763</v>
      </c>
      <c r="B1873" s="68"/>
      <c r="C1873" s="69" t="s">
        <v>3764</v>
      </c>
      <c r="D1873" s="70" t="s">
        <v>21</v>
      </c>
      <c r="E1873" s="71">
        <v>1609.8</v>
      </c>
      <c r="F1873" s="71">
        <v>165.88</v>
      </c>
      <c r="G1873" s="71">
        <v>1775.68</v>
      </c>
      <c r="H1873" s="45">
        <v>9</v>
      </c>
    </row>
    <row r="1874" spans="1:8" ht="30" x14ac:dyDescent="0.25">
      <c r="A1874" s="68" t="s">
        <v>3765</v>
      </c>
      <c r="B1874" s="68"/>
      <c r="C1874" s="69" t="s">
        <v>3766</v>
      </c>
      <c r="D1874" s="70" t="s">
        <v>21</v>
      </c>
      <c r="E1874" s="71">
        <v>616.66999999999996</v>
      </c>
      <c r="F1874" s="71">
        <v>124.41</v>
      </c>
      <c r="G1874" s="71">
        <v>741.08</v>
      </c>
      <c r="H1874" s="45">
        <v>9</v>
      </c>
    </row>
    <row r="1875" spans="1:8" ht="30" x14ac:dyDescent="0.25">
      <c r="A1875" s="68" t="s">
        <v>3767</v>
      </c>
      <c r="B1875" s="68"/>
      <c r="C1875" s="69" t="s">
        <v>3768</v>
      </c>
      <c r="D1875" s="70" t="s">
        <v>21</v>
      </c>
      <c r="E1875" s="71">
        <v>2363.56</v>
      </c>
      <c r="F1875" s="71">
        <v>172.87</v>
      </c>
      <c r="G1875" s="71">
        <v>2536.4299999999998</v>
      </c>
      <c r="H1875" s="45">
        <v>9</v>
      </c>
    </row>
    <row r="1876" spans="1:8" ht="30" x14ac:dyDescent="0.25">
      <c r="A1876" s="68" t="s">
        <v>3769</v>
      </c>
      <c r="B1876" s="68"/>
      <c r="C1876" s="69" t="s">
        <v>3770</v>
      </c>
      <c r="D1876" s="70" t="s">
        <v>21</v>
      </c>
      <c r="E1876" s="71">
        <v>1094.3399999999999</v>
      </c>
      <c r="F1876" s="71">
        <v>165.88</v>
      </c>
      <c r="G1876" s="71">
        <v>1260.22</v>
      </c>
      <c r="H1876" s="45">
        <v>9</v>
      </c>
    </row>
    <row r="1877" spans="1:8" ht="30" x14ac:dyDescent="0.25">
      <c r="A1877" s="68" t="s">
        <v>3771</v>
      </c>
      <c r="B1877" s="68"/>
      <c r="C1877" s="69" t="s">
        <v>3772</v>
      </c>
      <c r="D1877" s="70" t="s">
        <v>21</v>
      </c>
      <c r="E1877" s="71">
        <v>137.88</v>
      </c>
      <c r="F1877" s="71">
        <v>82.94</v>
      </c>
      <c r="G1877" s="71">
        <v>220.82</v>
      </c>
      <c r="H1877" s="45">
        <v>9</v>
      </c>
    </row>
    <row r="1878" spans="1:8" ht="30" x14ac:dyDescent="0.25">
      <c r="A1878" s="68" t="s">
        <v>3773</v>
      </c>
      <c r="B1878" s="68"/>
      <c r="C1878" s="69" t="s">
        <v>3774</v>
      </c>
      <c r="D1878" s="70" t="s">
        <v>21</v>
      </c>
      <c r="E1878" s="71">
        <v>248.65</v>
      </c>
      <c r="F1878" s="71">
        <v>143.69999999999999</v>
      </c>
      <c r="G1878" s="71">
        <v>392.35</v>
      </c>
      <c r="H1878" s="45">
        <v>9</v>
      </c>
    </row>
    <row r="1879" spans="1:8" x14ac:dyDescent="0.25">
      <c r="A1879" s="68" t="s">
        <v>3775</v>
      </c>
      <c r="B1879" s="68"/>
      <c r="C1879" s="69" t="s">
        <v>3776</v>
      </c>
      <c r="D1879" s="70" t="s">
        <v>21</v>
      </c>
      <c r="E1879" s="71">
        <v>722.24</v>
      </c>
      <c r="F1879" s="71">
        <v>165.88</v>
      </c>
      <c r="G1879" s="71">
        <v>888.12</v>
      </c>
      <c r="H1879" s="45">
        <v>9</v>
      </c>
    </row>
    <row r="1880" spans="1:8" x14ac:dyDescent="0.25">
      <c r="A1880" s="68" t="s">
        <v>3777</v>
      </c>
      <c r="B1880" s="68"/>
      <c r="C1880" s="69" t="s">
        <v>3778</v>
      </c>
      <c r="D1880" s="70"/>
      <c r="E1880" s="71"/>
      <c r="F1880" s="71"/>
      <c r="G1880" s="71"/>
      <c r="H1880" s="45">
        <v>5</v>
      </c>
    </row>
    <row r="1881" spans="1:8" x14ac:dyDescent="0.25">
      <c r="A1881" s="68" t="s">
        <v>3779</v>
      </c>
      <c r="B1881" s="68"/>
      <c r="C1881" s="69" t="s">
        <v>3780</v>
      </c>
      <c r="D1881" s="70" t="s">
        <v>21</v>
      </c>
      <c r="E1881" s="71">
        <v>32.79</v>
      </c>
      <c r="F1881" s="71">
        <v>12.44</v>
      </c>
      <c r="G1881" s="71">
        <v>45.23</v>
      </c>
      <c r="H1881" s="45">
        <v>9</v>
      </c>
    </row>
    <row r="1882" spans="1:8" x14ac:dyDescent="0.25">
      <c r="A1882" s="68" t="s">
        <v>3781</v>
      </c>
      <c r="B1882" s="68"/>
      <c r="C1882" s="69" t="s">
        <v>3782</v>
      </c>
      <c r="D1882" s="70" t="s">
        <v>21</v>
      </c>
      <c r="E1882" s="71">
        <v>40.17</v>
      </c>
      <c r="F1882" s="71">
        <v>12.44</v>
      </c>
      <c r="G1882" s="71">
        <v>52.61</v>
      </c>
      <c r="H1882" s="45">
        <v>9</v>
      </c>
    </row>
    <row r="1883" spans="1:8" x14ac:dyDescent="0.25">
      <c r="A1883" s="68" t="s">
        <v>3783</v>
      </c>
      <c r="B1883" s="68"/>
      <c r="C1883" s="69" t="s">
        <v>3784</v>
      </c>
      <c r="D1883" s="70" t="s">
        <v>21</v>
      </c>
      <c r="E1883" s="71">
        <v>56.68</v>
      </c>
      <c r="F1883" s="71">
        <v>12.44</v>
      </c>
      <c r="G1883" s="71">
        <v>69.12</v>
      </c>
      <c r="H1883" s="45">
        <v>9</v>
      </c>
    </row>
    <row r="1884" spans="1:8" x14ac:dyDescent="0.25">
      <c r="A1884" s="68" t="s">
        <v>3785</v>
      </c>
      <c r="B1884" s="68"/>
      <c r="C1884" s="69" t="s">
        <v>3786</v>
      </c>
      <c r="D1884" s="70" t="s">
        <v>21</v>
      </c>
      <c r="E1884" s="71">
        <v>84.71</v>
      </c>
      <c r="F1884" s="71">
        <v>12.44</v>
      </c>
      <c r="G1884" s="71">
        <v>97.15</v>
      </c>
      <c r="H1884" s="45">
        <v>9</v>
      </c>
    </row>
    <row r="1885" spans="1:8" x14ac:dyDescent="0.25">
      <c r="A1885" s="68" t="s">
        <v>3787</v>
      </c>
      <c r="B1885" s="68"/>
      <c r="C1885" s="69" t="s">
        <v>3788</v>
      </c>
      <c r="D1885" s="70"/>
      <c r="E1885" s="71"/>
      <c r="F1885" s="71"/>
      <c r="G1885" s="71"/>
      <c r="H1885" s="45">
        <v>5</v>
      </c>
    </row>
    <row r="1886" spans="1:8" ht="30" x14ac:dyDescent="0.25">
      <c r="A1886" s="68" t="s">
        <v>3789</v>
      </c>
      <c r="B1886" s="68"/>
      <c r="C1886" s="69" t="s">
        <v>3790</v>
      </c>
      <c r="D1886" s="70" t="s">
        <v>21</v>
      </c>
      <c r="E1886" s="71">
        <v>41.45</v>
      </c>
      <c r="F1886" s="71">
        <v>8.2899999999999991</v>
      </c>
      <c r="G1886" s="71">
        <v>49.74</v>
      </c>
      <c r="H1886" s="45">
        <v>9</v>
      </c>
    </row>
    <row r="1887" spans="1:8" x14ac:dyDescent="0.25">
      <c r="A1887" s="68" t="s">
        <v>3791</v>
      </c>
      <c r="B1887" s="68"/>
      <c r="C1887" s="69" t="s">
        <v>3792</v>
      </c>
      <c r="D1887" s="70" t="s">
        <v>21</v>
      </c>
      <c r="E1887" s="71">
        <v>89.83</v>
      </c>
      <c r="F1887" s="71">
        <v>8.2899999999999991</v>
      </c>
      <c r="G1887" s="71">
        <v>98.12</v>
      </c>
      <c r="H1887" s="45">
        <v>9</v>
      </c>
    </row>
    <row r="1888" spans="1:8" x14ac:dyDescent="0.25">
      <c r="A1888" s="68" t="s">
        <v>3793</v>
      </c>
      <c r="B1888" s="68"/>
      <c r="C1888" s="69" t="s">
        <v>3794</v>
      </c>
      <c r="D1888" s="70" t="s">
        <v>21</v>
      </c>
      <c r="E1888" s="71">
        <v>59.77</v>
      </c>
      <c r="F1888" s="71">
        <v>31.1</v>
      </c>
      <c r="G1888" s="71">
        <v>90.87</v>
      </c>
      <c r="H1888" s="45">
        <v>9</v>
      </c>
    </row>
    <row r="1889" spans="1:8" x14ac:dyDescent="0.25">
      <c r="A1889" s="68" t="s">
        <v>3795</v>
      </c>
      <c r="B1889" s="68"/>
      <c r="C1889" s="69" t="s">
        <v>3796</v>
      </c>
      <c r="D1889" s="70" t="s">
        <v>21</v>
      </c>
      <c r="E1889" s="71">
        <v>114.27</v>
      </c>
      <c r="F1889" s="71">
        <v>8.2899999999999991</v>
      </c>
      <c r="G1889" s="71">
        <v>122.56</v>
      </c>
      <c r="H1889" s="45">
        <v>9</v>
      </c>
    </row>
    <row r="1890" spans="1:8" x14ac:dyDescent="0.25">
      <c r="A1890" s="68" t="s">
        <v>3797</v>
      </c>
      <c r="B1890" s="68"/>
      <c r="C1890" s="69" t="s">
        <v>3798</v>
      </c>
      <c r="D1890" s="70" t="s">
        <v>21</v>
      </c>
      <c r="E1890" s="71">
        <v>155.91</v>
      </c>
      <c r="F1890" s="71">
        <v>8.2899999999999991</v>
      </c>
      <c r="G1890" s="71">
        <v>164.2</v>
      </c>
      <c r="H1890" s="45">
        <v>9</v>
      </c>
    </row>
    <row r="1891" spans="1:8" x14ac:dyDescent="0.25">
      <c r="A1891" s="68" t="s">
        <v>3799</v>
      </c>
      <c r="B1891" s="68"/>
      <c r="C1891" s="69" t="s">
        <v>3800</v>
      </c>
      <c r="D1891" s="70"/>
      <c r="E1891" s="71"/>
      <c r="F1891" s="71"/>
      <c r="G1891" s="71"/>
      <c r="H1891" s="45">
        <v>5</v>
      </c>
    </row>
    <row r="1892" spans="1:8" ht="30" x14ac:dyDescent="0.25">
      <c r="A1892" s="68" t="s">
        <v>3801</v>
      </c>
      <c r="B1892" s="68"/>
      <c r="C1892" s="69" t="s">
        <v>3802</v>
      </c>
      <c r="D1892" s="70" t="s">
        <v>334</v>
      </c>
      <c r="E1892" s="71">
        <v>530.52</v>
      </c>
      <c r="F1892" s="71">
        <v>20.74</v>
      </c>
      <c r="G1892" s="71">
        <v>551.26</v>
      </c>
      <c r="H1892" s="45">
        <v>9</v>
      </c>
    </row>
    <row r="1893" spans="1:8" ht="30" x14ac:dyDescent="0.25">
      <c r="A1893" s="68" t="s">
        <v>3803</v>
      </c>
      <c r="B1893" s="68"/>
      <c r="C1893" s="69" t="s">
        <v>3804</v>
      </c>
      <c r="D1893" s="70" t="s">
        <v>334</v>
      </c>
      <c r="E1893" s="71">
        <v>485.46</v>
      </c>
      <c r="F1893" s="71">
        <v>20.74</v>
      </c>
      <c r="G1893" s="71">
        <v>506.2</v>
      </c>
      <c r="H1893" s="45">
        <v>9</v>
      </c>
    </row>
    <row r="1894" spans="1:8" x14ac:dyDescent="0.25">
      <c r="A1894" s="68" t="s">
        <v>3805</v>
      </c>
      <c r="B1894" s="68"/>
      <c r="C1894" s="69" t="s">
        <v>3806</v>
      </c>
      <c r="D1894" s="70"/>
      <c r="E1894" s="71"/>
      <c r="F1894" s="71"/>
      <c r="G1894" s="71"/>
      <c r="H1894" s="45">
        <v>5</v>
      </c>
    </row>
    <row r="1895" spans="1:8" ht="30" x14ac:dyDescent="0.25">
      <c r="A1895" s="68" t="s">
        <v>3807</v>
      </c>
      <c r="B1895" s="68"/>
      <c r="C1895" s="69" t="s">
        <v>3808</v>
      </c>
      <c r="D1895" s="70" t="s">
        <v>21</v>
      </c>
      <c r="E1895" s="71">
        <v>181.38</v>
      </c>
      <c r="F1895" s="71">
        <v>19.45</v>
      </c>
      <c r="G1895" s="71">
        <v>200.83</v>
      </c>
      <c r="H1895" s="45">
        <v>9</v>
      </c>
    </row>
    <row r="1896" spans="1:8" ht="30" x14ac:dyDescent="0.25">
      <c r="A1896" s="68" t="s">
        <v>3809</v>
      </c>
      <c r="B1896" s="68"/>
      <c r="C1896" s="69" t="s">
        <v>3810</v>
      </c>
      <c r="D1896" s="70" t="s">
        <v>21</v>
      </c>
      <c r="E1896" s="71">
        <v>192.69</v>
      </c>
      <c r="F1896" s="71">
        <v>19.45</v>
      </c>
      <c r="G1896" s="71">
        <v>212.14</v>
      </c>
      <c r="H1896" s="45">
        <v>9</v>
      </c>
    </row>
    <row r="1897" spans="1:8" ht="30" x14ac:dyDescent="0.25">
      <c r="A1897" s="68" t="s">
        <v>3811</v>
      </c>
      <c r="B1897" s="68"/>
      <c r="C1897" s="69" t="s">
        <v>3812</v>
      </c>
      <c r="D1897" s="70" t="s">
        <v>21</v>
      </c>
      <c r="E1897" s="71">
        <v>187.23</v>
      </c>
      <c r="F1897" s="71">
        <v>19.45</v>
      </c>
      <c r="G1897" s="71">
        <v>206.68</v>
      </c>
      <c r="H1897" s="45">
        <v>9</v>
      </c>
    </row>
    <row r="1898" spans="1:8" ht="30" x14ac:dyDescent="0.25">
      <c r="A1898" s="68" t="s">
        <v>3813</v>
      </c>
      <c r="B1898" s="68"/>
      <c r="C1898" s="69" t="s">
        <v>3814</v>
      </c>
      <c r="D1898" s="70" t="s">
        <v>21</v>
      </c>
      <c r="E1898" s="71">
        <v>192.1</v>
      </c>
      <c r="F1898" s="71">
        <v>19.45</v>
      </c>
      <c r="G1898" s="71">
        <v>211.55</v>
      </c>
      <c r="H1898" s="45">
        <v>9</v>
      </c>
    </row>
    <row r="1899" spans="1:8" x14ac:dyDescent="0.25">
      <c r="A1899" s="68" t="s">
        <v>3815</v>
      </c>
      <c r="B1899" s="68"/>
      <c r="C1899" s="69" t="s">
        <v>3816</v>
      </c>
      <c r="D1899" s="70"/>
      <c r="E1899" s="71"/>
      <c r="F1899" s="71"/>
      <c r="G1899" s="71"/>
      <c r="H1899" s="45">
        <v>5</v>
      </c>
    </row>
    <row r="1900" spans="1:8" ht="30" x14ac:dyDescent="0.25">
      <c r="A1900" s="68" t="s">
        <v>3817</v>
      </c>
      <c r="B1900" s="68"/>
      <c r="C1900" s="69" t="s">
        <v>3818</v>
      </c>
      <c r="D1900" s="70" t="s">
        <v>21</v>
      </c>
      <c r="E1900" s="71">
        <v>195608.27</v>
      </c>
      <c r="F1900" s="71">
        <v>1599.04</v>
      </c>
      <c r="G1900" s="71">
        <v>197207.31</v>
      </c>
      <c r="H1900" s="45">
        <v>9</v>
      </c>
    </row>
    <row r="1901" spans="1:8" ht="30" x14ac:dyDescent="0.25">
      <c r="A1901" s="68" t="s">
        <v>3819</v>
      </c>
      <c r="B1901" s="68"/>
      <c r="C1901" s="69" t="s">
        <v>3820</v>
      </c>
      <c r="D1901" s="70" t="s">
        <v>21</v>
      </c>
      <c r="E1901" s="71">
        <v>233837.94</v>
      </c>
      <c r="F1901" s="71">
        <v>1599.04</v>
      </c>
      <c r="G1901" s="71">
        <v>235436.98</v>
      </c>
      <c r="H1901" s="45">
        <v>9</v>
      </c>
    </row>
    <row r="1902" spans="1:8" ht="30" x14ac:dyDescent="0.25">
      <c r="A1902" s="68" t="s">
        <v>3821</v>
      </c>
      <c r="B1902" s="68"/>
      <c r="C1902" s="69" t="s">
        <v>3822</v>
      </c>
      <c r="D1902" s="70" t="s">
        <v>21</v>
      </c>
      <c r="E1902" s="71">
        <v>88809.47</v>
      </c>
      <c r="F1902" s="71">
        <v>1599.04</v>
      </c>
      <c r="G1902" s="71">
        <v>90408.51</v>
      </c>
      <c r="H1902" s="45">
        <v>9</v>
      </c>
    </row>
    <row r="1903" spans="1:8" ht="30" x14ac:dyDescent="0.25">
      <c r="A1903" s="68" t="s">
        <v>3823</v>
      </c>
      <c r="B1903" s="68"/>
      <c r="C1903" s="69" t="s">
        <v>3824</v>
      </c>
      <c r="D1903" s="70" t="s">
        <v>21</v>
      </c>
      <c r="E1903" s="71">
        <v>128183.57</v>
      </c>
      <c r="F1903" s="71">
        <v>1599.04</v>
      </c>
      <c r="G1903" s="71">
        <v>129782.61</v>
      </c>
      <c r="H1903" s="45">
        <v>9</v>
      </c>
    </row>
    <row r="1904" spans="1:8" ht="30" x14ac:dyDescent="0.25">
      <c r="A1904" s="68" t="s">
        <v>3825</v>
      </c>
      <c r="B1904" s="68"/>
      <c r="C1904" s="69" t="s">
        <v>3826</v>
      </c>
      <c r="D1904" s="70" t="s">
        <v>21</v>
      </c>
      <c r="E1904" s="71">
        <v>81127.69</v>
      </c>
      <c r="F1904" s="71">
        <v>853.55</v>
      </c>
      <c r="G1904" s="71">
        <v>81981.240000000005</v>
      </c>
      <c r="H1904" s="45">
        <v>9</v>
      </c>
    </row>
    <row r="1905" spans="1:8" ht="30" x14ac:dyDescent="0.25">
      <c r="A1905" s="68" t="s">
        <v>3827</v>
      </c>
      <c r="B1905" s="68"/>
      <c r="C1905" s="69" t="s">
        <v>3828</v>
      </c>
      <c r="D1905" s="70" t="s">
        <v>21</v>
      </c>
      <c r="E1905" s="71">
        <v>140225.94</v>
      </c>
      <c r="F1905" s="71">
        <v>1599.04</v>
      </c>
      <c r="G1905" s="71">
        <v>141824.98000000001</v>
      </c>
      <c r="H1905" s="45">
        <v>9</v>
      </c>
    </row>
    <row r="1906" spans="1:8" ht="30" x14ac:dyDescent="0.25">
      <c r="A1906" s="68" t="s">
        <v>3829</v>
      </c>
      <c r="B1906" s="68"/>
      <c r="C1906" s="69" t="s">
        <v>3830</v>
      </c>
      <c r="D1906" s="70" t="s">
        <v>21</v>
      </c>
      <c r="E1906" s="71">
        <v>370003.78</v>
      </c>
      <c r="F1906" s="71">
        <v>1769.75</v>
      </c>
      <c r="G1906" s="71">
        <v>371773.53</v>
      </c>
      <c r="H1906" s="45">
        <v>9</v>
      </c>
    </row>
    <row r="1907" spans="1:8" ht="30" x14ac:dyDescent="0.25">
      <c r="A1907" s="68" t="s">
        <v>3831</v>
      </c>
      <c r="B1907" s="68"/>
      <c r="C1907" s="69" t="s">
        <v>3832</v>
      </c>
      <c r="D1907" s="70" t="s">
        <v>21</v>
      </c>
      <c r="E1907" s="71">
        <v>142741.89000000001</v>
      </c>
      <c r="F1907" s="71">
        <v>1599.04</v>
      </c>
      <c r="G1907" s="71">
        <v>144340.93</v>
      </c>
      <c r="H1907" s="45">
        <v>9</v>
      </c>
    </row>
    <row r="1908" spans="1:8" ht="30" x14ac:dyDescent="0.25">
      <c r="A1908" s="68" t="s">
        <v>3833</v>
      </c>
      <c r="B1908" s="68"/>
      <c r="C1908" s="69" t="s">
        <v>3834</v>
      </c>
      <c r="D1908" s="70" t="s">
        <v>21</v>
      </c>
      <c r="E1908" s="71">
        <v>378268.81</v>
      </c>
      <c r="F1908" s="71">
        <v>1753.64</v>
      </c>
      <c r="G1908" s="71">
        <v>380022.45</v>
      </c>
      <c r="H1908" s="45">
        <v>9</v>
      </c>
    </row>
    <row r="1909" spans="1:8" ht="30" x14ac:dyDescent="0.25">
      <c r="A1909" s="68" t="s">
        <v>3835</v>
      </c>
      <c r="B1909" s="68"/>
      <c r="C1909" s="69" t="s">
        <v>3836</v>
      </c>
      <c r="D1909" s="70" t="s">
        <v>21</v>
      </c>
      <c r="E1909" s="71">
        <v>265174.56</v>
      </c>
      <c r="F1909" s="71">
        <v>1769.75</v>
      </c>
      <c r="G1909" s="71">
        <v>266944.31</v>
      </c>
      <c r="H1909" s="45">
        <v>9</v>
      </c>
    </row>
    <row r="1910" spans="1:8" x14ac:dyDescent="0.25">
      <c r="A1910" s="68" t="s">
        <v>3837</v>
      </c>
      <c r="B1910" s="68"/>
      <c r="C1910" s="69" t="s">
        <v>3838</v>
      </c>
      <c r="D1910" s="70"/>
      <c r="E1910" s="71"/>
      <c r="F1910" s="71"/>
      <c r="G1910" s="71"/>
      <c r="H1910" s="45">
        <v>5</v>
      </c>
    </row>
    <row r="1911" spans="1:8" ht="30" x14ac:dyDescent="0.25">
      <c r="A1911" s="68" t="s">
        <v>3839</v>
      </c>
      <c r="B1911" s="68"/>
      <c r="C1911" s="69" t="s">
        <v>3840</v>
      </c>
      <c r="D1911" s="70" t="s">
        <v>21</v>
      </c>
      <c r="E1911" s="71">
        <v>32614.2</v>
      </c>
      <c r="F1911" s="71">
        <v>853.55</v>
      </c>
      <c r="G1911" s="71">
        <v>33467.75</v>
      </c>
      <c r="H1911" s="45">
        <v>9</v>
      </c>
    </row>
    <row r="1912" spans="1:8" ht="30" x14ac:dyDescent="0.25">
      <c r="A1912" s="68" t="s">
        <v>3841</v>
      </c>
      <c r="B1912" s="68"/>
      <c r="C1912" s="69" t="s">
        <v>3842</v>
      </c>
      <c r="D1912" s="70" t="s">
        <v>21</v>
      </c>
      <c r="E1912" s="71">
        <v>23466.3</v>
      </c>
      <c r="F1912" s="71">
        <v>853.55</v>
      </c>
      <c r="G1912" s="71">
        <v>24319.85</v>
      </c>
      <c r="H1912" s="45">
        <v>9</v>
      </c>
    </row>
    <row r="1913" spans="1:8" ht="30" x14ac:dyDescent="0.25">
      <c r="A1913" s="68" t="s">
        <v>3843</v>
      </c>
      <c r="B1913" s="68"/>
      <c r="C1913" s="69" t="s">
        <v>3844</v>
      </c>
      <c r="D1913" s="70" t="s">
        <v>21</v>
      </c>
      <c r="E1913" s="71">
        <v>58991.39</v>
      </c>
      <c r="F1913" s="71">
        <v>1365.68</v>
      </c>
      <c r="G1913" s="71">
        <v>60357.07</v>
      </c>
      <c r="H1913" s="45">
        <v>9</v>
      </c>
    </row>
    <row r="1914" spans="1:8" ht="30" x14ac:dyDescent="0.25">
      <c r="A1914" s="68" t="s">
        <v>3845</v>
      </c>
      <c r="B1914" s="68"/>
      <c r="C1914" s="69" t="s">
        <v>3846</v>
      </c>
      <c r="D1914" s="70" t="s">
        <v>21</v>
      </c>
      <c r="E1914" s="71">
        <v>107597.96</v>
      </c>
      <c r="F1914" s="71">
        <v>1365.68</v>
      </c>
      <c r="G1914" s="71">
        <v>108963.64</v>
      </c>
      <c r="H1914" s="45">
        <v>9</v>
      </c>
    </row>
    <row r="1915" spans="1:8" ht="30" x14ac:dyDescent="0.25">
      <c r="A1915" s="68" t="s">
        <v>3847</v>
      </c>
      <c r="B1915" s="68"/>
      <c r="C1915" s="69" t="s">
        <v>3848</v>
      </c>
      <c r="D1915" s="70" t="s">
        <v>21</v>
      </c>
      <c r="E1915" s="71">
        <v>4641.51</v>
      </c>
      <c r="F1915" s="71">
        <v>341.42</v>
      </c>
      <c r="G1915" s="71">
        <v>4982.93</v>
      </c>
      <c r="H1915" s="45">
        <v>9</v>
      </c>
    </row>
    <row r="1916" spans="1:8" ht="30" x14ac:dyDescent="0.25">
      <c r="A1916" s="68" t="s">
        <v>3849</v>
      </c>
      <c r="B1916" s="68"/>
      <c r="C1916" s="69" t="s">
        <v>3850</v>
      </c>
      <c r="D1916" s="70" t="s">
        <v>21</v>
      </c>
      <c r="E1916" s="71">
        <v>4997.53</v>
      </c>
      <c r="F1916" s="71">
        <v>341.42</v>
      </c>
      <c r="G1916" s="71">
        <v>5338.95</v>
      </c>
      <c r="H1916" s="45">
        <v>9</v>
      </c>
    </row>
    <row r="1917" spans="1:8" ht="30" x14ac:dyDescent="0.25">
      <c r="A1917" s="68" t="s">
        <v>3851</v>
      </c>
      <c r="B1917" s="68"/>
      <c r="C1917" s="69" t="s">
        <v>3852</v>
      </c>
      <c r="D1917" s="70" t="s">
        <v>21</v>
      </c>
      <c r="E1917" s="71">
        <v>20222.169999999998</v>
      </c>
      <c r="F1917" s="71">
        <v>853.55</v>
      </c>
      <c r="G1917" s="71">
        <v>21075.72</v>
      </c>
      <c r="H1917" s="45">
        <v>9</v>
      </c>
    </row>
    <row r="1918" spans="1:8" ht="30" x14ac:dyDescent="0.25">
      <c r="A1918" s="68" t="s">
        <v>3853</v>
      </c>
      <c r="B1918" s="68"/>
      <c r="C1918" s="69" t="s">
        <v>3854</v>
      </c>
      <c r="D1918" s="70" t="s">
        <v>21</v>
      </c>
      <c r="E1918" s="71">
        <v>35833.53</v>
      </c>
      <c r="F1918" s="71">
        <v>853.55</v>
      </c>
      <c r="G1918" s="71">
        <v>36687.08</v>
      </c>
      <c r="H1918" s="45">
        <v>9</v>
      </c>
    </row>
    <row r="1919" spans="1:8" ht="30" x14ac:dyDescent="0.25">
      <c r="A1919" s="68" t="s">
        <v>3855</v>
      </c>
      <c r="B1919" s="68"/>
      <c r="C1919" s="69" t="s">
        <v>3856</v>
      </c>
      <c r="D1919" s="70" t="s">
        <v>21</v>
      </c>
      <c r="E1919" s="71">
        <v>17609.86</v>
      </c>
      <c r="F1919" s="71">
        <v>853.55</v>
      </c>
      <c r="G1919" s="71">
        <v>18463.41</v>
      </c>
      <c r="H1919" s="45">
        <v>9</v>
      </c>
    </row>
    <row r="1920" spans="1:8" ht="30" x14ac:dyDescent="0.25">
      <c r="A1920" s="68" t="s">
        <v>3857</v>
      </c>
      <c r="B1920" s="68"/>
      <c r="C1920" s="69" t="s">
        <v>3858</v>
      </c>
      <c r="D1920" s="70" t="s">
        <v>21</v>
      </c>
      <c r="E1920" s="71">
        <v>73500.44</v>
      </c>
      <c r="F1920" s="71">
        <v>1365.68</v>
      </c>
      <c r="G1920" s="71">
        <v>74866.12</v>
      </c>
      <c r="H1920" s="45">
        <v>9</v>
      </c>
    </row>
    <row r="1921" spans="1:8" ht="30" x14ac:dyDescent="0.25">
      <c r="A1921" s="68" t="s">
        <v>3859</v>
      </c>
      <c r="B1921" s="68"/>
      <c r="C1921" s="69" t="s">
        <v>3860</v>
      </c>
      <c r="D1921" s="70" t="s">
        <v>21</v>
      </c>
      <c r="E1921" s="71">
        <v>15400.43</v>
      </c>
      <c r="F1921" s="71">
        <v>341.42</v>
      </c>
      <c r="G1921" s="71">
        <v>15741.85</v>
      </c>
      <c r="H1921" s="45">
        <v>9</v>
      </c>
    </row>
    <row r="1922" spans="1:8" ht="30" x14ac:dyDescent="0.25">
      <c r="A1922" s="68" t="s">
        <v>3861</v>
      </c>
      <c r="B1922" s="68"/>
      <c r="C1922" s="69" t="s">
        <v>3862</v>
      </c>
      <c r="D1922" s="70" t="s">
        <v>21</v>
      </c>
      <c r="E1922" s="71">
        <v>56558.67</v>
      </c>
      <c r="F1922" s="71">
        <v>1365.68</v>
      </c>
      <c r="G1922" s="71">
        <v>57924.35</v>
      </c>
      <c r="H1922" s="45">
        <v>9</v>
      </c>
    </row>
    <row r="1923" spans="1:8" ht="30" x14ac:dyDescent="0.25">
      <c r="A1923" s="68" t="s">
        <v>3863</v>
      </c>
      <c r="B1923" s="68"/>
      <c r="C1923" s="69" t="s">
        <v>3864</v>
      </c>
      <c r="D1923" s="70" t="s">
        <v>21</v>
      </c>
      <c r="E1923" s="71">
        <v>75981.679999999993</v>
      </c>
      <c r="F1923" s="71">
        <v>1365.68</v>
      </c>
      <c r="G1923" s="71">
        <v>77347.360000000001</v>
      </c>
      <c r="H1923" s="45">
        <v>9</v>
      </c>
    </row>
    <row r="1924" spans="1:8" ht="30" x14ac:dyDescent="0.25">
      <c r="A1924" s="68" t="s">
        <v>3865</v>
      </c>
      <c r="B1924" s="68"/>
      <c r="C1924" s="69" t="s">
        <v>3866</v>
      </c>
      <c r="D1924" s="70" t="s">
        <v>21</v>
      </c>
      <c r="E1924" s="71">
        <v>93430.73</v>
      </c>
      <c r="F1924" s="71">
        <v>1365.68</v>
      </c>
      <c r="G1924" s="71">
        <v>94796.41</v>
      </c>
      <c r="H1924" s="45">
        <v>9</v>
      </c>
    </row>
    <row r="1925" spans="1:8" ht="30" x14ac:dyDescent="0.25">
      <c r="A1925" s="68" t="s">
        <v>3867</v>
      </c>
      <c r="B1925" s="68"/>
      <c r="C1925" s="69" t="s">
        <v>3868</v>
      </c>
      <c r="D1925" s="70" t="s">
        <v>21</v>
      </c>
      <c r="E1925" s="71">
        <v>60629.87</v>
      </c>
      <c r="F1925" s="71">
        <v>853.55</v>
      </c>
      <c r="G1925" s="71">
        <v>61483.42</v>
      </c>
      <c r="H1925" s="45">
        <v>9</v>
      </c>
    </row>
    <row r="1926" spans="1:8" ht="30" x14ac:dyDescent="0.25">
      <c r="A1926" s="68" t="s">
        <v>3869</v>
      </c>
      <c r="B1926" s="68"/>
      <c r="C1926" s="69" t="s">
        <v>3870</v>
      </c>
      <c r="D1926" s="70" t="s">
        <v>21</v>
      </c>
      <c r="E1926" s="71">
        <v>24991.67</v>
      </c>
      <c r="F1926" s="71">
        <v>853.55</v>
      </c>
      <c r="G1926" s="71">
        <v>25845.22</v>
      </c>
      <c r="H1926" s="45">
        <v>9</v>
      </c>
    </row>
    <row r="1927" spans="1:8" ht="30" x14ac:dyDescent="0.25">
      <c r="A1927" s="68" t="s">
        <v>3871</v>
      </c>
      <c r="B1927" s="68"/>
      <c r="C1927" s="69" t="s">
        <v>3872</v>
      </c>
      <c r="D1927" s="70" t="s">
        <v>21</v>
      </c>
      <c r="E1927" s="71">
        <v>117070.09</v>
      </c>
      <c r="F1927" s="71">
        <v>1365.68</v>
      </c>
      <c r="G1927" s="71">
        <v>118435.77</v>
      </c>
      <c r="H1927" s="45">
        <v>9</v>
      </c>
    </row>
    <row r="1928" spans="1:8" ht="30" x14ac:dyDescent="0.25">
      <c r="A1928" s="68" t="s">
        <v>3873</v>
      </c>
      <c r="B1928" s="68"/>
      <c r="C1928" s="69" t="s">
        <v>3874</v>
      </c>
      <c r="D1928" s="70" t="s">
        <v>21</v>
      </c>
      <c r="E1928" s="71">
        <v>32210.67</v>
      </c>
      <c r="F1928" s="71">
        <v>853.55</v>
      </c>
      <c r="G1928" s="71">
        <v>33064.22</v>
      </c>
      <c r="H1928" s="45">
        <v>9</v>
      </c>
    </row>
    <row r="1929" spans="1:8" ht="30" x14ac:dyDescent="0.25">
      <c r="A1929" s="68" t="s">
        <v>3875</v>
      </c>
      <c r="B1929" s="68"/>
      <c r="C1929" s="69" t="s">
        <v>3876</v>
      </c>
      <c r="D1929" s="70" t="s">
        <v>21</v>
      </c>
      <c r="E1929" s="71">
        <v>38553.9</v>
      </c>
      <c r="F1929" s="71">
        <v>853.55</v>
      </c>
      <c r="G1929" s="71">
        <v>39407.449999999997</v>
      </c>
      <c r="H1929" s="45">
        <v>9</v>
      </c>
    </row>
    <row r="1930" spans="1:8" x14ac:dyDescent="0.25">
      <c r="A1930" s="68" t="s">
        <v>3877</v>
      </c>
      <c r="B1930" s="68"/>
      <c r="C1930" s="69" t="s">
        <v>3878</v>
      </c>
      <c r="D1930" s="70"/>
      <c r="E1930" s="71"/>
      <c r="F1930" s="71"/>
      <c r="G1930" s="71"/>
      <c r="H1930" s="45">
        <v>5</v>
      </c>
    </row>
    <row r="1931" spans="1:8" x14ac:dyDescent="0.25">
      <c r="A1931" s="68" t="s">
        <v>3879</v>
      </c>
      <c r="B1931" s="68"/>
      <c r="C1931" s="69" t="s">
        <v>3880</v>
      </c>
      <c r="D1931" s="70" t="s">
        <v>131</v>
      </c>
      <c r="E1931" s="71">
        <v>77.650000000000006</v>
      </c>
      <c r="F1931" s="71">
        <v>16.59</v>
      </c>
      <c r="G1931" s="71">
        <v>94.24</v>
      </c>
      <c r="H1931" s="45">
        <v>9</v>
      </c>
    </row>
    <row r="1932" spans="1:8" x14ac:dyDescent="0.25">
      <c r="A1932" s="68" t="s">
        <v>3881</v>
      </c>
      <c r="B1932" s="68"/>
      <c r="C1932" s="69" t="s">
        <v>3882</v>
      </c>
      <c r="D1932" s="70" t="s">
        <v>21</v>
      </c>
      <c r="E1932" s="71">
        <v>50.43</v>
      </c>
      <c r="F1932" s="71">
        <v>8.2899999999999991</v>
      </c>
      <c r="G1932" s="71">
        <v>58.72</v>
      </c>
      <c r="H1932" s="45">
        <v>9</v>
      </c>
    </row>
    <row r="1933" spans="1:8" x14ac:dyDescent="0.25">
      <c r="A1933" s="68" t="s">
        <v>3883</v>
      </c>
      <c r="B1933" s="68"/>
      <c r="C1933" s="69" t="s">
        <v>3884</v>
      </c>
      <c r="D1933" s="70" t="s">
        <v>21</v>
      </c>
      <c r="E1933" s="71">
        <v>1418.67</v>
      </c>
      <c r="F1933" s="71">
        <v>54.03</v>
      </c>
      <c r="G1933" s="71">
        <v>1472.7</v>
      </c>
      <c r="H1933" s="45">
        <v>9</v>
      </c>
    </row>
    <row r="1934" spans="1:8" x14ac:dyDescent="0.25">
      <c r="A1934" s="68" t="s">
        <v>3885</v>
      </c>
      <c r="B1934" s="68"/>
      <c r="C1934" s="69" t="s">
        <v>3886</v>
      </c>
      <c r="D1934" s="70" t="s">
        <v>21</v>
      </c>
      <c r="E1934" s="71">
        <v>25.51</v>
      </c>
      <c r="F1934" s="71">
        <v>8.2899999999999991</v>
      </c>
      <c r="G1934" s="71">
        <v>33.799999999999997</v>
      </c>
      <c r="H1934" s="45">
        <v>9</v>
      </c>
    </row>
    <row r="1935" spans="1:8" x14ac:dyDescent="0.25">
      <c r="A1935" s="68" t="s">
        <v>3887</v>
      </c>
      <c r="B1935" s="68"/>
      <c r="C1935" s="69" t="s">
        <v>3888</v>
      </c>
      <c r="D1935" s="70" t="s">
        <v>21</v>
      </c>
      <c r="E1935" s="71">
        <v>3.37</v>
      </c>
      <c r="F1935" s="71">
        <v>6.22</v>
      </c>
      <c r="G1935" s="71">
        <v>9.59</v>
      </c>
      <c r="H1935" s="45">
        <v>9</v>
      </c>
    </row>
    <row r="1936" spans="1:8" x14ac:dyDescent="0.25">
      <c r="A1936" s="68" t="s">
        <v>3889</v>
      </c>
      <c r="B1936" s="68"/>
      <c r="C1936" s="69" t="s">
        <v>3890</v>
      </c>
      <c r="D1936" s="70" t="s">
        <v>21</v>
      </c>
      <c r="E1936" s="71">
        <v>23.07</v>
      </c>
      <c r="F1936" s="71">
        <v>8.2899999999999991</v>
      </c>
      <c r="G1936" s="71">
        <v>31.36</v>
      </c>
      <c r="H1936" s="45">
        <v>9</v>
      </c>
    </row>
    <row r="1937" spans="1:8" ht="30" x14ac:dyDescent="0.25">
      <c r="A1937" s="68" t="s">
        <v>3891</v>
      </c>
      <c r="B1937" s="68"/>
      <c r="C1937" s="69" t="s">
        <v>3892</v>
      </c>
      <c r="D1937" s="70" t="s">
        <v>21</v>
      </c>
      <c r="E1937" s="71">
        <v>609.29</v>
      </c>
      <c r="F1937" s="71">
        <v>0.84</v>
      </c>
      <c r="G1937" s="71">
        <v>610.13</v>
      </c>
      <c r="H1937" s="45">
        <v>9</v>
      </c>
    </row>
    <row r="1938" spans="1:8" ht="30" x14ac:dyDescent="0.25">
      <c r="A1938" s="68" t="s">
        <v>3893</v>
      </c>
      <c r="B1938" s="68"/>
      <c r="C1938" s="69" t="s">
        <v>3894</v>
      </c>
      <c r="D1938" s="70" t="s">
        <v>21</v>
      </c>
      <c r="E1938" s="71">
        <v>442.7</v>
      </c>
      <c r="F1938" s="71">
        <v>20.74</v>
      </c>
      <c r="G1938" s="71">
        <v>463.44</v>
      </c>
      <c r="H1938" s="45">
        <v>9</v>
      </c>
    </row>
    <row r="1939" spans="1:8" ht="30" x14ac:dyDescent="0.25">
      <c r="A1939" s="68" t="s">
        <v>3895</v>
      </c>
      <c r="B1939" s="68"/>
      <c r="C1939" s="69" t="s">
        <v>3896</v>
      </c>
      <c r="D1939" s="70" t="s">
        <v>21</v>
      </c>
      <c r="E1939" s="71">
        <v>330.2</v>
      </c>
      <c r="F1939" s="71">
        <v>20.74</v>
      </c>
      <c r="G1939" s="71">
        <v>350.94</v>
      </c>
      <c r="H1939" s="45">
        <v>9</v>
      </c>
    </row>
    <row r="1940" spans="1:8" x14ac:dyDescent="0.25">
      <c r="A1940" s="68" t="s">
        <v>3897</v>
      </c>
      <c r="B1940" s="68"/>
      <c r="C1940" s="69" t="s">
        <v>3898</v>
      </c>
      <c r="D1940" s="70" t="s">
        <v>21</v>
      </c>
      <c r="E1940" s="71">
        <v>252.48</v>
      </c>
      <c r="F1940" s="71">
        <v>116.68</v>
      </c>
      <c r="G1940" s="71">
        <v>369.16</v>
      </c>
      <c r="H1940" s="45">
        <v>9</v>
      </c>
    </row>
    <row r="1941" spans="1:8" x14ac:dyDescent="0.25">
      <c r="A1941" s="68" t="s">
        <v>3899</v>
      </c>
      <c r="B1941" s="68"/>
      <c r="C1941" s="69" t="s">
        <v>3900</v>
      </c>
      <c r="D1941" s="70" t="s">
        <v>3901</v>
      </c>
      <c r="E1941" s="71">
        <v>598.02</v>
      </c>
      <c r="F1941" s="71">
        <v>0.84</v>
      </c>
      <c r="G1941" s="71">
        <v>598.86</v>
      </c>
      <c r="H1941" s="45">
        <v>9</v>
      </c>
    </row>
    <row r="1942" spans="1:8" x14ac:dyDescent="0.25">
      <c r="A1942" s="68" t="s">
        <v>3902</v>
      </c>
      <c r="B1942" s="68"/>
      <c r="C1942" s="69" t="s">
        <v>3903</v>
      </c>
      <c r="D1942" s="70" t="s">
        <v>21</v>
      </c>
      <c r="E1942" s="71">
        <v>23.9</v>
      </c>
      <c r="F1942" s="71">
        <v>41.47</v>
      </c>
      <c r="G1942" s="71">
        <v>65.37</v>
      </c>
      <c r="H1942" s="45">
        <v>9</v>
      </c>
    </row>
    <row r="1943" spans="1:8" x14ac:dyDescent="0.25">
      <c r="A1943" s="68" t="s">
        <v>3904</v>
      </c>
      <c r="B1943" s="68"/>
      <c r="C1943" s="69" t="s">
        <v>3905</v>
      </c>
      <c r="D1943" s="70" t="s">
        <v>3901</v>
      </c>
      <c r="E1943" s="71">
        <v>500.68</v>
      </c>
      <c r="F1943" s="71">
        <v>0.84</v>
      </c>
      <c r="G1943" s="71">
        <v>501.52</v>
      </c>
      <c r="H1943" s="45">
        <v>9</v>
      </c>
    </row>
    <row r="1944" spans="1:8" x14ac:dyDescent="0.25">
      <c r="A1944" s="68" t="s">
        <v>3906</v>
      </c>
      <c r="B1944" s="68"/>
      <c r="C1944" s="69" t="s">
        <v>3907</v>
      </c>
      <c r="D1944" s="70" t="s">
        <v>21</v>
      </c>
      <c r="E1944" s="71"/>
      <c r="F1944" s="71">
        <v>233.36</v>
      </c>
      <c r="G1944" s="71">
        <v>233.36</v>
      </c>
      <c r="H1944" s="45">
        <v>9</v>
      </c>
    </row>
    <row r="1945" spans="1:8" x14ac:dyDescent="0.25">
      <c r="A1945" s="68" t="s">
        <v>3908</v>
      </c>
      <c r="B1945" s="68"/>
      <c r="C1945" s="69" t="s">
        <v>3909</v>
      </c>
      <c r="D1945" s="70" t="s">
        <v>859</v>
      </c>
      <c r="E1945" s="71">
        <v>21.82</v>
      </c>
      <c r="F1945" s="71">
        <v>0.67</v>
      </c>
      <c r="G1945" s="71">
        <v>22.49</v>
      </c>
      <c r="H1945" s="45">
        <v>9</v>
      </c>
    </row>
    <row r="1946" spans="1:8" x14ac:dyDescent="0.25">
      <c r="A1946" s="68" t="s">
        <v>3910</v>
      </c>
      <c r="B1946" s="68"/>
      <c r="C1946" s="69" t="s">
        <v>3911</v>
      </c>
      <c r="D1946" s="70" t="s">
        <v>859</v>
      </c>
      <c r="E1946" s="71">
        <v>21.82</v>
      </c>
      <c r="F1946" s="71">
        <v>1.01</v>
      </c>
      <c r="G1946" s="71">
        <v>22.83</v>
      </c>
      <c r="H1946" s="45">
        <v>9</v>
      </c>
    </row>
    <row r="1947" spans="1:8" ht="30" x14ac:dyDescent="0.25">
      <c r="A1947" s="68" t="s">
        <v>3912</v>
      </c>
      <c r="B1947" s="68"/>
      <c r="C1947" s="69" t="s">
        <v>3913</v>
      </c>
      <c r="D1947" s="70" t="s">
        <v>73</v>
      </c>
      <c r="E1947" s="71">
        <v>993.3</v>
      </c>
      <c r="F1947" s="71">
        <v>8.44</v>
      </c>
      <c r="G1947" s="71">
        <v>1001.74</v>
      </c>
      <c r="H1947" s="45">
        <v>9</v>
      </c>
    </row>
    <row r="1948" spans="1:8" ht="30" x14ac:dyDescent="0.25">
      <c r="A1948" s="68" t="s">
        <v>3914</v>
      </c>
      <c r="B1948" s="68"/>
      <c r="C1948" s="69" t="s">
        <v>3915</v>
      </c>
      <c r="D1948" s="70" t="s">
        <v>73</v>
      </c>
      <c r="E1948" s="71">
        <v>1238.4100000000001</v>
      </c>
      <c r="F1948" s="71">
        <v>8.44</v>
      </c>
      <c r="G1948" s="71">
        <v>1246.8499999999999</v>
      </c>
      <c r="H1948" s="45">
        <v>9</v>
      </c>
    </row>
    <row r="1949" spans="1:8" x14ac:dyDescent="0.25">
      <c r="A1949" s="68" t="s">
        <v>3916</v>
      </c>
      <c r="B1949" s="68"/>
      <c r="C1949" s="69" t="s">
        <v>3917</v>
      </c>
      <c r="D1949" s="70" t="s">
        <v>3901</v>
      </c>
      <c r="E1949" s="71">
        <v>41.35</v>
      </c>
      <c r="F1949" s="71">
        <v>0.84</v>
      </c>
      <c r="G1949" s="71">
        <v>42.19</v>
      </c>
      <c r="H1949" s="45">
        <v>9</v>
      </c>
    </row>
    <row r="1950" spans="1:8" x14ac:dyDescent="0.25">
      <c r="A1950" s="68" t="s">
        <v>3918</v>
      </c>
      <c r="B1950" s="68"/>
      <c r="C1950" s="69" t="s">
        <v>3919</v>
      </c>
      <c r="D1950" s="70" t="s">
        <v>21</v>
      </c>
      <c r="E1950" s="71">
        <v>18.260000000000002</v>
      </c>
      <c r="F1950" s="71">
        <v>58.34</v>
      </c>
      <c r="G1950" s="71">
        <v>76.599999999999994</v>
      </c>
      <c r="H1950" s="45">
        <v>9</v>
      </c>
    </row>
    <row r="1951" spans="1:8" x14ac:dyDescent="0.25">
      <c r="A1951" s="68" t="s">
        <v>3920</v>
      </c>
      <c r="B1951" s="68"/>
      <c r="C1951" s="69" t="s">
        <v>3921</v>
      </c>
      <c r="D1951" s="70" t="s">
        <v>21</v>
      </c>
      <c r="E1951" s="71">
        <v>76.430000000000007</v>
      </c>
      <c r="F1951" s="71">
        <v>0.84</v>
      </c>
      <c r="G1951" s="71">
        <v>77.27</v>
      </c>
      <c r="H1951" s="45">
        <v>9</v>
      </c>
    </row>
    <row r="1952" spans="1:8" x14ac:dyDescent="0.25">
      <c r="A1952" s="68" t="s">
        <v>3922</v>
      </c>
      <c r="B1952" s="68"/>
      <c r="C1952" s="69" t="s">
        <v>3923</v>
      </c>
      <c r="D1952" s="70" t="s">
        <v>21</v>
      </c>
      <c r="E1952" s="71">
        <v>182.89</v>
      </c>
      <c r="F1952" s="71">
        <v>116.68</v>
      </c>
      <c r="G1952" s="71">
        <v>299.57</v>
      </c>
      <c r="H1952" s="45">
        <v>9</v>
      </c>
    </row>
    <row r="1953" spans="1:8" ht="30" x14ac:dyDescent="0.25">
      <c r="A1953" s="68" t="s">
        <v>3924</v>
      </c>
      <c r="B1953" s="68"/>
      <c r="C1953" s="69" t="s">
        <v>3925</v>
      </c>
      <c r="D1953" s="70" t="s">
        <v>21</v>
      </c>
      <c r="E1953" s="71">
        <v>330.04</v>
      </c>
      <c r="F1953" s="71">
        <v>0.84</v>
      </c>
      <c r="G1953" s="71">
        <v>330.88</v>
      </c>
      <c r="H1953" s="45">
        <v>9</v>
      </c>
    </row>
    <row r="1954" spans="1:8" ht="30" x14ac:dyDescent="0.25">
      <c r="A1954" s="68" t="s">
        <v>3926</v>
      </c>
      <c r="B1954" s="68"/>
      <c r="C1954" s="69" t="s">
        <v>3927</v>
      </c>
      <c r="D1954" s="70" t="s">
        <v>21</v>
      </c>
      <c r="E1954" s="71">
        <v>529.55999999999995</v>
      </c>
      <c r="F1954" s="71">
        <v>116.68</v>
      </c>
      <c r="G1954" s="71">
        <v>646.24</v>
      </c>
      <c r="H1954" s="45">
        <v>9</v>
      </c>
    </row>
    <row r="1955" spans="1:8" ht="30" x14ac:dyDescent="0.25">
      <c r="A1955" s="68" t="s">
        <v>3928</v>
      </c>
      <c r="B1955" s="68"/>
      <c r="C1955" s="69" t="s">
        <v>3929</v>
      </c>
      <c r="D1955" s="70" t="s">
        <v>21</v>
      </c>
      <c r="E1955" s="71">
        <v>2480.48</v>
      </c>
      <c r="F1955" s="71">
        <v>41.47</v>
      </c>
      <c r="G1955" s="71">
        <v>2521.9499999999998</v>
      </c>
      <c r="H1955" s="45">
        <v>9</v>
      </c>
    </row>
    <row r="1956" spans="1:8" ht="30" x14ac:dyDescent="0.25">
      <c r="A1956" s="68" t="s">
        <v>3930</v>
      </c>
      <c r="B1956" s="68"/>
      <c r="C1956" s="69" t="s">
        <v>3931</v>
      </c>
      <c r="D1956" s="70" t="s">
        <v>21</v>
      </c>
      <c r="E1956" s="71">
        <v>3725.14</v>
      </c>
      <c r="F1956" s="71">
        <v>41.47</v>
      </c>
      <c r="G1956" s="71">
        <v>3766.61</v>
      </c>
      <c r="H1956" s="45">
        <v>9</v>
      </c>
    </row>
    <row r="1957" spans="1:8" ht="30" x14ac:dyDescent="0.25">
      <c r="A1957" s="68" t="s">
        <v>3932</v>
      </c>
      <c r="B1957" s="68"/>
      <c r="C1957" s="69" t="s">
        <v>3933</v>
      </c>
      <c r="D1957" s="70" t="s">
        <v>21</v>
      </c>
      <c r="E1957" s="71">
        <v>4819.08</v>
      </c>
      <c r="F1957" s="71">
        <v>41.47</v>
      </c>
      <c r="G1957" s="71">
        <v>4860.55</v>
      </c>
      <c r="H1957" s="45">
        <v>9</v>
      </c>
    </row>
    <row r="1958" spans="1:8" ht="30" x14ac:dyDescent="0.25">
      <c r="A1958" s="68" t="s">
        <v>3934</v>
      </c>
      <c r="B1958" s="68"/>
      <c r="C1958" s="69" t="s">
        <v>3935</v>
      </c>
      <c r="D1958" s="70"/>
      <c r="E1958" s="71"/>
      <c r="F1958" s="71"/>
      <c r="G1958" s="71"/>
      <c r="H1958" s="45">
        <v>2</v>
      </c>
    </row>
    <row r="1959" spans="1:8" ht="30" x14ac:dyDescent="0.25">
      <c r="A1959" s="68" t="s">
        <v>3936</v>
      </c>
      <c r="B1959" s="68"/>
      <c r="C1959" s="69" t="s">
        <v>3937</v>
      </c>
      <c r="D1959" s="70"/>
      <c r="E1959" s="71"/>
      <c r="F1959" s="71"/>
      <c r="G1959" s="71"/>
      <c r="H1959" s="45">
        <v>5</v>
      </c>
    </row>
    <row r="1960" spans="1:8" x14ac:dyDescent="0.25">
      <c r="A1960" s="68" t="s">
        <v>3938</v>
      </c>
      <c r="B1960" s="68"/>
      <c r="C1960" s="69" t="s">
        <v>3939</v>
      </c>
      <c r="D1960" s="70" t="s">
        <v>21</v>
      </c>
      <c r="E1960" s="71">
        <v>39.590000000000003</v>
      </c>
      <c r="F1960" s="71">
        <v>71.39</v>
      </c>
      <c r="G1960" s="71">
        <v>110.98</v>
      </c>
      <c r="H1960" s="45">
        <v>9</v>
      </c>
    </row>
    <row r="1961" spans="1:8" x14ac:dyDescent="0.25">
      <c r="A1961" s="68" t="s">
        <v>3940</v>
      </c>
      <c r="B1961" s="68"/>
      <c r="C1961" s="69" t="s">
        <v>3941</v>
      </c>
      <c r="D1961" s="70" t="s">
        <v>21</v>
      </c>
      <c r="E1961" s="71">
        <v>81.13</v>
      </c>
      <c r="F1961" s="71">
        <v>99.61</v>
      </c>
      <c r="G1961" s="71">
        <v>180.74</v>
      </c>
      <c r="H1961" s="45">
        <v>9</v>
      </c>
    </row>
    <row r="1962" spans="1:8" x14ac:dyDescent="0.25">
      <c r="A1962" s="68" t="s">
        <v>3942</v>
      </c>
      <c r="B1962" s="68"/>
      <c r="C1962" s="69" t="s">
        <v>3943</v>
      </c>
      <c r="D1962" s="70" t="s">
        <v>21</v>
      </c>
      <c r="E1962" s="71">
        <v>143.86000000000001</v>
      </c>
      <c r="F1962" s="71">
        <v>127.82</v>
      </c>
      <c r="G1962" s="71">
        <v>271.68</v>
      </c>
      <c r="H1962" s="45">
        <v>9</v>
      </c>
    </row>
    <row r="1963" spans="1:8" x14ac:dyDescent="0.25">
      <c r="A1963" s="68" t="s">
        <v>3944</v>
      </c>
      <c r="B1963" s="68"/>
      <c r="C1963" s="69" t="s">
        <v>3945</v>
      </c>
      <c r="D1963" s="70" t="s">
        <v>21</v>
      </c>
      <c r="E1963" s="71">
        <v>482.84</v>
      </c>
      <c r="F1963" s="71">
        <v>158.5</v>
      </c>
      <c r="G1963" s="71">
        <v>641.34</v>
      </c>
      <c r="H1963" s="45">
        <v>9</v>
      </c>
    </row>
    <row r="1964" spans="1:8" ht="30" x14ac:dyDescent="0.25">
      <c r="A1964" s="68" t="s">
        <v>3946</v>
      </c>
      <c r="B1964" s="68"/>
      <c r="C1964" s="69" t="s">
        <v>3947</v>
      </c>
      <c r="D1964" s="70" t="s">
        <v>21</v>
      </c>
      <c r="E1964" s="71">
        <v>991.61</v>
      </c>
      <c r="F1964" s="71">
        <v>212.47</v>
      </c>
      <c r="G1964" s="71">
        <v>1204.08</v>
      </c>
      <c r="H1964" s="45">
        <v>9</v>
      </c>
    </row>
    <row r="1965" spans="1:8" ht="30" x14ac:dyDescent="0.25">
      <c r="A1965" s="68" t="s">
        <v>3948</v>
      </c>
      <c r="B1965" s="68"/>
      <c r="C1965" s="69" t="s">
        <v>3949</v>
      </c>
      <c r="D1965" s="70"/>
      <c r="E1965" s="71"/>
      <c r="F1965" s="71"/>
      <c r="G1965" s="71"/>
      <c r="H1965" s="45">
        <v>5</v>
      </c>
    </row>
    <row r="1966" spans="1:8" x14ac:dyDescent="0.25">
      <c r="A1966" s="68" t="s">
        <v>3950</v>
      </c>
      <c r="B1966" s="68"/>
      <c r="C1966" s="69" t="s">
        <v>3951</v>
      </c>
      <c r="D1966" s="70" t="s">
        <v>21</v>
      </c>
      <c r="E1966" s="71">
        <v>83.99</v>
      </c>
      <c r="F1966" s="71">
        <v>62.21</v>
      </c>
      <c r="G1966" s="71">
        <v>146.19999999999999</v>
      </c>
      <c r="H1966" s="45">
        <v>9</v>
      </c>
    </row>
    <row r="1967" spans="1:8" x14ac:dyDescent="0.25">
      <c r="A1967" s="68" t="s">
        <v>3952</v>
      </c>
      <c r="B1967" s="68"/>
      <c r="C1967" s="69" t="s">
        <v>3953</v>
      </c>
      <c r="D1967" s="70" t="s">
        <v>21</v>
      </c>
      <c r="E1967" s="71">
        <v>166.26</v>
      </c>
      <c r="F1967" s="71">
        <v>82.94</v>
      </c>
      <c r="G1967" s="71">
        <v>249.2</v>
      </c>
      <c r="H1967" s="45">
        <v>9</v>
      </c>
    </row>
    <row r="1968" spans="1:8" x14ac:dyDescent="0.25">
      <c r="A1968" s="68" t="s">
        <v>3954</v>
      </c>
      <c r="B1968" s="68"/>
      <c r="C1968" s="69" t="s">
        <v>3955</v>
      </c>
      <c r="D1968" s="70" t="s">
        <v>21</v>
      </c>
      <c r="E1968" s="71">
        <v>293.2</v>
      </c>
      <c r="F1968" s="71">
        <v>103.68</v>
      </c>
      <c r="G1968" s="71">
        <v>396.88</v>
      </c>
      <c r="H1968" s="45">
        <v>9</v>
      </c>
    </row>
    <row r="1969" spans="1:8" x14ac:dyDescent="0.25">
      <c r="A1969" s="68" t="s">
        <v>3956</v>
      </c>
      <c r="B1969" s="68"/>
      <c r="C1969" s="69" t="s">
        <v>3957</v>
      </c>
      <c r="D1969" s="70" t="s">
        <v>21</v>
      </c>
      <c r="E1969" s="71">
        <v>450.04</v>
      </c>
      <c r="F1969" s="71">
        <v>124.41</v>
      </c>
      <c r="G1969" s="71">
        <v>574.45000000000005</v>
      </c>
      <c r="H1969" s="45">
        <v>9</v>
      </c>
    </row>
    <row r="1970" spans="1:8" ht="30" x14ac:dyDescent="0.25">
      <c r="A1970" s="68" t="s">
        <v>3958</v>
      </c>
      <c r="B1970" s="68"/>
      <c r="C1970" s="69" t="s">
        <v>3959</v>
      </c>
      <c r="D1970" s="70"/>
      <c r="E1970" s="71"/>
      <c r="F1970" s="71"/>
      <c r="G1970" s="71"/>
      <c r="H1970" s="45">
        <v>5</v>
      </c>
    </row>
    <row r="1971" spans="1:8" ht="45" x14ac:dyDescent="0.25">
      <c r="A1971" s="68" t="s">
        <v>3960</v>
      </c>
      <c r="B1971" s="68"/>
      <c r="C1971" s="69" t="s">
        <v>3961</v>
      </c>
      <c r="D1971" s="70" t="s">
        <v>21</v>
      </c>
      <c r="E1971" s="71">
        <v>525.22</v>
      </c>
      <c r="F1971" s="71">
        <v>124</v>
      </c>
      <c r="G1971" s="71">
        <v>649.22</v>
      </c>
      <c r="H1971" s="45">
        <v>9</v>
      </c>
    </row>
    <row r="1972" spans="1:8" ht="45" x14ac:dyDescent="0.25">
      <c r="A1972" s="68" t="s">
        <v>3962</v>
      </c>
      <c r="B1972" s="68"/>
      <c r="C1972" s="69" t="s">
        <v>3963</v>
      </c>
      <c r="D1972" s="70" t="s">
        <v>21</v>
      </c>
      <c r="E1972" s="71">
        <v>511.77</v>
      </c>
      <c r="F1972" s="71">
        <v>124</v>
      </c>
      <c r="G1972" s="71">
        <v>635.77</v>
      </c>
      <c r="H1972" s="45">
        <v>9</v>
      </c>
    </row>
    <row r="1973" spans="1:8" ht="45" x14ac:dyDescent="0.25">
      <c r="A1973" s="68" t="s">
        <v>3964</v>
      </c>
      <c r="B1973" s="68"/>
      <c r="C1973" s="69" t="s">
        <v>3965</v>
      </c>
      <c r="D1973" s="70" t="s">
        <v>21</v>
      </c>
      <c r="E1973" s="71">
        <v>697.7</v>
      </c>
      <c r="F1973" s="71">
        <v>155.01</v>
      </c>
      <c r="G1973" s="71">
        <v>852.71</v>
      </c>
      <c r="H1973" s="45">
        <v>9</v>
      </c>
    </row>
    <row r="1974" spans="1:8" ht="45" x14ac:dyDescent="0.25">
      <c r="A1974" s="68" t="s">
        <v>3966</v>
      </c>
      <c r="B1974" s="68"/>
      <c r="C1974" s="69" t="s">
        <v>3967</v>
      </c>
      <c r="D1974" s="70" t="s">
        <v>21</v>
      </c>
      <c r="E1974" s="71">
        <v>705.87</v>
      </c>
      <c r="F1974" s="71">
        <v>155.01</v>
      </c>
      <c r="G1974" s="71">
        <v>860.88</v>
      </c>
      <c r="H1974" s="45">
        <v>9</v>
      </c>
    </row>
    <row r="1975" spans="1:8" ht="45" x14ac:dyDescent="0.25">
      <c r="A1975" s="68" t="s">
        <v>3968</v>
      </c>
      <c r="B1975" s="68"/>
      <c r="C1975" s="69" t="s">
        <v>3969</v>
      </c>
      <c r="D1975" s="70" t="s">
        <v>21</v>
      </c>
      <c r="E1975" s="71">
        <v>1110.3399999999999</v>
      </c>
      <c r="F1975" s="71">
        <v>186</v>
      </c>
      <c r="G1975" s="71">
        <v>1296.3399999999999</v>
      </c>
      <c r="H1975" s="45">
        <v>9</v>
      </c>
    </row>
    <row r="1976" spans="1:8" ht="45" x14ac:dyDescent="0.25">
      <c r="A1976" s="68" t="s">
        <v>3970</v>
      </c>
      <c r="B1976" s="68"/>
      <c r="C1976" s="69" t="s">
        <v>3971</v>
      </c>
      <c r="D1976" s="70" t="s">
        <v>21</v>
      </c>
      <c r="E1976" s="71">
        <v>1482.3</v>
      </c>
      <c r="F1976" s="71">
        <v>186</v>
      </c>
      <c r="G1976" s="71">
        <v>1668.3</v>
      </c>
      <c r="H1976" s="45">
        <v>9</v>
      </c>
    </row>
    <row r="1977" spans="1:8" ht="30" x14ac:dyDescent="0.25">
      <c r="A1977" s="68" t="s">
        <v>3972</v>
      </c>
      <c r="B1977" s="68"/>
      <c r="C1977" s="69" t="s">
        <v>3973</v>
      </c>
      <c r="D1977" s="70"/>
      <c r="E1977" s="71"/>
      <c r="F1977" s="71"/>
      <c r="G1977" s="71"/>
      <c r="H1977" s="45">
        <v>5</v>
      </c>
    </row>
    <row r="1978" spans="1:8" ht="45" x14ac:dyDescent="0.25">
      <c r="A1978" s="68" t="s">
        <v>3974</v>
      </c>
      <c r="B1978" s="68"/>
      <c r="C1978" s="69" t="s">
        <v>3975</v>
      </c>
      <c r="D1978" s="70" t="s">
        <v>21</v>
      </c>
      <c r="E1978" s="71">
        <v>621.80999999999995</v>
      </c>
      <c r="F1978" s="71">
        <v>93.01</v>
      </c>
      <c r="G1978" s="71">
        <v>714.82</v>
      </c>
      <c r="H1978" s="45">
        <v>9</v>
      </c>
    </row>
    <row r="1979" spans="1:8" ht="45" x14ac:dyDescent="0.25">
      <c r="A1979" s="68" t="s">
        <v>3976</v>
      </c>
      <c r="B1979" s="68"/>
      <c r="C1979" s="69" t="s">
        <v>3977</v>
      </c>
      <c r="D1979" s="70" t="s">
        <v>21</v>
      </c>
      <c r="E1979" s="71">
        <v>727.24</v>
      </c>
      <c r="F1979" s="71">
        <v>93.01</v>
      </c>
      <c r="G1979" s="71">
        <v>820.25</v>
      </c>
      <c r="H1979" s="45">
        <v>9</v>
      </c>
    </row>
    <row r="1980" spans="1:8" ht="45" x14ac:dyDescent="0.25">
      <c r="A1980" s="68" t="s">
        <v>3978</v>
      </c>
      <c r="B1980" s="68"/>
      <c r="C1980" s="69" t="s">
        <v>3979</v>
      </c>
      <c r="D1980" s="70" t="s">
        <v>21</v>
      </c>
      <c r="E1980" s="71">
        <v>832.3</v>
      </c>
      <c r="F1980" s="71">
        <v>124</v>
      </c>
      <c r="G1980" s="71">
        <v>956.3</v>
      </c>
      <c r="H1980" s="45">
        <v>9</v>
      </c>
    </row>
    <row r="1981" spans="1:8" ht="45" x14ac:dyDescent="0.25">
      <c r="A1981" s="68" t="s">
        <v>3980</v>
      </c>
      <c r="B1981" s="68"/>
      <c r="C1981" s="69" t="s">
        <v>3981</v>
      </c>
      <c r="D1981" s="70" t="s">
        <v>21</v>
      </c>
      <c r="E1981" s="71">
        <v>847.42</v>
      </c>
      <c r="F1981" s="71">
        <v>124</v>
      </c>
      <c r="G1981" s="71">
        <v>971.42</v>
      </c>
      <c r="H1981" s="45">
        <v>9</v>
      </c>
    </row>
    <row r="1982" spans="1:8" ht="45" x14ac:dyDescent="0.25">
      <c r="A1982" s="68" t="s">
        <v>3982</v>
      </c>
      <c r="B1982" s="68"/>
      <c r="C1982" s="69" t="s">
        <v>3983</v>
      </c>
      <c r="D1982" s="70" t="s">
        <v>21</v>
      </c>
      <c r="E1982" s="71">
        <v>1239.6400000000001</v>
      </c>
      <c r="F1982" s="71">
        <v>155.01</v>
      </c>
      <c r="G1982" s="71">
        <v>1394.65</v>
      </c>
      <c r="H1982" s="45">
        <v>9</v>
      </c>
    </row>
    <row r="1983" spans="1:8" ht="45" x14ac:dyDescent="0.25">
      <c r="A1983" s="68" t="s">
        <v>3984</v>
      </c>
      <c r="B1983" s="68"/>
      <c r="C1983" s="69" t="s">
        <v>3985</v>
      </c>
      <c r="D1983" s="70" t="s">
        <v>21</v>
      </c>
      <c r="E1983" s="71">
        <v>1978.16</v>
      </c>
      <c r="F1983" s="71">
        <v>155.01</v>
      </c>
      <c r="G1983" s="71">
        <v>2133.17</v>
      </c>
      <c r="H1983" s="45">
        <v>9</v>
      </c>
    </row>
    <row r="1984" spans="1:8" x14ac:dyDescent="0.25">
      <c r="A1984" s="68" t="s">
        <v>3986</v>
      </c>
      <c r="B1984" s="68"/>
      <c r="C1984" s="69" t="s">
        <v>3987</v>
      </c>
      <c r="D1984" s="70"/>
      <c r="E1984" s="71"/>
      <c r="F1984" s="71"/>
      <c r="G1984" s="71"/>
      <c r="H1984" s="45">
        <v>5</v>
      </c>
    </row>
    <row r="1985" spans="1:8" ht="30" x14ac:dyDescent="0.25">
      <c r="A1985" s="68" t="s">
        <v>3988</v>
      </c>
      <c r="B1985" s="68"/>
      <c r="C1985" s="69" t="s">
        <v>3989</v>
      </c>
      <c r="D1985" s="70" t="s">
        <v>73</v>
      </c>
      <c r="E1985" s="71">
        <v>6153.34</v>
      </c>
      <c r="F1985" s="71">
        <v>109.96</v>
      </c>
      <c r="G1985" s="71">
        <v>6263.3</v>
      </c>
      <c r="H1985" s="45">
        <v>9</v>
      </c>
    </row>
    <row r="1986" spans="1:8" x14ac:dyDescent="0.25">
      <c r="A1986" s="68" t="s">
        <v>3990</v>
      </c>
      <c r="B1986" s="68"/>
      <c r="C1986" s="69" t="s">
        <v>3991</v>
      </c>
      <c r="D1986" s="70"/>
      <c r="E1986" s="71"/>
      <c r="F1986" s="71"/>
      <c r="G1986" s="71"/>
      <c r="H1986" s="45">
        <v>5</v>
      </c>
    </row>
    <row r="1987" spans="1:8" x14ac:dyDescent="0.25">
      <c r="A1987" s="68" t="s">
        <v>3992</v>
      </c>
      <c r="B1987" s="68"/>
      <c r="C1987" s="69" t="s">
        <v>3993</v>
      </c>
      <c r="D1987" s="70" t="s">
        <v>592</v>
      </c>
      <c r="E1987" s="71">
        <v>112.88</v>
      </c>
      <c r="F1987" s="71">
        <v>7.38</v>
      </c>
      <c r="G1987" s="71">
        <v>120.26</v>
      </c>
      <c r="H1987" s="45">
        <v>9</v>
      </c>
    </row>
    <row r="1988" spans="1:8" x14ac:dyDescent="0.25">
      <c r="A1988" s="68" t="s">
        <v>3994</v>
      </c>
      <c r="B1988" s="68"/>
      <c r="C1988" s="69" t="s">
        <v>3995</v>
      </c>
      <c r="D1988" s="70"/>
      <c r="E1988" s="71"/>
      <c r="F1988" s="71"/>
      <c r="G1988" s="71"/>
      <c r="H1988" s="45">
        <v>5</v>
      </c>
    </row>
    <row r="1989" spans="1:8" x14ac:dyDescent="0.25">
      <c r="A1989" s="68" t="s">
        <v>3996</v>
      </c>
      <c r="B1989" s="68"/>
      <c r="C1989" s="69" t="s">
        <v>3997</v>
      </c>
      <c r="D1989" s="70" t="s">
        <v>21</v>
      </c>
      <c r="E1989" s="71">
        <v>29.52</v>
      </c>
      <c r="F1989" s="71">
        <v>12.44</v>
      </c>
      <c r="G1989" s="71">
        <v>41.96</v>
      </c>
      <c r="H1989" s="45">
        <v>9</v>
      </c>
    </row>
    <row r="1990" spans="1:8" x14ac:dyDescent="0.25">
      <c r="A1990" s="68" t="s">
        <v>3998</v>
      </c>
      <c r="B1990" s="68"/>
      <c r="C1990" s="69" t="s">
        <v>3999</v>
      </c>
      <c r="D1990" s="70" t="s">
        <v>21</v>
      </c>
      <c r="E1990" s="71">
        <v>43.79</v>
      </c>
      <c r="F1990" s="71">
        <v>20.74</v>
      </c>
      <c r="G1990" s="71">
        <v>64.53</v>
      </c>
      <c r="H1990" s="45">
        <v>9</v>
      </c>
    </row>
    <row r="1991" spans="1:8" x14ac:dyDescent="0.25">
      <c r="A1991" s="68" t="s">
        <v>4000</v>
      </c>
      <c r="B1991" s="68"/>
      <c r="C1991" s="69" t="s">
        <v>4001</v>
      </c>
      <c r="D1991" s="70" t="s">
        <v>21</v>
      </c>
      <c r="E1991" s="71">
        <v>53.68</v>
      </c>
      <c r="F1991" s="71">
        <v>41.47</v>
      </c>
      <c r="G1991" s="71">
        <v>95.15</v>
      </c>
      <c r="H1991" s="45">
        <v>9</v>
      </c>
    </row>
    <row r="1992" spans="1:8" x14ac:dyDescent="0.25">
      <c r="A1992" s="68" t="s">
        <v>4002</v>
      </c>
      <c r="B1992" s="68"/>
      <c r="C1992" s="69" t="s">
        <v>4003</v>
      </c>
      <c r="D1992" s="70" t="s">
        <v>21</v>
      </c>
      <c r="E1992" s="71">
        <v>166.08</v>
      </c>
      <c r="F1992" s="71">
        <v>41.47</v>
      </c>
      <c r="G1992" s="71">
        <v>207.55</v>
      </c>
      <c r="H1992" s="45">
        <v>9</v>
      </c>
    </row>
    <row r="1993" spans="1:8" x14ac:dyDescent="0.25">
      <c r="A1993" s="68" t="s">
        <v>4004</v>
      </c>
      <c r="B1993" s="68"/>
      <c r="C1993" s="69" t="s">
        <v>4005</v>
      </c>
      <c r="D1993" s="70" t="s">
        <v>21</v>
      </c>
      <c r="E1993" s="71">
        <v>240.27</v>
      </c>
      <c r="F1993" s="71">
        <v>41.47</v>
      </c>
      <c r="G1993" s="71">
        <v>281.74</v>
      </c>
      <c r="H1993" s="45">
        <v>9</v>
      </c>
    </row>
    <row r="1994" spans="1:8" x14ac:dyDescent="0.25">
      <c r="A1994" s="68" t="s">
        <v>4006</v>
      </c>
      <c r="B1994" s="68"/>
      <c r="C1994" s="69" t="s">
        <v>4007</v>
      </c>
      <c r="D1994" s="70" t="s">
        <v>21</v>
      </c>
      <c r="E1994" s="71">
        <v>819.89</v>
      </c>
      <c r="F1994" s="71">
        <v>49.76</v>
      </c>
      <c r="G1994" s="71">
        <v>869.65</v>
      </c>
      <c r="H1994" s="45">
        <v>9</v>
      </c>
    </row>
    <row r="1995" spans="1:8" x14ac:dyDescent="0.25">
      <c r="A1995" s="68" t="s">
        <v>4008</v>
      </c>
      <c r="B1995" s="68"/>
      <c r="C1995" s="69" t="s">
        <v>4009</v>
      </c>
      <c r="D1995" s="70" t="s">
        <v>21</v>
      </c>
      <c r="E1995" s="71">
        <v>321.08999999999997</v>
      </c>
      <c r="F1995" s="71">
        <v>49.76</v>
      </c>
      <c r="G1995" s="71">
        <v>370.85</v>
      </c>
      <c r="H1995" s="45">
        <v>9</v>
      </c>
    </row>
    <row r="1996" spans="1:8" x14ac:dyDescent="0.25">
      <c r="A1996" s="68" t="s">
        <v>4010</v>
      </c>
      <c r="B1996" s="68"/>
      <c r="C1996" s="69" t="s">
        <v>4011</v>
      </c>
      <c r="D1996" s="70"/>
      <c r="E1996" s="71"/>
      <c r="F1996" s="71"/>
      <c r="G1996" s="71"/>
      <c r="H1996" s="45">
        <v>5</v>
      </c>
    </row>
    <row r="1997" spans="1:8" x14ac:dyDescent="0.25">
      <c r="A1997" s="68" t="s">
        <v>4012</v>
      </c>
      <c r="B1997" s="68"/>
      <c r="C1997" s="69" t="s">
        <v>4013</v>
      </c>
      <c r="D1997" s="70" t="s">
        <v>21</v>
      </c>
      <c r="E1997" s="71">
        <v>25.63</v>
      </c>
      <c r="F1997" s="71">
        <v>8.2899999999999991</v>
      </c>
      <c r="G1997" s="71">
        <v>33.92</v>
      </c>
      <c r="H1997" s="45">
        <v>9</v>
      </c>
    </row>
    <row r="1998" spans="1:8" x14ac:dyDescent="0.25">
      <c r="A1998" s="68" t="s">
        <v>4014</v>
      </c>
      <c r="B1998" s="68"/>
      <c r="C1998" s="69" t="s">
        <v>4015</v>
      </c>
      <c r="D1998" s="70" t="s">
        <v>21</v>
      </c>
      <c r="E1998" s="71">
        <v>59.1</v>
      </c>
      <c r="F1998" s="71">
        <v>8.2899999999999991</v>
      </c>
      <c r="G1998" s="71">
        <v>67.39</v>
      </c>
      <c r="H1998" s="45">
        <v>9</v>
      </c>
    </row>
    <row r="1999" spans="1:8" x14ac:dyDescent="0.25">
      <c r="A1999" s="68" t="s">
        <v>4016</v>
      </c>
      <c r="B1999" s="68"/>
      <c r="C1999" s="69" t="s">
        <v>4017</v>
      </c>
      <c r="D1999" s="70" t="s">
        <v>21</v>
      </c>
      <c r="E1999" s="71">
        <v>84.59</v>
      </c>
      <c r="F1999" s="71">
        <v>8.2899999999999991</v>
      </c>
      <c r="G1999" s="71">
        <v>92.88</v>
      </c>
      <c r="H1999" s="45">
        <v>9</v>
      </c>
    </row>
    <row r="2000" spans="1:8" x14ac:dyDescent="0.25">
      <c r="A2000" s="68" t="s">
        <v>4018</v>
      </c>
      <c r="B2000" s="68"/>
      <c r="C2000" s="69" t="s">
        <v>4019</v>
      </c>
      <c r="D2000" s="70" t="s">
        <v>21</v>
      </c>
      <c r="E2000" s="71">
        <v>116.26</v>
      </c>
      <c r="F2000" s="71">
        <v>8.2899999999999991</v>
      </c>
      <c r="G2000" s="71">
        <v>124.55</v>
      </c>
      <c r="H2000" s="45">
        <v>9</v>
      </c>
    </row>
    <row r="2001" spans="1:8" x14ac:dyDescent="0.25">
      <c r="A2001" s="68" t="s">
        <v>4020</v>
      </c>
      <c r="B2001" s="68"/>
      <c r="C2001" s="69" t="s">
        <v>4021</v>
      </c>
      <c r="D2001" s="70" t="s">
        <v>21</v>
      </c>
      <c r="E2001" s="71">
        <v>146.36000000000001</v>
      </c>
      <c r="F2001" s="71">
        <v>8.2899999999999991</v>
      </c>
      <c r="G2001" s="71">
        <v>154.65</v>
      </c>
      <c r="H2001" s="45">
        <v>9</v>
      </c>
    </row>
    <row r="2002" spans="1:8" x14ac:dyDescent="0.25">
      <c r="A2002" s="68" t="s">
        <v>4022</v>
      </c>
      <c r="B2002" s="68"/>
      <c r="C2002" s="69" t="s">
        <v>4023</v>
      </c>
      <c r="D2002" s="70" t="s">
        <v>21</v>
      </c>
      <c r="E2002" s="71">
        <v>314.44</v>
      </c>
      <c r="F2002" s="71">
        <v>8.2899999999999991</v>
      </c>
      <c r="G2002" s="71">
        <v>322.73</v>
      </c>
      <c r="H2002" s="45">
        <v>9</v>
      </c>
    </row>
    <row r="2003" spans="1:8" x14ac:dyDescent="0.25">
      <c r="A2003" s="68" t="s">
        <v>4024</v>
      </c>
      <c r="B2003" s="68"/>
      <c r="C2003" s="69" t="s">
        <v>4025</v>
      </c>
      <c r="D2003" s="70" t="s">
        <v>21</v>
      </c>
      <c r="E2003" s="71">
        <v>8.7100000000000009</v>
      </c>
      <c r="F2003" s="71">
        <v>8.2899999999999991</v>
      </c>
      <c r="G2003" s="71">
        <v>17</v>
      </c>
      <c r="H2003" s="45">
        <v>9</v>
      </c>
    </row>
    <row r="2004" spans="1:8" x14ac:dyDescent="0.25">
      <c r="A2004" s="68" t="s">
        <v>4026</v>
      </c>
      <c r="B2004" s="68"/>
      <c r="C2004" s="69" t="s">
        <v>4027</v>
      </c>
      <c r="D2004" s="70" t="s">
        <v>21</v>
      </c>
      <c r="E2004" s="71">
        <v>11.37</v>
      </c>
      <c r="F2004" s="71">
        <v>8.2899999999999991</v>
      </c>
      <c r="G2004" s="71">
        <v>19.66</v>
      </c>
      <c r="H2004" s="45">
        <v>9</v>
      </c>
    </row>
    <row r="2005" spans="1:8" x14ac:dyDescent="0.25">
      <c r="A2005" s="68" t="s">
        <v>4028</v>
      </c>
      <c r="B2005" s="68"/>
      <c r="C2005" s="69" t="s">
        <v>4029</v>
      </c>
      <c r="D2005" s="70" t="s">
        <v>21</v>
      </c>
      <c r="E2005" s="71">
        <v>34.28</v>
      </c>
      <c r="F2005" s="71">
        <v>2.0699999999999998</v>
      </c>
      <c r="G2005" s="71">
        <v>36.35</v>
      </c>
      <c r="H2005" s="45">
        <v>9</v>
      </c>
    </row>
    <row r="2006" spans="1:8" x14ac:dyDescent="0.25">
      <c r="A2006" s="68" t="s">
        <v>4030</v>
      </c>
      <c r="B2006" s="68"/>
      <c r="C2006" s="69" t="s">
        <v>4031</v>
      </c>
      <c r="D2006" s="70"/>
      <c r="E2006" s="71"/>
      <c r="F2006" s="71"/>
      <c r="G2006" s="71"/>
      <c r="H2006" s="45">
        <v>5</v>
      </c>
    </row>
    <row r="2007" spans="1:8" ht="30" x14ac:dyDescent="0.25">
      <c r="A2007" s="68" t="s">
        <v>4032</v>
      </c>
      <c r="B2007" s="68"/>
      <c r="C2007" s="69" t="s">
        <v>4033</v>
      </c>
      <c r="D2007" s="70" t="s">
        <v>21</v>
      </c>
      <c r="E2007" s="71">
        <v>15527.12</v>
      </c>
      <c r="F2007" s="71">
        <v>260.38</v>
      </c>
      <c r="G2007" s="71">
        <v>15787.5</v>
      </c>
      <c r="H2007" s="45">
        <v>9</v>
      </c>
    </row>
    <row r="2008" spans="1:8" ht="30" x14ac:dyDescent="0.25">
      <c r="A2008" s="68" t="s">
        <v>4034</v>
      </c>
      <c r="B2008" s="68"/>
      <c r="C2008" s="69" t="s">
        <v>4035</v>
      </c>
      <c r="D2008" s="70" t="s">
        <v>21</v>
      </c>
      <c r="E2008" s="71">
        <v>31998.69</v>
      </c>
      <c r="F2008" s="71">
        <v>233.36</v>
      </c>
      <c r="G2008" s="71">
        <v>32232.05</v>
      </c>
      <c r="H2008" s="45">
        <v>9</v>
      </c>
    </row>
    <row r="2009" spans="1:8" ht="45" x14ac:dyDescent="0.25">
      <c r="A2009" s="68" t="s">
        <v>4036</v>
      </c>
      <c r="B2009" s="68"/>
      <c r="C2009" s="69" t="s">
        <v>4037</v>
      </c>
      <c r="D2009" s="70" t="s">
        <v>334</v>
      </c>
      <c r="E2009" s="71">
        <v>32680.49</v>
      </c>
      <c r="F2009" s="71">
        <v>343.99</v>
      </c>
      <c r="G2009" s="71">
        <v>33024.480000000003</v>
      </c>
      <c r="H2009" s="45">
        <v>9</v>
      </c>
    </row>
    <row r="2010" spans="1:8" ht="30" x14ac:dyDescent="0.25">
      <c r="A2010" s="68" t="s">
        <v>4038</v>
      </c>
      <c r="B2010" s="68"/>
      <c r="C2010" s="69" t="s">
        <v>4039</v>
      </c>
      <c r="D2010" s="70" t="s">
        <v>21</v>
      </c>
      <c r="E2010" s="71">
        <v>72155.520000000004</v>
      </c>
      <c r="F2010" s="71">
        <v>41.47</v>
      </c>
      <c r="G2010" s="71">
        <v>72196.990000000005</v>
      </c>
      <c r="H2010" s="45">
        <v>9</v>
      </c>
    </row>
    <row r="2011" spans="1:8" ht="30" x14ac:dyDescent="0.25">
      <c r="A2011" s="68" t="s">
        <v>4040</v>
      </c>
      <c r="B2011" s="68"/>
      <c r="C2011" s="69" t="s">
        <v>4041</v>
      </c>
      <c r="D2011" s="70" t="s">
        <v>21</v>
      </c>
      <c r="E2011" s="71">
        <v>127794.47</v>
      </c>
      <c r="F2011" s="71">
        <v>41.47</v>
      </c>
      <c r="G2011" s="71">
        <v>127835.94</v>
      </c>
      <c r="H2011" s="45">
        <v>9</v>
      </c>
    </row>
    <row r="2012" spans="1:8" ht="30" x14ac:dyDescent="0.25">
      <c r="A2012" s="68" t="s">
        <v>4042</v>
      </c>
      <c r="B2012" s="68"/>
      <c r="C2012" s="69" t="s">
        <v>4043</v>
      </c>
      <c r="D2012" s="70" t="s">
        <v>21</v>
      </c>
      <c r="E2012" s="71">
        <v>17.420000000000002</v>
      </c>
      <c r="F2012" s="71">
        <v>12.44</v>
      </c>
      <c r="G2012" s="71">
        <v>29.86</v>
      </c>
      <c r="H2012" s="45">
        <v>9</v>
      </c>
    </row>
    <row r="2013" spans="1:8" ht="30" x14ac:dyDescent="0.25">
      <c r="A2013" s="68" t="s">
        <v>4044</v>
      </c>
      <c r="B2013" s="68"/>
      <c r="C2013" s="69" t="s">
        <v>4045</v>
      </c>
      <c r="D2013" s="70" t="s">
        <v>21</v>
      </c>
      <c r="E2013" s="71">
        <v>26.69</v>
      </c>
      <c r="F2013" s="71">
        <v>12.44</v>
      </c>
      <c r="G2013" s="71">
        <v>39.130000000000003</v>
      </c>
      <c r="H2013" s="45">
        <v>9</v>
      </c>
    </row>
    <row r="2014" spans="1:8" ht="30" x14ac:dyDescent="0.25">
      <c r="A2014" s="68" t="s">
        <v>4046</v>
      </c>
      <c r="B2014" s="68"/>
      <c r="C2014" s="69" t="s">
        <v>4047</v>
      </c>
      <c r="D2014" s="70" t="s">
        <v>21</v>
      </c>
      <c r="E2014" s="71">
        <v>98.04</v>
      </c>
      <c r="F2014" s="71">
        <v>24.88</v>
      </c>
      <c r="G2014" s="71">
        <v>122.92</v>
      </c>
      <c r="H2014" s="45">
        <v>9</v>
      </c>
    </row>
    <row r="2015" spans="1:8" ht="30" x14ac:dyDescent="0.25">
      <c r="A2015" s="68" t="s">
        <v>4048</v>
      </c>
      <c r="B2015" s="68"/>
      <c r="C2015" s="69" t="s">
        <v>4049</v>
      </c>
      <c r="D2015" s="70" t="s">
        <v>21</v>
      </c>
      <c r="E2015" s="71">
        <v>141.11000000000001</v>
      </c>
      <c r="F2015" s="71">
        <v>24.88</v>
      </c>
      <c r="G2015" s="71">
        <v>165.99</v>
      </c>
      <c r="H2015" s="45">
        <v>9</v>
      </c>
    </row>
    <row r="2016" spans="1:8" ht="30" x14ac:dyDescent="0.25">
      <c r="A2016" s="68" t="s">
        <v>4050</v>
      </c>
      <c r="B2016" s="68"/>
      <c r="C2016" s="69" t="s">
        <v>4051</v>
      </c>
      <c r="D2016" s="70" t="s">
        <v>21</v>
      </c>
      <c r="E2016" s="71">
        <v>128.74</v>
      </c>
      <c r="F2016" s="71">
        <v>37.32</v>
      </c>
      <c r="G2016" s="71">
        <v>166.06</v>
      </c>
      <c r="H2016" s="45">
        <v>9</v>
      </c>
    </row>
    <row r="2017" spans="1:8" ht="30" x14ac:dyDescent="0.25">
      <c r="A2017" s="68" t="s">
        <v>4052</v>
      </c>
      <c r="B2017" s="68"/>
      <c r="C2017" s="69" t="s">
        <v>4053</v>
      </c>
      <c r="D2017" s="70" t="s">
        <v>21</v>
      </c>
      <c r="E2017" s="71">
        <v>152.79</v>
      </c>
      <c r="F2017" s="71">
        <v>37.32</v>
      </c>
      <c r="G2017" s="71">
        <v>190.11</v>
      </c>
      <c r="H2017" s="45">
        <v>9</v>
      </c>
    </row>
    <row r="2018" spans="1:8" ht="45" x14ac:dyDescent="0.25">
      <c r="A2018" s="68" t="s">
        <v>4054</v>
      </c>
      <c r="B2018" s="68"/>
      <c r="C2018" s="69" t="s">
        <v>4055</v>
      </c>
      <c r="D2018" s="70" t="s">
        <v>21</v>
      </c>
      <c r="E2018" s="71">
        <v>440.85</v>
      </c>
      <c r="F2018" s="71">
        <v>41.47</v>
      </c>
      <c r="G2018" s="71">
        <v>482.32</v>
      </c>
      <c r="H2018" s="45">
        <v>9</v>
      </c>
    </row>
    <row r="2019" spans="1:8" ht="45" x14ac:dyDescent="0.25">
      <c r="A2019" s="68" t="s">
        <v>4056</v>
      </c>
      <c r="B2019" s="68"/>
      <c r="C2019" s="69" t="s">
        <v>4057</v>
      </c>
      <c r="D2019" s="70" t="s">
        <v>21</v>
      </c>
      <c r="E2019" s="71">
        <v>630.64</v>
      </c>
      <c r="F2019" s="71">
        <v>41.47</v>
      </c>
      <c r="G2019" s="71">
        <v>672.11</v>
      </c>
      <c r="H2019" s="45">
        <v>9</v>
      </c>
    </row>
    <row r="2020" spans="1:8" ht="45" x14ac:dyDescent="0.25">
      <c r="A2020" s="68" t="s">
        <v>4058</v>
      </c>
      <c r="B2020" s="68"/>
      <c r="C2020" s="69" t="s">
        <v>4059</v>
      </c>
      <c r="D2020" s="70" t="s">
        <v>21</v>
      </c>
      <c r="E2020" s="71">
        <v>2958.38</v>
      </c>
      <c r="F2020" s="71">
        <v>82.94</v>
      </c>
      <c r="G2020" s="71">
        <v>3041.32</v>
      </c>
      <c r="H2020" s="45">
        <v>9</v>
      </c>
    </row>
    <row r="2021" spans="1:8" ht="45" x14ac:dyDescent="0.25">
      <c r="A2021" s="68" t="s">
        <v>4060</v>
      </c>
      <c r="B2021" s="68"/>
      <c r="C2021" s="69" t="s">
        <v>4061</v>
      </c>
      <c r="D2021" s="70" t="s">
        <v>21</v>
      </c>
      <c r="E2021" s="71">
        <v>4674.1899999999996</v>
      </c>
      <c r="F2021" s="71">
        <v>82.94</v>
      </c>
      <c r="G2021" s="71">
        <v>4757.13</v>
      </c>
      <c r="H2021" s="45">
        <v>9</v>
      </c>
    </row>
    <row r="2022" spans="1:8" ht="45" x14ac:dyDescent="0.25">
      <c r="A2022" s="68" t="s">
        <v>4062</v>
      </c>
      <c r="B2022" s="68"/>
      <c r="C2022" s="69" t="s">
        <v>4063</v>
      </c>
      <c r="D2022" s="70" t="s">
        <v>21</v>
      </c>
      <c r="E2022" s="71">
        <v>6693.2</v>
      </c>
      <c r="F2022" s="71">
        <v>82.94</v>
      </c>
      <c r="G2022" s="71">
        <v>6776.14</v>
      </c>
      <c r="H2022" s="45">
        <v>9</v>
      </c>
    </row>
    <row r="2023" spans="1:8" ht="45" x14ac:dyDescent="0.25">
      <c r="A2023" s="68" t="s">
        <v>4064</v>
      </c>
      <c r="B2023" s="68"/>
      <c r="C2023" s="69" t="s">
        <v>4065</v>
      </c>
      <c r="D2023" s="70" t="s">
        <v>21</v>
      </c>
      <c r="E2023" s="71">
        <v>10656.84</v>
      </c>
      <c r="F2023" s="71">
        <v>82.94</v>
      </c>
      <c r="G2023" s="71">
        <v>10739.78</v>
      </c>
      <c r="H2023" s="45">
        <v>9</v>
      </c>
    </row>
    <row r="2024" spans="1:8" ht="45" x14ac:dyDescent="0.25">
      <c r="A2024" s="68" t="s">
        <v>4066</v>
      </c>
      <c r="B2024" s="68"/>
      <c r="C2024" s="69" t="s">
        <v>4067</v>
      </c>
      <c r="D2024" s="70" t="s">
        <v>21</v>
      </c>
      <c r="E2024" s="71">
        <v>13025.42</v>
      </c>
      <c r="F2024" s="71">
        <v>82.94</v>
      </c>
      <c r="G2024" s="71">
        <v>13108.36</v>
      </c>
      <c r="H2024" s="45">
        <v>9</v>
      </c>
    </row>
    <row r="2025" spans="1:8" ht="45" x14ac:dyDescent="0.25">
      <c r="A2025" s="68" t="s">
        <v>4068</v>
      </c>
      <c r="B2025" s="68"/>
      <c r="C2025" s="69" t="s">
        <v>4069</v>
      </c>
      <c r="D2025" s="70" t="s">
        <v>21</v>
      </c>
      <c r="E2025" s="71">
        <v>17582.11</v>
      </c>
      <c r="F2025" s="71">
        <v>82.94</v>
      </c>
      <c r="G2025" s="71">
        <v>17665.05</v>
      </c>
      <c r="H2025" s="45">
        <v>9</v>
      </c>
    </row>
    <row r="2026" spans="1:8" ht="30" x14ac:dyDescent="0.25">
      <c r="A2026" s="68" t="s">
        <v>4070</v>
      </c>
      <c r="B2026" s="68"/>
      <c r="C2026" s="69" t="s">
        <v>4071</v>
      </c>
      <c r="D2026" s="70" t="s">
        <v>21</v>
      </c>
      <c r="E2026" s="71">
        <v>12.82</v>
      </c>
      <c r="F2026" s="71">
        <v>8.2899999999999991</v>
      </c>
      <c r="G2026" s="71">
        <v>21.11</v>
      </c>
      <c r="H2026" s="45">
        <v>9</v>
      </c>
    </row>
    <row r="2027" spans="1:8" ht="30" x14ac:dyDescent="0.25">
      <c r="A2027" s="68" t="s">
        <v>4072</v>
      </c>
      <c r="B2027" s="68"/>
      <c r="C2027" s="69" t="s">
        <v>4073</v>
      </c>
      <c r="D2027" s="70" t="s">
        <v>21</v>
      </c>
      <c r="E2027" s="71">
        <v>15.47</v>
      </c>
      <c r="F2027" s="71">
        <v>8.2899999999999991</v>
      </c>
      <c r="G2027" s="71">
        <v>23.76</v>
      </c>
      <c r="H2027" s="45">
        <v>9</v>
      </c>
    </row>
    <row r="2028" spans="1:8" ht="30" x14ac:dyDescent="0.25">
      <c r="A2028" s="68" t="s">
        <v>4074</v>
      </c>
      <c r="B2028" s="68"/>
      <c r="C2028" s="69" t="s">
        <v>4075</v>
      </c>
      <c r="D2028" s="70" t="s">
        <v>21</v>
      </c>
      <c r="E2028" s="71">
        <v>48.83</v>
      </c>
      <c r="F2028" s="71">
        <v>8.2899999999999991</v>
      </c>
      <c r="G2028" s="71">
        <v>57.12</v>
      </c>
      <c r="H2028" s="45">
        <v>9</v>
      </c>
    </row>
    <row r="2029" spans="1:8" ht="30" x14ac:dyDescent="0.25">
      <c r="A2029" s="68" t="s">
        <v>4076</v>
      </c>
      <c r="B2029" s="68"/>
      <c r="C2029" s="69" t="s">
        <v>4077</v>
      </c>
      <c r="D2029" s="70" t="s">
        <v>21</v>
      </c>
      <c r="E2029" s="71">
        <v>51.31</v>
      </c>
      <c r="F2029" s="71">
        <v>8.2899999999999991</v>
      </c>
      <c r="G2029" s="71">
        <v>59.6</v>
      </c>
      <c r="H2029" s="45">
        <v>9</v>
      </c>
    </row>
    <row r="2030" spans="1:8" ht="30" x14ac:dyDescent="0.25">
      <c r="A2030" s="68" t="s">
        <v>4078</v>
      </c>
      <c r="B2030" s="68"/>
      <c r="C2030" s="69" t="s">
        <v>4079</v>
      </c>
      <c r="D2030" s="70" t="s">
        <v>21</v>
      </c>
      <c r="E2030" s="71">
        <v>58.21</v>
      </c>
      <c r="F2030" s="71">
        <v>8.2899999999999991</v>
      </c>
      <c r="G2030" s="71">
        <v>66.5</v>
      </c>
      <c r="H2030" s="45">
        <v>9</v>
      </c>
    </row>
    <row r="2031" spans="1:8" ht="30" x14ac:dyDescent="0.25">
      <c r="A2031" s="68" t="s">
        <v>4080</v>
      </c>
      <c r="B2031" s="68"/>
      <c r="C2031" s="69" t="s">
        <v>4081</v>
      </c>
      <c r="D2031" s="70" t="s">
        <v>21</v>
      </c>
      <c r="E2031" s="71">
        <v>144.22999999999999</v>
      </c>
      <c r="F2031" s="71">
        <v>8.2899999999999991</v>
      </c>
      <c r="G2031" s="71">
        <v>152.52000000000001</v>
      </c>
      <c r="H2031" s="45">
        <v>9</v>
      </c>
    </row>
    <row r="2032" spans="1:8" ht="30" x14ac:dyDescent="0.25">
      <c r="A2032" s="68" t="s">
        <v>4082</v>
      </c>
      <c r="B2032" s="68"/>
      <c r="C2032" s="69" t="s">
        <v>4083</v>
      </c>
      <c r="D2032" s="70" t="s">
        <v>21</v>
      </c>
      <c r="E2032" s="71">
        <v>68.08</v>
      </c>
      <c r="F2032" s="71">
        <v>8.2899999999999991</v>
      </c>
      <c r="G2032" s="71">
        <v>76.37</v>
      </c>
      <c r="H2032" s="45">
        <v>9</v>
      </c>
    </row>
    <row r="2033" spans="1:8" ht="30" x14ac:dyDescent="0.25">
      <c r="A2033" s="68" t="s">
        <v>4084</v>
      </c>
      <c r="B2033" s="68"/>
      <c r="C2033" s="69" t="s">
        <v>4085</v>
      </c>
      <c r="D2033" s="70" t="s">
        <v>21</v>
      </c>
      <c r="E2033" s="71">
        <v>70.680000000000007</v>
      </c>
      <c r="F2033" s="71">
        <v>8.2899999999999991</v>
      </c>
      <c r="G2033" s="71">
        <v>78.97</v>
      </c>
      <c r="H2033" s="45">
        <v>9</v>
      </c>
    </row>
    <row r="2034" spans="1:8" ht="30" x14ac:dyDescent="0.25">
      <c r="A2034" s="68" t="s">
        <v>4086</v>
      </c>
      <c r="B2034" s="68"/>
      <c r="C2034" s="69" t="s">
        <v>4087</v>
      </c>
      <c r="D2034" s="70" t="s">
        <v>21</v>
      </c>
      <c r="E2034" s="71">
        <v>80.62</v>
      </c>
      <c r="F2034" s="71">
        <v>8.2899999999999991</v>
      </c>
      <c r="G2034" s="71">
        <v>88.91</v>
      </c>
      <c r="H2034" s="45">
        <v>9</v>
      </c>
    </row>
    <row r="2035" spans="1:8" ht="30" x14ac:dyDescent="0.25">
      <c r="A2035" s="68" t="s">
        <v>4088</v>
      </c>
      <c r="B2035" s="68"/>
      <c r="C2035" s="69" t="s">
        <v>4089</v>
      </c>
      <c r="D2035" s="70" t="s">
        <v>21</v>
      </c>
      <c r="E2035" s="71">
        <v>1499.55</v>
      </c>
      <c r="F2035" s="71">
        <v>8.2899999999999991</v>
      </c>
      <c r="G2035" s="71">
        <v>1507.84</v>
      </c>
      <c r="H2035" s="45">
        <v>9</v>
      </c>
    </row>
    <row r="2036" spans="1:8" ht="45" x14ac:dyDescent="0.25">
      <c r="A2036" s="68" t="s">
        <v>4090</v>
      </c>
      <c r="B2036" s="68"/>
      <c r="C2036" s="69" t="s">
        <v>4091</v>
      </c>
      <c r="D2036" s="70" t="s">
        <v>21</v>
      </c>
      <c r="E2036" s="71">
        <v>37851.019999999997</v>
      </c>
      <c r="F2036" s="71">
        <v>82.94</v>
      </c>
      <c r="G2036" s="71">
        <v>37933.96</v>
      </c>
      <c r="H2036" s="45">
        <v>9</v>
      </c>
    </row>
    <row r="2037" spans="1:8" ht="45" x14ac:dyDescent="0.25">
      <c r="A2037" s="68" t="s">
        <v>4092</v>
      </c>
      <c r="B2037" s="68"/>
      <c r="C2037" s="69" t="s">
        <v>4093</v>
      </c>
      <c r="D2037" s="70" t="s">
        <v>21</v>
      </c>
      <c r="E2037" s="71">
        <v>58021.27</v>
      </c>
      <c r="F2037" s="71">
        <v>82.94</v>
      </c>
      <c r="G2037" s="71">
        <v>58104.21</v>
      </c>
      <c r="H2037" s="45">
        <v>9</v>
      </c>
    </row>
    <row r="2038" spans="1:8" ht="30" x14ac:dyDescent="0.25">
      <c r="A2038" s="68" t="s">
        <v>4094</v>
      </c>
      <c r="B2038" s="68"/>
      <c r="C2038" s="69" t="s">
        <v>4095</v>
      </c>
      <c r="D2038" s="70" t="s">
        <v>21</v>
      </c>
      <c r="E2038" s="71">
        <v>410747.56</v>
      </c>
      <c r="F2038" s="71">
        <v>41.47</v>
      </c>
      <c r="G2038" s="71">
        <v>410789.03</v>
      </c>
      <c r="H2038" s="45">
        <v>9</v>
      </c>
    </row>
    <row r="2039" spans="1:8" x14ac:dyDescent="0.25">
      <c r="A2039" s="68" t="s">
        <v>4096</v>
      </c>
      <c r="B2039" s="68"/>
      <c r="C2039" s="69" t="s">
        <v>4097</v>
      </c>
      <c r="D2039" s="70"/>
      <c r="E2039" s="71"/>
      <c r="F2039" s="71"/>
      <c r="G2039" s="71"/>
      <c r="H2039" s="45">
        <v>5</v>
      </c>
    </row>
    <row r="2040" spans="1:8" ht="30" x14ac:dyDescent="0.25">
      <c r="A2040" s="68" t="s">
        <v>4098</v>
      </c>
      <c r="B2040" s="68"/>
      <c r="C2040" s="69" t="s">
        <v>4099</v>
      </c>
      <c r="D2040" s="70" t="s">
        <v>21</v>
      </c>
      <c r="E2040" s="71">
        <v>2573.62</v>
      </c>
      <c r="F2040" s="71">
        <v>41.47</v>
      </c>
      <c r="G2040" s="71">
        <v>2615.09</v>
      </c>
      <c r="H2040" s="45">
        <v>9</v>
      </c>
    </row>
    <row r="2041" spans="1:8" ht="45" x14ac:dyDescent="0.25">
      <c r="A2041" s="68" t="s">
        <v>4100</v>
      </c>
      <c r="B2041" s="68"/>
      <c r="C2041" s="69" t="s">
        <v>4101</v>
      </c>
      <c r="D2041" s="70" t="s">
        <v>21</v>
      </c>
      <c r="E2041" s="71">
        <v>1815.54</v>
      </c>
      <c r="F2041" s="71">
        <v>33.18</v>
      </c>
      <c r="G2041" s="71">
        <v>1848.72</v>
      </c>
      <c r="H2041" s="45">
        <v>9</v>
      </c>
    </row>
    <row r="2042" spans="1:8" ht="45" x14ac:dyDescent="0.25">
      <c r="A2042" s="68" t="s">
        <v>4102</v>
      </c>
      <c r="B2042" s="68"/>
      <c r="C2042" s="69" t="s">
        <v>4103</v>
      </c>
      <c r="D2042" s="70" t="s">
        <v>21</v>
      </c>
      <c r="E2042" s="71">
        <v>1339.9</v>
      </c>
      <c r="F2042" s="71">
        <v>33.18</v>
      </c>
      <c r="G2042" s="71">
        <v>1373.08</v>
      </c>
      <c r="H2042" s="45">
        <v>9</v>
      </c>
    </row>
    <row r="2043" spans="1:8" ht="45" x14ac:dyDescent="0.25">
      <c r="A2043" s="68" t="s">
        <v>4104</v>
      </c>
      <c r="B2043" s="68"/>
      <c r="C2043" s="69" t="s">
        <v>4105</v>
      </c>
      <c r="D2043" s="70" t="s">
        <v>21</v>
      </c>
      <c r="E2043" s="71">
        <v>2022.4</v>
      </c>
      <c r="F2043" s="71">
        <v>41.47</v>
      </c>
      <c r="G2043" s="71">
        <v>2063.87</v>
      </c>
      <c r="H2043" s="45">
        <v>9</v>
      </c>
    </row>
    <row r="2044" spans="1:8" ht="45" x14ac:dyDescent="0.25">
      <c r="A2044" s="68" t="s">
        <v>4106</v>
      </c>
      <c r="B2044" s="68"/>
      <c r="C2044" s="69" t="s">
        <v>4107</v>
      </c>
      <c r="D2044" s="70" t="s">
        <v>21</v>
      </c>
      <c r="E2044" s="71">
        <v>2106.19</v>
      </c>
      <c r="F2044" s="71">
        <v>49.76</v>
      </c>
      <c r="G2044" s="71">
        <v>2155.9499999999998</v>
      </c>
      <c r="H2044" s="45">
        <v>9</v>
      </c>
    </row>
    <row r="2045" spans="1:8" ht="45" x14ac:dyDescent="0.25">
      <c r="A2045" s="68" t="s">
        <v>4108</v>
      </c>
      <c r="B2045" s="68"/>
      <c r="C2045" s="69" t="s">
        <v>4109</v>
      </c>
      <c r="D2045" s="70" t="s">
        <v>21</v>
      </c>
      <c r="E2045" s="71">
        <v>4772.54</v>
      </c>
      <c r="F2045" s="71">
        <v>62.21</v>
      </c>
      <c r="G2045" s="71">
        <v>4834.75</v>
      </c>
      <c r="H2045" s="45">
        <v>9</v>
      </c>
    </row>
    <row r="2046" spans="1:8" ht="45" x14ac:dyDescent="0.25">
      <c r="A2046" s="68" t="s">
        <v>4110</v>
      </c>
      <c r="B2046" s="68"/>
      <c r="C2046" s="69" t="s">
        <v>4111</v>
      </c>
      <c r="D2046" s="70" t="s">
        <v>21</v>
      </c>
      <c r="E2046" s="71">
        <v>9302.2199999999993</v>
      </c>
      <c r="F2046" s="71">
        <v>62.21</v>
      </c>
      <c r="G2046" s="71">
        <v>9364.43</v>
      </c>
      <c r="H2046" s="45">
        <v>9</v>
      </c>
    </row>
    <row r="2047" spans="1:8" ht="45" x14ac:dyDescent="0.25">
      <c r="A2047" s="68" t="s">
        <v>4112</v>
      </c>
      <c r="B2047" s="68"/>
      <c r="C2047" s="69" t="s">
        <v>4113</v>
      </c>
      <c r="D2047" s="70" t="s">
        <v>21</v>
      </c>
      <c r="E2047" s="71">
        <v>1237.31</v>
      </c>
      <c r="F2047" s="71">
        <v>33.18</v>
      </c>
      <c r="G2047" s="71">
        <v>1270.49</v>
      </c>
      <c r="H2047" s="45">
        <v>9</v>
      </c>
    </row>
    <row r="2048" spans="1:8" ht="45" x14ac:dyDescent="0.25">
      <c r="A2048" s="68" t="s">
        <v>4114</v>
      </c>
      <c r="B2048" s="68"/>
      <c r="C2048" s="69" t="s">
        <v>4115</v>
      </c>
      <c r="D2048" s="70" t="s">
        <v>21</v>
      </c>
      <c r="E2048" s="71">
        <v>1757.43</v>
      </c>
      <c r="F2048" s="71">
        <v>33.18</v>
      </c>
      <c r="G2048" s="71">
        <v>1790.61</v>
      </c>
      <c r="H2048" s="45">
        <v>9</v>
      </c>
    </row>
    <row r="2049" spans="1:8" ht="45" x14ac:dyDescent="0.25">
      <c r="A2049" s="68" t="s">
        <v>4116</v>
      </c>
      <c r="B2049" s="68"/>
      <c r="C2049" s="69" t="s">
        <v>4117</v>
      </c>
      <c r="D2049" s="70" t="s">
        <v>21</v>
      </c>
      <c r="E2049" s="71">
        <v>3785.03</v>
      </c>
      <c r="F2049" s="71">
        <v>33.18</v>
      </c>
      <c r="G2049" s="71">
        <v>3818.21</v>
      </c>
      <c r="H2049" s="45">
        <v>9</v>
      </c>
    </row>
    <row r="2050" spans="1:8" ht="45" x14ac:dyDescent="0.25">
      <c r="A2050" s="68" t="s">
        <v>4118</v>
      </c>
      <c r="B2050" s="68"/>
      <c r="C2050" s="69" t="s">
        <v>4119</v>
      </c>
      <c r="D2050" s="70" t="s">
        <v>21</v>
      </c>
      <c r="E2050" s="71">
        <v>4430.26</v>
      </c>
      <c r="F2050" s="71">
        <v>41.47</v>
      </c>
      <c r="G2050" s="71">
        <v>4471.7299999999996</v>
      </c>
      <c r="H2050" s="45">
        <v>9</v>
      </c>
    </row>
    <row r="2051" spans="1:8" ht="45" x14ac:dyDescent="0.25">
      <c r="A2051" s="68" t="s">
        <v>4120</v>
      </c>
      <c r="B2051" s="68"/>
      <c r="C2051" s="69" t="s">
        <v>4121</v>
      </c>
      <c r="D2051" s="70" t="s">
        <v>21</v>
      </c>
      <c r="E2051" s="71">
        <v>8705.25</v>
      </c>
      <c r="F2051" s="71">
        <v>49.76</v>
      </c>
      <c r="G2051" s="71">
        <v>8755.01</v>
      </c>
      <c r="H2051" s="45">
        <v>9</v>
      </c>
    </row>
    <row r="2052" spans="1:8" ht="45" x14ac:dyDescent="0.25">
      <c r="A2052" s="68" t="s">
        <v>4122</v>
      </c>
      <c r="B2052" s="68"/>
      <c r="C2052" s="69" t="s">
        <v>4123</v>
      </c>
      <c r="D2052" s="70" t="s">
        <v>21</v>
      </c>
      <c r="E2052" s="71">
        <v>322.95</v>
      </c>
      <c r="F2052" s="71">
        <v>33.18</v>
      </c>
      <c r="G2052" s="71">
        <v>356.13</v>
      </c>
      <c r="H2052" s="45">
        <v>9</v>
      </c>
    </row>
    <row r="2053" spans="1:8" ht="45" x14ac:dyDescent="0.25">
      <c r="A2053" s="68" t="s">
        <v>4124</v>
      </c>
      <c r="B2053" s="68"/>
      <c r="C2053" s="69" t="s">
        <v>4125</v>
      </c>
      <c r="D2053" s="70" t="s">
        <v>21</v>
      </c>
      <c r="E2053" s="71">
        <v>564.52</v>
      </c>
      <c r="F2053" s="71">
        <v>33.18</v>
      </c>
      <c r="G2053" s="71">
        <v>597.70000000000005</v>
      </c>
      <c r="H2053" s="45">
        <v>9</v>
      </c>
    </row>
    <row r="2054" spans="1:8" ht="45" x14ac:dyDescent="0.25">
      <c r="A2054" s="68" t="s">
        <v>4126</v>
      </c>
      <c r="B2054" s="68"/>
      <c r="C2054" s="69" t="s">
        <v>4127</v>
      </c>
      <c r="D2054" s="70" t="s">
        <v>21</v>
      </c>
      <c r="E2054" s="71">
        <v>825.78</v>
      </c>
      <c r="F2054" s="71">
        <v>41.47</v>
      </c>
      <c r="G2054" s="71">
        <v>867.25</v>
      </c>
      <c r="H2054" s="45">
        <v>9</v>
      </c>
    </row>
    <row r="2055" spans="1:8" ht="45" x14ac:dyDescent="0.25">
      <c r="A2055" s="68" t="s">
        <v>4128</v>
      </c>
      <c r="B2055" s="68"/>
      <c r="C2055" s="69" t="s">
        <v>4129</v>
      </c>
      <c r="D2055" s="70" t="s">
        <v>21</v>
      </c>
      <c r="E2055" s="71">
        <v>1762.91</v>
      </c>
      <c r="F2055" s="71">
        <v>49.76</v>
      </c>
      <c r="G2055" s="71">
        <v>1812.67</v>
      </c>
      <c r="H2055" s="45">
        <v>9</v>
      </c>
    </row>
    <row r="2056" spans="1:8" ht="30" x14ac:dyDescent="0.25">
      <c r="A2056" s="68" t="s">
        <v>4130</v>
      </c>
      <c r="B2056" s="68"/>
      <c r="C2056" s="69" t="s">
        <v>4131</v>
      </c>
      <c r="D2056" s="70" t="s">
        <v>21</v>
      </c>
      <c r="E2056" s="71">
        <v>5323.19</v>
      </c>
      <c r="F2056" s="71">
        <v>49.76</v>
      </c>
      <c r="G2056" s="71">
        <v>5372.95</v>
      </c>
      <c r="H2056" s="45">
        <v>9</v>
      </c>
    </row>
    <row r="2057" spans="1:8" ht="30" x14ac:dyDescent="0.25">
      <c r="A2057" s="68" t="s">
        <v>4132</v>
      </c>
      <c r="B2057" s="68"/>
      <c r="C2057" s="69" t="s">
        <v>4133</v>
      </c>
      <c r="D2057" s="70" t="s">
        <v>21</v>
      </c>
      <c r="E2057" s="71">
        <v>7038.37</v>
      </c>
      <c r="F2057" s="71">
        <v>62.21</v>
      </c>
      <c r="G2057" s="71">
        <v>7100.58</v>
      </c>
      <c r="H2057" s="45">
        <v>9</v>
      </c>
    </row>
    <row r="2058" spans="1:8" ht="30" x14ac:dyDescent="0.25">
      <c r="A2058" s="68" t="s">
        <v>4134</v>
      </c>
      <c r="B2058" s="68"/>
      <c r="C2058" s="69" t="s">
        <v>4135</v>
      </c>
      <c r="D2058" s="70" t="s">
        <v>21</v>
      </c>
      <c r="E2058" s="71">
        <v>10385.540000000001</v>
      </c>
      <c r="F2058" s="71">
        <v>74.650000000000006</v>
      </c>
      <c r="G2058" s="71">
        <v>10460.19</v>
      </c>
      <c r="H2058" s="45">
        <v>9</v>
      </c>
    </row>
    <row r="2059" spans="1:8" ht="30" x14ac:dyDescent="0.25">
      <c r="A2059" s="68" t="s">
        <v>4136</v>
      </c>
      <c r="B2059" s="68"/>
      <c r="C2059" s="69" t="s">
        <v>4137</v>
      </c>
      <c r="D2059" s="70" t="s">
        <v>21</v>
      </c>
      <c r="E2059" s="71">
        <v>9745.69</v>
      </c>
      <c r="F2059" s="71">
        <v>95.5</v>
      </c>
      <c r="G2059" s="71">
        <v>9841.19</v>
      </c>
      <c r="H2059" s="45">
        <v>9</v>
      </c>
    </row>
    <row r="2060" spans="1:8" ht="30" x14ac:dyDescent="0.25">
      <c r="A2060" s="68" t="s">
        <v>4138</v>
      </c>
      <c r="B2060" s="68"/>
      <c r="C2060" s="69" t="s">
        <v>4139</v>
      </c>
      <c r="D2060" s="70" t="s">
        <v>21</v>
      </c>
      <c r="E2060" s="71">
        <v>69.86</v>
      </c>
      <c r="F2060" s="71">
        <v>8.2899999999999991</v>
      </c>
      <c r="G2060" s="71">
        <v>78.150000000000006</v>
      </c>
      <c r="H2060" s="45">
        <v>9</v>
      </c>
    </row>
    <row r="2061" spans="1:8" ht="30" x14ac:dyDescent="0.25">
      <c r="A2061" s="68" t="s">
        <v>4140</v>
      </c>
      <c r="B2061" s="68"/>
      <c r="C2061" s="69" t="s">
        <v>4141</v>
      </c>
      <c r="D2061" s="70" t="s">
        <v>21</v>
      </c>
      <c r="E2061" s="71">
        <v>766.52</v>
      </c>
      <c r="F2061" s="71">
        <v>33.18</v>
      </c>
      <c r="G2061" s="71">
        <v>799.7</v>
      </c>
      <c r="H2061" s="45">
        <v>9</v>
      </c>
    </row>
    <row r="2062" spans="1:8" x14ac:dyDescent="0.25">
      <c r="A2062" s="68" t="s">
        <v>4142</v>
      </c>
      <c r="B2062" s="68"/>
      <c r="C2062" s="69" t="s">
        <v>4143</v>
      </c>
      <c r="D2062" s="70"/>
      <c r="E2062" s="71"/>
      <c r="F2062" s="71"/>
      <c r="G2062" s="71"/>
      <c r="H2062" s="45">
        <v>5</v>
      </c>
    </row>
    <row r="2063" spans="1:8" ht="30" x14ac:dyDescent="0.25">
      <c r="A2063" s="68" t="s">
        <v>4144</v>
      </c>
      <c r="B2063" s="68"/>
      <c r="C2063" s="69" t="s">
        <v>4145</v>
      </c>
      <c r="D2063" s="70" t="s">
        <v>21</v>
      </c>
      <c r="E2063" s="71">
        <v>2411.08</v>
      </c>
      <c r="F2063" s="71">
        <v>202.04</v>
      </c>
      <c r="G2063" s="71">
        <v>2613.12</v>
      </c>
      <c r="H2063" s="45">
        <v>9</v>
      </c>
    </row>
    <row r="2064" spans="1:8" ht="30" x14ac:dyDescent="0.25">
      <c r="A2064" s="68" t="s">
        <v>4146</v>
      </c>
      <c r="B2064" s="68"/>
      <c r="C2064" s="69" t="s">
        <v>4147</v>
      </c>
      <c r="D2064" s="70" t="s">
        <v>21</v>
      </c>
      <c r="E2064" s="71">
        <v>1721.48</v>
      </c>
      <c r="F2064" s="71">
        <v>202.04</v>
      </c>
      <c r="G2064" s="71">
        <v>1923.52</v>
      </c>
      <c r="H2064" s="45">
        <v>9</v>
      </c>
    </row>
    <row r="2065" spans="1:8" ht="30" x14ac:dyDescent="0.25">
      <c r="A2065" s="68" t="s">
        <v>4148</v>
      </c>
      <c r="B2065" s="68"/>
      <c r="C2065" s="69" t="s">
        <v>4149</v>
      </c>
      <c r="D2065" s="70" t="s">
        <v>21</v>
      </c>
      <c r="E2065" s="71">
        <v>379.2</v>
      </c>
      <c r="F2065" s="71">
        <v>74.55</v>
      </c>
      <c r="G2065" s="71">
        <v>453.75</v>
      </c>
      <c r="H2065" s="45">
        <v>9</v>
      </c>
    </row>
    <row r="2066" spans="1:8" ht="30" x14ac:dyDescent="0.25">
      <c r="A2066" s="68" t="s">
        <v>4150</v>
      </c>
      <c r="B2066" s="68"/>
      <c r="C2066" s="69" t="s">
        <v>4151</v>
      </c>
      <c r="D2066" s="70" t="s">
        <v>21</v>
      </c>
      <c r="E2066" s="71">
        <v>396.67</v>
      </c>
      <c r="F2066" s="71">
        <v>74.55</v>
      </c>
      <c r="G2066" s="71">
        <v>471.22</v>
      </c>
      <c r="H2066" s="45">
        <v>9</v>
      </c>
    </row>
    <row r="2067" spans="1:8" ht="30" x14ac:dyDescent="0.25">
      <c r="A2067" s="68" t="s">
        <v>4152</v>
      </c>
      <c r="B2067" s="68"/>
      <c r="C2067" s="69" t="s">
        <v>4153</v>
      </c>
      <c r="D2067" s="70" t="s">
        <v>21</v>
      </c>
      <c r="E2067" s="71">
        <v>299.64</v>
      </c>
      <c r="F2067" s="71">
        <v>74.55</v>
      </c>
      <c r="G2067" s="71">
        <v>374.19</v>
      </c>
      <c r="H2067" s="45">
        <v>9</v>
      </c>
    </row>
    <row r="2068" spans="1:8" ht="30" x14ac:dyDescent="0.25">
      <c r="A2068" s="68" t="s">
        <v>4154</v>
      </c>
      <c r="B2068" s="68"/>
      <c r="C2068" s="69" t="s">
        <v>4155</v>
      </c>
      <c r="D2068" s="70" t="s">
        <v>21</v>
      </c>
      <c r="E2068" s="71">
        <v>1345.97</v>
      </c>
      <c r="F2068" s="71">
        <v>202.04</v>
      </c>
      <c r="G2068" s="71">
        <v>1548.01</v>
      </c>
      <c r="H2068" s="45">
        <v>9</v>
      </c>
    </row>
    <row r="2069" spans="1:8" ht="30" x14ac:dyDescent="0.25">
      <c r="A2069" s="68" t="s">
        <v>4156</v>
      </c>
      <c r="B2069" s="68"/>
      <c r="C2069" s="69" t="s">
        <v>4157</v>
      </c>
      <c r="D2069" s="70" t="s">
        <v>21</v>
      </c>
      <c r="E2069" s="71">
        <v>1659.22</v>
      </c>
      <c r="F2069" s="71">
        <v>202.04</v>
      </c>
      <c r="G2069" s="71">
        <v>1861.26</v>
      </c>
      <c r="H2069" s="45">
        <v>9</v>
      </c>
    </row>
    <row r="2070" spans="1:8" x14ac:dyDescent="0.25">
      <c r="A2070" s="68" t="s">
        <v>4158</v>
      </c>
      <c r="B2070" s="68"/>
      <c r="C2070" s="69" t="s">
        <v>4159</v>
      </c>
      <c r="D2070" s="70"/>
      <c r="E2070" s="71"/>
      <c r="F2070" s="71"/>
      <c r="G2070" s="71"/>
      <c r="H2070" s="45">
        <v>5</v>
      </c>
    </row>
    <row r="2071" spans="1:8" ht="30" x14ac:dyDescent="0.25">
      <c r="A2071" s="68" t="s">
        <v>4160</v>
      </c>
      <c r="B2071" s="68"/>
      <c r="C2071" s="69" t="s">
        <v>4161</v>
      </c>
      <c r="D2071" s="70" t="s">
        <v>4162</v>
      </c>
      <c r="E2071" s="71">
        <v>503.33</v>
      </c>
      <c r="F2071" s="71">
        <v>0.52</v>
      </c>
      <c r="G2071" s="71">
        <v>503.85</v>
      </c>
      <c r="H2071" s="45">
        <v>9</v>
      </c>
    </row>
    <row r="2072" spans="1:8" ht="30" x14ac:dyDescent="0.25">
      <c r="A2072" s="68" t="s">
        <v>4163</v>
      </c>
      <c r="B2072" s="68"/>
      <c r="C2072" s="69" t="s">
        <v>4164</v>
      </c>
      <c r="D2072" s="70" t="s">
        <v>4162</v>
      </c>
      <c r="E2072" s="71">
        <v>157.11000000000001</v>
      </c>
      <c r="F2072" s="71">
        <v>0.52</v>
      </c>
      <c r="G2072" s="71">
        <v>157.63</v>
      </c>
      <c r="H2072" s="45">
        <v>9</v>
      </c>
    </row>
    <row r="2073" spans="1:8" x14ac:dyDescent="0.25">
      <c r="A2073" s="68" t="s">
        <v>4165</v>
      </c>
      <c r="B2073" s="68"/>
      <c r="C2073" s="69" t="s">
        <v>4166</v>
      </c>
      <c r="D2073" s="70"/>
      <c r="E2073" s="71"/>
      <c r="F2073" s="71"/>
      <c r="G2073" s="71"/>
      <c r="H2073" s="45">
        <v>5</v>
      </c>
    </row>
    <row r="2074" spans="1:8" ht="30" x14ac:dyDescent="0.25">
      <c r="A2074" s="68" t="s">
        <v>4167</v>
      </c>
      <c r="B2074" s="68"/>
      <c r="C2074" s="69" t="s">
        <v>4168</v>
      </c>
      <c r="D2074" s="70" t="s">
        <v>21</v>
      </c>
      <c r="E2074" s="71">
        <v>213.42</v>
      </c>
      <c r="F2074" s="71">
        <v>10.37</v>
      </c>
      <c r="G2074" s="71">
        <v>223.79</v>
      </c>
      <c r="H2074" s="45">
        <v>9</v>
      </c>
    </row>
    <row r="2075" spans="1:8" ht="30" x14ac:dyDescent="0.25">
      <c r="A2075" s="68" t="s">
        <v>4169</v>
      </c>
      <c r="B2075" s="68"/>
      <c r="C2075" s="69" t="s">
        <v>4170</v>
      </c>
      <c r="D2075" s="70" t="s">
        <v>21</v>
      </c>
      <c r="E2075" s="71">
        <v>222.55</v>
      </c>
      <c r="F2075" s="71">
        <v>10.37</v>
      </c>
      <c r="G2075" s="71">
        <v>232.92</v>
      </c>
      <c r="H2075" s="45">
        <v>9</v>
      </c>
    </row>
    <row r="2076" spans="1:8" ht="30" x14ac:dyDescent="0.25">
      <c r="A2076" s="68" t="s">
        <v>4171</v>
      </c>
      <c r="B2076" s="68"/>
      <c r="C2076" s="69" t="s">
        <v>4172</v>
      </c>
      <c r="D2076" s="70" t="s">
        <v>21</v>
      </c>
      <c r="E2076" s="71">
        <v>265.83</v>
      </c>
      <c r="F2076" s="71">
        <v>10.37</v>
      </c>
      <c r="G2076" s="71">
        <v>276.2</v>
      </c>
      <c r="H2076" s="45">
        <v>9</v>
      </c>
    </row>
    <row r="2077" spans="1:8" ht="30" x14ac:dyDescent="0.25">
      <c r="A2077" s="68" t="s">
        <v>4173</v>
      </c>
      <c r="B2077" s="68"/>
      <c r="C2077" s="69" t="s">
        <v>4174</v>
      </c>
      <c r="D2077" s="70" t="s">
        <v>21</v>
      </c>
      <c r="E2077" s="71">
        <v>290.52</v>
      </c>
      <c r="F2077" s="71">
        <v>10.37</v>
      </c>
      <c r="G2077" s="71">
        <v>300.89</v>
      </c>
      <c r="H2077" s="45">
        <v>9</v>
      </c>
    </row>
    <row r="2078" spans="1:8" ht="30" x14ac:dyDescent="0.25">
      <c r="A2078" s="68" t="s">
        <v>4175</v>
      </c>
      <c r="B2078" s="68"/>
      <c r="C2078" s="69" t="s">
        <v>4176</v>
      </c>
      <c r="D2078" s="70" t="s">
        <v>21</v>
      </c>
      <c r="E2078" s="71">
        <v>344.22</v>
      </c>
      <c r="F2078" s="71">
        <v>10.37</v>
      </c>
      <c r="G2078" s="71">
        <v>354.59</v>
      </c>
      <c r="H2078" s="45">
        <v>9</v>
      </c>
    </row>
    <row r="2079" spans="1:8" ht="30" x14ac:dyDescent="0.25">
      <c r="A2079" s="68" t="s">
        <v>4177</v>
      </c>
      <c r="B2079" s="68"/>
      <c r="C2079" s="69" t="s">
        <v>4178</v>
      </c>
      <c r="D2079" s="70" t="s">
        <v>21</v>
      </c>
      <c r="E2079" s="71">
        <v>385.75</v>
      </c>
      <c r="F2079" s="71">
        <v>10.37</v>
      </c>
      <c r="G2079" s="71">
        <v>396.12</v>
      </c>
      <c r="H2079" s="45">
        <v>9</v>
      </c>
    </row>
    <row r="2080" spans="1:8" ht="30" x14ac:dyDescent="0.25">
      <c r="A2080" s="68" t="s">
        <v>4179</v>
      </c>
      <c r="B2080" s="68"/>
      <c r="C2080" s="69" t="s">
        <v>4180</v>
      </c>
      <c r="D2080" s="70" t="s">
        <v>21</v>
      </c>
      <c r="E2080" s="71">
        <v>490.69</v>
      </c>
      <c r="F2080" s="71">
        <v>10.37</v>
      </c>
      <c r="G2080" s="71">
        <v>501.06</v>
      </c>
      <c r="H2080" s="45">
        <v>9</v>
      </c>
    </row>
    <row r="2081" spans="1:8" ht="30" x14ac:dyDescent="0.25">
      <c r="A2081" s="68" t="s">
        <v>4181</v>
      </c>
      <c r="B2081" s="68"/>
      <c r="C2081" s="69" t="s">
        <v>4182</v>
      </c>
      <c r="D2081" s="70" t="s">
        <v>21</v>
      </c>
      <c r="E2081" s="71">
        <v>2026.46</v>
      </c>
      <c r="F2081" s="71">
        <v>10.37</v>
      </c>
      <c r="G2081" s="71">
        <v>2036.83</v>
      </c>
      <c r="H2081" s="45">
        <v>9</v>
      </c>
    </row>
    <row r="2082" spans="1:8" ht="30" x14ac:dyDescent="0.25">
      <c r="A2082" s="68" t="s">
        <v>4183</v>
      </c>
      <c r="B2082" s="68"/>
      <c r="C2082" s="69" t="s">
        <v>4184</v>
      </c>
      <c r="D2082" s="70" t="s">
        <v>21</v>
      </c>
      <c r="E2082" s="71">
        <v>291.02</v>
      </c>
      <c r="F2082" s="71">
        <v>10.37</v>
      </c>
      <c r="G2082" s="71">
        <v>301.39</v>
      </c>
      <c r="H2082" s="45">
        <v>9</v>
      </c>
    </row>
    <row r="2083" spans="1:8" x14ac:dyDescent="0.25">
      <c r="A2083" s="68" t="s">
        <v>4185</v>
      </c>
      <c r="B2083" s="68"/>
      <c r="C2083" s="69" t="s">
        <v>4186</v>
      </c>
      <c r="D2083" s="70"/>
      <c r="E2083" s="71"/>
      <c r="F2083" s="71"/>
      <c r="G2083" s="71"/>
      <c r="H2083" s="45">
        <v>5</v>
      </c>
    </row>
    <row r="2084" spans="1:8" ht="30" x14ac:dyDescent="0.25">
      <c r="A2084" s="68" t="s">
        <v>4187</v>
      </c>
      <c r="B2084" s="68"/>
      <c r="C2084" s="69" t="s">
        <v>4188</v>
      </c>
      <c r="D2084" s="70" t="s">
        <v>21</v>
      </c>
      <c r="E2084" s="71">
        <v>3153.92</v>
      </c>
      <c r="F2084" s="71">
        <v>62.88</v>
      </c>
      <c r="G2084" s="71">
        <v>3216.8</v>
      </c>
      <c r="H2084" s="45">
        <v>9</v>
      </c>
    </row>
    <row r="2085" spans="1:8" ht="30" x14ac:dyDescent="0.25">
      <c r="A2085" s="68" t="s">
        <v>4189</v>
      </c>
      <c r="B2085" s="68"/>
      <c r="C2085" s="69" t="s">
        <v>4190</v>
      </c>
      <c r="D2085" s="70" t="s">
        <v>21</v>
      </c>
      <c r="E2085" s="71">
        <v>3864.96</v>
      </c>
      <c r="F2085" s="71">
        <v>62.88</v>
      </c>
      <c r="G2085" s="71">
        <v>3927.84</v>
      </c>
      <c r="H2085" s="45">
        <v>9</v>
      </c>
    </row>
    <row r="2086" spans="1:8" ht="30" x14ac:dyDescent="0.25">
      <c r="A2086" s="68" t="s">
        <v>4191</v>
      </c>
      <c r="B2086" s="68"/>
      <c r="C2086" s="69" t="s">
        <v>4192</v>
      </c>
      <c r="D2086" s="70" t="s">
        <v>21</v>
      </c>
      <c r="E2086" s="71">
        <v>2469.66</v>
      </c>
      <c r="F2086" s="71">
        <v>62.88</v>
      </c>
      <c r="G2086" s="71">
        <v>2532.54</v>
      </c>
      <c r="H2086" s="45">
        <v>9</v>
      </c>
    </row>
    <row r="2087" spans="1:8" x14ac:dyDescent="0.25">
      <c r="A2087" s="68" t="s">
        <v>4193</v>
      </c>
      <c r="B2087" s="68"/>
      <c r="C2087" s="69" t="s">
        <v>4194</v>
      </c>
      <c r="D2087" s="70"/>
      <c r="E2087" s="71"/>
      <c r="F2087" s="71"/>
      <c r="G2087" s="71"/>
      <c r="H2087" s="45">
        <v>5</v>
      </c>
    </row>
    <row r="2088" spans="1:8" x14ac:dyDescent="0.25">
      <c r="A2088" s="68" t="s">
        <v>4195</v>
      </c>
      <c r="B2088" s="68"/>
      <c r="C2088" s="69" t="s">
        <v>4196</v>
      </c>
      <c r="D2088" s="70" t="s">
        <v>21</v>
      </c>
      <c r="E2088" s="71">
        <v>285.18</v>
      </c>
      <c r="F2088" s="71">
        <v>62.88</v>
      </c>
      <c r="G2088" s="71">
        <v>348.06</v>
      </c>
      <c r="H2088" s="45">
        <v>9</v>
      </c>
    </row>
    <row r="2089" spans="1:8" ht="30" x14ac:dyDescent="0.25">
      <c r="A2089" s="68" t="s">
        <v>4197</v>
      </c>
      <c r="B2089" s="68"/>
      <c r="C2089" s="69" t="s">
        <v>4198</v>
      </c>
      <c r="D2089" s="70" t="s">
        <v>21</v>
      </c>
      <c r="E2089" s="71">
        <v>190.16</v>
      </c>
      <c r="F2089" s="71">
        <v>62.88</v>
      </c>
      <c r="G2089" s="71">
        <v>253.04</v>
      </c>
      <c r="H2089" s="45">
        <v>9</v>
      </c>
    </row>
    <row r="2090" spans="1:8" ht="30" x14ac:dyDescent="0.25">
      <c r="A2090" s="68" t="s">
        <v>4199</v>
      </c>
      <c r="B2090" s="68"/>
      <c r="C2090" s="69" t="s">
        <v>4200</v>
      </c>
      <c r="D2090" s="70" t="s">
        <v>21</v>
      </c>
      <c r="E2090" s="71">
        <v>529.70000000000005</v>
      </c>
      <c r="F2090" s="71">
        <v>62.88</v>
      </c>
      <c r="G2090" s="71">
        <v>592.58000000000004</v>
      </c>
      <c r="H2090" s="45">
        <v>9</v>
      </c>
    </row>
    <row r="2091" spans="1:8" x14ac:dyDescent="0.25">
      <c r="A2091" s="68" t="s">
        <v>4201</v>
      </c>
      <c r="B2091" s="68"/>
      <c r="C2091" s="69" t="s">
        <v>4202</v>
      </c>
      <c r="D2091" s="70" t="s">
        <v>21</v>
      </c>
      <c r="E2091" s="71">
        <v>192.17</v>
      </c>
      <c r="F2091" s="71">
        <v>62.88</v>
      </c>
      <c r="G2091" s="71">
        <v>255.05</v>
      </c>
      <c r="H2091" s="45">
        <v>9</v>
      </c>
    </row>
    <row r="2092" spans="1:8" x14ac:dyDescent="0.25">
      <c r="A2092" s="68" t="s">
        <v>4203</v>
      </c>
      <c r="B2092" s="68"/>
      <c r="C2092" s="69" t="s">
        <v>4204</v>
      </c>
      <c r="D2092" s="70"/>
      <c r="E2092" s="71"/>
      <c r="F2092" s="71"/>
      <c r="G2092" s="71"/>
      <c r="H2092" s="45">
        <v>5</v>
      </c>
    </row>
    <row r="2093" spans="1:8" x14ac:dyDescent="0.25">
      <c r="A2093" s="68" t="s">
        <v>4205</v>
      </c>
      <c r="B2093" s="68"/>
      <c r="C2093" s="69" t="s">
        <v>4206</v>
      </c>
      <c r="D2093" s="70" t="s">
        <v>21</v>
      </c>
      <c r="E2093" s="71">
        <v>27.34</v>
      </c>
      <c r="F2093" s="71">
        <v>6.22</v>
      </c>
      <c r="G2093" s="71">
        <v>33.56</v>
      </c>
      <c r="H2093" s="45">
        <v>9</v>
      </c>
    </row>
    <row r="2094" spans="1:8" x14ac:dyDescent="0.25">
      <c r="A2094" s="68" t="s">
        <v>4207</v>
      </c>
      <c r="B2094" s="68"/>
      <c r="C2094" s="69" t="s">
        <v>4208</v>
      </c>
      <c r="D2094" s="70" t="s">
        <v>21</v>
      </c>
      <c r="E2094" s="71">
        <v>24.32</v>
      </c>
      <c r="F2094" s="71">
        <v>2.0699999999999998</v>
      </c>
      <c r="G2094" s="71">
        <v>26.39</v>
      </c>
      <c r="H2094" s="45">
        <v>9</v>
      </c>
    </row>
    <row r="2095" spans="1:8" x14ac:dyDescent="0.25">
      <c r="A2095" s="68" t="s">
        <v>4209</v>
      </c>
      <c r="B2095" s="68"/>
      <c r="C2095" s="69" t="s">
        <v>4210</v>
      </c>
      <c r="D2095" s="70" t="s">
        <v>21</v>
      </c>
      <c r="E2095" s="71">
        <v>22.31</v>
      </c>
      <c r="F2095" s="71">
        <v>6.22</v>
      </c>
      <c r="G2095" s="71">
        <v>28.53</v>
      </c>
      <c r="H2095" s="45">
        <v>9</v>
      </c>
    </row>
    <row r="2096" spans="1:8" ht="30" x14ac:dyDescent="0.25">
      <c r="A2096" s="68" t="s">
        <v>4211</v>
      </c>
      <c r="B2096" s="68"/>
      <c r="C2096" s="69" t="s">
        <v>4212</v>
      </c>
      <c r="D2096" s="70" t="s">
        <v>21</v>
      </c>
      <c r="E2096" s="71"/>
      <c r="F2096" s="71">
        <v>20.74</v>
      </c>
      <c r="G2096" s="71">
        <v>20.74</v>
      </c>
      <c r="H2096" s="45">
        <v>9</v>
      </c>
    </row>
    <row r="2097" spans="1:8" ht="30" x14ac:dyDescent="0.25">
      <c r="A2097" s="68" t="s">
        <v>4213</v>
      </c>
      <c r="B2097" s="68"/>
      <c r="C2097" s="69" t="s">
        <v>4214</v>
      </c>
      <c r="D2097" s="70" t="s">
        <v>73</v>
      </c>
      <c r="E2097" s="71"/>
      <c r="F2097" s="71">
        <v>29.17</v>
      </c>
      <c r="G2097" s="71">
        <v>29.17</v>
      </c>
      <c r="H2097" s="45">
        <v>9</v>
      </c>
    </row>
    <row r="2098" spans="1:8" ht="30" x14ac:dyDescent="0.25">
      <c r="A2098" s="68" t="s">
        <v>4215</v>
      </c>
      <c r="B2098" s="68"/>
      <c r="C2098" s="69" t="s">
        <v>4216</v>
      </c>
      <c r="D2098" s="70" t="s">
        <v>73</v>
      </c>
      <c r="E2098" s="71"/>
      <c r="F2098" s="71">
        <v>58.34</v>
      </c>
      <c r="G2098" s="71">
        <v>58.34</v>
      </c>
      <c r="H2098" s="45">
        <v>9</v>
      </c>
    </row>
    <row r="2099" spans="1:8" ht="30" x14ac:dyDescent="0.25">
      <c r="A2099" s="68" t="s">
        <v>4217</v>
      </c>
      <c r="B2099" s="68"/>
      <c r="C2099" s="69" t="s">
        <v>4218</v>
      </c>
      <c r="D2099" s="70" t="s">
        <v>21</v>
      </c>
      <c r="E2099" s="71">
        <v>1064.57</v>
      </c>
      <c r="F2099" s="71">
        <v>1.69</v>
      </c>
      <c r="G2099" s="71">
        <v>1066.26</v>
      </c>
      <c r="H2099" s="45">
        <v>9</v>
      </c>
    </row>
    <row r="2100" spans="1:8" x14ac:dyDescent="0.25">
      <c r="A2100" s="68" t="s">
        <v>4219</v>
      </c>
      <c r="B2100" s="68"/>
      <c r="C2100" s="69" t="s">
        <v>4220</v>
      </c>
      <c r="D2100" s="70" t="s">
        <v>21</v>
      </c>
      <c r="E2100" s="71">
        <v>141.72999999999999</v>
      </c>
      <c r="F2100" s="71">
        <v>4.22</v>
      </c>
      <c r="G2100" s="71">
        <v>145.94999999999999</v>
      </c>
      <c r="H2100" s="45">
        <v>9</v>
      </c>
    </row>
    <row r="2101" spans="1:8" ht="30" x14ac:dyDescent="0.25">
      <c r="A2101" s="68" t="s">
        <v>4221</v>
      </c>
      <c r="B2101" s="68"/>
      <c r="C2101" s="69" t="s">
        <v>4222</v>
      </c>
      <c r="D2101" s="70" t="s">
        <v>73</v>
      </c>
      <c r="E2101" s="71">
        <v>565.70000000000005</v>
      </c>
      <c r="F2101" s="71">
        <v>29.17</v>
      </c>
      <c r="G2101" s="71">
        <v>594.87</v>
      </c>
      <c r="H2101" s="45">
        <v>9</v>
      </c>
    </row>
    <row r="2102" spans="1:8" ht="30" x14ac:dyDescent="0.25">
      <c r="A2102" s="68" t="s">
        <v>4223</v>
      </c>
      <c r="B2102" s="68"/>
      <c r="C2102" s="69" t="s">
        <v>4224</v>
      </c>
      <c r="D2102" s="70" t="s">
        <v>21</v>
      </c>
      <c r="E2102" s="71">
        <v>7150.81</v>
      </c>
      <c r="F2102" s="71">
        <v>46.67</v>
      </c>
      <c r="G2102" s="71">
        <v>7197.48</v>
      </c>
      <c r="H2102" s="45">
        <v>9</v>
      </c>
    </row>
    <row r="2103" spans="1:8" ht="30" x14ac:dyDescent="0.25">
      <c r="A2103" s="68" t="s">
        <v>4225</v>
      </c>
      <c r="B2103" s="68"/>
      <c r="C2103" s="69" t="s">
        <v>4226</v>
      </c>
      <c r="D2103" s="70" t="s">
        <v>21</v>
      </c>
      <c r="E2103" s="71">
        <v>15703.21</v>
      </c>
      <c r="F2103" s="71">
        <v>46.67</v>
      </c>
      <c r="G2103" s="71">
        <v>15749.88</v>
      </c>
      <c r="H2103" s="45">
        <v>9</v>
      </c>
    </row>
    <row r="2104" spans="1:8" ht="30" x14ac:dyDescent="0.25">
      <c r="A2104" s="68" t="s">
        <v>4227</v>
      </c>
      <c r="B2104" s="68"/>
      <c r="C2104" s="69" t="s">
        <v>4228</v>
      </c>
      <c r="D2104" s="70" t="s">
        <v>21</v>
      </c>
      <c r="E2104" s="71">
        <v>28314.26</v>
      </c>
      <c r="F2104" s="71">
        <v>46.67</v>
      </c>
      <c r="G2104" s="71">
        <v>28360.93</v>
      </c>
      <c r="H2104" s="45">
        <v>9</v>
      </c>
    </row>
    <row r="2105" spans="1:8" x14ac:dyDescent="0.25">
      <c r="A2105" s="68" t="s">
        <v>4229</v>
      </c>
      <c r="B2105" s="68"/>
      <c r="C2105" s="69" t="s">
        <v>4230</v>
      </c>
      <c r="D2105" s="70" t="s">
        <v>21</v>
      </c>
      <c r="E2105" s="71">
        <v>577.6</v>
      </c>
      <c r="F2105" s="71">
        <v>20.74</v>
      </c>
      <c r="G2105" s="71">
        <v>598.34</v>
      </c>
      <c r="H2105" s="45">
        <v>9</v>
      </c>
    </row>
    <row r="2106" spans="1:8" x14ac:dyDescent="0.25">
      <c r="A2106" s="68" t="s">
        <v>4231</v>
      </c>
      <c r="B2106" s="68"/>
      <c r="C2106" s="69" t="s">
        <v>4232</v>
      </c>
      <c r="D2106" s="70"/>
      <c r="E2106" s="71"/>
      <c r="F2106" s="71"/>
      <c r="G2106" s="71"/>
      <c r="H2106" s="45">
        <v>5</v>
      </c>
    </row>
    <row r="2107" spans="1:8" ht="30" x14ac:dyDescent="0.25">
      <c r="A2107" s="68" t="s">
        <v>4233</v>
      </c>
      <c r="B2107" s="68"/>
      <c r="C2107" s="69" t="s">
        <v>4234</v>
      </c>
      <c r="D2107" s="70" t="s">
        <v>21</v>
      </c>
      <c r="E2107" s="71">
        <v>1017.33</v>
      </c>
      <c r="F2107" s="71">
        <v>20.74</v>
      </c>
      <c r="G2107" s="71">
        <v>1038.07</v>
      </c>
      <c r="H2107" s="45">
        <v>9</v>
      </c>
    </row>
    <row r="2108" spans="1:8" x14ac:dyDescent="0.25">
      <c r="A2108" s="68" t="s">
        <v>4235</v>
      </c>
      <c r="B2108" s="68"/>
      <c r="C2108" s="69" t="s">
        <v>4236</v>
      </c>
      <c r="D2108" s="70"/>
      <c r="E2108" s="71"/>
      <c r="F2108" s="71"/>
      <c r="G2108" s="71"/>
      <c r="H2108" s="45">
        <v>5</v>
      </c>
    </row>
    <row r="2109" spans="1:8" ht="30" x14ac:dyDescent="0.25">
      <c r="A2109" s="68" t="s">
        <v>4237</v>
      </c>
      <c r="B2109" s="68"/>
      <c r="C2109" s="69" t="s">
        <v>4238</v>
      </c>
      <c r="D2109" s="70" t="s">
        <v>21</v>
      </c>
      <c r="E2109" s="71">
        <v>492.82</v>
      </c>
      <c r="F2109" s="71">
        <v>62.88</v>
      </c>
      <c r="G2109" s="71">
        <v>555.70000000000005</v>
      </c>
      <c r="H2109" s="45">
        <v>9</v>
      </c>
    </row>
    <row r="2110" spans="1:8" x14ac:dyDescent="0.25">
      <c r="A2110" s="68" t="s">
        <v>4239</v>
      </c>
      <c r="B2110" s="68"/>
      <c r="C2110" s="69" t="s">
        <v>4240</v>
      </c>
      <c r="D2110" s="70"/>
      <c r="E2110" s="71"/>
      <c r="F2110" s="71"/>
      <c r="G2110" s="71"/>
      <c r="H2110" s="45">
        <v>5</v>
      </c>
    </row>
    <row r="2111" spans="1:8" ht="30" x14ac:dyDescent="0.25">
      <c r="A2111" s="68" t="s">
        <v>4241</v>
      </c>
      <c r="B2111" s="68"/>
      <c r="C2111" s="69" t="s">
        <v>4242</v>
      </c>
      <c r="D2111" s="70" t="s">
        <v>21</v>
      </c>
      <c r="E2111" s="71">
        <v>53.41</v>
      </c>
      <c r="F2111" s="71">
        <v>23.63</v>
      </c>
      <c r="G2111" s="71">
        <v>77.040000000000006</v>
      </c>
      <c r="H2111" s="45">
        <v>9</v>
      </c>
    </row>
    <row r="2112" spans="1:8" ht="30" x14ac:dyDescent="0.25">
      <c r="A2112" s="68" t="s">
        <v>4243</v>
      </c>
      <c r="B2112" s="68"/>
      <c r="C2112" s="69" t="s">
        <v>4244</v>
      </c>
      <c r="D2112" s="70" t="s">
        <v>21</v>
      </c>
      <c r="E2112" s="71">
        <v>200.39</v>
      </c>
      <c r="F2112" s="71">
        <v>23.63</v>
      </c>
      <c r="G2112" s="71">
        <v>224.02</v>
      </c>
      <c r="H2112" s="45">
        <v>9</v>
      </c>
    </row>
    <row r="2113" spans="1:8" ht="45" x14ac:dyDescent="0.25">
      <c r="A2113" s="68" t="s">
        <v>4245</v>
      </c>
      <c r="B2113" s="68"/>
      <c r="C2113" s="69" t="s">
        <v>4246</v>
      </c>
      <c r="D2113" s="70" t="s">
        <v>21</v>
      </c>
      <c r="E2113" s="71">
        <v>691.8</v>
      </c>
      <c r="F2113" s="71">
        <v>26.21</v>
      </c>
      <c r="G2113" s="71">
        <v>718.01</v>
      </c>
      <c r="H2113" s="45">
        <v>9</v>
      </c>
    </row>
    <row r="2114" spans="1:8" ht="45" x14ac:dyDescent="0.25">
      <c r="A2114" s="68" t="s">
        <v>4247</v>
      </c>
      <c r="B2114" s="68"/>
      <c r="C2114" s="69" t="s">
        <v>4248</v>
      </c>
      <c r="D2114" s="70" t="s">
        <v>21</v>
      </c>
      <c r="E2114" s="71">
        <v>7556.79</v>
      </c>
      <c r="F2114" s="71">
        <v>26.21</v>
      </c>
      <c r="G2114" s="71">
        <v>7583</v>
      </c>
      <c r="H2114" s="45">
        <v>9</v>
      </c>
    </row>
    <row r="2115" spans="1:8" ht="45" x14ac:dyDescent="0.25">
      <c r="A2115" s="68" t="s">
        <v>4249</v>
      </c>
      <c r="B2115" s="68"/>
      <c r="C2115" s="69" t="s">
        <v>4250</v>
      </c>
      <c r="D2115" s="70" t="s">
        <v>21</v>
      </c>
      <c r="E2115" s="71">
        <v>2690.46</v>
      </c>
      <c r="F2115" s="71">
        <v>26.21</v>
      </c>
      <c r="G2115" s="71">
        <v>2716.67</v>
      </c>
      <c r="H2115" s="45">
        <v>9</v>
      </c>
    </row>
    <row r="2116" spans="1:8" ht="45" x14ac:dyDescent="0.25">
      <c r="A2116" s="68" t="s">
        <v>4251</v>
      </c>
      <c r="B2116" s="68"/>
      <c r="C2116" s="69" t="s">
        <v>4252</v>
      </c>
      <c r="D2116" s="70" t="s">
        <v>21</v>
      </c>
      <c r="E2116" s="71">
        <v>835.53</v>
      </c>
      <c r="F2116" s="71">
        <v>26.21</v>
      </c>
      <c r="G2116" s="71">
        <v>861.74</v>
      </c>
      <c r="H2116" s="45">
        <v>9</v>
      </c>
    </row>
    <row r="2117" spans="1:8" x14ac:dyDescent="0.25">
      <c r="A2117" s="68" t="s">
        <v>4253</v>
      </c>
      <c r="B2117" s="68"/>
      <c r="C2117" s="69" t="s">
        <v>4254</v>
      </c>
      <c r="D2117" s="70"/>
      <c r="E2117" s="71"/>
      <c r="F2117" s="71"/>
      <c r="G2117" s="71"/>
      <c r="H2117" s="45">
        <v>5</v>
      </c>
    </row>
    <row r="2118" spans="1:8" ht="45" x14ac:dyDescent="0.25">
      <c r="A2118" s="68" t="s">
        <v>4255</v>
      </c>
      <c r="B2118" s="68"/>
      <c r="C2118" s="69" t="s">
        <v>4256</v>
      </c>
      <c r="D2118" s="70" t="s">
        <v>21</v>
      </c>
      <c r="E2118" s="71">
        <v>525.88</v>
      </c>
      <c r="F2118" s="71">
        <v>68.489999999999995</v>
      </c>
      <c r="G2118" s="71">
        <v>594.37</v>
      </c>
      <c r="H2118" s="45">
        <v>9</v>
      </c>
    </row>
    <row r="2119" spans="1:8" ht="45" x14ac:dyDescent="0.25">
      <c r="A2119" s="68" t="s">
        <v>4257</v>
      </c>
      <c r="B2119" s="68"/>
      <c r="C2119" s="69" t="s">
        <v>4258</v>
      </c>
      <c r="D2119" s="70" t="s">
        <v>21</v>
      </c>
      <c r="E2119" s="71">
        <v>511.75</v>
      </c>
      <c r="F2119" s="71">
        <v>68.489999999999995</v>
      </c>
      <c r="G2119" s="71">
        <v>580.24</v>
      </c>
      <c r="H2119" s="45">
        <v>9</v>
      </c>
    </row>
    <row r="2120" spans="1:8" ht="45" x14ac:dyDescent="0.25">
      <c r="A2120" s="68" t="s">
        <v>4259</v>
      </c>
      <c r="B2120" s="68"/>
      <c r="C2120" s="69" t="s">
        <v>4260</v>
      </c>
      <c r="D2120" s="70" t="s">
        <v>21</v>
      </c>
      <c r="E2120" s="71">
        <v>692.57</v>
      </c>
      <c r="F2120" s="71">
        <v>68.489999999999995</v>
      </c>
      <c r="G2120" s="71">
        <v>761.06</v>
      </c>
      <c r="H2120" s="45">
        <v>9</v>
      </c>
    </row>
    <row r="2121" spans="1:8" ht="45" x14ac:dyDescent="0.25">
      <c r="A2121" s="68" t="s">
        <v>4261</v>
      </c>
      <c r="B2121" s="68"/>
      <c r="C2121" s="69" t="s">
        <v>4262</v>
      </c>
      <c r="D2121" s="70" t="s">
        <v>21</v>
      </c>
      <c r="E2121" s="71">
        <v>436.16</v>
      </c>
      <c r="F2121" s="71">
        <v>68.489999999999995</v>
      </c>
      <c r="G2121" s="71">
        <v>504.65</v>
      </c>
      <c r="H2121" s="45">
        <v>9</v>
      </c>
    </row>
    <row r="2122" spans="1:8" ht="45" x14ac:dyDescent="0.25">
      <c r="A2122" s="68" t="s">
        <v>4263</v>
      </c>
      <c r="B2122" s="68"/>
      <c r="C2122" s="69" t="s">
        <v>4264</v>
      </c>
      <c r="D2122" s="70" t="s">
        <v>21</v>
      </c>
      <c r="E2122" s="71">
        <v>668.34</v>
      </c>
      <c r="F2122" s="71">
        <v>68.489999999999995</v>
      </c>
      <c r="G2122" s="71">
        <v>736.83</v>
      </c>
      <c r="H2122" s="45">
        <v>9</v>
      </c>
    </row>
    <row r="2123" spans="1:8" ht="30" x14ac:dyDescent="0.25">
      <c r="A2123" s="68" t="s">
        <v>4265</v>
      </c>
      <c r="B2123" s="68"/>
      <c r="C2123" s="69" t="s">
        <v>4266</v>
      </c>
      <c r="D2123" s="70" t="s">
        <v>334</v>
      </c>
      <c r="E2123" s="71">
        <v>32038.17</v>
      </c>
      <c r="F2123" s="71">
        <v>95.5</v>
      </c>
      <c r="G2123" s="71">
        <v>32133.67</v>
      </c>
      <c r="H2123" s="45">
        <v>9</v>
      </c>
    </row>
    <row r="2124" spans="1:8" ht="30" x14ac:dyDescent="0.25">
      <c r="A2124" s="68" t="s">
        <v>4267</v>
      </c>
      <c r="B2124" s="68"/>
      <c r="C2124" s="69" t="s">
        <v>4268</v>
      </c>
      <c r="D2124" s="70"/>
      <c r="E2124" s="71"/>
      <c r="F2124" s="71"/>
      <c r="G2124" s="71"/>
      <c r="H2124" s="45">
        <v>2</v>
      </c>
    </row>
    <row r="2125" spans="1:8" x14ac:dyDescent="0.25">
      <c r="A2125" s="68" t="s">
        <v>4269</v>
      </c>
      <c r="B2125" s="68"/>
      <c r="C2125" s="69" t="s">
        <v>4270</v>
      </c>
      <c r="D2125" s="70"/>
      <c r="E2125" s="71"/>
      <c r="F2125" s="71"/>
      <c r="G2125" s="71"/>
      <c r="H2125" s="45">
        <v>5</v>
      </c>
    </row>
    <row r="2126" spans="1:8" ht="30" x14ac:dyDescent="0.25">
      <c r="A2126" s="68" t="s">
        <v>4271</v>
      </c>
      <c r="B2126" s="68"/>
      <c r="C2126" s="69" t="s">
        <v>4272</v>
      </c>
      <c r="D2126" s="70" t="s">
        <v>131</v>
      </c>
      <c r="E2126" s="71">
        <v>6.36</v>
      </c>
      <c r="F2126" s="71">
        <v>20.74</v>
      </c>
      <c r="G2126" s="71">
        <v>27.1</v>
      </c>
      <c r="H2126" s="45">
        <v>9</v>
      </c>
    </row>
    <row r="2127" spans="1:8" ht="30" x14ac:dyDescent="0.25">
      <c r="A2127" s="68" t="s">
        <v>4273</v>
      </c>
      <c r="B2127" s="68"/>
      <c r="C2127" s="69" t="s">
        <v>4274</v>
      </c>
      <c r="D2127" s="70" t="s">
        <v>131</v>
      </c>
      <c r="E2127" s="71">
        <v>9.81</v>
      </c>
      <c r="F2127" s="71">
        <v>24.88</v>
      </c>
      <c r="G2127" s="71">
        <v>34.69</v>
      </c>
      <c r="H2127" s="45">
        <v>9</v>
      </c>
    </row>
    <row r="2128" spans="1:8" ht="30" x14ac:dyDescent="0.25">
      <c r="A2128" s="68" t="s">
        <v>4275</v>
      </c>
      <c r="B2128" s="68"/>
      <c r="C2128" s="69" t="s">
        <v>4276</v>
      </c>
      <c r="D2128" s="70" t="s">
        <v>131</v>
      </c>
      <c r="E2128" s="71">
        <v>14.12</v>
      </c>
      <c r="F2128" s="71">
        <v>29.03</v>
      </c>
      <c r="G2128" s="71">
        <v>43.15</v>
      </c>
      <c r="H2128" s="45">
        <v>9</v>
      </c>
    </row>
    <row r="2129" spans="1:8" ht="30" x14ac:dyDescent="0.25">
      <c r="A2129" s="68" t="s">
        <v>4277</v>
      </c>
      <c r="B2129" s="68"/>
      <c r="C2129" s="69" t="s">
        <v>4278</v>
      </c>
      <c r="D2129" s="70" t="s">
        <v>131</v>
      </c>
      <c r="E2129" s="71">
        <v>16.43</v>
      </c>
      <c r="F2129" s="71">
        <v>33.18</v>
      </c>
      <c r="G2129" s="71">
        <v>49.61</v>
      </c>
      <c r="H2129" s="45">
        <v>9</v>
      </c>
    </row>
    <row r="2130" spans="1:8" ht="30" x14ac:dyDescent="0.25">
      <c r="A2130" s="68" t="s">
        <v>4279</v>
      </c>
      <c r="B2130" s="68"/>
      <c r="C2130" s="69" t="s">
        <v>4280</v>
      </c>
      <c r="D2130" s="70" t="s">
        <v>131</v>
      </c>
      <c r="E2130" s="71">
        <v>21.66</v>
      </c>
      <c r="F2130" s="71">
        <v>37.32</v>
      </c>
      <c r="G2130" s="71">
        <v>58.98</v>
      </c>
      <c r="H2130" s="45">
        <v>9</v>
      </c>
    </row>
    <row r="2131" spans="1:8" ht="30" x14ac:dyDescent="0.25">
      <c r="A2131" s="68" t="s">
        <v>4281</v>
      </c>
      <c r="B2131" s="68"/>
      <c r="C2131" s="69" t="s">
        <v>4282</v>
      </c>
      <c r="D2131" s="70" t="s">
        <v>131</v>
      </c>
      <c r="E2131" s="71">
        <v>35.19</v>
      </c>
      <c r="F2131" s="71">
        <v>41.47</v>
      </c>
      <c r="G2131" s="71">
        <v>76.66</v>
      </c>
      <c r="H2131" s="45">
        <v>9</v>
      </c>
    </row>
    <row r="2132" spans="1:8" ht="30" x14ac:dyDescent="0.25">
      <c r="A2132" s="68" t="s">
        <v>4283</v>
      </c>
      <c r="B2132" s="68"/>
      <c r="C2132" s="69" t="s">
        <v>4284</v>
      </c>
      <c r="D2132" s="70" t="s">
        <v>131</v>
      </c>
      <c r="E2132" s="71">
        <v>44.66</v>
      </c>
      <c r="F2132" s="71">
        <v>45.62</v>
      </c>
      <c r="G2132" s="71">
        <v>90.28</v>
      </c>
      <c r="H2132" s="45">
        <v>9</v>
      </c>
    </row>
    <row r="2133" spans="1:8" ht="30" x14ac:dyDescent="0.25">
      <c r="A2133" s="68" t="s">
        <v>4285</v>
      </c>
      <c r="B2133" s="68"/>
      <c r="C2133" s="69" t="s">
        <v>4286</v>
      </c>
      <c r="D2133" s="70" t="s">
        <v>131</v>
      </c>
      <c r="E2133" s="71">
        <v>73.239999999999995</v>
      </c>
      <c r="F2133" s="71">
        <v>53.91</v>
      </c>
      <c r="G2133" s="71">
        <v>127.15</v>
      </c>
      <c r="H2133" s="45">
        <v>9</v>
      </c>
    </row>
    <row r="2134" spans="1:8" ht="30" x14ac:dyDescent="0.25">
      <c r="A2134" s="68" t="s">
        <v>4287</v>
      </c>
      <c r="B2134" s="68"/>
      <c r="C2134" s="69" t="s">
        <v>4288</v>
      </c>
      <c r="D2134" s="70"/>
      <c r="E2134" s="71"/>
      <c r="F2134" s="71"/>
      <c r="G2134" s="71"/>
      <c r="H2134" s="45">
        <v>5</v>
      </c>
    </row>
    <row r="2135" spans="1:8" ht="30" x14ac:dyDescent="0.25">
      <c r="A2135" s="68" t="s">
        <v>4289</v>
      </c>
      <c r="B2135" s="68"/>
      <c r="C2135" s="69" t="s">
        <v>4290</v>
      </c>
      <c r="D2135" s="70" t="s">
        <v>131</v>
      </c>
      <c r="E2135" s="71">
        <v>9.07</v>
      </c>
      <c r="F2135" s="71">
        <v>24.88</v>
      </c>
      <c r="G2135" s="71">
        <v>33.950000000000003</v>
      </c>
      <c r="H2135" s="45">
        <v>9</v>
      </c>
    </row>
    <row r="2136" spans="1:8" ht="30" x14ac:dyDescent="0.25">
      <c r="A2136" s="68" t="s">
        <v>4291</v>
      </c>
      <c r="B2136" s="68"/>
      <c r="C2136" s="69" t="s">
        <v>4292</v>
      </c>
      <c r="D2136" s="70" t="s">
        <v>131</v>
      </c>
      <c r="E2136" s="71">
        <v>11.84</v>
      </c>
      <c r="F2136" s="71">
        <v>29.03</v>
      </c>
      <c r="G2136" s="71">
        <v>40.869999999999997</v>
      </c>
      <c r="H2136" s="45">
        <v>9</v>
      </c>
    </row>
    <row r="2137" spans="1:8" ht="30" x14ac:dyDescent="0.25">
      <c r="A2137" s="68" t="s">
        <v>4293</v>
      </c>
      <c r="B2137" s="68"/>
      <c r="C2137" s="69" t="s">
        <v>4294</v>
      </c>
      <c r="D2137" s="70" t="s">
        <v>131</v>
      </c>
      <c r="E2137" s="71">
        <v>20.63</v>
      </c>
      <c r="F2137" s="71">
        <v>33.18</v>
      </c>
      <c r="G2137" s="71">
        <v>53.81</v>
      </c>
      <c r="H2137" s="45">
        <v>9</v>
      </c>
    </row>
    <row r="2138" spans="1:8" ht="30" x14ac:dyDescent="0.25">
      <c r="A2138" s="68" t="s">
        <v>4295</v>
      </c>
      <c r="B2138" s="68"/>
      <c r="C2138" s="69" t="s">
        <v>4296</v>
      </c>
      <c r="D2138" s="70" t="s">
        <v>131</v>
      </c>
      <c r="E2138" s="71">
        <v>23.31</v>
      </c>
      <c r="F2138" s="71">
        <v>37.32</v>
      </c>
      <c r="G2138" s="71">
        <v>60.63</v>
      </c>
      <c r="H2138" s="45">
        <v>9</v>
      </c>
    </row>
    <row r="2139" spans="1:8" ht="30" x14ac:dyDescent="0.25">
      <c r="A2139" s="68" t="s">
        <v>4297</v>
      </c>
      <c r="B2139" s="68"/>
      <c r="C2139" s="69" t="s">
        <v>4298</v>
      </c>
      <c r="D2139" s="70" t="s">
        <v>131</v>
      </c>
      <c r="E2139" s="71">
        <v>31.25</v>
      </c>
      <c r="F2139" s="71">
        <v>41.47</v>
      </c>
      <c r="G2139" s="71">
        <v>72.72</v>
      </c>
      <c r="H2139" s="45">
        <v>9</v>
      </c>
    </row>
    <row r="2140" spans="1:8" ht="30" x14ac:dyDescent="0.25">
      <c r="A2140" s="68" t="s">
        <v>4299</v>
      </c>
      <c r="B2140" s="68"/>
      <c r="C2140" s="69" t="s">
        <v>4300</v>
      </c>
      <c r="D2140" s="70" t="s">
        <v>131</v>
      </c>
      <c r="E2140" s="71">
        <v>45.91</v>
      </c>
      <c r="F2140" s="71">
        <v>49.76</v>
      </c>
      <c r="G2140" s="71">
        <v>95.67</v>
      </c>
      <c r="H2140" s="45">
        <v>9</v>
      </c>
    </row>
    <row r="2141" spans="1:8" ht="30" x14ac:dyDescent="0.25">
      <c r="A2141" s="68" t="s">
        <v>4301</v>
      </c>
      <c r="B2141" s="68"/>
      <c r="C2141" s="69" t="s">
        <v>4302</v>
      </c>
      <c r="D2141" s="70" t="s">
        <v>131</v>
      </c>
      <c r="E2141" s="71">
        <v>62.82</v>
      </c>
      <c r="F2141" s="71">
        <v>62.21</v>
      </c>
      <c r="G2141" s="71">
        <v>125.03</v>
      </c>
      <c r="H2141" s="45">
        <v>9</v>
      </c>
    </row>
    <row r="2142" spans="1:8" ht="30" x14ac:dyDescent="0.25">
      <c r="A2142" s="68" t="s">
        <v>4303</v>
      </c>
      <c r="B2142" s="68"/>
      <c r="C2142" s="69" t="s">
        <v>4304</v>
      </c>
      <c r="D2142" s="70" t="s">
        <v>131</v>
      </c>
      <c r="E2142" s="71">
        <v>92.65</v>
      </c>
      <c r="F2142" s="71">
        <v>74.650000000000006</v>
      </c>
      <c r="G2142" s="71">
        <v>167.3</v>
      </c>
      <c r="H2142" s="45">
        <v>9</v>
      </c>
    </row>
    <row r="2143" spans="1:8" ht="30" x14ac:dyDescent="0.25">
      <c r="A2143" s="68" t="s">
        <v>4305</v>
      </c>
      <c r="B2143" s="68"/>
      <c r="C2143" s="69" t="s">
        <v>4306</v>
      </c>
      <c r="D2143" s="70"/>
      <c r="E2143" s="71"/>
      <c r="F2143" s="71"/>
      <c r="G2143" s="71"/>
      <c r="H2143" s="45">
        <v>5</v>
      </c>
    </row>
    <row r="2144" spans="1:8" ht="30" x14ac:dyDescent="0.25">
      <c r="A2144" s="68" t="s">
        <v>4307</v>
      </c>
      <c r="B2144" s="68"/>
      <c r="C2144" s="69" t="s">
        <v>4308</v>
      </c>
      <c r="D2144" s="70" t="s">
        <v>131</v>
      </c>
      <c r="E2144" s="71">
        <v>23.93</v>
      </c>
      <c r="F2144" s="71">
        <v>24.88</v>
      </c>
      <c r="G2144" s="71">
        <v>48.81</v>
      </c>
      <c r="H2144" s="45">
        <v>9</v>
      </c>
    </row>
    <row r="2145" spans="1:8" ht="30" x14ac:dyDescent="0.25">
      <c r="A2145" s="68" t="s">
        <v>4309</v>
      </c>
      <c r="B2145" s="68"/>
      <c r="C2145" s="69" t="s">
        <v>4310</v>
      </c>
      <c r="D2145" s="70" t="s">
        <v>131</v>
      </c>
      <c r="E2145" s="71">
        <v>30.47</v>
      </c>
      <c r="F2145" s="71">
        <v>29.03</v>
      </c>
      <c r="G2145" s="71">
        <v>59.5</v>
      </c>
      <c r="H2145" s="45">
        <v>9</v>
      </c>
    </row>
    <row r="2146" spans="1:8" ht="30" x14ac:dyDescent="0.25">
      <c r="A2146" s="68" t="s">
        <v>4311</v>
      </c>
      <c r="B2146" s="68"/>
      <c r="C2146" s="69" t="s">
        <v>4312</v>
      </c>
      <c r="D2146" s="70" t="s">
        <v>131</v>
      </c>
      <c r="E2146" s="71">
        <v>45.13</v>
      </c>
      <c r="F2146" s="71">
        <v>33.18</v>
      </c>
      <c r="G2146" s="71">
        <v>78.31</v>
      </c>
      <c r="H2146" s="45">
        <v>9</v>
      </c>
    </row>
    <row r="2147" spans="1:8" ht="30" x14ac:dyDescent="0.25">
      <c r="A2147" s="68" t="s">
        <v>4313</v>
      </c>
      <c r="B2147" s="68"/>
      <c r="C2147" s="69" t="s">
        <v>4314</v>
      </c>
      <c r="D2147" s="70" t="s">
        <v>131</v>
      </c>
      <c r="E2147" s="71">
        <v>54.83</v>
      </c>
      <c r="F2147" s="71">
        <v>37.32</v>
      </c>
      <c r="G2147" s="71">
        <v>92.15</v>
      </c>
      <c r="H2147" s="45">
        <v>9</v>
      </c>
    </row>
    <row r="2148" spans="1:8" ht="30" x14ac:dyDescent="0.25">
      <c r="A2148" s="68" t="s">
        <v>4315</v>
      </c>
      <c r="B2148" s="68"/>
      <c r="C2148" s="69" t="s">
        <v>4316</v>
      </c>
      <c r="D2148" s="70" t="s">
        <v>131</v>
      </c>
      <c r="E2148" s="71">
        <v>71.959999999999994</v>
      </c>
      <c r="F2148" s="71">
        <v>41.47</v>
      </c>
      <c r="G2148" s="71">
        <v>113.43</v>
      </c>
      <c r="H2148" s="45">
        <v>9</v>
      </c>
    </row>
    <row r="2149" spans="1:8" ht="30" x14ac:dyDescent="0.25">
      <c r="A2149" s="68" t="s">
        <v>4317</v>
      </c>
      <c r="B2149" s="68"/>
      <c r="C2149" s="69" t="s">
        <v>4318</v>
      </c>
      <c r="D2149" s="70" t="s">
        <v>131</v>
      </c>
      <c r="E2149" s="71">
        <v>99.32</v>
      </c>
      <c r="F2149" s="71">
        <v>49.76</v>
      </c>
      <c r="G2149" s="71">
        <v>149.08000000000001</v>
      </c>
      <c r="H2149" s="45">
        <v>9</v>
      </c>
    </row>
    <row r="2150" spans="1:8" ht="30" x14ac:dyDescent="0.25">
      <c r="A2150" s="68" t="s">
        <v>4319</v>
      </c>
      <c r="B2150" s="68"/>
      <c r="C2150" s="69" t="s">
        <v>4320</v>
      </c>
      <c r="D2150" s="70" t="s">
        <v>131</v>
      </c>
      <c r="E2150" s="71">
        <v>113.09</v>
      </c>
      <c r="F2150" s="71">
        <v>62.21</v>
      </c>
      <c r="G2150" s="71">
        <v>175.3</v>
      </c>
      <c r="H2150" s="45">
        <v>9</v>
      </c>
    </row>
    <row r="2151" spans="1:8" ht="30" x14ac:dyDescent="0.25">
      <c r="A2151" s="68" t="s">
        <v>4321</v>
      </c>
      <c r="B2151" s="68"/>
      <c r="C2151" s="69" t="s">
        <v>4322</v>
      </c>
      <c r="D2151" s="70" t="s">
        <v>131</v>
      </c>
      <c r="E2151" s="71">
        <v>135.87</v>
      </c>
      <c r="F2151" s="71">
        <v>74.650000000000006</v>
      </c>
      <c r="G2151" s="71">
        <v>210.52</v>
      </c>
      <c r="H2151" s="45">
        <v>9</v>
      </c>
    </row>
    <row r="2152" spans="1:8" ht="30" x14ac:dyDescent="0.25">
      <c r="A2152" s="68" t="s">
        <v>4323</v>
      </c>
      <c r="B2152" s="68"/>
      <c r="C2152" s="69" t="s">
        <v>4324</v>
      </c>
      <c r="D2152" s="70"/>
      <c r="E2152" s="71"/>
      <c r="F2152" s="71"/>
      <c r="G2152" s="71"/>
      <c r="H2152" s="45">
        <v>5</v>
      </c>
    </row>
    <row r="2153" spans="1:8" ht="30" x14ac:dyDescent="0.25">
      <c r="A2153" s="68" t="s">
        <v>4325</v>
      </c>
      <c r="B2153" s="68"/>
      <c r="C2153" s="69" t="s">
        <v>4326</v>
      </c>
      <c r="D2153" s="70" t="s">
        <v>131</v>
      </c>
      <c r="E2153" s="71">
        <v>22.17</v>
      </c>
      <c r="F2153" s="71">
        <v>20.74</v>
      </c>
      <c r="G2153" s="71">
        <v>42.91</v>
      </c>
      <c r="H2153" s="45">
        <v>9</v>
      </c>
    </row>
    <row r="2154" spans="1:8" ht="30" x14ac:dyDescent="0.25">
      <c r="A2154" s="68" t="s">
        <v>4327</v>
      </c>
      <c r="B2154" s="68"/>
      <c r="C2154" s="69" t="s">
        <v>4328</v>
      </c>
      <c r="D2154" s="70" t="s">
        <v>131</v>
      </c>
      <c r="E2154" s="71">
        <v>28.78</v>
      </c>
      <c r="F2154" s="71">
        <v>24.88</v>
      </c>
      <c r="G2154" s="71">
        <v>53.66</v>
      </c>
      <c r="H2154" s="45">
        <v>9</v>
      </c>
    </row>
    <row r="2155" spans="1:8" ht="30" x14ac:dyDescent="0.25">
      <c r="A2155" s="68" t="s">
        <v>4329</v>
      </c>
      <c r="B2155" s="68"/>
      <c r="C2155" s="69" t="s">
        <v>4330</v>
      </c>
      <c r="D2155" s="70" t="s">
        <v>131</v>
      </c>
      <c r="E2155" s="71">
        <v>36.21</v>
      </c>
      <c r="F2155" s="71">
        <v>29.03</v>
      </c>
      <c r="G2155" s="71">
        <v>65.239999999999995</v>
      </c>
      <c r="H2155" s="45">
        <v>9</v>
      </c>
    </row>
    <row r="2156" spans="1:8" ht="30" x14ac:dyDescent="0.25">
      <c r="A2156" s="68" t="s">
        <v>4331</v>
      </c>
      <c r="B2156" s="68"/>
      <c r="C2156" s="69" t="s">
        <v>4332</v>
      </c>
      <c r="D2156" s="70" t="s">
        <v>131</v>
      </c>
      <c r="E2156" s="71">
        <v>53.32</v>
      </c>
      <c r="F2156" s="71">
        <v>33.18</v>
      </c>
      <c r="G2156" s="71">
        <v>86.5</v>
      </c>
      <c r="H2156" s="45">
        <v>9</v>
      </c>
    </row>
    <row r="2157" spans="1:8" ht="30" x14ac:dyDescent="0.25">
      <c r="A2157" s="68" t="s">
        <v>4333</v>
      </c>
      <c r="B2157" s="68"/>
      <c r="C2157" s="69" t="s">
        <v>4334</v>
      </c>
      <c r="D2157" s="70" t="s">
        <v>131</v>
      </c>
      <c r="E2157" s="71">
        <v>60.43</v>
      </c>
      <c r="F2157" s="71">
        <v>37.32</v>
      </c>
      <c r="G2157" s="71">
        <v>97.75</v>
      </c>
      <c r="H2157" s="45">
        <v>9</v>
      </c>
    </row>
    <row r="2158" spans="1:8" ht="30" x14ac:dyDescent="0.25">
      <c r="A2158" s="68" t="s">
        <v>4335</v>
      </c>
      <c r="B2158" s="68"/>
      <c r="C2158" s="69" t="s">
        <v>4336</v>
      </c>
      <c r="D2158" s="70" t="s">
        <v>131</v>
      </c>
      <c r="E2158" s="71">
        <v>80.81</v>
      </c>
      <c r="F2158" s="71">
        <v>41.47</v>
      </c>
      <c r="G2158" s="71">
        <v>122.28</v>
      </c>
      <c r="H2158" s="45">
        <v>9</v>
      </c>
    </row>
    <row r="2159" spans="1:8" ht="30" x14ac:dyDescent="0.25">
      <c r="A2159" s="68" t="s">
        <v>4337</v>
      </c>
      <c r="B2159" s="68"/>
      <c r="C2159" s="69" t="s">
        <v>4338</v>
      </c>
      <c r="D2159" s="70" t="s">
        <v>131</v>
      </c>
      <c r="E2159" s="71">
        <v>124.7</v>
      </c>
      <c r="F2159" s="71">
        <v>49.76</v>
      </c>
      <c r="G2159" s="71">
        <v>174.46</v>
      </c>
      <c r="H2159" s="45">
        <v>9</v>
      </c>
    </row>
    <row r="2160" spans="1:8" ht="30" x14ac:dyDescent="0.25">
      <c r="A2160" s="68" t="s">
        <v>4339</v>
      </c>
      <c r="B2160" s="68"/>
      <c r="C2160" s="69" t="s">
        <v>4340</v>
      </c>
      <c r="D2160" s="70" t="s">
        <v>131</v>
      </c>
      <c r="E2160" s="71">
        <v>149.47</v>
      </c>
      <c r="F2160" s="71">
        <v>62.21</v>
      </c>
      <c r="G2160" s="71">
        <v>211.68</v>
      </c>
      <c r="H2160" s="45">
        <v>9</v>
      </c>
    </row>
    <row r="2161" spans="1:8" ht="30" x14ac:dyDescent="0.25">
      <c r="A2161" s="68" t="s">
        <v>4341</v>
      </c>
      <c r="B2161" s="68"/>
      <c r="C2161" s="69" t="s">
        <v>4342</v>
      </c>
      <c r="D2161" s="70" t="s">
        <v>131</v>
      </c>
      <c r="E2161" s="71">
        <v>198.86</v>
      </c>
      <c r="F2161" s="71">
        <v>74.650000000000006</v>
      </c>
      <c r="G2161" s="71">
        <v>273.51</v>
      </c>
      <c r="H2161" s="45">
        <v>9</v>
      </c>
    </row>
    <row r="2162" spans="1:8" x14ac:dyDescent="0.25">
      <c r="A2162" s="68" t="s">
        <v>4343</v>
      </c>
      <c r="B2162" s="68"/>
      <c r="C2162" s="69" t="s">
        <v>4344</v>
      </c>
      <c r="D2162" s="70"/>
      <c r="E2162" s="71"/>
      <c r="F2162" s="71"/>
      <c r="G2162" s="71"/>
      <c r="H2162" s="45">
        <v>5</v>
      </c>
    </row>
    <row r="2163" spans="1:8" ht="30" x14ac:dyDescent="0.25">
      <c r="A2163" s="68" t="s">
        <v>4345</v>
      </c>
      <c r="B2163" s="68"/>
      <c r="C2163" s="69" t="s">
        <v>4346</v>
      </c>
      <c r="D2163" s="70" t="s">
        <v>334</v>
      </c>
      <c r="E2163" s="71">
        <v>9.42</v>
      </c>
      <c r="F2163" s="71">
        <v>10.37</v>
      </c>
      <c r="G2163" s="71">
        <v>19.79</v>
      </c>
      <c r="H2163" s="45">
        <v>9</v>
      </c>
    </row>
    <row r="2164" spans="1:8" x14ac:dyDescent="0.25">
      <c r="A2164" s="68" t="s">
        <v>4347</v>
      </c>
      <c r="B2164" s="68"/>
      <c r="C2164" s="69" t="s">
        <v>4348</v>
      </c>
      <c r="D2164" s="70" t="s">
        <v>131</v>
      </c>
      <c r="E2164" s="71">
        <v>6.67</v>
      </c>
      <c r="F2164" s="71">
        <v>2.0699999999999998</v>
      </c>
      <c r="G2164" s="71">
        <v>8.74</v>
      </c>
      <c r="H2164" s="45">
        <v>9</v>
      </c>
    </row>
    <row r="2165" spans="1:8" x14ac:dyDescent="0.25">
      <c r="A2165" s="68" t="s">
        <v>4349</v>
      </c>
      <c r="B2165" s="68"/>
      <c r="C2165" s="69" t="s">
        <v>4350</v>
      </c>
      <c r="D2165" s="70" t="s">
        <v>21</v>
      </c>
      <c r="E2165" s="71">
        <v>1.07</v>
      </c>
      <c r="F2165" s="71">
        <v>6.22</v>
      </c>
      <c r="G2165" s="71">
        <v>7.29</v>
      </c>
      <c r="H2165" s="45">
        <v>9</v>
      </c>
    </row>
    <row r="2166" spans="1:8" x14ac:dyDescent="0.25">
      <c r="A2166" s="68" t="s">
        <v>4351</v>
      </c>
      <c r="B2166" s="68"/>
      <c r="C2166" s="69" t="s">
        <v>4352</v>
      </c>
      <c r="D2166" s="70" t="s">
        <v>21</v>
      </c>
      <c r="E2166" s="71">
        <v>3.14</v>
      </c>
      <c r="F2166" s="71">
        <v>7.45</v>
      </c>
      <c r="G2166" s="71">
        <v>10.59</v>
      </c>
      <c r="H2166" s="45">
        <v>9</v>
      </c>
    </row>
    <row r="2167" spans="1:8" x14ac:dyDescent="0.25">
      <c r="A2167" s="68" t="s">
        <v>4353</v>
      </c>
      <c r="B2167" s="68"/>
      <c r="C2167" s="69" t="s">
        <v>4354</v>
      </c>
      <c r="D2167" s="70" t="s">
        <v>21</v>
      </c>
      <c r="E2167" s="71">
        <v>2.2999999999999998</v>
      </c>
      <c r="F2167" s="71">
        <v>7.45</v>
      </c>
      <c r="G2167" s="71">
        <v>9.75</v>
      </c>
      <c r="H2167" s="45">
        <v>9</v>
      </c>
    </row>
    <row r="2168" spans="1:8" x14ac:dyDescent="0.25">
      <c r="A2168" s="68" t="s">
        <v>4355</v>
      </c>
      <c r="B2168" s="68"/>
      <c r="C2168" s="69" t="s">
        <v>4356</v>
      </c>
      <c r="D2168" s="70" t="s">
        <v>21</v>
      </c>
      <c r="E2168" s="71">
        <v>2.64</v>
      </c>
      <c r="F2168" s="71">
        <v>6.22</v>
      </c>
      <c r="G2168" s="71">
        <v>8.86</v>
      </c>
      <c r="H2168" s="45">
        <v>9</v>
      </c>
    </row>
    <row r="2169" spans="1:8" ht="30" x14ac:dyDescent="0.25">
      <c r="A2169" s="68" t="s">
        <v>4357</v>
      </c>
      <c r="B2169" s="68"/>
      <c r="C2169" s="69" t="s">
        <v>4358</v>
      </c>
      <c r="D2169" s="70" t="s">
        <v>131</v>
      </c>
      <c r="E2169" s="71">
        <v>5.54</v>
      </c>
      <c r="F2169" s="71">
        <v>12.44</v>
      </c>
      <c r="G2169" s="71">
        <v>17.98</v>
      </c>
      <c r="H2169" s="45">
        <v>9</v>
      </c>
    </row>
    <row r="2170" spans="1:8" ht="30" x14ac:dyDescent="0.25">
      <c r="A2170" s="68" t="s">
        <v>4359</v>
      </c>
      <c r="B2170" s="68"/>
      <c r="C2170" s="69" t="s">
        <v>4360</v>
      </c>
      <c r="D2170" s="70" t="s">
        <v>131</v>
      </c>
      <c r="E2170" s="71">
        <v>9.76</v>
      </c>
      <c r="F2170" s="71">
        <v>5.83</v>
      </c>
      <c r="G2170" s="71">
        <v>15.59</v>
      </c>
      <c r="H2170" s="45">
        <v>9</v>
      </c>
    </row>
    <row r="2171" spans="1:8" ht="30" x14ac:dyDescent="0.25">
      <c r="A2171" s="68" t="s">
        <v>4361</v>
      </c>
      <c r="B2171" s="68"/>
      <c r="C2171" s="69" t="s">
        <v>4362</v>
      </c>
      <c r="D2171" s="70" t="s">
        <v>131</v>
      </c>
      <c r="E2171" s="71">
        <v>5.13</v>
      </c>
      <c r="F2171" s="71">
        <v>5.83</v>
      </c>
      <c r="G2171" s="71">
        <v>10.96</v>
      </c>
      <c r="H2171" s="45">
        <v>9</v>
      </c>
    </row>
    <row r="2172" spans="1:8" ht="30" x14ac:dyDescent="0.25">
      <c r="A2172" s="68" t="s">
        <v>4363</v>
      </c>
      <c r="B2172" s="68"/>
      <c r="C2172" s="69" t="s">
        <v>4364</v>
      </c>
      <c r="D2172" s="70" t="s">
        <v>131</v>
      </c>
      <c r="E2172" s="71">
        <v>9.34</v>
      </c>
      <c r="F2172" s="71">
        <v>5.83</v>
      </c>
      <c r="G2172" s="71">
        <v>15.17</v>
      </c>
      <c r="H2172" s="45">
        <v>9</v>
      </c>
    </row>
    <row r="2173" spans="1:8" ht="30" x14ac:dyDescent="0.25">
      <c r="A2173" s="68" t="s">
        <v>4365</v>
      </c>
      <c r="B2173" s="68"/>
      <c r="C2173" s="69" t="s">
        <v>4366</v>
      </c>
      <c r="D2173" s="70" t="s">
        <v>131</v>
      </c>
      <c r="E2173" s="71">
        <v>43.95</v>
      </c>
      <c r="F2173" s="71">
        <v>10.37</v>
      </c>
      <c r="G2173" s="71">
        <v>54.32</v>
      </c>
      <c r="H2173" s="45">
        <v>9</v>
      </c>
    </row>
    <row r="2174" spans="1:8" ht="30" x14ac:dyDescent="0.25">
      <c r="A2174" s="68" t="s">
        <v>4367</v>
      </c>
      <c r="B2174" s="68"/>
      <c r="C2174" s="69" t="s">
        <v>4368</v>
      </c>
      <c r="D2174" s="70" t="s">
        <v>131</v>
      </c>
      <c r="E2174" s="71">
        <v>75.650000000000006</v>
      </c>
      <c r="F2174" s="71">
        <v>10.37</v>
      </c>
      <c r="G2174" s="71">
        <v>86.02</v>
      </c>
      <c r="H2174" s="45">
        <v>9</v>
      </c>
    </row>
    <row r="2175" spans="1:8" x14ac:dyDescent="0.25">
      <c r="A2175" s="68" t="s">
        <v>4369</v>
      </c>
      <c r="B2175" s="68"/>
      <c r="C2175" s="69" t="s">
        <v>4370</v>
      </c>
      <c r="D2175" s="70" t="s">
        <v>131</v>
      </c>
      <c r="E2175" s="71">
        <v>44.54</v>
      </c>
      <c r="F2175" s="71">
        <v>10.37</v>
      </c>
      <c r="G2175" s="71">
        <v>54.91</v>
      </c>
      <c r="H2175" s="45">
        <v>9</v>
      </c>
    </row>
    <row r="2176" spans="1:8" ht="30" x14ac:dyDescent="0.25">
      <c r="A2176" s="68" t="s">
        <v>4371</v>
      </c>
      <c r="B2176" s="68"/>
      <c r="C2176" s="69" t="s">
        <v>4372</v>
      </c>
      <c r="D2176" s="70" t="s">
        <v>131</v>
      </c>
      <c r="E2176" s="71">
        <v>70.69</v>
      </c>
      <c r="F2176" s="71">
        <v>12.44</v>
      </c>
      <c r="G2176" s="71">
        <v>83.13</v>
      </c>
      <c r="H2176" s="45">
        <v>9</v>
      </c>
    </row>
    <row r="2177" spans="1:8" ht="30" x14ac:dyDescent="0.25">
      <c r="A2177" s="68" t="s">
        <v>4373</v>
      </c>
      <c r="B2177" s="68"/>
      <c r="C2177" s="69" t="s">
        <v>4374</v>
      </c>
      <c r="D2177" s="70" t="s">
        <v>131</v>
      </c>
      <c r="E2177" s="71">
        <v>109.2</v>
      </c>
      <c r="F2177" s="71">
        <v>14.51</v>
      </c>
      <c r="G2177" s="71">
        <v>123.71</v>
      </c>
      <c r="H2177" s="45">
        <v>9</v>
      </c>
    </row>
    <row r="2178" spans="1:8" ht="30" x14ac:dyDescent="0.25">
      <c r="A2178" s="68" t="s">
        <v>4375</v>
      </c>
      <c r="B2178" s="68"/>
      <c r="C2178" s="69" t="s">
        <v>4376</v>
      </c>
      <c r="D2178" s="70" t="s">
        <v>131</v>
      </c>
      <c r="E2178" s="71">
        <v>130.51</v>
      </c>
      <c r="F2178" s="71">
        <v>16.59</v>
      </c>
      <c r="G2178" s="71">
        <v>147.1</v>
      </c>
      <c r="H2178" s="45">
        <v>9</v>
      </c>
    </row>
    <row r="2179" spans="1:8" ht="30" x14ac:dyDescent="0.25">
      <c r="A2179" s="68" t="s">
        <v>4377</v>
      </c>
      <c r="B2179" s="68"/>
      <c r="C2179" s="69" t="s">
        <v>4378</v>
      </c>
      <c r="D2179" s="70" t="s">
        <v>21</v>
      </c>
      <c r="E2179" s="71">
        <v>10.41</v>
      </c>
      <c r="F2179" s="71">
        <v>1.69</v>
      </c>
      <c r="G2179" s="71">
        <v>12.1</v>
      </c>
      <c r="H2179" s="45">
        <v>9</v>
      </c>
    </row>
    <row r="2180" spans="1:8" ht="30" x14ac:dyDescent="0.25">
      <c r="A2180" s="68" t="s">
        <v>4379</v>
      </c>
      <c r="B2180" s="68"/>
      <c r="C2180" s="69" t="s">
        <v>4380</v>
      </c>
      <c r="D2180" s="70" t="s">
        <v>21</v>
      </c>
      <c r="E2180" s="71">
        <v>11.82</v>
      </c>
      <c r="F2180" s="71">
        <v>1.69</v>
      </c>
      <c r="G2180" s="71">
        <v>13.51</v>
      </c>
      <c r="H2180" s="45">
        <v>9</v>
      </c>
    </row>
    <row r="2181" spans="1:8" ht="30" x14ac:dyDescent="0.25">
      <c r="A2181" s="68" t="s">
        <v>4381</v>
      </c>
      <c r="B2181" s="68"/>
      <c r="C2181" s="69" t="s">
        <v>4382</v>
      </c>
      <c r="D2181" s="70" t="s">
        <v>21</v>
      </c>
      <c r="E2181" s="71">
        <v>11.64</v>
      </c>
      <c r="F2181" s="71">
        <v>1.69</v>
      </c>
      <c r="G2181" s="71">
        <v>13.33</v>
      </c>
      <c r="H2181" s="45">
        <v>9</v>
      </c>
    </row>
    <row r="2182" spans="1:8" ht="30" x14ac:dyDescent="0.25">
      <c r="A2182" s="68" t="s">
        <v>4383</v>
      </c>
      <c r="B2182" s="68"/>
      <c r="C2182" s="69" t="s">
        <v>4384</v>
      </c>
      <c r="D2182" s="70" t="s">
        <v>21</v>
      </c>
      <c r="E2182" s="71">
        <v>4.47</v>
      </c>
      <c r="F2182" s="71">
        <v>4.1500000000000004</v>
      </c>
      <c r="G2182" s="71">
        <v>8.6199999999999992</v>
      </c>
      <c r="H2182" s="45">
        <v>9</v>
      </c>
    </row>
    <row r="2183" spans="1:8" x14ac:dyDescent="0.25">
      <c r="A2183" s="68" t="s">
        <v>4385</v>
      </c>
      <c r="B2183" s="68"/>
      <c r="C2183" s="69" t="s">
        <v>4386</v>
      </c>
      <c r="D2183" s="70" t="s">
        <v>21</v>
      </c>
      <c r="E2183" s="71">
        <v>10.8</v>
      </c>
      <c r="F2183" s="71">
        <v>4.1500000000000004</v>
      </c>
      <c r="G2183" s="71">
        <v>14.95</v>
      </c>
      <c r="H2183" s="45">
        <v>9</v>
      </c>
    </row>
    <row r="2184" spans="1:8" x14ac:dyDescent="0.25">
      <c r="A2184" s="68" t="s">
        <v>4387</v>
      </c>
      <c r="B2184" s="68"/>
      <c r="C2184" s="69" t="s">
        <v>4388</v>
      </c>
      <c r="D2184" s="70"/>
      <c r="E2184" s="71"/>
      <c r="F2184" s="71"/>
      <c r="G2184" s="71"/>
      <c r="H2184" s="45">
        <v>5</v>
      </c>
    </row>
    <row r="2185" spans="1:8" ht="30" x14ac:dyDescent="0.25">
      <c r="A2185" s="68" t="s">
        <v>4389</v>
      </c>
      <c r="B2185" s="68"/>
      <c r="C2185" s="69" t="s">
        <v>4390</v>
      </c>
      <c r="D2185" s="70" t="s">
        <v>131</v>
      </c>
      <c r="E2185" s="71">
        <v>51.08</v>
      </c>
      <c r="F2185" s="71">
        <v>12.44</v>
      </c>
      <c r="G2185" s="71">
        <v>63.52</v>
      </c>
      <c r="H2185" s="45">
        <v>9</v>
      </c>
    </row>
    <row r="2186" spans="1:8" ht="30" x14ac:dyDescent="0.25">
      <c r="A2186" s="68" t="s">
        <v>4391</v>
      </c>
      <c r="B2186" s="68"/>
      <c r="C2186" s="69" t="s">
        <v>4392</v>
      </c>
      <c r="D2186" s="70" t="s">
        <v>131</v>
      </c>
      <c r="E2186" s="71">
        <v>76.66</v>
      </c>
      <c r="F2186" s="71">
        <v>12.44</v>
      </c>
      <c r="G2186" s="71">
        <v>89.1</v>
      </c>
      <c r="H2186" s="45">
        <v>9</v>
      </c>
    </row>
    <row r="2187" spans="1:8" ht="30" x14ac:dyDescent="0.25">
      <c r="A2187" s="68" t="s">
        <v>4393</v>
      </c>
      <c r="B2187" s="68"/>
      <c r="C2187" s="69" t="s">
        <v>4394</v>
      </c>
      <c r="D2187" s="70" t="s">
        <v>21</v>
      </c>
      <c r="E2187" s="71">
        <v>52.08</v>
      </c>
      <c r="F2187" s="71">
        <v>12.86</v>
      </c>
      <c r="G2187" s="71">
        <v>64.94</v>
      </c>
      <c r="H2187" s="45">
        <v>9</v>
      </c>
    </row>
    <row r="2188" spans="1:8" ht="30" x14ac:dyDescent="0.25">
      <c r="A2188" s="68" t="s">
        <v>4395</v>
      </c>
      <c r="B2188" s="68"/>
      <c r="C2188" s="69" t="s">
        <v>4396</v>
      </c>
      <c r="D2188" s="70" t="s">
        <v>21</v>
      </c>
      <c r="E2188" s="71">
        <v>144.97</v>
      </c>
      <c r="F2188" s="71">
        <v>24.88</v>
      </c>
      <c r="G2188" s="71">
        <v>169.85</v>
      </c>
      <c r="H2188" s="45">
        <v>9</v>
      </c>
    </row>
    <row r="2189" spans="1:8" ht="30" x14ac:dyDescent="0.25">
      <c r="A2189" s="68" t="s">
        <v>4397</v>
      </c>
      <c r="B2189" s="68"/>
      <c r="C2189" s="69" t="s">
        <v>4398</v>
      </c>
      <c r="D2189" s="70" t="s">
        <v>21</v>
      </c>
      <c r="E2189" s="71">
        <v>219.49</v>
      </c>
      <c r="F2189" s="71">
        <v>24.88</v>
      </c>
      <c r="G2189" s="71">
        <v>244.37</v>
      </c>
      <c r="H2189" s="45">
        <v>9</v>
      </c>
    </row>
    <row r="2190" spans="1:8" ht="30" x14ac:dyDescent="0.25">
      <c r="A2190" s="68" t="s">
        <v>4399</v>
      </c>
      <c r="B2190" s="68"/>
      <c r="C2190" s="69" t="s">
        <v>4400</v>
      </c>
      <c r="D2190" s="70" t="s">
        <v>21</v>
      </c>
      <c r="E2190" s="71">
        <v>191.98</v>
      </c>
      <c r="F2190" s="71">
        <v>7.91</v>
      </c>
      <c r="G2190" s="71">
        <v>199.89</v>
      </c>
      <c r="H2190" s="45">
        <v>9</v>
      </c>
    </row>
    <row r="2191" spans="1:8" ht="30" x14ac:dyDescent="0.25">
      <c r="A2191" s="68" t="s">
        <v>4401</v>
      </c>
      <c r="B2191" s="68"/>
      <c r="C2191" s="69" t="s">
        <v>4402</v>
      </c>
      <c r="D2191" s="70" t="s">
        <v>21</v>
      </c>
      <c r="E2191" s="71">
        <v>229.11</v>
      </c>
      <c r="F2191" s="71">
        <v>7.91</v>
      </c>
      <c r="G2191" s="71">
        <v>237.02</v>
      </c>
      <c r="H2191" s="45">
        <v>9</v>
      </c>
    </row>
    <row r="2192" spans="1:8" ht="30" x14ac:dyDescent="0.25">
      <c r="A2192" s="68" t="s">
        <v>4403</v>
      </c>
      <c r="B2192" s="68"/>
      <c r="C2192" s="69" t="s">
        <v>4404</v>
      </c>
      <c r="D2192" s="70" t="s">
        <v>21</v>
      </c>
      <c r="E2192" s="71">
        <v>371.8</v>
      </c>
      <c r="F2192" s="71">
        <v>7.91</v>
      </c>
      <c r="G2192" s="71">
        <v>379.71</v>
      </c>
      <c r="H2192" s="45">
        <v>9</v>
      </c>
    </row>
    <row r="2193" spans="1:8" x14ac:dyDescent="0.25">
      <c r="A2193" s="68" t="s">
        <v>4405</v>
      </c>
      <c r="B2193" s="68"/>
      <c r="C2193" s="69" t="s">
        <v>4406</v>
      </c>
      <c r="D2193" s="70" t="s">
        <v>21</v>
      </c>
      <c r="E2193" s="71">
        <v>9.09</v>
      </c>
      <c r="F2193" s="71">
        <v>0.84</v>
      </c>
      <c r="G2193" s="71">
        <v>9.93</v>
      </c>
      <c r="H2193" s="45">
        <v>9</v>
      </c>
    </row>
    <row r="2194" spans="1:8" x14ac:dyDescent="0.25">
      <c r="A2194" s="68" t="s">
        <v>4407</v>
      </c>
      <c r="B2194" s="68"/>
      <c r="C2194" s="69" t="s">
        <v>4408</v>
      </c>
      <c r="D2194" s="70"/>
      <c r="E2194" s="71"/>
      <c r="F2194" s="71"/>
      <c r="G2194" s="71"/>
      <c r="H2194" s="45">
        <v>5</v>
      </c>
    </row>
    <row r="2195" spans="1:8" ht="30" x14ac:dyDescent="0.25">
      <c r="A2195" s="68" t="s">
        <v>4409</v>
      </c>
      <c r="B2195" s="68"/>
      <c r="C2195" s="69" t="s">
        <v>4410</v>
      </c>
      <c r="D2195" s="70" t="s">
        <v>131</v>
      </c>
      <c r="E2195" s="71">
        <v>290.69</v>
      </c>
      <c r="F2195" s="71">
        <v>12.44</v>
      </c>
      <c r="G2195" s="71">
        <v>303.13</v>
      </c>
      <c r="H2195" s="45">
        <v>9</v>
      </c>
    </row>
    <row r="2196" spans="1:8" ht="30" x14ac:dyDescent="0.25">
      <c r="A2196" s="68" t="s">
        <v>4411</v>
      </c>
      <c r="B2196" s="68"/>
      <c r="C2196" s="69" t="s">
        <v>4412</v>
      </c>
      <c r="D2196" s="70" t="s">
        <v>131</v>
      </c>
      <c r="E2196" s="71">
        <v>297.58</v>
      </c>
      <c r="F2196" s="71">
        <v>12.44</v>
      </c>
      <c r="G2196" s="71">
        <v>310.02</v>
      </c>
      <c r="H2196" s="45">
        <v>9</v>
      </c>
    </row>
    <row r="2197" spans="1:8" ht="30" x14ac:dyDescent="0.25">
      <c r="A2197" s="68" t="s">
        <v>4413</v>
      </c>
      <c r="B2197" s="68"/>
      <c r="C2197" s="69" t="s">
        <v>4414</v>
      </c>
      <c r="D2197" s="70" t="s">
        <v>131</v>
      </c>
      <c r="E2197" s="71">
        <v>350.56</v>
      </c>
      <c r="F2197" s="71">
        <v>12.44</v>
      </c>
      <c r="G2197" s="71">
        <v>363</v>
      </c>
      <c r="H2197" s="45">
        <v>9</v>
      </c>
    </row>
    <row r="2198" spans="1:8" ht="30" x14ac:dyDescent="0.25">
      <c r="A2198" s="68" t="s">
        <v>4415</v>
      </c>
      <c r="B2198" s="68"/>
      <c r="C2198" s="69" t="s">
        <v>4416</v>
      </c>
      <c r="D2198" s="70" t="s">
        <v>131</v>
      </c>
      <c r="E2198" s="71">
        <v>323.25</v>
      </c>
      <c r="F2198" s="71">
        <v>12.44</v>
      </c>
      <c r="G2198" s="71">
        <v>335.69</v>
      </c>
      <c r="H2198" s="45">
        <v>9</v>
      </c>
    </row>
    <row r="2199" spans="1:8" ht="30" x14ac:dyDescent="0.25">
      <c r="A2199" s="68" t="s">
        <v>4417</v>
      </c>
      <c r="B2199" s="68"/>
      <c r="C2199" s="69" t="s">
        <v>4418</v>
      </c>
      <c r="D2199" s="70" t="s">
        <v>131</v>
      </c>
      <c r="E2199" s="71">
        <v>403.49</v>
      </c>
      <c r="F2199" s="71">
        <v>12.44</v>
      </c>
      <c r="G2199" s="71">
        <v>415.93</v>
      </c>
      <c r="H2199" s="45">
        <v>9</v>
      </c>
    </row>
    <row r="2200" spans="1:8" x14ac:dyDescent="0.25">
      <c r="A2200" s="68" t="s">
        <v>4419</v>
      </c>
      <c r="B2200" s="68"/>
      <c r="C2200" s="69" t="s">
        <v>4420</v>
      </c>
      <c r="D2200" s="70"/>
      <c r="E2200" s="71"/>
      <c r="F2200" s="71"/>
      <c r="G2200" s="71"/>
      <c r="H2200" s="45">
        <v>5</v>
      </c>
    </row>
    <row r="2201" spans="1:8" ht="30" x14ac:dyDescent="0.25">
      <c r="A2201" s="68" t="s">
        <v>4421</v>
      </c>
      <c r="B2201" s="68"/>
      <c r="C2201" s="69" t="s">
        <v>4422</v>
      </c>
      <c r="D2201" s="70" t="s">
        <v>131</v>
      </c>
      <c r="E2201" s="71">
        <v>7.94</v>
      </c>
      <c r="F2201" s="71">
        <v>1.65</v>
      </c>
      <c r="G2201" s="71">
        <v>9.59</v>
      </c>
      <c r="H2201" s="45">
        <v>9</v>
      </c>
    </row>
    <row r="2202" spans="1:8" ht="30" x14ac:dyDescent="0.25">
      <c r="A2202" s="68" t="s">
        <v>4423</v>
      </c>
      <c r="B2202" s="68"/>
      <c r="C2202" s="69" t="s">
        <v>4424</v>
      </c>
      <c r="D2202" s="70" t="s">
        <v>131</v>
      </c>
      <c r="E2202" s="71">
        <v>9.94</v>
      </c>
      <c r="F2202" s="71">
        <v>1.65</v>
      </c>
      <c r="G2202" s="71">
        <v>11.59</v>
      </c>
      <c r="H2202" s="45">
        <v>9</v>
      </c>
    </row>
    <row r="2203" spans="1:8" ht="30" x14ac:dyDescent="0.25">
      <c r="A2203" s="68" t="s">
        <v>4425</v>
      </c>
      <c r="B2203" s="68"/>
      <c r="C2203" s="69" t="s">
        <v>4426</v>
      </c>
      <c r="D2203" s="70" t="s">
        <v>131</v>
      </c>
      <c r="E2203" s="71">
        <v>12.03</v>
      </c>
      <c r="F2203" s="71">
        <v>1.65</v>
      </c>
      <c r="G2203" s="71">
        <v>13.68</v>
      </c>
      <c r="H2203" s="45">
        <v>9</v>
      </c>
    </row>
    <row r="2204" spans="1:8" ht="30" x14ac:dyDescent="0.25">
      <c r="A2204" s="68" t="s">
        <v>4427</v>
      </c>
      <c r="B2204" s="68"/>
      <c r="C2204" s="69" t="s">
        <v>4428</v>
      </c>
      <c r="D2204" s="70" t="s">
        <v>131</v>
      </c>
      <c r="E2204" s="71">
        <v>19.899999999999999</v>
      </c>
      <c r="F2204" s="71">
        <v>1.65</v>
      </c>
      <c r="G2204" s="71">
        <v>21.55</v>
      </c>
      <c r="H2204" s="45">
        <v>9</v>
      </c>
    </row>
    <row r="2205" spans="1:8" ht="30" x14ac:dyDescent="0.25">
      <c r="A2205" s="68" t="s">
        <v>4429</v>
      </c>
      <c r="B2205" s="68"/>
      <c r="C2205" s="69" t="s">
        <v>4430</v>
      </c>
      <c r="D2205" s="70" t="s">
        <v>131</v>
      </c>
      <c r="E2205" s="71">
        <v>26.86</v>
      </c>
      <c r="F2205" s="71">
        <v>1.65</v>
      </c>
      <c r="G2205" s="71">
        <v>28.51</v>
      </c>
      <c r="H2205" s="45">
        <v>9</v>
      </c>
    </row>
    <row r="2206" spans="1:8" ht="30" x14ac:dyDescent="0.25">
      <c r="A2206" s="68" t="s">
        <v>4431</v>
      </c>
      <c r="B2206" s="68"/>
      <c r="C2206" s="69" t="s">
        <v>4432</v>
      </c>
      <c r="D2206" s="70" t="s">
        <v>131</v>
      </c>
      <c r="E2206" s="71">
        <v>38.409999999999997</v>
      </c>
      <c r="F2206" s="71">
        <v>1.65</v>
      </c>
      <c r="G2206" s="71">
        <v>40.06</v>
      </c>
      <c r="H2206" s="45">
        <v>9</v>
      </c>
    </row>
    <row r="2207" spans="1:8" ht="30" x14ac:dyDescent="0.25">
      <c r="A2207" s="68" t="s">
        <v>4433</v>
      </c>
      <c r="B2207" s="68"/>
      <c r="C2207" s="69" t="s">
        <v>4434</v>
      </c>
      <c r="D2207" s="70" t="s">
        <v>131</v>
      </c>
      <c r="E2207" s="71">
        <v>59.64</v>
      </c>
      <c r="F2207" s="71">
        <v>1.65</v>
      </c>
      <c r="G2207" s="71">
        <v>61.29</v>
      </c>
      <c r="H2207" s="45">
        <v>9</v>
      </c>
    </row>
    <row r="2208" spans="1:8" x14ac:dyDescent="0.25">
      <c r="A2208" s="68" t="s">
        <v>4435</v>
      </c>
      <c r="B2208" s="68"/>
      <c r="C2208" s="69" t="s">
        <v>4436</v>
      </c>
      <c r="D2208" s="70"/>
      <c r="E2208" s="71"/>
      <c r="F2208" s="71"/>
      <c r="G2208" s="71"/>
      <c r="H2208" s="45">
        <v>5</v>
      </c>
    </row>
    <row r="2209" spans="1:8" ht="30" x14ac:dyDescent="0.25">
      <c r="A2209" s="68" t="s">
        <v>4437</v>
      </c>
      <c r="B2209" s="68"/>
      <c r="C2209" s="69" t="s">
        <v>4438</v>
      </c>
      <c r="D2209" s="70" t="s">
        <v>131</v>
      </c>
      <c r="E2209" s="71">
        <v>10.64</v>
      </c>
      <c r="F2209" s="71">
        <v>14.59</v>
      </c>
      <c r="G2209" s="71">
        <v>25.23</v>
      </c>
      <c r="H2209" s="45">
        <v>9</v>
      </c>
    </row>
    <row r="2210" spans="1:8" x14ac:dyDescent="0.25">
      <c r="A2210" s="68" t="s">
        <v>4439</v>
      </c>
      <c r="B2210" s="68"/>
      <c r="C2210" s="69" t="s">
        <v>4440</v>
      </c>
      <c r="D2210" s="70" t="s">
        <v>131</v>
      </c>
      <c r="E2210" s="71">
        <v>16.13</v>
      </c>
      <c r="F2210" s="71">
        <v>14.59</v>
      </c>
      <c r="G2210" s="71">
        <v>30.72</v>
      </c>
      <c r="H2210" s="45">
        <v>9</v>
      </c>
    </row>
    <row r="2211" spans="1:8" x14ac:dyDescent="0.25">
      <c r="A2211" s="68" t="s">
        <v>4441</v>
      </c>
      <c r="B2211" s="68"/>
      <c r="C2211" s="69" t="s">
        <v>4442</v>
      </c>
      <c r="D2211" s="70" t="s">
        <v>131</v>
      </c>
      <c r="E2211" s="71">
        <v>32.86</v>
      </c>
      <c r="F2211" s="71">
        <v>14.59</v>
      </c>
      <c r="G2211" s="71">
        <v>47.45</v>
      </c>
      <c r="H2211" s="45">
        <v>9</v>
      </c>
    </row>
    <row r="2212" spans="1:8" x14ac:dyDescent="0.25">
      <c r="A2212" s="68" t="s">
        <v>4443</v>
      </c>
      <c r="B2212" s="68"/>
      <c r="C2212" s="69" t="s">
        <v>4444</v>
      </c>
      <c r="D2212" s="70" t="s">
        <v>21</v>
      </c>
      <c r="E2212" s="71">
        <v>20.079999999999998</v>
      </c>
      <c r="F2212" s="71">
        <v>2.81</v>
      </c>
      <c r="G2212" s="71">
        <v>22.89</v>
      </c>
      <c r="H2212" s="45">
        <v>9</v>
      </c>
    </row>
    <row r="2213" spans="1:8" x14ac:dyDescent="0.25">
      <c r="A2213" s="68" t="s">
        <v>4445</v>
      </c>
      <c r="B2213" s="68"/>
      <c r="C2213" s="69" t="s">
        <v>4446</v>
      </c>
      <c r="D2213" s="70" t="s">
        <v>21</v>
      </c>
      <c r="E2213" s="71">
        <v>23.05</v>
      </c>
      <c r="F2213" s="71">
        <v>2.81</v>
      </c>
      <c r="G2213" s="71">
        <v>25.86</v>
      </c>
      <c r="H2213" s="45">
        <v>9</v>
      </c>
    </row>
    <row r="2214" spans="1:8" x14ac:dyDescent="0.25">
      <c r="A2214" s="68" t="s">
        <v>4447</v>
      </c>
      <c r="B2214" s="68"/>
      <c r="C2214" s="69" t="s">
        <v>4448</v>
      </c>
      <c r="D2214" s="70" t="s">
        <v>21</v>
      </c>
      <c r="E2214" s="71">
        <v>76.25</v>
      </c>
      <c r="F2214" s="71">
        <v>2.81</v>
      </c>
      <c r="G2214" s="71">
        <v>79.06</v>
      </c>
      <c r="H2214" s="45">
        <v>9</v>
      </c>
    </row>
    <row r="2215" spans="1:8" x14ac:dyDescent="0.25">
      <c r="A2215" s="68" t="s">
        <v>4449</v>
      </c>
      <c r="B2215" s="68"/>
      <c r="C2215" s="69" t="s">
        <v>4450</v>
      </c>
      <c r="D2215" s="70" t="s">
        <v>21</v>
      </c>
      <c r="E2215" s="71">
        <v>20.56</v>
      </c>
      <c r="F2215" s="71">
        <v>2.81</v>
      </c>
      <c r="G2215" s="71">
        <v>23.37</v>
      </c>
      <c r="H2215" s="45">
        <v>9</v>
      </c>
    </row>
    <row r="2216" spans="1:8" x14ac:dyDescent="0.25">
      <c r="A2216" s="68" t="s">
        <v>4451</v>
      </c>
      <c r="B2216" s="68"/>
      <c r="C2216" s="69" t="s">
        <v>4452</v>
      </c>
      <c r="D2216" s="70" t="s">
        <v>21</v>
      </c>
      <c r="E2216" s="71">
        <v>35.51</v>
      </c>
      <c r="F2216" s="71">
        <v>2.81</v>
      </c>
      <c r="G2216" s="71">
        <v>38.32</v>
      </c>
      <c r="H2216" s="45">
        <v>9</v>
      </c>
    </row>
    <row r="2217" spans="1:8" x14ac:dyDescent="0.25">
      <c r="A2217" s="68" t="s">
        <v>4453</v>
      </c>
      <c r="B2217" s="68"/>
      <c r="C2217" s="69" t="s">
        <v>4454</v>
      </c>
      <c r="D2217" s="70" t="s">
        <v>21</v>
      </c>
      <c r="E2217" s="71">
        <v>89.62</v>
      </c>
      <c r="F2217" s="71">
        <v>2.81</v>
      </c>
      <c r="G2217" s="71">
        <v>92.43</v>
      </c>
      <c r="H2217" s="45">
        <v>9</v>
      </c>
    </row>
    <row r="2218" spans="1:8" x14ac:dyDescent="0.25">
      <c r="A2218" s="68" t="s">
        <v>4455</v>
      </c>
      <c r="B2218" s="68"/>
      <c r="C2218" s="69" t="s">
        <v>4456</v>
      </c>
      <c r="D2218" s="70"/>
      <c r="E2218" s="71"/>
      <c r="F2218" s="71"/>
      <c r="G2218" s="71"/>
      <c r="H2218" s="45">
        <v>5</v>
      </c>
    </row>
    <row r="2219" spans="1:8" ht="30" x14ac:dyDescent="0.25">
      <c r="A2219" s="68" t="s">
        <v>4457</v>
      </c>
      <c r="B2219" s="68"/>
      <c r="C2219" s="69" t="s">
        <v>4458</v>
      </c>
      <c r="D2219" s="70" t="s">
        <v>131</v>
      </c>
      <c r="E2219" s="71">
        <v>72.900000000000006</v>
      </c>
      <c r="F2219" s="71">
        <v>12.44</v>
      </c>
      <c r="G2219" s="71">
        <v>85.34</v>
      </c>
      <c r="H2219" s="45">
        <v>9</v>
      </c>
    </row>
    <row r="2220" spans="1:8" ht="30" x14ac:dyDescent="0.25">
      <c r="A2220" s="68" t="s">
        <v>4459</v>
      </c>
      <c r="B2220" s="68"/>
      <c r="C2220" s="69" t="s">
        <v>4460</v>
      </c>
      <c r="D2220" s="70" t="s">
        <v>21</v>
      </c>
      <c r="E2220" s="71">
        <v>73.3</v>
      </c>
      <c r="F2220" s="71">
        <v>20.74</v>
      </c>
      <c r="G2220" s="71">
        <v>94.04</v>
      </c>
      <c r="H2220" s="45">
        <v>9</v>
      </c>
    </row>
    <row r="2221" spans="1:8" ht="30" x14ac:dyDescent="0.25">
      <c r="A2221" s="68" t="s">
        <v>4461</v>
      </c>
      <c r="B2221" s="68"/>
      <c r="C2221" s="69" t="s">
        <v>4462</v>
      </c>
      <c r="D2221" s="70" t="s">
        <v>21</v>
      </c>
      <c r="E2221" s="71">
        <v>106.98</v>
      </c>
      <c r="F2221" s="71">
        <v>20.74</v>
      </c>
      <c r="G2221" s="71">
        <v>127.72</v>
      </c>
      <c r="H2221" s="45">
        <v>9</v>
      </c>
    </row>
    <row r="2222" spans="1:8" ht="45" x14ac:dyDescent="0.25">
      <c r="A2222" s="68" t="s">
        <v>4463</v>
      </c>
      <c r="B2222" s="68"/>
      <c r="C2222" s="69" t="s">
        <v>4464</v>
      </c>
      <c r="D2222" s="70" t="s">
        <v>21</v>
      </c>
      <c r="E2222" s="71">
        <v>28.5</v>
      </c>
      <c r="F2222" s="71">
        <v>7.91</v>
      </c>
      <c r="G2222" s="71">
        <v>36.409999999999997</v>
      </c>
      <c r="H2222" s="45">
        <v>9</v>
      </c>
    </row>
    <row r="2223" spans="1:8" ht="45" x14ac:dyDescent="0.25">
      <c r="A2223" s="68" t="s">
        <v>4465</v>
      </c>
      <c r="B2223" s="68"/>
      <c r="C2223" s="69" t="s">
        <v>4466</v>
      </c>
      <c r="D2223" s="70" t="s">
        <v>21</v>
      </c>
      <c r="E2223" s="71">
        <v>18.36</v>
      </c>
      <c r="F2223" s="71">
        <v>7.91</v>
      </c>
      <c r="G2223" s="71">
        <v>26.27</v>
      </c>
      <c r="H2223" s="45">
        <v>9</v>
      </c>
    </row>
    <row r="2224" spans="1:8" ht="30" x14ac:dyDescent="0.25">
      <c r="A2224" s="68" t="s">
        <v>4467</v>
      </c>
      <c r="B2224" s="68"/>
      <c r="C2224" s="69" t="s">
        <v>4468</v>
      </c>
      <c r="D2224" s="70" t="s">
        <v>21</v>
      </c>
      <c r="E2224" s="71">
        <v>12.49</v>
      </c>
      <c r="F2224" s="71">
        <v>6.22</v>
      </c>
      <c r="G2224" s="71">
        <v>18.71</v>
      </c>
      <c r="H2224" s="45">
        <v>9</v>
      </c>
    </row>
    <row r="2225" spans="1:8" ht="30" x14ac:dyDescent="0.25">
      <c r="A2225" s="68" t="s">
        <v>4469</v>
      </c>
      <c r="B2225" s="68"/>
      <c r="C2225" s="69" t="s">
        <v>4470</v>
      </c>
      <c r="D2225" s="70" t="s">
        <v>131</v>
      </c>
      <c r="E2225" s="71">
        <v>61</v>
      </c>
      <c r="F2225" s="71">
        <v>12.44</v>
      </c>
      <c r="G2225" s="71">
        <v>73.44</v>
      </c>
      <c r="H2225" s="45">
        <v>9</v>
      </c>
    </row>
    <row r="2226" spans="1:8" ht="30" x14ac:dyDescent="0.25">
      <c r="A2226" s="68" t="s">
        <v>4471</v>
      </c>
      <c r="B2226" s="68"/>
      <c r="C2226" s="69" t="s">
        <v>4472</v>
      </c>
      <c r="D2226" s="70" t="s">
        <v>21</v>
      </c>
      <c r="E2226" s="71">
        <v>56.36</v>
      </c>
      <c r="F2226" s="71">
        <v>20.74</v>
      </c>
      <c r="G2226" s="71">
        <v>77.099999999999994</v>
      </c>
      <c r="H2226" s="45">
        <v>9</v>
      </c>
    </row>
    <row r="2227" spans="1:8" ht="30" x14ac:dyDescent="0.25">
      <c r="A2227" s="68" t="s">
        <v>4473</v>
      </c>
      <c r="B2227" s="68"/>
      <c r="C2227" s="69" t="s">
        <v>4474</v>
      </c>
      <c r="D2227" s="70" t="s">
        <v>21</v>
      </c>
      <c r="E2227" s="71">
        <v>9.4600000000000009</v>
      </c>
      <c r="F2227" s="71">
        <v>6.22</v>
      </c>
      <c r="G2227" s="71">
        <v>15.68</v>
      </c>
      <c r="H2227" s="45">
        <v>9</v>
      </c>
    </row>
    <row r="2228" spans="1:8" ht="30" x14ac:dyDescent="0.25">
      <c r="A2228" s="68" t="s">
        <v>4475</v>
      </c>
      <c r="B2228" s="68"/>
      <c r="C2228" s="69" t="s">
        <v>4476</v>
      </c>
      <c r="D2228" s="70" t="s">
        <v>21</v>
      </c>
      <c r="E2228" s="71">
        <v>55</v>
      </c>
      <c r="F2228" s="71">
        <v>20.74</v>
      </c>
      <c r="G2228" s="71">
        <v>75.739999999999995</v>
      </c>
      <c r="H2228" s="45">
        <v>9</v>
      </c>
    </row>
    <row r="2229" spans="1:8" ht="30" x14ac:dyDescent="0.25">
      <c r="A2229" s="68" t="s">
        <v>4477</v>
      </c>
      <c r="B2229" s="68"/>
      <c r="C2229" s="69" t="s">
        <v>4478</v>
      </c>
      <c r="D2229" s="70" t="s">
        <v>21</v>
      </c>
      <c r="E2229" s="71">
        <v>76.209999999999994</v>
      </c>
      <c r="F2229" s="71">
        <v>20.74</v>
      </c>
      <c r="G2229" s="71">
        <v>96.95</v>
      </c>
      <c r="H2229" s="45">
        <v>9</v>
      </c>
    </row>
    <row r="2230" spans="1:8" ht="45" x14ac:dyDescent="0.25">
      <c r="A2230" s="68" t="s">
        <v>4479</v>
      </c>
      <c r="B2230" s="68"/>
      <c r="C2230" s="69" t="s">
        <v>4480</v>
      </c>
      <c r="D2230" s="70" t="s">
        <v>21</v>
      </c>
      <c r="E2230" s="71">
        <v>731.06</v>
      </c>
      <c r="F2230" s="71">
        <v>27.94</v>
      </c>
      <c r="G2230" s="71">
        <v>759</v>
      </c>
      <c r="H2230" s="45">
        <v>9</v>
      </c>
    </row>
    <row r="2231" spans="1:8" ht="30" x14ac:dyDescent="0.25">
      <c r="A2231" s="68" t="s">
        <v>4481</v>
      </c>
      <c r="B2231" s="68"/>
      <c r="C2231" s="69" t="s">
        <v>4482</v>
      </c>
      <c r="D2231" s="70" t="s">
        <v>21</v>
      </c>
      <c r="E2231" s="71">
        <v>33.409999999999997</v>
      </c>
      <c r="F2231" s="71">
        <v>20.74</v>
      </c>
      <c r="G2231" s="71">
        <v>54.15</v>
      </c>
      <c r="H2231" s="45">
        <v>9</v>
      </c>
    </row>
    <row r="2232" spans="1:8" x14ac:dyDescent="0.25">
      <c r="A2232" s="68" t="s">
        <v>4483</v>
      </c>
      <c r="B2232" s="68"/>
      <c r="C2232" s="69" t="s">
        <v>4484</v>
      </c>
      <c r="D2232" s="70"/>
      <c r="E2232" s="71"/>
      <c r="F2232" s="71"/>
      <c r="G2232" s="71"/>
      <c r="H2232" s="45">
        <v>5</v>
      </c>
    </row>
    <row r="2233" spans="1:8" ht="30" x14ac:dyDescent="0.25">
      <c r="A2233" s="68" t="s">
        <v>4485</v>
      </c>
      <c r="B2233" s="68"/>
      <c r="C2233" s="69" t="s">
        <v>4486</v>
      </c>
      <c r="D2233" s="70" t="s">
        <v>131</v>
      </c>
      <c r="E2233" s="71">
        <v>2.73</v>
      </c>
      <c r="F2233" s="71">
        <v>12.44</v>
      </c>
      <c r="G2233" s="71">
        <v>15.17</v>
      </c>
      <c r="H2233" s="45">
        <v>9</v>
      </c>
    </row>
    <row r="2234" spans="1:8" ht="30" x14ac:dyDescent="0.25">
      <c r="A2234" s="68" t="s">
        <v>4487</v>
      </c>
      <c r="B2234" s="68"/>
      <c r="C2234" s="69" t="s">
        <v>4488</v>
      </c>
      <c r="D2234" s="70" t="s">
        <v>131</v>
      </c>
      <c r="E2234" s="71">
        <v>3</v>
      </c>
      <c r="F2234" s="71">
        <v>12.44</v>
      </c>
      <c r="G2234" s="71">
        <v>15.44</v>
      </c>
      <c r="H2234" s="45">
        <v>9</v>
      </c>
    </row>
    <row r="2235" spans="1:8" ht="30" x14ac:dyDescent="0.25">
      <c r="A2235" s="68" t="s">
        <v>4489</v>
      </c>
      <c r="B2235" s="68"/>
      <c r="C2235" s="69" t="s">
        <v>4490</v>
      </c>
      <c r="D2235" s="70" t="s">
        <v>131</v>
      </c>
      <c r="E2235" s="71">
        <v>5.05</v>
      </c>
      <c r="F2235" s="71">
        <v>12.44</v>
      </c>
      <c r="G2235" s="71">
        <v>17.489999999999998</v>
      </c>
      <c r="H2235" s="45">
        <v>9</v>
      </c>
    </row>
    <row r="2236" spans="1:8" ht="30" x14ac:dyDescent="0.25">
      <c r="A2236" s="68" t="s">
        <v>4491</v>
      </c>
      <c r="B2236" s="68"/>
      <c r="C2236" s="69" t="s">
        <v>4492</v>
      </c>
      <c r="D2236" s="70" t="s">
        <v>131</v>
      </c>
      <c r="E2236" s="71">
        <v>3.64</v>
      </c>
      <c r="F2236" s="71">
        <v>12.44</v>
      </c>
      <c r="G2236" s="71">
        <v>16.079999999999998</v>
      </c>
      <c r="H2236" s="45">
        <v>9</v>
      </c>
    </row>
    <row r="2237" spans="1:8" ht="30" x14ac:dyDescent="0.25">
      <c r="A2237" s="68" t="s">
        <v>4493</v>
      </c>
      <c r="B2237" s="68"/>
      <c r="C2237" s="69" t="s">
        <v>4494</v>
      </c>
      <c r="D2237" s="70" t="s">
        <v>131</v>
      </c>
      <c r="E2237" s="71">
        <v>5.86</v>
      </c>
      <c r="F2237" s="71">
        <v>12.44</v>
      </c>
      <c r="G2237" s="71">
        <v>18.3</v>
      </c>
      <c r="H2237" s="45">
        <v>9</v>
      </c>
    </row>
    <row r="2238" spans="1:8" x14ac:dyDescent="0.25">
      <c r="A2238" s="68" t="s">
        <v>4495</v>
      </c>
      <c r="B2238" s="68"/>
      <c r="C2238" s="69" t="s">
        <v>4496</v>
      </c>
      <c r="D2238" s="70"/>
      <c r="E2238" s="71"/>
      <c r="F2238" s="71"/>
      <c r="G2238" s="71"/>
      <c r="H2238" s="45">
        <v>5</v>
      </c>
    </row>
    <row r="2239" spans="1:8" x14ac:dyDescent="0.25">
      <c r="A2239" s="68" t="s">
        <v>4497</v>
      </c>
      <c r="B2239" s="68"/>
      <c r="C2239" s="69" t="s">
        <v>4498</v>
      </c>
      <c r="D2239" s="70" t="s">
        <v>131</v>
      </c>
      <c r="E2239" s="71"/>
      <c r="F2239" s="71">
        <v>10.37</v>
      </c>
      <c r="G2239" s="71">
        <v>10.37</v>
      </c>
      <c r="H2239" s="45">
        <v>9</v>
      </c>
    </row>
    <row r="2240" spans="1:8" x14ac:dyDescent="0.25">
      <c r="A2240" s="68" t="s">
        <v>4499</v>
      </c>
      <c r="B2240" s="68"/>
      <c r="C2240" s="69" t="s">
        <v>4500</v>
      </c>
      <c r="D2240" s="70" t="s">
        <v>131</v>
      </c>
      <c r="E2240" s="71"/>
      <c r="F2240" s="71">
        <v>16.59</v>
      </c>
      <c r="G2240" s="71">
        <v>16.59</v>
      </c>
      <c r="H2240" s="45">
        <v>9</v>
      </c>
    </row>
    <row r="2241" spans="1:8" x14ac:dyDescent="0.25">
      <c r="A2241" s="68" t="s">
        <v>4501</v>
      </c>
      <c r="B2241" s="68"/>
      <c r="C2241" s="69" t="s">
        <v>4502</v>
      </c>
      <c r="D2241" s="70" t="s">
        <v>21</v>
      </c>
      <c r="E2241" s="71"/>
      <c r="F2241" s="71">
        <v>12.44</v>
      </c>
      <c r="G2241" s="71">
        <v>12.44</v>
      </c>
      <c r="H2241" s="45">
        <v>9</v>
      </c>
    </row>
    <row r="2242" spans="1:8" x14ac:dyDescent="0.25">
      <c r="A2242" s="68" t="s">
        <v>4503</v>
      </c>
      <c r="B2242" s="68"/>
      <c r="C2242" s="69" t="s">
        <v>4504</v>
      </c>
      <c r="D2242" s="70" t="s">
        <v>131</v>
      </c>
      <c r="E2242" s="71"/>
      <c r="F2242" s="71">
        <v>41.47</v>
      </c>
      <c r="G2242" s="71">
        <v>41.47</v>
      </c>
      <c r="H2242" s="45">
        <v>9</v>
      </c>
    </row>
    <row r="2243" spans="1:8" x14ac:dyDescent="0.25">
      <c r="A2243" s="68" t="s">
        <v>4505</v>
      </c>
      <c r="B2243" s="68"/>
      <c r="C2243" s="69" t="s">
        <v>4506</v>
      </c>
      <c r="D2243" s="70"/>
      <c r="E2243" s="71"/>
      <c r="F2243" s="71"/>
      <c r="G2243" s="71"/>
      <c r="H2243" s="45">
        <v>5</v>
      </c>
    </row>
    <row r="2244" spans="1:8" ht="30" x14ac:dyDescent="0.25">
      <c r="A2244" s="68" t="s">
        <v>4507</v>
      </c>
      <c r="B2244" s="68"/>
      <c r="C2244" s="69" t="s">
        <v>4508</v>
      </c>
      <c r="D2244" s="70" t="s">
        <v>131</v>
      </c>
      <c r="E2244" s="71">
        <v>61.69</v>
      </c>
      <c r="F2244" s="71">
        <v>20.74</v>
      </c>
      <c r="G2244" s="71">
        <v>82.43</v>
      </c>
      <c r="H2244" s="45">
        <v>9</v>
      </c>
    </row>
    <row r="2245" spans="1:8" ht="30" x14ac:dyDescent="0.25">
      <c r="A2245" s="68" t="s">
        <v>4509</v>
      </c>
      <c r="B2245" s="68"/>
      <c r="C2245" s="69" t="s">
        <v>4510</v>
      </c>
      <c r="D2245" s="70" t="s">
        <v>131</v>
      </c>
      <c r="E2245" s="71">
        <v>83.93</v>
      </c>
      <c r="F2245" s="71">
        <v>20.74</v>
      </c>
      <c r="G2245" s="71">
        <v>104.67</v>
      </c>
      <c r="H2245" s="45">
        <v>9</v>
      </c>
    </row>
    <row r="2246" spans="1:8" ht="30" x14ac:dyDescent="0.25">
      <c r="A2246" s="68" t="s">
        <v>4511</v>
      </c>
      <c r="B2246" s="68"/>
      <c r="C2246" s="69" t="s">
        <v>4512</v>
      </c>
      <c r="D2246" s="70" t="s">
        <v>131</v>
      </c>
      <c r="E2246" s="71">
        <v>101.19</v>
      </c>
      <c r="F2246" s="71">
        <v>20.74</v>
      </c>
      <c r="G2246" s="71">
        <v>121.93</v>
      </c>
      <c r="H2246" s="45">
        <v>9</v>
      </c>
    </row>
    <row r="2247" spans="1:8" ht="30" x14ac:dyDescent="0.25">
      <c r="A2247" s="68" t="s">
        <v>4513</v>
      </c>
      <c r="B2247" s="68"/>
      <c r="C2247" s="69" t="s">
        <v>4514</v>
      </c>
      <c r="D2247" s="70" t="s">
        <v>131</v>
      </c>
      <c r="E2247" s="71">
        <v>122.36</v>
      </c>
      <c r="F2247" s="71">
        <v>20.74</v>
      </c>
      <c r="G2247" s="71">
        <v>143.1</v>
      </c>
      <c r="H2247" s="45">
        <v>9</v>
      </c>
    </row>
    <row r="2248" spans="1:8" ht="30" x14ac:dyDescent="0.25">
      <c r="A2248" s="68" t="s">
        <v>4515</v>
      </c>
      <c r="B2248" s="68"/>
      <c r="C2248" s="69" t="s">
        <v>4516</v>
      </c>
      <c r="D2248" s="70" t="s">
        <v>131</v>
      </c>
      <c r="E2248" s="71">
        <v>142.68</v>
      </c>
      <c r="F2248" s="71">
        <v>20.74</v>
      </c>
      <c r="G2248" s="71">
        <v>163.41999999999999</v>
      </c>
      <c r="H2248" s="45">
        <v>9</v>
      </c>
    </row>
    <row r="2249" spans="1:8" ht="30" x14ac:dyDescent="0.25">
      <c r="A2249" s="68" t="s">
        <v>4517</v>
      </c>
      <c r="B2249" s="68"/>
      <c r="C2249" s="69" t="s">
        <v>4518</v>
      </c>
      <c r="D2249" s="70" t="s">
        <v>131</v>
      </c>
      <c r="E2249" s="71">
        <v>128.41</v>
      </c>
      <c r="F2249" s="71">
        <v>31.1</v>
      </c>
      <c r="G2249" s="71">
        <v>159.51</v>
      </c>
      <c r="H2249" s="45">
        <v>9</v>
      </c>
    </row>
    <row r="2250" spans="1:8" ht="30" x14ac:dyDescent="0.25">
      <c r="A2250" s="68" t="s">
        <v>4519</v>
      </c>
      <c r="B2250" s="68"/>
      <c r="C2250" s="69" t="s">
        <v>4520</v>
      </c>
      <c r="D2250" s="70" t="s">
        <v>131</v>
      </c>
      <c r="E2250" s="71">
        <v>145.24</v>
      </c>
      <c r="F2250" s="71">
        <v>31.1</v>
      </c>
      <c r="G2250" s="71">
        <v>176.34</v>
      </c>
      <c r="H2250" s="45">
        <v>9</v>
      </c>
    </row>
    <row r="2251" spans="1:8" ht="30" x14ac:dyDescent="0.25">
      <c r="A2251" s="68" t="s">
        <v>4521</v>
      </c>
      <c r="B2251" s="68"/>
      <c r="C2251" s="69" t="s">
        <v>4522</v>
      </c>
      <c r="D2251" s="70" t="s">
        <v>131</v>
      </c>
      <c r="E2251" s="71">
        <v>163.94</v>
      </c>
      <c r="F2251" s="71">
        <v>31.1</v>
      </c>
      <c r="G2251" s="71">
        <v>195.04</v>
      </c>
      <c r="H2251" s="45">
        <v>9</v>
      </c>
    </row>
    <row r="2252" spans="1:8" ht="30" x14ac:dyDescent="0.25">
      <c r="A2252" s="68" t="s">
        <v>4523</v>
      </c>
      <c r="B2252" s="68"/>
      <c r="C2252" s="69" t="s">
        <v>4524</v>
      </c>
      <c r="D2252" s="70" t="s">
        <v>131</v>
      </c>
      <c r="E2252" s="71">
        <v>183.52</v>
      </c>
      <c r="F2252" s="71">
        <v>31.1</v>
      </c>
      <c r="G2252" s="71">
        <v>214.62</v>
      </c>
      <c r="H2252" s="45">
        <v>9</v>
      </c>
    </row>
    <row r="2253" spans="1:8" ht="30" x14ac:dyDescent="0.25">
      <c r="A2253" s="68" t="s">
        <v>4525</v>
      </c>
      <c r="B2253" s="68"/>
      <c r="C2253" s="69" t="s">
        <v>4526</v>
      </c>
      <c r="D2253" s="70" t="s">
        <v>131</v>
      </c>
      <c r="E2253" s="71">
        <v>207.43</v>
      </c>
      <c r="F2253" s="71">
        <v>41.47</v>
      </c>
      <c r="G2253" s="71">
        <v>248.9</v>
      </c>
      <c r="H2253" s="45">
        <v>9</v>
      </c>
    </row>
    <row r="2254" spans="1:8" ht="30" x14ac:dyDescent="0.25">
      <c r="A2254" s="68" t="s">
        <v>4527</v>
      </c>
      <c r="B2254" s="68"/>
      <c r="C2254" s="69" t="s">
        <v>4528</v>
      </c>
      <c r="D2254" s="70" t="s">
        <v>131</v>
      </c>
      <c r="E2254" s="71">
        <v>312.74</v>
      </c>
      <c r="F2254" s="71">
        <v>41.47</v>
      </c>
      <c r="G2254" s="71">
        <v>354.21</v>
      </c>
      <c r="H2254" s="45">
        <v>9</v>
      </c>
    </row>
    <row r="2255" spans="1:8" ht="30" x14ac:dyDescent="0.25">
      <c r="A2255" s="68" t="s">
        <v>4529</v>
      </c>
      <c r="B2255" s="68"/>
      <c r="C2255" s="69" t="s">
        <v>4530</v>
      </c>
      <c r="D2255" s="70" t="s">
        <v>131</v>
      </c>
      <c r="E2255" s="71">
        <v>80.12</v>
      </c>
      <c r="F2255" s="71">
        <v>20.74</v>
      </c>
      <c r="G2255" s="71">
        <v>100.86</v>
      </c>
      <c r="H2255" s="45">
        <v>9</v>
      </c>
    </row>
    <row r="2256" spans="1:8" ht="30" x14ac:dyDescent="0.25">
      <c r="A2256" s="68" t="s">
        <v>4531</v>
      </c>
      <c r="B2256" s="68"/>
      <c r="C2256" s="69" t="s">
        <v>4532</v>
      </c>
      <c r="D2256" s="70" t="s">
        <v>131</v>
      </c>
      <c r="E2256" s="71">
        <v>100.27</v>
      </c>
      <c r="F2256" s="71">
        <v>20.74</v>
      </c>
      <c r="G2256" s="71">
        <v>121.01</v>
      </c>
      <c r="H2256" s="45">
        <v>9</v>
      </c>
    </row>
    <row r="2257" spans="1:8" ht="30" x14ac:dyDescent="0.25">
      <c r="A2257" s="68" t="s">
        <v>4533</v>
      </c>
      <c r="B2257" s="68"/>
      <c r="C2257" s="69" t="s">
        <v>4534</v>
      </c>
      <c r="D2257" s="70" t="s">
        <v>131</v>
      </c>
      <c r="E2257" s="71">
        <v>124.9</v>
      </c>
      <c r="F2257" s="71">
        <v>20.74</v>
      </c>
      <c r="G2257" s="71">
        <v>145.63999999999999</v>
      </c>
      <c r="H2257" s="45">
        <v>9</v>
      </c>
    </row>
    <row r="2258" spans="1:8" ht="30" x14ac:dyDescent="0.25">
      <c r="A2258" s="68" t="s">
        <v>4535</v>
      </c>
      <c r="B2258" s="68"/>
      <c r="C2258" s="69" t="s">
        <v>4536</v>
      </c>
      <c r="D2258" s="70" t="s">
        <v>131</v>
      </c>
      <c r="E2258" s="71">
        <v>153.06</v>
      </c>
      <c r="F2258" s="71">
        <v>20.74</v>
      </c>
      <c r="G2258" s="71">
        <v>173.8</v>
      </c>
      <c r="H2258" s="45">
        <v>9</v>
      </c>
    </row>
    <row r="2259" spans="1:8" x14ac:dyDescent="0.25">
      <c r="A2259" s="68" t="s">
        <v>4537</v>
      </c>
      <c r="B2259" s="68"/>
      <c r="C2259" s="69" t="s">
        <v>4538</v>
      </c>
      <c r="D2259" s="70"/>
      <c r="E2259" s="71"/>
      <c r="F2259" s="71"/>
      <c r="G2259" s="71"/>
      <c r="H2259" s="45">
        <v>5</v>
      </c>
    </row>
    <row r="2260" spans="1:8" ht="30" x14ac:dyDescent="0.25">
      <c r="A2260" s="68" t="s">
        <v>4539</v>
      </c>
      <c r="B2260" s="68"/>
      <c r="C2260" s="69" t="s">
        <v>4540</v>
      </c>
      <c r="D2260" s="70" t="s">
        <v>131</v>
      </c>
      <c r="E2260" s="71">
        <v>135.19</v>
      </c>
      <c r="F2260" s="71">
        <v>31.1</v>
      </c>
      <c r="G2260" s="71">
        <v>166.29</v>
      </c>
      <c r="H2260" s="45">
        <v>9</v>
      </c>
    </row>
    <row r="2261" spans="1:8" ht="30" x14ac:dyDescent="0.25">
      <c r="A2261" s="68" t="s">
        <v>4541</v>
      </c>
      <c r="B2261" s="68"/>
      <c r="C2261" s="69" t="s">
        <v>4542</v>
      </c>
      <c r="D2261" s="70" t="s">
        <v>131</v>
      </c>
      <c r="E2261" s="71">
        <v>155.18</v>
      </c>
      <c r="F2261" s="71">
        <v>31.1</v>
      </c>
      <c r="G2261" s="71">
        <v>186.28</v>
      </c>
      <c r="H2261" s="45">
        <v>9</v>
      </c>
    </row>
    <row r="2262" spans="1:8" ht="30" x14ac:dyDescent="0.25">
      <c r="A2262" s="68" t="s">
        <v>4543</v>
      </c>
      <c r="B2262" s="68"/>
      <c r="C2262" s="69" t="s">
        <v>4544</v>
      </c>
      <c r="D2262" s="70" t="s">
        <v>131</v>
      </c>
      <c r="E2262" s="71">
        <v>177.23</v>
      </c>
      <c r="F2262" s="71">
        <v>31.1</v>
      </c>
      <c r="G2262" s="71">
        <v>208.33</v>
      </c>
      <c r="H2262" s="45">
        <v>9</v>
      </c>
    </row>
    <row r="2263" spans="1:8" ht="30" x14ac:dyDescent="0.25">
      <c r="A2263" s="68" t="s">
        <v>4545</v>
      </c>
      <c r="B2263" s="68"/>
      <c r="C2263" s="69" t="s">
        <v>4546</v>
      </c>
      <c r="D2263" s="70" t="s">
        <v>131</v>
      </c>
      <c r="E2263" s="71">
        <v>194.7</v>
      </c>
      <c r="F2263" s="71">
        <v>41.47</v>
      </c>
      <c r="G2263" s="71">
        <v>236.17</v>
      </c>
      <c r="H2263" s="45">
        <v>9</v>
      </c>
    </row>
    <row r="2264" spans="1:8" ht="30" x14ac:dyDescent="0.25">
      <c r="A2264" s="68" t="s">
        <v>4547</v>
      </c>
      <c r="B2264" s="68"/>
      <c r="C2264" s="69" t="s">
        <v>4548</v>
      </c>
      <c r="D2264" s="70" t="s">
        <v>131</v>
      </c>
      <c r="E2264" s="71">
        <v>269.44</v>
      </c>
      <c r="F2264" s="71">
        <v>41.47</v>
      </c>
      <c r="G2264" s="71">
        <v>310.91000000000003</v>
      </c>
      <c r="H2264" s="45">
        <v>9</v>
      </c>
    </row>
    <row r="2265" spans="1:8" ht="30" x14ac:dyDescent="0.25">
      <c r="A2265" s="68" t="s">
        <v>4549</v>
      </c>
      <c r="B2265" s="68"/>
      <c r="C2265" s="69" t="s">
        <v>4550</v>
      </c>
      <c r="D2265" s="70" t="s">
        <v>131</v>
      </c>
      <c r="E2265" s="71">
        <v>32.29</v>
      </c>
      <c r="F2265" s="71">
        <v>2.0699999999999998</v>
      </c>
      <c r="G2265" s="71">
        <v>34.36</v>
      </c>
      <c r="H2265" s="45">
        <v>9</v>
      </c>
    </row>
    <row r="2266" spans="1:8" ht="30" x14ac:dyDescent="0.25">
      <c r="A2266" s="68" t="s">
        <v>4551</v>
      </c>
      <c r="B2266" s="68"/>
      <c r="C2266" s="69" t="s">
        <v>4552</v>
      </c>
      <c r="D2266" s="70" t="s">
        <v>131</v>
      </c>
      <c r="E2266" s="71">
        <v>51.77</v>
      </c>
      <c r="F2266" s="71">
        <v>2.0699999999999998</v>
      </c>
      <c r="G2266" s="71">
        <v>53.84</v>
      </c>
      <c r="H2266" s="45">
        <v>9</v>
      </c>
    </row>
    <row r="2267" spans="1:8" ht="30" x14ac:dyDescent="0.25">
      <c r="A2267" s="68" t="s">
        <v>4553</v>
      </c>
      <c r="B2267" s="68"/>
      <c r="C2267" s="69" t="s">
        <v>4554</v>
      </c>
      <c r="D2267" s="70" t="s">
        <v>131</v>
      </c>
      <c r="E2267" s="71">
        <v>71.06</v>
      </c>
      <c r="F2267" s="71">
        <v>2.0699999999999998</v>
      </c>
      <c r="G2267" s="71">
        <v>73.13</v>
      </c>
      <c r="H2267" s="45">
        <v>9</v>
      </c>
    </row>
    <row r="2268" spans="1:8" ht="30" x14ac:dyDescent="0.25">
      <c r="A2268" s="68" t="s">
        <v>4555</v>
      </c>
      <c r="B2268" s="68"/>
      <c r="C2268" s="69" t="s">
        <v>4556</v>
      </c>
      <c r="D2268" s="70" t="s">
        <v>131</v>
      </c>
      <c r="E2268" s="71">
        <v>98.97</v>
      </c>
      <c r="F2268" s="71">
        <v>2.0699999999999998</v>
      </c>
      <c r="G2268" s="71">
        <v>101.04</v>
      </c>
      <c r="H2268" s="45">
        <v>9</v>
      </c>
    </row>
    <row r="2269" spans="1:8" ht="30" x14ac:dyDescent="0.25">
      <c r="A2269" s="68" t="s">
        <v>4557</v>
      </c>
      <c r="B2269" s="68"/>
      <c r="C2269" s="69" t="s">
        <v>4558</v>
      </c>
      <c r="D2269" s="70" t="s">
        <v>131</v>
      </c>
      <c r="E2269" s="71">
        <v>113.62</v>
      </c>
      <c r="F2269" s="71">
        <v>2.0699999999999998</v>
      </c>
      <c r="G2269" s="71">
        <v>115.69</v>
      </c>
      <c r="H2269" s="45">
        <v>9</v>
      </c>
    </row>
    <row r="2270" spans="1:8" ht="30" x14ac:dyDescent="0.25">
      <c r="A2270" s="68" t="s">
        <v>4559</v>
      </c>
      <c r="B2270" s="68"/>
      <c r="C2270" s="69" t="s">
        <v>4560</v>
      </c>
      <c r="D2270" s="70" t="s">
        <v>131</v>
      </c>
      <c r="E2270" s="71">
        <v>152.49</v>
      </c>
      <c r="F2270" s="71">
        <v>2.0699999999999998</v>
      </c>
      <c r="G2270" s="71">
        <v>154.56</v>
      </c>
      <c r="H2270" s="45">
        <v>9</v>
      </c>
    </row>
    <row r="2271" spans="1:8" ht="30" x14ac:dyDescent="0.25">
      <c r="A2271" s="68" t="s">
        <v>4561</v>
      </c>
      <c r="B2271" s="68"/>
      <c r="C2271" s="69" t="s">
        <v>4562</v>
      </c>
      <c r="D2271" s="70" t="s">
        <v>131</v>
      </c>
      <c r="E2271" s="71">
        <v>209.18</v>
      </c>
      <c r="F2271" s="71">
        <v>2.0699999999999998</v>
      </c>
      <c r="G2271" s="71">
        <v>211.25</v>
      </c>
      <c r="H2271" s="45">
        <v>9</v>
      </c>
    </row>
    <row r="2272" spans="1:8" x14ac:dyDescent="0.25">
      <c r="A2272" s="68" t="s">
        <v>4563</v>
      </c>
      <c r="B2272" s="68"/>
      <c r="C2272" s="69" t="s">
        <v>4564</v>
      </c>
      <c r="D2272" s="70"/>
      <c r="E2272" s="71"/>
      <c r="F2272" s="71"/>
      <c r="G2272" s="71"/>
      <c r="H2272" s="45">
        <v>5</v>
      </c>
    </row>
    <row r="2273" spans="1:8" ht="30" x14ac:dyDescent="0.25">
      <c r="A2273" s="68" t="s">
        <v>4565</v>
      </c>
      <c r="B2273" s="68"/>
      <c r="C2273" s="69" t="s">
        <v>4566</v>
      </c>
      <c r="D2273" s="70" t="s">
        <v>21</v>
      </c>
      <c r="E2273" s="71">
        <v>8.08</v>
      </c>
      <c r="F2273" s="71">
        <v>10.37</v>
      </c>
      <c r="G2273" s="71">
        <v>18.45</v>
      </c>
      <c r="H2273" s="45">
        <v>9</v>
      </c>
    </row>
    <row r="2274" spans="1:8" ht="30" x14ac:dyDescent="0.25">
      <c r="A2274" s="68" t="s">
        <v>4567</v>
      </c>
      <c r="B2274" s="68"/>
      <c r="C2274" s="69" t="s">
        <v>4568</v>
      </c>
      <c r="D2274" s="70" t="s">
        <v>21</v>
      </c>
      <c r="E2274" s="71">
        <v>10.34</v>
      </c>
      <c r="F2274" s="71">
        <v>10.37</v>
      </c>
      <c r="G2274" s="71">
        <v>20.71</v>
      </c>
      <c r="H2274" s="45">
        <v>9</v>
      </c>
    </row>
    <row r="2275" spans="1:8" ht="30" x14ac:dyDescent="0.25">
      <c r="A2275" s="68" t="s">
        <v>4569</v>
      </c>
      <c r="B2275" s="68"/>
      <c r="C2275" s="69" t="s">
        <v>4570</v>
      </c>
      <c r="D2275" s="70" t="s">
        <v>21</v>
      </c>
      <c r="E2275" s="71">
        <v>14.9</v>
      </c>
      <c r="F2275" s="71">
        <v>10.37</v>
      </c>
      <c r="G2275" s="71">
        <v>25.27</v>
      </c>
      <c r="H2275" s="45">
        <v>9</v>
      </c>
    </row>
    <row r="2276" spans="1:8" ht="30" x14ac:dyDescent="0.25">
      <c r="A2276" s="68" t="s">
        <v>4571</v>
      </c>
      <c r="B2276" s="68"/>
      <c r="C2276" s="69" t="s">
        <v>4572</v>
      </c>
      <c r="D2276" s="70" t="s">
        <v>21</v>
      </c>
      <c r="E2276" s="71">
        <v>17.649999999999999</v>
      </c>
      <c r="F2276" s="71">
        <v>10.37</v>
      </c>
      <c r="G2276" s="71">
        <v>28.02</v>
      </c>
      <c r="H2276" s="45">
        <v>9</v>
      </c>
    </row>
    <row r="2277" spans="1:8" ht="30" x14ac:dyDescent="0.25">
      <c r="A2277" s="68" t="s">
        <v>4573</v>
      </c>
      <c r="B2277" s="68"/>
      <c r="C2277" s="69" t="s">
        <v>4574</v>
      </c>
      <c r="D2277" s="70" t="s">
        <v>21</v>
      </c>
      <c r="E2277" s="71">
        <v>17.84</v>
      </c>
      <c r="F2277" s="71">
        <v>10.37</v>
      </c>
      <c r="G2277" s="71">
        <v>28.21</v>
      </c>
      <c r="H2277" s="45">
        <v>9</v>
      </c>
    </row>
    <row r="2278" spans="1:8" ht="30" x14ac:dyDescent="0.25">
      <c r="A2278" s="68" t="s">
        <v>4575</v>
      </c>
      <c r="B2278" s="68"/>
      <c r="C2278" s="69" t="s">
        <v>4576</v>
      </c>
      <c r="D2278" s="70" t="s">
        <v>21</v>
      </c>
      <c r="E2278" s="71">
        <v>23.36</v>
      </c>
      <c r="F2278" s="71">
        <v>10.37</v>
      </c>
      <c r="G2278" s="71">
        <v>33.729999999999997</v>
      </c>
      <c r="H2278" s="45">
        <v>9</v>
      </c>
    </row>
    <row r="2279" spans="1:8" ht="30" x14ac:dyDescent="0.25">
      <c r="A2279" s="68" t="s">
        <v>4577</v>
      </c>
      <c r="B2279" s="68"/>
      <c r="C2279" s="69" t="s">
        <v>4578</v>
      </c>
      <c r="D2279" s="70" t="s">
        <v>21</v>
      </c>
      <c r="E2279" s="71">
        <v>13.3</v>
      </c>
      <c r="F2279" s="71">
        <v>10.37</v>
      </c>
      <c r="G2279" s="71">
        <v>23.67</v>
      </c>
      <c r="H2279" s="45">
        <v>9</v>
      </c>
    </row>
    <row r="2280" spans="1:8" ht="30" x14ac:dyDescent="0.25">
      <c r="A2280" s="68" t="s">
        <v>4579</v>
      </c>
      <c r="B2280" s="68"/>
      <c r="C2280" s="69" t="s">
        <v>4580</v>
      </c>
      <c r="D2280" s="70" t="s">
        <v>21</v>
      </c>
      <c r="E2280" s="71">
        <v>17.53</v>
      </c>
      <c r="F2280" s="71">
        <v>10.37</v>
      </c>
      <c r="G2280" s="71">
        <v>27.9</v>
      </c>
      <c r="H2280" s="45">
        <v>9</v>
      </c>
    </row>
    <row r="2281" spans="1:8" ht="30" x14ac:dyDescent="0.25">
      <c r="A2281" s="68" t="s">
        <v>4581</v>
      </c>
      <c r="B2281" s="68"/>
      <c r="C2281" s="69" t="s">
        <v>4582</v>
      </c>
      <c r="D2281" s="70" t="s">
        <v>21</v>
      </c>
      <c r="E2281" s="71">
        <v>20.309999999999999</v>
      </c>
      <c r="F2281" s="71">
        <v>10.37</v>
      </c>
      <c r="G2281" s="71">
        <v>30.68</v>
      </c>
      <c r="H2281" s="45">
        <v>9</v>
      </c>
    </row>
    <row r="2282" spans="1:8" ht="30" x14ac:dyDescent="0.25">
      <c r="A2282" s="68" t="s">
        <v>4583</v>
      </c>
      <c r="B2282" s="68"/>
      <c r="C2282" s="69" t="s">
        <v>4584</v>
      </c>
      <c r="D2282" s="70" t="s">
        <v>21</v>
      </c>
      <c r="E2282" s="71">
        <v>22.76</v>
      </c>
      <c r="F2282" s="71">
        <v>10.37</v>
      </c>
      <c r="G2282" s="71">
        <v>33.130000000000003</v>
      </c>
      <c r="H2282" s="45">
        <v>9</v>
      </c>
    </row>
    <row r="2283" spans="1:8" ht="30" x14ac:dyDescent="0.25">
      <c r="A2283" s="68" t="s">
        <v>4585</v>
      </c>
      <c r="B2283" s="68"/>
      <c r="C2283" s="69" t="s">
        <v>4586</v>
      </c>
      <c r="D2283" s="70" t="s">
        <v>21</v>
      </c>
      <c r="E2283" s="71">
        <v>26.15</v>
      </c>
      <c r="F2283" s="71">
        <v>10.37</v>
      </c>
      <c r="G2283" s="71">
        <v>36.520000000000003</v>
      </c>
      <c r="H2283" s="45">
        <v>9</v>
      </c>
    </row>
    <row r="2284" spans="1:8" ht="30" x14ac:dyDescent="0.25">
      <c r="A2284" s="68" t="s">
        <v>4587</v>
      </c>
      <c r="B2284" s="68"/>
      <c r="C2284" s="69" t="s">
        <v>4588</v>
      </c>
      <c r="D2284" s="70" t="s">
        <v>21</v>
      </c>
      <c r="E2284" s="71">
        <v>34.43</v>
      </c>
      <c r="F2284" s="71">
        <v>10.37</v>
      </c>
      <c r="G2284" s="71">
        <v>44.8</v>
      </c>
      <c r="H2284" s="45">
        <v>9</v>
      </c>
    </row>
    <row r="2285" spans="1:8" ht="30" x14ac:dyDescent="0.25">
      <c r="A2285" s="68" t="s">
        <v>4589</v>
      </c>
      <c r="B2285" s="68"/>
      <c r="C2285" s="69" t="s">
        <v>4590</v>
      </c>
      <c r="D2285" s="70" t="s">
        <v>21</v>
      </c>
      <c r="E2285" s="71">
        <v>16.010000000000002</v>
      </c>
      <c r="F2285" s="71">
        <v>10.37</v>
      </c>
      <c r="G2285" s="71">
        <v>26.38</v>
      </c>
      <c r="H2285" s="45">
        <v>9</v>
      </c>
    </row>
    <row r="2286" spans="1:8" ht="30" x14ac:dyDescent="0.25">
      <c r="A2286" s="68" t="s">
        <v>4591</v>
      </c>
      <c r="B2286" s="68"/>
      <c r="C2286" s="69" t="s">
        <v>4592</v>
      </c>
      <c r="D2286" s="70" t="s">
        <v>21</v>
      </c>
      <c r="E2286" s="71">
        <v>18.73</v>
      </c>
      <c r="F2286" s="71">
        <v>10.37</v>
      </c>
      <c r="G2286" s="71">
        <v>29.1</v>
      </c>
      <c r="H2286" s="45">
        <v>9</v>
      </c>
    </row>
    <row r="2287" spans="1:8" ht="30" x14ac:dyDescent="0.25">
      <c r="A2287" s="68" t="s">
        <v>4593</v>
      </c>
      <c r="B2287" s="68"/>
      <c r="C2287" s="69" t="s">
        <v>4594</v>
      </c>
      <c r="D2287" s="70" t="s">
        <v>21</v>
      </c>
      <c r="E2287" s="71">
        <v>24.39</v>
      </c>
      <c r="F2287" s="71">
        <v>10.37</v>
      </c>
      <c r="G2287" s="71">
        <v>34.76</v>
      </c>
      <c r="H2287" s="45">
        <v>9</v>
      </c>
    </row>
    <row r="2288" spans="1:8" ht="30" x14ac:dyDescent="0.25">
      <c r="A2288" s="68" t="s">
        <v>4595</v>
      </c>
      <c r="B2288" s="68"/>
      <c r="C2288" s="69" t="s">
        <v>4596</v>
      </c>
      <c r="D2288" s="70" t="s">
        <v>21</v>
      </c>
      <c r="E2288" s="71">
        <v>27.59</v>
      </c>
      <c r="F2288" s="71">
        <v>10.37</v>
      </c>
      <c r="G2288" s="71">
        <v>37.96</v>
      </c>
      <c r="H2288" s="45">
        <v>9</v>
      </c>
    </row>
    <row r="2289" spans="1:8" x14ac:dyDescent="0.25">
      <c r="A2289" s="68" t="s">
        <v>4597</v>
      </c>
      <c r="B2289" s="68"/>
      <c r="C2289" s="69" t="s">
        <v>4598</v>
      </c>
      <c r="D2289" s="70" t="s">
        <v>21</v>
      </c>
      <c r="E2289" s="71">
        <v>35.11</v>
      </c>
      <c r="F2289" s="71">
        <v>14.51</v>
      </c>
      <c r="G2289" s="71">
        <v>49.62</v>
      </c>
      <c r="H2289" s="45">
        <v>9</v>
      </c>
    </row>
    <row r="2290" spans="1:8" x14ac:dyDescent="0.25">
      <c r="A2290" s="68" t="s">
        <v>4599</v>
      </c>
      <c r="B2290" s="68"/>
      <c r="C2290" s="69" t="s">
        <v>4600</v>
      </c>
      <c r="D2290" s="70" t="s">
        <v>21</v>
      </c>
      <c r="E2290" s="71">
        <v>42.49</v>
      </c>
      <c r="F2290" s="71">
        <v>14.51</v>
      </c>
      <c r="G2290" s="71">
        <v>57</v>
      </c>
      <c r="H2290" s="45">
        <v>9</v>
      </c>
    </row>
    <row r="2291" spans="1:8" x14ac:dyDescent="0.25">
      <c r="A2291" s="68" t="s">
        <v>4601</v>
      </c>
      <c r="B2291" s="68"/>
      <c r="C2291" s="69" t="s">
        <v>4602</v>
      </c>
      <c r="D2291" s="70" t="s">
        <v>21</v>
      </c>
      <c r="E2291" s="71">
        <v>52.77</v>
      </c>
      <c r="F2291" s="71">
        <v>14.51</v>
      </c>
      <c r="G2291" s="71">
        <v>67.28</v>
      </c>
      <c r="H2291" s="45">
        <v>9</v>
      </c>
    </row>
    <row r="2292" spans="1:8" ht="30" x14ac:dyDescent="0.25">
      <c r="A2292" s="68" t="s">
        <v>4603</v>
      </c>
      <c r="B2292" s="68"/>
      <c r="C2292" s="69" t="s">
        <v>4604</v>
      </c>
      <c r="D2292" s="70"/>
      <c r="E2292" s="71"/>
      <c r="F2292" s="71"/>
      <c r="G2292" s="71"/>
      <c r="H2292" s="45">
        <v>2</v>
      </c>
    </row>
    <row r="2293" spans="1:8" ht="30" x14ac:dyDescent="0.25">
      <c r="A2293" s="68" t="s">
        <v>4605</v>
      </c>
      <c r="B2293" s="68"/>
      <c r="C2293" s="69" t="s">
        <v>4606</v>
      </c>
      <c r="D2293" s="70"/>
      <c r="E2293" s="71"/>
      <c r="F2293" s="71"/>
      <c r="G2293" s="71"/>
      <c r="H2293" s="45">
        <v>5</v>
      </c>
    </row>
    <row r="2294" spans="1:8" ht="30" x14ac:dyDescent="0.25">
      <c r="A2294" s="68" t="s">
        <v>4607</v>
      </c>
      <c r="B2294" s="68"/>
      <c r="C2294" s="69" t="s">
        <v>4608</v>
      </c>
      <c r="D2294" s="70" t="s">
        <v>131</v>
      </c>
      <c r="E2294" s="71">
        <v>1.64</v>
      </c>
      <c r="F2294" s="71">
        <v>1.65</v>
      </c>
      <c r="G2294" s="71">
        <v>3.29</v>
      </c>
      <c r="H2294" s="45">
        <v>9</v>
      </c>
    </row>
    <row r="2295" spans="1:8" ht="30" x14ac:dyDescent="0.25">
      <c r="A2295" s="68" t="s">
        <v>4609</v>
      </c>
      <c r="B2295" s="68"/>
      <c r="C2295" s="69" t="s">
        <v>4610</v>
      </c>
      <c r="D2295" s="70" t="s">
        <v>131</v>
      </c>
      <c r="E2295" s="71">
        <v>2.58</v>
      </c>
      <c r="F2295" s="71">
        <v>1.65</v>
      </c>
      <c r="G2295" s="71">
        <v>4.2300000000000004</v>
      </c>
      <c r="H2295" s="45">
        <v>9</v>
      </c>
    </row>
    <row r="2296" spans="1:8" ht="30" x14ac:dyDescent="0.25">
      <c r="A2296" s="68" t="s">
        <v>4611</v>
      </c>
      <c r="B2296" s="68"/>
      <c r="C2296" s="69" t="s">
        <v>4612</v>
      </c>
      <c r="D2296" s="70" t="s">
        <v>131</v>
      </c>
      <c r="E2296" s="71">
        <v>3.99</v>
      </c>
      <c r="F2296" s="71">
        <v>2.4900000000000002</v>
      </c>
      <c r="G2296" s="71">
        <v>6.48</v>
      </c>
      <c r="H2296" s="45">
        <v>9</v>
      </c>
    </row>
    <row r="2297" spans="1:8" ht="30" x14ac:dyDescent="0.25">
      <c r="A2297" s="68" t="s">
        <v>4613</v>
      </c>
      <c r="B2297" s="68"/>
      <c r="C2297" s="69" t="s">
        <v>4614</v>
      </c>
      <c r="D2297" s="70" t="s">
        <v>131</v>
      </c>
      <c r="E2297" s="71">
        <v>6.57</v>
      </c>
      <c r="F2297" s="71">
        <v>2.9</v>
      </c>
      <c r="G2297" s="71">
        <v>9.4700000000000006</v>
      </c>
      <c r="H2297" s="45">
        <v>9</v>
      </c>
    </row>
    <row r="2298" spans="1:8" ht="30" x14ac:dyDescent="0.25">
      <c r="A2298" s="68" t="s">
        <v>4615</v>
      </c>
      <c r="B2298" s="68"/>
      <c r="C2298" s="69" t="s">
        <v>4616</v>
      </c>
      <c r="D2298" s="70" t="s">
        <v>131</v>
      </c>
      <c r="E2298" s="71">
        <v>10.99</v>
      </c>
      <c r="F2298" s="71">
        <v>3.32</v>
      </c>
      <c r="G2298" s="71">
        <v>14.31</v>
      </c>
      <c r="H2298" s="45">
        <v>9</v>
      </c>
    </row>
    <row r="2299" spans="1:8" ht="30" x14ac:dyDescent="0.25">
      <c r="A2299" s="68" t="s">
        <v>4617</v>
      </c>
      <c r="B2299" s="68"/>
      <c r="C2299" s="69" t="s">
        <v>4618</v>
      </c>
      <c r="D2299" s="70"/>
      <c r="E2299" s="71"/>
      <c r="F2299" s="71"/>
      <c r="G2299" s="71"/>
      <c r="H2299" s="45">
        <v>5</v>
      </c>
    </row>
    <row r="2300" spans="1:8" ht="30" x14ac:dyDescent="0.25">
      <c r="A2300" s="68" t="s">
        <v>4619</v>
      </c>
      <c r="B2300" s="68"/>
      <c r="C2300" s="69" t="s">
        <v>4620</v>
      </c>
      <c r="D2300" s="70" t="s">
        <v>131</v>
      </c>
      <c r="E2300" s="71">
        <v>1.41</v>
      </c>
      <c r="F2300" s="71">
        <v>1.65</v>
      </c>
      <c r="G2300" s="71">
        <v>3.06</v>
      </c>
      <c r="H2300" s="45">
        <v>9</v>
      </c>
    </row>
    <row r="2301" spans="1:8" ht="30" x14ac:dyDescent="0.25">
      <c r="A2301" s="68" t="s">
        <v>4621</v>
      </c>
      <c r="B2301" s="68"/>
      <c r="C2301" s="69" t="s">
        <v>4622</v>
      </c>
      <c r="D2301" s="70" t="s">
        <v>131</v>
      </c>
      <c r="E2301" s="71">
        <v>2.4900000000000002</v>
      </c>
      <c r="F2301" s="71">
        <v>2.0699999999999998</v>
      </c>
      <c r="G2301" s="71">
        <v>4.5599999999999996</v>
      </c>
      <c r="H2301" s="45">
        <v>9</v>
      </c>
    </row>
    <row r="2302" spans="1:8" ht="45" x14ac:dyDescent="0.25">
      <c r="A2302" s="68" t="s">
        <v>4623</v>
      </c>
      <c r="B2302" s="68"/>
      <c r="C2302" s="69" t="s">
        <v>4624</v>
      </c>
      <c r="D2302" s="70" t="s">
        <v>131</v>
      </c>
      <c r="E2302" s="71">
        <v>4.22</v>
      </c>
      <c r="F2302" s="71">
        <v>2.4900000000000002</v>
      </c>
      <c r="G2302" s="71">
        <v>6.71</v>
      </c>
      <c r="H2302" s="45">
        <v>9</v>
      </c>
    </row>
    <row r="2303" spans="1:8" ht="30" x14ac:dyDescent="0.25">
      <c r="A2303" s="68" t="s">
        <v>4625</v>
      </c>
      <c r="B2303" s="68"/>
      <c r="C2303" s="69" t="s">
        <v>4626</v>
      </c>
      <c r="D2303" s="70" t="s">
        <v>131</v>
      </c>
      <c r="E2303" s="71">
        <v>6.06</v>
      </c>
      <c r="F2303" s="71">
        <v>2.9</v>
      </c>
      <c r="G2303" s="71">
        <v>8.9600000000000009</v>
      </c>
      <c r="H2303" s="45">
        <v>9</v>
      </c>
    </row>
    <row r="2304" spans="1:8" ht="30" x14ac:dyDescent="0.25">
      <c r="A2304" s="68" t="s">
        <v>4627</v>
      </c>
      <c r="B2304" s="68"/>
      <c r="C2304" s="69" t="s">
        <v>4628</v>
      </c>
      <c r="D2304" s="70" t="s">
        <v>131</v>
      </c>
      <c r="E2304" s="71">
        <v>9.6300000000000008</v>
      </c>
      <c r="F2304" s="71">
        <v>3.32</v>
      </c>
      <c r="G2304" s="71">
        <v>12.95</v>
      </c>
      <c r="H2304" s="45">
        <v>9</v>
      </c>
    </row>
    <row r="2305" spans="1:8" x14ac:dyDescent="0.25">
      <c r="A2305" s="68" t="s">
        <v>4629</v>
      </c>
      <c r="B2305" s="68"/>
      <c r="C2305" s="69" t="s">
        <v>4630</v>
      </c>
      <c r="D2305" s="70"/>
      <c r="E2305" s="71"/>
      <c r="F2305" s="71"/>
      <c r="G2305" s="71"/>
      <c r="H2305" s="45">
        <v>5</v>
      </c>
    </row>
    <row r="2306" spans="1:8" ht="30" x14ac:dyDescent="0.25">
      <c r="A2306" s="68" t="s">
        <v>4631</v>
      </c>
      <c r="B2306" s="68"/>
      <c r="C2306" s="69" t="s">
        <v>4632</v>
      </c>
      <c r="D2306" s="70" t="s">
        <v>131</v>
      </c>
      <c r="E2306" s="71">
        <v>8.69</v>
      </c>
      <c r="F2306" s="71">
        <v>2.0699999999999998</v>
      </c>
      <c r="G2306" s="71">
        <v>10.76</v>
      </c>
      <c r="H2306" s="45">
        <v>9</v>
      </c>
    </row>
    <row r="2307" spans="1:8" ht="30" x14ac:dyDescent="0.25">
      <c r="A2307" s="68" t="s">
        <v>4633</v>
      </c>
      <c r="B2307" s="68"/>
      <c r="C2307" s="69" t="s">
        <v>4634</v>
      </c>
      <c r="D2307" s="70" t="s">
        <v>131</v>
      </c>
      <c r="E2307" s="71">
        <v>14.81</v>
      </c>
      <c r="F2307" s="71">
        <v>2.0699999999999998</v>
      </c>
      <c r="G2307" s="71">
        <v>16.88</v>
      </c>
      <c r="H2307" s="45">
        <v>9</v>
      </c>
    </row>
    <row r="2308" spans="1:8" ht="30" x14ac:dyDescent="0.25">
      <c r="A2308" s="68" t="s">
        <v>4635</v>
      </c>
      <c r="B2308" s="68"/>
      <c r="C2308" s="69" t="s">
        <v>4636</v>
      </c>
      <c r="D2308" s="70" t="s">
        <v>131</v>
      </c>
      <c r="E2308" s="71">
        <v>20.41</v>
      </c>
      <c r="F2308" s="71">
        <v>4.1500000000000004</v>
      </c>
      <c r="G2308" s="71">
        <v>24.56</v>
      </c>
      <c r="H2308" s="45">
        <v>9</v>
      </c>
    </row>
    <row r="2309" spans="1:8" ht="30" x14ac:dyDescent="0.25">
      <c r="A2309" s="68" t="s">
        <v>4637</v>
      </c>
      <c r="B2309" s="68"/>
      <c r="C2309" s="69" t="s">
        <v>4638</v>
      </c>
      <c r="D2309" s="70" t="s">
        <v>131</v>
      </c>
      <c r="E2309" s="71">
        <v>30.18</v>
      </c>
      <c r="F2309" s="71">
        <v>6.22</v>
      </c>
      <c r="G2309" s="71">
        <v>36.4</v>
      </c>
      <c r="H2309" s="45">
        <v>9</v>
      </c>
    </row>
    <row r="2310" spans="1:8" ht="30" x14ac:dyDescent="0.25">
      <c r="A2310" s="68" t="s">
        <v>4639</v>
      </c>
      <c r="B2310" s="68"/>
      <c r="C2310" s="69" t="s">
        <v>4640</v>
      </c>
      <c r="D2310" s="70" t="s">
        <v>131</v>
      </c>
      <c r="E2310" s="71">
        <v>46</v>
      </c>
      <c r="F2310" s="71">
        <v>8.2899999999999991</v>
      </c>
      <c r="G2310" s="71">
        <v>54.29</v>
      </c>
      <c r="H2310" s="45">
        <v>9</v>
      </c>
    </row>
    <row r="2311" spans="1:8" ht="30" x14ac:dyDescent="0.25">
      <c r="A2311" s="68" t="s">
        <v>4641</v>
      </c>
      <c r="B2311" s="68"/>
      <c r="C2311" s="69" t="s">
        <v>4642</v>
      </c>
      <c r="D2311" s="70" t="s">
        <v>131</v>
      </c>
      <c r="E2311" s="71">
        <v>58.47</v>
      </c>
      <c r="F2311" s="71">
        <v>10.37</v>
      </c>
      <c r="G2311" s="71">
        <v>68.84</v>
      </c>
      <c r="H2311" s="45">
        <v>9</v>
      </c>
    </row>
    <row r="2312" spans="1:8" ht="30" x14ac:dyDescent="0.25">
      <c r="A2312" s="68" t="s">
        <v>4643</v>
      </c>
      <c r="B2312" s="68"/>
      <c r="C2312" s="69" t="s">
        <v>4644</v>
      </c>
      <c r="D2312" s="70" t="s">
        <v>131</v>
      </c>
      <c r="E2312" s="71">
        <v>92.85</v>
      </c>
      <c r="F2312" s="71">
        <v>12.44</v>
      </c>
      <c r="G2312" s="71">
        <v>105.29</v>
      </c>
      <c r="H2312" s="45">
        <v>9</v>
      </c>
    </row>
    <row r="2313" spans="1:8" ht="30" x14ac:dyDescent="0.25">
      <c r="A2313" s="68" t="s">
        <v>4645</v>
      </c>
      <c r="B2313" s="68"/>
      <c r="C2313" s="69" t="s">
        <v>4646</v>
      </c>
      <c r="D2313" s="70" t="s">
        <v>131</v>
      </c>
      <c r="E2313" s="71">
        <v>179.13</v>
      </c>
      <c r="F2313" s="71">
        <v>18.66</v>
      </c>
      <c r="G2313" s="71">
        <v>197.79</v>
      </c>
      <c r="H2313" s="45">
        <v>9</v>
      </c>
    </row>
    <row r="2314" spans="1:8" ht="30" x14ac:dyDescent="0.25">
      <c r="A2314" s="68" t="s">
        <v>4647</v>
      </c>
      <c r="B2314" s="68"/>
      <c r="C2314" s="69" t="s">
        <v>4648</v>
      </c>
      <c r="D2314" s="70"/>
      <c r="E2314" s="71"/>
      <c r="F2314" s="71"/>
      <c r="G2314" s="71"/>
      <c r="H2314" s="45">
        <v>5</v>
      </c>
    </row>
    <row r="2315" spans="1:8" ht="30" x14ac:dyDescent="0.25">
      <c r="A2315" s="68" t="s">
        <v>4649</v>
      </c>
      <c r="B2315" s="68"/>
      <c r="C2315" s="69" t="s">
        <v>4650</v>
      </c>
      <c r="D2315" s="70" t="s">
        <v>131</v>
      </c>
      <c r="E2315" s="71">
        <v>206.98</v>
      </c>
      <c r="F2315" s="71">
        <v>37.61</v>
      </c>
      <c r="G2315" s="71">
        <v>244.59</v>
      </c>
      <c r="H2315" s="45">
        <v>9</v>
      </c>
    </row>
    <row r="2316" spans="1:8" ht="30" x14ac:dyDescent="0.25">
      <c r="A2316" s="68" t="s">
        <v>4651</v>
      </c>
      <c r="B2316" s="68"/>
      <c r="C2316" s="69" t="s">
        <v>4652</v>
      </c>
      <c r="D2316" s="70"/>
      <c r="E2316" s="71"/>
      <c r="F2316" s="71"/>
      <c r="G2316" s="71"/>
      <c r="H2316" s="45">
        <v>5</v>
      </c>
    </row>
    <row r="2317" spans="1:8" ht="30" x14ac:dyDescent="0.25">
      <c r="A2317" s="68" t="s">
        <v>4653</v>
      </c>
      <c r="B2317" s="68"/>
      <c r="C2317" s="69" t="s">
        <v>4654</v>
      </c>
      <c r="D2317" s="70" t="s">
        <v>131</v>
      </c>
      <c r="E2317" s="71">
        <v>55.9</v>
      </c>
      <c r="F2317" s="71">
        <v>22.56</v>
      </c>
      <c r="G2317" s="71">
        <v>78.459999999999994</v>
      </c>
      <c r="H2317" s="45">
        <v>9</v>
      </c>
    </row>
    <row r="2318" spans="1:8" ht="30" x14ac:dyDescent="0.25">
      <c r="A2318" s="68" t="s">
        <v>4655</v>
      </c>
      <c r="B2318" s="68"/>
      <c r="C2318" s="69" t="s">
        <v>4656</v>
      </c>
      <c r="D2318" s="70" t="s">
        <v>131</v>
      </c>
      <c r="E2318" s="71">
        <v>70.69</v>
      </c>
      <c r="F2318" s="71">
        <v>27.17</v>
      </c>
      <c r="G2318" s="71">
        <v>97.86</v>
      </c>
      <c r="H2318" s="45">
        <v>9</v>
      </c>
    </row>
    <row r="2319" spans="1:8" ht="30" x14ac:dyDescent="0.25">
      <c r="A2319" s="68" t="s">
        <v>4657</v>
      </c>
      <c r="B2319" s="68"/>
      <c r="C2319" s="69" t="s">
        <v>4658</v>
      </c>
      <c r="D2319" s="70" t="s">
        <v>131</v>
      </c>
      <c r="E2319" s="71">
        <v>90.71</v>
      </c>
      <c r="F2319" s="71">
        <v>37.61</v>
      </c>
      <c r="G2319" s="71">
        <v>128.32</v>
      </c>
      <c r="H2319" s="45">
        <v>9</v>
      </c>
    </row>
    <row r="2320" spans="1:8" ht="30" x14ac:dyDescent="0.25">
      <c r="A2320" s="68" t="s">
        <v>4659</v>
      </c>
      <c r="B2320" s="68"/>
      <c r="C2320" s="69" t="s">
        <v>4660</v>
      </c>
      <c r="D2320" s="70" t="s">
        <v>131</v>
      </c>
      <c r="E2320" s="71">
        <v>167.19</v>
      </c>
      <c r="F2320" s="71">
        <v>45.13</v>
      </c>
      <c r="G2320" s="71">
        <v>212.32</v>
      </c>
      <c r="H2320" s="45">
        <v>9</v>
      </c>
    </row>
    <row r="2321" spans="1:8" x14ac:dyDescent="0.25">
      <c r="A2321" s="68" t="s">
        <v>4661</v>
      </c>
      <c r="B2321" s="68"/>
      <c r="C2321" s="69" t="s">
        <v>4662</v>
      </c>
      <c r="D2321" s="70"/>
      <c r="E2321" s="71"/>
      <c r="F2321" s="71"/>
      <c r="G2321" s="71"/>
      <c r="H2321" s="45">
        <v>5</v>
      </c>
    </row>
    <row r="2322" spans="1:8" x14ac:dyDescent="0.25">
      <c r="A2322" s="68" t="s">
        <v>4663</v>
      </c>
      <c r="B2322" s="68"/>
      <c r="C2322" s="69" t="s">
        <v>4664</v>
      </c>
      <c r="D2322" s="70" t="s">
        <v>21</v>
      </c>
      <c r="E2322" s="71">
        <v>9.09</v>
      </c>
      <c r="F2322" s="71">
        <v>4.1500000000000004</v>
      </c>
      <c r="G2322" s="71">
        <v>13.24</v>
      </c>
      <c r="H2322" s="45">
        <v>9</v>
      </c>
    </row>
    <row r="2323" spans="1:8" ht="30" x14ac:dyDescent="0.25">
      <c r="A2323" s="68" t="s">
        <v>4665</v>
      </c>
      <c r="B2323" s="68"/>
      <c r="C2323" s="69" t="s">
        <v>4666</v>
      </c>
      <c r="D2323" s="70" t="s">
        <v>21</v>
      </c>
      <c r="E2323" s="71">
        <v>5.57</v>
      </c>
      <c r="F2323" s="71">
        <v>4.1500000000000004</v>
      </c>
      <c r="G2323" s="71">
        <v>9.7200000000000006</v>
      </c>
      <c r="H2323" s="45">
        <v>9</v>
      </c>
    </row>
    <row r="2324" spans="1:8" ht="30" x14ac:dyDescent="0.25">
      <c r="A2324" s="68" t="s">
        <v>4667</v>
      </c>
      <c r="B2324" s="68"/>
      <c r="C2324" s="69" t="s">
        <v>4668</v>
      </c>
      <c r="D2324" s="70" t="s">
        <v>21</v>
      </c>
      <c r="E2324" s="71">
        <v>10.050000000000001</v>
      </c>
      <c r="F2324" s="71">
        <v>4.1500000000000004</v>
      </c>
      <c r="G2324" s="71">
        <v>14.2</v>
      </c>
      <c r="H2324" s="45">
        <v>9</v>
      </c>
    </row>
    <row r="2325" spans="1:8" ht="30" x14ac:dyDescent="0.25">
      <c r="A2325" s="68" t="s">
        <v>4669</v>
      </c>
      <c r="B2325" s="68"/>
      <c r="C2325" s="69" t="s">
        <v>4670</v>
      </c>
      <c r="D2325" s="70" t="s">
        <v>21</v>
      </c>
      <c r="E2325" s="71">
        <v>10.81</v>
      </c>
      <c r="F2325" s="71">
        <v>4.1500000000000004</v>
      </c>
      <c r="G2325" s="71">
        <v>14.96</v>
      </c>
      <c r="H2325" s="45">
        <v>9</v>
      </c>
    </row>
    <row r="2326" spans="1:8" ht="30" x14ac:dyDescent="0.25">
      <c r="A2326" s="68" t="s">
        <v>4671</v>
      </c>
      <c r="B2326" s="68"/>
      <c r="C2326" s="69" t="s">
        <v>4672</v>
      </c>
      <c r="D2326" s="70" t="s">
        <v>21</v>
      </c>
      <c r="E2326" s="71">
        <v>14.09</v>
      </c>
      <c r="F2326" s="71">
        <v>4.1500000000000004</v>
      </c>
      <c r="G2326" s="71">
        <v>18.239999999999998</v>
      </c>
      <c r="H2326" s="45">
        <v>9</v>
      </c>
    </row>
    <row r="2327" spans="1:8" ht="30" x14ac:dyDescent="0.25">
      <c r="A2327" s="68" t="s">
        <v>4673</v>
      </c>
      <c r="B2327" s="68"/>
      <c r="C2327" s="69" t="s">
        <v>4674</v>
      </c>
      <c r="D2327" s="70" t="s">
        <v>21</v>
      </c>
      <c r="E2327" s="71">
        <v>16.36</v>
      </c>
      <c r="F2327" s="71">
        <v>4.1500000000000004</v>
      </c>
      <c r="G2327" s="71">
        <v>20.51</v>
      </c>
      <c r="H2327" s="45">
        <v>9</v>
      </c>
    </row>
    <row r="2328" spans="1:8" ht="30" x14ac:dyDescent="0.25">
      <c r="A2328" s="68" t="s">
        <v>4675</v>
      </c>
      <c r="B2328" s="68"/>
      <c r="C2328" s="69" t="s">
        <v>4676</v>
      </c>
      <c r="D2328" s="70" t="s">
        <v>21</v>
      </c>
      <c r="E2328" s="71">
        <v>20.059999999999999</v>
      </c>
      <c r="F2328" s="71">
        <v>4.1500000000000004</v>
      </c>
      <c r="G2328" s="71">
        <v>24.21</v>
      </c>
      <c r="H2328" s="45">
        <v>9</v>
      </c>
    </row>
    <row r="2329" spans="1:8" ht="30" x14ac:dyDescent="0.25">
      <c r="A2329" s="68" t="s">
        <v>4677</v>
      </c>
      <c r="B2329" s="68"/>
      <c r="C2329" s="69" t="s">
        <v>4678</v>
      </c>
      <c r="D2329" s="70" t="s">
        <v>21</v>
      </c>
      <c r="E2329" s="71">
        <v>21.49</v>
      </c>
      <c r="F2329" s="71">
        <v>4.1500000000000004</v>
      </c>
      <c r="G2329" s="71">
        <v>25.64</v>
      </c>
      <c r="H2329" s="45">
        <v>9</v>
      </c>
    </row>
    <row r="2330" spans="1:8" x14ac:dyDescent="0.25">
      <c r="A2330" s="68" t="s">
        <v>4679</v>
      </c>
      <c r="B2330" s="68"/>
      <c r="C2330" s="69" t="s">
        <v>4680</v>
      </c>
      <c r="D2330" s="70"/>
      <c r="E2330" s="71"/>
      <c r="F2330" s="71"/>
      <c r="G2330" s="71"/>
      <c r="H2330" s="45">
        <v>5</v>
      </c>
    </row>
    <row r="2331" spans="1:8" x14ac:dyDescent="0.25">
      <c r="A2331" s="68" t="s">
        <v>4681</v>
      </c>
      <c r="B2331" s="68"/>
      <c r="C2331" s="69" t="s">
        <v>4682</v>
      </c>
      <c r="D2331" s="70" t="s">
        <v>21</v>
      </c>
      <c r="E2331" s="71">
        <v>0.88</v>
      </c>
      <c r="F2331" s="71">
        <v>3.32</v>
      </c>
      <c r="G2331" s="71">
        <v>4.2</v>
      </c>
      <c r="H2331" s="45">
        <v>9</v>
      </c>
    </row>
    <row r="2332" spans="1:8" ht="30" x14ac:dyDescent="0.25">
      <c r="A2332" s="68" t="s">
        <v>4683</v>
      </c>
      <c r="B2332" s="68"/>
      <c r="C2332" s="69" t="s">
        <v>4684</v>
      </c>
      <c r="D2332" s="70" t="s">
        <v>21</v>
      </c>
      <c r="E2332" s="71">
        <v>5.56</v>
      </c>
      <c r="F2332" s="71">
        <v>6.22</v>
      </c>
      <c r="G2332" s="71">
        <v>11.78</v>
      </c>
      <c r="H2332" s="45">
        <v>9</v>
      </c>
    </row>
    <row r="2333" spans="1:8" ht="30" x14ac:dyDescent="0.25">
      <c r="A2333" s="68" t="s">
        <v>4685</v>
      </c>
      <c r="B2333" s="68"/>
      <c r="C2333" s="69" t="s">
        <v>4686</v>
      </c>
      <c r="D2333" s="70" t="s">
        <v>21</v>
      </c>
      <c r="E2333" s="71">
        <v>9.06</v>
      </c>
      <c r="F2333" s="71">
        <v>6.22</v>
      </c>
      <c r="G2333" s="71">
        <v>15.28</v>
      </c>
      <c r="H2333" s="45">
        <v>9</v>
      </c>
    </row>
    <row r="2334" spans="1:8" ht="30" x14ac:dyDescent="0.25">
      <c r="A2334" s="68" t="s">
        <v>4687</v>
      </c>
      <c r="B2334" s="68"/>
      <c r="C2334" s="69" t="s">
        <v>4688</v>
      </c>
      <c r="D2334" s="70" t="s">
        <v>21</v>
      </c>
      <c r="E2334" s="71">
        <v>8.09</v>
      </c>
      <c r="F2334" s="71">
        <v>6.22</v>
      </c>
      <c r="G2334" s="71">
        <v>14.31</v>
      </c>
      <c r="H2334" s="45">
        <v>9</v>
      </c>
    </row>
    <row r="2335" spans="1:8" ht="30" x14ac:dyDescent="0.25">
      <c r="A2335" s="68" t="s">
        <v>4689</v>
      </c>
      <c r="B2335" s="68"/>
      <c r="C2335" s="69" t="s">
        <v>4690</v>
      </c>
      <c r="D2335" s="70" t="s">
        <v>21</v>
      </c>
      <c r="E2335" s="71">
        <v>9.42</v>
      </c>
      <c r="F2335" s="71">
        <v>6.22</v>
      </c>
      <c r="G2335" s="71">
        <v>15.64</v>
      </c>
      <c r="H2335" s="45">
        <v>9</v>
      </c>
    </row>
    <row r="2336" spans="1:8" ht="30" x14ac:dyDescent="0.25">
      <c r="A2336" s="68" t="s">
        <v>4691</v>
      </c>
      <c r="B2336" s="68"/>
      <c r="C2336" s="69" t="s">
        <v>4692</v>
      </c>
      <c r="D2336" s="70" t="s">
        <v>21</v>
      </c>
      <c r="E2336" s="71">
        <v>13.17</v>
      </c>
      <c r="F2336" s="71">
        <v>6.22</v>
      </c>
      <c r="G2336" s="71">
        <v>19.39</v>
      </c>
      <c r="H2336" s="45">
        <v>9</v>
      </c>
    </row>
    <row r="2337" spans="1:8" ht="30" x14ac:dyDescent="0.25">
      <c r="A2337" s="68" t="s">
        <v>4693</v>
      </c>
      <c r="B2337" s="68"/>
      <c r="C2337" s="69" t="s">
        <v>4694</v>
      </c>
      <c r="D2337" s="70" t="s">
        <v>21</v>
      </c>
      <c r="E2337" s="71">
        <v>12.94</v>
      </c>
      <c r="F2337" s="71">
        <v>6.22</v>
      </c>
      <c r="G2337" s="71">
        <v>19.16</v>
      </c>
      <c r="H2337" s="45">
        <v>9</v>
      </c>
    </row>
    <row r="2338" spans="1:8" ht="30" x14ac:dyDescent="0.25">
      <c r="A2338" s="68" t="s">
        <v>4695</v>
      </c>
      <c r="B2338" s="68"/>
      <c r="C2338" s="69" t="s">
        <v>4696</v>
      </c>
      <c r="D2338" s="70" t="s">
        <v>21</v>
      </c>
      <c r="E2338" s="71">
        <v>21.34</v>
      </c>
      <c r="F2338" s="71">
        <v>6.22</v>
      </c>
      <c r="G2338" s="71">
        <v>27.56</v>
      </c>
      <c r="H2338" s="45">
        <v>9</v>
      </c>
    </row>
    <row r="2339" spans="1:8" ht="30" x14ac:dyDescent="0.25">
      <c r="A2339" s="68" t="s">
        <v>4697</v>
      </c>
      <c r="B2339" s="68"/>
      <c r="C2339" s="69" t="s">
        <v>4698</v>
      </c>
      <c r="D2339" s="70" t="s">
        <v>21</v>
      </c>
      <c r="E2339" s="71">
        <v>28.04</v>
      </c>
      <c r="F2339" s="71">
        <v>8.2899999999999991</v>
      </c>
      <c r="G2339" s="71">
        <v>36.33</v>
      </c>
      <c r="H2339" s="45">
        <v>9</v>
      </c>
    </row>
    <row r="2340" spans="1:8" ht="30" x14ac:dyDescent="0.25">
      <c r="A2340" s="68" t="s">
        <v>4699</v>
      </c>
      <c r="B2340" s="68"/>
      <c r="C2340" s="69" t="s">
        <v>4700</v>
      </c>
      <c r="D2340" s="70" t="s">
        <v>21</v>
      </c>
      <c r="E2340" s="71">
        <v>29.22</v>
      </c>
      <c r="F2340" s="71">
        <v>8.2899999999999991</v>
      </c>
      <c r="G2340" s="71">
        <v>37.51</v>
      </c>
      <c r="H2340" s="45">
        <v>9</v>
      </c>
    </row>
    <row r="2341" spans="1:8" ht="30" x14ac:dyDescent="0.25">
      <c r="A2341" s="68" t="s">
        <v>4701</v>
      </c>
      <c r="B2341" s="68"/>
      <c r="C2341" s="69" t="s">
        <v>4702</v>
      </c>
      <c r="D2341" s="70" t="s">
        <v>21</v>
      </c>
      <c r="E2341" s="71">
        <v>42.02</v>
      </c>
      <c r="F2341" s="71">
        <v>8.2899999999999991</v>
      </c>
      <c r="G2341" s="71">
        <v>50.31</v>
      </c>
      <c r="H2341" s="45">
        <v>9</v>
      </c>
    </row>
    <row r="2342" spans="1:8" ht="30" x14ac:dyDescent="0.25">
      <c r="A2342" s="68" t="s">
        <v>4703</v>
      </c>
      <c r="B2342" s="68"/>
      <c r="C2342" s="69" t="s">
        <v>4704</v>
      </c>
      <c r="D2342" s="70" t="s">
        <v>21</v>
      </c>
      <c r="E2342" s="71">
        <v>42.29</v>
      </c>
      <c r="F2342" s="71">
        <v>8.2899999999999991</v>
      </c>
      <c r="G2342" s="71">
        <v>50.58</v>
      </c>
      <c r="H2342" s="45">
        <v>9</v>
      </c>
    </row>
    <row r="2343" spans="1:8" x14ac:dyDescent="0.25">
      <c r="A2343" s="68" t="s">
        <v>4705</v>
      </c>
      <c r="B2343" s="68"/>
      <c r="C2343" s="69" t="s">
        <v>4706</v>
      </c>
      <c r="D2343" s="70"/>
      <c r="E2343" s="71"/>
      <c r="F2343" s="71"/>
      <c r="G2343" s="71"/>
      <c r="H2343" s="45">
        <v>5</v>
      </c>
    </row>
    <row r="2344" spans="1:8" ht="30" x14ac:dyDescent="0.25">
      <c r="A2344" s="68" t="s">
        <v>4707</v>
      </c>
      <c r="B2344" s="68"/>
      <c r="C2344" s="69" t="s">
        <v>4708</v>
      </c>
      <c r="D2344" s="70" t="s">
        <v>131</v>
      </c>
      <c r="E2344" s="71">
        <v>6.27</v>
      </c>
      <c r="F2344" s="71">
        <v>6.22</v>
      </c>
      <c r="G2344" s="71">
        <v>12.49</v>
      </c>
      <c r="H2344" s="45">
        <v>9</v>
      </c>
    </row>
    <row r="2345" spans="1:8" ht="30" x14ac:dyDescent="0.25">
      <c r="A2345" s="68" t="s">
        <v>4709</v>
      </c>
      <c r="B2345" s="68"/>
      <c r="C2345" s="69" t="s">
        <v>4710</v>
      </c>
      <c r="D2345" s="70" t="s">
        <v>131</v>
      </c>
      <c r="E2345" s="71">
        <v>11.72</v>
      </c>
      <c r="F2345" s="71">
        <v>6.22</v>
      </c>
      <c r="G2345" s="71">
        <v>17.940000000000001</v>
      </c>
      <c r="H2345" s="45">
        <v>9</v>
      </c>
    </row>
    <row r="2346" spans="1:8" ht="30" x14ac:dyDescent="0.25">
      <c r="A2346" s="68" t="s">
        <v>4711</v>
      </c>
      <c r="B2346" s="68"/>
      <c r="C2346" s="69" t="s">
        <v>4712</v>
      </c>
      <c r="D2346" s="70" t="s">
        <v>131</v>
      </c>
      <c r="E2346" s="71">
        <v>26.34</v>
      </c>
      <c r="F2346" s="71">
        <v>6.22</v>
      </c>
      <c r="G2346" s="71">
        <v>32.56</v>
      </c>
      <c r="H2346" s="45">
        <v>9</v>
      </c>
    </row>
    <row r="2347" spans="1:8" ht="30" x14ac:dyDescent="0.25">
      <c r="A2347" s="68" t="s">
        <v>4713</v>
      </c>
      <c r="B2347" s="68"/>
      <c r="C2347" s="69" t="s">
        <v>4714</v>
      </c>
      <c r="D2347" s="70" t="s">
        <v>131</v>
      </c>
      <c r="E2347" s="71">
        <v>0.62</v>
      </c>
      <c r="F2347" s="71">
        <v>3.32</v>
      </c>
      <c r="G2347" s="71">
        <v>3.94</v>
      </c>
      <c r="H2347" s="45">
        <v>9</v>
      </c>
    </row>
    <row r="2348" spans="1:8" ht="30" x14ac:dyDescent="0.25">
      <c r="A2348" s="68" t="s">
        <v>4715</v>
      </c>
      <c r="B2348" s="68"/>
      <c r="C2348" s="69" t="s">
        <v>4716</v>
      </c>
      <c r="D2348" s="70" t="s">
        <v>131</v>
      </c>
      <c r="E2348" s="71">
        <v>1.7</v>
      </c>
      <c r="F2348" s="71">
        <v>3.32</v>
      </c>
      <c r="G2348" s="71">
        <v>5.0199999999999996</v>
      </c>
      <c r="H2348" s="45">
        <v>9</v>
      </c>
    </row>
    <row r="2349" spans="1:8" x14ac:dyDescent="0.25">
      <c r="A2349" s="68" t="s">
        <v>4717</v>
      </c>
      <c r="B2349" s="68"/>
      <c r="C2349" s="69" t="s">
        <v>4718</v>
      </c>
      <c r="D2349" s="70" t="s">
        <v>131</v>
      </c>
      <c r="E2349" s="71">
        <v>2.33</v>
      </c>
      <c r="F2349" s="71">
        <v>12.44</v>
      </c>
      <c r="G2349" s="71">
        <v>14.77</v>
      </c>
      <c r="H2349" s="45">
        <v>9</v>
      </c>
    </row>
    <row r="2350" spans="1:8" ht="30" x14ac:dyDescent="0.25">
      <c r="A2350" s="68" t="s">
        <v>4719</v>
      </c>
      <c r="B2350" s="68"/>
      <c r="C2350" s="69" t="s">
        <v>4720</v>
      </c>
      <c r="D2350" s="70" t="s">
        <v>131</v>
      </c>
      <c r="E2350" s="71">
        <v>5.85</v>
      </c>
      <c r="F2350" s="71">
        <v>4.97</v>
      </c>
      <c r="G2350" s="71">
        <v>10.82</v>
      </c>
      <c r="H2350" s="45">
        <v>9</v>
      </c>
    </row>
    <row r="2351" spans="1:8" ht="30" x14ac:dyDescent="0.25">
      <c r="A2351" s="68" t="s">
        <v>4721</v>
      </c>
      <c r="B2351" s="68"/>
      <c r="C2351" s="69" t="s">
        <v>4722</v>
      </c>
      <c r="D2351" s="70" t="s">
        <v>131</v>
      </c>
      <c r="E2351" s="71">
        <v>3.55</v>
      </c>
      <c r="F2351" s="71">
        <v>4.1500000000000004</v>
      </c>
      <c r="G2351" s="71">
        <v>7.7</v>
      </c>
      <c r="H2351" s="45">
        <v>9</v>
      </c>
    </row>
    <row r="2352" spans="1:8" ht="30" x14ac:dyDescent="0.25">
      <c r="A2352" s="68" t="s">
        <v>4723</v>
      </c>
      <c r="B2352" s="68"/>
      <c r="C2352" s="69" t="s">
        <v>4724</v>
      </c>
      <c r="D2352" s="70" t="s">
        <v>131</v>
      </c>
      <c r="E2352" s="71">
        <v>14.21</v>
      </c>
      <c r="F2352" s="71">
        <v>5.39</v>
      </c>
      <c r="G2352" s="71">
        <v>19.600000000000001</v>
      </c>
      <c r="H2352" s="45">
        <v>9</v>
      </c>
    </row>
    <row r="2353" spans="1:8" ht="30" x14ac:dyDescent="0.25">
      <c r="A2353" s="68" t="s">
        <v>4725</v>
      </c>
      <c r="B2353" s="68"/>
      <c r="C2353" s="69" t="s">
        <v>4726</v>
      </c>
      <c r="D2353" s="70" t="s">
        <v>131</v>
      </c>
      <c r="E2353" s="71">
        <v>27.83</v>
      </c>
      <c r="F2353" s="71">
        <v>6.64</v>
      </c>
      <c r="G2353" s="71">
        <v>34.47</v>
      </c>
      <c r="H2353" s="45">
        <v>9</v>
      </c>
    </row>
    <row r="2354" spans="1:8" ht="30" x14ac:dyDescent="0.25">
      <c r="A2354" s="68" t="s">
        <v>4727</v>
      </c>
      <c r="B2354" s="68"/>
      <c r="C2354" s="69" t="s">
        <v>4728</v>
      </c>
      <c r="D2354" s="70" t="s">
        <v>131</v>
      </c>
      <c r="E2354" s="71">
        <v>59.29</v>
      </c>
      <c r="F2354" s="71">
        <v>8.7100000000000009</v>
      </c>
      <c r="G2354" s="71">
        <v>68</v>
      </c>
      <c r="H2354" s="45">
        <v>9</v>
      </c>
    </row>
    <row r="2355" spans="1:8" ht="30" x14ac:dyDescent="0.25">
      <c r="A2355" s="68" t="s">
        <v>4729</v>
      </c>
      <c r="B2355" s="68"/>
      <c r="C2355" s="69" t="s">
        <v>4730</v>
      </c>
      <c r="D2355" s="70" t="s">
        <v>131</v>
      </c>
      <c r="E2355" s="71">
        <v>10.1</v>
      </c>
      <c r="F2355" s="71">
        <v>4.97</v>
      </c>
      <c r="G2355" s="71">
        <v>15.07</v>
      </c>
      <c r="H2355" s="45">
        <v>9</v>
      </c>
    </row>
    <row r="2356" spans="1:8" ht="30" x14ac:dyDescent="0.25">
      <c r="A2356" s="68" t="s">
        <v>4731</v>
      </c>
      <c r="B2356" s="68"/>
      <c r="C2356" s="69" t="s">
        <v>4732</v>
      </c>
      <c r="D2356" s="70" t="s">
        <v>131</v>
      </c>
      <c r="E2356" s="71">
        <v>15.6</v>
      </c>
      <c r="F2356" s="71">
        <v>5.39</v>
      </c>
      <c r="G2356" s="71">
        <v>20.99</v>
      </c>
      <c r="H2356" s="45">
        <v>9</v>
      </c>
    </row>
    <row r="2357" spans="1:8" ht="30" x14ac:dyDescent="0.25">
      <c r="A2357" s="68" t="s">
        <v>4733</v>
      </c>
      <c r="B2357" s="68"/>
      <c r="C2357" s="69" t="s">
        <v>4734</v>
      </c>
      <c r="D2357" s="70" t="s">
        <v>131</v>
      </c>
      <c r="E2357" s="71">
        <v>32.83</v>
      </c>
      <c r="F2357" s="71">
        <v>6.64</v>
      </c>
      <c r="G2357" s="71">
        <v>39.47</v>
      </c>
      <c r="H2357" s="45">
        <v>9</v>
      </c>
    </row>
    <row r="2358" spans="1:8" ht="30" x14ac:dyDescent="0.25">
      <c r="A2358" s="68" t="s">
        <v>4735</v>
      </c>
      <c r="B2358" s="68"/>
      <c r="C2358" s="69" t="s">
        <v>4736</v>
      </c>
      <c r="D2358" s="70" t="s">
        <v>131</v>
      </c>
      <c r="E2358" s="71">
        <v>11.04</v>
      </c>
      <c r="F2358" s="71">
        <v>4.97</v>
      </c>
      <c r="G2358" s="71">
        <v>16.010000000000002</v>
      </c>
      <c r="H2358" s="45">
        <v>9</v>
      </c>
    </row>
    <row r="2359" spans="1:8" ht="30" x14ac:dyDescent="0.25">
      <c r="A2359" s="68" t="s">
        <v>4737</v>
      </c>
      <c r="B2359" s="68"/>
      <c r="C2359" s="69" t="s">
        <v>4738</v>
      </c>
      <c r="D2359" s="70" t="s">
        <v>131</v>
      </c>
      <c r="E2359" s="71">
        <v>18.82</v>
      </c>
      <c r="F2359" s="71">
        <v>5.39</v>
      </c>
      <c r="G2359" s="71">
        <v>24.21</v>
      </c>
      <c r="H2359" s="45">
        <v>9</v>
      </c>
    </row>
    <row r="2360" spans="1:8" ht="30" x14ac:dyDescent="0.25">
      <c r="A2360" s="68" t="s">
        <v>4739</v>
      </c>
      <c r="B2360" s="68"/>
      <c r="C2360" s="69" t="s">
        <v>4740</v>
      </c>
      <c r="D2360" s="70" t="s">
        <v>131</v>
      </c>
      <c r="E2360" s="71">
        <v>42.6</v>
      </c>
      <c r="F2360" s="71">
        <v>6.64</v>
      </c>
      <c r="G2360" s="71">
        <v>49.24</v>
      </c>
      <c r="H2360" s="45">
        <v>9</v>
      </c>
    </row>
    <row r="2361" spans="1:8" ht="30" x14ac:dyDescent="0.25">
      <c r="A2361" s="68" t="s">
        <v>4741</v>
      </c>
      <c r="B2361" s="68"/>
      <c r="C2361" s="69" t="s">
        <v>4742</v>
      </c>
      <c r="D2361" s="70"/>
      <c r="E2361" s="71"/>
      <c r="F2361" s="71"/>
      <c r="G2361" s="71"/>
      <c r="H2361" s="45">
        <v>5</v>
      </c>
    </row>
    <row r="2362" spans="1:8" ht="45" x14ac:dyDescent="0.25">
      <c r="A2362" s="68" t="s">
        <v>4743</v>
      </c>
      <c r="B2362" s="68"/>
      <c r="C2362" s="69" t="s">
        <v>4744</v>
      </c>
      <c r="D2362" s="70" t="s">
        <v>131</v>
      </c>
      <c r="E2362" s="71">
        <v>5.36</v>
      </c>
      <c r="F2362" s="71">
        <v>4.1500000000000004</v>
      </c>
      <c r="G2362" s="71">
        <v>9.51</v>
      </c>
      <c r="H2362" s="45">
        <v>9</v>
      </c>
    </row>
    <row r="2363" spans="1:8" ht="45" x14ac:dyDescent="0.25">
      <c r="A2363" s="68" t="s">
        <v>4745</v>
      </c>
      <c r="B2363" s="68"/>
      <c r="C2363" s="69" t="s">
        <v>4746</v>
      </c>
      <c r="D2363" s="70" t="s">
        <v>131</v>
      </c>
      <c r="E2363" s="71">
        <v>7</v>
      </c>
      <c r="F2363" s="71">
        <v>4.1500000000000004</v>
      </c>
      <c r="G2363" s="71">
        <v>11.15</v>
      </c>
      <c r="H2363" s="45">
        <v>9</v>
      </c>
    </row>
    <row r="2364" spans="1:8" ht="45" x14ac:dyDescent="0.25">
      <c r="A2364" s="68" t="s">
        <v>4747</v>
      </c>
      <c r="B2364" s="68"/>
      <c r="C2364" s="69" t="s">
        <v>4748</v>
      </c>
      <c r="D2364" s="70" t="s">
        <v>131</v>
      </c>
      <c r="E2364" s="71">
        <v>7.21</v>
      </c>
      <c r="F2364" s="71">
        <v>4.1500000000000004</v>
      </c>
      <c r="G2364" s="71">
        <v>11.36</v>
      </c>
      <c r="H2364" s="45">
        <v>9</v>
      </c>
    </row>
    <row r="2365" spans="1:8" x14ac:dyDescent="0.25">
      <c r="A2365" s="68" t="s">
        <v>4749</v>
      </c>
      <c r="B2365" s="68"/>
      <c r="C2365" s="69" t="s">
        <v>4750</v>
      </c>
      <c r="D2365" s="70"/>
      <c r="E2365" s="71"/>
      <c r="F2365" s="71"/>
      <c r="G2365" s="71"/>
      <c r="H2365" s="45">
        <v>5</v>
      </c>
    </row>
    <row r="2366" spans="1:8" ht="30" x14ac:dyDescent="0.25">
      <c r="A2366" s="68" t="s">
        <v>4751</v>
      </c>
      <c r="B2366" s="68"/>
      <c r="C2366" s="69" t="s">
        <v>4752</v>
      </c>
      <c r="D2366" s="70" t="s">
        <v>131</v>
      </c>
      <c r="E2366" s="71">
        <v>9.75</v>
      </c>
      <c r="F2366" s="71">
        <v>5.95</v>
      </c>
      <c r="G2366" s="71">
        <v>15.7</v>
      </c>
      <c r="H2366" s="45">
        <v>9</v>
      </c>
    </row>
    <row r="2367" spans="1:8" ht="30" x14ac:dyDescent="0.25">
      <c r="A2367" s="68" t="s">
        <v>4753</v>
      </c>
      <c r="B2367" s="68"/>
      <c r="C2367" s="69" t="s">
        <v>4754</v>
      </c>
      <c r="D2367" s="70" t="s">
        <v>131</v>
      </c>
      <c r="E2367" s="71">
        <v>3.84</v>
      </c>
      <c r="F2367" s="71">
        <v>5.95</v>
      </c>
      <c r="G2367" s="71">
        <v>9.7899999999999991</v>
      </c>
      <c r="H2367" s="45">
        <v>9</v>
      </c>
    </row>
    <row r="2368" spans="1:8" x14ac:dyDescent="0.25">
      <c r="A2368" s="68" t="s">
        <v>4755</v>
      </c>
      <c r="B2368" s="68"/>
      <c r="C2368" s="69" t="s">
        <v>4756</v>
      </c>
      <c r="D2368" s="70"/>
      <c r="E2368" s="71"/>
      <c r="F2368" s="71"/>
      <c r="G2368" s="71"/>
      <c r="H2368" s="45">
        <v>5</v>
      </c>
    </row>
    <row r="2369" spans="1:8" ht="30" x14ac:dyDescent="0.25">
      <c r="A2369" s="68" t="s">
        <v>4757</v>
      </c>
      <c r="B2369" s="68"/>
      <c r="C2369" s="69" t="s">
        <v>4758</v>
      </c>
      <c r="D2369" s="70" t="s">
        <v>131</v>
      </c>
      <c r="E2369" s="71">
        <v>5.15</v>
      </c>
      <c r="F2369" s="71">
        <v>5.95</v>
      </c>
      <c r="G2369" s="71">
        <v>11.1</v>
      </c>
      <c r="H2369" s="45">
        <v>9</v>
      </c>
    </row>
    <row r="2370" spans="1:8" ht="30" x14ac:dyDescent="0.25">
      <c r="A2370" s="68" t="s">
        <v>4759</v>
      </c>
      <c r="B2370" s="68"/>
      <c r="C2370" s="69" t="s">
        <v>4760</v>
      </c>
      <c r="D2370" s="70" t="s">
        <v>131</v>
      </c>
      <c r="E2370" s="71">
        <v>10.32</v>
      </c>
      <c r="F2370" s="71">
        <v>5.95</v>
      </c>
      <c r="G2370" s="71">
        <v>16.27</v>
      </c>
      <c r="H2370" s="45">
        <v>9</v>
      </c>
    </row>
    <row r="2371" spans="1:8" x14ac:dyDescent="0.25">
      <c r="A2371" s="68" t="s">
        <v>4761</v>
      </c>
      <c r="B2371" s="68"/>
      <c r="C2371" s="69" t="s">
        <v>4762</v>
      </c>
      <c r="D2371" s="70"/>
      <c r="E2371" s="71"/>
      <c r="F2371" s="71"/>
      <c r="G2371" s="71"/>
      <c r="H2371" s="45">
        <v>5</v>
      </c>
    </row>
    <row r="2372" spans="1:8" x14ac:dyDescent="0.25">
      <c r="A2372" s="68" t="s">
        <v>4763</v>
      </c>
      <c r="B2372" s="68"/>
      <c r="C2372" s="69" t="s">
        <v>4764</v>
      </c>
      <c r="D2372" s="70" t="s">
        <v>131</v>
      </c>
      <c r="E2372" s="71">
        <v>2.57</v>
      </c>
      <c r="F2372" s="71">
        <v>4.57</v>
      </c>
      <c r="G2372" s="71">
        <v>7.14</v>
      </c>
      <c r="H2372" s="45">
        <v>9</v>
      </c>
    </row>
    <row r="2373" spans="1:8" x14ac:dyDescent="0.25">
      <c r="A2373" s="68" t="s">
        <v>4765</v>
      </c>
      <c r="B2373" s="68"/>
      <c r="C2373" s="69" t="s">
        <v>4766</v>
      </c>
      <c r="D2373" s="70" t="s">
        <v>131</v>
      </c>
      <c r="E2373" s="71">
        <v>12.07</v>
      </c>
      <c r="F2373" s="71">
        <v>4.57</v>
      </c>
      <c r="G2373" s="71">
        <v>16.64</v>
      </c>
      <c r="H2373" s="45">
        <v>9</v>
      </c>
    </row>
    <row r="2374" spans="1:8" x14ac:dyDescent="0.25">
      <c r="A2374" s="68" t="s">
        <v>4767</v>
      </c>
      <c r="B2374" s="68"/>
      <c r="C2374" s="69" t="s">
        <v>4768</v>
      </c>
      <c r="D2374" s="70" t="s">
        <v>131</v>
      </c>
      <c r="E2374" s="71">
        <v>5.22</v>
      </c>
      <c r="F2374" s="71">
        <v>3.52</v>
      </c>
      <c r="G2374" s="71">
        <v>8.74</v>
      </c>
      <c r="H2374" s="45">
        <v>9</v>
      </c>
    </row>
    <row r="2375" spans="1:8" x14ac:dyDescent="0.25">
      <c r="A2375" s="68" t="s">
        <v>4769</v>
      </c>
      <c r="B2375" s="68"/>
      <c r="C2375" s="69" t="s">
        <v>4770</v>
      </c>
      <c r="D2375" s="70" t="s">
        <v>131</v>
      </c>
      <c r="E2375" s="71">
        <v>2.76</v>
      </c>
      <c r="F2375" s="71">
        <v>4.57</v>
      </c>
      <c r="G2375" s="71">
        <v>7.33</v>
      </c>
      <c r="H2375" s="45">
        <v>9</v>
      </c>
    </row>
    <row r="2376" spans="1:8" x14ac:dyDescent="0.25">
      <c r="A2376" s="68" t="s">
        <v>4771</v>
      </c>
      <c r="B2376" s="68"/>
      <c r="C2376" s="69" t="s">
        <v>4772</v>
      </c>
      <c r="D2376" s="70" t="s">
        <v>131</v>
      </c>
      <c r="E2376" s="71">
        <v>2.71</v>
      </c>
      <c r="F2376" s="71">
        <v>3.52</v>
      </c>
      <c r="G2376" s="71">
        <v>6.23</v>
      </c>
      <c r="H2376" s="45">
        <v>9</v>
      </c>
    </row>
    <row r="2377" spans="1:8" ht="30" x14ac:dyDescent="0.25">
      <c r="A2377" s="68" t="s">
        <v>4773</v>
      </c>
      <c r="B2377" s="68"/>
      <c r="C2377" s="69" t="s">
        <v>4774</v>
      </c>
      <c r="D2377" s="70" t="s">
        <v>131</v>
      </c>
      <c r="E2377" s="71">
        <v>16.48</v>
      </c>
      <c r="F2377" s="71">
        <v>4.57</v>
      </c>
      <c r="G2377" s="71">
        <v>21.05</v>
      </c>
      <c r="H2377" s="45">
        <v>9</v>
      </c>
    </row>
    <row r="2378" spans="1:8" x14ac:dyDescent="0.25">
      <c r="A2378" s="68" t="s">
        <v>4775</v>
      </c>
      <c r="B2378" s="68"/>
      <c r="C2378" s="69" t="s">
        <v>4776</v>
      </c>
      <c r="D2378" s="70" t="s">
        <v>131</v>
      </c>
      <c r="E2378" s="71">
        <v>3.9</v>
      </c>
      <c r="F2378" s="71">
        <v>4.57</v>
      </c>
      <c r="G2378" s="71">
        <v>8.4700000000000006</v>
      </c>
      <c r="H2378" s="45">
        <v>9</v>
      </c>
    </row>
    <row r="2379" spans="1:8" x14ac:dyDescent="0.25">
      <c r="A2379" s="68" t="s">
        <v>4777</v>
      </c>
      <c r="B2379" s="68"/>
      <c r="C2379" s="69" t="s">
        <v>4778</v>
      </c>
      <c r="D2379" s="70"/>
      <c r="E2379" s="71"/>
      <c r="F2379" s="71"/>
      <c r="G2379" s="71"/>
      <c r="H2379" s="45">
        <v>5</v>
      </c>
    </row>
    <row r="2380" spans="1:8" x14ac:dyDescent="0.25">
      <c r="A2380" s="68" t="s">
        <v>4779</v>
      </c>
      <c r="B2380" s="68"/>
      <c r="C2380" s="69" t="s">
        <v>4780</v>
      </c>
      <c r="D2380" s="70" t="s">
        <v>21</v>
      </c>
      <c r="E2380" s="71">
        <v>9.11</v>
      </c>
      <c r="F2380" s="71">
        <v>6.91</v>
      </c>
      <c r="G2380" s="71">
        <v>16.02</v>
      </c>
      <c r="H2380" s="45">
        <v>9</v>
      </c>
    </row>
    <row r="2381" spans="1:8" ht="30" x14ac:dyDescent="0.25">
      <c r="A2381" s="68" t="s">
        <v>4781</v>
      </c>
      <c r="B2381" s="68"/>
      <c r="C2381" s="69" t="s">
        <v>4782</v>
      </c>
      <c r="D2381" s="70" t="s">
        <v>131</v>
      </c>
      <c r="E2381" s="71"/>
      <c r="F2381" s="71">
        <v>5.95</v>
      </c>
      <c r="G2381" s="71">
        <v>5.95</v>
      </c>
      <c r="H2381" s="45">
        <v>9</v>
      </c>
    </row>
    <row r="2382" spans="1:8" ht="30" x14ac:dyDescent="0.25">
      <c r="A2382" s="68" t="s">
        <v>4783</v>
      </c>
      <c r="B2382" s="68"/>
      <c r="C2382" s="69" t="s">
        <v>4784</v>
      </c>
      <c r="D2382" s="70" t="s">
        <v>131</v>
      </c>
      <c r="E2382" s="71"/>
      <c r="F2382" s="71">
        <v>11.88</v>
      </c>
      <c r="G2382" s="71">
        <v>11.88</v>
      </c>
      <c r="H2382" s="45">
        <v>9</v>
      </c>
    </row>
    <row r="2383" spans="1:8" ht="30" x14ac:dyDescent="0.25">
      <c r="A2383" s="68" t="s">
        <v>4785</v>
      </c>
      <c r="B2383" s="68"/>
      <c r="C2383" s="69" t="s">
        <v>4786</v>
      </c>
      <c r="D2383" s="70"/>
      <c r="E2383" s="71"/>
      <c r="F2383" s="71"/>
      <c r="G2383" s="71"/>
      <c r="H2383" s="45">
        <v>5</v>
      </c>
    </row>
    <row r="2384" spans="1:8" ht="30" x14ac:dyDescent="0.25">
      <c r="A2384" s="68" t="s">
        <v>4787</v>
      </c>
      <c r="B2384" s="68"/>
      <c r="C2384" s="69" t="s">
        <v>4788</v>
      </c>
      <c r="D2384" s="70" t="s">
        <v>131</v>
      </c>
      <c r="E2384" s="71">
        <v>1.7</v>
      </c>
      <c r="F2384" s="71">
        <v>0.83</v>
      </c>
      <c r="G2384" s="71">
        <v>2.5299999999999998</v>
      </c>
      <c r="H2384" s="45">
        <v>9</v>
      </c>
    </row>
    <row r="2385" spans="1:8" ht="30" x14ac:dyDescent="0.25">
      <c r="A2385" s="68" t="s">
        <v>4789</v>
      </c>
      <c r="B2385" s="68"/>
      <c r="C2385" s="69" t="s">
        <v>4790</v>
      </c>
      <c r="D2385" s="70" t="s">
        <v>131</v>
      </c>
      <c r="E2385" s="71">
        <v>2.54</v>
      </c>
      <c r="F2385" s="71">
        <v>0.83</v>
      </c>
      <c r="G2385" s="71">
        <v>3.37</v>
      </c>
      <c r="H2385" s="45">
        <v>9</v>
      </c>
    </row>
    <row r="2386" spans="1:8" ht="30" x14ac:dyDescent="0.25">
      <c r="A2386" s="68" t="s">
        <v>4791</v>
      </c>
      <c r="B2386" s="68"/>
      <c r="C2386" s="69" t="s">
        <v>4792</v>
      </c>
      <c r="D2386" s="70" t="s">
        <v>131</v>
      </c>
      <c r="E2386" s="71">
        <v>3.95</v>
      </c>
      <c r="F2386" s="71">
        <v>0.83</v>
      </c>
      <c r="G2386" s="71">
        <v>4.78</v>
      </c>
      <c r="H2386" s="45">
        <v>9</v>
      </c>
    </row>
    <row r="2387" spans="1:8" ht="30" x14ac:dyDescent="0.25">
      <c r="A2387" s="68" t="s">
        <v>4793</v>
      </c>
      <c r="B2387" s="68"/>
      <c r="C2387" s="69" t="s">
        <v>4794</v>
      </c>
      <c r="D2387" s="70" t="s">
        <v>131</v>
      </c>
      <c r="E2387" s="71">
        <v>5.55</v>
      </c>
      <c r="F2387" s="71">
        <v>0.83</v>
      </c>
      <c r="G2387" s="71">
        <v>6.38</v>
      </c>
      <c r="H2387" s="45">
        <v>9</v>
      </c>
    </row>
    <row r="2388" spans="1:8" ht="30" x14ac:dyDescent="0.25">
      <c r="A2388" s="68" t="s">
        <v>4795</v>
      </c>
      <c r="B2388" s="68"/>
      <c r="C2388" s="69" t="s">
        <v>4796</v>
      </c>
      <c r="D2388" s="70" t="s">
        <v>131</v>
      </c>
      <c r="E2388" s="71">
        <v>9.2799999999999994</v>
      </c>
      <c r="F2388" s="71">
        <v>3.32</v>
      </c>
      <c r="G2388" s="71">
        <v>12.6</v>
      </c>
      <c r="H2388" s="45">
        <v>9</v>
      </c>
    </row>
    <row r="2389" spans="1:8" ht="30" x14ac:dyDescent="0.25">
      <c r="A2389" s="68" t="s">
        <v>4797</v>
      </c>
      <c r="B2389" s="68"/>
      <c r="C2389" s="69" t="s">
        <v>4798</v>
      </c>
      <c r="D2389" s="70" t="s">
        <v>131</v>
      </c>
      <c r="E2389" s="71">
        <v>14.32</v>
      </c>
      <c r="F2389" s="71">
        <v>3.73</v>
      </c>
      <c r="G2389" s="71">
        <v>18.05</v>
      </c>
      <c r="H2389" s="45">
        <v>9</v>
      </c>
    </row>
    <row r="2390" spans="1:8" ht="30" x14ac:dyDescent="0.25">
      <c r="A2390" s="68" t="s">
        <v>4799</v>
      </c>
      <c r="B2390" s="68"/>
      <c r="C2390" s="69" t="s">
        <v>4800</v>
      </c>
      <c r="D2390" s="70" t="s">
        <v>131</v>
      </c>
      <c r="E2390" s="71">
        <v>21.76</v>
      </c>
      <c r="F2390" s="71">
        <v>4.1500000000000004</v>
      </c>
      <c r="G2390" s="71">
        <v>25.91</v>
      </c>
      <c r="H2390" s="45">
        <v>9</v>
      </c>
    </row>
    <row r="2391" spans="1:8" ht="30" x14ac:dyDescent="0.25">
      <c r="A2391" s="68" t="s">
        <v>4801</v>
      </c>
      <c r="B2391" s="68"/>
      <c r="C2391" s="69" t="s">
        <v>4802</v>
      </c>
      <c r="D2391" s="70" t="s">
        <v>131</v>
      </c>
      <c r="E2391" s="71">
        <v>31.84</v>
      </c>
      <c r="F2391" s="71">
        <v>6.22</v>
      </c>
      <c r="G2391" s="71">
        <v>38.06</v>
      </c>
      <c r="H2391" s="45">
        <v>9</v>
      </c>
    </row>
    <row r="2392" spans="1:8" ht="30" x14ac:dyDescent="0.25">
      <c r="A2392" s="68" t="s">
        <v>4803</v>
      </c>
      <c r="B2392" s="68"/>
      <c r="C2392" s="69" t="s">
        <v>4804</v>
      </c>
      <c r="D2392" s="70" t="s">
        <v>131</v>
      </c>
      <c r="E2392" s="71">
        <v>43.55</v>
      </c>
      <c r="F2392" s="71">
        <v>8.2899999999999991</v>
      </c>
      <c r="G2392" s="71">
        <v>51.84</v>
      </c>
      <c r="H2392" s="45">
        <v>9</v>
      </c>
    </row>
    <row r="2393" spans="1:8" ht="30" x14ac:dyDescent="0.25">
      <c r="A2393" s="68" t="s">
        <v>4805</v>
      </c>
      <c r="B2393" s="68"/>
      <c r="C2393" s="69" t="s">
        <v>4806</v>
      </c>
      <c r="D2393" s="70" t="s">
        <v>131</v>
      </c>
      <c r="E2393" s="71">
        <v>55.48</v>
      </c>
      <c r="F2393" s="71">
        <v>10.37</v>
      </c>
      <c r="G2393" s="71">
        <v>65.849999999999994</v>
      </c>
      <c r="H2393" s="45">
        <v>9</v>
      </c>
    </row>
    <row r="2394" spans="1:8" ht="30" x14ac:dyDescent="0.25">
      <c r="A2394" s="68" t="s">
        <v>4807</v>
      </c>
      <c r="B2394" s="68"/>
      <c r="C2394" s="69" t="s">
        <v>4808</v>
      </c>
      <c r="D2394" s="70" t="s">
        <v>131</v>
      </c>
      <c r="E2394" s="71">
        <v>73.349999999999994</v>
      </c>
      <c r="F2394" s="71">
        <v>12.44</v>
      </c>
      <c r="G2394" s="71">
        <v>85.79</v>
      </c>
      <c r="H2394" s="45">
        <v>9</v>
      </c>
    </row>
    <row r="2395" spans="1:8" ht="30" x14ac:dyDescent="0.25">
      <c r="A2395" s="68" t="s">
        <v>4809</v>
      </c>
      <c r="B2395" s="68"/>
      <c r="C2395" s="69" t="s">
        <v>4810</v>
      </c>
      <c r="D2395" s="70" t="s">
        <v>131</v>
      </c>
      <c r="E2395" s="71">
        <v>100.79</v>
      </c>
      <c r="F2395" s="71">
        <v>14.51</v>
      </c>
      <c r="G2395" s="71">
        <v>115.3</v>
      </c>
      <c r="H2395" s="45">
        <v>9</v>
      </c>
    </row>
    <row r="2396" spans="1:8" ht="30" x14ac:dyDescent="0.25">
      <c r="A2396" s="68" t="s">
        <v>4811</v>
      </c>
      <c r="B2396" s="68"/>
      <c r="C2396" s="69" t="s">
        <v>4812</v>
      </c>
      <c r="D2396" s="70" t="s">
        <v>131</v>
      </c>
      <c r="E2396" s="71">
        <v>127.03</v>
      </c>
      <c r="F2396" s="71">
        <v>14.51</v>
      </c>
      <c r="G2396" s="71">
        <v>141.54</v>
      </c>
      <c r="H2396" s="45">
        <v>9</v>
      </c>
    </row>
    <row r="2397" spans="1:8" ht="30" x14ac:dyDescent="0.25">
      <c r="A2397" s="68" t="s">
        <v>4813</v>
      </c>
      <c r="B2397" s="68"/>
      <c r="C2397" s="69" t="s">
        <v>4814</v>
      </c>
      <c r="D2397" s="70" t="s">
        <v>131</v>
      </c>
      <c r="E2397" s="71">
        <v>157.54</v>
      </c>
      <c r="F2397" s="71">
        <v>16.59</v>
      </c>
      <c r="G2397" s="71">
        <v>174.13</v>
      </c>
      <c r="H2397" s="45">
        <v>9</v>
      </c>
    </row>
    <row r="2398" spans="1:8" ht="30" x14ac:dyDescent="0.25">
      <c r="A2398" s="68" t="s">
        <v>4815</v>
      </c>
      <c r="B2398" s="68"/>
      <c r="C2398" s="69" t="s">
        <v>4816</v>
      </c>
      <c r="D2398" s="70" t="s">
        <v>131</v>
      </c>
      <c r="E2398" s="71">
        <v>202.56</v>
      </c>
      <c r="F2398" s="71">
        <v>18.66</v>
      </c>
      <c r="G2398" s="71">
        <v>221.22</v>
      </c>
      <c r="H2398" s="45">
        <v>9</v>
      </c>
    </row>
    <row r="2399" spans="1:8" ht="30" x14ac:dyDescent="0.25">
      <c r="A2399" s="68" t="s">
        <v>4817</v>
      </c>
      <c r="B2399" s="68"/>
      <c r="C2399" s="69" t="s">
        <v>4818</v>
      </c>
      <c r="D2399" s="70" t="s">
        <v>131</v>
      </c>
      <c r="E2399" s="71">
        <v>5.45</v>
      </c>
      <c r="F2399" s="71">
        <v>1.65</v>
      </c>
      <c r="G2399" s="71">
        <v>7.1</v>
      </c>
      <c r="H2399" s="45">
        <v>9</v>
      </c>
    </row>
    <row r="2400" spans="1:8" ht="30" x14ac:dyDescent="0.25">
      <c r="A2400" s="68" t="s">
        <v>4819</v>
      </c>
      <c r="B2400" s="68"/>
      <c r="C2400" s="69" t="s">
        <v>4820</v>
      </c>
      <c r="D2400" s="70" t="s">
        <v>131</v>
      </c>
      <c r="E2400" s="71">
        <v>5.58</v>
      </c>
      <c r="F2400" s="71">
        <v>0.83</v>
      </c>
      <c r="G2400" s="71">
        <v>6.41</v>
      </c>
      <c r="H2400" s="45">
        <v>9</v>
      </c>
    </row>
    <row r="2401" spans="1:8" ht="30" x14ac:dyDescent="0.25">
      <c r="A2401" s="68" t="s">
        <v>4821</v>
      </c>
      <c r="B2401" s="68"/>
      <c r="C2401" s="69" t="s">
        <v>4822</v>
      </c>
      <c r="D2401" s="70" t="s">
        <v>131</v>
      </c>
      <c r="E2401" s="71">
        <v>8.4</v>
      </c>
      <c r="F2401" s="71">
        <v>2.0699999999999998</v>
      </c>
      <c r="G2401" s="71">
        <v>10.47</v>
      </c>
      <c r="H2401" s="45">
        <v>9</v>
      </c>
    </row>
    <row r="2402" spans="1:8" ht="30" x14ac:dyDescent="0.25">
      <c r="A2402" s="68" t="s">
        <v>4823</v>
      </c>
      <c r="B2402" s="68"/>
      <c r="C2402" s="69" t="s">
        <v>4824</v>
      </c>
      <c r="D2402" s="70" t="s">
        <v>131</v>
      </c>
      <c r="E2402" s="71">
        <v>31.5</v>
      </c>
      <c r="F2402" s="71">
        <v>4.1500000000000004</v>
      </c>
      <c r="G2402" s="71">
        <v>35.65</v>
      </c>
      <c r="H2402" s="45">
        <v>9</v>
      </c>
    </row>
    <row r="2403" spans="1:8" ht="30" x14ac:dyDescent="0.25">
      <c r="A2403" s="68" t="s">
        <v>4825</v>
      </c>
      <c r="B2403" s="68"/>
      <c r="C2403" s="69" t="s">
        <v>4826</v>
      </c>
      <c r="D2403" s="70" t="s">
        <v>131</v>
      </c>
      <c r="E2403" s="71">
        <v>74.42</v>
      </c>
      <c r="F2403" s="71">
        <v>12.44</v>
      </c>
      <c r="G2403" s="71">
        <v>86.86</v>
      </c>
      <c r="H2403" s="45">
        <v>9</v>
      </c>
    </row>
    <row r="2404" spans="1:8" ht="30" x14ac:dyDescent="0.25">
      <c r="A2404" s="68" t="s">
        <v>4827</v>
      </c>
      <c r="B2404" s="68"/>
      <c r="C2404" s="69" t="s">
        <v>4828</v>
      </c>
      <c r="D2404" s="70" t="s">
        <v>131</v>
      </c>
      <c r="E2404" s="71">
        <v>116.83</v>
      </c>
      <c r="F2404" s="71">
        <v>16.59</v>
      </c>
      <c r="G2404" s="71">
        <v>133.41999999999999</v>
      </c>
      <c r="H2404" s="45">
        <v>9</v>
      </c>
    </row>
    <row r="2405" spans="1:8" ht="30" x14ac:dyDescent="0.25">
      <c r="A2405" s="68" t="s">
        <v>4829</v>
      </c>
      <c r="B2405" s="68"/>
      <c r="C2405" s="69" t="s">
        <v>4830</v>
      </c>
      <c r="D2405" s="70" t="s">
        <v>131</v>
      </c>
      <c r="E2405" s="71">
        <v>35.229999999999997</v>
      </c>
      <c r="F2405" s="71">
        <v>5.39</v>
      </c>
      <c r="G2405" s="71">
        <v>40.619999999999997</v>
      </c>
      <c r="H2405" s="45">
        <v>9</v>
      </c>
    </row>
    <row r="2406" spans="1:8" ht="30" x14ac:dyDescent="0.25">
      <c r="A2406" s="68" t="s">
        <v>4831</v>
      </c>
      <c r="B2406" s="68"/>
      <c r="C2406" s="69" t="s">
        <v>4832</v>
      </c>
      <c r="D2406" s="70"/>
      <c r="E2406" s="71"/>
      <c r="F2406" s="71"/>
      <c r="G2406" s="71"/>
      <c r="H2406" s="45">
        <v>5</v>
      </c>
    </row>
    <row r="2407" spans="1:8" ht="30" x14ac:dyDescent="0.25">
      <c r="A2407" s="68" t="s">
        <v>4833</v>
      </c>
      <c r="B2407" s="68"/>
      <c r="C2407" s="69" t="s">
        <v>4834</v>
      </c>
      <c r="D2407" s="70" t="s">
        <v>131</v>
      </c>
      <c r="E2407" s="71">
        <v>5.51</v>
      </c>
      <c r="F2407" s="71">
        <v>4.97</v>
      </c>
      <c r="G2407" s="71">
        <v>10.48</v>
      </c>
      <c r="H2407" s="45">
        <v>9</v>
      </c>
    </row>
    <row r="2408" spans="1:8" ht="30" x14ac:dyDescent="0.25">
      <c r="A2408" s="68" t="s">
        <v>4835</v>
      </c>
      <c r="B2408" s="68"/>
      <c r="C2408" s="69" t="s">
        <v>4836</v>
      </c>
      <c r="D2408" s="70" t="s">
        <v>131</v>
      </c>
      <c r="E2408" s="71">
        <v>8.91</v>
      </c>
      <c r="F2408" s="71">
        <v>6.22</v>
      </c>
      <c r="G2408" s="71">
        <v>15.13</v>
      </c>
      <c r="H2408" s="45">
        <v>9</v>
      </c>
    </row>
    <row r="2409" spans="1:8" ht="30" x14ac:dyDescent="0.25">
      <c r="A2409" s="68" t="s">
        <v>4837</v>
      </c>
      <c r="B2409" s="68"/>
      <c r="C2409" s="69" t="s">
        <v>4838</v>
      </c>
      <c r="D2409" s="70" t="s">
        <v>131</v>
      </c>
      <c r="E2409" s="71">
        <v>13.86</v>
      </c>
      <c r="F2409" s="71">
        <v>7.47</v>
      </c>
      <c r="G2409" s="71">
        <v>21.33</v>
      </c>
      <c r="H2409" s="45">
        <v>9</v>
      </c>
    </row>
    <row r="2410" spans="1:8" ht="30" x14ac:dyDescent="0.25">
      <c r="A2410" s="68" t="s">
        <v>4839</v>
      </c>
      <c r="B2410" s="68"/>
      <c r="C2410" s="69" t="s">
        <v>4840</v>
      </c>
      <c r="D2410" s="70" t="s">
        <v>131</v>
      </c>
      <c r="E2410" s="71">
        <v>20.23</v>
      </c>
      <c r="F2410" s="71">
        <v>8.7100000000000009</v>
      </c>
      <c r="G2410" s="71">
        <v>28.94</v>
      </c>
      <c r="H2410" s="45">
        <v>9</v>
      </c>
    </row>
    <row r="2411" spans="1:8" ht="30" x14ac:dyDescent="0.25">
      <c r="A2411" s="68" t="s">
        <v>4841</v>
      </c>
      <c r="B2411" s="68"/>
      <c r="C2411" s="69" t="s">
        <v>4842</v>
      </c>
      <c r="D2411" s="70" t="s">
        <v>131</v>
      </c>
      <c r="E2411" s="71">
        <v>17.29</v>
      </c>
      <c r="F2411" s="71">
        <v>4.97</v>
      </c>
      <c r="G2411" s="71">
        <v>22.26</v>
      </c>
      <c r="H2411" s="45">
        <v>9</v>
      </c>
    </row>
    <row r="2412" spans="1:8" ht="30" x14ac:dyDescent="0.25">
      <c r="A2412" s="68" t="s">
        <v>4843</v>
      </c>
      <c r="B2412" s="68"/>
      <c r="C2412" s="69" t="s">
        <v>4844</v>
      </c>
      <c r="D2412" s="70" t="s">
        <v>131</v>
      </c>
      <c r="E2412" s="71">
        <v>26.33</v>
      </c>
      <c r="F2412" s="71">
        <v>11.61</v>
      </c>
      <c r="G2412" s="71">
        <v>37.94</v>
      </c>
      <c r="H2412" s="45">
        <v>9</v>
      </c>
    </row>
    <row r="2413" spans="1:8" ht="30" x14ac:dyDescent="0.25">
      <c r="A2413" s="68" t="s">
        <v>4845</v>
      </c>
      <c r="B2413" s="68"/>
      <c r="C2413" s="69" t="s">
        <v>4846</v>
      </c>
      <c r="D2413" s="70"/>
      <c r="E2413" s="71"/>
      <c r="F2413" s="71"/>
      <c r="G2413" s="71"/>
      <c r="H2413" s="45">
        <v>5</v>
      </c>
    </row>
    <row r="2414" spans="1:8" ht="30" x14ac:dyDescent="0.25">
      <c r="A2414" s="68" t="s">
        <v>4847</v>
      </c>
      <c r="B2414" s="68"/>
      <c r="C2414" s="69" t="s">
        <v>4848</v>
      </c>
      <c r="D2414" s="70" t="s">
        <v>131</v>
      </c>
      <c r="E2414" s="71">
        <v>64.650000000000006</v>
      </c>
      <c r="F2414" s="71">
        <v>1.25</v>
      </c>
      <c r="G2414" s="71">
        <v>65.900000000000006</v>
      </c>
      <c r="H2414" s="45">
        <v>9</v>
      </c>
    </row>
    <row r="2415" spans="1:8" ht="30" x14ac:dyDescent="0.25">
      <c r="A2415" s="68" t="s">
        <v>4849</v>
      </c>
      <c r="B2415" s="68"/>
      <c r="C2415" s="69" t="s">
        <v>4850</v>
      </c>
      <c r="D2415" s="70" t="s">
        <v>131</v>
      </c>
      <c r="E2415" s="71">
        <v>106.5</v>
      </c>
      <c r="F2415" s="71">
        <v>1.25</v>
      </c>
      <c r="G2415" s="71">
        <v>107.75</v>
      </c>
      <c r="H2415" s="45">
        <v>9</v>
      </c>
    </row>
    <row r="2416" spans="1:8" ht="30" x14ac:dyDescent="0.25">
      <c r="A2416" s="68" t="s">
        <v>4851</v>
      </c>
      <c r="B2416" s="68"/>
      <c r="C2416" s="69" t="s">
        <v>4852</v>
      </c>
      <c r="D2416" s="70"/>
      <c r="E2416" s="71"/>
      <c r="F2416" s="71"/>
      <c r="G2416" s="71"/>
      <c r="H2416" s="45">
        <v>5</v>
      </c>
    </row>
    <row r="2417" spans="1:8" ht="45" x14ac:dyDescent="0.25">
      <c r="A2417" s="68" t="s">
        <v>4853</v>
      </c>
      <c r="B2417" s="68"/>
      <c r="C2417" s="69" t="s">
        <v>4854</v>
      </c>
      <c r="D2417" s="70" t="s">
        <v>131</v>
      </c>
      <c r="E2417" s="71">
        <v>2.31</v>
      </c>
      <c r="F2417" s="71">
        <v>1.65</v>
      </c>
      <c r="G2417" s="71">
        <v>3.96</v>
      </c>
      <c r="H2417" s="45">
        <v>9</v>
      </c>
    </row>
    <row r="2418" spans="1:8" ht="45" x14ac:dyDescent="0.25">
      <c r="A2418" s="68" t="s">
        <v>4855</v>
      </c>
      <c r="B2418" s="68"/>
      <c r="C2418" s="69" t="s">
        <v>4856</v>
      </c>
      <c r="D2418" s="70" t="s">
        <v>131</v>
      </c>
      <c r="E2418" s="71">
        <v>3.35</v>
      </c>
      <c r="F2418" s="71">
        <v>2.0699999999999998</v>
      </c>
      <c r="G2418" s="71">
        <v>5.42</v>
      </c>
      <c r="H2418" s="45">
        <v>9</v>
      </c>
    </row>
    <row r="2419" spans="1:8" ht="45" x14ac:dyDescent="0.25">
      <c r="A2419" s="68" t="s">
        <v>4857</v>
      </c>
      <c r="B2419" s="68"/>
      <c r="C2419" s="69" t="s">
        <v>4858</v>
      </c>
      <c r="D2419" s="70" t="s">
        <v>131</v>
      </c>
      <c r="E2419" s="71">
        <v>4.67</v>
      </c>
      <c r="F2419" s="71">
        <v>2.4900000000000002</v>
      </c>
      <c r="G2419" s="71">
        <v>7.16</v>
      </c>
      <c r="H2419" s="45">
        <v>9</v>
      </c>
    </row>
    <row r="2420" spans="1:8" ht="45" x14ac:dyDescent="0.25">
      <c r="A2420" s="68" t="s">
        <v>4859</v>
      </c>
      <c r="B2420" s="68"/>
      <c r="C2420" s="69" t="s">
        <v>4860</v>
      </c>
      <c r="D2420" s="70" t="s">
        <v>131</v>
      </c>
      <c r="E2420" s="71">
        <v>6.55</v>
      </c>
      <c r="F2420" s="71">
        <v>2.9</v>
      </c>
      <c r="G2420" s="71">
        <v>9.4499999999999993</v>
      </c>
      <c r="H2420" s="45">
        <v>9</v>
      </c>
    </row>
    <row r="2421" spans="1:8" ht="45" x14ac:dyDescent="0.25">
      <c r="A2421" s="68" t="s">
        <v>4861</v>
      </c>
      <c r="B2421" s="68"/>
      <c r="C2421" s="69" t="s">
        <v>4862</v>
      </c>
      <c r="D2421" s="70" t="s">
        <v>131</v>
      </c>
      <c r="E2421" s="71">
        <v>10.48</v>
      </c>
      <c r="F2421" s="71">
        <v>3.32</v>
      </c>
      <c r="G2421" s="71">
        <v>13.8</v>
      </c>
      <c r="H2421" s="45">
        <v>9</v>
      </c>
    </row>
    <row r="2422" spans="1:8" ht="45" x14ac:dyDescent="0.25">
      <c r="A2422" s="68" t="s">
        <v>4863</v>
      </c>
      <c r="B2422" s="68"/>
      <c r="C2422" s="69" t="s">
        <v>4864</v>
      </c>
      <c r="D2422" s="70" t="s">
        <v>131</v>
      </c>
      <c r="E2422" s="71">
        <v>15.43</v>
      </c>
      <c r="F2422" s="71">
        <v>3.73</v>
      </c>
      <c r="G2422" s="71">
        <v>19.16</v>
      </c>
      <c r="H2422" s="45">
        <v>9</v>
      </c>
    </row>
    <row r="2423" spans="1:8" ht="45" x14ac:dyDescent="0.25">
      <c r="A2423" s="68" t="s">
        <v>4865</v>
      </c>
      <c r="B2423" s="68"/>
      <c r="C2423" s="69" t="s">
        <v>4866</v>
      </c>
      <c r="D2423" s="70" t="s">
        <v>131</v>
      </c>
      <c r="E2423" s="71">
        <v>24.86</v>
      </c>
      <c r="F2423" s="71">
        <v>4.1500000000000004</v>
      </c>
      <c r="G2423" s="71">
        <v>29.01</v>
      </c>
      <c r="H2423" s="45">
        <v>9</v>
      </c>
    </row>
    <row r="2424" spans="1:8" ht="45" x14ac:dyDescent="0.25">
      <c r="A2424" s="68" t="s">
        <v>4867</v>
      </c>
      <c r="B2424" s="68"/>
      <c r="C2424" s="69" t="s">
        <v>4868</v>
      </c>
      <c r="D2424" s="70" t="s">
        <v>131</v>
      </c>
      <c r="E2424" s="71">
        <v>31.85</v>
      </c>
      <c r="F2424" s="71">
        <v>6.22</v>
      </c>
      <c r="G2424" s="71">
        <v>38.07</v>
      </c>
      <c r="H2424" s="45">
        <v>9</v>
      </c>
    </row>
    <row r="2425" spans="1:8" ht="45" x14ac:dyDescent="0.25">
      <c r="A2425" s="68" t="s">
        <v>4869</v>
      </c>
      <c r="B2425" s="68"/>
      <c r="C2425" s="69" t="s">
        <v>4870</v>
      </c>
      <c r="D2425" s="70" t="s">
        <v>131</v>
      </c>
      <c r="E2425" s="71">
        <v>49.01</v>
      </c>
      <c r="F2425" s="71">
        <v>8.2899999999999991</v>
      </c>
      <c r="G2425" s="71">
        <v>57.3</v>
      </c>
      <c r="H2425" s="45">
        <v>9</v>
      </c>
    </row>
    <row r="2426" spans="1:8" ht="45" x14ac:dyDescent="0.25">
      <c r="A2426" s="68" t="s">
        <v>4871</v>
      </c>
      <c r="B2426" s="68"/>
      <c r="C2426" s="69" t="s">
        <v>4872</v>
      </c>
      <c r="D2426" s="70" t="s">
        <v>131</v>
      </c>
      <c r="E2426" s="71">
        <v>65.17</v>
      </c>
      <c r="F2426" s="71">
        <v>10.37</v>
      </c>
      <c r="G2426" s="71">
        <v>75.540000000000006</v>
      </c>
      <c r="H2426" s="45">
        <v>9</v>
      </c>
    </row>
    <row r="2427" spans="1:8" ht="45" x14ac:dyDescent="0.25">
      <c r="A2427" s="68" t="s">
        <v>4873</v>
      </c>
      <c r="B2427" s="68"/>
      <c r="C2427" s="69" t="s">
        <v>4874</v>
      </c>
      <c r="D2427" s="70" t="s">
        <v>131</v>
      </c>
      <c r="E2427" s="71">
        <v>84.13</v>
      </c>
      <c r="F2427" s="71">
        <v>12.44</v>
      </c>
      <c r="G2427" s="71">
        <v>96.57</v>
      </c>
      <c r="H2427" s="45">
        <v>9</v>
      </c>
    </row>
    <row r="2428" spans="1:8" ht="45" x14ac:dyDescent="0.25">
      <c r="A2428" s="68" t="s">
        <v>4875</v>
      </c>
      <c r="B2428" s="68"/>
      <c r="C2428" s="69" t="s">
        <v>4876</v>
      </c>
      <c r="D2428" s="70" t="s">
        <v>131</v>
      </c>
      <c r="E2428" s="71">
        <v>113.56</v>
      </c>
      <c r="F2428" s="71">
        <v>14.51</v>
      </c>
      <c r="G2428" s="71">
        <v>128.07</v>
      </c>
      <c r="H2428" s="45">
        <v>9</v>
      </c>
    </row>
    <row r="2429" spans="1:8" ht="45" x14ac:dyDescent="0.25">
      <c r="A2429" s="68" t="s">
        <v>4877</v>
      </c>
      <c r="B2429" s="68"/>
      <c r="C2429" s="69" t="s">
        <v>4878</v>
      </c>
      <c r="D2429" s="70" t="s">
        <v>131</v>
      </c>
      <c r="E2429" s="71">
        <v>133.76</v>
      </c>
      <c r="F2429" s="71">
        <v>16.59</v>
      </c>
      <c r="G2429" s="71">
        <v>150.35</v>
      </c>
      <c r="H2429" s="45">
        <v>9</v>
      </c>
    </row>
    <row r="2430" spans="1:8" ht="45" x14ac:dyDescent="0.25">
      <c r="A2430" s="68" t="s">
        <v>4879</v>
      </c>
      <c r="B2430" s="68"/>
      <c r="C2430" s="69" t="s">
        <v>4880</v>
      </c>
      <c r="D2430" s="70" t="s">
        <v>131</v>
      </c>
      <c r="E2430" s="71">
        <v>170.43</v>
      </c>
      <c r="F2430" s="71">
        <v>18.66</v>
      </c>
      <c r="G2430" s="71">
        <v>189.09</v>
      </c>
      <c r="H2430" s="45">
        <v>9</v>
      </c>
    </row>
    <row r="2431" spans="1:8" ht="45" x14ac:dyDescent="0.25">
      <c r="A2431" s="68" t="s">
        <v>4881</v>
      </c>
      <c r="B2431" s="68"/>
      <c r="C2431" s="69" t="s">
        <v>4882</v>
      </c>
      <c r="D2431" s="70" t="s">
        <v>131</v>
      </c>
      <c r="E2431" s="71">
        <v>222.7</v>
      </c>
      <c r="F2431" s="71">
        <v>20.74</v>
      </c>
      <c r="G2431" s="71">
        <v>243.44</v>
      </c>
      <c r="H2431" s="45">
        <v>9</v>
      </c>
    </row>
    <row r="2432" spans="1:8" x14ac:dyDescent="0.25">
      <c r="A2432" s="68" t="s">
        <v>4883</v>
      </c>
      <c r="B2432" s="68"/>
      <c r="C2432" s="69" t="s">
        <v>4884</v>
      </c>
      <c r="D2432" s="70"/>
      <c r="E2432" s="71"/>
      <c r="F2432" s="71"/>
      <c r="G2432" s="71"/>
      <c r="H2432" s="45">
        <v>5</v>
      </c>
    </row>
    <row r="2433" spans="1:8" ht="30" x14ac:dyDescent="0.25">
      <c r="A2433" s="68" t="s">
        <v>4885</v>
      </c>
      <c r="B2433" s="68"/>
      <c r="C2433" s="69" t="s">
        <v>4886</v>
      </c>
      <c r="D2433" s="70" t="s">
        <v>131</v>
      </c>
      <c r="E2433" s="71">
        <v>4.6100000000000003</v>
      </c>
      <c r="F2433" s="71">
        <v>2.0699999999999998</v>
      </c>
      <c r="G2433" s="71">
        <v>6.68</v>
      </c>
      <c r="H2433" s="45">
        <v>9</v>
      </c>
    </row>
    <row r="2434" spans="1:8" ht="30" x14ac:dyDescent="0.25">
      <c r="A2434" s="68" t="s">
        <v>4887</v>
      </c>
      <c r="B2434" s="68"/>
      <c r="C2434" s="69" t="s">
        <v>4888</v>
      </c>
      <c r="D2434" s="70" t="s">
        <v>131</v>
      </c>
      <c r="E2434" s="71">
        <v>7.53</v>
      </c>
      <c r="F2434" s="71">
        <v>4.1500000000000004</v>
      </c>
      <c r="G2434" s="71">
        <v>11.68</v>
      </c>
      <c r="H2434" s="45">
        <v>9</v>
      </c>
    </row>
    <row r="2435" spans="1:8" ht="30" x14ac:dyDescent="0.25">
      <c r="A2435" s="68" t="s">
        <v>4889</v>
      </c>
      <c r="B2435" s="68"/>
      <c r="C2435" s="69" t="s">
        <v>4890</v>
      </c>
      <c r="D2435" s="70" t="s">
        <v>131</v>
      </c>
      <c r="E2435" s="71">
        <v>9.9700000000000006</v>
      </c>
      <c r="F2435" s="71">
        <v>4.1500000000000004</v>
      </c>
      <c r="G2435" s="71">
        <v>14.12</v>
      </c>
      <c r="H2435" s="45">
        <v>9</v>
      </c>
    </row>
    <row r="2436" spans="1:8" ht="30" x14ac:dyDescent="0.25">
      <c r="A2436" s="68" t="s">
        <v>4891</v>
      </c>
      <c r="B2436" s="68"/>
      <c r="C2436" s="69" t="s">
        <v>4892</v>
      </c>
      <c r="D2436" s="70" t="s">
        <v>131</v>
      </c>
      <c r="E2436" s="71">
        <v>13.13</v>
      </c>
      <c r="F2436" s="71">
        <v>4.1500000000000004</v>
      </c>
      <c r="G2436" s="71">
        <v>17.28</v>
      </c>
      <c r="H2436" s="45">
        <v>9</v>
      </c>
    </row>
    <row r="2437" spans="1:8" ht="30" x14ac:dyDescent="0.25">
      <c r="A2437" s="68" t="s">
        <v>4893</v>
      </c>
      <c r="B2437" s="68"/>
      <c r="C2437" s="69" t="s">
        <v>4894</v>
      </c>
      <c r="D2437" s="70" t="s">
        <v>131</v>
      </c>
      <c r="E2437" s="71">
        <v>21.39</v>
      </c>
      <c r="F2437" s="71">
        <v>4.1500000000000004</v>
      </c>
      <c r="G2437" s="71">
        <v>25.54</v>
      </c>
      <c r="H2437" s="45">
        <v>9</v>
      </c>
    </row>
    <row r="2438" spans="1:8" ht="30" x14ac:dyDescent="0.25">
      <c r="A2438" s="68" t="s">
        <v>4895</v>
      </c>
      <c r="B2438" s="68"/>
      <c r="C2438" s="69" t="s">
        <v>4896</v>
      </c>
      <c r="D2438" s="70"/>
      <c r="E2438" s="71"/>
      <c r="F2438" s="71"/>
      <c r="G2438" s="71"/>
      <c r="H2438" s="45">
        <v>5</v>
      </c>
    </row>
    <row r="2439" spans="1:8" ht="45" x14ac:dyDescent="0.25">
      <c r="A2439" s="68" t="s">
        <v>4897</v>
      </c>
      <c r="B2439" s="68"/>
      <c r="C2439" s="69" t="s">
        <v>4898</v>
      </c>
      <c r="D2439" s="70" t="s">
        <v>131</v>
      </c>
      <c r="E2439" s="71">
        <v>1.43</v>
      </c>
      <c r="F2439" s="71">
        <v>1.65</v>
      </c>
      <c r="G2439" s="71">
        <v>3.08</v>
      </c>
      <c r="H2439" s="45">
        <v>9</v>
      </c>
    </row>
    <row r="2440" spans="1:8" ht="45" x14ac:dyDescent="0.25">
      <c r="A2440" s="68" t="s">
        <v>4899</v>
      </c>
      <c r="B2440" s="68"/>
      <c r="C2440" s="69" t="s">
        <v>4900</v>
      </c>
      <c r="D2440" s="70" t="s">
        <v>131</v>
      </c>
      <c r="E2440" s="71">
        <v>2.15</v>
      </c>
      <c r="F2440" s="71">
        <v>2.0699999999999998</v>
      </c>
      <c r="G2440" s="71">
        <v>4.22</v>
      </c>
      <c r="H2440" s="45">
        <v>9</v>
      </c>
    </row>
    <row r="2441" spans="1:8" ht="45" x14ac:dyDescent="0.25">
      <c r="A2441" s="68" t="s">
        <v>4901</v>
      </c>
      <c r="B2441" s="68"/>
      <c r="C2441" s="69" t="s">
        <v>4902</v>
      </c>
      <c r="D2441" s="70" t="s">
        <v>131</v>
      </c>
      <c r="E2441" s="71">
        <v>3.57</v>
      </c>
      <c r="F2441" s="71">
        <v>2.4900000000000002</v>
      </c>
      <c r="G2441" s="71">
        <v>6.06</v>
      </c>
      <c r="H2441" s="45">
        <v>9</v>
      </c>
    </row>
    <row r="2442" spans="1:8" ht="45" x14ac:dyDescent="0.25">
      <c r="A2442" s="68" t="s">
        <v>4903</v>
      </c>
      <c r="B2442" s="68"/>
      <c r="C2442" s="69" t="s">
        <v>4904</v>
      </c>
      <c r="D2442" s="70" t="s">
        <v>131</v>
      </c>
      <c r="E2442" s="71">
        <v>5.3</v>
      </c>
      <c r="F2442" s="71">
        <v>2.9</v>
      </c>
      <c r="G2442" s="71">
        <v>8.1999999999999993</v>
      </c>
      <c r="H2442" s="45">
        <v>9</v>
      </c>
    </row>
    <row r="2443" spans="1:8" ht="45" x14ac:dyDescent="0.25">
      <c r="A2443" s="68" t="s">
        <v>4905</v>
      </c>
      <c r="B2443" s="68"/>
      <c r="C2443" s="69" t="s">
        <v>4906</v>
      </c>
      <c r="D2443" s="70" t="s">
        <v>131</v>
      </c>
      <c r="E2443" s="71">
        <v>9.41</v>
      </c>
      <c r="F2443" s="71">
        <v>3.32</v>
      </c>
      <c r="G2443" s="71">
        <v>12.73</v>
      </c>
      <c r="H2443" s="45">
        <v>9</v>
      </c>
    </row>
    <row r="2444" spans="1:8" x14ac:dyDescent="0.25">
      <c r="A2444" s="68" t="s">
        <v>4907</v>
      </c>
      <c r="B2444" s="68"/>
      <c r="C2444" s="69" t="s">
        <v>4908</v>
      </c>
      <c r="D2444" s="70"/>
      <c r="E2444" s="71"/>
      <c r="F2444" s="71"/>
      <c r="G2444" s="71"/>
      <c r="H2444" s="45">
        <v>5</v>
      </c>
    </row>
    <row r="2445" spans="1:8" ht="30" x14ac:dyDescent="0.25">
      <c r="A2445" s="68" t="s">
        <v>4909</v>
      </c>
      <c r="B2445" s="68"/>
      <c r="C2445" s="69" t="s">
        <v>4910</v>
      </c>
      <c r="D2445" s="70" t="s">
        <v>131</v>
      </c>
      <c r="E2445" s="71">
        <v>4.76</v>
      </c>
      <c r="F2445" s="71">
        <v>10.37</v>
      </c>
      <c r="G2445" s="71">
        <v>15.13</v>
      </c>
      <c r="H2445" s="45">
        <v>9</v>
      </c>
    </row>
    <row r="2446" spans="1:8" ht="30" x14ac:dyDescent="0.25">
      <c r="A2446" s="68" t="s">
        <v>4911</v>
      </c>
      <c r="B2446" s="68"/>
      <c r="C2446" s="69" t="s">
        <v>4912</v>
      </c>
      <c r="D2446" s="70"/>
      <c r="E2446" s="71"/>
      <c r="F2446" s="71"/>
      <c r="G2446" s="71"/>
      <c r="H2446" s="45">
        <v>2</v>
      </c>
    </row>
    <row r="2447" spans="1:8" x14ac:dyDescent="0.25">
      <c r="A2447" s="68" t="s">
        <v>4913</v>
      </c>
      <c r="B2447" s="68"/>
      <c r="C2447" s="69" t="s">
        <v>4914</v>
      </c>
      <c r="D2447" s="70"/>
      <c r="E2447" s="71"/>
      <c r="F2447" s="71"/>
      <c r="G2447" s="71"/>
      <c r="H2447" s="45">
        <v>5</v>
      </c>
    </row>
    <row r="2448" spans="1:8" x14ac:dyDescent="0.25">
      <c r="A2448" s="68" t="s">
        <v>4915</v>
      </c>
      <c r="B2448" s="68"/>
      <c r="C2448" s="69" t="s">
        <v>4916</v>
      </c>
      <c r="D2448" s="70" t="s">
        <v>21</v>
      </c>
      <c r="E2448" s="71">
        <v>4.8</v>
      </c>
      <c r="F2448" s="71">
        <v>10.37</v>
      </c>
      <c r="G2448" s="71">
        <v>15.17</v>
      </c>
      <c r="H2448" s="45">
        <v>9</v>
      </c>
    </row>
    <row r="2449" spans="1:8" x14ac:dyDescent="0.25">
      <c r="A2449" s="68" t="s">
        <v>4917</v>
      </c>
      <c r="B2449" s="68"/>
      <c r="C2449" s="69" t="s">
        <v>4918</v>
      </c>
      <c r="D2449" s="70" t="s">
        <v>21</v>
      </c>
      <c r="E2449" s="71">
        <v>5.28</v>
      </c>
      <c r="F2449" s="71">
        <v>10.37</v>
      </c>
      <c r="G2449" s="71">
        <v>15.65</v>
      </c>
      <c r="H2449" s="45">
        <v>9</v>
      </c>
    </row>
    <row r="2450" spans="1:8" ht="30" x14ac:dyDescent="0.25">
      <c r="A2450" s="68" t="s">
        <v>4919</v>
      </c>
      <c r="B2450" s="68"/>
      <c r="C2450" s="69" t="s">
        <v>4920</v>
      </c>
      <c r="D2450" s="70" t="s">
        <v>21</v>
      </c>
      <c r="E2450" s="71">
        <v>8</v>
      </c>
      <c r="F2450" s="71">
        <v>12.44</v>
      </c>
      <c r="G2450" s="71">
        <v>20.440000000000001</v>
      </c>
      <c r="H2450" s="45">
        <v>9</v>
      </c>
    </row>
    <row r="2451" spans="1:8" x14ac:dyDescent="0.25">
      <c r="A2451" s="68" t="s">
        <v>4921</v>
      </c>
      <c r="B2451" s="68"/>
      <c r="C2451" s="69" t="s">
        <v>4922</v>
      </c>
      <c r="D2451" s="70" t="s">
        <v>21</v>
      </c>
      <c r="E2451" s="71">
        <v>2.89</v>
      </c>
      <c r="F2451" s="71">
        <v>10.37</v>
      </c>
      <c r="G2451" s="71">
        <v>13.26</v>
      </c>
      <c r="H2451" s="45">
        <v>9</v>
      </c>
    </row>
    <row r="2452" spans="1:8" x14ac:dyDescent="0.25">
      <c r="A2452" s="68" t="s">
        <v>4923</v>
      </c>
      <c r="B2452" s="68"/>
      <c r="C2452" s="69" t="s">
        <v>4924</v>
      </c>
      <c r="D2452" s="70"/>
      <c r="E2452" s="71"/>
      <c r="F2452" s="71"/>
      <c r="G2452" s="71"/>
      <c r="H2452" s="45">
        <v>5</v>
      </c>
    </row>
    <row r="2453" spans="1:8" x14ac:dyDescent="0.25">
      <c r="A2453" s="68" t="s">
        <v>4925</v>
      </c>
      <c r="B2453" s="68"/>
      <c r="C2453" s="69" t="s">
        <v>4926</v>
      </c>
      <c r="D2453" s="70" t="s">
        <v>21</v>
      </c>
      <c r="E2453" s="71">
        <v>37.81</v>
      </c>
      <c r="F2453" s="71">
        <v>33.18</v>
      </c>
      <c r="G2453" s="71">
        <v>70.989999999999995</v>
      </c>
      <c r="H2453" s="45">
        <v>9</v>
      </c>
    </row>
    <row r="2454" spans="1:8" ht="30" x14ac:dyDescent="0.25">
      <c r="A2454" s="68" t="s">
        <v>4927</v>
      </c>
      <c r="B2454" s="68"/>
      <c r="C2454" s="69" t="s">
        <v>4928</v>
      </c>
      <c r="D2454" s="70" t="s">
        <v>21</v>
      </c>
      <c r="E2454" s="71">
        <v>12.21</v>
      </c>
      <c r="F2454" s="71">
        <v>12.44</v>
      </c>
      <c r="G2454" s="71">
        <v>24.65</v>
      </c>
      <c r="H2454" s="45">
        <v>9</v>
      </c>
    </row>
    <row r="2455" spans="1:8" ht="30" x14ac:dyDescent="0.25">
      <c r="A2455" s="68" t="s">
        <v>4929</v>
      </c>
      <c r="B2455" s="68"/>
      <c r="C2455" s="69" t="s">
        <v>4930</v>
      </c>
      <c r="D2455" s="70" t="s">
        <v>21</v>
      </c>
      <c r="E2455" s="71">
        <v>19.989999999999998</v>
      </c>
      <c r="F2455" s="71">
        <v>12.44</v>
      </c>
      <c r="G2455" s="71">
        <v>32.43</v>
      </c>
      <c r="H2455" s="45">
        <v>9</v>
      </c>
    </row>
    <row r="2456" spans="1:8" ht="30" x14ac:dyDescent="0.25">
      <c r="A2456" s="68" t="s">
        <v>4931</v>
      </c>
      <c r="B2456" s="68"/>
      <c r="C2456" s="69" t="s">
        <v>4932</v>
      </c>
      <c r="D2456" s="70" t="s">
        <v>21</v>
      </c>
      <c r="E2456" s="71">
        <v>25.66</v>
      </c>
      <c r="F2456" s="71">
        <v>12.44</v>
      </c>
      <c r="G2456" s="71">
        <v>38.1</v>
      </c>
      <c r="H2456" s="45">
        <v>9</v>
      </c>
    </row>
    <row r="2457" spans="1:8" ht="30" x14ac:dyDescent="0.25">
      <c r="A2457" s="68" t="s">
        <v>4933</v>
      </c>
      <c r="B2457" s="68"/>
      <c r="C2457" s="69" t="s">
        <v>4934</v>
      </c>
      <c r="D2457" s="70" t="s">
        <v>21</v>
      </c>
      <c r="E2457" s="71">
        <v>56.89</v>
      </c>
      <c r="F2457" s="71">
        <v>16.59</v>
      </c>
      <c r="G2457" s="71">
        <v>73.48</v>
      </c>
      <c r="H2457" s="45">
        <v>9</v>
      </c>
    </row>
    <row r="2458" spans="1:8" ht="30" x14ac:dyDescent="0.25">
      <c r="A2458" s="68" t="s">
        <v>4935</v>
      </c>
      <c r="B2458" s="68"/>
      <c r="C2458" s="69" t="s">
        <v>4936</v>
      </c>
      <c r="D2458" s="70" t="s">
        <v>21</v>
      </c>
      <c r="E2458" s="71">
        <v>157.41999999999999</v>
      </c>
      <c r="F2458" s="71">
        <v>16.59</v>
      </c>
      <c r="G2458" s="71">
        <v>174.01</v>
      </c>
      <c r="H2458" s="45">
        <v>9</v>
      </c>
    </row>
    <row r="2459" spans="1:8" ht="30" x14ac:dyDescent="0.25">
      <c r="A2459" s="68" t="s">
        <v>4937</v>
      </c>
      <c r="B2459" s="68"/>
      <c r="C2459" s="69" t="s">
        <v>4938</v>
      </c>
      <c r="D2459" s="70" t="s">
        <v>21</v>
      </c>
      <c r="E2459" s="71">
        <v>215.08</v>
      </c>
      <c r="F2459" s="71">
        <v>20.74</v>
      </c>
      <c r="G2459" s="71">
        <v>235.82</v>
      </c>
      <c r="H2459" s="45">
        <v>9</v>
      </c>
    </row>
    <row r="2460" spans="1:8" ht="30" x14ac:dyDescent="0.25">
      <c r="A2460" s="68" t="s">
        <v>4939</v>
      </c>
      <c r="B2460" s="68"/>
      <c r="C2460" s="69" t="s">
        <v>4940</v>
      </c>
      <c r="D2460" s="70" t="s">
        <v>21</v>
      </c>
      <c r="E2460" s="71">
        <v>224.07</v>
      </c>
      <c r="F2460" s="71">
        <v>12.44</v>
      </c>
      <c r="G2460" s="71">
        <v>236.51</v>
      </c>
      <c r="H2460" s="45">
        <v>9</v>
      </c>
    </row>
    <row r="2461" spans="1:8" ht="30" x14ac:dyDescent="0.25">
      <c r="A2461" s="68" t="s">
        <v>4941</v>
      </c>
      <c r="B2461" s="68"/>
      <c r="C2461" s="69" t="s">
        <v>4942</v>
      </c>
      <c r="D2461" s="70" t="s">
        <v>21</v>
      </c>
      <c r="E2461" s="71">
        <v>444.82</v>
      </c>
      <c r="F2461" s="71">
        <v>12.44</v>
      </c>
      <c r="G2461" s="71">
        <v>457.26</v>
      </c>
      <c r="H2461" s="45">
        <v>9</v>
      </c>
    </row>
    <row r="2462" spans="1:8" ht="30" x14ac:dyDescent="0.25">
      <c r="A2462" s="68" t="s">
        <v>4943</v>
      </c>
      <c r="B2462" s="68"/>
      <c r="C2462" s="69" t="s">
        <v>4944</v>
      </c>
      <c r="D2462" s="70" t="s">
        <v>21</v>
      </c>
      <c r="E2462" s="71">
        <v>444.08</v>
      </c>
      <c r="F2462" s="71">
        <v>12.44</v>
      </c>
      <c r="G2462" s="71">
        <v>456.52</v>
      </c>
      <c r="H2462" s="45">
        <v>9</v>
      </c>
    </row>
    <row r="2463" spans="1:8" ht="30" x14ac:dyDescent="0.25">
      <c r="A2463" s="68" t="s">
        <v>4945</v>
      </c>
      <c r="B2463" s="68"/>
      <c r="C2463" s="69" t="s">
        <v>4946</v>
      </c>
      <c r="D2463" s="70" t="s">
        <v>21</v>
      </c>
      <c r="E2463" s="71">
        <v>1618.39</v>
      </c>
      <c r="F2463" s="71">
        <v>16.59</v>
      </c>
      <c r="G2463" s="71">
        <v>1634.98</v>
      </c>
      <c r="H2463" s="45">
        <v>9</v>
      </c>
    </row>
    <row r="2464" spans="1:8" ht="30" x14ac:dyDescent="0.25">
      <c r="A2464" s="68" t="s">
        <v>4947</v>
      </c>
      <c r="B2464" s="68"/>
      <c r="C2464" s="69" t="s">
        <v>4948</v>
      </c>
      <c r="D2464" s="70" t="s">
        <v>21</v>
      </c>
      <c r="E2464" s="71">
        <v>25.18</v>
      </c>
      <c r="F2464" s="71">
        <v>12.44</v>
      </c>
      <c r="G2464" s="71">
        <v>37.619999999999997</v>
      </c>
      <c r="H2464" s="45">
        <v>9</v>
      </c>
    </row>
    <row r="2465" spans="1:8" ht="30" x14ac:dyDescent="0.25">
      <c r="A2465" s="68" t="s">
        <v>4949</v>
      </c>
      <c r="B2465" s="68"/>
      <c r="C2465" s="69" t="s">
        <v>4950</v>
      </c>
      <c r="D2465" s="70" t="s">
        <v>21</v>
      </c>
      <c r="E2465" s="71">
        <v>74.34</v>
      </c>
      <c r="F2465" s="71">
        <v>12.44</v>
      </c>
      <c r="G2465" s="71">
        <v>86.78</v>
      </c>
      <c r="H2465" s="45">
        <v>9</v>
      </c>
    </row>
    <row r="2466" spans="1:8" ht="30" x14ac:dyDescent="0.25">
      <c r="A2466" s="68" t="s">
        <v>4951</v>
      </c>
      <c r="B2466" s="68"/>
      <c r="C2466" s="69" t="s">
        <v>4952</v>
      </c>
      <c r="D2466" s="70" t="s">
        <v>21</v>
      </c>
      <c r="E2466" s="71">
        <v>179.47</v>
      </c>
      <c r="F2466" s="71">
        <v>16.59</v>
      </c>
      <c r="G2466" s="71">
        <v>196.06</v>
      </c>
      <c r="H2466" s="45">
        <v>9</v>
      </c>
    </row>
    <row r="2467" spans="1:8" x14ac:dyDescent="0.25">
      <c r="A2467" s="68" t="s">
        <v>4953</v>
      </c>
      <c r="B2467" s="68"/>
      <c r="C2467" s="69" t="s">
        <v>4954</v>
      </c>
      <c r="D2467" s="70"/>
      <c r="E2467" s="71"/>
      <c r="F2467" s="71"/>
      <c r="G2467" s="71"/>
      <c r="H2467" s="45">
        <v>5</v>
      </c>
    </row>
    <row r="2468" spans="1:8" ht="30" x14ac:dyDescent="0.25">
      <c r="A2468" s="68" t="s">
        <v>4955</v>
      </c>
      <c r="B2468" s="68"/>
      <c r="C2468" s="69" t="s">
        <v>4956</v>
      </c>
      <c r="D2468" s="70" t="s">
        <v>334</v>
      </c>
      <c r="E2468" s="71">
        <v>16.54</v>
      </c>
      <c r="F2468" s="71">
        <v>12.44</v>
      </c>
      <c r="G2468" s="71">
        <v>28.98</v>
      </c>
      <c r="H2468" s="45">
        <v>9</v>
      </c>
    </row>
    <row r="2469" spans="1:8" x14ac:dyDescent="0.25">
      <c r="A2469" s="68" t="s">
        <v>4957</v>
      </c>
      <c r="B2469" s="68"/>
      <c r="C2469" s="69" t="s">
        <v>4958</v>
      </c>
      <c r="D2469" s="70" t="s">
        <v>21</v>
      </c>
      <c r="E2469" s="71">
        <v>22.09</v>
      </c>
      <c r="F2469" s="71">
        <v>12.44</v>
      </c>
      <c r="G2469" s="71">
        <v>34.53</v>
      </c>
      <c r="H2469" s="45">
        <v>9</v>
      </c>
    </row>
    <row r="2470" spans="1:8" x14ac:dyDescent="0.25">
      <c r="A2470" s="68" t="s">
        <v>4959</v>
      </c>
      <c r="B2470" s="68"/>
      <c r="C2470" s="69" t="s">
        <v>4960</v>
      </c>
      <c r="D2470" s="70" t="s">
        <v>21</v>
      </c>
      <c r="E2470" s="71">
        <v>57.97</v>
      </c>
      <c r="F2470" s="71">
        <v>12.44</v>
      </c>
      <c r="G2470" s="71">
        <v>70.41</v>
      </c>
      <c r="H2470" s="45">
        <v>9</v>
      </c>
    </row>
    <row r="2471" spans="1:8" ht="30" x14ac:dyDescent="0.25">
      <c r="A2471" s="68" t="s">
        <v>4961</v>
      </c>
      <c r="B2471" s="68"/>
      <c r="C2471" s="69" t="s">
        <v>4962</v>
      </c>
      <c r="D2471" s="70" t="s">
        <v>334</v>
      </c>
      <c r="E2471" s="71">
        <v>263.27999999999997</v>
      </c>
      <c r="F2471" s="71">
        <v>12.44</v>
      </c>
      <c r="G2471" s="71">
        <v>275.72000000000003</v>
      </c>
      <c r="H2471" s="45">
        <v>9</v>
      </c>
    </row>
    <row r="2472" spans="1:8" ht="30" x14ac:dyDescent="0.25">
      <c r="A2472" s="68" t="s">
        <v>4963</v>
      </c>
      <c r="B2472" s="68"/>
      <c r="C2472" s="69" t="s">
        <v>4964</v>
      </c>
      <c r="D2472" s="70" t="s">
        <v>334</v>
      </c>
      <c r="E2472" s="71">
        <v>229.43</v>
      </c>
      <c r="F2472" s="71">
        <v>12.44</v>
      </c>
      <c r="G2472" s="71">
        <v>241.87</v>
      </c>
      <c r="H2472" s="45">
        <v>9</v>
      </c>
    </row>
    <row r="2473" spans="1:8" ht="30" x14ac:dyDescent="0.25">
      <c r="A2473" s="68" t="s">
        <v>4965</v>
      </c>
      <c r="B2473" s="68"/>
      <c r="C2473" s="69" t="s">
        <v>4966</v>
      </c>
      <c r="D2473" s="70" t="s">
        <v>334</v>
      </c>
      <c r="E2473" s="71">
        <v>16.84</v>
      </c>
      <c r="F2473" s="71">
        <v>12.44</v>
      </c>
      <c r="G2473" s="71">
        <v>29.28</v>
      </c>
      <c r="H2473" s="45">
        <v>9</v>
      </c>
    </row>
    <row r="2474" spans="1:8" ht="30" x14ac:dyDescent="0.25">
      <c r="A2474" s="68" t="s">
        <v>4967</v>
      </c>
      <c r="B2474" s="68"/>
      <c r="C2474" s="69" t="s">
        <v>4968</v>
      </c>
      <c r="D2474" s="70" t="s">
        <v>334</v>
      </c>
      <c r="E2474" s="71">
        <v>250.87</v>
      </c>
      <c r="F2474" s="71">
        <v>12.44</v>
      </c>
      <c r="G2474" s="71">
        <v>263.31</v>
      </c>
      <c r="H2474" s="45">
        <v>9</v>
      </c>
    </row>
    <row r="2475" spans="1:8" ht="45" x14ac:dyDescent="0.25">
      <c r="A2475" s="68" t="s">
        <v>4969</v>
      </c>
      <c r="B2475" s="68"/>
      <c r="C2475" s="69" t="s">
        <v>4970</v>
      </c>
      <c r="D2475" s="70" t="s">
        <v>21</v>
      </c>
      <c r="E2475" s="71">
        <v>10.76</v>
      </c>
      <c r="F2475" s="71">
        <v>12.44</v>
      </c>
      <c r="G2475" s="71">
        <v>23.2</v>
      </c>
      <c r="H2475" s="45">
        <v>9</v>
      </c>
    </row>
    <row r="2476" spans="1:8" x14ac:dyDescent="0.25">
      <c r="A2476" s="68" t="s">
        <v>4971</v>
      </c>
      <c r="B2476" s="68"/>
      <c r="C2476" s="69" t="s">
        <v>4972</v>
      </c>
      <c r="D2476" s="70" t="s">
        <v>334</v>
      </c>
      <c r="E2476" s="71">
        <v>11.03</v>
      </c>
      <c r="F2476" s="71">
        <v>12.44</v>
      </c>
      <c r="G2476" s="71">
        <v>23.47</v>
      </c>
      <c r="H2476" s="45">
        <v>9</v>
      </c>
    </row>
    <row r="2477" spans="1:8" x14ac:dyDescent="0.25">
      <c r="A2477" s="68" t="s">
        <v>4973</v>
      </c>
      <c r="B2477" s="68"/>
      <c r="C2477" s="69" t="s">
        <v>4974</v>
      </c>
      <c r="D2477" s="70" t="s">
        <v>334</v>
      </c>
      <c r="E2477" s="71">
        <v>15.24</v>
      </c>
      <c r="F2477" s="71">
        <v>12.44</v>
      </c>
      <c r="G2477" s="71">
        <v>27.68</v>
      </c>
      <c r="H2477" s="45">
        <v>9</v>
      </c>
    </row>
    <row r="2478" spans="1:8" x14ac:dyDescent="0.25">
      <c r="A2478" s="68" t="s">
        <v>4975</v>
      </c>
      <c r="B2478" s="68"/>
      <c r="C2478" s="69" t="s">
        <v>4976</v>
      </c>
      <c r="D2478" s="70" t="s">
        <v>334</v>
      </c>
      <c r="E2478" s="71">
        <v>23.62</v>
      </c>
      <c r="F2478" s="71">
        <v>12.44</v>
      </c>
      <c r="G2478" s="71">
        <v>36.06</v>
      </c>
      <c r="H2478" s="45">
        <v>9</v>
      </c>
    </row>
    <row r="2479" spans="1:8" ht="30" x14ac:dyDescent="0.25">
      <c r="A2479" s="68" t="s">
        <v>4977</v>
      </c>
      <c r="B2479" s="68"/>
      <c r="C2479" s="69" t="s">
        <v>4978</v>
      </c>
      <c r="D2479" s="70" t="s">
        <v>334</v>
      </c>
      <c r="E2479" s="71">
        <v>22.63</v>
      </c>
      <c r="F2479" s="71">
        <v>12.44</v>
      </c>
      <c r="G2479" s="71">
        <v>35.07</v>
      </c>
      <c r="H2479" s="45">
        <v>9</v>
      </c>
    </row>
    <row r="2480" spans="1:8" ht="30" x14ac:dyDescent="0.25">
      <c r="A2480" s="68" t="s">
        <v>4979</v>
      </c>
      <c r="B2480" s="68"/>
      <c r="C2480" s="69" t="s">
        <v>4980</v>
      </c>
      <c r="D2480" s="70" t="s">
        <v>334</v>
      </c>
      <c r="E2480" s="71">
        <v>30.31</v>
      </c>
      <c r="F2480" s="71">
        <v>12.44</v>
      </c>
      <c r="G2480" s="71">
        <v>42.75</v>
      </c>
      <c r="H2480" s="45">
        <v>9</v>
      </c>
    </row>
    <row r="2481" spans="1:8" ht="30" x14ac:dyDescent="0.25">
      <c r="A2481" s="68" t="s">
        <v>4981</v>
      </c>
      <c r="B2481" s="68"/>
      <c r="C2481" s="69" t="s">
        <v>4982</v>
      </c>
      <c r="D2481" s="70" t="s">
        <v>334</v>
      </c>
      <c r="E2481" s="71">
        <v>33.68</v>
      </c>
      <c r="F2481" s="71">
        <v>15.34</v>
      </c>
      <c r="G2481" s="71">
        <v>49.02</v>
      </c>
      <c r="H2481" s="45">
        <v>9</v>
      </c>
    </row>
    <row r="2482" spans="1:8" x14ac:dyDescent="0.25">
      <c r="A2482" s="68" t="s">
        <v>4983</v>
      </c>
      <c r="B2482" s="68"/>
      <c r="C2482" s="69" t="s">
        <v>4984</v>
      </c>
      <c r="D2482" s="70"/>
      <c r="E2482" s="71"/>
      <c r="F2482" s="71"/>
      <c r="G2482" s="71"/>
      <c r="H2482" s="45">
        <v>5</v>
      </c>
    </row>
    <row r="2483" spans="1:8" x14ac:dyDescent="0.25">
      <c r="A2483" s="68" t="s">
        <v>4985</v>
      </c>
      <c r="B2483" s="68"/>
      <c r="C2483" s="69" t="s">
        <v>4986</v>
      </c>
      <c r="D2483" s="70" t="s">
        <v>334</v>
      </c>
      <c r="E2483" s="71">
        <v>8.9</v>
      </c>
      <c r="F2483" s="71">
        <v>14.1</v>
      </c>
      <c r="G2483" s="71">
        <v>23</v>
      </c>
      <c r="H2483" s="45">
        <v>9</v>
      </c>
    </row>
    <row r="2484" spans="1:8" x14ac:dyDescent="0.25">
      <c r="A2484" s="68" t="s">
        <v>4987</v>
      </c>
      <c r="B2484" s="68"/>
      <c r="C2484" s="69" t="s">
        <v>4988</v>
      </c>
      <c r="D2484" s="70" t="s">
        <v>334</v>
      </c>
      <c r="E2484" s="71">
        <v>18.13</v>
      </c>
      <c r="F2484" s="71">
        <v>14.51</v>
      </c>
      <c r="G2484" s="71">
        <v>32.64</v>
      </c>
      <c r="H2484" s="45">
        <v>9</v>
      </c>
    </row>
    <row r="2485" spans="1:8" x14ac:dyDescent="0.25">
      <c r="A2485" s="68" t="s">
        <v>4989</v>
      </c>
      <c r="B2485" s="68"/>
      <c r="C2485" s="69" t="s">
        <v>4990</v>
      </c>
      <c r="D2485" s="70" t="s">
        <v>334</v>
      </c>
      <c r="E2485" s="71">
        <v>27.6</v>
      </c>
      <c r="F2485" s="71">
        <v>20.74</v>
      </c>
      <c r="G2485" s="71">
        <v>48.34</v>
      </c>
      <c r="H2485" s="45">
        <v>9</v>
      </c>
    </row>
    <row r="2486" spans="1:8" x14ac:dyDescent="0.25">
      <c r="A2486" s="68" t="s">
        <v>4991</v>
      </c>
      <c r="B2486" s="68"/>
      <c r="C2486" s="69" t="s">
        <v>4992</v>
      </c>
      <c r="D2486" s="70" t="s">
        <v>334</v>
      </c>
      <c r="E2486" s="71">
        <v>12.42</v>
      </c>
      <c r="F2486" s="71">
        <v>11.19</v>
      </c>
      <c r="G2486" s="71">
        <v>23.61</v>
      </c>
      <c r="H2486" s="45">
        <v>9</v>
      </c>
    </row>
    <row r="2487" spans="1:8" x14ac:dyDescent="0.25">
      <c r="A2487" s="68" t="s">
        <v>4993</v>
      </c>
      <c r="B2487" s="68"/>
      <c r="C2487" s="69" t="s">
        <v>4994</v>
      </c>
      <c r="D2487" s="70" t="s">
        <v>334</v>
      </c>
      <c r="E2487" s="71">
        <v>13.25</v>
      </c>
      <c r="F2487" s="71">
        <v>18.66</v>
      </c>
      <c r="G2487" s="71">
        <v>31.91</v>
      </c>
      <c r="H2487" s="45">
        <v>9</v>
      </c>
    </row>
    <row r="2488" spans="1:8" ht="30" x14ac:dyDescent="0.25">
      <c r="A2488" s="68" t="s">
        <v>4995</v>
      </c>
      <c r="B2488" s="68"/>
      <c r="C2488" s="69" t="s">
        <v>4996</v>
      </c>
      <c r="D2488" s="70" t="s">
        <v>334</v>
      </c>
      <c r="E2488" s="71">
        <v>11.95</v>
      </c>
      <c r="F2488" s="71">
        <v>15.76</v>
      </c>
      <c r="G2488" s="71">
        <v>27.71</v>
      </c>
      <c r="H2488" s="45">
        <v>9</v>
      </c>
    </row>
    <row r="2489" spans="1:8" ht="30" x14ac:dyDescent="0.25">
      <c r="A2489" s="68" t="s">
        <v>4997</v>
      </c>
      <c r="B2489" s="68"/>
      <c r="C2489" s="69" t="s">
        <v>4998</v>
      </c>
      <c r="D2489" s="70" t="s">
        <v>334</v>
      </c>
      <c r="E2489" s="71">
        <v>15.03</v>
      </c>
      <c r="F2489" s="71">
        <v>18.66</v>
      </c>
      <c r="G2489" s="71">
        <v>33.69</v>
      </c>
      <c r="H2489" s="45">
        <v>9</v>
      </c>
    </row>
    <row r="2490" spans="1:8" ht="30" x14ac:dyDescent="0.25">
      <c r="A2490" s="68" t="s">
        <v>4999</v>
      </c>
      <c r="B2490" s="68"/>
      <c r="C2490" s="69" t="s">
        <v>5000</v>
      </c>
      <c r="D2490" s="70" t="s">
        <v>334</v>
      </c>
      <c r="E2490" s="71">
        <v>22.61</v>
      </c>
      <c r="F2490" s="71">
        <v>20.74</v>
      </c>
      <c r="G2490" s="71">
        <v>43.35</v>
      </c>
      <c r="H2490" s="45">
        <v>9</v>
      </c>
    </row>
    <row r="2491" spans="1:8" x14ac:dyDescent="0.25">
      <c r="A2491" s="68" t="s">
        <v>5001</v>
      </c>
      <c r="B2491" s="68"/>
      <c r="C2491" s="69" t="s">
        <v>5002</v>
      </c>
      <c r="D2491" s="70" t="s">
        <v>334</v>
      </c>
      <c r="E2491" s="71">
        <v>42.68</v>
      </c>
      <c r="F2491" s="71">
        <v>14.51</v>
      </c>
      <c r="G2491" s="71">
        <v>57.19</v>
      </c>
      <c r="H2491" s="45">
        <v>9</v>
      </c>
    </row>
    <row r="2492" spans="1:8" x14ac:dyDescent="0.25">
      <c r="A2492" s="68" t="s">
        <v>5003</v>
      </c>
      <c r="B2492" s="68"/>
      <c r="C2492" s="69" t="s">
        <v>5004</v>
      </c>
      <c r="D2492" s="70" t="s">
        <v>334</v>
      </c>
      <c r="E2492" s="71">
        <v>32.5</v>
      </c>
      <c r="F2492" s="71">
        <v>14.51</v>
      </c>
      <c r="G2492" s="71">
        <v>47.01</v>
      </c>
      <c r="H2492" s="45">
        <v>9</v>
      </c>
    </row>
    <row r="2493" spans="1:8" x14ac:dyDescent="0.25">
      <c r="A2493" s="68" t="s">
        <v>5005</v>
      </c>
      <c r="B2493" s="68"/>
      <c r="C2493" s="69" t="s">
        <v>5006</v>
      </c>
      <c r="D2493" s="70" t="s">
        <v>334</v>
      </c>
      <c r="E2493" s="71">
        <v>13.65</v>
      </c>
      <c r="F2493" s="71">
        <v>10.37</v>
      </c>
      <c r="G2493" s="71">
        <v>24.02</v>
      </c>
      <c r="H2493" s="45">
        <v>9</v>
      </c>
    </row>
    <row r="2494" spans="1:8" ht="30" x14ac:dyDescent="0.25">
      <c r="A2494" s="68" t="s">
        <v>5007</v>
      </c>
      <c r="B2494" s="68"/>
      <c r="C2494" s="69" t="s">
        <v>5008</v>
      </c>
      <c r="D2494" s="70" t="s">
        <v>334</v>
      </c>
      <c r="E2494" s="71">
        <v>80.02</v>
      </c>
      <c r="F2494" s="71">
        <v>15.76</v>
      </c>
      <c r="G2494" s="71">
        <v>95.78</v>
      </c>
      <c r="H2494" s="45">
        <v>9</v>
      </c>
    </row>
    <row r="2495" spans="1:8" ht="30" x14ac:dyDescent="0.25">
      <c r="A2495" s="68" t="s">
        <v>5009</v>
      </c>
      <c r="B2495" s="68"/>
      <c r="C2495" s="69" t="s">
        <v>5010</v>
      </c>
      <c r="D2495" s="70" t="s">
        <v>21</v>
      </c>
      <c r="E2495" s="71">
        <v>36.99</v>
      </c>
      <c r="F2495" s="71">
        <v>12.44</v>
      </c>
      <c r="G2495" s="71">
        <v>49.43</v>
      </c>
      <c r="H2495" s="45">
        <v>9</v>
      </c>
    </row>
    <row r="2496" spans="1:8" ht="30" x14ac:dyDescent="0.25">
      <c r="A2496" s="68" t="s">
        <v>5011</v>
      </c>
      <c r="B2496" s="68"/>
      <c r="C2496" s="69" t="s">
        <v>5012</v>
      </c>
      <c r="D2496" s="70" t="s">
        <v>21</v>
      </c>
      <c r="E2496" s="71">
        <v>91.6</v>
      </c>
      <c r="F2496" s="71">
        <v>20.74</v>
      </c>
      <c r="G2496" s="71">
        <v>112.34</v>
      </c>
      <c r="H2496" s="45">
        <v>9</v>
      </c>
    </row>
    <row r="2497" spans="1:8" x14ac:dyDescent="0.25">
      <c r="A2497" s="68" t="s">
        <v>5013</v>
      </c>
      <c r="B2497" s="68"/>
      <c r="C2497" s="69" t="s">
        <v>5014</v>
      </c>
      <c r="D2497" s="70"/>
      <c r="E2497" s="71"/>
      <c r="F2497" s="71"/>
      <c r="G2497" s="71"/>
      <c r="H2497" s="45">
        <v>5</v>
      </c>
    </row>
    <row r="2498" spans="1:8" x14ac:dyDescent="0.25">
      <c r="A2498" s="68" t="s">
        <v>5015</v>
      </c>
      <c r="B2498" s="68"/>
      <c r="C2498" s="69" t="s">
        <v>5016</v>
      </c>
      <c r="D2498" s="70" t="s">
        <v>334</v>
      </c>
      <c r="E2498" s="71">
        <v>13.91</v>
      </c>
      <c r="F2498" s="71">
        <v>20.74</v>
      </c>
      <c r="G2498" s="71">
        <v>34.65</v>
      </c>
      <c r="H2498" s="45">
        <v>9</v>
      </c>
    </row>
    <row r="2499" spans="1:8" x14ac:dyDescent="0.25">
      <c r="A2499" s="68" t="s">
        <v>5017</v>
      </c>
      <c r="B2499" s="68"/>
      <c r="C2499" s="69" t="s">
        <v>5018</v>
      </c>
      <c r="D2499" s="70" t="s">
        <v>334</v>
      </c>
      <c r="E2499" s="71">
        <v>20.059999999999999</v>
      </c>
      <c r="F2499" s="71">
        <v>20.74</v>
      </c>
      <c r="G2499" s="71">
        <v>40.799999999999997</v>
      </c>
      <c r="H2499" s="45">
        <v>9</v>
      </c>
    </row>
    <row r="2500" spans="1:8" x14ac:dyDescent="0.25">
      <c r="A2500" s="68" t="s">
        <v>5019</v>
      </c>
      <c r="B2500" s="68"/>
      <c r="C2500" s="69" t="s">
        <v>5020</v>
      </c>
      <c r="D2500" s="70" t="s">
        <v>334</v>
      </c>
      <c r="E2500" s="71">
        <v>35.71</v>
      </c>
      <c r="F2500" s="71">
        <v>20.74</v>
      </c>
      <c r="G2500" s="71">
        <v>56.45</v>
      </c>
      <c r="H2500" s="45">
        <v>9</v>
      </c>
    </row>
    <row r="2501" spans="1:8" x14ac:dyDescent="0.25">
      <c r="A2501" s="68" t="s">
        <v>5021</v>
      </c>
      <c r="B2501" s="68"/>
      <c r="C2501" s="69" t="s">
        <v>5022</v>
      </c>
      <c r="D2501" s="70" t="s">
        <v>334</v>
      </c>
      <c r="E2501" s="71">
        <v>35.54</v>
      </c>
      <c r="F2501" s="71">
        <v>20.74</v>
      </c>
      <c r="G2501" s="71">
        <v>56.28</v>
      </c>
      <c r="H2501" s="45">
        <v>9</v>
      </c>
    </row>
    <row r="2502" spans="1:8" x14ac:dyDescent="0.25">
      <c r="A2502" s="68" t="s">
        <v>5023</v>
      </c>
      <c r="B2502" s="68"/>
      <c r="C2502" s="69" t="s">
        <v>5024</v>
      </c>
      <c r="D2502" s="70" t="s">
        <v>334</v>
      </c>
      <c r="E2502" s="71">
        <v>83.34</v>
      </c>
      <c r="F2502" s="71">
        <v>20.74</v>
      </c>
      <c r="G2502" s="71">
        <v>104.08</v>
      </c>
      <c r="H2502" s="45">
        <v>9</v>
      </c>
    </row>
    <row r="2503" spans="1:8" x14ac:dyDescent="0.25">
      <c r="A2503" s="68" t="s">
        <v>5025</v>
      </c>
      <c r="B2503" s="68"/>
      <c r="C2503" s="69" t="s">
        <v>5026</v>
      </c>
      <c r="D2503" s="70" t="s">
        <v>334</v>
      </c>
      <c r="E2503" s="71">
        <v>181</v>
      </c>
      <c r="F2503" s="71">
        <v>20.74</v>
      </c>
      <c r="G2503" s="71">
        <v>201.74</v>
      </c>
      <c r="H2503" s="45">
        <v>9</v>
      </c>
    </row>
    <row r="2504" spans="1:8" x14ac:dyDescent="0.25">
      <c r="A2504" s="68" t="s">
        <v>5027</v>
      </c>
      <c r="B2504" s="68"/>
      <c r="C2504" s="69" t="s">
        <v>5028</v>
      </c>
      <c r="D2504" s="70" t="s">
        <v>334</v>
      </c>
      <c r="E2504" s="71">
        <v>194.32</v>
      </c>
      <c r="F2504" s="71">
        <v>20.74</v>
      </c>
      <c r="G2504" s="71">
        <v>215.06</v>
      </c>
      <c r="H2504" s="45">
        <v>9</v>
      </c>
    </row>
    <row r="2505" spans="1:8" x14ac:dyDescent="0.25">
      <c r="A2505" s="68" t="s">
        <v>5029</v>
      </c>
      <c r="B2505" s="68"/>
      <c r="C2505" s="69" t="s">
        <v>5030</v>
      </c>
      <c r="D2505" s="70" t="s">
        <v>334</v>
      </c>
      <c r="E2505" s="71">
        <v>318.06</v>
      </c>
      <c r="F2505" s="71">
        <v>20.74</v>
      </c>
      <c r="G2505" s="71">
        <v>338.8</v>
      </c>
      <c r="H2505" s="45">
        <v>9</v>
      </c>
    </row>
    <row r="2506" spans="1:8" x14ac:dyDescent="0.25">
      <c r="A2506" s="68" t="s">
        <v>5031</v>
      </c>
      <c r="B2506" s="68"/>
      <c r="C2506" s="69" t="s">
        <v>5032</v>
      </c>
      <c r="D2506" s="70" t="s">
        <v>334</v>
      </c>
      <c r="E2506" s="71">
        <v>18.48</v>
      </c>
      <c r="F2506" s="71">
        <v>20.74</v>
      </c>
      <c r="G2506" s="71">
        <v>39.22</v>
      </c>
      <c r="H2506" s="45">
        <v>9</v>
      </c>
    </row>
    <row r="2507" spans="1:8" x14ac:dyDescent="0.25">
      <c r="A2507" s="68" t="s">
        <v>5033</v>
      </c>
      <c r="B2507" s="68"/>
      <c r="C2507" s="69" t="s">
        <v>5034</v>
      </c>
      <c r="D2507" s="70"/>
      <c r="E2507" s="71"/>
      <c r="F2507" s="71"/>
      <c r="G2507" s="71"/>
      <c r="H2507" s="45">
        <v>5</v>
      </c>
    </row>
    <row r="2508" spans="1:8" x14ac:dyDescent="0.25">
      <c r="A2508" s="68" t="s">
        <v>5035</v>
      </c>
      <c r="B2508" s="68"/>
      <c r="C2508" s="69" t="s">
        <v>5036</v>
      </c>
      <c r="D2508" s="70" t="s">
        <v>21</v>
      </c>
      <c r="E2508" s="71">
        <v>3.44</v>
      </c>
      <c r="F2508" s="71">
        <v>10.37</v>
      </c>
      <c r="G2508" s="71">
        <v>13.81</v>
      </c>
      <c r="H2508" s="45">
        <v>9</v>
      </c>
    </row>
    <row r="2509" spans="1:8" x14ac:dyDescent="0.25">
      <c r="A2509" s="68" t="s">
        <v>5037</v>
      </c>
      <c r="B2509" s="68"/>
      <c r="C2509" s="69" t="s">
        <v>5038</v>
      </c>
      <c r="D2509" s="70" t="s">
        <v>21</v>
      </c>
      <c r="E2509" s="71">
        <v>7.12</v>
      </c>
      <c r="F2509" s="71">
        <v>10.37</v>
      </c>
      <c r="G2509" s="71">
        <v>17.489999999999998</v>
      </c>
      <c r="H2509" s="45">
        <v>9</v>
      </c>
    </row>
    <row r="2510" spans="1:8" x14ac:dyDescent="0.25">
      <c r="A2510" s="68" t="s">
        <v>5039</v>
      </c>
      <c r="B2510" s="68"/>
      <c r="C2510" s="69" t="s">
        <v>5040</v>
      </c>
      <c r="D2510" s="70" t="s">
        <v>21</v>
      </c>
      <c r="E2510" s="71">
        <v>7.87</v>
      </c>
      <c r="F2510" s="71">
        <v>10.37</v>
      </c>
      <c r="G2510" s="71">
        <v>18.239999999999998</v>
      </c>
      <c r="H2510" s="45">
        <v>9</v>
      </c>
    </row>
    <row r="2511" spans="1:8" x14ac:dyDescent="0.25">
      <c r="A2511" s="68" t="s">
        <v>5041</v>
      </c>
      <c r="B2511" s="68"/>
      <c r="C2511" s="69" t="s">
        <v>5042</v>
      </c>
      <c r="D2511" s="70"/>
      <c r="E2511" s="71"/>
      <c r="F2511" s="71"/>
      <c r="G2511" s="71"/>
      <c r="H2511" s="45">
        <v>5</v>
      </c>
    </row>
    <row r="2512" spans="1:8" x14ac:dyDescent="0.25">
      <c r="A2512" s="68" t="s">
        <v>5043</v>
      </c>
      <c r="B2512" s="68"/>
      <c r="C2512" s="69" t="s">
        <v>5044</v>
      </c>
      <c r="D2512" s="70" t="s">
        <v>21</v>
      </c>
      <c r="E2512" s="71">
        <v>245.63</v>
      </c>
      <c r="F2512" s="71">
        <v>20.74</v>
      </c>
      <c r="G2512" s="71">
        <v>266.37</v>
      </c>
      <c r="H2512" s="45">
        <v>9</v>
      </c>
    </row>
    <row r="2513" spans="1:8" x14ac:dyDescent="0.25">
      <c r="A2513" s="68" t="s">
        <v>5045</v>
      </c>
      <c r="B2513" s="68"/>
      <c r="C2513" s="69" t="s">
        <v>5046</v>
      </c>
      <c r="D2513" s="70" t="s">
        <v>21</v>
      </c>
      <c r="E2513" s="71">
        <v>275.17</v>
      </c>
      <c r="F2513" s="71">
        <v>20.74</v>
      </c>
      <c r="G2513" s="71">
        <v>295.91000000000003</v>
      </c>
      <c r="H2513" s="45">
        <v>9</v>
      </c>
    </row>
    <row r="2514" spans="1:8" x14ac:dyDescent="0.25">
      <c r="A2514" s="68" t="s">
        <v>5047</v>
      </c>
      <c r="B2514" s="68"/>
      <c r="C2514" s="69" t="s">
        <v>5048</v>
      </c>
      <c r="D2514" s="70" t="s">
        <v>21</v>
      </c>
      <c r="E2514" s="71">
        <v>316.32</v>
      </c>
      <c r="F2514" s="71">
        <v>20.74</v>
      </c>
      <c r="G2514" s="71">
        <v>337.06</v>
      </c>
      <c r="H2514" s="45">
        <v>9</v>
      </c>
    </row>
    <row r="2515" spans="1:8" x14ac:dyDescent="0.25">
      <c r="A2515" s="68" t="s">
        <v>5049</v>
      </c>
      <c r="B2515" s="68"/>
      <c r="C2515" s="69" t="s">
        <v>5050</v>
      </c>
      <c r="D2515" s="70" t="s">
        <v>21</v>
      </c>
      <c r="E2515" s="71">
        <v>306.54000000000002</v>
      </c>
      <c r="F2515" s="71">
        <v>20.74</v>
      </c>
      <c r="G2515" s="71">
        <v>327.27999999999997</v>
      </c>
      <c r="H2515" s="45">
        <v>9</v>
      </c>
    </row>
    <row r="2516" spans="1:8" x14ac:dyDescent="0.25">
      <c r="A2516" s="68" t="s">
        <v>5051</v>
      </c>
      <c r="B2516" s="68"/>
      <c r="C2516" s="69" t="s">
        <v>5052</v>
      </c>
      <c r="D2516" s="70" t="s">
        <v>21</v>
      </c>
      <c r="E2516" s="71">
        <v>361.7</v>
      </c>
      <c r="F2516" s="71">
        <v>20.74</v>
      </c>
      <c r="G2516" s="71">
        <v>382.44</v>
      </c>
      <c r="H2516" s="45">
        <v>9</v>
      </c>
    </row>
    <row r="2517" spans="1:8" x14ac:dyDescent="0.25">
      <c r="A2517" s="68" t="s">
        <v>5053</v>
      </c>
      <c r="B2517" s="68"/>
      <c r="C2517" s="69" t="s">
        <v>5054</v>
      </c>
      <c r="D2517" s="70" t="s">
        <v>21</v>
      </c>
      <c r="E2517" s="71">
        <v>514.84</v>
      </c>
      <c r="F2517" s="71">
        <v>20.74</v>
      </c>
      <c r="G2517" s="71">
        <v>535.58000000000004</v>
      </c>
      <c r="H2517" s="45">
        <v>9</v>
      </c>
    </row>
    <row r="2518" spans="1:8" x14ac:dyDescent="0.25">
      <c r="A2518" s="68" t="s">
        <v>5055</v>
      </c>
      <c r="B2518" s="68"/>
      <c r="C2518" s="69" t="s">
        <v>5056</v>
      </c>
      <c r="D2518" s="70" t="s">
        <v>21</v>
      </c>
      <c r="E2518" s="71">
        <v>807.9</v>
      </c>
      <c r="F2518" s="71">
        <v>20.74</v>
      </c>
      <c r="G2518" s="71">
        <v>828.64</v>
      </c>
      <c r="H2518" s="45">
        <v>9</v>
      </c>
    </row>
    <row r="2519" spans="1:8" x14ac:dyDescent="0.25">
      <c r="A2519" s="68" t="s">
        <v>5057</v>
      </c>
      <c r="B2519" s="68"/>
      <c r="C2519" s="69" t="s">
        <v>5058</v>
      </c>
      <c r="D2519" s="70" t="s">
        <v>21</v>
      </c>
      <c r="E2519" s="71">
        <v>966.25</v>
      </c>
      <c r="F2519" s="71">
        <v>20.74</v>
      </c>
      <c r="G2519" s="71">
        <v>986.99</v>
      </c>
      <c r="H2519" s="45">
        <v>9</v>
      </c>
    </row>
    <row r="2520" spans="1:8" x14ac:dyDescent="0.25">
      <c r="A2520" s="68" t="s">
        <v>5059</v>
      </c>
      <c r="B2520" s="68"/>
      <c r="C2520" s="69" t="s">
        <v>5060</v>
      </c>
      <c r="D2520" s="70" t="s">
        <v>21</v>
      </c>
      <c r="E2520" s="71">
        <v>1234.8599999999999</v>
      </c>
      <c r="F2520" s="71">
        <v>20.74</v>
      </c>
      <c r="G2520" s="71">
        <v>1255.5999999999999</v>
      </c>
      <c r="H2520" s="45">
        <v>9</v>
      </c>
    </row>
    <row r="2521" spans="1:8" x14ac:dyDescent="0.25">
      <c r="A2521" s="68" t="s">
        <v>5061</v>
      </c>
      <c r="B2521" s="68"/>
      <c r="C2521" s="69" t="s">
        <v>5062</v>
      </c>
      <c r="D2521" s="70" t="s">
        <v>21</v>
      </c>
      <c r="E2521" s="71">
        <v>2932.01</v>
      </c>
      <c r="F2521" s="71">
        <v>20.74</v>
      </c>
      <c r="G2521" s="71">
        <v>2952.75</v>
      </c>
      <c r="H2521" s="45">
        <v>9</v>
      </c>
    </row>
    <row r="2522" spans="1:8" x14ac:dyDescent="0.25">
      <c r="A2522" s="68" t="s">
        <v>5063</v>
      </c>
      <c r="B2522" s="68"/>
      <c r="C2522" s="69" t="s">
        <v>5064</v>
      </c>
      <c r="D2522" s="70" t="s">
        <v>21</v>
      </c>
      <c r="E2522" s="71">
        <v>3271.91</v>
      </c>
      <c r="F2522" s="71">
        <v>20.74</v>
      </c>
      <c r="G2522" s="71">
        <v>3292.65</v>
      </c>
      <c r="H2522" s="45">
        <v>9</v>
      </c>
    </row>
    <row r="2523" spans="1:8" x14ac:dyDescent="0.25">
      <c r="A2523" s="68" t="s">
        <v>5065</v>
      </c>
      <c r="B2523" s="68"/>
      <c r="C2523" s="69" t="s">
        <v>5066</v>
      </c>
      <c r="D2523" s="70" t="s">
        <v>21</v>
      </c>
      <c r="E2523" s="71">
        <v>7153.75</v>
      </c>
      <c r="F2523" s="71">
        <v>20.74</v>
      </c>
      <c r="G2523" s="71">
        <v>7174.49</v>
      </c>
      <c r="H2523" s="45">
        <v>9</v>
      </c>
    </row>
    <row r="2524" spans="1:8" x14ac:dyDescent="0.25">
      <c r="A2524" s="68" t="s">
        <v>5067</v>
      </c>
      <c r="B2524" s="68"/>
      <c r="C2524" s="69" t="s">
        <v>5068</v>
      </c>
      <c r="D2524" s="70" t="s">
        <v>21</v>
      </c>
      <c r="E2524" s="71">
        <v>100.99</v>
      </c>
      <c r="F2524" s="71">
        <v>20.74</v>
      </c>
      <c r="G2524" s="71">
        <v>121.73</v>
      </c>
      <c r="H2524" s="45">
        <v>9</v>
      </c>
    </row>
    <row r="2525" spans="1:8" x14ac:dyDescent="0.25">
      <c r="A2525" s="68" t="s">
        <v>5069</v>
      </c>
      <c r="B2525" s="68"/>
      <c r="C2525" s="69" t="s">
        <v>5070</v>
      </c>
      <c r="D2525" s="70" t="s">
        <v>21</v>
      </c>
      <c r="E2525" s="71">
        <v>130.28</v>
      </c>
      <c r="F2525" s="71">
        <v>20.74</v>
      </c>
      <c r="G2525" s="71">
        <v>151.02000000000001</v>
      </c>
      <c r="H2525" s="45">
        <v>9</v>
      </c>
    </row>
    <row r="2526" spans="1:8" x14ac:dyDescent="0.25">
      <c r="A2526" s="68" t="s">
        <v>5071</v>
      </c>
      <c r="B2526" s="68"/>
      <c r="C2526" s="69" t="s">
        <v>5072</v>
      </c>
      <c r="D2526" s="70" t="s">
        <v>21</v>
      </c>
      <c r="E2526" s="71">
        <v>160.44</v>
      </c>
      <c r="F2526" s="71">
        <v>20.74</v>
      </c>
      <c r="G2526" s="71">
        <v>181.18</v>
      </c>
      <c r="H2526" s="45">
        <v>9</v>
      </c>
    </row>
    <row r="2527" spans="1:8" x14ac:dyDescent="0.25">
      <c r="A2527" s="68" t="s">
        <v>5073</v>
      </c>
      <c r="B2527" s="68"/>
      <c r="C2527" s="69" t="s">
        <v>5074</v>
      </c>
      <c r="D2527" s="70"/>
      <c r="E2527" s="71"/>
      <c r="F2527" s="71"/>
      <c r="G2527" s="71"/>
      <c r="H2527" s="45">
        <v>5</v>
      </c>
    </row>
    <row r="2528" spans="1:8" ht="30" x14ac:dyDescent="0.25">
      <c r="A2528" s="68" t="s">
        <v>5075</v>
      </c>
      <c r="B2528" s="68"/>
      <c r="C2528" s="69" t="s">
        <v>5076</v>
      </c>
      <c r="D2528" s="70" t="s">
        <v>21</v>
      </c>
      <c r="E2528" s="71">
        <v>73.37</v>
      </c>
      <c r="F2528" s="71">
        <v>18.66</v>
      </c>
      <c r="G2528" s="71">
        <v>92.03</v>
      </c>
      <c r="H2528" s="45">
        <v>9</v>
      </c>
    </row>
    <row r="2529" spans="1:8" ht="30" x14ac:dyDescent="0.25">
      <c r="A2529" s="68" t="s">
        <v>5077</v>
      </c>
      <c r="B2529" s="68"/>
      <c r="C2529" s="69" t="s">
        <v>5078</v>
      </c>
      <c r="D2529" s="70" t="s">
        <v>21</v>
      </c>
      <c r="E2529" s="71">
        <v>249.94</v>
      </c>
      <c r="F2529" s="71">
        <v>20.74</v>
      </c>
      <c r="G2529" s="71">
        <v>270.68</v>
      </c>
      <c r="H2529" s="45">
        <v>9</v>
      </c>
    </row>
    <row r="2530" spans="1:8" ht="30" x14ac:dyDescent="0.25">
      <c r="A2530" s="68" t="s">
        <v>5079</v>
      </c>
      <c r="B2530" s="68"/>
      <c r="C2530" s="69" t="s">
        <v>5080</v>
      </c>
      <c r="D2530" s="70" t="s">
        <v>21</v>
      </c>
      <c r="E2530" s="71">
        <v>433.25</v>
      </c>
      <c r="F2530" s="71">
        <v>20.74</v>
      </c>
      <c r="G2530" s="71">
        <v>453.99</v>
      </c>
      <c r="H2530" s="45">
        <v>9</v>
      </c>
    </row>
    <row r="2531" spans="1:8" ht="30" x14ac:dyDescent="0.25">
      <c r="A2531" s="68" t="s">
        <v>5081</v>
      </c>
      <c r="B2531" s="68"/>
      <c r="C2531" s="69" t="s">
        <v>5082</v>
      </c>
      <c r="D2531" s="70" t="s">
        <v>21</v>
      </c>
      <c r="E2531" s="71">
        <v>323.29000000000002</v>
      </c>
      <c r="F2531" s="71">
        <v>20.74</v>
      </c>
      <c r="G2531" s="71">
        <v>344.03</v>
      </c>
      <c r="H2531" s="45">
        <v>9</v>
      </c>
    </row>
    <row r="2532" spans="1:8" ht="30" x14ac:dyDescent="0.25">
      <c r="A2532" s="68" t="s">
        <v>5083</v>
      </c>
      <c r="B2532" s="68"/>
      <c r="C2532" s="69" t="s">
        <v>5084</v>
      </c>
      <c r="D2532" s="70" t="s">
        <v>21</v>
      </c>
      <c r="E2532" s="71">
        <v>92.64</v>
      </c>
      <c r="F2532" s="71">
        <v>41.47</v>
      </c>
      <c r="G2532" s="71">
        <v>134.11000000000001</v>
      </c>
      <c r="H2532" s="45">
        <v>9</v>
      </c>
    </row>
    <row r="2533" spans="1:8" ht="30" x14ac:dyDescent="0.25">
      <c r="A2533" s="68" t="s">
        <v>5085</v>
      </c>
      <c r="B2533" s="68"/>
      <c r="C2533" s="69" t="s">
        <v>5086</v>
      </c>
      <c r="D2533" s="70" t="s">
        <v>21</v>
      </c>
      <c r="E2533" s="71">
        <v>2480.42</v>
      </c>
      <c r="F2533" s="71">
        <v>41.47</v>
      </c>
      <c r="G2533" s="71">
        <v>2521.89</v>
      </c>
      <c r="H2533" s="45">
        <v>9</v>
      </c>
    </row>
    <row r="2534" spans="1:8" ht="30" x14ac:dyDescent="0.25">
      <c r="A2534" s="68" t="s">
        <v>5087</v>
      </c>
      <c r="B2534" s="68"/>
      <c r="C2534" s="69" t="s">
        <v>5088</v>
      </c>
      <c r="D2534" s="70" t="s">
        <v>21</v>
      </c>
      <c r="E2534" s="71">
        <v>80.69</v>
      </c>
      <c r="F2534" s="71">
        <v>41.47</v>
      </c>
      <c r="G2534" s="71">
        <v>122.16</v>
      </c>
      <c r="H2534" s="45">
        <v>9</v>
      </c>
    </row>
    <row r="2535" spans="1:8" ht="30" x14ac:dyDescent="0.25">
      <c r="A2535" s="68" t="s">
        <v>5089</v>
      </c>
      <c r="B2535" s="68"/>
      <c r="C2535" s="69" t="s">
        <v>5090</v>
      </c>
      <c r="D2535" s="70" t="s">
        <v>21</v>
      </c>
      <c r="E2535" s="71">
        <v>3220.26</v>
      </c>
      <c r="F2535" s="71">
        <v>20.74</v>
      </c>
      <c r="G2535" s="71">
        <v>3241</v>
      </c>
      <c r="H2535" s="45">
        <v>9</v>
      </c>
    </row>
    <row r="2536" spans="1:8" ht="30" x14ac:dyDescent="0.25">
      <c r="A2536" s="68" t="s">
        <v>5091</v>
      </c>
      <c r="B2536" s="68"/>
      <c r="C2536" s="69" t="s">
        <v>5092</v>
      </c>
      <c r="D2536" s="70" t="s">
        <v>21</v>
      </c>
      <c r="E2536" s="71">
        <v>89.24</v>
      </c>
      <c r="F2536" s="71">
        <v>41.47</v>
      </c>
      <c r="G2536" s="71">
        <v>130.71</v>
      </c>
      <c r="H2536" s="45">
        <v>9</v>
      </c>
    </row>
    <row r="2537" spans="1:8" x14ac:dyDescent="0.25">
      <c r="A2537" s="68" t="s">
        <v>5093</v>
      </c>
      <c r="B2537" s="68"/>
      <c r="C2537" s="69" t="s">
        <v>5094</v>
      </c>
      <c r="D2537" s="70" t="s">
        <v>21</v>
      </c>
      <c r="E2537" s="71">
        <v>249.43</v>
      </c>
      <c r="F2537" s="71">
        <v>24.88</v>
      </c>
      <c r="G2537" s="71">
        <v>274.31</v>
      </c>
      <c r="H2537" s="45">
        <v>9</v>
      </c>
    </row>
    <row r="2538" spans="1:8" x14ac:dyDescent="0.25">
      <c r="A2538" s="68" t="s">
        <v>5095</v>
      </c>
      <c r="B2538" s="68"/>
      <c r="C2538" s="69" t="s">
        <v>5096</v>
      </c>
      <c r="D2538" s="70"/>
      <c r="E2538" s="71"/>
      <c r="F2538" s="71"/>
      <c r="G2538" s="71"/>
      <c r="H2538" s="45">
        <v>5</v>
      </c>
    </row>
    <row r="2539" spans="1:8" ht="30" x14ac:dyDescent="0.25">
      <c r="A2539" s="68" t="s">
        <v>5097</v>
      </c>
      <c r="B2539" s="68"/>
      <c r="C2539" s="69" t="s">
        <v>5098</v>
      </c>
      <c r="D2539" s="70" t="s">
        <v>21</v>
      </c>
      <c r="E2539" s="71">
        <v>587.98</v>
      </c>
      <c r="F2539" s="71">
        <v>16.59</v>
      </c>
      <c r="G2539" s="71">
        <v>604.57000000000005</v>
      </c>
      <c r="H2539" s="45">
        <v>9</v>
      </c>
    </row>
    <row r="2540" spans="1:8" ht="30" x14ac:dyDescent="0.25">
      <c r="A2540" s="68" t="s">
        <v>5099</v>
      </c>
      <c r="B2540" s="68"/>
      <c r="C2540" s="69" t="s">
        <v>5100</v>
      </c>
      <c r="D2540" s="70" t="s">
        <v>21</v>
      </c>
      <c r="E2540" s="71">
        <v>287.54000000000002</v>
      </c>
      <c r="F2540" s="71">
        <v>16.59</v>
      </c>
      <c r="G2540" s="71">
        <v>304.13</v>
      </c>
      <c r="H2540" s="45">
        <v>9</v>
      </c>
    </row>
    <row r="2541" spans="1:8" ht="30" x14ac:dyDescent="0.25">
      <c r="A2541" s="68" t="s">
        <v>5101</v>
      </c>
      <c r="B2541" s="68"/>
      <c r="C2541" s="69" t="s">
        <v>5102</v>
      </c>
      <c r="D2541" s="70" t="s">
        <v>21</v>
      </c>
      <c r="E2541" s="71">
        <v>158.22999999999999</v>
      </c>
      <c r="F2541" s="71">
        <v>16.59</v>
      </c>
      <c r="G2541" s="71">
        <v>174.82</v>
      </c>
      <c r="H2541" s="45">
        <v>9</v>
      </c>
    </row>
    <row r="2542" spans="1:8" ht="30" x14ac:dyDescent="0.25">
      <c r="A2542" s="68" t="s">
        <v>5103</v>
      </c>
      <c r="B2542" s="68"/>
      <c r="C2542" s="69" t="s">
        <v>5104</v>
      </c>
      <c r="D2542" s="70" t="s">
        <v>21</v>
      </c>
      <c r="E2542" s="71">
        <v>424.14</v>
      </c>
      <c r="F2542" s="71">
        <v>16.59</v>
      </c>
      <c r="G2542" s="71">
        <v>440.73</v>
      </c>
      <c r="H2542" s="45">
        <v>9</v>
      </c>
    </row>
    <row r="2543" spans="1:8" x14ac:dyDescent="0.25">
      <c r="A2543" s="68" t="s">
        <v>5105</v>
      </c>
      <c r="B2543" s="68"/>
      <c r="C2543" s="69" t="s">
        <v>5106</v>
      </c>
      <c r="D2543" s="70"/>
      <c r="E2543" s="71"/>
      <c r="F2543" s="71"/>
      <c r="G2543" s="71"/>
      <c r="H2543" s="45">
        <v>5</v>
      </c>
    </row>
    <row r="2544" spans="1:8" x14ac:dyDescent="0.25">
      <c r="A2544" s="68" t="s">
        <v>5107</v>
      </c>
      <c r="B2544" s="68"/>
      <c r="C2544" s="69" t="s">
        <v>5108</v>
      </c>
      <c r="D2544" s="70" t="s">
        <v>21</v>
      </c>
      <c r="E2544" s="71">
        <v>141.65</v>
      </c>
      <c r="F2544" s="71">
        <v>16.59</v>
      </c>
      <c r="G2544" s="71">
        <v>158.24</v>
      </c>
      <c r="H2544" s="45">
        <v>9</v>
      </c>
    </row>
    <row r="2545" spans="1:8" ht="45" x14ac:dyDescent="0.25">
      <c r="A2545" s="68" t="s">
        <v>5109</v>
      </c>
      <c r="B2545" s="68"/>
      <c r="C2545" s="69" t="s">
        <v>5110</v>
      </c>
      <c r="D2545" s="70" t="s">
        <v>21</v>
      </c>
      <c r="E2545" s="71">
        <v>399.41</v>
      </c>
      <c r="F2545" s="71">
        <v>10.37</v>
      </c>
      <c r="G2545" s="71">
        <v>409.78</v>
      </c>
      <c r="H2545" s="45">
        <v>9</v>
      </c>
    </row>
    <row r="2546" spans="1:8" x14ac:dyDescent="0.25">
      <c r="A2546" s="68" t="s">
        <v>5111</v>
      </c>
      <c r="B2546" s="68"/>
      <c r="C2546" s="69" t="s">
        <v>5112</v>
      </c>
      <c r="D2546" s="70"/>
      <c r="E2546" s="71"/>
      <c r="F2546" s="71"/>
      <c r="G2546" s="71"/>
      <c r="H2546" s="45">
        <v>5</v>
      </c>
    </row>
    <row r="2547" spans="1:8" x14ac:dyDescent="0.25">
      <c r="A2547" s="68" t="s">
        <v>5113</v>
      </c>
      <c r="B2547" s="68"/>
      <c r="C2547" s="69" t="s">
        <v>5114</v>
      </c>
      <c r="D2547" s="70" t="s">
        <v>21</v>
      </c>
      <c r="E2547" s="71">
        <v>111.67</v>
      </c>
      <c r="F2547" s="71">
        <v>16.59</v>
      </c>
      <c r="G2547" s="71">
        <v>128.26</v>
      </c>
      <c r="H2547" s="45">
        <v>9</v>
      </c>
    </row>
    <row r="2548" spans="1:8" ht="45" x14ac:dyDescent="0.25">
      <c r="A2548" s="68" t="s">
        <v>5115</v>
      </c>
      <c r="B2548" s="68"/>
      <c r="C2548" s="69" t="s">
        <v>5116</v>
      </c>
      <c r="D2548" s="70" t="s">
        <v>21</v>
      </c>
      <c r="E2548" s="71">
        <v>124.1</v>
      </c>
      <c r="F2548" s="71">
        <v>20.74</v>
      </c>
      <c r="G2548" s="71">
        <v>144.84</v>
      </c>
      <c r="H2548" s="45">
        <v>9</v>
      </c>
    </row>
    <row r="2549" spans="1:8" x14ac:dyDescent="0.25">
      <c r="A2549" s="68" t="s">
        <v>5117</v>
      </c>
      <c r="B2549" s="68"/>
      <c r="C2549" s="69" t="s">
        <v>5118</v>
      </c>
      <c r="D2549" s="70"/>
      <c r="E2549" s="71"/>
      <c r="F2549" s="71"/>
      <c r="G2549" s="71"/>
      <c r="H2549" s="45">
        <v>5</v>
      </c>
    </row>
    <row r="2550" spans="1:8" x14ac:dyDescent="0.25">
      <c r="A2550" s="68" t="s">
        <v>5119</v>
      </c>
      <c r="B2550" s="68"/>
      <c r="C2550" s="69" t="s">
        <v>5120</v>
      </c>
      <c r="D2550" s="70" t="s">
        <v>21</v>
      </c>
      <c r="E2550" s="71">
        <v>92.23</v>
      </c>
      <c r="F2550" s="71">
        <v>33.18</v>
      </c>
      <c r="G2550" s="71">
        <v>125.41</v>
      </c>
      <c r="H2550" s="45">
        <v>9</v>
      </c>
    </row>
    <row r="2551" spans="1:8" x14ac:dyDescent="0.25">
      <c r="A2551" s="68" t="s">
        <v>5121</v>
      </c>
      <c r="B2551" s="68"/>
      <c r="C2551" s="69" t="s">
        <v>5122</v>
      </c>
      <c r="D2551" s="70" t="s">
        <v>21</v>
      </c>
      <c r="E2551" s="71">
        <v>55.98</v>
      </c>
      <c r="F2551" s="71">
        <v>33.18</v>
      </c>
      <c r="G2551" s="71">
        <v>89.16</v>
      </c>
      <c r="H2551" s="45">
        <v>9</v>
      </c>
    </row>
    <row r="2552" spans="1:8" x14ac:dyDescent="0.25">
      <c r="A2552" s="68" t="s">
        <v>5123</v>
      </c>
      <c r="B2552" s="68"/>
      <c r="C2552" s="69" t="s">
        <v>5124</v>
      </c>
      <c r="D2552" s="70" t="s">
        <v>21</v>
      </c>
      <c r="E2552" s="71">
        <v>31.22</v>
      </c>
      <c r="F2552" s="71">
        <v>12.44</v>
      </c>
      <c r="G2552" s="71">
        <v>43.66</v>
      </c>
      <c r="H2552" s="45">
        <v>9</v>
      </c>
    </row>
    <row r="2553" spans="1:8" x14ac:dyDescent="0.25">
      <c r="A2553" s="68" t="s">
        <v>5125</v>
      </c>
      <c r="B2553" s="68"/>
      <c r="C2553" s="69" t="s">
        <v>5126</v>
      </c>
      <c r="D2553" s="70" t="s">
        <v>21</v>
      </c>
      <c r="E2553" s="71">
        <v>170.54</v>
      </c>
      <c r="F2553" s="71">
        <v>12.44</v>
      </c>
      <c r="G2553" s="71">
        <v>182.98</v>
      </c>
      <c r="H2553" s="45">
        <v>9</v>
      </c>
    </row>
    <row r="2554" spans="1:8" ht="30" x14ac:dyDescent="0.25">
      <c r="A2554" s="68" t="s">
        <v>5127</v>
      </c>
      <c r="B2554" s="68"/>
      <c r="C2554" s="69" t="s">
        <v>5128</v>
      </c>
      <c r="D2554" s="70" t="s">
        <v>21</v>
      </c>
      <c r="E2554" s="71">
        <v>425.13</v>
      </c>
      <c r="F2554" s="71">
        <v>12.44</v>
      </c>
      <c r="G2554" s="71">
        <v>437.57</v>
      </c>
      <c r="H2554" s="45">
        <v>9</v>
      </c>
    </row>
    <row r="2555" spans="1:8" x14ac:dyDescent="0.25">
      <c r="A2555" s="68" t="s">
        <v>5129</v>
      </c>
      <c r="B2555" s="68"/>
      <c r="C2555" s="69" t="s">
        <v>5130</v>
      </c>
      <c r="D2555" s="70" t="s">
        <v>21</v>
      </c>
      <c r="E2555" s="71">
        <v>3.09</v>
      </c>
      <c r="F2555" s="71">
        <v>1.35</v>
      </c>
      <c r="G2555" s="71">
        <v>4.4400000000000004</v>
      </c>
      <c r="H2555" s="45">
        <v>9</v>
      </c>
    </row>
    <row r="2556" spans="1:8" x14ac:dyDescent="0.25">
      <c r="A2556" s="68" t="s">
        <v>5131</v>
      </c>
      <c r="B2556" s="68"/>
      <c r="C2556" s="69" t="s">
        <v>5132</v>
      </c>
      <c r="D2556" s="70" t="s">
        <v>21</v>
      </c>
      <c r="E2556" s="71">
        <v>9.75</v>
      </c>
      <c r="F2556" s="71">
        <v>1.35</v>
      </c>
      <c r="G2556" s="71">
        <v>11.1</v>
      </c>
      <c r="H2556" s="45">
        <v>9</v>
      </c>
    </row>
    <row r="2557" spans="1:8" x14ac:dyDescent="0.25">
      <c r="A2557" s="68" t="s">
        <v>5133</v>
      </c>
      <c r="B2557" s="68"/>
      <c r="C2557" s="69" t="s">
        <v>5134</v>
      </c>
      <c r="D2557" s="70" t="s">
        <v>21</v>
      </c>
      <c r="E2557" s="71">
        <v>48.38</v>
      </c>
      <c r="F2557" s="71">
        <v>16.59</v>
      </c>
      <c r="G2557" s="71">
        <v>64.97</v>
      </c>
      <c r="H2557" s="45">
        <v>9</v>
      </c>
    </row>
    <row r="2558" spans="1:8" x14ac:dyDescent="0.25">
      <c r="A2558" s="68" t="s">
        <v>5135</v>
      </c>
      <c r="B2558" s="68"/>
      <c r="C2558" s="69" t="s">
        <v>5136</v>
      </c>
      <c r="D2558" s="70" t="s">
        <v>21</v>
      </c>
      <c r="E2558" s="71">
        <v>7.02</v>
      </c>
      <c r="F2558" s="71">
        <v>8.2899999999999991</v>
      </c>
      <c r="G2558" s="71">
        <v>15.31</v>
      </c>
      <c r="H2558" s="45">
        <v>9</v>
      </c>
    </row>
    <row r="2559" spans="1:8" x14ac:dyDescent="0.25">
      <c r="A2559" s="68" t="s">
        <v>5137</v>
      </c>
      <c r="B2559" s="68"/>
      <c r="C2559" s="69" t="s">
        <v>5138</v>
      </c>
      <c r="D2559" s="70" t="s">
        <v>21</v>
      </c>
      <c r="E2559" s="71">
        <v>8.6199999999999992</v>
      </c>
      <c r="F2559" s="71">
        <v>8.2899999999999991</v>
      </c>
      <c r="G2559" s="71">
        <v>16.91</v>
      </c>
      <c r="H2559" s="45">
        <v>9</v>
      </c>
    </row>
    <row r="2560" spans="1:8" ht="30" x14ac:dyDescent="0.25">
      <c r="A2560" s="68" t="s">
        <v>5139</v>
      </c>
      <c r="B2560" s="68"/>
      <c r="C2560" s="69" t="s">
        <v>5140</v>
      </c>
      <c r="D2560" s="70" t="s">
        <v>21</v>
      </c>
      <c r="E2560" s="71">
        <v>393.83</v>
      </c>
      <c r="F2560" s="71">
        <v>41.47</v>
      </c>
      <c r="G2560" s="71">
        <v>435.3</v>
      </c>
      <c r="H2560" s="45">
        <v>9</v>
      </c>
    </row>
    <row r="2561" spans="1:8" ht="30" x14ac:dyDescent="0.25">
      <c r="A2561" s="68" t="s">
        <v>5141</v>
      </c>
      <c r="B2561" s="68"/>
      <c r="C2561" s="69" t="s">
        <v>5142</v>
      </c>
      <c r="D2561" s="70" t="s">
        <v>21</v>
      </c>
      <c r="E2561" s="71">
        <v>42.45</v>
      </c>
      <c r="F2561" s="71">
        <v>12.44</v>
      </c>
      <c r="G2561" s="71">
        <v>54.89</v>
      </c>
      <c r="H2561" s="45">
        <v>9</v>
      </c>
    </row>
    <row r="2562" spans="1:8" ht="30" x14ac:dyDescent="0.25">
      <c r="A2562" s="68" t="s">
        <v>5143</v>
      </c>
      <c r="B2562" s="68"/>
      <c r="C2562" s="69" t="s">
        <v>5144</v>
      </c>
      <c r="D2562" s="70" t="s">
        <v>21</v>
      </c>
      <c r="E2562" s="71">
        <v>31.18</v>
      </c>
      <c r="F2562" s="71">
        <v>18.84</v>
      </c>
      <c r="G2562" s="71">
        <v>50.02</v>
      </c>
      <c r="H2562" s="45">
        <v>9</v>
      </c>
    </row>
    <row r="2563" spans="1:8" ht="30" x14ac:dyDescent="0.25">
      <c r="A2563" s="68" t="s">
        <v>5145</v>
      </c>
      <c r="B2563" s="68"/>
      <c r="C2563" s="69" t="s">
        <v>5146</v>
      </c>
      <c r="D2563" s="70" t="s">
        <v>21</v>
      </c>
      <c r="E2563" s="71">
        <v>27.07</v>
      </c>
      <c r="F2563" s="71">
        <v>18.84</v>
      </c>
      <c r="G2563" s="71">
        <v>45.91</v>
      </c>
      <c r="H2563" s="45">
        <v>9</v>
      </c>
    </row>
    <row r="2564" spans="1:8" x14ac:dyDescent="0.25">
      <c r="A2564" s="68" t="s">
        <v>5147</v>
      </c>
      <c r="B2564" s="68"/>
      <c r="C2564" s="69" t="s">
        <v>5148</v>
      </c>
      <c r="D2564" s="70"/>
      <c r="E2564" s="71"/>
      <c r="F2564" s="71"/>
      <c r="G2564" s="71"/>
      <c r="H2564" s="45">
        <v>2</v>
      </c>
    </row>
    <row r="2565" spans="1:8" x14ac:dyDescent="0.25">
      <c r="A2565" s="68" t="s">
        <v>5149</v>
      </c>
      <c r="B2565" s="68"/>
      <c r="C2565" s="69" t="s">
        <v>5150</v>
      </c>
      <c r="D2565" s="70"/>
      <c r="E2565" s="71"/>
      <c r="F2565" s="71"/>
      <c r="G2565" s="71"/>
      <c r="H2565" s="45">
        <v>5</v>
      </c>
    </row>
    <row r="2566" spans="1:8" ht="30" x14ac:dyDescent="0.25">
      <c r="A2566" s="68" t="s">
        <v>5151</v>
      </c>
      <c r="B2566" s="68"/>
      <c r="C2566" s="69" t="s">
        <v>5152</v>
      </c>
      <c r="D2566" s="70" t="s">
        <v>21</v>
      </c>
      <c r="E2566" s="71">
        <v>20.04</v>
      </c>
      <c r="F2566" s="71">
        <v>3.37</v>
      </c>
      <c r="G2566" s="71">
        <v>23.41</v>
      </c>
      <c r="H2566" s="45">
        <v>9</v>
      </c>
    </row>
    <row r="2567" spans="1:8" ht="30" x14ac:dyDescent="0.25">
      <c r="A2567" s="68" t="s">
        <v>5153</v>
      </c>
      <c r="B2567" s="68"/>
      <c r="C2567" s="69" t="s">
        <v>5154</v>
      </c>
      <c r="D2567" s="70" t="s">
        <v>21</v>
      </c>
      <c r="E2567" s="71">
        <v>35.42</v>
      </c>
      <c r="F2567" s="71">
        <v>3.37</v>
      </c>
      <c r="G2567" s="71">
        <v>38.79</v>
      </c>
      <c r="H2567" s="45">
        <v>9</v>
      </c>
    </row>
    <row r="2568" spans="1:8" ht="30" x14ac:dyDescent="0.25">
      <c r="A2568" s="68" t="s">
        <v>5155</v>
      </c>
      <c r="B2568" s="68"/>
      <c r="C2568" s="69" t="s">
        <v>5156</v>
      </c>
      <c r="D2568" s="70" t="s">
        <v>21</v>
      </c>
      <c r="E2568" s="71">
        <v>86.92</v>
      </c>
      <c r="F2568" s="71">
        <v>3.37</v>
      </c>
      <c r="G2568" s="71">
        <v>90.29</v>
      </c>
      <c r="H2568" s="45">
        <v>9</v>
      </c>
    </row>
    <row r="2569" spans="1:8" x14ac:dyDescent="0.25">
      <c r="A2569" s="68" t="s">
        <v>5157</v>
      </c>
      <c r="B2569" s="68"/>
      <c r="C2569" s="69" t="s">
        <v>5158</v>
      </c>
      <c r="D2569" s="70" t="s">
        <v>21</v>
      </c>
      <c r="E2569" s="71">
        <v>30.08</v>
      </c>
      <c r="F2569" s="71">
        <v>3.37</v>
      </c>
      <c r="G2569" s="71">
        <v>33.450000000000003</v>
      </c>
      <c r="H2569" s="45">
        <v>9</v>
      </c>
    </row>
    <row r="2570" spans="1:8" x14ac:dyDescent="0.25">
      <c r="A2570" s="68" t="s">
        <v>5159</v>
      </c>
      <c r="B2570" s="68"/>
      <c r="C2570" s="69" t="s">
        <v>5160</v>
      </c>
      <c r="D2570" s="70"/>
      <c r="E2570" s="71"/>
      <c r="F2570" s="71"/>
      <c r="G2570" s="71"/>
      <c r="H2570" s="45">
        <v>5</v>
      </c>
    </row>
    <row r="2571" spans="1:8" ht="30" x14ac:dyDescent="0.25">
      <c r="A2571" s="68" t="s">
        <v>5161</v>
      </c>
      <c r="B2571" s="68"/>
      <c r="C2571" s="69" t="s">
        <v>5162</v>
      </c>
      <c r="D2571" s="70" t="s">
        <v>21</v>
      </c>
      <c r="E2571" s="71">
        <v>6.04</v>
      </c>
      <c r="F2571" s="71">
        <v>3.3</v>
      </c>
      <c r="G2571" s="71">
        <v>9.34</v>
      </c>
      <c r="H2571" s="45">
        <v>9</v>
      </c>
    </row>
    <row r="2572" spans="1:8" ht="45" x14ac:dyDescent="0.25">
      <c r="A2572" s="68" t="s">
        <v>5163</v>
      </c>
      <c r="B2572" s="68"/>
      <c r="C2572" s="69" t="s">
        <v>5164</v>
      </c>
      <c r="D2572" s="70" t="s">
        <v>131</v>
      </c>
      <c r="E2572" s="71">
        <v>125.03</v>
      </c>
      <c r="F2572" s="71">
        <v>16.59</v>
      </c>
      <c r="G2572" s="71">
        <v>141.62</v>
      </c>
      <c r="H2572" s="45">
        <v>9</v>
      </c>
    </row>
    <row r="2573" spans="1:8" x14ac:dyDescent="0.25">
      <c r="A2573" s="68" t="s">
        <v>5165</v>
      </c>
      <c r="B2573" s="68"/>
      <c r="C2573" s="69" t="s">
        <v>5166</v>
      </c>
      <c r="D2573" s="70"/>
      <c r="E2573" s="71"/>
      <c r="F2573" s="71"/>
      <c r="G2573" s="71"/>
      <c r="H2573" s="45">
        <v>5</v>
      </c>
    </row>
    <row r="2574" spans="1:8" ht="30" x14ac:dyDescent="0.25">
      <c r="A2574" s="68" t="s">
        <v>5167</v>
      </c>
      <c r="B2574" s="68"/>
      <c r="C2574" s="69" t="s">
        <v>5168</v>
      </c>
      <c r="D2574" s="70" t="s">
        <v>21</v>
      </c>
      <c r="E2574" s="71">
        <v>133.69999999999999</v>
      </c>
      <c r="F2574" s="71">
        <v>3.37</v>
      </c>
      <c r="G2574" s="71">
        <v>137.07</v>
      </c>
      <c r="H2574" s="45">
        <v>9</v>
      </c>
    </row>
    <row r="2575" spans="1:8" ht="30" x14ac:dyDescent="0.25">
      <c r="A2575" s="68" t="s">
        <v>5169</v>
      </c>
      <c r="B2575" s="68"/>
      <c r="C2575" s="69" t="s">
        <v>5170</v>
      </c>
      <c r="D2575" s="70" t="s">
        <v>21</v>
      </c>
      <c r="E2575" s="71">
        <v>128.57</v>
      </c>
      <c r="F2575" s="71">
        <v>3.37</v>
      </c>
      <c r="G2575" s="71">
        <v>131.94</v>
      </c>
      <c r="H2575" s="45">
        <v>9</v>
      </c>
    </row>
    <row r="2576" spans="1:8" ht="30" x14ac:dyDescent="0.25">
      <c r="A2576" s="68" t="s">
        <v>5171</v>
      </c>
      <c r="B2576" s="68"/>
      <c r="C2576" s="69" t="s">
        <v>5172</v>
      </c>
      <c r="D2576" s="70" t="s">
        <v>21</v>
      </c>
      <c r="E2576" s="71">
        <v>78.36</v>
      </c>
      <c r="F2576" s="71">
        <v>3.37</v>
      </c>
      <c r="G2576" s="71">
        <v>81.73</v>
      </c>
      <c r="H2576" s="45">
        <v>9</v>
      </c>
    </row>
    <row r="2577" spans="1:8" x14ac:dyDescent="0.25">
      <c r="A2577" s="68" t="s">
        <v>5173</v>
      </c>
      <c r="B2577" s="68"/>
      <c r="C2577" s="69" t="s">
        <v>5174</v>
      </c>
      <c r="D2577" s="70"/>
      <c r="E2577" s="71"/>
      <c r="F2577" s="71"/>
      <c r="G2577" s="71"/>
      <c r="H2577" s="45">
        <v>5</v>
      </c>
    </row>
    <row r="2578" spans="1:8" ht="30" x14ac:dyDescent="0.25">
      <c r="A2578" s="68" t="s">
        <v>5175</v>
      </c>
      <c r="B2578" s="68"/>
      <c r="C2578" s="69" t="s">
        <v>5176</v>
      </c>
      <c r="D2578" s="70" t="s">
        <v>21</v>
      </c>
      <c r="E2578" s="71">
        <v>35.119999999999997</v>
      </c>
      <c r="F2578" s="71">
        <v>3.37</v>
      </c>
      <c r="G2578" s="71">
        <v>38.49</v>
      </c>
      <c r="H2578" s="45">
        <v>9</v>
      </c>
    </row>
    <row r="2579" spans="1:8" ht="30" x14ac:dyDescent="0.25">
      <c r="A2579" s="68" t="s">
        <v>5177</v>
      </c>
      <c r="B2579" s="68"/>
      <c r="C2579" s="69" t="s">
        <v>5178</v>
      </c>
      <c r="D2579" s="70" t="s">
        <v>21</v>
      </c>
      <c r="E2579" s="71">
        <v>24.71</v>
      </c>
      <c r="F2579" s="71">
        <v>3.37</v>
      </c>
      <c r="G2579" s="71">
        <v>28.08</v>
      </c>
      <c r="H2579" s="45">
        <v>9</v>
      </c>
    </row>
    <row r="2580" spans="1:8" ht="30" x14ac:dyDescent="0.25">
      <c r="A2580" s="68" t="s">
        <v>5179</v>
      </c>
      <c r="B2580" s="68"/>
      <c r="C2580" s="69" t="s">
        <v>5180</v>
      </c>
      <c r="D2580" s="70" t="s">
        <v>21</v>
      </c>
      <c r="E2580" s="71">
        <v>14.67</v>
      </c>
      <c r="F2580" s="71">
        <v>3.37</v>
      </c>
      <c r="G2580" s="71">
        <v>18.04</v>
      </c>
      <c r="H2580" s="45">
        <v>9</v>
      </c>
    </row>
    <row r="2581" spans="1:8" x14ac:dyDescent="0.25">
      <c r="A2581" s="68" t="s">
        <v>5181</v>
      </c>
      <c r="B2581" s="68"/>
      <c r="C2581" s="69" t="s">
        <v>5182</v>
      </c>
      <c r="D2581" s="70"/>
      <c r="E2581" s="71"/>
      <c r="F2581" s="71"/>
      <c r="G2581" s="71"/>
      <c r="H2581" s="45">
        <v>5</v>
      </c>
    </row>
    <row r="2582" spans="1:8" ht="30" x14ac:dyDescent="0.25">
      <c r="A2582" s="68" t="s">
        <v>5183</v>
      </c>
      <c r="B2582" s="68"/>
      <c r="C2582" s="69" t="s">
        <v>5184</v>
      </c>
      <c r="D2582" s="70" t="s">
        <v>21</v>
      </c>
      <c r="E2582" s="71">
        <v>23.82</v>
      </c>
      <c r="F2582" s="71">
        <v>3.37</v>
      </c>
      <c r="G2582" s="71">
        <v>27.19</v>
      </c>
      <c r="H2582" s="45">
        <v>9</v>
      </c>
    </row>
    <row r="2583" spans="1:8" ht="30" x14ac:dyDescent="0.25">
      <c r="A2583" s="68" t="s">
        <v>5185</v>
      </c>
      <c r="B2583" s="68"/>
      <c r="C2583" s="69" t="s">
        <v>5186</v>
      </c>
      <c r="D2583" s="70" t="s">
        <v>21</v>
      </c>
      <c r="E2583" s="71">
        <v>10.220000000000001</v>
      </c>
      <c r="F2583" s="71">
        <v>3.37</v>
      </c>
      <c r="G2583" s="71">
        <v>13.59</v>
      </c>
      <c r="H2583" s="45">
        <v>9</v>
      </c>
    </row>
    <row r="2584" spans="1:8" ht="30" x14ac:dyDescent="0.25">
      <c r="A2584" s="68" t="s">
        <v>5187</v>
      </c>
      <c r="B2584" s="68"/>
      <c r="C2584" s="69" t="s">
        <v>5188</v>
      </c>
      <c r="D2584" s="70" t="s">
        <v>21</v>
      </c>
      <c r="E2584" s="71">
        <v>11.27</v>
      </c>
      <c r="F2584" s="71">
        <v>3.37</v>
      </c>
      <c r="G2584" s="71">
        <v>14.64</v>
      </c>
      <c r="H2584" s="45">
        <v>9</v>
      </c>
    </row>
    <row r="2585" spans="1:8" ht="30" x14ac:dyDescent="0.25">
      <c r="A2585" s="68" t="s">
        <v>5189</v>
      </c>
      <c r="B2585" s="68"/>
      <c r="C2585" s="69" t="s">
        <v>5190</v>
      </c>
      <c r="D2585" s="70" t="s">
        <v>21</v>
      </c>
      <c r="E2585" s="71">
        <v>13.58</v>
      </c>
      <c r="F2585" s="71">
        <v>3.37</v>
      </c>
      <c r="G2585" s="71">
        <v>16.95</v>
      </c>
      <c r="H2585" s="45">
        <v>9</v>
      </c>
    </row>
    <row r="2586" spans="1:8" ht="30" x14ac:dyDescent="0.25">
      <c r="A2586" s="68" t="s">
        <v>5191</v>
      </c>
      <c r="B2586" s="68"/>
      <c r="C2586" s="69" t="s">
        <v>5192</v>
      </c>
      <c r="D2586" s="70" t="s">
        <v>21</v>
      </c>
      <c r="E2586" s="71">
        <v>10.56</v>
      </c>
      <c r="F2586" s="71">
        <v>3.37</v>
      </c>
      <c r="G2586" s="71">
        <v>13.93</v>
      </c>
      <c r="H2586" s="45">
        <v>9</v>
      </c>
    </row>
    <row r="2587" spans="1:8" ht="30" x14ac:dyDescent="0.25">
      <c r="A2587" s="68" t="s">
        <v>5193</v>
      </c>
      <c r="B2587" s="68"/>
      <c r="C2587" s="69" t="s">
        <v>5194</v>
      </c>
      <c r="D2587" s="70" t="s">
        <v>21</v>
      </c>
      <c r="E2587" s="71">
        <v>14.3</v>
      </c>
      <c r="F2587" s="71">
        <v>3.37</v>
      </c>
      <c r="G2587" s="71">
        <v>17.670000000000002</v>
      </c>
      <c r="H2587" s="45">
        <v>9</v>
      </c>
    </row>
    <row r="2588" spans="1:8" ht="30" x14ac:dyDescent="0.25">
      <c r="A2588" s="68" t="s">
        <v>5195</v>
      </c>
      <c r="B2588" s="68"/>
      <c r="C2588" s="69" t="s">
        <v>5196</v>
      </c>
      <c r="D2588" s="70" t="s">
        <v>21</v>
      </c>
      <c r="E2588" s="71">
        <v>14.95</v>
      </c>
      <c r="F2588" s="71">
        <v>3.37</v>
      </c>
      <c r="G2588" s="71">
        <v>18.32</v>
      </c>
      <c r="H2588" s="45">
        <v>9</v>
      </c>
    </row>
    <row r="2589" spans="1:8" ht="30" x14ac:dyDescent="0.25">
      <c r="A2589" s="68" t="s">
        <v>5197</v>
      </c>
      <c r="B2589" s="68"/>
      <c r="C2589" s="69" t="s">
        <v>5198</v>
      </c>
      <c r="D2589" s="70" t="s">
        <v>21</v>
      </c>
      <c r="E2589" s="71">
        <v>13.38</v>
      </c>
      <c r="F2589" s="71">
        <v>3.37</v>
      </c>
      <c r="G2589" s="71">
        <v>16.75</v>
      </c>
      <c r="H2589" s="45">
        <v>9</v>
      </c>
    </row>
    <row r="2590" spans="1:8" ht="30" x14ac:dyDescent="0.25">
      <c r="A2590" s="68" t="s">
        <v>5199</v>
      </c>
      <c r="B2590" s="68"/>
      <c r="C2590" s="69" t="s">
        <v>5200</v>
      </c>
      <c r="D2590" s="70" t="s">
        <v>21</v>
      </c>
      <c r="E2590" s="71">
        <v>19.73</v>
      </c>
      <c r="F2590" s="71">
        <v>3.37</v>
      </c>
      <c r="G2590" s="71">
        <v>23.1</v>
      </c>
      <c r="H2590" s="45">
        <v>9</v>
      </c>
    </row>
    <row r="2591" spans="1:8" ht="30" x14ac:dyDescent="0.25">
      <c r="A2591" s="68" t="s">
        <v>5201</v>
      </c>
      <c r="B2591" s="68"/>
      <c r="C2591" s="69" t="s">
        <v>5202</v>
      </c>
      <c r="D2591" s="70" t="s">
        <v>21</v>
      </c>
      <c r="E2591" s="71">
        <v>15.24</v>
      </c>
      <c r="F2591" s="71">
        <v>3.37</v>
      </c>
      <c r="G2591" s="71">
        <v>18.61</v>
      </c>
      <c r="H2591" s="45">
        <v>9</v>
      </c>
    </row>
    <row r="2592" spans="1:8" ht="30" x14ac:dyDescent="0.25">
      <c r="A2592" s="68" t="s">
        <v>5203</v>
      </c>
      <c r="B2592" s="68"/>
      <c r="C2592" s="69" t="s">
        <v>5204</v>
      </c>
      <c r="D2592" s="70" t="s">
        <v>21</v>
      </c>
      <c r="E2592" s="71">
        <v>12.5</v>
      </c>
      <c r="F2592" s="71">
        <v>3.37</v>
      </c>
      <c r="G2592" s="71">
        <v>15.87</v>
      </c>
      <c r="H2592" s="45">
        <v>9</v>
      </c>
    </row>
    <row r="2593" spans="1:8" ht="30" x14ac:dyDescent="0.25">
      <c r="A2593" s="68" t="s">
        <v>5205</v>
      </c>
      <c r="B2593" s="68"/>
      <c r="C2593" s="69" t="s">
        <v>5206</v>
      </c>
      <c r="D2593" s="70" t="s">
        <v>21</v>
      </c>
      <c r="E2593" s="71">
        <v>16.82</v>
      </c>
      <c r="F2593" s="71">
        <v>3.37</v>
      </c>
      <c r="G2593" s="71">
        <v>20.190000000000001</v>
      </c>
      <c r="H2593" s="45">
        <v>9</v>
      </c>
    </row>
    <row r="2594" spans="1:8" ht="30" x14ac:dyDescent="0.25">
      <c r="A2594" s="68" t="s">
        <v>5207</v>
      </c>
      <c r="B2594" s="68"/>
      <c r="C2594" s="69" t="s">
        <v>5208</v>
      </c>
      <c r="D2594" s="70" t="s">
        <v>21</v>
      </c>
      <c r="E2594" s="71">
        <v>19.09</v>
      </c>
      <c r="F2594" s="71">
        <v>3.37</v>
      </c>
      <c r="G2594" s="71">
        <v>22.46</v>
      </c>
      <c r="H2594" s="45">
        <v>9</v>
      </c>
    </row>
    <row r="2595" spans="1:8" ht="30" x14ac:dyDescent="0.25">
      <c r="A2595" s="68" t="s">
        <v>5209</v>
      </c>
      <c r="B2595" s="68"/>
      <c r="C2595" s="69" t="s">
        <v>5210</v>
      </c>
      <c r="D2595" s="70" t="s">
        <v>21</v>
      </c>
      <c r="E2595" s="71">
        <v>36.53</v>
      </c>
      <c r="F2595" s="71">
        <v>3.37</v>
      </c>
      <c r="G2595" s="71">
        <v>39.9</v>
      </c>
      <c r="H2595" s="45">
        <v>9</v>
      </c>
    </row>
    <row r="2596" spans="1:8" ht="30" x14ac:dyDescent="0.25">
      <c r="A2596" s="68" t="s">
        <v>5211</v>
      </c>
      <c r="B2596" s="68"/>
      <c r="C2596" s="69" t="s">
        <v>5212</v>
      </c>
      <c r="D2596" s="70" t="s">
        <v>21</v>
      </c>
      <c r="E2596" s="71">
        <v>19.37</v>
      </c>
      <c r="F2596" s="71">
        <v>3.37</v>
      </c>
      <c r="G2596" s="71">
        <v>22.74</v>
      </c>
      <c r="H2596" s="45">
        <v>9</v>
      </c>
    </row>
    <row r="2597" spans="1:8" ht="30" x14ac:dyDescent="0.25">
      <c r="A2597" s="68" t="s">
        <v>5213</v>
      </c>
      <c r="B2597" s="68"/>
      <c r="C2597" s="69" t="s">
        <v>5214</v>
      </c>
      <c r="D2597" s="70"/>
      <c r="E2597" s="71"/>
      <c r="F2597" s="71"/>
      <c r="G2597" s="71"/>
      <c r="H2597" s="45">
        <v>5</v>
      </c>
    </row>
    <row r="2598" spans="1:8" ht="30" x14ac:dyDescent="0.25">
      <c r="A2598" s="68" t="s">
        <v>5215</v>
      </c>
      <c r="B2598" s="68"/>
      <c r="C2598" s="69" t="s">
        <v>5216</v>
      </c>
      <c r="D2598" s="70" t="s">
        <v>21</v>
      </c>
      <c r="E2598" s="71">
        <v>25.67</v>
      </c>
      <c r="F2598" s="71">
        <v>8.2899999999999991</v>
      </c>
      <c r="G2598" s="71">
        <v>33.96</v>
      </c>
      <c r="H2598" s="45">
        <v>9</v>
      </c>
    </row>
    <row r="2599" spans="1:8" ht="30" x14ac:dyDescent="0.25">
      <c r="A2599" s="68" t="s">
        <v>5217</v>
      </c>
      <c r="B2599" s="68"/>
      <c r="C2599" s="69" t="s">
        <v>5218</v>
      </c>
      <c r="D2599" s="70" t="s">
        <v>21</v>
      </c>
      <c r="E2599" s="71">
        <v>103.12</v>
      </c>
      <c r="F2599" s="71">
        <v>8.2899999999999991</v>
      </c>
      <c r="G2599" s="71">
        <v>111.41</v>
      </c>
      <c r="H2599" s="45">
        <v>9</v>
      </c>
    </row>
    <row r="2600" spans="1:8" ht="30" x14ac:dyDescent="0.25">
      <c r="A2600" s="68" t="s">
        <v>5219</v>
      </c>
      <c r="B2600" s="68"/>
      <c r="C2600" s="69" t="s">
        <v>5220</v>
      </c>
      <c r="D2600" s="70" t="s">
        <v>21</v>
      </c>
      <c r="E2600" s="71">
        <v>145.88999999999999</v>
      </c>
      <c r="F2600" s="71">
        <v>8.2899999999999991</v>
      </c>
      <c r="G2600" s="71">
        <v>154.18</v>
      </c>
      <c r="H2600" s="45">
        <v>9</v>
      </c>
    </row>
    <row r="2601" spans="1:8" ht="30" x14ac:dyDescent="0.25">
      <c r="A2601" s="68" t="s">
        <v>5221</v>
      </c>
      <c r="B2601" s="68"/>
      <c r="C2601" s="69" t="s">
        <v>5222</v>
      </c>
      <c r="D2601" s="70" t="s">
        <v>21</v>
      </c>
      <c r="E2601" s="71">
        <v>164.1</v>
      </c>
      <c r="F2601" s="71">
        <v>8.2899999999999991</v>
      </c>
      <c r="G2601" s="71">
        <v>172.39</v>
      </c>
      <c r="H2601" s="45">
        <v>9</v>
      </c>
    </row>
    <row r="2602" spans="1:8" ht="30" x14ac:dyDescent="0.25">
      <c r="A2602" s="68" t="s">
        <v>5223</v>
      </c>
      <c r="B2602" s="68"/>
      <c r="C2602" s="69" t="s">
        <v>5224</v>
      </c>
      <c r="D2602" s="70" t="s">
        <v>21</v>
      </c>
      <c r="E2602" s="71">
        <v>479.47</v>
      </c>
      <c r="F2602" s="71">
        <v>8.2899999999999991</v>
      </c>
      <c r="G2602" s="71">
        <v>487.76</v>
      </c>
      <c r="H2602" s="45">
        <v>9</v>
      </c>
    </row>
    <row r="2603" spans="1:8" ht="30" x14ac:dyDescent="0.25">
      <c r="A2603" s="68" t="s">
        <v>5225</v>
      </c>
      <c r="B2603" s="68"/>
      <c r="C2603" s="69" t="s">
        <v>5226</v>
      </c>
      <c r="D2603" s="70" t="s">
        <v>21</v>
      </c>
      <c r="E2603" s="71">
        <v>79.239999999999995</v>
      </c>
      <c r="F2603" s="71">
        <v>8.2899999999999991</v>
      </c>
      <c r="G2603" s="71">
        <v>87.53</v>
      </c>
      <c r="H2603" s="45">
        <v>9</v>
      </c>
    </row>
    <row r="2604" spans="1:8" ht="30" x14ac:dyDescent="0.25">
      <c r="A2604" s="68" t="s">
        <v>5227</v>
      </c>
      <c r="B2604" s="68"/>
      <c r="C2604" s="69" t="s">
        <v>5228</v>
      </c>
      <c r="D2604" s="70" t="s">
        <v>21</v>
      </c>
      <c r="E2604" s="71">
        <v>91.72</v>
      </c>
      <c r="F2604" s="71">
        <v>8.2899999999999991</v>
      </c>
      <c r="G2604" s="71">
        <v>100.01</v>
      </c>
      <c r="H2604" s="45">
        <v>9</v>
      </c>
    </row>
    <row r="2605" spans="1:8" ht="30" x14ac:dyDescent="0.25">
      <c r="A2605" s="68" t="s">
        <v>5229</v>
      </c>
      <c r="B2605" s="68"/>
      <c r="C2605" s="69" t="s">
        <v>5230</v>
      </c>
      <c r="D2605" s="70" t="s">
        <v>21</v>
      </c>
      <c r="E2605" s="71">
        <v>119.56</v>
      </c>
      <c r="F2605" s="71">
        <v>8.2899999999999991</v>
      </c>
      <c r="G2605" s="71">
        <v>127.85</v>
      </c>
      <c r="H2605" s="45">
        <v>9</v>
      </c>
    </row>
    <row r="2606" spans="1:8" ht="30" x14ac:dyDescent="0.25">
      <c r="A2606" s="68" t="s">
        <v>5231</v>
      </c>
      <c r="B2606" s="68"/>
      <c r="C2606" s="69" t="s">
        <v>5232</v>
      </c>
      <c r="D2606" s="70" t="s">
        <v>21</v>
      </c>
      <c r="E2606" s="71">
        <v>142.6</v>
      </c>
      <c r="F2606" s="71">
        <v>8.2899999999999991</v>
      </c>
      <c r="G2606" s="71">
        <v>150.88999999999999</v>
      </c>
      <c r="H2606" s="45">
        <v>9</v>
      </c>
    </row>
    <row r="2607" spans="1:8" x14ac:dyDescent="0.25">
      <c r="A2607" s="68" t="s">
        <v>5233</v>
      </c>
      <c r="B2607" s="68"/>
      <c r="C2607" s="69" t="s">
        <v>5234</v>
      </c>
      <c r="D2607" s="70"/>
      <c r="E2607" s="71"/>
      <c r="F2607" s="71"/>
      <c r="G2607" s="71"/>
      <c r="H2607" s="45">
        <v>5</v>
      </c>
    </row>
    <row r="2608" spans="1:8" ht="45" x14ac:dyDescent="0.25">
      <c r="A2608" s="68" t="s">
        <v>5235</v>
      </c>
      <c r="B2608" s="68"/>
      <c r="C2608" s="69" t="s">
        <v>5236</v>
      </c>
      <c r="D2608" s="70" t="s">
        <v>21</v>
      </c>
      <c r="E2608" s="71">
        <v>37.200000000000003</v>
      </c>
      <c r="F2608" s="71">
        <v>16.59</v>
      </c>
      <c r="G2608" s="71">
        <v>53.79</v>
      </c>
      <c r="H2608" s="45">
        <v>9</v>
      </c>
    </row>
    <row r="2609" spans="1:8" ht="45" x14ac:dyDescent="0.25">
      <c r="A2609" s="68" t="s">
        <v>5237</v>
      </c>
      <c r="B2609" s="68"/>
      <c r="C2609" s="69" t="s">
        <v>5238</v>
      </c>
      <c r="D2609" s="70" t="s">
        <v>21</v>
      </c>
      <c r="E2609" s="71">
        <v>88.03</v>
      </c>
      <c r="F2609" s="71">
        <v>8.2899999999999991</v>
      </c>
      <c r="G2609" s="71">
        <v>96.32</v>
      </c>
      <c r="H2609" s="45">
        <v>9</v>
      </c>
    </row>
    <row r="2610" spans="1:8" ht="45" x14ac:dyDescent="0.25">
      <c r="A2610" s="68" t="s">
        <v>5239</v>
      </c>
      <c r="B2610" s="68"/>
      <c r="C2610" s="69" t="s">
        <v>5240</v>
      </c>
      <c r="D2610" s="70" t="s">
        <v>21</v>
      </c>
      <c r="E2610" s="71">
        <v>50.55</v>
      </c>
      <c r="F2610" s="71">
        <v>16.59</v>
      </c>
      <c r="G2610" s="71">
        <v>67.14</v>
      </c>
      <c r="H2610" s="45">
        <v>9</v>
      </c>
    </row>
    <row r="2611" spans="1:8" ht="45" x14ac:dyDescent="0.25">
      <c r="A2611" s="68" t="s">
        <v>5241</v>
      </c>
      <c r="B2611" s="68"/>
      <c r="C2611" s="69" t="s">
        <v>5242</v>
      </c>
      <c r="D2611" s="70" t="s">
        <v>21</v>
      </c>
      <c r="E2611" s="71">
        <v>106.96</v>
      </c>
      <c r="F2611" s="71">
        <v>16.59</v>
      </c>
      <c r="G2611" s="71">
        <v>123.55</v>
      </c>
      <c r="H2611" s="45">
        <v>9</v>
      </c>
    </row>
    <row r="2612" spans="1:8" ht="45" x14ac:dyDescent="0.25">
      <c r="A2612" s="68" t="s">
        <v>5243</v>
      </c>
      <c r="B2612" s="68"/>
      <c r="C2612" s="69" t="s">
        <v>5244</v>
      </c>
      <c r="D2612" s="70" t="s">
        <v>21</v>
      </c>
      <c r="E2612" s="71">
        <v>30.25</v>
      </c>
      <c r="F2612" s="71">
        <v>8.2899999999999991</v>
      </c>
      <c r="G2612" s="71">
        <v>38.54</v>
      </c>
      <c r="H2612" s="45">
        <v>9</v>
      </c>
    </row>
    <row r="2613" spans="1:8" ht="45" x14ac:dyDescent="0.25">
      <c r="A2613" s="68" t="s">
        <v>5245</v>
      </c>
      <c r="B2613" s="68"/>
      <c r="C2613" s="69" t="s">
        <v>5246</v>
      </c>
      <c r="D2613" s="70" t="s">
        <v>21</v>
      </c>
      <c r="E2613" s="71">
        <v>48.02</v>
      </c>
      <c r="F2613" s="71">
        <v>16.59</v>
      </c>
      <c r="G2613" s="71">
        <v>64.61</v>
      </c>
      <c r="H2613" s="45">
        <v>9</v>
      </c>
    </row>
    <row r="2614" spans="1:8" x14ac:dyDescent="0.25">
      <c r="A2614" s="68" t="s">
        <v>5247</v>
      </c>
      <c r="B2614" s="68"/>
      <c r="C2614" s="69" t="s">
        <v>5248</v>
      </c>
      <c r="D2614" s="70"/>
      <c r="E2614" s="71"/>
      <c r="F2614" s="71"/>
      <c r="G2614" s="71"/>
      <c r="H2614" s="45">
        <v>5</v>
      </c>
    </row>
    <row r="2615" spans="1:8" ht="30" x14ac:dyDescent="0.25">
      <c r="A2615" s="68" t="s">
        <v>5249</v>
      </c>
      <c r="B2615" s="68"/>
      <c r="C2615" s="69" t="s">
        <v>5250</v>
      </c>
      <c r="D2615" s="70" t="s">
        <v>21</v>
      </c>
      <c r="E2615" s="71">
        <v>69.88</v>
      </c>
      <c r="F2615" s="71">
        <v>58.34</v>
      </c>
      <c r="G2615" s="71">
        <v>128.22</v>
      </c>
      <c r="H2615" s="45">
        <v>9</v>
      </c>
    </row>
    <row r="2616" spans="1:8" ht="30" x14ac:dyDescent="0.25">
      <c r="A2616" s="68" t="s">
        <v>5251</v>
      </c>
      <c r="B2616" s="68"/>
      <c r="C2616" s="69" t="s">
        <v>5252</v>
      </c>
      <c r="D2616" s="70" t="s">
        <v>21</v>
      </c>
      <c r="E2616" s="71">
        <v>811.55</v>
      </c>
      <c r="F2616" s="71">
        <v>58.34</v>
      </c>
      <c r="G2616" s="71">
        <v>869.89</v>
      </c>
      <c r="H2616" s="45">
        <v>9</v>
      </c>
    </row>
    <row r="2617" spans="1:8" ht="30" x14ac:dyDescent="0.25">
      <c r="A2617" s="68" t="s">
        <v>5253</v>
      </c>
      <c r="B2617" s="68"/>
      <c r="C2617" s="69" t="s">
        <v>5254</v>
      </c>
      <c r="D2617" s="70" t="s">
        <v>21</v>
      </c>
      <c r="E2617" s="71">
        <v>461.91</v>
      </c>
      <c r="F2617" s="71">
        <v>58.34</v>
      </c>
      <c r="G2617" s="71">
        <v>520.25</v>
      </c>
      <c r="H2617" s="45">
        <v>9</v>
      </c>
    </row>
    <row r="2618" spans="1:8" ht="30" x14ac:dyDescent="0.25">
      <c r="A2618" s="68" t="s">
        <v>5255</v>
      </c>
      <c r="B2618" s="68"/>
      <c r="C2618" s="69" t="s">
        <v>5256</v>
      </c>
      <c r="D2618" s="70" t="s">
        <v>21</v>
      </c>
      <c r="E2618" s="71">
        <v>2251.0500000000002</v>
      </c>
      <c r="F2618" s="71">
        <v>253.28</v>
      </c>
      <c r="G2618" s="71">
        <v>2504.33</v>
      </c>
      <c r="H2618" s="45">
        <v>9</v>
      </c>
    </row>
    <row r="2619" spans="1:8" ht="30" x14ac:dyDescent="0.25">
      <c r="A2619" s="68" t="s">
        <v>5257</v>
      </c>
      <c r="B2619" s="68"/>
      <c r="C2619" s="69" t="s">
        <v>5258</v>
      </c>
      <c r="D2619" s="70" t="s">
        <v>21</v>
      </c>
      <c r="E2619" s="71">
        <v>2841.73</v>
      </c>
      <c r="F2619" s="71">
        <v>93.71</v>
      </c>
      <c r="G2619" s="71">
        <v>2935.44</v>
      </c>
      <c r="H2619" s="45">
        <v>9</v>
      </c>
    </row>
    <row r="2620" spans="1:8" ht="30" x14ac:dyDescent="0.25">
      <c r="A2620" s="68" t="s">
        <v>5259</v>
      </c>
      <c r="B2620" s="68"/>
      <c r="C2620" s="69" t="s">
        <v>5260</v>
      </c>
      <c r="D2620" s="70" t="s">
        <v>21</v>
      </c>
      <c r="E2620" s="71">
        <v>2217.64</v>
      </c>
      <c r="F2620" s="71">
        <v>93.71</v>
      </c>
      <c r="G2620" s="71">
        <v>2311.35</v>
      </c>
      <c r="H2620" s="45">
        <v>9</v>
      </c>
    </row>
    <row r="2621" spans="1:8" ht="45" x14ac:dyDescent="0.25">
      <c r="A2621" s="68" t="s">
        <v>5261</v>
      </c>
      <c r="B2621" s="68"/>
      <c r="C2621" s="69" t="s">
        <v>5262</v>
      </c>
      <c r="D2621" s="70" t="s">
        <v>21</v>
      </c>
      <c r="E2621" s="71">
        <v>754.7</v>
      </c>
      <c r="F2621" s="71">
        <v>60.42</v>
      </c>
      <c r="G2621" s="71">
        <v>815.12</v>
      </c>
      <c r="H2621" s="45">
        <v>9</v>
      </c>
    </row>
    <row r="2622" spans="1:8" ht="45" x14ac:dyDescent="0.25">
      <c r="A2622" s="68" t="s">
        <v>5263</v>
      </c>
      <c r="B2622" s="68"/>
      <c r="C2622" s="69" t="s">
        <v>5264</v>
      </c>
      <c r="D2622" s="70" t="s">
        <v>21</v>
      </c>
      <c r="E2622" s="71">
        <v>815.25</v>
      </c>
      <c r="F2622" s="71">
        <v>60.42</v>
      </c>
      <c r="G2622" s="71">
        <v>875.67</v>
      </c>
      <c r="H2622" s="45">
        <v>9</v>
      </c>
    </row>
    <row r="2623" spans="1:8" ht="30" x14ac:dyDescent="0.25">
      <c r="A2623" s="68" t="s">
        <v>5265</v>
      </c>
      <c r="B2623" s="68"/>
      <c r="C2623" s="69" t="s">
        <v>5266</v>
      </c>
      <c r="D2623" s="70" t="s">
        <v>21</v>
      </c>
      <c r="E2623" s="71">
        <v>1559.28</v>
      </c>
      <c r="F2623" s="71">
        <v>93.71</v>
      </c>
      <c r="G2623" s="71">
        <v>1652.99</v>
      </c>
      <c r="H2623" s="45">
        <v>9</v>
      </c>
    </row>
    <row r="2624" spans="1:8" ht="30" x14ac:dyDescent="0.25">
      <c r="A2624" s="68" t="s">
        <v>5267</v>
      </c>
      <c r="B2624" s="68"/>
      <c r="C2624" s="69" t="s">
        <v>5268</v>
      </c>
      <c r="D2624" s="70" t="s">
        <v>21</v>
      </c>
      <c r="E2624" s="71">
        <v>1631.52</v>
      </c>
      <c r="F2624" s="71">
        <v>420.08</v>
      </c>
      <c r="G2624" s="71">
        <v>2051.6</v>
      </c>
      <c r="H2624" s="45">
        <v>9</v>
      </c>
    </row>
    <row r="2625" spans="1:8" ht="30" x14ac:dyDescent="0.25">
      <c r="A2625" s="68" t="s">
        <v>5269</v>
      </c>
      <c r="B2625" s="68"/>
      <c r="C2625" s="69" t="s">
        <v>5270</v>
      </c>
      <c r="D2625" s="70" t="s">
        <v>21</v>
      </c>
      <c r="E2625" s="71">
        <v>1095.8900000000001</v>
      </c>
      <c r="F2625" s="71">
        <v>93.71</v>
      </c>
      <c r="G2625" s="71">
        <v>1189.5999999999999</v>
      </c>
      <c r="H2625" s="45">
        <v>9</v>
      </c>
    </row>
    <row r="2626" spans="1:8" x14ac:dyDescent="0.25">
      <c r="A2626" s="68" t="s">
        <v>5271</v>
      </c>
      <c r="B2626" s="68"/>
      <c r="C2626" s="69" t="s">
        <v>5272</v>
      </c>
      <c r="D2626" s="70"/>
      <c r="E2626" s="71"/>
      <c r="F2626" s="71"/>
      <c r="G2626" s="71"/>
      <c r="H2626" s="45">
        <v>5</v>
      </c>
    </row>
    <row r="2627" spans="1:8" ht="30" x14ac:dyDescent="0.25">
      <c r="A2627" s="68" t="s">
        <v>5273</v>
      </c>
      <c r="B2627" s="68"/>
      <c r="C2627" s="69" t="s">
        <v>5274</v>
      </c>
      <c r="D2627" s="70" t="s">
        <v>21</v>
      </c>
      <c r="E2627" s="71">
        <v>695.12</v>
      </c>
      <c r="F2627" s="71">
        <v>29.17</v>
      </c>
      <c r="G2627" s="71">
        <v>724.29</v>
      </c>
      <c r="H2627" s="45">
        <v>9</v>
      </c>
    </row>
    <row r="2628" spans="1:8" ht="30" x14ac:dyDescent="0.25">
      <c r="A2628" s="68" t="s">
        <v>5275</v>
      </c>
      <c r="B2628" s="68"/>
      <c r="C2628" s="69" t="s">
        <v>5276</v>
      </c>
      <c r="D2628" s="70" t="s">
        <v>21</v>
      </c>
      <c r="E2628" s="71">
        <v>90.97</v>
      </c>
      <c r="F2628" s="71">
        <v>12.44</v>
      </c>
      <c r="G2628" s="71">
        <v>103.41</v>
      </c>
      <c r="H2628" s="45">
        <v>9</v>
      </c>
    </row>
    <row r="2629" spans="1:8" ht="30" x14ac:dyDescent="0.25">
      <c r="A2629" s="68" t="s">
        <v>5277</v>
      </c>
      <c r="B2629" s="68"/>
      <c r="C2629" s="69" t="s">
        <v>5278</v>
      </c>
      <c r="D2629" s="70" t="s">
        <v>21</v>
      </c>
      <c r="E2629" s="71">
        <v>50.06</v>
      </c>
      <c r="F2629" s="71">
        <v>12.44</v>
      </c>
      <c r="G2629" s="71">
        <v>62.5</v>
      </c>
      <c r="H2629" s="45">
        <v>9</v>
      </c>
    </row>
    <row r="2630" spans="1:8" ht="30" x14ac:dyDescent="0.25">
      <c r="A2630" s="68" t="s">
        <v>5279</v>
      </c>
      <c r="B2630" s="68"/>
      <c r="C2630" s="69" t="s">
        <v>5280</v>
      </c>
      <c r="D2630" s="70" t="s">
        <v>21</v>
      </c>
      <c r="E2630" s="71">
        <v>515</v>
      </c>
      <c r="F2630" s="71">
        <v>29.17</v>
      </c>
      <c r="G2630" s="71">
        <v>544.16999999999996</v>
      </c>
      <c r="H2630" s="45">
        <v>9</v>
      </c>
    </row>
    <row r="2631" spans="1:8" ht="30" x14ac:dyDescent="0.25">
      <c r="A2631" s="68" t="s">
        <v>5281</v>
      </c>
      <c r="B2631" s="68"/>
      <c r="C2631" s="69" t="s">
        <v>5282</v>
      </c>
      <c r="D2631" s="70" t="s">
        <v>21</v>
      </c>
      <c r="E2631" s="71">
        <v>495.82</v>
      </c>
      <c r="F2631" s="71">
        <v>29.17</v>
      </c>
      <c r="G2631" s="71">
        <v>524.99</v>
      </c>
      <c r="H2631" s="45">
        <v>9</v>
      </c>
    </row>
    <row r="2632" spans="1:8" ht="45" x14ac:dyDescent="0.25">
      <c r="A2632" s="68" t="s">
        <v>5283</v>
      </c>
      <c r="B2632" s="68"/>
      <c r="C2632" s="69" t="s">
        <v>5284</v>
      </c>
      <c r="D2632" s="70" t="s">
        <v>21</v>
      </c>
      <c r="E2632" s="71">
        <v>113.5</v>
      </c>
      <c r="F2632" s="71">
        <v>20.74</v>
      </c>
      <c r="G2632" s="71">
        <v>134.24</v>
      </c>
      <c r="H2632" s="45">
        <v>9</v>
      </c>
    </row>
    <row r="2633" spans="1:8" ht="30" x14ac:dyDescent="0.25">
      <c r="A2633" s="68" t="s">
        <v>5285</v>
      </c>
      <c r="B2633" s="68"/>
      <c r="C2633" s="69" t="s">
        <v>5286</v>
      </c>
      <c r="D2633" s="70" t="s">
        <v>21</v>
      </c>
      <c r="E2633" s="71">
        <v>87.96</v>
      </c>
      <c r="F2633" s="71">
        <v>12.44</v>
      </c>
      <c r="G2633" s="71">
        <v>100.4</v>
      </c>
      <c r="H2633" s="45">
        <v>9</v>
      </c>
    </row>
    <row r="2634" spans="1:8" ht="30" x14ac:dyDescent="0.25">
      <c r="A2634" s="68" t="s">
        <v>5287</v>
      </c>
      <c r="B2634" s="68"/>
      <c r="C2634" s="69" t="s">
        <v>5288</v>
      </c>
      <c r="D2634" s="70" t="s">
        <v>21</v>
      </c>
      <c r="E2634" s="71">
        <v>113.62</v>
      </c>
      <c r="F2634" s="71">
        <v>12.44</v>
      </c>
      <c r="G2634" s="71">
        <v>126.06</v>
      </c>
      <c r="H2634" s="45">
        <v>9</v>
      </c>
    </row>
    <row r="2635" spans="1:8" ht="45" x14ac:dyDescent="0.25">
      <c r="A2635" s="68" t="s">
        <v>5289</v>
      </c>
      <c r="B2635" s="68"/>
      <c r="C2635" s="69" t="s">
        <v>5290</v>
      </c>
      <c r="D2635" s="70" t="s">
        <v>21</v>
      </c>
      <c r="E2635" s="71">
        <v>7095.95</v>
      </c>
      <c r="F2635" s="71">
        <v>29.17</v>
      </c>
      <c r="G2635" s="71">
        <v>7125.12</v>
      </c>
      <c r="H2635" s="45">
        <v>9</v>
      </c>
    </row>
    <row r="2636" spans="1:8" ht="45" x14ac:dyDescent="0.25">
      <c r="A2636" s="68" t="s">
        <v>5291</v>
      </c>
      <c r="B2636" s="68"/>
      <c r="C2636" s="69" t="s">
        <v>5292</v>
      </c>
      <c r="D2636" s="70" t="s">
        <v>21</v>
      </c>
      <c r="E2636" s="71">
        <v>1371.75</v>
      </c>
      <c r="F2636" s="71">
        <v>29.17</v>
      </c>
      <c r="G2636" s="71">
        <v>1400.92</v>
      </c>
      <c r="H2636" s="45">
        <v>9</v>
      </c>
    </row>
    <row r="2637" spans="1:8" ht="45" x14ac:dyDescent="0.25">
      <c r="A2637" s="68" t="s">
        <v>5293</v>
      </c>
      <c r="B2637" s="68"/>
      <c r="C2637" s="69" t="s">
        <v>5294</v>
      </c>
      <c r="D2637" s="70" t="s">
        <v>21</v>
      </c>
      <c r="E2637" s="71">
        <v>857.18</v>
      </c>
      <c r="F2637" s="71">
        <v>29.17</v>
      </c>
      <c r="G2637" s="71">
        <v>886.35</v>
      </c>
      <c r="H2637" s="45">
        <v>9</v>
      </c>
    </row>
    <row r="2638" spans="1:8" ht="45" x14ac:dyDescent="0.25">
      <c r="A2638" s="68" t="s">
        <v>5295</v>
      </c>
      <c r="B2638" s="68"/>
      <c r="C2638" s="69" t="s">
        <v>5296</v>
      </c>
      <c r="D2638" s="70" t="s">
        <v>21</v>
      </c>
      <c r="E2638" s="71">
        <v>1337.96</v>
      </c>
      <c r="F2638" s="71">
        <v>29.17</v>
      </c>
      <c r="G2638" s="71">
        <v>1367.13</v>
      </c>
      <c r="H2638" s="45">
        <v>9</v>
      </c>
    </row>
    <row r="2639" spans="1:8" ht="45" x14ac:dyDescent="0.25">
      <c r="A2639" s="68" t="s">
        <v>5297</v>
      </c>
      <c r="B2639" s="68"/>
      <c r="C2639" s="69" t="s">
        <v>5298</v>
      </c>
      <c r="D2639" s="70" t="s">
        <v>21</v>
      </c>
      <c r="E2639" s="71">
        <v>837.68</v>
      </c>
      <c r="F2639" s="71">
        <v>29.17</v>
      </c>
      <c r="G2639" s="71">
        <v>866.85</v>
      </c>
      <c r="H2639" s="45">
        <v>9</v>
      </c>
    </row>
    <row r="2640" spans="1:8" ht="30" x14ac:dyDescent="0.25">
      <c r="A2640" s="68" t="s">
        <v>5299</v>
      </c>
      <c r="B2640" s="68"/>
      <c r="C2640" s="69" t="s">
        <v>5300</v>
      </c>
      <c r="D2640" s="70" t="s">
        <v>21</v>
      </c>
      <c r="E2640" s="71">
        <v>136.72999999999999</v>
      </c>
      <c r="F2640" s="71">
        <v>29.17</v>
      </c>
      <c r="G2640" s="71">
        <v>165.9</v>
      </c>
      <c r="H2640" s="45">
        <v>9</v>
      </c>
    </row>
    <row r="2641" spans="1:8" ht="45" x14ac:dyDescent="0.25">
      <c r="A2641" s="68" t="s">
        <v>5301</v>
      </c>
      <c r="B2641" s="68"/>
      <c r="C2641" s="69" t="s">
        <v>5302</v>
      </c>
      <c r="D2641" s="70" t="s">
        <v>21</v>
      </c>
      <c r="E2641" s="71">
        <v>1026.73</v>
      </c>
      <c r="F2641" s="71">
        <v>29.17</v>
      </c>
      <c r="G2641" s="71">
        <v>1055.9000000000001</v>
      </c>
      <c r="H2641" s="45">
        <v>9</v>
      </c>
    </row>
    <row r="2642" spans="1:8" ht="30" x14ac:dyDescent="0.25">
      <c r="A2642" s="68" t="s">
        <v>5303</v>
      </c>
      <c r="B2642" s="68"/>
      <c r="C2642" s="69" t="s">
        <v>5304</v>
      </c>
      <c r="D2642" s="70"/>
      <c r="E2642" s="71"/>
      <c r="F2642" s="71"/>
      <c r="G2642" s="71"/>
      <c r="H2642" s="45">
        <v>5</v>
      </c>
    </row>
    <row r="2643" spans="1:8" ht="45" x14ac:dyDescent="0.25">
      <c r="A2643" s="68" t="s">
        <v>5305</v>
      </c>
      <c r="B2643" s="68"/>
      <c r="C2643" s="69" t="s">
        <v>5306</v>
      </c>
      <c r="D2643" s="70" t="s">
        <v>21</v>
      </c>
      <c r="E2643" s="71">
        <v>1264.19</v>
      </c>
      <c r="F2643" s="71">
        <v>20.74</v>
      </c>
      <c r="G2643" s="71">
        <v>1284.93</v>
      </c>
      <c r="H2643" s="45">
        <v>9</v>
      </c>
    </row>
    <row r="2644" spans="1:8" ht="30" x14ac:dyDescent="0.25">
      <c r="A2644" s="68" t="s">
        <v>5307</v>
      </c>
      <c r="B2644" s="68"/>
      <c r="C2644" s="69" t="s">
        <v>5308</v>
      </c>
      <c r="D2644" s="70" t="s">
        <v>21</v>
      </c>
      <c r="E2644" s="71">
        <v>577.48</v>
      </c>
      <c r="F2644" s="71">
        <v>20.74</v>
      </c>
      <c r="G2644" s="71">
        <v>598.22</v>
      </c>
      <c r="H2644" s="45">
        <v>9</v>
      </c>
    </row>
    <row r="2645" spans="1:8" ht="45" x14ac:dyDescent="0.25">
      <c r="A2645" s="68" t="s">
        <v>5309</v>
      </c>
      <c r="B2645" s="68"/>
      <c r="C2645" s="69" t="s">
        <v>5310</v>
      </c>
      <c r="D2645" s="70" t="s">
        <v>21</v>
      </c>
      <c r="E2645" s="71">
        <v>710.51</v>
      </c>
      <c r="F2645" s="71">
        <v>20.74</v>
      </c>
      <c r="G2645" s="71">
        <v>731.25</v>
      </c>
      <c r="H2645" s="45">
        <v>9</v>
      </c>
    </row>
    <row r="2646" spans="1:8" ht="30" x14ac:dyDescent="0.25">
      <c r="A2646" s="68" t="s">
        <v>5311</v>
      </c>
      <c r="B2646" s="68"/>
      <c r="C2646" s="69" t="s">
        <v>5312</v>
      </c>
      <c r="D2646" s="70" t="s">
        <v>21</v>
      </c>
      <c r="E2646" s="71">
        <v>443.77</v>
      </c>
      <c r="F2646" s="71">
        <v>20.74</v>
      </c>
      <c r="G2646" s="71">
        <v>464.51</v>
      </c>
      <c r="H2646" s="45">
        <v>9</v>
      </c>
    </row>
    <row r="2647" spans="1:8" ht="45" x14ac:dyDescent="0.25">
      <c r="A2647" s="68" t="s">
        <v>5313</v>
      </c>
      <c r="B2647" s="68"/>
      <c r="C2647" s="69" t="s">
        <v>5314</v>
      </c>
      <c r="D2647" s="70" t="s">
        <v>21</v>
      </c>
      <c r="E2647" s="71">
        <v>808.69</v>
      </c>
      <c r="F2647" s="71">
        <v>20.74</v>
      </c>
      <c r="G2647" s="71">
        <v>829.43</v>
      </c>
      <c r="H2647" s="45">
        <v>9</v>
      </c>
    </row>
    <row r="2648" spans="1:8" ht="30" x14ac:dyDescent="0.25">
      <c r="A2648" s="68" t="s">
        <v>5315</v>
      </c>
      <c r="B2648" s="68"/>
      <c r="C2648" s="69" t="s">
        <v>5316</v>
      </c>
      <c r="D2648" s="70" t="s">
        <v>21</v>
      </c>
      <c r="E2648" s="71">
        <v>1009.75</v>
      </c>
      <c r="F2648" s="71">
        <v>20.74</v>
      </c>
      <c r="G2648" s="71">
        <v>1030.49</v>
      </c>
      <c r="H2648" s="45">
        <v>9</v>
      </c>
    </row>
    <row r="2649" spans="1:8" ht="30" x14ac:dyDescent="0.25">
      <c r="A2649" s="68" t="s">
        <v>5317</v>
      </c>
      <c r="B2649" s="68"/>
      <c r="C2649" s="69" t="s">
        <v>5318</v>
      </c>
      <c r="D2649" s="70"/>
      <c r="E2649" s="71"/>
      <c r="F2649" s="71"/>
      <c r="G2649" s="71"/>
      <c r="H2649" s="45">
        <v>5</v>
      </c>
    </row>
    <row r="2650" spans="1:8" ht="30" x14ac:dyDescent="0.25">
      <c r="A2650" s="68" t="s">
        <v>5319</v>
      </c>
      <c r="B2650" s="68"/>
      <c r="C2650" s="69" t="s">
        <v>5320</v>
      </c>
      <c r="D2650" s="70" t="s">
        <v>21</v>
      </c>
      <c r="E2650" s="71">
        <v>325.52999999999997</v>
      </c>
      <c r="F2650" s="71">
        <v>16.59</v>
      </c>
      <c r="G2650" s="71">
        <v>342.12</v>
      </c>
      <c r="H2650" s="45">
        <v>9</v>
      </c>
    </row>
    <row r="2651" spans="1:8" ht="45" x14ac:dyDescent="0.25">
      <c r="A2651" s="68" t="s">
        <v>5321</v>
      </c>
      <c r="B2651" s="68"/>
      <c r="C2651" s="69" t="s">
        <v>5322</v>
      </c>
      <c r="D2651" s="70" t="s">
        <v>21</v>
      </c>
      <c r="E2651" s="71">
        <v>294.38</v>
      </c>
      <c r="F2651" s="71">
        <v>16.59</v>
      </c>
      <c r="G2651" s="71">
        <v>310.97000000000003</v>
      </c>
      <c r="H2651" s="45">
        <v>9</v>
      </c>
    </row>
    <row r="2652" spans="1:8" ht="45" x14ac:dyDescent="0.25">
      <c r="A2652" s="68" t="s">
        <v>5323</v>
      </c>
      <c r="B2652" s="68"/>
      <c r="C2652" s="69" t="s">
        <v>5324</v>
      </c>
      <c r="D2652" s="70" t="s">
        <v>21</v>
      </c>
      <c r="E2652" s="71">
        <v>230.99</v>
      </c>
      <c r="F2652" s="71">
        <v>16.59</v>
      </c>
      <c r="G2652" s="71">
        <v>247.58</v>
      </c>
      <c r="H2652" s="45">
        <v>9</v>
      </c>
    </row>
    <row r="2653" spans="1:8" ht="30" x14ac:dyDescent="0.25">
      <c r="A2653" s="68" t="s">
        <v>5325</v>
      </c>
      <c r="B2653" s="68"/>
      <c r="C2653" s="69" t="s">
        <v>5326</v>
      </c>
      <c r="D2653" s="70" t="s">
        <v>21</v>
      </c>
      <c r="E2653" s="71">
        <v>166.22</v>
      </c>
      <c r="F2653" s="71">
        <v>16.59</v>
      </c>
      <c r="G2653" s="71">
        <v>182.81</v>
      </c>
      <c r="H2653" s="45">
        <v>9</v>
      </c>
    </row>
    <row r="2654" spans="1:8" ht="30" x14ac:dyDescent="0.25">
      <c r="A2654" s="68" t="s">
        <v>5327</v>
      </c>
      <c r="B2654" s="68"/>
      <c r="C2654" s="69" t="s">
        <v>5328</v>
      </c>
      <c r="D2654" s="70" t="s">
        <v>21</v>
      </c>
      <c r="E2654" s="71">
        <v>102.93</v>
      </c>
      <c r="F2654" s="71">
        <v>16.59</v>
      </c>
      <c r="G2654" s="71">
        <v>119.52</v>
      </c>
      <c r="H2654" s="45">
        <v>9</v>
      </c>
    </row>
    <row r="2655" spans="1:8" x14ac:dyDescent="0.25">
      <c r="A2655" s="68" t="s">
        <v>5329</v>
      </c>
      <c r="B2655" s="68"/>
      <c r="C2655" s="69" t="s">
        <v>5330</v>
      </c>
      <c r="D2655" s="70"/>
      <c r="E2655" s="71"/>
      <c r="F2655" s="71"/>
      <c r="G2655" s="71"/>
      <c r="H2655" s="45">
        <v>5</v>
      </c>
    </row>
    <row r="2656" spans="1:8" ht="45" x14ac:dyDescent="0.25">
      <c r="A2656" s="68" t="s">
        <v>5331</v>
      </c>
      <c r="B2656" s="68"/>
      <c r="C2656" s="69" t="s">
        <v>5332</v>
      </c>
      <c r="D2656" s="70" t="s">
        <v>21</v>
      </c>
      <c r="E2656" s="71">
        <v>160.97</v>
      </c>
      <c r="F2656" s="71">
        <v>16.59</v>
      </c>
      <c r="G2656" s="71">
        <v>177.56</v>
      </c>
      <c r="H2656" s="45">
        <v>9</v>
      </c>
    </row>
    <row r="2657" spans="1:8" ht="30" x14ac:dyDescent="0.25">
      <c r="A2657" s="68" t="s">
        <v>5333</v>
      </c>
      <c r="B2657" s="68"/>
      <c r="C2657" s="69" t="s">
        <v>5334</v>
      </c>
      <c r="D2657" s="70" t="s">
        <v>21</v>
      </c>
      <c r="E2657" s="71">
        <v>55.17</v>
      </c>
      <c r="F2657" s="71">
        <v>16.59</v>
      </c>
      <c r="G2657" s="71">
        <v>71.760000000000005</v>
      </c>
      <c r="H2657" s="45">
        <v>9</v>
      </c>
    </row>
    <row r="2658" spans="1:8" ht="45" x14ac:dyDescent="0.25">
      <c r="A2658" s="68" t="s">
        <v>5335</v>
      </c>
      <c r="B2658" s="68"/>
      <c r="C2658" s="69" t="s">
        <v>5336</v>
      </c>
      <c r="D2658" s="70" t="s">
        <v>21</v>
      </c>
      <c r="E2658" s="71">
        <v>160.63999999999999</v>
      </c>
      <c r="F2658" s="71">
        <v>16.59</v>
      </c>
      <c r="G2658" s="71">
        <v>177.23</v>
      </c>
      <c r="H2658" s="45">
        <v>9</v>
      </c>
    </row>
    <row r="2659" spans="1:8" ht="45" x14ac:dyDescent="0.25">
      <c r="A2659" s="68" t="s">
        <v>5337</v>
      </c>
      <c r="B2659" s="68"/>
      <c r="C2659" s="69" t="s">
        <v>5338</v>
      </c>
      <c r="D2659" s="70" t="s">
        <v>21</v>
      </c>
      <c r="E2659" s="71">
        <v>62.11</v>
      </c>
      <c r="F2659" s="71">
        <v>20.74</v>
      </c>
      <c r="G2659" s="71">
        <v>82.85</v>
      </c>
      <c r="H2659" s="45">
        <v>9</v>
      </c>
    </row>
    <row r="2660" spans="1:8" ht="45" x14ac:dyDescent="0.25">
      <c r="A2660" s="68" t="s">
        <v>5339</v>
      </c>
      <c r="B2660" s="68"/>
      <c r="C2660" s="69" t="s">
        <v>5340</v>
      </c>
      <c r="D2660" s="70" t="s">
        <v>21</v>
      </c>
      <c r="E2660" s="71">
        <v>95.8</v>
      </c>
      <c r="F2660" s="71">
        <v>16.59</v>
      </c>
      <c r="G2660" s="71">
        <v>112.39</v>
      </c>
      <c r="H2660" s="45">
        <v>9</v>
      </c>
    </row>
    <row r="2661" spans="1:8" ht="45" x14ac:dyDescent="0.25">
      <c r="A2661" s="68" t="s">
        <v>5341</v>
      </c>
      <c r="B2661" s="68"/>
      <c r="C2661" s="69" t="s">
        <v>5342</v>
      </c>
      <c r="D2661" s="70" t="s">
        <v>21</v>
      </c>
      <c r="E2661" s="71">
        <v>121.15</v>
      </c>
      <c r="F2661" s="71">
        <v>16.59</v>
      </c>
      <c r="G2661" s="71">
        <v>137.74</v>
      </c>
      <c r="H2661" s="45">
        <v>9</v>
      </c>
    </row>
    <row r="2662" spans="1:8" ht="60" x14ac:dyDescent="0.25">
      <c r="A2662" s="68" t="s">
        <v>5343</v>
      </c>
      <c r="B2662" s="68"/>
      <c r="C2662" s="69" t="s">
        <v>5344</v>
      </c>
      <c r="D2662" s="70" t="s">
        <v>21</v>
      </c>
      <c r="E2662" s="71">
        <v>200.46</v>
      </c>
      <c r="F2662" s="71">
        <v>16.59</v>
      </c>
      <c r="G2662" s="71">
        <v>217.05</v>
      </c>
      <c r="H2662" s="45">
        <v>9</v>
      </c>
    </row>
    <row r="2663" spans="1:8" ht="60" x14ac:dyDescent="0.25">
      <c r="A2663" s="68" t="s">
        <v>5345</v>
      </c>
      <c r="B2663" s="68"/>
      <c r="C2663" s="69" t="s">
        <v>5346</v>
      </c>
      <c r="D2663" s="70" t="s">
        <v>21</v>
      </c>
      <c r="E2663" s="71">
        <v>158.88999999999999</v>
      </c>
      <c r="F2663" s="71">
        <v>12.44</v>
      </c>
      <c r="G2663" s="71">
        <v>171.33</v>
      </c>
      <c r="H2663" s="45">
        <v>9</v>
      </c>
    </row>
    <row r="2664" spans="1:8" ht="45" x14ac:dyDescent="0.25">
      <c r="A2664" s="68" t="s">
        <v>5347</v>
      </c>
      <c r="B2664" s="68"/>
      <c r="C2664" s="69" t="s">
        <v>5348</v>
      </c>
      <c r="D2664" s="70" t="s">
        <v>21</v>
      </c>
      <c r="E2664" s="71">
        <v>69.36</v>
      </c>
      <c r="F2664" s="71">
        <v>12.44</v>
      </c>
      <c r="G2664" s="71">
        <v>81.8</v>
      </c>
      <c r="H2664" s="45">
        <v>9</v>
      </c>
    </row>
    <row r="2665" spans="1:8" ht="45" x14ac:dyDescent="0.25">
      <c r="A2665" s="68" t="s">
        <v>5349</v>
      </c>
      <c r="B2665" s="68"/>
      <c r="C2665" s="69" t="s">
        <v>5350</v>
      </c>
      <c r="D2665" s="70" t="s">
        <v>21</v>
      </c>
      <c r="E2665" s="71">
        <v>135.94</v>
      </c>
      <c r="F2665" s="71">
        <v>16.59</v>
      </c>
      <c r="G2665" s="71">
        <v>152.53</v>
      </c>
      <c r="H2665" s="45">
        <v>9</v>
      </c>
    </row>
    <row r="2666" spans="1:8" ht="45" x14ac:dyDescent="0.25">
      <c r="A2666" s="68" t="s">
        <v>5351</v>
      </c>
      <c r="B2666" s="68"/>
      <c r="C2666" s="69" t="s">
        <v>5352</v>
      </c>
      <c r="D2666" s="70" t="s">
        <v>21</v>
      </c>
      <c r="E2666" s="71">
        <v>74.040000000000006</v>
      </c>
      <c r="F2666" s="71">
        <v>20.74</v>
      </c>
      <c r="G2666" s="71">
        <v>94.78</v>
      </c>
      <c r="H2666" s="45">
        <v>9</v>
      </c>
    </row>
    <row r="2667" spans="1:8" ht="45" x14ac:dyDescent="0.25">
      <c r="A2667" s="68" t="s">
        <v>5353</v>
      </c>
      <c r="B2667" s="68"/>
      <c r="C2667" s="69" t="s">
        <v>5354</v>
      </c>
      <c r="D2667" s="70" t="s">
        <v>21</v>
      </c>
      <c r="E2667" s="71">
        <v>100.4</v>
      </c>
      <c r="F2667" s="71">
        <v>20.74</v>
      </c>
      <c r="G2667" s="71">
        <v>121.14</v>
      </c>
      <c r="H2667" s="45">
        <v>9</v>
      </c>
    </row>
    <row r="2668" spans="1:8" ht="45" x14ac:dyDescent="0.25">
      <c r="A2668" s="68" t="s">
        <v>5355</v>
      </c>
      <c r="B2668" s="68"/>
      <c r="C2668" s="69" t="s">
        <v>5356</v>
      </c>
      <c r="D2668" s="70" t="s">
        <v>21</v>
      </c>
      <c r="E2668" s="71">
        <v>166.98</v>
      </c>
      <c r="F2668" s="71">
        <v>20.74</v>
      </c>
      <c r="G2668" s="71">
        <v>187.72</v>
      </c>
      <c r="H2668" s="45">
        <v>9</v>
      </c>
    </row>
    <row r="2669" spans="1:8" ht="45" x14ac:dyDescent="0.25">
      <c r="A2669" s="68" t="s">
        <v>5357</v>
      </c>
      <c r="B2669" s="68"/>
      <c r="C2669" s="69" t="s">
        <v>5358</v>
      </c>
      <c r="D2669" s="70" t="s">
        <v>21</v>
      </c>
      <c r="E2669" s="71">
        <v>96.31</v>
      </c>
      <c r="F2669" s="71">
        <v>20.74</v>
      </c>
      <c r="G2669" s="71">
        <v>117.05</v>
      </c>
      <c r="H2669" s="45">
        <v>9</v>
      </c>
    </row>
    <row r="2670" spans="1:8" ht="30" x14ac:dyDescent="0.25">
      <c r="A2670" s="68" t="s">
        <v>5359</v>
      </c>
      <c r="B2670" s="68"/>
      <c r="C2670" s="69" t="s">
        <v>5360</v>
      </c>
      <c r="D2670" s="70" t="s">
        <v>21</v>
      </c>
      <c r="E2670" s="71">
        <v>76.12</v>
      </c>
      <c r="F2670" s="71">
        <v>20.74</v>
      </c>
      <c r="G2670" s="71">
        <v>96.86</v>
      </c>
      <c r="H2670" s="45">
        <v>9</v>
      </c>
    </row>
    <row r="2671" spans="1:8" ht="45" x14ac:dyDescent="0.25">
      <c r="A2671" s="68" t="s">
        <v>5361</v>
      </c>
      <c r="B2671" s="68"/>
      <c r="C2671" s="69" t="s">
        <v>5362</v>
      </c>
      <c r="D2671" s="70" t="s">
        <v>21</v>
      </c>
      <c r="E2671" s="71">
        <v>63.09</v>
      </c>
      <c r="F2671" s="71">
        <v>16.59</v>
      </c>
      <c r="G2671" s="71">
        <v>79.680000000000007</v>
      </c>
      <c r="H2671" s="45">
        <v>9</v>
      </c>
    </row>
    <row r="2672" spans="1:8" ht="30" x14ac:dyDescent="0.25">
      <c r="A2672" s="68" t="s">
        <v>5363</v>
      </c>
      <c r="B2672" s="68"/>
      <c r="C2672" s="69" t="s">
        <v>5364</v>
      </c>
      <c r="D2672" s="70" t="s">
        <v>21</v>
      </c>
      <c r="E2672" s="71">
        <v>111.21</v>
      </c>
      <c r="F2672" s="71">
        <v>16.59</v>
      </c>
      <c r="G2672" s="71">
        <v>127.8</v>
      </c>
      <c r="H2672" s="45">
        <v>9</v>
      </c>
    </row>
    <row r="2673" spans="1:8" ht="60" x14ac:dyDescent="0.25">
      <c r="A2673" s="68" t="s">
        <v>5365</v>
      </c>
      <c r="B2673" s="68"/>
      <c r="C2673" s="69" t="s">
        <v>5366</v>
      </c>
      <c r="D2673" s="70" t="s">
        <v>21</v>
      </c>
      <c r="E2673" s="71">
        <v>381.11</v>
      </c>
      <c r="F2673" s="71">
        <v>16.59</v>
      </c>
      <c r="G2673" s="71">
        <v>397.7</v>
      </c>
      <c r="H2673" s="45">
        <v>9</v>
      </c>
    </row>
    <row r="2674" spans="1:8" ht="45" x14ac:dyDescent="0.25">
      <c r="A2674" s="68" t="s">
        <v>5367</v>
      </c>
      <c r="B2674" s="68"/>
      <c r="C2674" s="69" t="s">
        <v>5368</v>
      </c>
      <c r="D2674" s="70" t="s">
        <v>21</v>
      </c>
      <c r="E2674" s="71">
        <v>207.48</v>
      </c>
      <c r="F2674" s="71">
        <v>16.59</v>
      </c>
      <c r="G2674" s="71">
        <v>224.07</v>
      </c>
      <c r="H2674" s="45">
        <v>9</v>
      </c>
    </row>
    <row r="2675" spans="1:8" ht="60" x14ac:dyDescent="0.25">
      <c r="A2675" s="68" t="s">
        <v>5369</v>
      </c>
      <c r="B2675" s="68"/>
      <c r="C2675" s="69" t="s">
        <v>5370</v>
      </c>
      <c r="D2675" s="70" t="s">
        <v>21</v>
      </c>
      <c r="E2675" s="71">
        <v>149.88999999999999</v>
      </c>
      <c r="F2675" s="71">
        <v>16.59</v>
      </c>
      <c r="G2675" s="71">
        <v>166.48</v>
      </c>
      <c r="H2675" s="45">
        <v>9</v>
      </c>
    </row>
    <row r="2676" spans="1:8" ht="30" x14ac:dyDescent="0.25">
      <c r="A2676" s="68" t="s">
        <v>5371</v>
      </c>
      <c r="B2676" s="68"/>
      <c r="C2676" s="69" t="s">
        <v>5372</v>
      </c>
      <c r="D2676" s="70" t="s">
        <v>21</v>
      </c>
      <c r="E2676" s="71">
        <v>104.97</v>
      </c>
      <c r="F2676" s="71">
        <v>16.59</v>
      </c>
      <c r="G2676" s="71">
        <v>121.56</v>
      </c>
      <c r="H2676" s="45">
        <v>9</v>
      </c>
    </row>
    <row r="2677" spans="1:8" x14ac:dyDescent="0.25">
      <c r="A2677" s="68" t="s">
        <v>5373</v>
      </c>
      <c r="B2677" s="68"/>
      <c r="C2677" s="69" t="s">
        <v>5374</v>
      </c>
      <c r="D2677" s="70"/>
      <c r="E2677" s="71"/>
      <c r="F2677" s="71"/>
      <c r="G2677" s="71"/>
      <c r="H2677" s="45">
        <v>5</v>
      </c>
    </row>
    <row r="2678" spans="1:8" ht="45" x14ac:dyDescent="0.25">
      <c r="A2678" s="68" t="s">
        <v>5375</v>
      </c>
      <c r="B2678" s="68"/>
      <c r="C2678" s="69" t="s">
        <v>5376</v>
      </c>
      <c r="D2678" s="70" t="s">
        <v>21</v>
      </c>
      <c r="E2678" s="71">
        <v>36.61</v>
      </c>
      <c r="F2678" s="71">
        <v>12.44</v>
      </c>
      <c r="G2678" s="71">
        <v>49.05</v>
      </c>
      <c r="H2678" s="45">
        <v>9</v>
      </c>
    </row>
    <row r="2679" spans="1:8" x14ac:dyDescent="0.25">
      <c r="A2679" s="68" t="s">
        <v>5377</v>
      </c>
      <c r="B2679" s="68"/>
      <c r="C2679" s="69" t="s">
        <v>5378</v>
      </c>
      <c r="D2679" s="70"/>
      <c r="E2679" s="71"/>
      <c r="F2679" s="71"/>
      <c r="G2679" s="71"/>
      <c r="H2679" s="45">
        <v>5</v>
      </c>
    </row>
    <row r="2680" spans="1:8" ht="30" x14ac:dyDescent="0.25">
      <c r="A2680" s="68" t="s">
        <v>5379</v>
      </c>
      <c r="B2680" s="68"/>
      <c r="C2680" s="69" t="s">
        <v>5380</v>
      </c>
      <c r="D2680" s="70" t="s">
        <v>21</v>
      </c>
      <c r="E2680" s="71">
        <v>0.38</v>
      </c>
      <c r="F2680" s="71">
        <v>16.59</v>
      </c>
      <c r="G2680" s="71">
        <v>16.97</v>
      </c>
      <c r="H2680" s="45">
        <v>9</v>
      </c>
    </row>
    <row r="2681" spans="1:8" ht="45" x14ac:dyDescent="0.25">
      <c r="A2681" s="68" t="s">
        <v>5381</v>
      </c>
      <c r="B2681" s="68"/>
      <c r="C2681" s="69" t="s">
        <v>5382</v>
      </c>
      <c r="D2681" s="70" t="s">
        <v>21</v>
      </c>
      <c r="E2681" s="71">
        <v>6.46</v>
      </c>
      <c r="F2681" s="71">
        <v>3.37</v>
      </c>
      <c r="G2681" s="71">
        <v>9.83</v>
      </c>
      <c r="H2681" s="45">
        <v>9</v>
      </c>
    </row>
    <row r="2682" spans="1:8" x14ac:dyDescent="0.25">
      <c r="A2682" s="68" t="s">
        <v>5383</v>
      </c>
      <c r="B2682" s="68"/>
      <c r="C2682" s="69" t="s">
        <v>5384</v>
      </c>
      <c r="D2682" s="70" t="s">
        <v>21</v>
      </c>
      <c r="E2682" s="71"/>
      <c r="F2682" s="71">
        <v>16.59</v>
      </c>
      <c r="G2682" s="71">
        <v>16.59</v>
      </c>
      <c r="H2682" s="45">
        <v>9</v>
      </c>
    </row>
    <row r="2683" spans="1:8" x14ac:dyDescent="0.25">
      <c r="A2683" s="68" t="s">
        <v>5385</v>
      </c>
      <c r="B2683" s="68"/>
      <c r="C2683" s="69" t="s">
        <v>5386</v>
      </c>
      <c r="D2683" s="70" t="s">
        <v>21</v>
      </c>
      <c r="E2683" s="71"/>
      <c r="F2683" s="71">
        <v>3.37</v>
      </c>
      <c r="G2683" s="71">
        <v>3.37</v>
      </c>
      <c r="H2683" s="45">
        <v>9</v>
      </c>
    </row>
    <row r="2684" spans="1:8" x14ac:dyDescent="0.25">
      <c r="A2684" s="68" t="s">
        <v>5387</v>
      </c>
      <c r="B2684" s="68"/>
      <c r="C2684" s="69" t="s">
        <v>5388</v>
      </c>
      <c r="D2684" s="70"/>
      <c r="E2684" s="71"/>
      <c r="F2684" s="71"/>
      <c r="G2684" s="71"/>
      <c r="H2684" s="45">
        <v>5</v>
      </c>
    </row>
    <row r="2685" spans="1:8" ht="45" x14ac:dyDescent="0.25">
      <c r="A2685" s="68" t="s">
        <v>5389</v>
      </c>
      <c r="B2685" s="68"/>
      <c r="C2685" s="69" t="s">
        <v>5390</v>
      </c>
      <c r="D2685" s="70" t="s">
        <v>21</v>
      </c>
      <c r="E2685" s="71">
        <v>334.55</v>
      </c>
      <c r="F2685" s="71">
        <v>16.59</v>
      </c>
      <c r="G2685" s="71">
        <v>351.14</v>
      </c>
      <c r="H2685" s="45">
        <v>9</v>
      </c>
    </row>
    <row r="2686" spans="1:8" ht="45" x14ac:dyDescent="0.25">
      <c r="A2686" s="68" t="s">
        <v>5391</v>
      </c>
      <c r="B2686" s="68"/>
      <c r="C2686" s="69" t="s">
        <v>5392</v>
      </c>
      <c r="D2686" s="70" t="s">
        <v>21</v>
      </c>
      <c r="E2686" s="71">
        <v>265.83999999999997</v>
      </c>
      <c r="F2686" s="71">
        <v>12.44</v>
      </c>
      <c r="G2686" s="71">
        <v>278.27999999999997</v>
      </c>
      <c r="H2686" s="45">
        <v>9</v>
      </c>
    </row>
    <row r="2687" spans="1:8" ht="45" x14ac:dyDescent="0.25">
      <c r="A2687" s="68" t="s">
        <v>5393</v>
      </c>
      <c r="B2687" s="68"/>
      <c r="C2687" s="69" t="s">
        <v>5394</v>
      </c>
      <c r="D2687" s="70" t="s">
        <v>21</v>
      </c>
      <c r="E2687" s="71">
        <v>148.06</v>
      </c>
      <c r="F2687" s="71">
        <v>16.59</v>
      </c>
      <c r="G2687" s="71">
        <v>164.65</v>
      </c>
      <c r="H2687" s="45">
        <v>9</v>
      </c>
    </row>
    <row r="2688" spans="1:8" ht="45" x14ac:dyDescent="0.25">
      <c r="A2688" s="68" t="s">
        <v>5395</v>
      </c>
      <c r="B2688" s="68"/>
      <c r="C2688" s="69" t="s">
        <v>5396</v>
      </c>
      <c r="D2688" s="70" t="s">
        <v>21</v>
      </c>
      <c r="E2688" s="71">
        <v>261.99</v>
      </c>
      <c r="F2688" s="71">
        <v>12.44</v>
      </c>
      <c r="G2688" s="71">
        <v>274.43</v>
      </c>
      <c r="H2688" s="45">
        <v>9</v>
      </c>
    </row>
    <row r="2689" spans="1:8" ht="30" x14ac:dyDescent="0.25">
      <c r="A2689" s="68" t="s">
        <v>5397</v>
      </c>
      <c r="B2689" s="68"/>
      <c r="C2689" s="69" t="s">
        <v>5398</v>
      </c>
      <c r="D2689" s="70" t="s">
        <v>21</v>
      </c>
      <c r="E2689" s="71">
        <v>28.94</v>
      </c>
      <c r="F2689" s="71">
        <v>12.44</v>
      </c>
      <c r="G2689" s="71">
        <v>41.38</v>
      </c>
      <c r="H2689" s="45">
        <v>9</v>
      </c>
    </row>
    <row r="2690" spans="1:8" ht="45" x14ac:dyDescent="0.25">
      <c r="A2690" s="68" t="s">
        <v>5399</v>
      </c>
      <c r="B2690" s="68"/>
      <c r="C2690" s="69" t="s">
        <v>5400</v>
      </c>
      <c r="D2690" s="70" t="s">
        <v>21</v>
      </c>
      <c r="E2690" s="71">
        <v>54.92</v>
      </c>
      <c r="F2690" s="71">
        <v>20.74</v>
      </c>
      <c r="G2690" s="71">
        <v>75.66</v>
      </c>
      <c r="H2690" s="45">
        <v>9</v>
      </c>
    </row>
    <row r="2691" spans="1:8" x14ac:dyDescent="0.25">
      <c r="A2691" s="68" t="s">
        <v>5401</v>
      </c>
      <c r="B2691" s="68"/>
      <c r="C2691" s="69" t="s">
        <v>5402</v>
      </c>
      <c r="D2691" s="70"/>
      <c r="E2691" s="71"/>
      <c r="F2691" s="71"/>
      <c r="G2691" s="71"/>
      <c r="H2691" s="45">
        <v>2</v>
      </c>
    </row>
    <row r="2692" spans="1:8" x14ac:dyDescent="0.25">
      <c r="A2692" s="68" t="s">
        <v>5403</v>
      </c>
      <c r="B2692" s="68"/>
      <c r="C2692" s="69" t="s">
        <v>5404</v>
      </c>
      <c r="D2692" s="70"/>
      <c r="E2692" s="71"/>
      <c r="F2692" s="71"/>
      <c r="G2692" s="71"/>
      <c r="H2692" s="45">
        <v>5</v>
      </c>
    </row>
    <row r="2693" spans="1:8" ht="30" x14ac:dyDescent="0.25">
      <c r="A2693" s="68" t="s">
        <v>5405</v>
      </c>
      <c r="B2693" s="68"/>
      <c r="C2693" s="69" t="s">
        <v>5406</v>
      </c>
      <c r="D2693" s="70" t="s">
        <v>21</v>
      </c>
      <c r="E2693" s="71">
        <v>86.97</v>
      </c>
      <c r="F2693" s="71">
        <v>10.37</v>
      </c>
      <c r="G2693" s="71">
        <v>97.34</v>
      </c>
      <c r="H2693" s="45">
        <v>9</v>
      </c>
    </row>
    <row r="2694" spans="1:8" ht="30" x14ac:dyDescent="0.25">
      <c r="A2694" s="68" t="s">
        <v>5407</v>
      </c>
      <c r="B2694" s="68"/>
      <c r="C2694" s="69" t="s">
        <v>5408</v>
      </c>
      <c r="D2694" s="70" t="s">
        <v>21</v>
      </c>
      <c r="E2694" s="71">
        <v>133.83000000000001</v>
      </c>
      <c r="F2694" s="71">
        <v>10.37</v>
      </c>
      <c r="G2694" s="71">
        <v>144.19999999999999</v>
      </c>
      <c r="H2694" s="45">
        <v>9</v>
      </c>
    </row>
    <row r="2695" spans="1:8" x14ac:dyDescent="0.25">
      <c r="A2695" s="68" t="s">
        <v>5409</v>
      </c>
      <c r="B2695" s="68"/>
      <c r="C2695" s="69" t="s">
        <v>5410</v>
      </c>
      <c r="D2695" s="70" t="s">
        <v>21</v>
      </c>
      <c r="E2695" s="71">
        <v>72.790000000000006</v>
      </c>
      <c r="F2695" s="71">
        <v>10.37</v>
      </c>
      <c r="G2695" s="71">
        <v>83.16</v>
      </c>
      <c r="H2695" s="45">
        <v>9</v>
      </c>
    </row>
    <row r="2696" spans="1:8" x14ac:dyDescent="0.25">
      <c r="A2696" s="68" t="s">
        <v>5411</v>
      </c>
      <c r="B2696" s="68"/>
      <c r="C2696" s="69" t="s">
        <v>5412</v>
      </c>
      <c r="D2696" s="70" t="s">
        <v>21</v>
      </c>
      <c r="E2696" s="71">
        <v>50.12</v>
      </c>
      <c r="F2696" s="71">
        <v>10.37</v>
      </c>
      <c r="G2696" s="71">
        <v>60.49</v>
      </c>
      <c r="H2696" s="45">
        <v>9</v>
      </c>
    </row>
    <row r="2697" spans="1:8" x14ac:dyDescent="0.25">
      <c r="A2697" s="68" t="s">
        <v>5413</v>
      </c>
      <c r="B2697" s="68"/>
      <c r="C2697" s="69" t="s">
        <v>5414</v>
      </c>
      <c r="D2697" s="70" t="s">
        <v>21</v>
      </c>
      <c r="E2697" s="71">
        <v>4.96</v>
      </c>
      <c r="F2697" s="71">
        <v>10.37</v>
      </c>
      <c r="G2697" s="71">
        <v>15.33</v>
      </c>
      <c r="H2697" s="45">
        <v>9</v>
      </c>
    </row>
    <row r="2698" spans="1:8" ht="30" x14ac:dyDescent="0.25">
      <c r="A2698" s="68" t="s">
        <v>5415</v>
      </c>
      <c r="B2698" s="68"/>
      <c r="C2698" s="69" t="s">
        <v>5416</v>
      </c>
      <c r="D2698" s="70" t="s">
        <v>21</v>
      </c>
      <c r="E2698" s="71">
        <v>11.86</v>
      </c>
      <c r="F2698" s="71">
        <v>10.37</v>
      </c>
      <c r="G2698" s="71">
        <v>22.23</v>
      </c>
      <c r="H2698" s="45">
        <v>9</v>
      </c>
    </row>
    <row r="2699" spans="1:8" ht="30" x14ac:dyDescent="0.25">
      <c r="A2699" s="68" t="s">
        <v>5417</v>
      </c>
      <c r="B2699" s="68"/>
      <c r="C2699" s="69" t="s">
        <v>5418</v>
      </c>
      <c r="D2699" s="70" t="s">
        <v>21</v>
      </c>
      <c r="E2699" s="71">
        <v>12.44</v>
      </c>
      <c r="F2699" s="71">
        <v>10.37</v>
      </c>
      <c r="G2699" s="71">
        <v>22.81</v>
      </c>
      <c r="H2699" s="45">
        <v>9</v>
      </c>
    </row>
    <row r="2700" spans="1:8" ht="30" x14ac:dyDescent="0.25">
      <c r="A2700" s="68" t="s">
        <v>5419</v>
      </c>
      <c r="B2700" s="68"/>
      <c r="C2700" s="69" t="s">
        <v>5420</v>
      </c>
      <c r="D2700" s="70" t="s">
        <v>21</v>
      </c>
      <c r="E2700" s="71">
        <v>15.08</v>
      </c>
      <c r="F2700" s="71">
        <v>10.37</v>
      </c>
      <c r="G2700" s="71">
        <v>25.45</v>
      </c>
      <c r="H2700" s="45">
        <v>9</v>
      </c>
    </row>
    <row r="2701" spans="1:8" x14ac:dyDescent="0.25">
      <c r="A2701" s="68" t="s">
        <v>5421</v>
      </c>
      <c r="B2701" s="68"/>
      <c r="C2701" s="69" t="s">
        <v>5422</v>
      </c>
      <c r="D2701" s="70"/>
      <c r="E2701" s="71"/>
      <c r="F2701" s="71"/>
      <c r="G2701" s="71"/>
      <c r="H2701" s="45">
        <v>5</v>
      </c>
    </row>
    <row r="2702" spans="1:8" ht="30" x14ac:dyDescent="0.25">
      <c r="A2702" s="68" t="s">
        <v>5423</v>
      </c>
      <c r="B2702" s="68"/>
      <c r="C2702" s="69" t="s">
        <v>5424</v>
      </c>
      <c r="D2702" s="70" t="s">
        <v>21</v>
      </c>
      <c r="E2702" s="71">
        <v>5.89</v>
      </c>
      <c r="F2702" s="71">
        <v>10.37</v>
      </c>
      <c r="G2702" s="71">
        <v>16.260000000000002</v>
      </c>
      <c r="H2702" s="45">
        <v>9</v>
      </c>
    </row>
    <row r="2703" spans="1:8" ht="30" x14ac:dyDescent="0.25">
      <c r="A2703" s="68" t="s">
        <v>5425</v>
      </c>
      <c r="B2703" s="68"/>
      <c r="C2703" s="69" t="s">
        <v>5426</v>
      </c>
      <c r="D2703" s="70" t="s">
        <v>21</v>
      </c>
      <c r="E2703" s="71">
        <v>15.73</v>
      </c>
      <c r="F2703" s="71">
        <v>10.37</v>
      </c>
      <c r="G2703" s="71">
        <v>26.1</v>
      </c>
      <c r="H2703" s="45">
        <v>9</v>
      </c>
    </row>
    <row r="2704" spans="1:8" ht="30" x14ac:dyDescent="0.25">
      <c r="A2704" s="68" t="s">
        <v>5427</v>
      </c>
      <c r="B2704" s="68"/>
      <c r="C2704" s="69" t="s">
        <v>5428</v>
      </c>
      <c r="D2704" s="70" t="s">
        <v>21</v>
      </c>
      <c r="E2704" s="71">
        <v>5.53</v>
      </c>
      <c r="F2704" s="71">
        <v>10.37</v>
      </c>
      <c r="G2704" s="71">
        <v>15.9</v>
      </c>
      <c r="H2704" s="45">
        <v>9</v>
      </c>
    </row>
    <row r="2705" spans="1:8" ht="30" x14ac:dyDescent="0.25">
      <c r="A2705" s="68" t="s">
        <v>5429</v>
      </c>
      <c r="B2705" s="68"/>
      <c r="C2705" s="69" t="s">
        <v>5430</v>
      </c>
      <c r="D2705" s="70" t="s">
        <v>21</v>
      </c>
      <c r="E2705" s="71">
        <v>8.07</v>
      </c>
      <c r="F2705" s="71">
        <v>10.37</v>
      </c>
      <c r="G2705" s="71">
        <v>18.440000000000001</v>
      </c>
      <c r="H2705" s="45">
        <v>9</v>
      </c>
    </row>
    <row r="2706" spans="1:8" ht="30" x14ac:dyDescent="0.25">
      <c r="A2706" s="68" t="s">
        <v>5431</v>
      </c>
      <c r="B2706" s="68"/>
      <c r="C2706" s="69" t="s">
        <v>5432</v>
      </c>
      <c r="D2706" s="70" t="s">
        <v>21</v>
      </c>
      <c r="E2706" s="71">
        <v>14.04</v>
      </c>
      <c r="F2706" s="71">
        <v>10.37</v>
      </c>
      <c r="G2706" s="71">
        <v>24.41</v>
      </c>
      <c r="H2706" s="45">
        <v>9</v>
      </c>
    </row>
    <row r="2707" spans="1:8" ht="30" x14ac:dyDescent="0.25">
      <c r="A2707" s="68" t="s">
        <v>5433</v>
      </c>
      <c r="B2707" s="68"/>
      <c r="C2707" s="69" t="s">
        <v>5434</v>
      </c>
      <c r="D2707" s="70" t="s">
        <v>21</v>
      </c>
      <c r="E2707" s="71">
        <v>17.02</v>
      </c>
      <c r="F2707" s="71">
        <v>10.37</v>
      </c>
      <c r="G2707" s="71">
        <v>27.39</v>
      </c>
      <c r="H2707" s="45">
        <v>9</v>
      </c>
    </row>
    <row r="2708" spans="1:8" x14ac:dyDescent="0.25">
      <c r="A2708" s="68" t="s">
        <v>5435</v>
      </c>
      <c r="B2708" s="68"/>
      <c r="C2708" s="69" t="s">
        <v>5436</v>
      </c>
      <c r="D2708" s="70"/>
      <c r="E2708" s="71"/>
      <c r="F2708" s="71"/>
      <c r="G2708" s="71"/>
      <c r="H2708" s="45">
        <v>5</v>
      </c>
    </row>
    <row r="2709" spans="1:8" ht="30" x14ac:dyDescent="0.25">
      <c r="A2709" s="68" t="s">
        <v>5437</v>
      </c>
      <c r="B2709" s="68"/>
      <c r="C2709" s="69" t="s">
        <v>5438</v>
      </c>
      <c r="D2709" s="70" t="s">
        <v>21</v>
      </c>
      <c r="E2709" s="71">
        <v>10.8</v>
      </c>
      <c r="F2709" s="71">
        <v>10.37</v>
      </c>
      <c r="G2709" s="71">
        <v>21.17</v>
      </c>
      <c r="H2709" s="45">
        <v>9</v>
      </c>
    </row>
    <row r="2710" spans="1:8" ht="30" x14ac:dyDescent="0.25">
      <c r="A2710" s="68" t="s">
        <v>5439</v>
      </c>
      <c r="B2710" s="68"/>
      <c r="C2710" s="69" t="s">
        <v>5440</v>
      </c>
      <c r="D2710" s="70" t="s">
        <v>21</v>
      </c>
      <c r="E2710" s="71">
        <v>15.15</v>
      </c>
      <c r="F2710" s="71">
        <v>10.37</v>
      </c>
      <c r="G2710" s="71">
        <v>25.52</v>
      </c>
      <c r="H2710" s="45">
        <v>9</v>
      </c>
    </row>
    <row r="2711" spans="1:8" ht="30" x14ac:dyDescent="0.25">
      <c r="A2711" s="68" t="s">
        <v>5441</v>
      </c>
      <c r="B2711" s="68"/>
      <c r="C2711" s="69" t="s">
        <v>5442</v>
      </c>
      <c r="D2711" s="70" t="s">
        <v>21</v>
      </c>
      <c r="E2711" s="71">
        <v>13.47</v>
      </c>
      <c r="F2711" s="71">
        <v>10.37</v>
      </c>
      <c r="G2711" s="71">
        <v>23.84</v>
      </c>
      <c r="H2711" s="45">
        <v>9</v>
      </c>
    </row>
    <row r="2712" spans="1:8" ht="30" x14ac:dyDescent="0.25">
      <c r="A2712" s="68" t="s">
        <v>5443</v>
      </c>
      <c r="B2712" s="68"/>
      <c r="C2712" s="69" t="s">
        <v>5444</v>
      </c>
      <c r="D2712" s="70" t="s">
        <v>21</v>
      </c>
      <c r="E2712" s="71">
        <v>17.79</v>
      </c>
      <c r="F2712" s="71">
        <v>10.37</v>
      </c>
      <c r="G2712" s="71">
        <v>28.16</v>
      </c>
      <c r="H2712" s="45">
        <v>9</v>
      </c>
    </row>
    <row r="2713" spans="1:8" ht="30" x14ac:dyDescent="0.25">
      <c r="A2713" s="68" t="s">
        <v>5445</v>
      </c>
      <c r="B2713" s="68"/>
      <c r="C2713" s="69" t="s">
        <v>5446</v>
      </c>
      <c r="D2713" s="70"/>
      <c r="E2713" s="71"/>
      <c r="F2713" s="71"/>
      <c r="G2713" s="71"/>
      <c r="H2713" s="45">
        <v>5</v>
      </c>
    </row>
    <row r="2714" spans="1:8" ht="30" x14ac:dyDescent="0.25">
      <c r="A2714" s="68" t="s">
        <v>5447</v>
      </c>
      <c r="B2714" s="68"/>
      <c r="C2714" s="69" t="s">
        <v>5448</v>
      </c>
      <c r="D2714" s="70" t="s">
        <v>21</v>
      </c>
      <c r="E2714" s="71">
        <v>12.69</v>
      </c>
      <c r="F2714" s="71">
        <v>10.37</v>
      </c>
      <c r="G2714" s="71">
        <v>23.06</v>
      </c>
      <c r="H2714" s="45">
        <v>9</v>
      </c>
    </row>
    <row r="2715" spans="1:8" x14ac:dyDescent="0.25">
      <c r="A2715" s="68" t="s">
        <v>5449</v>
      </c>
      <c r="B2715" s="68"/>
      <c r="C2715" s="69" t="s">
        <v>5450</v>
      </c>
      <c r="D2715" s="70" t="s">
        <v>21</v>
      </c>
      <c r="E2715" s="71">
        <v>12.07</v>
      </c>
      <c r="F2715" s="71">
        <v>10.37</v>
      </c>
      <c r="G2715" s="71">
        <v>22.44</v>
      </c>
      <c r="H2715" s="45">
        <v>9</v>
      </c>
    </row>
    <row r="2716" spans="1:8" x14ac:dyDescent="0.25">
      <c r="A2716" s="68" t="s">
        <v>5451</v>
      </c>
      <c r="B2716" s="68"/>
      <c r="C2716" s="69" t="s">
        <v>5452</v>
      </c>
      <c r="D2716" s="70" t="s">
        <v>21</v>
      </c>
      <c r="E2716" s="71">
        <v>78.95</v>
      </c>
      <c r="F2716" s="71">
        <v>10.37</v>
      </c>
      <c r="G2716" s="71">
        <v>89.32</v>
      </c>
      <c r="H2716" s="45">
        <v>9</v>
      </c>
    </row>
    <row r="2717" spans="1:8" ht="30" x14ac:dyDescent="0.25">
      <c r="A2717" s="68" t="s">
        <v>5453</v>
      </c>
      <c r="B2717" s="68"/>
      <c r="C2717" s="69" t="s">
        <v>5454</v>
      </c>
      <c r="D2717" s="70" t="s">
        <v>21</v>
      </c>
      <c r="E2717" s="71">
        <v>180.56</v>
      </c>
      <c r="F2717" s="71">
        <v>12.44</v>
      </c>
      <c r="G2717" s="71">
        <v>193</v>
      </c>
      <c r="H2717" s="45">
        <v>9</v>
      </c>
    </row>
    <row r="2718" spans="1:8" x14ac:dyDescent="0.25">
      <c r="A2718" s="68" t="s">
        <v>5455</v>
      </c>
      <c r="B2718" s="68"/>
      <c r="C2718" s="69" t="s">
        <v>5456</v>
      </c>
      <c r="D2718" s="70" t="s">
        <v>131</v>
      </c>
      <c r="E2718" s="71">
        <v>82.65</v>
      </c>
      <c r="F2718" s="71">
        <v>12.44</v>
      </c>
      <c r="G2718" s="71">
        <v>95.09</v>
      </c>
      <c r="H2718" s="45">
        <v>9</v>
      </c>
    </row>
    <row r="2719" spans="1:8" ht="30" x14ac:dyDescent="0.25">
      <c r="A2719" s="68" t="s">
        <v>5457</v>
      </c>
      <c r="B2719" s="68"/>
      <c r="C2719" s="69" t="s">
        <v>5458</v>
      </c>
      <c r="D2719" s="70" t="s">
        <v>21</v>
      </c>
      <c r="E2719" s="71">
        <v>11.79</v>
      </c>
      <c r="F2719" s="71">
        <v>10.37</v>
      </c>
      <c r="G2719" s="71">
        <v>22.16</v>
      </c>
      <c r="H2719" s="45">
        <v>9</v>
      </c>
    </row>
    <row r="2720" spans="1:8" ht="30" x14ac:dyDescent="0.25">
      <c r="A2720" s="68" t="s">
        <v>5459</v>
      </c>
      <c r="B2720" s="68"/>
      <c r="C2720" s="69" t="s">
        <v>5460</v>
      </c>
      <c r="D2720" s="70" t="s">
        <v>21</v>
      </c>
      <c r="E2720" s="71">
        <v>40.35</v>
      </c>
      <c r="F2720" s="71">
        <v>10.37</v>
      </c>
      <c r="G2720" s="71">
        <v>50.72</v>
      </c>
      <c r="H2720" s="45">
        <v>9</v>
      </c>
    </row>
    <row r="2721" spans="1:8" x14ac:dyDescent="0.25">
      <c r="A2721" s="68" t="s">
        <v>5461</v>
      </c>
      <c r="B2721" s="68"/>
      <c r="C2721" s="69" t="s">
        <v>5462</v>
      </c>
      <c r="D2721" s="70"/>
      <c r="E2721" s="71"/>
      <c r="F2721" s="71"/>
      <c r="G2721" s="71"/>
      <c r="H2721" s="45">
        <v>5</v>
      </c>
    </row>
    <row r="2722" spans="1:8" ht="30" x14ac:dyDescent="0.25">
      <c r="A2722" s="68" t="s">
        <v>5463</v>
      </c>
      <c r="B2722" s="68"/>
      <c r="C2722" s="69" t="s">
        <v>5464</v>
      </c>
      <c r="D2722" s="70" t="s">
        <v>21</v>
      </c>
      <c r="E2722" s="71">
        <v>36.32</v>
      </c>
      <c r="F2722" s="71">
        <v>10.37</v>
      </c>
      <c r="G2722" s="71">
        <v>46.69</v>
      </c>
      <c r="H2722" s="45">
        <v>9</v>
      </c>
    </row>
    <row r="2723" spans="1:8" ht="30" x14ac:dyDescent="0.25">
      <c r="A2723" s="68" t="s">
        <v>5465</v>
      </c>
      <c r="B2723" s="68"/>
      <c r="C2723" s="69" t="s">
        <v>5466</v>
      </c>
      <c r="D2723" s="70" t="s">
        <v>21</v>
      </c>
      <c r="E2723" s="71">
        <v>16.600000000000001</v>
      </c>
      <c r="F2723" s="71">
        <v>10.37</v>
      </c>
      <c r="G2723" s="71">
        <v>26.97</v>
      </c>
      <c r="H2723" s="45">
        <v>9</v>
      </c>
    </row>
    <row r="2724" spans="1:8" ht="30" x14ac:dyDescent="0.25">
      <c r="A2724" s="68" t="s">
        <v>5467</v>
      </c>
      <c r="B2724" s="68"/>
      <c r="C2724" s="69" t="s">
        <v>5468</v>
      </c>
      <c r="D2724" s="70" t="s">
        <v>21</v>
      </c>
      <c r="E2724" s="71">
        <v>78.48</v>
      </c>
      <c r="F2724" s="71">
        <v>10.37</v>
      </c>
      <c r="G2724" s="71">
        <v>88.85</v>
      </c>
      <c r="H2724" s="45">
        <v>9</v>
      </c>
    </row>
    <row r="2725" spans="1:8" ht="30" x14ac:dyDescent="0.25">
      <c r="A2725" s="68" t="s">
        <v>5469</v>
      </c>
      <c r="B2725" s="68"/>
      <c r="C2725" s="69" t="s">
        <v>5470</v>
      </c>
      <c r="D2725" s="70" t="s">
        <v>21</v>
      </c>
      <c r="E2725" s="71">
        <v>57.68</v>
      </c>
      <c r="F2725" s="71">
        <v>10.37</v>
      </c>
      <c r="G2725" s="71">
        <v>68.05</v>
      </c>
      <c r="H2725" s="45">
        <v>9</v>
      </c>
    </row>
    <row r="2726" spans="1:8" ht="30" x14ac:dyDescent="0.25">
      <c r="A2726" s="68" t="s">
        <v>5471</v>
      </c>
      <c r="B2726" s="68"/>
      <c r="C2726" s="69" t="s">
        <v>5472</v>
      </c>
      <c r="D2726" s="70" t="s">
        <v>21</v>
      </c>
      <c r="E2726" s="71">
        <v>124.02</v>
      </c>
      <c r="F2726" s="71">
        <v>10.37</v>
      </c>
      <c r="G2726" s="71">
        <v>134.38999999999999</v>
      </c>
      <c r="H2726" s="45">
        <v>9</v>
      </c>
    </row>
    <row r="2727" spans="1:8" x14ac:dyDescent="0.25">
      <c r="A2727" s="68" t="s">
        <v>5473</v>
      </c>
      <c r="B2727" s="68"/>
      <c r="C2727" s="69" t="s">
        <v>5474</v>
      </c>
      <c r="D2727" s="70" t="s">
        <v>21</v>
      </c>
      <c r="E2727" s="71">
        <v>17.649999999999999</v>
      </c>
      <c r="F2727" s="71">
        <v>41.47</v>
      </c>
      <c r="G2727" s="71">
        <v>59.12</v>
      </c>
      <c r="H2727" s="45">
        <v>9</v>
      </c>
    </row>
    <row r="2728" spans="1:8" x14ac:dyDescent="0.25">
      <c r="A2728" s="68" t="s">
        <v>5475</v>
      </c>
      <c r="B2728" s="68"/>
      <c r="C2728" s="69" t="s">
        <v>5476</v>
      </c>
      <c r="D2728" s="70" t="s">
        <v>21</v>
      </c>
      <c r="E2728" s="71">
        <v>22.26</v>
      </c>
      <c r="F2728" s="71">
        <v>4.1500000000000004</v>
      </c>
      <c r="G2728" s="71">
        <v>26.41</v>
      </c>
      <c r="H2728" s="45">
        <v>9</v>
      </c>
    </row>
    <row r="2729" spans="1:8" ht="30" x14ac:dyDescent="0.25">
      <c r="A2729" s="68" t="s">
        <v>5477</v>
      </c>
      <c r="B2729" s="68"/>
      <c r="C2729" s="69" t="s">
        <v>5478</v>
      </c>
      <c r="D2729" s="70" t="s">
        <v>21</v>
      </c>
      <c r="E2729" s="71">
        <v>29.02</v>
      </c>
      <c r="F2729" s="71">
        <v>4.1500000000000004</v>
      </c>
      <c r="G2729" s="71">
        <v>33.17</v>
      </c>
      <c r="H2729" s="45">
        <v>9</v>
      </c>
    </row>
    <row r="2730" spans="1:8" x14ac:dyDescent="0.25">
      <c r="A2730" s="68" t="s">
        <v>5479</v>
      </c>
      <c r="B2730" s="68"/>
      <c r="C2730" s="69" t="s">
        <v>5480</v>
      </c>
      <c r="D2730" s="70" t="s">
        <v>21</v>
      </c>
      <c r="E2730" s="71">
        <v>18.059999999999999</v>
      </c>
      <c r="F2730" s="71">
        <v>4.1500000000000004</v>
      </c>
      <c r="G2730" s="71">
        <v>22.21</v>
      </c>
      <c r="H2730" s="45">
        <v>9</v>
      </c>
    </row>
    <row r="2731" spans="1:8" x14ac:dyDescent="0.25">
      <c r="A2731" s="68" t="s">
        <v>5481</v>
      </c>
      <c r="B2731" s="68"/>
      <c r="C2731" s="69" t="s">
        <v>5482</v>
      </c>
      <c r="D2731" s="70" t="s">
        <v>21</v>
      </c>
      <c r="E2731" s="71">
        <v>5.94</v>
      </c>
      <c r="F2731" s="71">
        <v>4.1500000000000004</v>
      </c>
      <c r="G2731" s="71">
        <v>10.09</v>
      </c>
      <c r="H2731" s="45">
        <v>9</v>
      </c>
    </row>
    <row r="2732" spans="1:8" x14ac:dyDescent="0.25">
      <c r="A2732" s="68" t="s">
        <v>5483</v>
      </c>
      <c r="B2732" s="68"/>
      <c r="C2732" s="69" t="s">
        <v>5484</v>
      </c>
      <c r="D2732" s="70" t="s">
        <v>131</v>
      </c>
      <c r="E2732" s="71">
        <v>15.81</v>
      </c>
      <c r="F2732" s="71">
        <v>16.59</v>
      </c>
      <c r="G2732" s="71">
        <v>32.4</v>
      </c>
      <c r="H2732" s="45">
        <v>9</v>
      </c>
    </row>
    <row r="2733" spans="1:8" x14ac:dyDescent="0.25">
      <c r="A2733" s="68" t="s">
        <v>5485</v>
      </c>
      <c r="B2733" s="68"/>
      <c r="C2733" s="69" t="s">
        <v>5486</v>
      </c>
      <c r="D2733" s="70" t="s">
        <v>21</v>
      </c>
      <c r="E2733" s="71">
        <v>19.98</v>
      </c>
      <c r="F2733" s="71">
        <v>10.37</v>
      </c>
      <c r="G2733" s="71">
        <v>30.35</v>
      </c>
      <c r="H2733" s="45">
        <v>9</v>
      </c>
    </row>
    <row r="2734" spans="1:8" x14ac:dyDescent="0.25">
      <c r="A2734" s="68" t="s">
        <v>5487</v>
      </c>
      <c r="B2734" s="68"/>
      <c r="C2734" s="69" t="s">
        <v>5488</v>
      </c>
      <c r="D2734" s="70" t="s">
        <v>21</v>
      </c>
      <c r="E2734" s="71">
        <v>244.01</v>
      </c>
      <c r="F2734" s="71">
        <v>20.74</v>
      </c>
      <c r="G2734" s="71">
        <v>264.75</v>
      </c>
      <c r="H2734" s="45">
        <v>9</v>
      </c>
    </row>
    <row r="2735" spans="1:8" x14ac:dyDescent="0.25">
      <c r="A2735" s="68" t="s">
        <v>5489</v>
      </c>
      <c r="B2735" s="68"/>
      <c r="C2735" s="69" t="s">
        <v>5490</v>
      </c>
      <c r="D2735" s="70" t="s">
        <v>21</v>
      </c>
      <c r="E2735" s="71">
        <v>138.05000000000001</v>
      </c>
      <c r="F2735" s="71">
        <v>20.74</v>
      </c>
      <c r="G2735" s="71">
        <v>158.79</v>
      </c>
      <c r="H2735" s="45">
        <v>9</v>
      </c>
    </row>
    <row r="2736" spans="1:8" x14ac:dyDescent="0.25">
      <c r="A2736" s="68" t="s">
        <v>5491</v>
      </c>
      <c r="B2736" s="68"/>
      <c r="C2736" s="69" t="s">
        <v>5492</v>
      </c>
      <c r="D2736" s="70" t="s">
        <v>21</v>
      </c>
      <c r="E2736" s="71">
        <v>175.52</v>
      </c>
      <c r="F2736" s="71">
        <v>20.74</v>
      </c>
      <c r="G2736" s="71">
        <v>196.26</v>
      </c>
      <c r="H2736" s="45">
        <v>9</v>
      </c>
    </row>
    <row r="2737" spans="1:8" x14ac:dyDescent="0.25">
      <c r="A2737" s="68" t="s">
        <v>5493</v>
      </c>
      <c r="B2737" s="68"/>
      <c r="C2737" s="69" t="s">
        <v>5494</v>
      </c>
      <c r="D2737" s="70" t="s">
        <v>21</v>
      </c>
      <c r="E2737" s="71">
        <v>49.31</v>
      </c>
      <c r="F2737" s="71">
        <v>10.37</v>
      </c>
      <c r="G2737" s="71">
        <v>59.68</v>
      </c>
      <c r="H2737" s="45">
        <v>9</v>
      </c>
    </row>
    <row r="2738" spans="1:8" ht="30" x14ac:dyDescent="0.25">
      <c r="A2738" s="68" t="s">
        <v>5495</v>
      </c>
      <c r="B2738" s="68"/>
      <c r="C2738" s="69" t="s">
        <v>5496</v>
      </c>
      <c r="D2738" s="70" t="s">
        <v>21</v>
      </c>
      <c r="E2738" s="71">
        <v>3.32</v>
      </c>
      <c r="F2738" s="71">
        <v>8.2899999999999991</v>
      </c>
      <c r="G2738" s="71">
        <v>11.61</v>
      </c>
      <c r="H2738" s="45">
        <v>9</v>
      </c>
    </row>
    <row r="2739" spans="1:8" ht="30" x14ac:dyDescent="0.25">
      <c r="A2739" s="68" t="s">
        <v>5497</v>
      </c>
      <c r="B2739" s="68"/>
      <c r="C2739" s="69" t="s">
        <v>5498</v>
      </c>
      <c r="D2739" s="70" t="s">
        <v>21</v>
      </c>
      <c r="E2739" s="71">
        <v>10.73</v>
      </c>
      <c r="F2739" s="71">
        <v>10.37</v>
      </c>
      <c r="G2739" s="71">
        <v>21.1</v>
      </c>
      <c r="H2739" s="45">
        <v>9</v>
      </c>
    </row>
    <row r="2740" spans="1:8" ht="30" x14ac:dyDescent="0.25">
      <c r="A2740" s="68" t="s">
        <v>5499</v>
      </c>
      <c r="B2740" s="68"/>
      <c r="C2740" s="69" t="s">
        <v>5500</v>
      </c>
      <c r="D2740" s="70" t="s">
        <v>131</v>
      </c>
      <c r="E2740" s="71">
        <v>16.670000000000002</v>
      </c>
      <c r="F2740" s="71">
        <v>20.74</v>
      </c>
      <c r="G2740" s="71">
        <v>37.409999999999997</v>
      </c>
      <c r="H2740" s="45">
        <v>9</v>
      </c>
    </row>
    <row r="2741" spans="1:8" ht="30" x14ac:dyDescent="0.25">
      <c r="A2741" s="68" t="s">
        <v>5501</v>
      </c>
      <c r="B2741" s="68"/>
      <c r="C2741" s="69" t="s">
        <v>5502</v>
      </c>
      <c r="D2741" s="70" t="s">
        <v>21</v>
      </c>
      <c r="E2741" s="71">
        <v>11.06</v>
      </c>
      <c r="F2741" s="71">
        <v>10.37</v>
      </c>
      <c r="G2741" s="71">
        <v>21.43</v>
      </c>
      <c r="H2741" s="45">
        <v>9</v>
      </c>
    </row>
    <row r="2742" spans="1:8" ht="30" x14ac:dyDescent="0.25">
      <c r="A2742" s="68" t="s">
        <v>5503</v>
      </c>
      <c r="B2742" s="68"/>
      <c r="C2742" s="69" t="s">
        <v>5504</v>
      </c>
      <c r="D2742" s="70" t="s">
        <v>21</v>
      </c>
      <c r="E2742" s="71">
        <v>38.67</v>
      </c>
      <c r="F2742" s="71">
        <v>8.2899999999999991</v>
      </c>
      <c r="G2742" s="71">
        <v>46.96</v>
      </c>
      <c r="H2742" s="45">
        <v>9</v>
      </c>
    </row>
    <row r="2743" spans="1:8" ht="30" x14ac:dyDescent="0.25">
      <c r="A2743" s="68" t="s">
        <v>5505</v>
      </c>
      <c r="B2743" s="68"/>
      <c r="C2743" s="69" t="s">
        <v>5506</v>
      </c>
      <c r="D2743" s="70" t="s">
        <v>21</v>
      </c>
      <c r="E2743" s="71">
        <v>5.0599999999999996</v>
      </c>
      <c r="F2743" s="71">
        <v>10.37</v>
      </c>
      <c r="G2743" s="71">
        <v>15.43</v>
      </c>
      <c r="H2743" s="45">
        <v>9</v>
      </c>
    </row>
    <row r="2744" spans="1:8" ht="30" x14ac:dyDescent="0.25">
      <c r="A2744" s="68" t="s">
        <v>5507</v>
      </c>
      <c r="B2744" s="68"/>
      <c r="C2744" s="69" t="s">
        <v>5508</v>
      </c>
      <c r="D2744" s="70" t="s">
        <v>21</v>
      </c>
      <c r="E2744" s="71">
        <v>48.46</v>
      </c>
      <c r="F2744" s="71">
        <v>2.0699999999999998</v>
      </c>
      <c r="G2744" s="71">
        <v>50.53</v>
      </c>
      <c r="H2744" s="45">
        <v>9</v>
      </c>
    </row>
    <row r="2745" spans="1:8" ht="30" x14ac:dyDescent="0.25">
      <c r="A2745" s="68" t="s">
        <v>5509</v>
      </c>
      <c r="B2745" s="68"/>
      <c r="C2745" s="69" t="s">
        <v>5510</v>
      </c>
      <c r="D2745" s="70" t="s">
        <v>21</v>
      </c>
      <c r="E2745" s="71">
        <v>20.87</v>
      </c>
      <c r="F2745" s="71">
        <v>10.37</v>
      </c>
      <c r="G2745" s="71">
        <v>31.24</v>
      </c>
      <c r="H2745" s="45">
        <v>9</v>
      </c>
    </row>
    <row r="2746" spans="1:8" ht="30" x14ac:dyDescent="0.25">
      <c r="A2746" s="68" t="s">
        <v>5511</v>
      </c>
      <c r="B2746" s="68"/>
      <c r="C2746" s="69" t="s">
        <v>5512</v>
      </c>
      <c r="D2746" s="70" t="s">
        <v>21</v>
      </c>
      <c r="E2746" s="71">
        <v>34.83</v>
      </c>
      <c r="F2746" s="71">
        <v>10.37</v>
      </c>
      <c r="G2746" s="71">
        <v>45.2</v>
      </c>
      <c r="H2746" s="45">
        <v>9</v>
      </c>
    </row>
    <row r="2747" spans="1:8" ht="30" x14ac:dyDescent="0.25">
      <c r="A2747" s="68" t="s">
        <v>5513</v>
      </c>
      <c r="B2747" s="68"/>
      <c r="C2747" s="69" t="s">
        <v>5514</v>
      </c>
      <c r="D2747" s="70" t="s">
        <v>21</v>
      </c>
      <c r="E2747" s="71">
        <v>51.44</v>
      </c>
      <c r="F2747" s="71">
        <v>10.37</v>
      </c>
      <c r="G2747" s="71">
        <v>61.81</v>
      </c>
      <c r="H2747" s="45">
        <v>9</v>
      </c>
    </row>
    <row r="2748" spans="1:8" ht="30" x14ac:dyDescent="0.25">
      <c r="A2748" s="68" t="s">
        <v>5515</v>
      </c>
      <c r="B2748" s="68"/>
      <c r="C2748" s="69" t="s">
        <v>5516</v>
      </c>
      <c r="D2748" s="70" t="s">
        <v>131</v>
      </c>
      <c r="E2748" s="71">
        <v>201.02</v>
      </c>
      <c r="F2748" s="71">
        <v>20.74</v>
      </c>
      <c r="G2748" s="71">
        <v>221.76</v>
      </c>
      <c r="H2748" s="45">
        <v>9</v>
      </c>
    </row>
    <row r="2749" spans="1:8" ht="30" x14ac:dyDescent="0.25">
      <c r="A2749" s="68" t="s">
        <v>5517</v>
      </c>
      <c r="B2749" s="68"/>
      <c r="C2749" s="69" t="s">
        <v>5518</v>
      </c>
      <c r="D2749" s="70" t="s">
        <v>21</v>
      </c>
      <c r="E2749" s="71">
        <v>535.42999999999995</v>
      </c>
      <c r="F2749" s="71">
        <v>41.47</v>
      </c>
      <c r="G2749" s="71">
        <v>576.9</v>
      </c>
      <c r="H2749" s="45">
        <v>9</v>
      </c>
    </row>
    <row r="2750" spans="1:8" ht="30" x14ac:dyDescent="0.25">
      <c r="A2750" s="68" t="s">
        <v>5519</v>
      </c>
      <c r="B2750" s="68"/>
      <c r="C2750" s="69" t="s">
        <v>5520</v>
      </c>
      <c r="D2750" s="70" t="s">
        <v>21</v>
      </c>
      <c r="E2750" s="71">
        <v>371.17</v>
      </c>
      <c r="F2750" s="71">
        <v>41.47</v>
      </c>
      <c r="G2750" s="71">
        <v>412.64</v>
      </c>
      <c r="H2750" s="45">
        <v>9</v>
      </c>
    </row>
    <row r="2751" spans="1:8" x14ac:dyDescent="0.25">
      <c r="A2751" s="68" t="s">
        <v>5521</v>
      </c>
      <c r="B2751" s="68"/>
      <c r="C2751" s="69" t="s">
        <v>5522</v>
      </c>
      <c r="D2751" s="70" t="s">
        <v>21</v>
      </c>
      <c r="E2751" s="71">
        <v>1.5</v>
      </c>
      <c r="F2751" s="71">
        <v>1.69</v>
      </c>
      <c r="G2751" s="71">
        <v>3.19</v>
      </c>
      <c r="H2751" s="45">
        <v>9</v>
      </c>
    </row>
    <row r="2752" spans="1:8" ht="30" x14ac:dyDescent="0.25">
      <c r="A2752" s="68" t="s">
        <v>5523</v>
      </c>
      <c r="B2752" s="68"/>
      <c r="C2752" s="69" t="s">
        <v>5524</v>
      </c>
      <c r="D2752" s="70" t="s">
        <v>21</v>
      </c>
      <c r="E2752" s="71">
        <v>6.99</v>
      </c>
      <c r="F2752" s="71">
        <v>10.37</v>
      </c>
      <c r="G2752" s="71">
        <v>17.36</v>
      </c>
      <c r="H2752" s="45">
        <v>9</v>
      </c>
    </row>
    <row r="2753" spans="1:8" ht="30" x14ac:dyDescent="0.25">
      <c r="A2753" s="68" t="s">
        <v>5525</v>
      </c>
      <c r="B2753" s="68"/>
      <c r="C2753" s="69" t="s">
        <v>5526</v>
      </c>
      <c r="D2753" s="70" t="s">
        <v>131</v>
      </c>
      <c r="E2753" s="71">
        <v>9.68</v>
      </c>
      <c r="F2753" s="71">
        <v>20.74</v>
      </c>
      <c r="G2753" s="71">
        <v>30.42</v>
      </c>
      <c r="H2753" s="45">
        <v>9</v>
      </c>
    </row>
    <row r="2754" spans="1:8" ht="30" x14ac:dyDescent="0.25">
      <c r="A2754" s="68" t="s">
        <v>5527</v>
      </c>
      <c r="B2754" s="68"/>
      <c r="C2754" s="69" t="s">
        <v>5528</v>
      </c>
      <c r="D2754" s="70" t="s">
        <v>21</v>
      </c>
      <c r="E2754" s="71">
        <v>19.18</v>
      </c>
      <c r="F2754" s="71">
        <v>4.1500000000000004</v>
      </c>
      <c r="G2754" s="71">
        <v>23.33</v>
      </c>
      <c r="H2754" s="45">
        <v>9</v>
      </c>
    </row>
    <row r="2755" spans="1:8" ht="30" x14ac:dyDescent="0.25">
      <c r="A2755" s="68" t="s">
        <v>5529</v>
      </c>
      <c r="B2755" s="68"/>
      <c r="C2755" s="69" t="s">
        <v>5530</v>
      </c>
      <c r="D2755" s="70" t="s">
        <v>21</v>
      </c>
      <c r="E2755" s="71">
        <v>7</v>
      </c>
      <c r="F2755" s="71">
        <v>10.37</v>
      </c>
      <c r="G2755" s="71">
        <v>17.37</v>
      </c>
      <c r="H2755" s="45">
        <v>9</v>
      </c>
    </row>
    <row r="2756" spans="1:8" ht="30" x14ac:dyDescent="0.25">
      <c r="A2756" s="68" t="s">
        <v>5531</v>
      </c>
      <c r="B2756" s="68"/>
      <c r="C2756" s="69" t="s">
        <v>5532</v>
      </c>
      <c r="D2756" s="70" t="s">
        <v>21</v>
      </c>
      <c r="E2756" s="71">
        <v>5.63</v>
      </c>
      <c r="F2756" s="71">
        <v>10.37</v>
      </c>
      <c r="G2756" s="71">
        <v>16</v>
      </c>
      <c r="H2756" s="45">
        <v>9</v>
      </c>
    </row>
    <row r="2757" spans="1:8" ht="30" x14ac:dyDescent="0.25">
      <c r="A2757" s="68" t="s">
        <v>5533</v>
      </c>
      <c r="B2757" s="68"/>
      <c r="C2757" s="69" t="s">
        <v>5534</v>
      </c>
      <c r="D2757" s="70" t="s">
        <v>131</v>
      </c>
      <c r="E2757" s="71">
        <v>69.3</v>
      </c>
      <c r="F2757" s="71">
        <v>10.37</v>
      </c>
      <c r="G2757" s="71">
        <v>79.67</v>
      </c>
      <c r="H2757" s="45">
        <v>9</v>
      </c>
    </row>
    <row r="2758" spans="1:8" ht="30" x14ac:dyDescent="0.25">
      <c r="A2758" s="68" t="s">
        <v>5535</v>
      </c>
      <c r="B2758" s="68"/>
      <c r="C2758" s="69" t="s">
        <v>5536</v>
      </c>
      <c r="D2758" s="70" t="s">
        <v>21</v>
      </c>
      <c r="E2758" s="71">
        <v>51.51</v>
      </c>
      <c r="F2758" s="71">
        <v>10.37</v>
      </c>
      <c r="G2758" s="71">
        <v>61.88</v>
      </c>
      <c r="H2758" s="45">
        <v>9</v>
      </c>
    </row>
    <row r="2759" spans="1:8" ht="30" x14ac:dyDescent="0.25">
      <c r="A2759" s="68" t="s">
        <v>5537</v>
      </c>
      <c r="B2759" s="68"/>
      <c r="C2759" s="69" t="s">
        <v>5538</v>
      </c>
      <c r="D2759" s="70" t="s">
        <v>21</v>
      </c>
      <c r="E2759" s="71">
        <v>56.82</v>
      </c>
      <c r="F2759" s="71">
        <v>10.37</v>
      </c>
      <c r="G2759" s="71">
        <v>67.19</v>
      </c>
      <c r="H2759" s="45">
        <v>9</v>
      </c>
    </row>
    <row r="2760" spans="1:8" ht="30" x14ac:dyDescent="0.25">
      <c r="A2760" s="68" t="s">
        <v>5539</v>
      </c>
      <c r="B2760" s="68"/>
      <c r="C2760" s="69" t="s">
        <v>5540</v>
      </c>
      <c r="D2760" s="70" t="s">
        <v>21</v>
      </c>
      <c r="E2760" s="71">
        <v>6.06</v>
      </c>
      <c r="F2760" s="71">
        <v>10.37</v>
      </c>
      <c r="G2760" s="71">
        <v>16.43</v>
      </c>
      <c r="H2760" s="45">
        <v>9</v>
      </c>
    </row>
    <row r="2761" spans="1:8" ht="30" x14ac:dyDescent="0.25">
      <c r="A2761" s="68" t="s">
        <v>5541</v>
      </c>
      <c r="B2761" s="68"/>
      <c r="C2761" s="69" t="s">
        <v>5542</v>
      </c>
      <c r="D2761" s="70" t="s">
        <v>21</v>
      </c>
      <c r="E2761" s="71">
        <v>8.3699999999999992</v>
      </c>
      <c r="F2761" s="71">
        <v>10.37</v>
      </c>
      <c r="G2761" s="71">
        <v>18.739999999999998</v>
      </c>
      <c r="H2761" s="45">
        <v>9</v>
      </c>
    </row>
    <row r="2762" spans="1:8" ht="30" x14ac:dyDescent="0.25">
      <c r="A2762" s="68" t="s">
        <v>5543</v>
      </c>
      <c r="B2762" s="68"/>
      <c r="C2762" s="69" t="s">
        <v>5544</v>
      </c>
      <c r="D2762" s="70" t="s">
        <v>21</v>
      </c>
      <c r="E2762" s="71">
        <v>12.06</v>
      </c>
      <c r="F2762" s="71">
        <v>10.37</v>
      </c>
      <c r="G2762" s="71">
        <v>22.43</v>
      </c>
      <c r="H2762" s="45">
        <v>9</v>
      </c>
    </row>
    <row r="2763" spans="1:8" ht="30" x14ac:dyDescent="0.25">
      <c r="A2763" s="68" t="s">
        <v>5545</v>
      </c>
      <c r="B2763" s="68"/>
      <c r="C2763" s="69" t="s">
        <v>5546</v>
      </c>
      <c r="D2763" s="70" t="s">
        <v>21</v>
      </c>
      <c r="E2763" s="71">
        <v>20.010000000000002</v>
      </c>
      <c r="F2763" s="71">
        <v>10.37</v>
      </c>
      <c r="G2763" s="71">
        <v>30.38</v>
      </c>
      <c r="H2763" s="45">
        <v>9</v>
      </c>
    </row>
    <row r="2764" spans="1:8" ht="30" x14ac:dyDescent="0.25">
      <c r="A2764" s="68" t="s">
        <v>5547</v>
      </c>
      <c r="B2764" s="68"/>
      <c r="C2764" s="69" t="s">
        <v>5548</v>
      </c>
      <c r="D2764" s="70" t="s">
        <v>21</v>
      </c>
      <c r="E2764" s="71">
        <v>97.62</v>
      </c>
      <c r="F2764" s="71">
        <v>10.37</v>
      </c>
      <c r="G2764" s="71">
        <v>107.99</v>
      </c>
      <c r="H2764" s="45">
        <v>9</v>
      </c>
    </row>
    <row r="2765" spans="1:8" ht="30" x14ac:dyDescent="0.25">
      <c r="A2765" s="68" t="s">
        <v>5549</v>
      </c>
      <c r="B2765" s="68"/>
      <c r="C2765" s="69" t="s">
        <v>5550</v>
      </c>
      <c r="D2765" s="70" t="s">
        <v>73</v>
      </c>
      <c r="E2765" s="71">
        <v>227.9</v>
      </c>
      <c r="F2765" s="71">
        <v>4.22</v>
      </c>
      <c r="G2765" s="71">
        <v>232.12</v>
      </c>
      <c r="H2765" s="45">
        <v>9</v>
      </c>
    </row>
    <row r="2766" spans="1:8" x14ac:dyDescent="0.25">
      <c r="A2766" s="68" t="s">
        <v>5551</v>
      </c>
      <c r="B2766" s="68"/>
      <c r="C2766" s="69" t="s">
        <v>5552</v>
      </c>
      <c r="D2766" s="70"/>
      <c r="E2766" s="71"/>
      <c r="F2766" s="71"/>
      <c r="G2766" s="71"/>
      <c r="H2766" s="45">
        <v>5</v>
      </c>
    </row>
    <row r="2767" spans="1:8" ht="30" x14ac:dyDescent="0.25">
      <c r="A2767" s="68" t="s">
        <v>5553</v>
      </c>
      <c r="B2767" s="68"/>
      <c r="C2767" s="69" t="s">
        <v>5554</v>
      </c>
      <c r="D2767" s="70" t="s">
        <v>21</v>
      </c>
      <c r="E2767" s="71">
        <v>10.58</v>
      </c>
      <c r="F2767" s="71">
        <v>20.74</v>
      </c>
      <c r="G2767" s="71">
        <v>31.32</v>
      </c>
      <c r="H2767" s="45">
        <v>9</v>
      </c>
    </row>
    <row r="2768" spans="1:8" ht="30" x14ac:dyDescent="0.25">
      <c r="A2768" s="68" t="s">
        <v>5555</v>
      </c>
      <c r="B2768" s="68"/>
      <c r="C2768" s="69" t="s">
        <v>5556</v>
      </c>
      <c r="D2768" s="70" t="s">
        <v>21</v>
      </c>
      <c r="E2768" s="71">
        <v>20.95</v>
      </c>
      <c r="F2768" s="71">
        <v>20.74</v>
      </c>
      <c r="G2768" s="71">
        <v>41.69</v>
      </c>
      <c r="H2768" s="45">
        <v>9</v>
      </c>
    </row>
    <row r="2769" spans="1:8" ht="45" x14ac:dyDescent="0.25">
      <c r="A2769" s="68" t="s">
        <v>5557</v>
      </c>
      <c r="B2769" s="68"/>
      <c r="C2769" s="69" t="s">
        <v>5558</v>
      </c>
      <c r="D2769" s="70" t="s">
        <v>21</v>
      </c>
      <c r="E2769" s="71">
        <v>21.04</v>
      </c>
      <c r="F2769" s="71">
        <v>20.74</v>
      </c>
      <c r="G2769" s="71">
        <v>41.78</v>
      </c>
      <c r="H2769" s="45">
        <v>9</v>
      </c>
    </row>
    <row r="2770" spans="1:8" ht="45" x14ac:dyDescent="0.25">
      <c r="A2770" s="68" t="s">
        <v>5559</v>
      </c>
      <c r="B2770" s="68"/>
      <c r="C2770" s="69" t="s">
        <v>5560</v>
      </c>
      <c r="D2770" s="70" t="s">
        <v>21</v>
      </c>
      <c r="E2770" s="71">
        <v>37.950000000000003</v>
      </c>
      <c r="F2770" s="71">
        <v>20.74</v>
      </c>
      <c r="G2770" s="71">
        <v>58.69</v>
      </c>
      <c r="H2770" s="45">
        <v>9</v>
      </c>
    </row>
    <row r="2771" spans="1:8" ht="45" x14ac:dyDescent="0.25">
      <c r="A2771" s="68" t="s">
        <v>5561</v>
      </c>
      <c r="B2771" s="68"/>
      <c r="C2771" s="69" t="s">
        <v>5562</v>
      </c>
      <c r="D2771" s="70" t="s">
        <v>21</v>
      </c>
      <c r="E2771" s="71">
        <v>10.88</v>
      </c>
      <c r="F2771" s="71">
        <v>20.74</v>
      </c>
      <c r="G2771" s="71">
        <v>31.62</v>
      </c>
      <c r="H2771" s="45">
        <v>9</v>
      </c>
    </row>
    <row r="2772" spans="1:8" ht="30" x14ac:dyDescent="0.25">
      <c r="A2772" s="68" t="s">
        <v>5563</v>
      </c>
      <c r="B2772" s="68"/>
      <c r="C2772" s="69" t="s">
        <v>5564</v>
      </c>
      <c r="D2772" s="70" t="s">
        <v>21</v>
      </c>
      <c r="E2772" s="71">
        <v>20.9</v>
      </c>
      <c r="F2772" s="71">
        <v>20.74</v>
      </c>
      <c r="G2772" s="71">
        <v>41.64</v>
      </c>
      <c r="H2772" s="45">
        <v>9</v>
      </c>
    </row>
    <row r="2773" spans="1:8" ht="30" x14ac:dyDescent="0.25">
      <c r="A2773" s="68" t="s">
        <v>5565</v>
      </c>
      <c r="B2773" s="68"/>
      <c r="C2773" s="69" t="s">
        <v>5566</v>
      </c>
      <c r="D2773" s="70" t="s">
        <v>21</v>
      </c>
      <c r="E2773" s="71">
        <v>10.6</v>
      </c>
      <c r="F2773" s="71">
        <v>20.74</v>
      </c>
      <c r="G2773" s="71">
        <v>31.34</v>
      </c>
      <c r="H2773" s="45">
        <v>9</v>
      </c>
    </row>
    <row r="2774" spans="1:8" ht="45" x14ac:dyDescent="0.25">
      <c r="A2774" s="68" t="s">
        <v>5567</v>
      </c>
      <c r="B2774" s="68"/>
      <c r="C2774" s="69" t="s">
        <v>5568</v>
      </c>
      <c r="D2774" s="70" t="s">
        <v>21</v>
      </c>
      <c r="E2774" s="71">
        <v>38.04</v>
      </c>
      <c r="F2774" s="71">
        <v>20.74</v>
      </c>
      <c r="G2774" s="71">
        <v>58.78</v>
      </c>
      <c r="H2774" s="45">
        <v>9</v>
      </c>
    </row>
    <row r="2775" spans="1:8" ht="30" x14ac:dyDescent="0.25">
      <c r="A2775" s="68" t="s">
        <v>5569</v>
      </c>
      <c r="B2775" s="68"/>
      <c r="C2775" s="69" t="s">
        <v>5570</v>
      </c>
      <c r="D2775" s="70" t="s">
        <v>21</v>
      </c>
      <c r="E2775" s="71">
        <v>21.12</v>
      </c>
      <c r="F2775" s="71">
        <v>20.74</v>
      </c>
      <c r="G2775" s="71">
        <v>41.86</v>
      </c>
      <c r="H2775" s="45">
        <v>9</v>
      </c>
    </row>
    <row r="2776" spans="1:8" ht="45" x14ac:dyDescent="0.25">
      <c r="A2776" s="68" t="s">
        <v>5571</v>
      </c>
      <c r="B2776" s="68"/>
      <c r="C2776" s="69" t="s">
        <v>5572</v>
      </c>
      <c r="D2776" s="70" t="s">
        <v>21</v>
      </c>
      <c r="E2776" s="71">
        <v>38.020000000000003</v>
      </c>
      <c r="F2776" s="71">
        <v>20.74</v>
      </c>
      <c r="G2776" s="71">
        <v>58.76</v>
      </c>
      <c r="H2776" s="45">
        <v>9</v>
      </c>
    </row>
    <row r="2777" spans="1:8" ht="45" x14ac:dyDescent="0.25">
      <c r="A2777" s="68" t="s">
        <v>5573</v>
      </c>
      <c r="B2777" s="68"/>
      <c r="C2777" s="69" t="s">
        <v>5574</v>
      </c>
      <c r="D2777" s="70" t="s">
        <v>21</v>
      </c>
      <c r="E2777" s="71">
        <v>21.7</v>
      </c>
      <c r="F2777" s="71">
        <v>20.74</v>
      </c>
      <c r="G2777" s="71">
        <v>42.44</v>
      </c>
      <c r="H2777" s="45">
        <v>9</v>
      </c>
    </row>
    <row r="2778" spans="1:8" ht="30" x14ac:dyDescent="0.25">
      <c r="A2778" s="68" t="s">
        <v>5575</v>
      </c>
      <c r="B2778" s="68"/>
      <c r="C2778" s="69" t="s">
        <v>5576</v>
      </c>
      <c r="D2778" s="70" t="s">
        <v>21</v>
      </c>
      <c r="E2778" s="71">
        <v>20.39</v>
      </c>
      <c r="F2778" s="71">
        <v>20.74</v>
      </c>
      <c r="G2778" s="71">
        <v>41.13</v>
      </c>
      <c r="H2778" s="45">
        <v>9</v>
      </c>
    </row>
    <row r="2779" spans="1:8" ht="45" x14ac:dyDescent="0.25">
      <c r="A2779" s="68" t="s">
        <v>5577</v>
      </c>
      <c r="B2779" s="68"/>
      <c r="C2779" s="69" t="s">
        <v>5578</v>
      </c>
      <c r="D2779" s="70" t="s">
        <v>21</v>
      </c>
      <c r="E2779" s="71">
        <v>20.98</v>
      </c>
      <c r="F2779" s="71">
        <v>20.74</v>
      </c>
      <c r="G2779" s="71">
        <v>41.72</v>
      </c>
      <c r="H2779" s="45">
        <v>9</v>
      </c>
    </row>
    <row r="2780" spans="1:8" ht="45" x14ac:dyDescent="0.25">
      <c r="A2780" s="68" t="s">
        <v>5579</v>
      </c>
      <c r="B2780" s="68"/>
      <c r="C2780" s="69" t="s">
        <v>5580</v>
      </c>
      <c r="D2780" s="70" t="s">
        <v>21</v>
      </c>
      <c r="E2780" s="71">
        <v>10.65</v>
      </c>
      <c r="F2780" s="71">
        <v>20.74</v>
      </c>
      <c r="G2780" s="71">
        <v>31.39</v>
      </c>
      <c r="H2780" s="45">
        <v>9</v>
      </c>
    </row>
    <row r="2781" spans="1:8" ht="45" x14ac:dyDescent="0.25">
      <c r="A2781" s="68" t="s">
        <v>5581</v>
      </c>
      <c r="B2781" s="68"/>
      <c r="C2781" s="69" t="s">
        <v>5582</v>
      </c>
      <c r="D2781" s="70" t="s">
        <v>21</v>
      </c>
      <c r="E2781" s="71">
        <v>22.62</v>
      </c>
      <c r="F2781" s="71">
        <v>20.74</v>
      </c>
      <c r="G2781" s="71">
        <v>43.36</v>
      </c>
      <c r="H2781" s="45">
        <v>9</v>
      </c>
    </row>
    <row r="2782" spans="1:8" ht="45" x14ac:dyDescent="0.25">
      <c r="A2782" s="68" t="s">
        <v>5583</v>
      </c>
      <c r="B2782" s="68"/>
      <c r="C2782" s="69" t="s">
        <v>5584</v>
      </c>
      <c r="D2782" s="70" t="s">
        <v>21</v>
      </c>
      <c r="E2782" s="71">
        <v>20.88</v>
      </c>
      <c r="F2782" s="71">
        <v>20.74</v>
      </c>
      <c r="G2782" s="71">
        <v>41.62</v>
      </c>
      <c r="H2782" s="45">
        <v>9</v>
      </c>
    </row>
    <row r="2783" spans="1:8" ht="45" x14ac:dyDescent="0.25">
      <c r="A2783" s="68" t="s">
        <v>5585</v>
      </c>
      <c r="B2783" s="68"/>
      <c r="C2783" s="69" t="s">
        <v>5586</v>
      </c>
      <c r="D2783" s="70" t="s">
        <v>21</v>
      </c>
      <c r="E2783" s="71">
        <v>20.89</v>
      </c>
      <c r="F2783" s="71">
        <v>20.74</v>
      </c>
      <c r="G2783" s="71">
        <v>41.63</v>
      </c>
      <c r="H2783" s="45">
        <v>9</v>
      </c>
    </row>
    <row r="2784" spans="1:8" ht="45" x14ac:dyDescent="0.25">
      <c r="A2784" s="68" t="s">
        <v>5587</v>
      </c>
      <c r="B2784" s="68"/>
      <c r="C2784" s="69" t="s">
        <v>5588</v>
      </c>
      <c r="D2784" s="70" t="s">
        <v>21</v>
      </c>
      <c r="E2784" s="71">
        <v>10.58</v>
      </c>
      <c r="F2784" s="71">
        <v>20.74</v>
      </c>
      <c r="G2784" s="71">
        <v>31.32</v>
      </c>
      <c r="H2784" s="45">
        <v>9</v>
      </c>
    </row>
    <row r="2785" spans="1:8" ht="30" x14ac:dyDescent="0.25">
      <c r="A2785" s="68" t="s">
        <v>5589</v>
      </c>
      <c r="B2785" s="68"/>
      <c r="C2785" s="69" t="s">
        <v>5590</v>
      </c>
      <c r="D2785" s="70" t="s">
        <v>21</v>
      </c>
      <c r="E2785" s="71">
        <v>10.97</v>
      </c>
      <c r="F2785" s="71">
        <v>20.74</v>
      </c>
      <c r="G2785" s="71">
        <v>31.71</v>
      </c>
      <c r="H2785" s="45">
        <v>9</v>
      </c>
    </row>
    <row r="2786" spans="1:8" ht="30" x14ac:dyDescent="0.25">
      <c r="A2786" s="68" t="s">
        <v>5591</v>
      </c>
      <c r="B2786" s="68"/>
      <c r="C2786" s="69" t="s">
        <v>5592</v>
      </c>
      <c r="D2786" s="70" t="s">
        <v>21</v>
      </c>
      <c r="E2786" s="71">
        <v>21.13</v>
      </c>
      <c r="F2786" s="71">
        <v>20.74</v>
      </c>
      <c r="G2786" s="71">
        <v>41.87</v>
      </c>
      <c r="H2786" s="45">
        <v>9</v>
      </c>
    </row>
    <row r="2787" spans="1:8" x14ac:dyDescent="0.25">
      <c r="A2787" s="68" t="s">
        <v>5593</v>
      </c>
      <c r="B2787" s="68"/>
      <c r="C2787" s="69" t="s">
        <v>5594</v>
      </c>
      <c r="D2787" s="70"/>
      <c r="E2787" s="71"/>
      <c r="F2787" s="71"/>
      <c r="G2787" s="71"/>
      <c r="H2787" s="45">
        <v>2</v>
      </c>
    </row>
    <row r="2788" spans="1:8" x14ac:dyDescent="0.25">
      <c r="A2788" s="68" t="s">
        <v>5595</v>
      </c>
      <c r="B2788" s="68"/>
      <c r="C2788" s="69" t="s">
        <v>5596</v>
      </c>
      <c r="D2788" s="70"/>
      <c r="E2788" s="71"/>
      <c r="F2788" s="71"/>
      <c r="G2788" s="71"/>
      <c r="H2788" s="45">
        <v>5</v>
      </c>
    </row>
    <row r="2789" spans="1:8" ht="60" x14ac:dyDescent="0.25">
      <c r="A2789" s="68" t="s">
        <v>5597</v>
      </c>
      <c r="B2789" s="68"/>
      <c r="C2789" s="69" t="s">
        <v>5598</v>
      </c>
      <c r="D2789" s="70" t="s">
        <v>21</v>
      </c>
      <c r="E2789" s="71">
        <v>1510.05</v>
      </c>
      <c r="F2789" s="71">
        <v>58.34</v>
      </c>
      <c r="G2789" s="71">
        <v>1568.39</v>
      </c>
      <c r="H2789" s="45">
        <v>9</v>
      </c>
    </row>
    <row r="2790" spans="1:8" ht="60" x14ac:dyDescent="0.25">
      <c r="A2790" s="68" t="s">
        <v>5599</v>
      </c>
      <c r="B2790" s="68"/>
      <c r="C2790" s="69" t="s">
        <v>5600</v>
      </c>
      <c r="D2790" s="70" t="s">
        <v>21</v>
      </c>
      <c r="E2790" s="71">
        <v>1691.8</v>
      </c>
      <c r="F2790" s="71">
        <v>58.34</v>
      </c>
      <c r="G2790" s="71">
        <v>1750.14</v>
      </c>
      <c r="H2790" s="45">
        <v>9</v>
      </c>
    </row>
    <row r="2791" spans="1:8" x14ac:dyDescent="0.25">
      <c r="A2791" s="68" t="s">
        <v>5601</v>
      </c>
      <c r="B2791" s="68"/>
      <c r="C2791" s="69" t="s">
        <v>5602</v>
      </c>
      <c r="D2791" s="70"/>
      <c r="E2791" s="71"/>
      <c r="F2791" s="71"/>
      <c r="G2791" s="71"/>
      <c r="H2791" s="45">
        <v>5</v>
      </c>
    </row>
    <row r="2792" spans="1:8" x14ac:dyDescent="0.25">
      <c r="A2792" s="68" t="s">
        <v>5603</v>
      </c>
      <c r="B2792" s="68"/>
      <c r="C2792" s="69" t="s">
        <v>5604</v>
      </c>
      <c r="D2792" s="70" t="s">
        <v>21</v>
      </c>
      <c r="E2792" s="71">
        <v>10.1</v>
      </c>
      <c r="F2792" s="71">
        <v>20.74</v>
      </c>
      <c r="G2792" s="71">
        <v>30.84</v>
      </c>
      <c r="H2792" s="45">
        <v>9</v>
      </c>
    </row>
    <row r="2793" spans="1:8" ht="30" x14ac:dyDescent="0.25">
      <c r="A2793" s="68" t="s">
        <v>5605</v>
      </c>
      <c r="B2793" s="68"/>
      <c r="C2793" s="69" t="s">
        <v>5606</v>
      </c>
      <c r="D2793" s="70" t="s">
        <v>21</v>
      </c>
      <c r="E2793" s="71">
        <v>689.62</v>
      </c>
      <c r="F2793" s="71">
        <v>39.4</v>
      </c>
      <c r="G2793" s="71">
        <v>729.02</v>
      </c>
      <c r="H2793" s="45">
        <v>9</v>
      </c>
    </row>
    <row r="2794" spans="1:8" ht="30" x14ac:dyDescent="0.25">
      <c r="A2794" s="68" t="s">
        <v>5607</v>
      </c>
      <c r="B2794" s="68"/>
      <c r="C2794" s="69" t="s">
        <v>5608</v>
      </c>
      <c r="D2794" s="70" t="s">
        <v>21</v>
      </c>
      <c r="E2794" s="71">
        <v>431.71</v>
      </c>
      <c r="F2794" s="71">
        <v>33.04</v>
      </c>
      <c r="G2794" s="71">
        <v>464.75</v>
      </c>
      <c r="H2794" s="45">
        <v>9</v>
      </c>
    </row>
    <row r="2795" spans="1:8" ht="30" x14ac:dyDescent="0.25">
      <c r="A2795" s="68" t="s">
        <v>5609</v>
      </c>
      <c r="B2795" s="68"/>
      <c r="C2795" s="69" t="s">
        <v>5610</v>
      </c>
      <c r="D2795" s="70" t="s">
        <v>21</v>
      </c>
      <c r="E2795" s="71">
        <v>164.5</v>
      </c>
      <c r="F2795" s="71">
        <v>20.74</v>
      </c>
      <c r="G2795" s="71">
        <v>185.24</v>
      </c>
      <c r="H2795" s="45">
        <v>9</v>
      </c>
    </row>
    <row r="2796" spans="1:8" ht="30" x14ac:dyDescent="0.25">
      <c r="A2796" s="68" t="s">
        <v>5611</v>
      </c>
      <c r="B2796" s="68"/>
      <c r="C2796" s="69" t="s">
        <v>5612</v>
      </c>
      <c r="D2796" s="70" t="s">
        <v>21</v>
      </c>
      <c r="E2796" s="71">
        <v>15.37</v>
      </c>
      <c r="F2796" s="71">
        <v>24.95</v>
      </c>
      <c r="G2796" s="71">
        <v>40.32</v>
      </c>
      <c r="H2796" s="45">
        <v>9</v>
      </c>
    </row>
    <row r="2797" spans="1:8" x14ac:dyDescent="0.25">
      <c r="A2797" s="68" t="s">
        <v>5613</v>
      </c>
      <c r="B2797" s="68"/>
      <c r="C2797" s="69" t="s">
        <v>5614</v>
      </c>
      <c r="D2797" s="70" t="s">
        <v>21</v>
      </c>
      <c r="E2797" s="71">
        <v>82</v>
      </c>
      <c r="F2797" s="71">
        <v>33.04</v>
      </c>
      <c r="G2797" s="71">
        <v>115.04</v>
      </c>
      <c r="H2797" s="45">
        <v>9</v>
      </c>
    </row>
    <row r="2798" spans="1:8" ht="45" x14ac:dyDescent="0.25">
      <c r="A2798" s="68" t="s">
        <v>5615</v>
      </c>
      <c r="B2798" s="68"/>
      <c r="C2798" s="69" t="s">
        <v>5616</v>
      </c>
      <c r="D2798" s="70" t="s">
        <v>21</v>
      </c>
      <c r="E2798" s="71">
        <v>2161.7600000000002</v>
      </c>
      <c r="F2798" s="71">
        <v>82.94</v>
      </c>
      <c r="G2798" s="71">
        <v>2244.6999999999998</v>
      </c>
      <c r="H2798" s="45">
        <v>9</v>
      </c>
    </row>
    <row r="2799" spans="1:8" ht="30" x14ac:dyDescent="0.25">
      <c r="A2799" s="68" t="s">
        <v>5617</v>
      </c>
      <c r="B2799" s="68"/>
      <c r="C2799" s="69" t="s">
        <v>5618</v>
      </c>
      <c r="D2799" s="70" t="s">
        <v>21</v>
      </c>
      <c r="E2799" s="71">
        <v>465.7</v>
      </c>
      <c r="F2799" s="71">
        <v>33.04</v>
      </c>
      <c r="G2799" s="71">
        <v>498.74</v>
      </c>
      <c r="H2799" s="45">
        <v>9</v>
      </c>
    </row>
    <row r="2800" spans="1:8" x14ac:dyDescent="0.25">
      <c r="A2800" s="68" t="s">
        <v>5619</v>
      </c>
      <c r="B2800" s="68"/>
      <c r="C2800" s="69" t="s">
        <v>5620</v>
      </c>
      <c r="D2800" s="70" t="s">
        <v>21</v>
      </c>
      <c r="E2800" s="71">
        <v>152.28</v>
      </c>
      <c r="F2800" s="71">
        <v>33.04</v>
      </c>
      <c r="G2800" s="71">
        <v>185.32</v>
      </c>
      <c r="H2800" s="45">
        <v>9</v>
      </c>
    </row>
    <row r="2801" spans="1:8" x14ac:dyDescent="0.25">
      <c r="A2801" s="68" t="s">
        <v>5621</v>
      </c>
      <c r="B2801" s="68"/>
      <c r="C2801" s="69" t="s">
        <v>5622</v>
      </c>
      <c r="D2801" s="70"/>
      <c r="E2801" s="71"/>
      <c r="F2801" s="71"/>
      <c r="G2801" s="71"/>
      <c r="H2801" s="45">
        <v>5</v>
      </c>
    </row>
    <row r="2802" spans="1:8" x14ac:dyDescent="0.25">
      <c r="A2802" s="68" t="s">
        <v>5623</v>
      </c>
      <c r="B2802" s="68"/>
      <c r="C2802" s="69" t="s">
        <v>5624</v>
      </c>
      <c r="D2802" s="70" t="s">
        <v>21</v>
      </c>
      <c r="E2802" s="71">
        <v>20380.580000000002</v>
      </c>
      <c r="F2802" s="71">
        <v>165.88</v>
      </c>
      <c r="G2802" s="71">
        <v>20546.46</v>
      </c>
      <c r="H2802" s="45">
        <v>9</v>
      </c>
    </row>
    <row r="2803" spans="1:8" x14ac:dyDescent="0.25">
      <c r="A2803" s="68" t="s">
        <v>5625</v>
      </c>
      <c r="B2803" s="68"/>
      <c r="C2803" s="69" t="s">
        <v>5626</v>
      </c>
      <c r="D2803" s="70" t="s">
        <v>21</v>
      </c>
      <c r="E2803" s="71">
        <v>15831.44</v>
      </c>
      <c r="F2803" s="71">
        <v>186.62</v>
      </c>
      <c r="G2803" s="71">
        <v>16018.06</v>
      </c>
      <c r="H2803" s="45">
        <v>9</v>
      </c>
    </row>
    <row r="2804" spans="1:8" ht="30" x14ac:dyDescent="0.25">
      <c r="A2804" s="68" t="s">
        <v>5627</v>
      </c>
      <c r="B2804" s="68"/>
      <c r="C2804" s="69" t="s">
        <v>5628</v>
      </c>
      <c r="D2804" s="70" t="s">
        <v>21</v>
      </c>
      <c r="E2804" s="71">
        <v>530.59</v>
      </c>
      <c r="F2804" s="71">
        <v>207.35</v>
      </c>
      <c r="G2804" s="71">
        <v>737.94</v>
      </c>
      <c r="H2804" s="45">
        <v>9</v>
      </c>
    </row>
    <row r="2805" spans="1:8" ht="45" x14ac:dyDescent="0.25">
      <c r="A2805" s="68" t="s">
        <v>5629</v>
      </c>
      <c r="B2805" s="68"/>
      <c r="C2805" s="69" t="s">
        <v>5630</v>
      </c>
      <c r="D2805" s="70" t="s">
        <v>334</v>
      </c>
      <c r="E2805" s="71">
        <v>13050.57</v>
      </c>
      <c r="F2805" s="71">
        <v>4397.28</v>
      </c>
      <c r="G2805" s="71">
        <v>17447.849999999999</v>
      </c>
      <c r="H2805" s="45">
        <v>9</v>
      </c>
    </row>
    <row r="2806" spans="1:8" ht="45" x14ac:dyDescent="0.25">
      <c r="A2806" s="68" t="s">
        <v>5631</v>
      </c>
      <c r="B2806" s="68"/>
      <c r="C2806" s="69" t="s">
        <v>5632</v>
      </c>
      <c r="D2806" s="70" t="s">
        <v>334</v>
      </c>
      <c r="E2806" s="71">
        <v>27328.94</v>
      </c>
      <c r="F2806" s="71">
        <v>4946.9399999999996</v>
      </c>
      <c r="G2806" s="71">
        <v>32275.88</v>
      </c>
      <c r="H2806" s="45">
        <v>9</v>
      </c>
    </row>
    <row r="2807" spans="1:8" ht="45" x14ac:dyDescent="0.25">
      <c r="A2807" s="68" t="s">
        <v>5633</v>
      </c>
      <c r="B2807" s="68"/>
      <c r="C2807" s="69" t="s">
        <v>5634</v>
      </c>
      <c r="D2807" s="70" t="s">
        <v>334</v>
      </c>
      <c r="E2807" s="71">
        <v>29562.5</v>
      </c>
      <c r="F2807" s="71">
        <v>5817.13</v>
      </c>
      <c r="G2807" s="71">
        <v>35379.629999999997</v>
      </c>
      <c r="H2807" s="45">
        <v>9</v>
      </c>
    </row>
    <row r="2808" spans="1:8" ht="30" x14ac:dyDescent="0.25">
      <c r="A2808" s="68" t="s">
        <v>5635</v>
      </c>
      <c r="B2808" s="68"/>
      <c r="C2808" s="69" t="s">
        <v>5636</v>
      </c>
      <c r="D2808" s="70" t="s">
        <v>21</v>
      </c>
      <c r="E2808" s="71">
        <v>1318.64</v>
      </c>
      <c r="F2808" s="71">
        <v>43.02</v>
      </c>
      <c r="G2808" s="71">
        <v>1361.66</v>
      </c>
      <c r="H2808" s="45">
        <v>9</v>
      </c>
    </row>
    <row r="2809" spans="1:8" ht="30" x14ac:dyDescent="0.25">
      <c r="A2809" s="68" t="s">
        <v>5637</v>
      </c>
      <c r="B2809" s="68"/>
      <c r="C2809" s="69" t="s">
        <v>5638</v>
      </c>
      <c r="D2809" s="70" t="s">
        <v>21</v>
      </c>
      <c r="E2809" s="71">
        <v>1904.53</v>
      </c>
      <c r="F2809" s="71">
        <v>53.77</v>
      </c>
      <c r="G2809" s="71">
        <v>1958.3</v>
      </c>
      <c r="H2809" s="45">
        <v>9</v>
      </c>
    </row>
    <row r="2810" spans="1:8" ht="30" x14ac:dyDescent="0.25">
      <c r="A2810" s="68" t="s">
        <v>5639</v>
      </c>
      <c r="B2810" s="68"/>
      <c r="C2810" s="69" t="s">
        <v>5640</v>
      </c>
      <c r="D2810" s="70" t="s">
        <v>21</v>
      </c>
      <c r="E2810" s="71">
        <v>3590.01</v>
      </c>
      <c r="F2810" s="71">
        <v>58.34</v>
      </c>
      <c r="G2810" s="71">
        <v>3648.35</v>
      </c>
      <c r="H2810" s="45">
        <v>9</v>
      </c>
    </row>
    <row r="2811" spans="1:8" x14ac:dyDescent="0.25">
      <c r="A2811" s="68" t="s">
        <v>5641</v>
      </c>
      <c r="B2811" s="68"/>
      <c r="C2811" s="69" t="s">
        <v>5642</v>
      </c>
      <c r="D2811" s="70"/>
      <c r="E2811" s="71"/>
      <c r="F2811" s="71"/>
      <c r="G2811" s="71"/>
      <c r="H2811" s="45">
        <v>5</v>
      </c>
    </row>
    <row r="2812" spans="1:8" x14ac:dyDescent="0.25">
      <c r="A2812" s="68" t="s">
        <v>5643</v>
      </c>
      <c r="B2812" s="68"/>
      <c r="C2812" s="69" t="s">
        <v>5644</v>
      </c>
      <c r="D2812" s="70" t="s">
        <v>21</v>
      </c>
      <c r="E2812" s="71">
        <v>200.39</v>
      </c>
      <c r="F2812" s="71">
        <v>33.04</v>
      </c>
      <c r="G2812" s="71">
        <v>233.43</v>
      </c>
      <c r="H2812" s="45">
        <v>9</v>
      </c>
    </row>
    <row r="2813" spans="1:8" x14ac:dyDescent="0.25">
      <c r="A2813" s="68" t="s">
        <v>5645</v>
      </c>
      <c r="B2813" s="68"/>
      <c r="C2813" s="69" t="s">
        <v>5646</v>
      </c>
      <c r="D2813" s="70"/>
      <c r="E2813" s="71"/>
      <c r="F2813" s="71"/>
      <c r="G2813" s="71"/>
      <c r="H2813" s="45">
        <v>5</v>
      </c>
    </row>
    <row r="2814" spans="1:8" ht="30" x14ac:dyDescent="0.25">
      <c r="A2814" s="68" t="s">
        <v>5647</v>
      </c>
      <c r="B2814" s="68"/>
      <c r="C2814" s="69" t="s">
        <v>5648</v>
      </c>
      <c r="D2814" s="70" t="s">
        <v>21</v>
      </c>
      <c r="E2814" s="71">
        <v>419.01</v>
      </c>
      <c r="F2814" s="71">
        <v>41.47</v>
      </c>
      <c r="G2814" s="71">
        <v>460.48</v>
      </c>
      <c r="H2814" s="45">
        <v>9</v>
      </c>
    </row>
    <row r="2815" spans="1:8" ht="30" x14ac:dyDescent="0.25">
      <c r="A2815" s="68" t="s">
        <v>5649</v>
      </c>
      <c r="B2815" s="68"/>
      <c r="C2815" s="69" t="s">
        <v>5650</v>
      </c>
      <c r="D2815" s="70" t="s">
        <v>21</v>
      </c>
      <c r="E2815" s="71">
        <v>319.02</v>
      </c>
      <c r="F2815" s="71">
        <v>41.47</v>
      </c>
      <c r="G2815" s="71">
        <v>360.49</v>
      </c>
      <c r="H2815" s="45">
        <v>9</v>
      </c>
    </row>
    <row r="2816" spans="1:8" x14ac:dyDescent="0.25">
      <c r="A2816" s="68" t="s">
        <v>5651</v>
      </c>
      <c r="B2816" s="68"/>
      <c r="C2816" s="69" t="s">
        <v>5652</v>
      </c>
      <c r="D2816" s="70"/>
      <c r="E2816" s="71"/>
      <c r="F2816" s="71"/>
      <c r="G2816" s="71"/>
      <c r="H2816" s="45">
        <v>5</v>
      </c>
    </row>
    <row r="2817" spans="1:8" x14ac:dyDescent="0.25">
      <c r="A2817" s="68" t="s">
        <v>5653</v>
      </c>
      <c r="B2817" s="68"/>
      <c r="C2817" s="69" t="s">
        <v>5654</v>
      </c>
      <c r="D2817" s="70" t="s">
        <v>21</v>
      </c>
      <c r="E2817" s="71">
        <v>33.69</v>
      </c>
      <c r="F2817" s="71">
        <v>20.74</v>
      </c>
      <c r="G2817" s="71">
        <v>54.43</v>
      </c>
      <c r="H2817" s="45">
        <v>9</v>
      </c>
    </row>
    <row r="2818" spans="1:8" x14ac:dyDescent="0.25">
      <c r="A2818" s="68" t="s">
        <v>5655</v>
      </c>
      <c r="B2818" s="68"/>
      <c r="C2818" s="69" t="s">
        <v>5656</v>
      </c>
      <c r="D2818" s="70"/>
      <c r="E2818" s="71"/>
      <c r="F2818" s="71"/>
      <c r="G2818" s="71"/>
      <c r="H2818" s="45">
        <v>5</v>
      </c>
    </row>
    <row r="2819" spans="1:8" ht="30" x14ac:dyDescent="0.25">
      <c r="A2819" s="68" t="s">
        <v>5657</v>
      </c>
      <c r="B2819" s="68"/>
      <c r="C2819" s="69" t="s">
        <v>5658</v>
      </c>
      <c r="D2819" s="70" t="s">
        <v>334</v>
      </c>
      <c r="E2819" s="71">
        <v>11900.21</v>
      </c>
      <c r="F2819" s="71">
        <v>337.46</v>
      </c>
      <c r="G2819" s="71">
        <v>12237.67</v>
      </c>
      <c r="H2819" s="45">
        <v>9</v>
      </c>
    </row>
    <row r="2820" spans="1:8" ht="30" x14ac:dyDescent="0.25">
      <c r="A2820" s="68" t="s">
        <v>5659</v>
      </c>
      <c r="B2820" s="68"/>
      <c r="C2820" s="69" t="s">
        <v>5660</v>
      </c>
      <c r="D2820" s="70" t="s">
        <v>334</v>
      </c>
      <c r="E2820" s="71">
        <v>7569.34</v>
      </c>
      <c r="F2820" s="71">
        <v>326.88</v>
      </c>
      <c r="G2820" s="71">
        <v>7896.22</v>
      </c>
      <c r="H2820" s="45">
        <v>9</v>
      </c>
    </row>
    <row r="2821" spans="1:8" ht="30" x14ac:dyDescent="0.25">
      <c r="A2821" s="68" t="s">
        <v>5661</v>
      </c>
      <c r="B2821" s="68"/>
      <c r="C2821" s="69" t="s">
        <v>5662</v>
      </c>
      <c r="D2821" s="70" t="s">
        <v>334</v>
      </c>
      <c r="E2821" s="71">
        <v>8304.32</v>
      </c>
      <c r="F2821" s="71">
        <v>337.46</v>
      </c>
      <c r="G2821" s="71">
        <v>8641.7800000000007</v>
      </c>
      <c r="H2821" s="45">
        <v>9</v>
      </c>
    </row>
    <row r="2822" spans="1:8" ht="30" x14ac:dyDescent="0.25">
      <c r="A2822" s="68" t="s">
        <v>5663</v>
      </c>
      <c r="B2822" s="68"/>
      <c r="C2822" s="69" t="s">
        <v>5664</v>
      </c>
      <c r="D2822" s="70" t="s">
        <v>334</v>
      </c>
      <c r="E2822" s="71">
        <v>13075.98</v>
      </c>
      <c r="F2822" s="71">
        <v>337.46</v>
      </c>
      <c r="G2822" s="71">
        <v>13413.44</v>
      </c>
      <c r="H2822" s="45">
        <v>9</v>
      </c>
    </row>
    <row r="2823" spans="1:8" ht="30" x14ac:dyDescent="0.25">
      <c r="A2823" s="68" t="s">
        <v>5665</v>
      </c>
      <c r="B2823" s="68"/>
      <c r="C2823" s="69" t="s">
        <v>5666</v>
      </c>
      <c r="D2823" s="70" t="s">
        <v>334</v>
      </c>
      <c r="E2823" s="71">
        <v>3158.68</v>
      </c>
      <c r="F2823" s="71">
        <v>326.88</v>
      </c>
      <c r="G2823" s="71">
        <v>3485.56</v>
      </c>
      <c r="H2823" s="45">
        <v>9</v>
      </c>
    </row>
    <row r="2824" spans="1:8" ht="30" x14ac:dyDescent="0.25">
      <c r="A2824" s="68" t="s">
        <v>5667</v>
      </c>
      <c r="B2824" s="68"/>
      <c r="C2824" s="69" t="s">
        <v>5668</v>
      </c>
      <c r="D2824" s="70" t="s">
        <v>334</v>
      </c>
      <c r="E2824" s="71">
        <v>4384.5600000000004</v>
      </c>
      <c r="F2824" s="71">
        <v>326.88</v>
      </c>
      <c r="G2824" s="71">
        <v>4711.4399999999996</v>
      </c>
      <c r="H2824" s="45">
        <v>9</v>
      </c>
    </row>
    <row r="2825" spans="1:8" ht="30" x14ac:dyDescent="0.25">
      <c r="A2825" s="68" t="s">
        <v>5669</v>
      </c>
      <c r="B2825" s="68"/>
      <c r="C2825" s="69" t="s">
        <v>5670</v>
      </c>
      <c r="D2825" s="70" t="s">
        <v>334</v>
      </c>
      <c r="E2825" s="71">
        <v>6422.38</v>
      </c>
      <c r="F2825" s="71">
        <v>337.46</v>
      </c>
      <c r="G2825" s="71">
        <v>6759.84</v>
      </c>
      <c r="H2825" s="45">
        <v>9</v>
      </c>
    </row>
    <row r="2826" spans="1:8" ht="30" x14ac:dyDescent="0.25">
      <c r="A2826" s="68" t="s">
        <v>5671</v>
      </c>
      <c r="B2826" s="68"/>
      <c r="C2826" s="69" t="s">
        <v>5672</v>
      </c>
      <c r="D2826" s="70" t="s">
        <v>334</v>
      </c>
      <c r="E2826" s="71">
        <v>7289.16</v>
      </c>
      <c r="F2826" s="71">
        <v>337.46</v>
      </c>
      <c r="G2826" s="71">
        <v>7626.62</v>
      </c>
      <c r="H2826" s="45">
        <v>9</v>
      </c>
    </row>
    <row r="2827" spans="1:8" ht="30" x14ac:dyDescent="0.25">
      <c r="A2827" s="68" t="s">
        <v>5673</v>
      </c>
      <c r="B2827" s="68"/>
      <c r="C2827" s="69" t="s">
        <v>5674</v>
      </c>
      <c r="D2827" s="70" t="s">
        <v>334</v>
      </c>
      <c r="E2827" s="71">
        <v>7047.65</v>
      </c>
      <c r="F2827" s="71">
        <v>337.46</v>
      </c>
      <c r="G2827" s="71">
        <v>7385.11</v>
      </c>
      <c r="H2827" s="45">
        <v>9</v>
      </c>
    </row>
    <row r="2828" spans="1:8" ht="30" x14ac:dyDescent="0.25">
      <c r="A2828" s="68" t="s">
        <v>5675</v>
      </c>
      <c r="B2828" s="68"/>
      <c r="C2828" s="69" t="s">
        <v>5676</v>
      </c>
      <c r="D2828" s="70" t="s">
        <v>334</v>
      </c>
      <c r="E2828" s="71">
        <v>11309.64</v>
      </c>
      <c r="F2828" s="71">
        <v>337.46</v>
      </c>
      <c r="G2828" s="71">
        <v>11647.1</v>
      </c>
      <c r="H2828" s="45">
        <v>9</v>
      </c>
    </row>
    <row r="2829" spans="1:8" x14ac:dyDescent="0.25">
      <c r="A2829" s="68" t="s">
        <v>5677</v>
      </c>
      <c r="B2829" s="68"/>
      <c r="C2829" s="69" t="s">
        <v>5678</v>
      </c>
      <c r="D2829" s="70"/>
      <c r="E2829" s="71"/>
      <c r="F2829" s="71"/>
      <c r="G2829" s="71"/>
      <c r="H2829" s="45">
        <v>5</v>
      </c>
    </row>
    <row r="2830" spans="1:8" ht="30" x14ac:dyDescent="0.25">
      <c r="A2830" s="68" t="s">
        <v>5679</v>
      </c>
      <c r="B2830" s="68"/>
      <c r="C2830" s="69" t="s">
        <v>5680</v>
      </c>
      <c r="D2830" s="70" t="s">
        <v>21</v>
      </c>
      <c r="E2830" s="71">
        <v>38255.910000000003</v>
      </c>
      <c r="F2830" s="71">
        <v>764</v>
      </c>
      <c r="G2830" s="71">
        <v>39019.910000000003</v>
      </c>
      <c r="H2830" s="45">
        <v>9</v>
      </c>
    </row>
    <row r="2831" spans="1:8" ht="30" x14ac:dyDescent="0.25">
      <c r="A2831" s="68" t="s">
        <v>5681</v>
      </c>
      <c r="B2831" s="68"/>
      <c r="C2831" s="69" t="s">
        <v>5682</v>
      </c>
      <c r="D2831" s="70" t="s">
        <v>21</v>
      </c>
      <c r="E2831" s="71">
        <v>44222.12</v>
      </c>
      <c r="F2831" s="71">
        <v>764</v>
      </c>
      <c r="G2831" s="71">
        <v>44986.12</v>
      </c>
      <c r="H2831" s="45">
        <v>9</v>
      </c>
    </row>
    <row r="2832" spans="1:8" ht="30" x14ac:dyDescent="0.25">
      <c r="A2832" s="68" t="s">
        <v>5683</v>
      </c>
      <c r="B2832" s="68"/>
      <c r="C2832" s="69" t="s">
        <v>5684</v>
      </c>
      <c r="D2832" s="70" t="s">
        <v>21</v>
      </c>
      <c r="E2832" s="71">
        <v>51095.42</v>
      </c>
      <c r="F2832" s="71">
        <v>764</v>
      </c>
      <c r="G2832" s="71">
        <v>51859.42</v>
      </c>
      <c r="H2832" s="45">
        <v>9</v>
      </c>
    </row>
    <row r="2833" spans="1:8" ht="30" x14ac:dyDescent="0.25">
      <c r="A2833" s="68" t="s">
        <v>5685</v>
      </c>
      <c r="B2833" s="68"/>
      <c r="C2833" s="69" t="s">
        <v>5686</v>
      </c>
      <c r="D2833" s="70" t="s">
        <v>21</v>
      </c>
      <c r="E2833" s="71">
        <v>56940.06</v>
      </c>
      <c r="F2833" s="71">
        <v>764</v>
      </c>
      <c r="G2833" s="71">
        <v>57704.06</v>
      </c>
      <c r="H2833" s="45">
        <v>9</v>
      </c>
    </row>
    <row r="2834" spans="1:8" ht="30" x14ac:dyDescent="0.25">
      <c r="A2834" s="68" t="s">
        <v>5687</v>
      </c>
      <c r="B2834" s="68"/>
      <c r="C2834" s="69" t="s">
        <v>5688</v>
      </c>
      <c r="D2834" s="70" t="s">
        <v>21</v>
      </c>
      <c r="E2834" s="71">
        <v>3678.32</v>
      </c>
      <c r="F2834" s="71">
        <v>668.5</v>
      </c>
      <c r="G2834" s="71">
        <v>4346.82</v>
      </c>
      <c r="H2834" s="45">
        <v>9</v>
      </c>
    </row>
    <row r="2835" spans="1:8" ht="30" x14ac:dyDescent="0.25">
      <c r="A2835" s="68" t="s">
        <v>5689</v>
      </c>
      <c r="B2835" s="68"/>
      <c r="C2835" s="69" t="s">
        <v>5690</v>
      </c>
      <c r="D2835" s="70" t="s">
        <v>21</v>
      </c>
      <c r="E2835" s="71">
        <v>4755.42</v>
      </c>
      <c r="F2835" s="71">
        <v>668.5</v>
      </c>
      <c r="G2835" s="71">
        <v>5423.92</v>
      </c>
      <c r="H2835" s="45">
        <v>9</v>
      </c>
    </row>
    <row r="2836" spans="1:8" ht="30" x14ac:dyDescent="0.25">
      <c r="A2836" s="68" t="s">
        <v>5691</v>
      </c>
      <c r="B2836" s="68"/>
      <c r="C2836" s="69" t="s">
        <v>5692</v>
      </c>
      <c r="D2836" s="70" t="s">
        <v>21</v>
      </c>
      <c r="E2836" s="71">
        <v>6394.16</v>
      </c>
      <c r="F2836" s="71">
        <v>668.5</v>
      </c>
      <c r="G2836" s="71">
        <v>7062.66</v>
      </c>
      <c r="H2836" s="45">
        <v>9</v>
      </c>
    </row>
    <row r="2837" spans="1:8" ht="30" x14ac:dyDescent="0.25">
      <c r="A2837" s="68" t="s">
        <v>5693</v>
      </c>
      <c r="B2837" s="68"/>
      <c r="C2837" s="69" t="s">
        <v>5694</v>
      </c>
      <c r="D2837" s="70" t="s">
        <v>21</v>
      </c>
      <c r="E2837" s="71">
        <v>4094.8</v>
      </c>
      <c r="F2837" s="71">
        <v>668.5</v>
      </c>
      <c r="G2837" s="71">
        <v>4763.3</v>
      </c>
      <c r="H2837" s="45">
        <v>9</v>
      </c>
    </row>
    <row r="2838" spans="1:8" ht="30" x14ac:dyDescent="0.25">
      <c r="A2838" s="68" t="s">
        <v>5695</v>
      </c>
      <c r="B2838" s="68"/>
      <c r="C2838" s="69" t="s">
        <v>5696</v>
      </c>
      <c r="D2838" s="70" t="s">
        <v>21</v>
      </c>
      <c r="E2838" s="71">
        <v>4715.03</v>
      </c>
      <c r="F2838" s="71">
        <v>668.5</v>
      </c>
      <c r="G2838" s="71">
        <v>5383.53</v>
      </c>
      <c r="H2838" s="45">
        <v>9</v>
      </c>
    </row>
    <row r="2839" spans="1:8" ht="30" x14ac:dyDescent="0.25">
      <c r="A2839" s="68" t="s">
        <v>5697</v>
      </c>
      <c r="B2839" s="68"/>
      <c r="C2839" s="69" t="s">
        <v>5698</v>
      </c>
      <c r="D2839" s="70" t="s">
        <v>21</v>
      </c>
      <c r="E2839" s="71">
        <v>5597.91</v>
      </c>
      <c r="F2839" s="71">
        <v>668.5</v>
      </c>
      <c r="G2839" s="71">
        <v>6266.41</v>
      </c>
      <c r="H2839" s="45">
        <v>9</v>
      </c>
    </row>
    <row r="2840" spans="1:8" ht="30" x14ac:dyDescent="0.25">
      <c r="A2840" s="68" t="s">
        <v>5699</v>
      </c>
      <c r="B2840" s="68"/>
      <c r="C2840" s="69" t="s">
        <v>5700</v>
      </c>
      <c r="D2840" s="70" t="s">
        <v>21</v>
      </c>
      <c r="E2840" s="71">
        <v>6483.63</v>
      </c>
      <c r="F2840" s="71">
        <v>668.5</v>
      </c>
      <c r="G2840" s="71">
        <v>7152.13</v>
      </c>
      <c r="H2840" s="45">
        <v>9</v>
      </c>
    </row>
    <row r="2841" spans="1:8" ht="30" x14ac:dyDescent="0.25">
      <c r="A2841" s="68" t="s">
        <v>5701</v>
      </c>
      <c r="B2841" s="68"/>
      <c r="C2841" s="69" t="s">
        <v>5702</v>
      </c>
      <c r="D2841" s="70" t="s">
        <v>21</v>
      </c>
      <c r="E2841" s="71">
        <v>3779.15</v>
      </c>
      <c r="F2841" s="71">
        <v>668.5</v>
      </c>
      <c r="G2841" s="71">
        <v>4447.6499999999996</v>
      </c>
      <c r="H2841" s="45">
        <v>9</v>
      </c>
    </row>
    <row r="2842" spans="1:8" ht="30" x14ac:dyDescent="0.25">
      <c r="A2842" s="68" t="s">
        <v>5703</v>
      </c>
      <c r="B2842" s="68"/>
      <c r="C2842" s="69" t="s">
        <v>5704</v>
      </c>
      <c r="D2842" s="70" t="s">
        <v>21</v>
      </c>
      <c r="E2842" s="71">
        <v>4293.59</v>
      </c>
      <c r="F2842" s="71">
        <v>668.5</v>
      </c>
      <c r="G2842" s="71">
        <v>4962.09</v>
      </c>
      <c r="H2842" s="45">
        <v>9</v>
      </c>
    </row>
    <row r="2843" spans="1:8" ht="30" x14ac:dyDescent="0.25">
      <c r="A2843" s="68" t="s">
        <v>5705</v>
      </c>
      <c r="B2843" s="68"/>
      <c r="C2843" s="69" t="s">
        <v>5706</v>
      </c>
      <c r="D2843" s="70" t="s">
        <v>21</v>
      </c>
      <c r="E2843" s="71">
        <v>4660.22</v>
      </c>
      <c r="F2843" s="71">
        <v>668.5</v>
      </c>
      <c r="G2843" s="71">
        <v>5328.72</v>
      </c>
      <c r="H2843" s="45">
        <v>9</v>
      </c>
    </row>
    <row r="2844" spans="1:8" ht="30" x14ac:dyDescent="0.25">
      <c r="A2844" s="68" t="s">
        <v>5707</v>
      </c>
      <c r="B2844" s="68"/>
      <c r="C2844" s="69" t="s">
        <v>5708</v>
      </c>
      <c r="D2844" s="70" t="s">
        <v>21</v>
      </c>
      <c r="E2844" s="71">
        <v>4813.09</v>
      </c>
      <c r="F2844" s="71">
        <v>668.5</v>
      </c>
      <c r="G2844" s="71">
        <v>5481.59</v>
      </c>
      <c r="H2844" s="45">
        <v>9</v>
      </c>
    </row>
    <row r="2845" spans="1:8" x14ac:dyDescent="0.25">
      <c r="A2845" s="68" t="s">
        <v>5709</v>
      </c>
      <c r="B2845" s="68"/>
      <c r="C2845" s="69" t="s">
        <v>5710</v>
      </c>
      <c r="D2845" s="70"/>
      <c r="E2845" s="71"/>
      <c r="F2845" s="71"/>
      <c r="G2845" s="71"/>
      <c r="H2845" s="45">
        <v>5</v>
      </c>
    </row>
    <row r="2846" spans="1:8" ht="30" x14ac:dyDescent="0.25">
      <c r="A2846" s="68" t="s">
        <v>5711</v>
      </c>
      <c r="B2846" s="68"/>
      <c r="C2846" s="69" t="s">
        <v>5712</v>
      </c>
      <c r="D2846" s="70" t="s">
        <v>21</v>
      </c>
      <c r="E2846" s="71">
        <v>9613.7199999999993</v>
      </c>
      <c r="F2846" s="71">
        <v>233.36</v>
      </c>
      <c r="G2846" s="71">
        <v>9847.08</v>
      </c>
      <c r="H2846" s="45">
        <v>9</v>
      </c>
    </row>
    <row r="2847" spans="1:8" ht="30" x14ac:dyDescent="0.25">
      <c r="A2847" s="68" t="s">
        <v>5713</v>
      </c>
      <c r="B2847" s="68"/>
      <c r="C2847" s="69" t="s">
        <v>5714</v>
      </c>
      <c r="D2847" s="70" t="s">
        <v>21</v>
      </c>
      <c r="E2847" s="71">
        <v>18143.439999999999</v>
      </c>
      <c r="F2847" s="71">
        <v>233.36</v>
      </c>
      <c r="G2847" s="71">
        <v>18376.8</v>
      </c>
      <c r="H2847" s="45">
        <v>9</v>
      </c>
    </row>
    <row r="2848" spans="1:8" ht="30" x14ac:dyDescent="0.25">
      <c r="A2848" s="68" t="s">
        <v>5715</v>
      </c>
      <c r="B2848" s="68"/>
      <c r="C2848" s="69" t="s">
        <v>5716</v>
      </c>
      <c r="D2848" s="70" t="s">
        <v>21</v>
      </c>
      <c r="E2848" s="71">
        <v>4848.29</v>
      </c>
      <c r="F2848" s="71">
        <v>233.36</v>
      </c>
      <c r="G2848" s="71">
        <v>5081.6499999999996</v>
      </c>
      <c r="H2848" s="45">
        <v>9</v>
      </c>
    </row>
    <row r="2849" spans="1:8" ht="30" x14ac:dyDescent="0.25">
      <c r="A2849" s="68" t="s">
        <v>5717</v>
      </c>
      <c r="B2849" s="68"/>
      <c r="C2849" s="69" t="s">
        <v>5718</v>
      </c>
      <c r="D2849" s="70" t="s">
        <v>21</v>
      </c>
      <c r="E2849" s="71">
        <v>2463.5300000000002</v>
      </c>
      <c r="F2849" s="71">
        <v>233.36</v>
      </c>
      <c r="G2849" s="71">
        <v>2696.89</v>
      </c>
      <c r="H2849" s="45">
        <v>9</v>
      </c>
    </row>
    <row r="2850" spans="1:8" ht="30" x14ac:dyDescent="0.25">
      <c r="A2850" s="68" t="s">
        <v>5719</v>
      </c>
      <c r="B2850" s="68"/>
      <c r="C2850" s="69" t="s">
        <v>5720</v>
      </c>
      <c r="D2850" s="70" t="s">
        <v>21</v>
      </c>
      <c r="E2850" s="71">
        <v>42892.62</v>
      </c>
      <c r="F2850" s="71">
        <v>233.36</v>
      </c>
      <c r="G2850" s="71">
        <v>43125.98</v>
      </c>
      <c r="H2850" s="45">
        <v>9</v>
      </c>
    </row>
    <row r="2851" spans="1:8" ht="30" x14ac:dyDescent="0.25">
      <c r="A2851" s="68" t="s">
        <v>5721</v>
      </c>
      <c r="B2851" s="68"/>
      <c r="C2851" s="69" t="s">
        <v>5722</v>
      </c>
      <c r="D2851" s="70" t="s">
        <v>21</v>
      </c>
      <c r="E2851" s="71">
        <v>3292.55</v>
      </c>
      <c r="F2851" s="71">
        <v>233.36</v>
      </c>
      <c r="G2851" s="71">
        <v>3525.91</v>
      </c>
      <c r="H2851" s="45">
        <v>9</v>
      </c>
    </row>
    <row r="2852" spans="1:8" ht="30" x14ac:dyDescent="0.25">
      <c r="A2852" s="68" t="s">
        <v>5723</v>
      </c>
      <c r="B2852" s="68"/>
      <c r="C2852" s="69" t="s">
        <v>5724</v>
      </c>
      <c r="D2852" s="70" t="s">
        <v>21</v>
      </c>
      <c r="E2852" s="71">
        <v>10632.57</v>
      </c>
      <c r="F2852" s="71">
        <v>233.36</v>
      </c>
      <c r="G2852" s="71">
        <v>10865.93</v>
      </c>
      <c r="H2852" s="45">
        <v>9</v>
      </c>
    </row>
    <row r="2853" spans="1:8" ht="45" x14ac:dyDescent="0.25">
      <c r="A2853" s="68" t="s">
        <v>5725</v>
      </c>
      <c r="B2853" s="68"/>
      <c r="C2853" s="69" t="s">
        <v>5726</v>
      </c>
      <c r="D2853" s="70" t="s">
        <v>21</v>
      </c>
      <c r="E2853" s="71">
        <v>4509.84</v>
      </c>
      <c r="F2853" s="71">
        <v>233.36</v>
      </c>
      <c r="G2853" s="71">
        <v>4743.2</v>
      </c>
      <c r="H2853" s="45">
        <v>9</v>
      </c>
    </row>
    <row r="2854" spans="1:8" ht="30" x14ac:dyDescent="0.25">
      <c r="A2854" s="68" t="s">
        <v>5727</v>
      </c>
      <c r="B2854" s="68"/>
      <c r="C2854" s="69" t="s">
        <v>5728</v>
      </c>
      <c r="D2854" s="70" t="s">
        <v>21</v>
      </c>
      <c r="E2854" s="71">
        <v>15043.7</v>
      </c>
      <c r="F2854" s="71">
        <v>233.36</v>
      </c>
      <c r="G2854" s="71">
        <v>15277.06</v>
      </c>
      <c r="H2854" s="45">
        <v>9</v>
      </c>
    </row>
    <row r="2855" spans="1:8" ht="30" x14ac:dyDescent="0.25">
      <c r="A2855" s="68" t="s">
        <v>5729</v>
      </c>
      <c r="B2855" s="68"/>
      <c r="C2855" s="69" t="s">
        <v>5730</v>
      </c>
      <c r="D2855" s="70" t="s">
        <v>21</v>
      </c>
      <c r="E2855" s="71">
        <v>2750.91</v>
      </c>
      <c r="F2855" s="71">
        <v>233.36</v>
      </c>
      <c r="G2855" s="71">
        <v>2984.27</v>
      </c>
      <c r="H2855" s="45">
        <v>9</v>
      </c>
    </row>
    <row r="2856" spans="1:8" ht="30" x14ac:dyDescent="0.25">
      <c r="A2856" s="68" t="s">
        <v>5731</v>
      </c>
      <c r="B2856" s="68"/>
      <c r="C2856" s="69" t="s">
        <v>5732</v>
      </c>
      <c r="D2856" s="70" t="s">
        <v>21</v>
      </c>
      <c r="E2856" s="71">
        <v>5237.3999999999996</v>
      </c>
      <c r="F2856" s="71">
        <v>233.36</v>
      </c>
      <c r="G2856" s="71">
        <v>5470.76</v>
      </c>
      <c r="H2856" s="45">
        <v>9</v>
      </c>
    </row>
    <row r="2857" spans="1:8" ht="30" x14ac:dyDescent="0.25">
      <c r="A2857" s="68" t="s">
        <v>5733</v>
      </c>
      <c r="B2857" s="68"/>
      <c r="C2857" s="69" t="s">
        <v>5734</v>
      </c>
      <c r="D2857" s="70" t="s">
        <v>21</v>
      </c>
      <c r="E2857" s="71">
        <v>4505.8</v>
      </c>
      <c r="F2857" s="71">
        <v>233.36</v>
      </c>
      <c r="G2857" s="71">
        <v>4739.16</v>
      </c>
      <c r="H2857" s="45">
        <v>9</v>
      </c>
    </row>
    <row r="2858" spans="1:8" ht="45" x14ac:dyDescent="0.25">
      <c r="A2858" s="68" t="s">
        <v>5735</v>
      </c>
      <c r="B2858" s="68"/>
      <c r="C2858" s="69" t="s">
        <v>5736</v>
      </c>
      <c r="D2858" s="70" t="s">
        <v>21</v>
      </c>
      <c r="E2858" s="71">
        <v>8615.77</v>
      </c>
      <c r="F2858" s="71">
        <v>233.36</v>
      </c>
      <c r="G2858" s="71">
        <v>8849.1299999999992</v>
      </c>
      <c r="H2858" s="45">
        <v>9</v>
      </c>
    </row>
    <row r="2859" spans="1:8" ht="45" x14ac:dyDescent="0.25">
      <c r="A2859" s="68" t="s">
        <v>5737</v>
      </c>
      <c r="B2859" s="68"/>
      <c r="C2859" s="69" t="s">
        <v>5738</v>
      </c>
      <c r="D2859" s="70" t="s">
        <v>21</v>
      </c>
      <c r="E2859" s="71">
        <v>4827.88</v>
      </c>
      <c r="F2859" s="71">
        <v>233.36</v>
      </c>
      <c r="G2859" s="71">
        <v>5061.24</v>
      </c>
      <c r="H2859" s="45">
        <v>9</v>
      </c>
    </row>
    <row r="2860" spans="1:8" ht="30" x14ac:dyDescent="0.25">
      <c r="A2860" s="68" t="s">
        <v>5739</v>
      </c>
      <c r="B2860" s="68"/>
      <c r="C2860" s="69" t="s">
        <v>5740</v>
      </c>
      <c r="D2860" s="70" t="s">
        <v>21</v>
      </c>
      <c r="E2860" s="71">
        <v>1143.8800000000001</v>
      </c>
      <c r="F2860" s="71">
        <v>233.36</v>
      </c>
      <c r="G2860" s="71">
        <v>1377.24</v>
      </c>
      <c r="H2860" s="45">
        <v>9</v>
      </c>
    </row>
    <row r="2861" spans="1:8" ht="45" x14ac:dyDescent="0.25">
      <c r="A2861" s="68" t="s">
        <v>5741</v>
      </c>
      <c r="B2861" s="68"/>
      <c r="C2861" s="69" t="s">
        <v>5742</v>
      </c>
      <c r="D2861" s="70" t="s">
        <v>21</v>
      </c>
      <c r="E2861" s="71">
        <v>1090.1300000000001</v>
      </c>
      <c r="F2861" s="71">
        <v>233.36</v>
      </c>
      <c r="G2861" s="71">
        <v>1323.49</v>
      </c>
      <c r="H2861" s="45">
        <v>9</v>
      </c>
    </row>
    <row r="2862" spans="1:8" ht="45" x14ac:dyDescent="0.25">
      <c r="A2862" s="68" t="s">
        <v>5743</v>
      </c>
      <c r="B2862" s="68"/>
      <c r="C2862" s="69" t="s">
        <v>5744</v>
      </c>
      <c r="D2862" s="70" t="s">
        <v>21</v>
      </c>
      <c r="E2862" s="71">
        <v>17371.09</v>
      </c>
      <c r="F2862" s="71">
        <v>233.36</v>
      </c>
      <c r="G2862" s="71">
        <v>17604.45</v>
      </c>
      <c r="H2862" s="45">
        <v>9</v>
      </c>
    </row>
    <row r="2863" spans="1:8" ht="45" x14ac:dyDescent="0.25">
      <c r="A2863" s="68" t="s">
        <v>5745</v>
      </c>
      <c r="B2863" s="68"/>
      <c r="C2863" s="69" t="s">
        <v>5746</v>
      </c>
      <c r="D2863" s="70" t="s">
        <v>21</v>
      </c>
      <c r="E2863" s="71">
        <v>14631.18</v>
      </c>
      <c r="F2863" s="71">
        <v>233.36</v>
      </c>
      <c r="G2863" s="71">
        <v>14864.54</v>
      </c>
      <c r="H2863" s="45">
        <v>9</v>
      </c>
    </row>
    <row r="2864" spans="1:8" ht="45" x14ac:dyDescent="0.25">
      <c r="A2864" s="68" t="s">
        <v>5747</v>
      </c>
      <c r="B2864" s="68"/>
      <c r="C2864" s="69" t="s">
        <v>5748</v>
      </c>
      <c r="D2864" s="70" t="s">
        <v>21</v>
      </c>
      <c r="E2864" s="71">
        <v>1543.9</v>
      </c>
      <c r="F2864" s="71">
        <v>233.36</v>
      </c>
      <c r="G2864" s="71">
        <v>1777.26</v>
      </c>
      <c r="H2864" s="45">
        <v>9</v>
      </c>
    </row>
    <row r="2865" spans="1:8" ht="45" x14ac:dyDescent="0.25">
      <c r="A2865" s="68" t="s">
        <v>5749</v>
      </c>
      <c r="B2865" s="68"/>
      <c r="C2865" s="69" t="s">
        <v>5750</v>
      </c>
      <c r="D2865" s="70" t="s">
        <v>21</v>
      </c>
      <c r="E2865" s="71">
        <v>27951.67</v>
      </c>
      <c r="F2865" s="71">
        <v>233.36</v>
      </c>
      <c r="G2865" s="71">
        <v>28185.03</v>
      </c>
      <c r="H2865" s="45">
        <v>9</v>
      </c>
    </row>
    <row r="2866" spans="1:8" ht="45" x14ac:dyDescent="0.25">
      <c r="A2866" s="68" t="s">
        <v>5751</v>
      </c>
      <c r="B2866" s="68"/>
      <c r="C2866" s="69" t="s">
        <v>5752</v>
      </c>
      <c r="D2866" s="70" t="s">
        <v>21</v>
      </c>
      <c r="E2866" s="71">
        <v>31615.78</v>
      </c>
      <c r="F2866" s="71">
        <v>233.36</v>
      </c>
      <c r="G2866" s="71">
        <v>31849.14</v>
      </c>
      <c r="H2866" s="45">
        <v>9</v>
      </c>
    </row>
    <row r="2867" spans="1:8" ht="45" x14ac:dyDescent="0.25">
      <c r="A2867" s="68" t="s">
        <v>5753</v>
      </c>
      <c r="B2867" s="68"/>
      <c r="C2867" s="69" t="s">
        <v>5754</v>
      </c>
      <c r="D2867" s="70" t="s">
        <v>21</v>
      </c>
      <c r="E2867" s="71">
        <v>2062.67</v>
      </c>
      <c r="F2867" s="71">
        <v>233.36</v>
      </c>
      <c r="G2867" s="71">
        <v>2296.0300000000002</v>
      </c>
      <c r="H2867" s="45">
        <v>9</v>
      </c>
    </row>
    <row r="2868" spans="1:8" ht="45" x14ac:dyDescent="0.25">
      <c r="A2868" s="68" t="s">
        <v>5755</v>
      </c>
      <c r="B2868" s="68"/>
      <c r="C2868" s="69" t="s">
        <v>5756</v>
      </c>
      <c r="D2868" s="70" t="s">
        <v>21</v>
      </c>
      <c r="E2868" s="71">
        <v>3423.18</v>
      </c>
      <c r="F2868" s="71">
        <v>233.36</v>
      </c>
      <c r="G2868" s="71">
        <v>3656.54</v>
      </c>
      <c r="H2868" s="45">
        <v>9</v>
      </c>
    </row>
    <row r="2869" spans="1:8" x14ac:dyDescent="0.25">
      <c r="A2869" s="68" t="s">
        <v>5757</v>
      </c>
      <c r="B2869" s="68"/>
      <c r="C2869" s="69" t="s">
        <v>5758</v>
      </c>
      <c r="D2869" s="70"/>
      <c r="E2869" s="71"/>
      <c r="F2869" s="71"/>
      <c r="G2869" s="71"/>
      <c r="H2869" s="45">
        <v>5</v>
      </c>
    </row>
    <row r="2870" spans="1:8" ht="45" x14ac:dyDescent="0.25">
      <c r="A2870" s="68" t="s">
        <v>5759</v>
      </c>
      <c r="B2870" s="68"/>
      <c r="C2870" s="69" t="s">
        <v>5760</v>
      </c>
      <c r="D2870" s="70" t="s">
        <v>21</v>
      </c>
      <c r="E2870" s="71">
        <v>8197.49</v>
      </c>
      <c r="F2870" s="71">
        <v>497.64</v>
      </c>
      <c r="G2870" s="71">
        <v>8695.1299999999992</v>
      </c>
      <c r="H2870" s="45">
        <v>9</v>
      </c>
    </row>
    <row r="2871" spans="1:8" ht="45" x14ac:dyDescent="0.25">
      <c r="A2871" s="68" t="s">
        <v>5761</v>
      </c>
      <c r="B2871" s="68"/>
      <c r="C2871" s="69" t="s">
        <v>5762</v>
      </c>
      <c r="D2871" s="70" t="s">
        <v>21</v>
      </c>
      <c r="E2871" s="71">
        <v>9332.4500000000007</v>
      </c>
      <c r="F2871" s="71">
        <v>497.64</v>
      </c>
      <c r="G2871" s="71">
        <v>9830.09</v>
      </c>
      <c r="H2871" s="45">
        <v>9</v>
      </c>
    </row>
    <row r="2872" spans="1:8" ht="45" x14ac:dyDescent="0.25">
      <c r="A2872" s="68" t="s">
        <v>5763</v>
      </c>
      <c r="B2872" s="68"/>
      <c r="C2872" s="69" t="s">
        <v>5764</v>
      </c>
      <c r="D2872" s="70" t="s">
        <v>21</v>
      </c>
      <c r="E2872" s="71">
        <v>18003.990000000002</v>
      </c>
      <c r="F2872" s="71">
        <v>497.64</v>
      </c>
      <c r="G2872" s="71">
        <v>18501.63</v>
      </c>
      <c r="H2872" s="45">
        <v>9</v>
      </c>
    </row>
    <row r="2873" spans="1:8" ht="45" x14ac:dyDescent="0.25">
      <c r="A2873" s="68" t="s">
        <v>5765</v>
      </c>
      <c r="B2873" s="68"/>
      <c r="C2873" s="69" t="s">
        <v>5766</v>
      </c>
      <c r="D2873" s="70" t="s">
        <v>21</v>
      </c>
      <c r="E2873" s="71">
        <v>8984.7800000000007</v>
      </c>
      <c r="F2873" s="71">
        <v>497.64</v>
      </c>
      <c r="G2873" s="71">
        <v>9482.42</v>
      </c>
      <c r="H2873" s="45">
        <v>9</v>
      </c>
    </row>
    <row r="2874" spans="1:8" ht="45" x14ac:dyDescent="0.25">
      <c r="A2874" s="68" t="s">
        <v>5767</v>
      </c>
      <c r="B2874" s="68"/>
      <c r="C2874" s="69" t="s">
        <v>5768</v>
      </c>
      <c r="D2874" s="70" t="s">
        <v>21</v>
      </c>
      <c r="E2874" s="71">
        <v>8511.92</v>
      </c>
      <c r="F2874" s="71">
        <v>497.64</v>
      </c>
      <c r="G2874" s="71">
        <v>9009.56</v>
      </c>
      <c r="H2874" s="45">
        <v>9</v>
      </c>
    </row>
    <row r="2875" spans="1:8" ht="45" x14ac:dyDescent="0.25">
      <c r="A2875" s="68" t="s">
        <v>5769</v>
      </c>
      <c r="B2875" s="68"/>
      <c r="C2875" s="69" t="s">
        <v>5770</v>
      </c>
      <c r="D2875" s="70" t="s">
        <v>21</v>
      </c>
      <c r="E2875" s="71">
        <v>16325.96</v>
      </c>
      <c r="F2875" s="71">
        <v>497.64</v>
      </c>
      <c r="G2875" s="71">
        <v>16823.599999999999</v>
      </c>
      <c r="H2875" s="45">
        <v>9</v>
      </c>
    </row>
    <row r="2876" spans="1:8" ht="45" x14ac:dyDescent="0.25">
      <c r="A2876" s="68" t="s">
        <v>5771</v>
      </c>
      <c r="B2876" s="68"/>
      <c r="C2876" s="69" t="s">
        <v>5772</v>
      </c>
      <c r="D2876" s="70" t="s">
        <v>21</v>
      </c>
      <c r="E2876" s="71">
        <v>5672.49</v>
      </c>
      <c r="F2876" s="71">
        <v>331.76</v>
      </c>
      <c r="G2876" s="71">
        <v>6004.25</v>
      </c>
      <c r="H2876" s="45">
        <v>9</v>
      </c>
    </row>
    <row r="2877" spans="1:8" ht="45" x14ac:dyDescent="0.25">
      <c r="A2877" s="68" t="s">
        <v>5773</v>
      </c>
      <c r="B2877" s="68"/>
      <c r="C2877" s="69" t="s">
        <v>5774</v>
      </c>
      <c r="D2877" s="70" t="s">
        <v>21</v>
      </c>
      <c r="E2877" s="71">
        <v>7734.68</v>
      </c>
      <c r="F2877" s="71">
        <v>331.76</v>
      </c>
      <c r="G2877" s="71">
        <v>8066.44</v>
      </c>
      <c r="H2877" s="45">
        <v>9</v>
      </c>
    </row>
    <row r="2878" spans="1:8" ht="45" x14ac:dyDescent="0.25">
      <c r="A2878" s="68" t="s">
        <v>5775</v>
      </c>
      <c r="B2878" s="68"/>
      <c r="C2878" s="69" t="s">
        <v>5776</v>
      </c>
      <c r="D2878" s="70" t="s">
        <v>21</v>
      </c>
      <c r="E2878" s="71">
        <v>2215.1799999999998</v>
      </c>
      <c r="F2878" s="71">
        <v>331.76</v>
      </c>
      <c r="G2878" s="71">
        <v>2546.94</v>
      </c>
      <c r="H2878" s="45">
        <v>9</v>
      </c>
    </row>
    <row r="2879" spans="1:8" ht="45" x14ac:dyDescent="0.25">
      <c r="A2879" s="68" t="s">
        <v>5777</v>
      </c>
      <c r="B2879" s="68"/>
      <c r="C2879" s="69" t="s">
        <v>5778</v>
      </c>
      <c r="D2879" s="70" t="s">
        <v>21</v>
      </c>
      <c r="E2879" s="71">
        <v>3010.56</v>
      </c>
      <c r="F2879" s="71">
        <v>331.76</v>
      </c>
      <c r="G2879" s="71">
        <v>3342.32</v>
      </c>
      <c r="H2879" s="45">
        <v>9</v>
      </c>
    </row>
    <row r="2880" spans="1:8" ht="45" x14ac:dyDescent="0.25">
      <c r="A2880" s="68" t="s">
        <v>5779</v>
      </c>
      <c r="B2880" s="68"/>
      <c r="C2880" s="69" t="s">
        <v>5780</v>
      </c>
      <c r="D2880" s="70" t="s">
        <v>21</v>
      </c>
      <c r="E2880" s="71">
        <v>5918.4</v>
      </c>
      <c r="F2880" s="71">
        <v>331.76</v>
      </c>
      <c r="G2880" s="71">
        <v>6250.16</v>
      </c>
      <c r="H2880" s="45">
        <v>9</v>
      </c>
    </row>
    <row r="2881" spans="1:8" ht="45" x14ac:dyDescent="0.25">
      <c r="A2881" s="68" t="s">
        <v>5781</v>
      </c>
      <c r="B2881" s="68"/>
      <c r="C2881" s="69" t="s">
        <v>5782</v>
      </c>
      <c r="D2881" s="70" t="s">
        <v>21</v>
      </c>
      <c r="E2881" s="71">
        <v>4037.06</v>
      </c>
      <c r="F2881" s="71">
        <v>331.76</v>
      </c>
      <c r="G2881" s="71">
        <v>4368.82</v>
      </c>
      <c r="H2881" s="45">
        <v>9</v>
      </c>
    </row>
    <row r="2882" spans="1:8" ht="45" x14ac:dyDescent="0.25">
      <c r="A2882" s="68" t="s">
        <v>5783</v>
      </c>
      <c r="B2882" s="68"/>
      <c r="C2882" s="69" t="s">
        <v>5784</v>
      </c>
      <c r="D2882" s="70" t="s">
        <v>21</v>
      </c>
      <c r="E2882" s="71">
        <v>13480.44</v>
      </c>
      <c r="F2882" s="71">
        <v>331.76</v>
      </c>
      <c r="G2882" s="71">
        <v>13812.2</v>
      </c>
      <c r="H2882" s="45">
        <v>9</v>
      </c>
    </row>
    <row r="2883" spans="1:8" ht="45" x14ac:dyDescent="0.25">
      <c r="A2883" s="68" t="s">
        <v>5785</v>
      </c>
      <c r="B2883" s="68"/>
      <c r="C2883" s="69" t="s">
        <v>5786</v>
      </c>
      <c r="D2883" s="70" t="s">
        <v>21</v>
      </c>
      <c r="E2883" s="71">
        <v>21897.25</v>
      </c>
      <c r="F2883" s="71">
        <v>331.76</v>
      </c>
      <c r="G2883" s="71">
        <v>22229.01</v>
      </c>
      <c r="H2883" s="45">
        <v>9</v>
      </c>
    </row>
    <row r="2884" spans="1:8" ht="45" x14ac:dyDescent="0.25">
      <c r="A2884" s="68" t="s">
        <v>5787</v>
      </c>
      <c r="B2884" s="68"/>
      <c r="C2884" s="69" t="s">
        <v>5788</v>
      </c>
      <c r="D2884" s="70" t="s">
        <v>21</v>
      </c>
      <c r="E2884" s="71">
        <v>7277.94</v>
      </c>
      <c r="F2884" s="71">
        <v>331.76</v>
      </c>
      <c r="G2884" s="71">
        <v>7609.7</v>
      </c>
      <c r="H2884" s="45">
        <v>9</v>
      </c>
    </row>
    <row r="2885" spans="1:8" ht="45" x14ac:dyDescent="0.25">
      <c r="A2885" s="68" t="s">
        <v>5789</v>
      </c>
      <c r="B2885" s="68"/>
      <c r="C2885" s="69" t="s">
        <v>5790</v>
      </c>
      <c r="D2885" s="70" t="s">
        <v>21</v>
      </c>
      <c r="E2885" s="71">
        <v>26774.57</v>
      </c>
      <c r="F2885" s="71">
        <v>331.76</v>
      </c>
      <c r="G2885" s="71">
        <v>27106.33</v>
      </c>
      <c r="H2885" s="45">
        <v>9</v>
      </c>
    </row>
    <row r="2886" spans="1:8" x14ac:dyDescent="0.25">
      <c r="A2886" s="68" t="s">
        <v>5791</v>
      </c>
      <c r="B2886" s="68"/>
      <c r="C2886" s="69" t="s">
        <v>5792</v>
      </c>
      <c r="D2886" s="70"/>
      <c r="E2886" s="71"/>
      <c r="F2886" s="71"/>
      <c r="G2886" s="71"/>
      <c r="H2886" s="45">
        <v>5</v>
      </c>
    </row>
    <row r="2887" spans="1:8" ht="30" x14ac:dyDescent="0.25">
      <c r="A2887" s="68" t="s">
        <v>5793</v>
      </c>
      <c r="B2887" s="68"/>
      <c r="C2887" s="69" t="s">
        <v>5794</v>
      </c>
      <c r="D2887" s="70" t="s">
        <v>21</v>
      </c>
      <c r="E2887" s="71">
        <v>3609.92</v>
      </c>
      <c r="F2887" s="71">
        <v>116.68</v>
      </c>
      <c r="G2887" s="71">
        <v>3726.6</v>
      </c>
      <c r="H2887" s="45">
        <v>9</v>
      </c>
    </row>
    <row r="2888" spans="1:8" x14ac:dyDescent="0.25">
      <c r="A2888" s="68" t="s">
        <v>5795</v>
      </c>
      <c r="B2888" s="68"/>
      <c r="C2888" s="69" t="s">
        <v>5796</v>
      </c>
      <c r="D2888" s="70"/>
      <c r="E2888" s="71"/>
      <c r="F2888" s="71"/>
      <c r="G2888" s="71"/>
      <c r="H2888" s="45">
        <v>5</v>
      </c>
    </row>
    <row r="2889" spans="1:8" ht="45" x14ac:dyDescent="0.25">
      <c r="A2889" s="68" t="s">
        <v>5797</v>
      </c>
      <c r="B2889" s="68"/>
      <c r="C2889" s="69" t="s">
        <v>5798</v>
      </c>
      <c r="D2889" s="70" t="s">
        <v>21</v>
      </c>
      <c r="E2889" s="71">
        <v>29.6</v>
      </c>
      <c r="F2889" s="71">
        <v>11.22</v>
      </c>
      <c r="G2889" s="71">
        <v>40.82</v>
      </c>
      <c r="H2889" s="45">
        <v>9</v>
      </c>
    </row>
    <row r="2890" spans="1:8" ht="30" x14ac:dyDescent="0.25">
      <c r="A2890" s="68" t="s">
        <v>5799</v>
      </c>
      <c r="B2890" s="68"/>
      <c r="C2890" s="69" t="s">
        <v>5800</v>
      </c>
      <c r="D2890" s="70" t="s">
        <v>21</v>
      </c>
      <c r="E2890" s="71">
        <v>696.56</v>
      </c>
      <c r="F2890" s="71">
        <v>41.47</v>
      </c>
      <c r="G2890" s="71">
        <v>738.03</v>
      </c>
      <c r="H2890" s="45">
        <v>9</v>
      </c>
    </row>
    <row r="2891" spans="1:8" x14ac:dyDescent="0.25">
      <c r="A2891" s="68" t="s">
        <v>5801</v>
      </c>
      <c r="B2891" s="68"/>
      <c r="C2891" s="69" t="s">
        <v>5802</v>
      </c>
      <c r="D2891" s="70" t="s">
        <v>21</v>
      </c>
      <c r="E2891" s="71">
        <v>378.04</v>
      </c>
      <c r="F2891" s="71">
        <v>20.74</v>
      </c>
      <c r="G2891" s="71">
        <v>398.78</v>
      </c>
      <c r="H2891" s="45">
        <v>9</v>
      </c>
    </row>
    <row r="2892" spans="1:8" x14ac:dyDescent="0.25">
      <c r="A2892" s="68" t="s">
        <v>5803</v>
      </c>
      <c r="B2892" s="68"/>
      <c r="C2892" s="69" t="s">
        <v>5804</v>
      </c>
      <c r="D2892" s="70" t="s">
        <v>21</v>
      </c>
      <c r="E2892" s="71">
        <v>714.01</v>
      </c>
      <c r="F2892" s="71">
        <v>20.74</v>
      </c>
      <c r="G2892" s="71">
        <v>734.75</v>
      </c>
      <c r="H2892" s="45">
        <v>9</v>
      </c>
    </row>
    <row r="2893" spans="1:8" ht="30" x14ac:dyDescent="0.25">
      <c r="A2893" s="68" t="s">
        <v>5805</v>
      </c>
      <c r="B2893" s="68"/>
      <c r="C2893" s="69" t="s">
        <v>5806</v>
      </c>
      <c r="D2893" s="70" t="s">
        <v>21</v>
      </c>
      <c r="E2893" s="71">
        <v>56.36</v>
      </c>
      <c r="F2893" s="71">
        <v>8.2899999999999991</v>
      </c>
      <c r="G2893" s="71">
        <v>64.650000000000006</v>
      </c>
      <c r="H2893" s="45">
        <v>9</v>
      </c>
    </row>
    <row r="2894" spans="1:8" ht="30" x14ac:dyDescent="0.25">
      <c r="A2894" s="68" t="s">
        <v>5807</v>
      </c>
      <c r="B2894" s="68"/>
      <c r="C2894" s="69" t="s">
        <v>5808</v>
      </c>
      <c r="D2894" s="70" t="s">
        <v>21</v>
      </c>
      <c r="E2894" s="71">
        <v>436.12</v>
      </c>
      <c r="F2894" s="71">
        <v>20.74</v>
      </c>
      <c r="G2894" s="71">
        <v>456.86</v>
      </c>
      <c r="H2894" s="45">
        <v>9</v>
      </c>
    </row>
    <row r="2895" spans="1:8" x14ac:dyDescent="0.25">
      <c r="A2895" s="68" t="s">
        <v>5809</v>
      </c>
      <c r="B2895" s="68"/>
      <c r="C2895" s="69" t="s">
        <v>5810</v>
      </c>
      <c r="D2895" s="70"/>
      <c r="E2895" s="71"/>
      <c r="F2895" s="71"/>
      <c r="G2895" s="71"/>
      <c r="H2895" s="45">
        <v>2</v>
      </c>
    </row>
    <row r="2896" spans="1:8" x14ac:dyDescent="0.25">
      <c r="A2896" s="68" t="s">
        <v>5811</v>
      </c>
      <c r="B2896" s="68"/>
      <c r="C2896" s="69" t="s">
        <v>5812</v>
      </c>
      <c r="D2896" s="70"/>
      <c r="E2896" s="71"/>
      <c r="F2896" s="71"/>
      <c r="G2896" s="71"/>
      <c r="H2896" s="45">
        <v>5</v>
      </c>
    </row>
    <row r="2897" spans="1:8" x14ac:dyDescent="0.25">
      <c r="A2897" s="68" t="s">
        <v>5813</v>
      </c>
      <c r="B2897" s="68"/>
      <c r="C2897" s="69" t="s">
        <v>5814</v>
      </c>
      <c r="D2897" s="70" t="s">
        <v>21</v>
      </c>
      <c r="E2897" s="71">
        <v>674.13</v>
      </c>
      <c r="F2897" s="71">
        <v>49.91</v>
      </c>
      <c r="G2897" s="71">
        <v>724.04</v>
      </c>
      <c r="H2897" s="45">
        <v>9</v>
      </c>
    </row>
    <row r="2898" spans="1:8" ht="30" x14ac:dyDescent="0.25">
      <c r="A2898" s="68" t="s">
        <v>5815</v>
      </c>
      <c r="B2898" s="68"/>
      <c r="C2898" s="69" t="s">
        <v>5816</v>
      </c>
      <c r="D2898" s="70" t="s">
        <v>21</v>
      </c>
      <c r="E2898" s="71">
        <v>762.41</v>
      </c>
      <c r="F2898" s="71">
        <v>58.34</v>
      </c>
      <c r="G2898" s="71">
        <v>820.75</v>
      </c>
      <c r="H2898" s="45">
        <v>9</v>
      </c>
    </row>
    <row r="2899" spans="1:8" x14ac:dyDescent="0.25">
      <c r="A2899" s="68" t="s">
        <v>5817</v>
      </c>
      <c r="B2899" s="68"/>
      <c r="C2899" s="69" t="s">
        <v>5818</v>
      </c>
      <c r="D2899" s="70" t="s">
        <v>21</v>
      </c>
      <c r="E2899" s="71">
        <v>231.92</v>
      </c>
      <c r="F2899" s="71">
        <v>49.91</v>
      </c>
      <c r="G2899" s="71">
        <v>281.83</v>
      </c>
      <c r="H2899" s="45">
        <v>9</v>
      </c>
    </row>
    <row r="2900" spans="1:8" ht="30" x14ac:dyDescent="0.25">
      <c r="A2900" s="68" t="s">
        <v>5819</v>
      </c>
      <c r="B2900" s="68"/>
      <c r="C2900" s="69" t="s">
        <v>5820</v>
      </c>
      <c r="D2900" s="70" t="s">
        <v>21</v>
      </c>
      <c r="E2900" s="71">
        <v>432.9</v>
      </c>
      <c r="F2900" s="71">
        <v>49.91</v>
      </c>
      <c r="G2900" s="71">
        <v>482.81</v>
      </c>
      <c r="H2900" s="45">
        <v>9</v>
      </c>
    </row>
    <row r="2901" spans="1:8" x14ac:dyDescent="0.25">
      <c r="A2901" s="68" t="s">
        <v>5821</v>
      </c>
      <c r="B2901" s="68"/>
      <c r="C2901" s="69" t="s">
        <v>5822</v>
      </c>
      <c r="D2901" s="70" t="s">
        <v>21</v>
      </c>
      <c r="E2901" s="71">
        <v>79.47</v>
      </c>
      <c r="F2901" s="71">
        <v>58.34</v>
      </c>
      <c r="G2901" s="71">
        <v>137.81</v>
      </c>
      <c r="H2901" s="45">
        <v>9</v>
      </c>
    </row>
    <row r="2902" spans="1:8" x14ac:dyDescent="0.25">
      <c r="A2902" s="68" t="s">
        <v>5823</v>
      </c>
      <c r="B2902" s="68"/>
      <c r="C2902" s="69" t="s">
        <v>5824</v>
      </c>
      <c r="D2902" s="70" t="s">
        <v>21</v>
      </c>
      <c r="E2902" s="71">
        <v>219.11</v>
      </c>
      <c r="F2902" s="71">
        <v>58.34</v>
      </c>
      <c r="G2902" s="71">
        <v>277.45</v>
      </c>
      <c r="H2902" s="45">
        <v>9</v>
      </c>
    </row>
    <row r="2903" spans="1:8" ht="30" x14ac:dyDescent="0.25">
      <c r="A2903" s="68" t="s">
        <v>5825</v>
      </c>
      <c r="B2903" s="68"/>
      <c r="C2903" s="69" t="s">
        <v>5826</v>
      </c>
      <c r="D2903" s="70" t="s">
        <v>21</v>
      </c>
      <c r="E2903" s="71">
        <v>669.3</v>
      </c>
      <c r="F2903" s="71">
        <v>58.34</v>
      </c>
      <c r="G2903" s="71">
        <v>727.64</v>
      </c>
      <c r="H2903" s="45">
        <v>9</v>
      </c>
    </row>
    <row r="2904" spans="1:8" x14ac:dyDescent="0.25">
      <c r="A2904" s="68" t="s">
        <v>5827</v>
      </c>
      <c r="B2904" s="68"/>
      <c r="C2904" s="69" t="s">
        <v>5828</v>
      </c>
      <c r="D2904" s="70" t="s">
        <v>21</v>
      </c>
      <c r="E2904" s="71">
        <v>41.63</v>
      </c>
      <c r="F2904" s="71">
        <v>20.74</v>
      </c>
      <c r="G2904" s="71">
        <v>62.37</v>
      </c>
      <c r="H2904" s="45">
        <v>9</v>
      </c>
    </row>
    <row r="2905" spans="1:8" x14ac:dyDescent="0.25">
      <c r="A2905" s="68" t="s">
        <v>5829</v>
      </c>
      <c r="B2905" s="68"/>
      <c r="C2905" s="69" t="s">
        <v>5830</v>
      </c>
      <c r="D2905" s="70" t="s">
        <v>21</v>
      </c>
      <c r="E2905" s="71">
        <v>423.92</v>
      </c>
      <c r="F2905" s="71">
        <v>58.34</v>
      </c>
      <c r="G2905" s="71">
        <v>482.26</v>
      </c>
      <c r="H2905" s="45">
        <v>9</v>
      </c>
    </row>
    <row r="2906" spans="1:8" x14ac:dyDescent="0.25">
      <c r="A2906" s="68" t="s">
        <v>5831</v>
      </c>
      <c r="B2906" s="68"/>
      <c r="C2906" s="69" t="s">
        <v>5832</v>
      </c>
      <c r="D2906" s="70" t="s">
        <v>21</v>
      </c>
      <c r="E2906" s="71">
        <v>582.01</v>
      </c>
      <c r="F2906" s="71">
        <v>58.34</v>
      </c>
      <c r="G2906" s="71">
        <v>640.35</v>
      </c>
      <c r="H2906" s="45">
        <v>9</v>
      </c>
    </row>
    <row r="2907" spans="1:8" x14ac:dyDescent="0.25">
      <c r="A2907" s="68" t="s">
        <v>5833</v>
      </c>
      <c r="B2907" s="68"/>
      <c r="C2907" s="69" t="s">
        <v>5834</v>
      </c>
      <c r="D2907" s="70" t="s">
        <v>21</v>
      </c>
      <c r="E2907" s="71">
        <v>107.1</v>
      </c>
      <c r="F2907" s="71">
        <v>20.74</v>
      </c>
      <c r="G2907" s="71">
        <v>127.84</v>
      </c>
      <c r="H2907" s="45">
        <v>9</v>
      </c>
    </row>
    <row r="2908" spans="1:8" x14ac:dyDescent="0.25">
      <c r="A2908" s="68" t="s">
        <v>5835</v>
      </c>
      <c r="B2908" s="68"/>
      <c r="C2908" s="69" t="s">
        <v>5836</v>
      </c>
      <c r="D2908" s="70" t="s">
        <v>21</v>
      </c>
      <c r="E2908" s="71">
        <v>652.78</v>
      </c>
      <c r="F2908" s="71">
        <v>124.41</v>
      </c>
      <c r="G2908" s="71">
        <v>777.19</v>
      </c>
      <c r="H2908" s="45">
        <v>9</v>
      </c>
    </row>
    <row r="2909" spans="1:8" x14ac:dyDescent="0.25">
      <c r="A2909" s="68" t="s">
        <v>5837</v>
      </c>
      <c r="B2909" s="68"/>
      <c r="C2909" s="69" t="s">
        <v>5838</v>
      </c>
      <c r="D2909" s="70" t="s">
        <v>21</v>
      </c>
      <c r="E2909" s="71">
        <v>534.36</v>
      </c>
      <c r="F2909" s="71">
        <v>124.41</v>
      </c>
      <c r="G2909" s="71">
        <v>658.77</v>
      </c>
      <c r="H2909" s="45">
        <v>9</v>
      </c>
    </row>
    <row r="2910" spans="1:8" ht="30" x14ac:dyDescent="0.25">
      <c r="A2910" s="68" t="s">
        <v>5839</v>
      </c>
      <c r="B2910" s="68"/>
      <c r="C2910" s="69" t="s">
        <v>5840</v>
      </c>
      <c r="D2910" s="70" t="s">
        <v>21</v>
      </c>
      <c r="E2910" s="71">
        <v>199.24</v>
      </c>
      <c r="F2910" s="71">
        <v>41.47</v>
      </c>
      <c r="G2910" s="71">
        <v>240.71</v>
      </c>
      <c r="H2910" s="45">
        <v>9</v>
      </c>
    </row>
    <row r="2911" spans="1:8" ht="30" x14ac:dyDescent="0.25">
      <c r="A2911" s="68" t="s">
        <v>5841</v>
      </c>
      <c r="B2911" s="68"/>
      <c r="C2911" s="69" t="s">
        <v>5842</v>
      </c>
      <c r="D2911" s="70" t="s">
        <v>21</v>
      </c>
      <c r="E2911" s="71">
        <v>214.54</v>
      </c>
      <c r="F2911" s="71">
        <v>20.74</v>
      </c>
      <c r="G2911" s="71">
        <v>235.28</v>
      </c>
      <c r="H2911" s="45">
        <v>9</v>
      </c>
    </row>
    <row r="2912" spans="1:8" ht="30" x14ac:dyDescent="0.25">
      <c r="A2912" s="68" t="s">
        <v>5843</v>
      </c>
      <c r="B2912" s="68"/>
      <c r="C2912" s="69" t="s">
        <v>5844</v>
      </c>
      <c r="D2912" s="70" t="s">
        <v>21</v>
      </c>
      <c r="E2912" s="71">
        <v>52.84</v>
      </c>
      <c r="F2912" s="71">
        <v>13.69</v>
      </c>
      <c r="G2912" s="71">
        <v>66.53</v>
      </c>
      <c r="H2912" s="45">
        <v>9</v>
      </c>
    </row>
    <row r="2913" spans="1:8" x14ac:dyDescent="0.25">
      <c r="A2913" s="68" t="s">
        <v>5845</v>
      </c>
      <c r="B2913" s="68"/>
      <c r="C2913" s="69" t="s">
        <v>5846</v>
      </c>
      <c r="D2913" s="70" t="s">
        <v>21</v>
      </c>
      <c r="E2913" s="71">
        <v>507.15</v>
      </c>
      <c r="F2913" s="71">
        <v>124.41</v>
      </c>
      <c r="G2913" s="71">
        <v>631.55999999999995</v>
      </c>
      <c r="H2913" s="45">
        <v>9</v>
      </c>
    </row>
    <row r="2914" spans="1:8" ht="30" x14ac:dyDescent="0.25">
      <c r="A2914" s="68" t="s">
        <v>5847</v>
      </c>
      <c r="B2914" s="68"/>
      <c r="C2914" s="69" t="s">
        <v>5848</v>
      </c>
      <c r="D2914" s="70" t="s">
        <v>334</v>
      </c>
      <c r="E2914" s="71">
        <v>678.13</v>
      </c>
      <c r="F2914" s="71">
        <v>49.91</v>
      </c>
      <c r="G2914" s="71">
        <v>728.04</v>
      </c>
      <c r="H2914" s="45">
        <v>9</v>
      </c>
    </row>
    <row r="2915" spans="1:8" x14ac:dyDescent="0.25">
      <c r="A2915" s="68" t="s">
        <v>5849</v>
      </c>
      <c r="B2915" s="68"/>
      <c r="C2915" s="69" t="s">
        <v>5850</v>
      </c>
      <c r="D2915" s="70" t="s">
        <v>21</v>
      </c>
      <c r="E2915" s="71">
        <v>106.27</v>
      </c>
      <c r="F2915" s="71">
        <v>20.74</v>
      </c>
      <c r="G2915" s="71">
        <v>127.01</v>
      </c>
      <c r="H2915" s="45">
        <v>9</v>
      </c>
    </row>
    <row r="2916" spans="1:8" x14ac:dyDescent="0.25">
      <c r="A2916" s="68" t="s">
        <v>5851</v>
      </c>
      <c r="B2916" s="68"/>
      <c r="C2916" s="69" t="s">
        <v>5852</v>
      </c>
      <c r="D2916" s="70"/>
      <c r="E2916" s="71"/>
      <c r="F2916" s="71"/>
      <c r="G2916" s="71"/>
      <c r="H2916" s="45">
        <v>5</v>
      </c>
    </row>
    <row r="2917" spans="1:8" ht="30" x14ac:dyDescent="0.25">
      <c r="A2917" s="68" t="s">
        <v>5853</v>
      </c>
      <c r="B2917" s="68"/>
      <c r="C2917" s="69" t="s">
        <v>5854</v>
      </c>
      <c r="D2917" s="70" t="s">
        <v>73</v>
      </c>
      <c r="E2917" s="71">
        <v>688.83</v>
      </c>
      <c r="F2917" s="71">
        <v>68.540000000000006</v>
      </c>
      <c r="G2917" s="71">
        <v>757.37</v>
      </c>
      <c r="H2917" s="45">
        <v>9</v>
      </c>
    </row>
    <row r="2918" spans="1:8" ht="30" x14ac:dyDescent="0.25">
      <c r="A2918" s="68" t="s">
        <v>5855</v>
      </c>
      <c r="B2918" s="68"/>
      <c r="C2918" s="69" t="s">
        <v>5856</v>
      </c>
      <c r="D2918" s="70" t="s">
        <v>73</v>
      </c>
      <c r="E2918" s="71">
        <v>1029.47</v>
      </c>
      <c r="F2918" s="71">
        <v>74.8</v>
      </c>
      <c r="G2918" s="71">
        <v>1104.27</v>
      </c>
      <c r="H2918" s="45">
        <v>9</v>
      </c>
    </row>
    <row r="2919" spans="1:8" ht="30" x14ac:dyDescent="0.25">
      <c r="A2919" s="68" t="s">
        <v>5857</v>
      </c>
      <c r="B2919" s="68"/>
      <c r="C2919" s="69" t="s">
        <v>5858</v>
      </c>
      <c r="D2919" s="70" t="s">
        <v>73</v>
      </c>
      <c r="E2919" s="71">
        <v>1322.61</v>
      </c>
      <c r="F2919" s="71">
        <v>151.52000000000001</v>
      </c>
      <c r="G2919" s="71">
        <v>1474.13</v>
      </c>
      <c r="H2919" s="45">
        <v>9</v>
      </c>
    </row>
    <row r="2920" spans="1:8" ht="30" x14ac:dyDescent="0.25">
      <c r="A2920" s="68" t="s">
        <v>5859</v>
      </c>
      <c r="B2920" s="68"/>
      <c r="C2920" s="69" t="s">
        <v>5860</v>
      </c>
      <c r="D2920" s="70" t="s">
        <v>73</v>
      </c>
      <c r="E2920" s="71">
        <v>2765.2</v>
      </c>
      <c r="F2920" s="71"/>
      <c r="G2920" s="71">
        <v>2765.2</v>
      </c>
      <c r="H2920" s="45">
        <v>9</v>
      </c>
    </row>
    <row r="2921" spans="1:8" x14ac:dyDescent="0.25">
      <c r="A2921" s="68" t="s">
        <v>5861</v>
      </c>
      <c r="B2921" s="68"/>
      <c r="C2921" s="69" t="s">
        <v>5862</v>
      </c>
      <c r="D2921" s="70"/>
      <c r="E2921" s="71"/>
      <c r="F2921" s="71"/>
      <c r="G2921" s="71"/>
      <c r="H2921" s="45">
        <v>5</v>
      </c>
    </row>
    <row r="2922" spans="1:8" ht="30" x14ac:dyDescent="0.25">
      <c r="A2922" s="68" t="s">
        <v>5863</v>
      </c>
      <c r="B2922" s="68"/>
      <c r="C2922" s="69" t="s">
        <v>5864</v>
      </c>
      <c r="D2922" s="70" t="s">
        <v>21</v>
      </c>
      <c r="E2922" s="71">
        <v>256.26</v>
      </c>
      <c r="F2922" s="71">
        <v>5.13</v>
      </c>
      <c r="G2922" s="71">
        <v>261.39</v>
      </c>
      <c r="H2922" s="45">
        <v>9</v>
      </c>
    </row>
    <row r="2923" spans="1:8" x14ac:dyDescent="0.25">
      <c r="A2923" s="68" t="s">
        <v>5865</v>
      </c>
      <c r="B2923" s="68"/>
      <c r="C2923" s="69" t="s">
        <v>5866</v>
      </c>
      <c r="D2923" s="70" t="s">
        <v>21</v>
      </c>
      <c r="E2923" s="71">
        <v>43.51</v>
      </c>
      <c r="F2923" s="71">
        <v>12.34</v>
      </c>
      <c r="G2923" s="71">
        <v>55.85</v>
      </c>
      <c r="H2923" s="45">
        <v>9</v>
      </c>
    </row>
    <row r="2924" spans="1:8" ht="30" x14ac:dyDescent="0.25">
      <c r="A2924" s="68" t="s">
        <v>5867</v>
      </c>
      <c r="B2924" s="68"/>
      <c r="C2924" s="69" t="s">
        <v>5868</v>
      </c>
      <c r="D2924" s="70" t="s">
        <v>21</v>
      </c>
      <c r="E2924" s="71">
        <v>63.72</v>
      </c>
      <c r="F2924" s="71">
        <v>5.13</v>
      </c>
      <c r="G2924" s="71">
        <v>68.849999999999994</v>
      </c>
      <c r="H2924" s="45">
        <v>9</v>
      </c>
    </row>
    <row r="2925" spans="1:8" x14ac:dyDescent="0.25">
      <c r="A2925" s="68" t="s">
        <v>5869</v>
      </c>
      <c r="B2925" s="68"/>
      <c r="C2925" s="69" t="s">
        <v>5870</v>
      </c>
      <c r="D2925" s="70" t="s">
        <v>21</v>
      </c>
      <c r="E2925" s="71">
        <v>51.18</v>
      </c>
      <c r="F2925" s="71">
        <v>12.34</v>
      </c>
      <c r="G2925" s="71">
        <v>63.52</v>
      </c>
      <c r="H2925" s="45">
        <v>9</v>
      </c>
    </row>
    <row r="2926" spans="1:8" ht="30" x14ac:dyDescent="0.25">
      <c r="A2926" s="68" t="s">
        <v>5871</v>
      </c>
      <c r="B2926" s="68"/>
      <c r="C2926" s="69" t="s">
        <v>5872</v>
      </c>
      <c r="D2926" s="70" t="s">
        <v>21</v>
      </c>
      <c r="E2926" s="71">
        <v>84.51</v>
      </c>
      <c r="F2926" s="71">
        <v>5.13</v>
      </c>
      <c r="G2926" s="71">
        <v>89.64</v>
      </c>
      <c r="H2926" s="45">
        <v>9</v>
      </c>
    </row>
    <row r="2927" spans="1:8" x14ac:dyDescent="0.25">
      <c r="A2927" s="68" t="s">
        <v>5873</v>
      </c>
      <c r="B2927" s="68"/>
      <c r="C2927" s="69" t="s">
        <v>5874</v>
      </c>
      <c r="D2927" s="70" t="s">
        <v>21</v>
      </c>
      <c r="E2927" s="71">
        <v>52.21</v>
      </c>
      <c r="F2927" s="71">
        <v>12.34</v>
      </c>
      <c r="G2927" s="71">
        <v>64.55</v>
      </c>
      <c r="H2927" s="45">
        <v>9</v>
      </c>
    </row>
    <row r="2928" spans="1:8" x14ac:dyDescent="0.25">
      <c r="A2928" s="68" t="s">
        <v>5875</v>
      </c>
      <c r="B2928" s="68"/>
      <c r="C2928" s="69" t="s">
        <v>5876</v>
      </c>
      <c r="D2928" s="70" t="s">
        <v>21</v>
      </c>
      <c r="E2928" s="71">
        <v>35.75</v>
      </c>
      <c r="F2928" s="71">
        <v>5.13</v>
      </c>
      <c r="G2928" s="71">
        <v>40.880000000000003</v>
      </c>
      <c r="H2928" s="45">
        <v>9</v>
      </c>
    </row>
    <row r="2929" spans="1:8" x14ac:dyDescent="0.25">
      <c r="A2929" s="68" t="s">
        <v>5877</v>
      </c>
      <c r="B2929" s="68"/>
      <c r="C2929" s="69" t="s">
        <v>5878</v>
      </c>
      <c r="D2929" s="70" t="s">
        <v>21</v>
      </c>
      <c r="E2929" s="71">
        <v>47.5</v>
      </c>
      <c r="F2929" s="71">
        <v>5.13</v>
      </c>
      <c r="G2929" s="71">
        <v>52.63</v>
      </c>
      <c r="H2929" s="45">
        <v>9</v>
      </c>
    </row>
    <row r="2930" spans="1:8" x14ac:dyDescent="0.25">
      <c r="A2930" s="68" t="s">
        <v>5879</v>
      </c>
      <c r="B2930" s="68"/>
      <c r="C2930" s="69" t="s">
        <v>5880</v>
      </c>
      <c r="D2930" s="70" t="s">
        <v>21</v>
      </c>
      <c r="E2930" s="71">
        <v>66.94</v>
      </c>
      <c r="F2930" s="71">
        <v>5.13</v>
      </c>
      <c r="G2930" s="71">
        <v>72.069999999999993</v>
      </c>
      <c r="H2930" s="45">
        <v>9</v>
      </c>
    </row>
    <row r="2931" spans="1:8" x14ac:dyDescent="0.25">
      <c r="A2931" s="68" t="s">
        <v>5881</v>
      </c>
      <c r="B2931" s="68"/>
      <c r="C2931" s="69" t="s">
        <v>5882</v>
      </c>
      <c r="D2931" s="70" t="s">
        <v>21</v>
      </c>
      <c r="E2931" s="71">
        <v>65.459999999999994</v>
      </c>
      <c r="F2931" s="71">
        <v>20.74</v>
      </c>
      <c r="G2931" s="71">
        <v>86.2</v>
      </c>
      <c r="H2931" s="45">
        <v>9</v>
      </c>
    </row>
    <row r="2932" spans="1:8" x14ac:dyDescent="0.25">
      <c r="A2932" s="68" t="s">
        <v>5883</v>
      </c>
      <c r="B2932" s="68"/>
      <c r="C2932" s="69" t="s">
        <v>5884</v>
      </c>
      <c r="D2932" s="70" t="s">
        <v>21</v>
      </c>
      <c r="E2932" s="71">
        <v>116.5</v>
      </c>
      <c r="F2932" s="71">
        <v>37.4</v>
      </c>
      <c r="G2932" s="71">
        <v>153.9</v>
      </c>
      <c r="H2932" s="45">
        <v>9</v>
      </c>
    </row>
    <row r="2933" spans="1:8" x14ac:dyDescent="0.25">
      <c r="A2933" s="68" t="s">
        <v>5885</v>
      </c>
      <c r="B2933" s="68"/>
      <c r="C2933" s="69" t="s">
        <v>5886</v>
      </c>
      <c r="D2933" s="70" t="s">
        <v>21</v>
      </c>
      <c r="E2933" s="71">
        <v>190.03</v>
      </c>
      <c r="F2933" s="71">
        <v>15.82</v>
      </c>
      <c r="G2933" s="71">
        <v>205.85</v>
      </c>
      <c r="H2933" s="45">
        <v>9</v>
      </c>
    </row>
    <row r="2934" spans="1:8" x14ac:dyDescent="0.25">
      <c r="A2934" s="68" t="s">
        <v>5887</v>
      </c>
      <c r="B2934" s="68"/>
      <c r="C2934" s="69" t="s">
        <v>5888</v>
      </c>
      <c r="D2934" s="70" t="s">
        <v>21</v>
      </c>
      <c r="E2934" s="71">
        <v>99.95</v>
      </c>
      <c r="F2934" s="71">
        <v>15.82</v>
      </c>
      <c r="G2934" s="71">
        <v>115.77</v>
      </c>
      <c r="H2934" s="45">
        <v>9</v>
      </c>
    </row>
    <row r="2935" spans="1:8" ht="30" x14ac:dyDescent="0.25">
      <c r="A2935" s="68" t="s">
        <v>5889</v>
      </c>
      <c r="B2935" s="68"/>
      <c r="C2935" s="69" t="s">
        <v>5890</v>
      </c>
      <c r="D2935" s="70" t="s">
        <v>21</v>
      </c>
      <c r="E2935" s="71">
        <v>388.87</v>
      </c>
      <c r="F2935" s="71">
        <v>58.06</v>
      </c>
      <c r="G2935" s="71">
        <v>446.93</v>
      </c>
      <c r="H2935" s="45">
        <v>9</v>
      </c>
    </row>
    <row r="2936" spans="1:8" x14ac:dyDescent="0.25">
      <c r="A2936" s="68" t="s">
        <v>5891</v>
      </c>
      <c r="B2936" s="68"/>
      <c r="C2936" s="69" t="s">
        <v>5892</v>
      </c>
      <c r="D2936" s="70" t="s">
        <v>21</v>
      </c>
      <c r="E2936" s="71">
        <v>532.13</v>
      </c>
      <c r="F2936" s="71">
        <v>20.74</v>
      </c>
      <c r="G2936" s="71">
        <v>552.87</v>
      </c>
      <c r="H2936" s="45">
        <v>9</v>
      </c>
    </row>
    <row r="2937" spans="1:8" ht="30" x14ac:dyDescent="0.25">
      <c r="A2937" s="68" t="s">
        <v>5893</v>
      </c>
      <c r="B2937" s="68"/>
      <c r="C2937" s="69" t="s">
        <v>5894</v>
      </c>
      <c r="D2937" s="70" t="s">
        <v>21</v>
      </c>
      <c r="E2937" s="71">
        <v>30.2</v>
      </c>
      <c r="F2937" s="71">
        <v>14.59</v>
      </c>
      <c r="G2937" s="71">
        <v>44.79</v>
      </c>
      <c r="H2937" s="45">
        <v>9</v>
      </c>
    </row>
    <row r="2938" spans="1:8" ht="30" x14ac:dyDescent="0.25">
      <c r="A2938" s="68" t="s">
        <v>5895</v>
      </c>
      <c r="B2938" s="68"/>
      <c r="C2938" s="69" t="s">
        <v>5896</v>
      </c>
      <c r="D2938" s="70" t="s">
        <v>21</v>
      </c>
      <c r="E2938" s="71">
        <v>30.24</v>
      </c>
      <c r="F2938" s="71">
        <v>14.59</v>
      </c>
      <c r="G2938" s="71">
        <v>44.83</v>
      </c>
      <c r="H2938" s="45">
        <v>9</v>
      </c>
    </row>
    <row r="2939" spans="1:8" ht="30" x14ac:dyDescent="0.25">
      <c r="A2939" s="68" t="s">
        <v>5897</v>
      </c>
      <c r="B2939" s="68"/>
      <c r="C2939" s="69" t="s">
        <v>5898</v>
      </c>
      <c r="D2939" s="70" t="s">
        <v>21</v>
      </c>
      <c r="E2939" s="71">
        <v>37.33</v>
      </c>
      <c r="F2939" s="71">
        <v>14.59</v>
      </c>
      <c r="G2939" s="71">
        <v>51.92</v>
      </c>
      <c r="H2939" s="45">
        <v>9</v>
      </c>
    </row>
    <row r="2940" spans="1:8" ht="30" x14ac:dyDescent="0.25">
      <c r="A2940" s="68" t="s">
        <v>5899</v>
      </c>
      <c r="B2940" s="68"/>
      <c r="C2940" s="69" t="s">
        <v>5900</v>
      </c>
      <c r="D2940" s="70" t="s">
        <v>21</v>
      </c>
      <c r="E2940" s="71">
        <v>20.21</v>
      </c>
      <c r="F2940" s="71">
        <v>14.59</v>
      </c>
      <c r="G2940" s="71">
        <v>34.799999999999997</v>
      </c>
      <c r="H2940" s="45">
        <v>9</v>
      </c>
    </row>
    <row r="2941" spans="1:8" ht="30" x14ac:dyDescent="0.25">
      <c r="A2941" s="68" t="s">
        <v>5901</v>
      </c>
      <c r="B2941" s="68"/>
      <c r="C2941" s="69" t="s">
        <v>5902</v>
      </c>
      <c r="D2941" s="70" t="s">
        <v>21</v>
      </c>
      <c r="E2941" s="71">
        <v>29.13</v>
      </c>
      <c r="F2941" s="71">
        <v>14.59</v>
      </c>
      <c r="G2941" s="71">
        <v>43.72</v>
      </c>
      <c r="H2941" s="45">
        <v>9</v>
      </c>
    </row>
    <row r="2942" spans="1:8" ht="30" x14ac:dyDescent="0.25">
      <c r="A2942" s="68" t="s">
        <v>5903</v>
      </c>
      <c r="B2942" s="68"/>
      <c r="C2942" s="69" t="s">
        <v>5904</v>
      </c>
      <c r="D2942" s="70" t="s">
        <v>21</v>
      </c>
      <c r="E2942" s="71">
        <v>29.76</v>
      </c>
      <c r="F2942" s="71">
        <v>14.59</v>
      </c>
      <c r="G2942" s="71">
        <v>44.35</v>
      </c>
      <c r="H2942" s="45">
        <v>9</v>
      </c>
    </row>
    <row r="2943" spans="1:8" ht="30" x14ac:dyDescent="0.25">
      <c r="A2943" s="68" t="s">
        <v>5905</v>
      </c>
      <c r="B2943" s="68"/>
      <c r="C2943" s="69" t="s">
        <v>5906</v>
      </c>
      <c r="D2943" s="70" t="s">
        <v>21</v>
      </c>
      <c r="E2943" s="71">
        <v>49.24</v>
      </c>
      <c r="F2943" s="71">
        <v>14.59</v>
      </c>
      <c r="G2943" s="71">
        <v>63.83</v>
      </c>
      <c r="H2943" s="45">
        <v>9</v>
      </c>
    </row>
    <row r="2944" spans="1:8" ht="30" x14ac:dyDescent="0.25">
      <c r="A2944" s="68" t="s">
        <v>5907</v>
      </c>
      <c r="B2944" s="68"/>
      <c r="C2944" s="69" t="s">
        <v>5908</v>
      </c>
      <c r="D2944" s="70" t="s">
        <v>21</v>
      </c>
      <c r="E2944" s="71">
        <v>59.32</v>
      </c>
      <c r="F2944" s="71">
        <v>14.59</v>
      </c>
      <c r="G2944" s="71">
        <v>73.91</v>
      </c>
      <c r="H2944" s="45">
        <v>9</v>
      </c>
    </row>
    <row r="2945" spans="1:8" ht="30" x14ac:dyDescent="0.25">
      <c r="A2945" s="68" t="s">
        <v>5909</v>
      </c>
      <c r="B2945" s="68"/>
      <c r="C2945" s="69" t="s">
        <v>5910</v>
      </c>
      <c r="D2945" s="70" t="s">
        <v>21</v>
      </c>
      <c r="E2945" s="71">
        <v>553.84</v>
      </c>
      <c r="F2945" s="71">
        <v>58.06</v>
      </c>
      <c r="G2945" s="71">
        <v>611.9</v>
      </c>
      <c r="H2945" s="45">
        <v>9</v>
      </c>
    </row>
    <row r="2946" spans="1:8" x14ac:dyDescent="0.25">
      <c r="A2946" s="68" t="s">
        <v>5911</v>
      </c>
      <c r="B2946" s="68"/>
      <c r="C2946" s="69" t="s">
        <v>5912</v>
      </c>
      <c r="D2946" s="70" t="s">
        <v>21</v>
      </c>
      <c r="E2946" s="71">
        <v>437.5</v>
      </c>
      <c r="F2946" s="71">
        <v>33.25</v>
      </c>
      <c r="G2946" s="71">
        <v>470.75</v>
      </c>
      <c r="H2946" s="45">
        <v>9</v>
      </c>
    </row>
    <row r="2947" spans="1:8" ht="30" x14ac:dyDescent="0.25">
      <c r="A2947" s="68" t="s">
        <v>5913</v>
      </c>
      <c r="B2947" s="68"/>
      <c r="C2947" s="69" t="s">
        <v>5914</v>
      </c>
      <c r="D2947" s="70" t="s">
        <v>21</v>
      </c>
      <c r="E2947" s="71">
        <v>189.08</v>
      </c>
      <c r="F2947" s="71">
        <v>15.82</v>
      </c>
      <c r="G2947" s="71">
        <v>204.9</v>
      </c>
      <c r="H2947" s="45">
        <v>9</v>
      </c>
    </row>
    <row r="2948" spans="1:8" ht="30" x14ac:dyDescent="0.25">
      <c r="A2948" s="68" t="s">
        <v>5915</v>
      </c>
      <c r="B2948" s="68"/>
      <c r="C2948" s="69" t="s">
        <v>5916</v>
      </c>
      <c r="D2948" s="70" t="s">
        <v>21</v>
      </c>
      <c r="E2948" s="71">
        <v>58.5</v>
      </c>
      <c r="F2948" s="71">
        <v>14.59</v>
      </c>
      <c r="G2948" s="71">
        <v>73.09</v>
      </c>
      <c r="H2948" s="45">
        <v>9</v>
      </c>
    </row>
    <row r="2949" spans="1:8" ht="30" x14ac:dyDescent="0.25">
      <c r="A2949" s="68" t="s">
        <v>5917</v>
      </c>
      <c r="B2949" s="68"/>
      <c r="C2949" s="69" t="s">
        <v>5918</v>
      </c>
      <c r="D2949" s="70" t="s">
        <v>21</v>
      </c>
      <c r="E2949" s="71">
        <v>403.2</v>
      </c>
      <c r="F2949" s="71">
        <v>14.59</v>
      </c>
      <c r="G2949" s="71">
        <v>417.79</v>
      </c>
      <c r="H2949" s="45">
        <v>9</v>
      </c>
    </row>
    <row r="2950" spans="1:8" ht="30" x14ac:dyDescent="0.25">
      <c r="A2950" s="68" t="s">
        <v>5919</v>
      </c>
      <c r="B2950" s="68"/>
      <c r="C2950" s="69" t="s">
        <v>8267</v>
      </c>
      <c r="D2950" s="70" t="s">
        <v>21</v>
      </c>
      <c r="E2950" s="71">
        <v>132.06</v>
      </c>
      <c r="F2950" s="71">
        <v>15.82</v>
      </c>
      <c r="G2950" s="71">
        <v>147.88</v>
      </c>
      <c r="H2950" s="45">
        <v>9</v>
      </c>
    </row>
    <row r="2951" spans="1:8" ht="30" x14ac:dyDescent="0.25">
      <c r="A2951" s="68" t="s">
        <v>5921</v>
      </c>
      <c r="B2951" s="68"/>
      <c r="C2951" s="69" t="s">
        <v>5922</v>
      </c>
      <c r="D2951" s="70" t="s">
        <v>334</v>
      </c>
      <c r="E2951" s="71">
        <v>795.8</v>
      </c>
      <c r="F2951" s="71">
        <v>58.14</v>
      </c>
      <c r="G2951" s="71">
        <v>853.94</v>
      </c>
      <c r="H2951" s="45">
        <v>9</v>
      </c>
    </row>
    <row r="2952" spans="1:8" x14ac:dyDescent="0.25">
      <c r="A2952" s="68" t="s">
        <v>5923</v>
      </c>
      <c r="B2952" s="68"/>
      <c r="C2952" s="69" t="s">
        <v>5924</v>
      </c>
      <c r="D2952" s="70" t="s">
        <v>21</v>
      </c>
      <c r="E2952" s="71">
        <v>4.01</v>
      </c>
      <c r="F2952" s="71">
        <v>14.59</v>
      </c>
      <c r="G2952" s="71">
        <v>18.600000000000001</v>
      </c>
      <c r="H2952" s="45">
        <v>9</v>
      </c>
    </row>
    <row r="2953" spans="1:8" x14ac:dyDescent="0.25">
      <c r="A2953" s="68" t="s">
        <v>5925</v>
      </c>
      <c r="B2953" s="68"/>
      <c r="C2953" s="69" t="s">
        <v>5926</v>
      </c>
      <c r="D2953" s="70" t="s">
        <v>21</v>
      </c>
      <c r="E2953" s="71">
        <v>4.5199999999999996</v>
      </c>
      <c r="F2953" s="71">
        <v>14.59</v>
      </c>
      <c r="G2953" s="71">
        <v>19.11</v>
      </c>
      <c r="H2953" s="45">
        <v>9</v>
      </c>
    </row>
    <row r="2954" spans="1:8" ht="45" x14ac:dyDescent="0.25">
      <c r="A2954" s="68" t="s">
        <v>5927</v>
      </c>
      <c r="B2954" s="68"/>
      <c r="C2954" s="69" t="s">
        <v>5928</v>
      </c>
      <c r="D2954" s="70" t="s">
        <v>21</v>
      </c>
      <c r="E2954" s="71">
        <v>695.96</v>
      </c>
      <c r="F2954" s="71">
        <v>15.82</v>
      </c>
      <c r="G2954" s="71">
        <v>711.78</v>
      </c>
      <c r="H2954" s="45">
        <v>9</v>
      </c>
    </row>
    <row r="2955" spans="1:8" ht="30" x14ac:dyDescent="0.25">
      <c r="A2955" s="68" t="s">
        <v>5929</v>
      </c>
      <c r="B2955" s="68"/>
      <c r="C2955" s="69" t="s">
        <v>5930</v>
      </c>
      <c r="D2955" s="70" t="s">
        <v>21</v>
      </c>
      <c r="E2955" s="71">
        <v>771.92</v>
      </c>
      <c r="F2955" s="71">
        <v>58.06</v>
      </c>
      <c r="G2955" s="71">
        <v>829.98</v>
      </c>
      <c r="H2955" s="45">
        <v>9</v>
      </c>
    </row>
    <row r="2956" spans="1:8" ht="30" x14ac:dyDescent="0.25">
      <c r="A2956" s="68" t="s">
        <v>5931</v>
      </c>
      <c r="B2956" s="68"/>
      <c r="C2956" s="69" t="s">
        <v>5932</v>
      </c>
      <c r="D2956" s="70" t="s">
        <v>21</v>
      </c>
      <c r="E2956" s="71">
        <v>1782.14</v>
      </c>
      <c r="F2956" s="71">
        <v>58.06</v>
      </c>
      <c r="G2956" s="71">
        <v>1840.2</v>
      </c>
      <c r="H2956" s="45">
        <v>9</v>
      </c>
    </row>
    <row r="2957" spans="1:8" x14ac:dyDescent="0.25">
      <c r="A2957" s="68" t="s">
        <v>5933</v>
      </c>
      <c r="B2957" s="68"/>
      <c r="C2957" s="69" t="s">
        <v>5934</v>
      </c>
      <c r="D2957" s="70" t="s">
        <v>21</v>
      </c>
      <c r="E2957" s="71">
        <v>1281.1500000000001</v>
      </c>
      <c r="F2957" s="71">
        <v>5.13</v>
      </c>
      <c r="G2957" s="71">
        <v>1286.28</v>
      </c>
      <c r="H2957" s="45">
        <v>9</v>
      </c>
    </row>
    <row r="2958" spans="1:8" x14ac:dyDescent="0.25">
      <c r="A2958" s="68" t="s">
        <v>5935</v>
      </c>
      <c r="B2958" s="68"/>
      <c r="C2958" s="69" t="s">
        <v>5936</v>
      </c>
      <c r="D2958" s="70" t="s">
        <v>21</v>
      </c>
      <c r="E2958" s="71">
        <v>346.22</v>
      </c>
      <c r="F2958" s="71">
        <v>20.74</v>
      </c>
      <c r="G2958" s="71">
        <v>366.96</v>
      </c>
      <c r="H2958" s="45">
        <v>9</v>
      </c>
    </row>
    <row r="2959" spans="1:8" x14ac:dyDescent="0.25">
      <c r="A2959" s="68" t="s">
        <v>5937</v>
      </c>
      <c r="B2959" s="68"/>
      <c r="C2959" s="69" t="s">
        <v>5938</v>
      </c>
      <c r="D2959" s="70" t="s">
        <v>21</v>
      </c>
      <c r="E2959" s="71">
        <v>48.49</v>
      </c>
      <c r="F2959" s="71">
        <v>24.6</v>
      </c>
      <c r="G2959" s="71">
        <v>73.09</v>
      </c>
      <c r="H2959" s="45">
        <v>9</v>
      </c>
    </row>
    <row r="2960" spans="1:8" ht="45" x14ac:dyDescent="0.25">
      <c r="A2960" s="68" t="s">
        <v>5939</v>
      </c>
      <c r="B2960" s="68"/>
      <c r="C2960" s="69" t="s">
        <v>5940</v>
      </c>
      <c r="D2960" s="70" t="s">
        <v>21</v>
      </c>
      <c r="E2960" s="71">
        <v>272.67</v>
      </c>
      <c r="F2960" s="71">
        <v>20.74</v>
      </c>
      <c r="G2960" s="71">
        <v>293.41000000000003</v>
      </c>
      <c r="H2960" s="45">
        <v>9</v>
      </c>
    </row>
    <row r="2961" spans="1:8" ht="30" x14ac:dyDescent="0.25">
      <c r="A2961" s="68" t="s">
        <v>5941</v>
      </c>
      <c r="B2961" s="68"/>
      <c r="C2961" s="69" t="s">
        <v>5942</v>
      </c>
      <c r="D2961" s="70" t="s">
        <v>21</v>
      </c>
      <c r="E2961" s="71">
        <v>473.77</v>
      </c>
      <c r="F2961" s="71">
        <v>20.74</v>
      </c>
      <c r="G2961" s="71">
        <v>494.51</v>
      </c>
      <c r="H2961" s="45">
        <v>9</v>
      </c>
    </row>
    <row r="2962" spans="1:8" x14ac:dyDescent="0.25">
      <c r="A2962" s="68" t="s">
        <v>5943</v>
      </c>
      <c r="B2962" s="68"/>
      <c r="C2962" s="69" t="s">
        <v>5944</v>
      </c>
      <c r="D2962" s="70"/>
      <c r="E2962" s="71"/>
      <c r="F2962" s="71"/>
      <c r="G2962" s="71"/>
      <c r="H2962" s="45">
        <v>5</v>
      </c>
    </row>
    <row r="2963" spans="1:8" x14ac:dyDescent="0.25">
      <c r="A2963" s="68" t="s">
        <v>5945</v>
      </c>
      <c r="B2963" s="68"/>
      <c r="C2963" s="69" t="s">
        <v>5946</v>
      </c>
      <c r="D2963" s="70" t="s">
        <v>73</v>
      </c>
      <c r="E2963" s="71">
        <v>482.02</v>
      </c>
      <c r="F2963" s="71">
        <v>24.31</v>
      </c>
      <c r="G2963" s="71">
        <v>506.33</v>
      </c>
      <c r="H2963" s="45">
        <v>9</v>
      </c>
    </row>
    <row r="2964" spans="1:8" x14ac:dyDescent="0.25">
      <c r="A2964" s="68" t="s">
        <v>5947</v>
      </c>
      <c r="B2964" s="68"/>
      <c r="C2964" s="69" t="s">
        <v>5948</v>
      </c>
      <c r="D2964" s="70" t="s">
        <v>73</v>
      </c>
      <c r="E2964" s="71">
        <v>234.39</v>
      </c>
      <c r="F2964" s="71">
        <v>74.8</v>
      </c>
      <c r="G2964" s="71">
        <v>309.19</v>
      </c>
      <c r="H2964" s="45">
        <v>9</v>
      </c>
    </row>
    <row r="2965" spans="1:8" x14ac:dyDescent="0.25">
      <c r="A2965" s="68" t="s">
        <v>5949</v>
      </c>
      <c r="B2965" s="68"/>
      <c r="C2965" s="69" t="s">
        <v>5950</v>
      </c>
      <c r="D2965" s="70" t="s">
        <v>73</v>
      </c>
      <c r="E2965" s="71">
        <v>852.29</v>
      </c>
      <c r="F2965" s="71">
        <v>24.31</v>
      </c>
      <c r="G2965" s="71">
        <v>876.6</v>
      </c>
      <c r="H2965" s="45">
        <v>9</v>
      </c>
    </row>
    <row r="2966" spans="1:8" x14ac:dyDescent="0.25">
      <c r="A2966" s="68" t="s">
        <v>5951</v>
      </c>
      <c r="B2966" s="68"/>
      <c r="C2966" s="69" t="s">
        <v>5952</v>
      </c>
      <c r="D2966" s="70"/>
      <c r="E2966" s="71"/>
      <c r="F2966" s="71"/>
      <c r="G2966" s="71"/>
      <c r="H2966" s="45">
        <v>5</v>
      </c>
    </row>
    <row r="2967" spans="1:8" x14ac:dyDescent="0.25">
      <c r="A2967" s="68" t="s">
        <v>5953</v>
      </c>
      <c r="B2967" s="68"/>
      <c r="C2967" s="69" t="s">
        <v>5954</v>
      </c>
      <c r="D2967" s="70" t="s">
        <v>131</v>
      </c>
      <c r="E2967" s="71">
        <v>1173.53</v>
      </c>
      <c r="F2967" s="71">
        <v>58.34</v>
      </c>
      <c r="G2967" s="71">
        <v>1231.8699999999999</v>
      </c>
      <c r="H2967" s="45">
        <v>9</v>
      </c>
    </row>
    <row r="2968" spans="1:8" x14ac:dyDescent="0.25">
      <c r="A2968" s="68" t="s">
        <v>5955</v>
      </c>
      <c r="B2968" s="68"/>
      <c r="C2968" s="69" t="s">
        <v>5956</v>
      </c>
      <c r="D2968" s="70" t="s">
        <v>131</v>
      </c>
      <c r="E2968" s="71">
        <v>904.55</v>
      </c>
      <c r="F2968" s="71">
        <v>58.34</v>
      </c>
      <c r="G2968" s="71">
        <v>962.89</v>
      </c>
      <c r="H2968" s="45">
        <v>9</v>
      </c>
    </row>
    <row r="2969" spans="1:8" x14ac:dyDescent="0.25">
      <c r="A2969" s="68" t="s">
        <v>5957</v>
      </c>
      <c r="B2969" s="68"/>
      <c r="C2969" s="69" t="s">
        <v>5958</v>
      </c>
      <c r="D2969" s="70" t="s">
        <v>21</v>
      </c>
      <c r="E2969" s="71">
        <v>1031.3599999999999</v>
      </c>
      <c r="F2969" s="71">
        <v>124.41</v>
      </c>
      <c r="G2969" s="71">
        <v>1155.77</v>
      </c>
      <c r="H2969" s="45">
        <v>9</v>
      </c>
    </row>
    <row r="2970" spans="1:8" x14ac:dyDescent="0.25">
      <c r="A2970" s="68" t="s">
        <v>5959</v>
      </c>
      <c r="B2970" s="68"/>
      <c r="C2970" s="69" t="s">
        <v>5960</v>
      </c>
      <c r="D2970" s="70" t="s">
        <v>21</v>
      </c>
      <c r="E2970" s="71">
        <v>250.92</v>
      </c>
      <c r="F2970" s="71">
        <v>20.74</v>
      </c>
      <c r="G2970" s="71">
        <v>271.66000000000003</v>
      </c>
      <c r="H2970" s="45">
        <v>9</v>
      </c>
    </row>
    <row r="2971" spans="1:8" x14ac:dyDescent="0.25">
      <c r="A2971" s="68" t="s">
        <v>5961</v>
      </c>
      <c r="B2971" s="68"/>
      <c r="C2971" s="69" t="s">
        <v>5962</v>
      </c>
      <c r="D2971" s="70" t="s">
        <v>21</v>
      </c>
      <c r="E2971" s="71">
        <v>237.83</v>
      </c>
      <c r="F2971" s="71">
        <v>20.74</v>
      </c>
      <c r="G2971" s="71">
        <v>258.57</v>
      </c>
      <c r="H2971" s="45">
        <v>9</v>
      </c>
    </row>
    <row r="2972" spans="1:8" x14ac:dyDescent="0.25">
      <c r="A2972" s="68" t="s">
        <v>5963</v>
      </c>
      <c r="B2972" s="68"/>
      <c r="C2972" s="69" t="s">
        <v>5964</v>
      </c>
      <c r="D2972" s="70" t="s">
        <v>21</v>
      </c>
      <c r="E2972" s="71">
        <v>247.74</v>
      </c>
      <c r="F2972" s="71">
        <v>20.74</v>
      </c>
      <c r="G2972" s="71">
        <v>268.48</v>
      </c>
      <c r="H2972" s="45">
        <v>9</v>
      </c>
    </row>
    <row r="2973" spans="1:8" x14ac:dyDescent="0.25">
      <c r="A2973" s="68" t="s">
        <v>5965</v>
      </c>
      <c r="B2973" s="68"/>
      <c r="C2973" s="69" t="s">
        <v>5966</v>
      </c>
      <c r="D2973" s="70" t="s">
        <v>21</v>
      </c>
      <c r="E2973" s="71">
        <v>291.19</v>
      </c>
      <c r="F2973" s="71">
        <v>20.74</v>
      </c>
      <c r="G2973" s="71">
        <v>311.93</v>
      </c>
      <c r="H2973" s="45">
        <v>9</v>
      </c>
    </row>
    <row r="2974" spans="1:8" x14ac:dyDescent="0.25">
      <c r="A2974" s="68" t="s">
        <v>5967</v>
      </c>
      <c r="B2974" s="68"/>
      <c r="C2974" s="69" t="s">
        <v>5968</v>
      </c>
      <c r="D2974" s="70" t="s">
        <v>21</v>
      </c>
      <c r="E2974" s="71">
        <v>735.89</v>
      </c>
      <c r="F2974" s="71">
        <v>20.74</v>
      </c>
      <c r="G2974" s="71">
        <v>756.63</v>
      </c>
      <c r="H2974" s="45">
        <v>9</v>
      </c>
    </row>
    <row r="2975" spans="1:8" x14ac:dyDescent="0.25">
      <c r="A2975" s="68" t="s">
        <v>5969</v>
      </c>
      <c r="B2975" s="68"/>
      <c r="C2975" s="69" t="s">
        <v>5970</v>
      </c>
      <c r="D2975" s="70" t="s">
        <v>21</v>
      </c>
      <c r="E2975" s="71">
        <v>453.64</v>
      </c>
      <c r="F2975" s="71">
        <v>20.74</v>
      </c>
      <c r="G2975" s="71">
        <v>474.38</v>
      </c>
      <c r="H2975" s="45">
        <v>9</v>
      </c>
    </row>
    <row r="2976" spans="1:8" x14ac:dyDescent="0.25">
      <c r="A2976" s="68" t="s">
        <v>5971</v>
      </c>
      <c r="B2976" s="68"/>
      <c r="C2976" s="69" t="s">
        <v>5972</v>
      </c>
      <c r="D2976" s="70" t="s">
        <v>21</v>
      </c>
      <c r="E2976" s="71">
        <v>530.23</v>
      </c>
      <c r="F2976" s="71">
        <v>20.74</v>
      </c>
      <c r="G2976" s="71">
        <v>550.97</v>
      </c>
      <c r="H2976" s="45">
        <v>9</v>
      </c>
    </row>
    <row r="2977" spans="1:8" x14ac:dyDescent="0.25">
      <c r="A2977" s="68" t="s">
        <v>5973</v>
      </c>
      <c r="B2977" s="68"/>
      <c r="C2977" s="69" t="s">
        <v>5974</v>
      </c>
      <c r="D2977" s="70" t="s">
        <v>21</v>
      </c>
      <c r="E2977" s="71">
        <v>677.97</v>
      </c>
      <c r="F2977" s="71">
        <v>20.74</v>
      </c>
      <c r="G2977" s="71">
        <v>698.71</v>
      </c>
      <c r="H2977" s="45">
        <v>9</v>
      </c>
    </row>
    <row r="2978" spans="1:8" x14ac:dyDescent="0.25">
      <c r="A2978" s="68" t="s">
        <v>5975</v>
      </c>
      <c r="B2978" s="68"/>
      <c r="C2978" s="69" t="s">
        <v>5976</v>
      </c>
      <c r="D2978" s="70" t="s">
        <v>21</v>
      </c>
      <c r="E2978" s="71">
        <v>848.99</v>
      </c>
      <c r="F2978" s="71">
        <v>20.74</v>
      </c>
      <c r="G2978" s="71">
        <v>869.73</v>
      </c>
      <c r="H2978" s="45">
        <v>9</v>
      </c>
    </row>
    <row r="2979" spans="1:8" x14ac:dyDescent="0.25">
      <c r="A2979" s="68" t="s">
        <v>5977</v>
      </c>
      <c r="B2979" s="68"/>
      <c r="C2979" s="69" t="s">
        <v>5978</v>
      </c>
      <c r="D2979" s="70" t="s">
        <v>21</v>
      </c>
      <c r="E2979" s="71">
        <v>1197.58</v>
      </c>
      <c r="F2979" s="71">
        <v>20.74</v>
      </c>
      <c r="G2979" s="71">
        <v>1218.32</v>
      </c>
      <c r="H2979" s="45">
        <v>9</v>
      </c>
    </row>
    <row r="2980" spans="1:8" x14ac:dyDescent="0.25">
      <c r="A2980" s="68" t="s">
        <v>5979</v>
      </c>
      <c r="B2980" s="68"/>
      <c r="C2980" s="69" t="s">
        <v>5980</v>
      </c>
      <c r="D2980" s="70" t="s">
        <v>21</v>
      </c>
      <c r="E2980" s="71">
        <v>1149.5</v>
      </c>
      <c r="F2980" s="71">
        <v>20.74</v>
      </c>
      <c r="G2980" s="71">
        <v>1170.24</v>
      </c>
      <c r="H2980" s="45">
        <v>9</v>
      </c>
    </row>
    <row r="2981" spans="1:8" x14ac:dyDescent="0.25">
      <c r="A2981" s="68" t="s">
        <v>5981</v>
      </c>
      <c r="B2981" s="68"/>
      <c r="C2981" s="69" t="s">
        <v>5982</v>
      </c>
      <c r="D2981" s="70" t="s">
        <v>21</v>
      </c>
      <c r="E2981" s="71">
        <v>1779.73</v>
      </c>
      <c r="F2981" s="71">
        <v>20.74</v>
      </c>
      <c r="G2981" s="71">
        <v>1800.47</v>
      </c>
      <c r="H2981" s="45">
        <v>9</v>
      </c>
    </row>
    <row r="2982" spans="1:8" ht="30" x14ac:dyDescent="0.25">
      <c r="A2982" s="68" t="s">
        <v>5983</v>
      </c>
      <c r="B2982" s="68"/>
      <c r="C2982" s="69" t="s">
        <v>5984</v>
      </c>
      <c r="D2982" s="70" t="s">
        <v>21</v>
      </c>
      <c r="E2982" s="71">
        <v>4903.01</v>
      </c>
      <c r="F2982" s="71">
        <v>20.74</v>
      </c>
      <c r="G2982" s="71">
        <v>4923.75</v>
      </c>
      <c r="H2982" s="45">
        <v>9</v>
      </c>
    </row>
    <row r="2983" spans="1:8" ht="30" x14ac:dyDescent="0.25">
      <c r="A2983" s="68" t="s">
        <v>5985</v>
      </c>
      <c r="B2983" s="68"/>
      <c r="C2983" s="69" t="s">
        <v>5986</v>
      </c>
      <c r="D2983" s="70" t="s">
        <v>21</v>
      </c>
      <c r="E2983" s="71">
        <v>1972.1</v>
      </c>
      <c r="F2983" s="71">
        <v>20.74</v>
      </c>
      <c r="G2983" s="71">
        <v>1992.84</v>
      </c>
      <c r="H2983" s="45">
        <v>9</v>
      </c>
    </row>
    <row r="2984" spans="1:8" x14ac:dyDescent="0.25">
      <c r="A2984" s="68" t="s">
        <v>5987</v>
      </c>
      <c r="B2984" s="68"/>
      <c r="C2984" s="69" t="s">
        <v>5988</v>
      </c>
      <c r="D2984" s="70" t="s">
        <v>21</v>
      </c>
      <c r="E2984" s="71">
        <v>785.26</v>
      </c>
      <c r="F2984" s="71">
        <v>20.74</v>
      </c>
      <c r="G2984" s="71">
        <v>806</v>
      </c>
      <c r="H2984" s="45">
        <v>9</v>
      </c>
    </row>
    <row r="2985" spans="1:8" x14ac:dyDescent="0.25">
      <c r="A2985" s="68" t="s">
        <v>5989</v>
      </c>
      <c r="B2985" s="68"/>
      <c r="C2985" s="69" t="s">
        <v>5990</v>
      </c>
      <c r="D2985" s="70" t="s">
        <v>21</v>
      </c>
      <c r="E2985" s="71">
        <v>761.42</v>
      </c>
      <c r="F2985" s="71">
        <v>20.74</v>
      </c>
      <c r="G2985" s="71">
        <v>782.16</v>
      </c>
      <c r="H2985" s="45">
        <v>9</v>
      </c>
    </row>
    <row r="2986" spans="1:8" x14ac:dyDescent="0.25">
      <c r="A2986" s="68" t="s">
        <v>5991</v>
      </c>
      <c r="B2986" s="68"/>
      <c r="C2986" s="69" t="s">
        <v>5992</v>
      </c>
      <c r="D2986" s="70" t="s">
        <v>21</v>
      </c>
      <c r="E2986" s="71">
        <v>1103.29</v>
      </c>
      <c r="F2986" s="71">
        <v>20.74</v>
      </c>
      <c r="G2986" s="71">
        <v>1124.03</v>
      </c>
      <c r="H2986" s="45">
        <v>9</v>
      </c>
    </row>
    <row r="2987" spans="1:8" x14ac:dyDescent="0.25">
      <c r="A2987" s="68" t="s">
        <v>5993</v>
      </c>
      <c r="B2987" s="68"/>
      <c r="C2987" s="69" t="s">
        <v>5994</v>
      </c>
      <c r="D2987" s="70"/>
      <c r="E2987" s="71"/>
      <c r="F2987" s="71"/>
      <c r="G2987" s="71"/>
      <c r="H2987" s="45">
        <v>5</v>
      </c>
    </row>
    <row r="2988" spans="1:8" x14ac:dyDescent="0.25">
      <c r="A2988" s="68" t="s">
        <v>5995</v>
      </c>
      <c r="B2988" s="68"/>
      <c r="C2988" s="69" t="s">
        <v>5996</v>
      </c>
      <c r="D2988" s="70" t="s">
        <v>21</v>
      </c>
      <c r="E2988" s="71">
        <v>15.19</v>
      </c>
      <c r="F2988" s="71">
        <v>16.59</v>
      </c>
      <c r="G2988" s="71">
        <v>31.78</v>
      </c>
      <c r="H2988" s="45">
        <v>9</v>
      </c>
    </row>
    <row r="2989" spans="1:8" x14ac:dyDescent="0.25">
      <c r="A2989" s="68" t="s">
        <v>5997</v>
      </c>
      <c r="B2989" s="68"/>
      <c r="C2989" s="69" t="s">
        <v>5998</v>
      </c>
      <c r="D2989" s="70" t="s">
        <v>21</v>
      </c>
      <c r="E2989" s="71">
        <v>0.06</v>
      </c>
      <c r="F2989" s="71">
        <v>20.74</v>
      </c>
      <c r="G2989" s="71">
        <v>20.8</v>
      </c>
      <c r="H2989" s="45">
        <v>9</v>
      </c>
    </row>
    <row r="2990" spans="1:8" x14ac:dyDescent="0.25">
      <c r="A2990" s="68" t="s">
        <v>5999</v>
      </c>
      <c r="B2990" s="68"/>
      <c r="C2990" s="69" t="s">
        <v>6000</v>
      </c>
      <c r="D2990" s="70" t="s">
        <v>21</v>
      </c>
      <c r="E2990" s="71">
        <v>0.06</v>
      </c>
      <c r="F2990" s="71">
        <v>20.74</v>
      </c>
      <c r="G2990" s="71">
        <v>20.8</v>
      </c>
      <c r="H2990" s="45">
        <v>9</v>
      </c>
    </row>
    <row r="2991" spans="1:8" ht="30" x14ac:dyDescent="0.25">
      <c r="A2991" s="68" t="s">
        <v>6001</v>
      </c>
      <c r="B2991" s="68"/>
      <c r="C2991" s="69" t="s">
        <v>6002</v>
      </c>
      <c r="D2991" s="70" t="s">
        <v>21</v>
      </c>
      <c r="E2991" s="71">
        <v>0.86</v>
      </c>
      <c r="F2991" s="71">
        <v>58.34</v>
      </c>
      <c r="G2991" s="71">
        <v>59.2</v>
      </c>
      <c r="H2991" s="45">
        <v>9</v>
      </c>
    </row>
    <row r="2992" spans="1:8" x14ac:dyDescent="0.25">
      <c r="A2992" s="68" t="s">
        <v>6003</v>
      </c>
      <c r="B2992" s="68"/>
      <c r="C2992" s="69" t="s">
        <v>6004</v>
      </c>
      <c r="D2992" s="70" t="s">
        <v>21</v>
      </c>
      <c r="E2992" s="71"/>
      <c r="F2992" s="71">
        <v>103.68</v>
      </c>
      <c r="G2992" s="71">
        <v>103.68</v>
      </c>
      <c r="H2992" s="45">
        <v>9</v>
      </c>
    </row>
    <row r="2993" spans="1:8" x14ac:dyDescent="0.25">
      <c r="A2993" s="68" t="s">
        <v>6005</v>
      </c>
      <c r="B2993" s="68"/>
      <c r="C2993" s="69" t="s">
        <v>6006</v>
      </c>
      <c r="D2993" s="70" t="s">
        <v>21</v>
      </c>
      <c r="E2993" s="71">
        <v>34.520000000000003</v>
      </c>
      <c r="F2993" s="71">
        <v>5.0599999999999996</v>
      </c>
      <c r="G2993" s="71">
        <v>39.58</v>
      </c>
      <c r="H2993" s="45">
        <v>9</v>
      </c>
    </row>
    <row r="2994" spans="1:8" x14ac:dyDescent="0.25">
      <c r="A2994" s="68" t="s">
        <v>6007</v>
      </c>
      <c r="B2994" s="68"/>
      <c r="C2994" s="69" t="s">
        <v>6008</v>
      </c>
      <c r="D2994" s="70" t="s">
        <v>21</v>
      </c>
      <c r="E2994" s="71">
        <v>7.45</v>
      </c>
      <c r="F2994" s="71">
        <v>5.0599999999999996</v>
      </c>
      <c r="G2994" s="71">
        <v>12.51</v>
      </c>
      <c r="H2994" s="45">
        <v>9</v>
      </c>
    </row>
    <row r="2995" spans="1:8" x14ac:dyDescent="0.25">
      <c r="A2995" s="68" t="s">
        <v>6009</v>
      </c>
      <c r="B2995" s="68"/>
      <c r="C2995" s="69" t="s">
        <v>6010</v>
      </c>
      <c r="D2995" s="70" t="s">
        <v>21</v>
      </c>
      <c r="E2995" s="71">
        <v>126.18</v>
      </c>
      <c r="F2995" s="71">
        <v>2.87</v>
      </c>
      <c r="G2995" s="71">
        <v>129.05000000000001</v>
      </c>
      <c r="H2995" s="45">
        <v>9</v>
      </c>
    </row>
    <row r="2996" spans="1:8" ht="30" x14ac:dyDescent="0.25">
      <c r="A2996" s="68" t="s">
        <v>6011</v>
      </c>
      <c r="B2996" s="68"/>
      <c r="C2996" s="69" t="s">
        <v>6012</v>
      </c>
      <c r="D2996" s="70" t="s">
        <v>21</v>
      </c>
      <c r="E2996" s="71">
        <v>38.1</v>
      </c>
      <c r="F2996" s="71">
        <v>1.69</v>
      </c>
      <c r="G2996" s="71">
        <v>39.79</v>
      </c>
      <c r="H2996" s="45">
        <v>9</v>
      </c>
    </row>
    <row r="2997" spans="1:8" x14ac:dyDescent="0.25">
      <c r="A2997" s="68" t="s">
        <v>6013</v>
      </c>
      <c r="B2997" s="68"/>
      <c r="C2997" s="69" t="s">
        <v>6014</v>
      </c>
      <c r="D2997" s="70" t="s">
        <v>21</v>
      </c>
      <c r="E2997" s="71">
        <v>66.75</v>
      </c>
      <c r="F2997" s="71">
        <v>5.0599999999999996</v>
      </c>
      <c r="G2997" s="71">
        <v>71.81</v>
      </c>
      <c r="H2997" s="45">
        <v>9</v>
      </c>
    </row>
    <row r="2998" spans="1:8" x14ac:dyDescent="0.25">
      <c r="A2998" s="68" t="s">
        <v>6015</v>
      </c>
      <c r="B2998" s="68"/>
      <c r="C2998" s="69" t="s">
        <v>6016</v>
      </c>
      <c r="D2998" s="70" t="s">
        <v>21</v>
      </c>
      <c r="E2998" s="71">
        <v>63.14</v>
      </c>
      <c r="F2998" s="71">
        <v>2.87</v>
      </c>
      <c r="G2998" s="71">
        <v>66.010000000000005</v>
      </c>
      <c r="H2998" s="45">
        <v>9</v>
      </c>
    </row>
    <row r="2999" spans="1:8" x14ac:dyDescent="0.25">
      <c r="A2999" s="68" t="s">
        <v>6017</v>
      </c>
      <c r="B2999" s="68"/>
      <c r="C2999" s="69" t="s">
        <v>6018</v>
      </c>
      <c r="D2999" s="70" t="s">
        <v>21</v>
      </c>
      <c r="E2999" s="71">
        <v>61.4</v>
      </c>
      <c r="F2999" s="71">
        <v>2.87</v>
      </c>
      <c r="G2999" s="71">
        <v>64.27</v>
      </c>
      <c r="H2999" s="45">
        <v>9</v>
      </c>
    </row>
    <row r="3000" spans="1:8" x14ac:dyDescent="0.25">
      <c r="A3000" s="68" t="s">
        <v>6019</v>
      </c>
      <c r="B3000" s="68"/>
      <c r="C3000" s="69" t="s">
        <v>6020</v>
      </c>
      <c r="D3000" s="70" t="s">
        <v>21</v>
      </c>
      <c r="E3000" s="71">
        <v>65.819999999999993</v>
      </c>
      <c r="F3000" s="71">
        <v>37.32</v>
      </c>
      <c r="G3000" s="71">
        <v>103.14</v>
      </c>
      <c r="H3000" s="45">
        <v>9</v>
      </c>
    </row>
    <row r="3001" spans="1:8" x14ac:dyDescent="0.25">
      <c r="A3001" s="68" t="s">
        <v>6021</v>
      </c>
      <c r="B3001" s="68"/>
      <c r="C3001" s="69" t="s">
        <v>6022</v>
      </c>
      <c r="D3001" s="70" t="s">
        <v>21</v>
      </c>
      <c r="E3001" s="71">
        <v>146.69</v>
      </c>
      <c r="F3001" s="71">
        <v>20.74</v>
      </c>
      <c r="G3001" s="71">
        <v>167.43</v>
      </c>
      <c r="H3001" s="45">
        <v>9</v>
      </c>
    </row>
    <row r="3002" spans="1:8" x14ac:dyDescent="0.25">
      <c r="A3002" s="68" t="s">
        <v>6023</v>
      </c>
      <c r="B3002" s="68"/>
      <c r="C3002" s="69" t="s">
        <v>6024</v>
      </c>
      <c r="D3002" s="70" t="s">
        <v>21</v>
      </c>
      <c r="E3002" s="71">
        <v>166.86</v>
      </c>
      <c r="F3002" s="71">
        <v>20.74</v>
      </c>
      <c r="G3002" s="71">
        <v>187.6</v>
      </c>
      <c r="H3002" s="45">
        <v>9</v>
      </c>
    </row>
    <row r="3003" spans="1:8" x14ac:dyDescent="0.25">
      <c r="A3003" s="68" t="s">
        <v>6025</v>
      </c>
      <c r="B3003" s="68"/>
      <c r="C3003" s="69" t="s">
        <v>6026</v>
      </c>
      <c r="D3003" s="70" t="s">
        <v>21</v>
      </c>
      <c r="E3003" s="71">
        <v>39.79</v>
      </c>
      <c r="F3003" s="71">
        <v>5.0599999999999996</v>
      </c>
      <c r="G3003" s="71">
        <v>44.85</v>
      </c>
      <c r="H3003" s="45">
        <v>9</v>
      </c>
    </row>
    <row r="3004" spans="1:8" x14ac:dyDescent="0.25">
      <c r="A3004" s="68" t="s">
        <v>6027</v>
      </c>
      <c r="B3004" s="68"/>
      <c r="C3004" s="69" t="s">
        <v>6028</v>
      </c>
      <c r="D3004" s="70" t="s">
        <v>21</v>
      </c>
      <c r="E3004" s="71">
        <v>25.06</v>
      </c>
      <c r="F3004" s="71">
        <v>16.59</v>
      </c>
      <c r="G3004" s="71">
        <v>41.65</v>
      </c>
      <c r="H3004" s="45">
        <v>9</v>
      </c>
    </row>
    <row r="3005" spans="1:8" x14ac:dyDescent="0.25">
      <c r="A3005" s="68" t="s">
        <v>6029</v>
      </c>
      <c r="B3005" s="68"/>
      <c r="C3005" s="69" t="s">
        <v>6030</v>
      </c>
      <c r="D3005" s="70" t="s">
        <v>21</v>
      </c>
      <c r="E3005" s="71">
        <v>15.22</v>
      </c>
      <c r="F3005" s="71">
        <v>16.59</v>
      </c>
      <c r="G3005" s="71">
        <v>31.81</v>
      </c>
      <c r="H3005" s="45">
        <v>9</v>
      </c>
    </row>
    <row r="3006" spans="1:8" x14ac:dyDescent="0.25">
      <c r="A3006" s="68" t="s">
        <v>6031</v>
      </c>
      <c r="B3006" s="68"/>
      <c r="C3006" s="69" t="s">
        <v>6032</v>
      </c>
      <c r="D3006" s="70" t="s">
        <v>21</v>
      </c>
      <c r="E3006" s="71">
        <v>42.03</v>
      </c>
      <c r="F3006" s="71">
        <v>2.5299999999999998</v>
      </c>
      <c r="G3006" s="71">
        <v>44.56</v>
      </c>
      <c r="H3006" s="45">
        <v>9</v>
      </c>
    </row>
    <row r="3007" spans="1:8" x14ac:dyDescent="0.25">
      <c r="A3007" s="68" t="s">
        <v>6033</v>
      </c>
      <c r="B3007" s="68"/>
      <c r="C3007" s="69" t="s">
        <v>6034</v>
      </c>
      <c r="D3007" s="70" t="s">
        <v>21</v>
      </c>
      <c r="E3007" s="71">
        <v>8.81</v>
      </c>
      <c r="F3007" s="71">
        <v>7.05</v>
      </c>
      <c r="G3007" s="71">
        <v>15.86</v>
      </c>
      <c r="H3007" s="45">
        <v>9</v>
      </c>
    </row>
    <row r="3008" spans="1:8" x14ac:dyDescent="0.25">
      <c r="A3008" s="68" t="s">
        <v>6035</v>
      </c>
      <c r="B3008" s="68"/>
      <c r="C3008" s="69" t="s">
        <v>6036</v>
      </c>
      <c r="D3008" s="70" t="s">
        <v>21</v>
      </c>
      <c r="E3008" s="71">
        <v>294.64999999999998</v>
      </c>
      <c r="F3008" s="71">
        <v>29.17</v>
      </c>
      <c r="G3008" s="71">
        <v>323.82</v>
      </c>
      <c r="H3008" s="45">
        <v>9</v>
      </c>
    </row>
    <row r="3009" spans="1:8" x14ac:dyDescent="0.25">
      <c r="A3009" s="68" t="s">
        <v>6037</v>
      </c>
      <c r="B3009" s="68"/>
      <c r="C3009" s="69" t="s">
        <v>6038</v>
      </c>
      <c r="D3009" s="70" t="s">
        <v>21</v>
      </c>
      <c r="E3009" s="71">
        <v>5.72</v>
      </c>
      <c r="F3009" s="71">
        <v>1.69</v>
      </c>
      <c r="G3009" s="71">
        <v>7.41</v>
      </c>
      <c r="H3009" s="45">
        <v>9</v>
      </c>
    </row>
    <row r="3010" spans="1:8" x14ac:dyDescent="0.25">
      <c r="A3010" s="68" t="s">
        <v>6039</v>
      </c>
      <c r="B3010" s="68"/>
      <c r="C3010" s="69" t="s">
        <v>6040</v>
      </c>
      <c r="D3010" s="70" t="s">
        <v>21</v>
      </c>
      <c r="E3010" s="71">
        <v>55.82</v>
      </c>
      <c r="F3010" s="71">
        <v>1.69</v>
      </c>
      <c r="G3010" s="71">
        <v>57.51</v>
      </c>
      <c r="H3010" s="45">
        <v>9</v>
      </c>
    </row>
    <row r="3011" spans="1:8" x14ac:dyDescent="0.25">
      <c r="A3011" s="68" t="s">
        <v>6041</v>
      </c>
      <c r="B3011" s="68"/>
      <c r="C3011" s="69" t="s">
        <v>6042</v>
      </c>
      <c r="D3011" s="70" t="s">
        <v>21</v>
      </c>
      <c r="E3011" s="71">
        <v>106.4</v>
      </c>
      <c r="F3011" s="71">
        <v>8.2899999999999991</v>
      </c>
      <c r="G3011" s="71">
        <v>114.69</v>
      </c>
      <c r="H3011" s="45">
        <v>9</v>
      </c>
    </row>
    <row r="3012" spans="1:8" x14ac:dyDescent="0.25">
      <c r="A3012" s="68" t="s">
        <v>6043</v>
      </c>
      <c r="B3012" s="68"/>
      <c r="C3012" s="69" t="s">
        <v>6044</v>
      </c>
      <c r="D3012" s="70" t="s">
        <v>21</v>
      </c>
      <c r="E3012" s="71">
        <v>36.76</v>
      </c>
      <c r="F3012" s="71">
        <v>8.2899999999999991</v>
      </c>
      <c r="G3012" s="71">
        <v>45.05</v>
      </c>
      <c r="H3012" s="45">
        <v>9</v>
      </c>
    </row>
    <row r="3013" spans="1:8" x14ac:dyDescent="0.25">
      <c r="A3013" s="68" t="s">
        <v>6045</v>
      </c>
      <c r="B3013" s="68"/>
      <c r="C3013" s="69" t="s">
        <v>6046</v>
      </c>
      <c r="D3013" s="70"/>
      <c r="E3013" s="71"/>
      <c r="F3013" s="71"/>
      <c r="G3013" s="71"/>
      <c r="H3013" s="45">
        <v>2</v>
      </c>
    </row>
    <row r="3014" spans="1:8" x14ac:dyDescent="0.25">
      <c r="A3014" s="68" t="s">
        <v>6047</v>
      </c>
      <c r="B3014" s="68"/>
      <c r="C3014" s="69" t="s">
        <v>6048</v>
      </c>
      <c r="D3014" s="70"/>
      <c r="E3014" s="71"/>
      <c r="F3014" s="71"/>
      <c r="G3014" s="71"/>
      <c r="H3014" s="45">
        <v>5</v>
      </c>
    </row>
    <row r="3015" spans="1:8" ht="30" x14ac:dyDescent="0.25">
      <c r="A3015" s="68" t="s">
        <v>6049</v>
      </c>
      <c r="B3015" s="68"/>
      <c r="C3015" s="69" t="s">
        <v>6050</v>
      </c>
      <c r="D3015" s="70" t="s">
        <v>21</v>
      </c>
      <c r="E3015" s="71">
        <v>854.62</v>
      </c>
      <c r="F3015" s="71">
        <v>510.3</v>
      </c>
      <c r="G3015" s="71">
        <v>1364.92</v>
      </c>
      <c r="H3015" s="45">
        <v>9</v>
      </c>
    </row>
    <row r="3016" spans="1:8" ht="30" x14ac:dyDescent="0.25">
      <c r="A3016" s="68" t="s">
        <v>6051</v>
      </c>
      <c r="B3016" s="68"/>
      <c r="C3016" s="69" t="s">
        <v>6052</v>
      </c>
      <c r="D3016" s="70" t="s">
        <v>21</v>
      </c>
      <c r="E3016" s="71">
        <v>903.92</v>
      </c>
      <c r="F3016" s="71">
        <v>510.3</v>
      </c>
      <c r="G3016" s="71">
        <v>1414.22</v>
      </c>
      <c r="H3016" s="45">
        <v>9</v>
      </c>
    </row>
    <row r="3017" spans="1:8" ht="30" x14ac:dyDescent="0.25">
      <c r="A3017" s="68" t="s">
        <v>6053</v>
      </c>
      <c r="B3017" s="68"/>
      <c r="C3017" s="69" t="s">
        <v>6054</v>
      </c>
      <c r="D3017" s="70" t="s">
        <v>21</v>
      </c>
      <c r="E3017" s="71">
        <v>2572.37</v>
      </c>
      <c r="F3017" s="71">
        <v>899.87</v>
      </c>
      <c r="G3017" s="71">
        <v>3472.24</v>
      </c>
      <c r="H3017" s="45">
        <v>9</v>
      </c>
    </row>
    <row r="3018" spans="1:8" ht="30" x14ac:dyDescent="0.25">
      <c r="A3018" s="68" t="s">
        <v>6055</v>
      </c>
      <c r="B3018" s="68"/>
      <c r="C3018" s="69" t="s">
        <v>6056</v>
      </c>
      <c r="D3018" s="70" t="s">
        <v>21</v>
      </c>
      <c r="E3018" s="71">
        <v>2739.74</v>
      </c>
      <c r="F3018" s="71">
        <v>899.87</v>
      </c>
      <c r="G3018" s="71">
        <v>3639.61</v>
      </c>
      <c r="H3018" s="45">
        <v>9</v>
      </c>
    </row>
    <row r="3019" spans="1:8" ht="30" x14ac:dyDescent="0.25">
      <c r="A3019" s="68" t="s">
        <v>6057</v>
      </c>
      <c r="B3019" s="68"/>
      <c r="C3019" s="69" t="s">
        <v>6058</v>
      </c>
      <c r="D3019" s="70" t="s">
        <v>21</v>
      </c>
      <c r="E3019" s="71">
        <v>3061.61</v>
      </c>
      <c r="F3019" s="71">
        <v>899.87</v>
      </c>
      <c r="G3019" s="71">
        <v>3961.48</v>
      </c>
      <c r="H3019" s="45">
        <v>9</v>
      </c>
    </row>
    <row r="3020" spans="1:8" ht="30" x14ac:dyDescent="0.25">
      <c r="A3020" s="68" t="s">
        <v>6059</v>
      </c>
      <c r="B3020" s="68"/>
      <c r="C3020" s="69" t="s">
        <v>6060</v>
      </c>
      <c r="D3020" s="70" t="s">
        <v>21</v>
      </c>
      <c r="E3020" s="71">
        <v>3371.46</v>
      </c>
      <c r="F3020" s="71">
        <v>899.87</v>
      </c>
      <c r="G3020" s="71">
        <v>4271.33</v>
      </c>
      <c r="H3020" s="45">
        <v>9</v>
      </c>
    </row>
    <row r="3021" spans="1:8" x14ac:dyDescent="0.25">
      <c r="A3021" s="68" t="s">
        <v>6061</v>
      </c>
      <c r="B3021" s="68"/>
      <c r="C3021" s="69" t="s">
        <v>6062</v>
      </c>
      <c r="D3021" s="70"/>
      <c r="E3021" s="71"/>
      <c r="F3021" s="71"/>
      <c r="G3021" s="71"/>
      <c r="H3021" s="45">
        <v>5</v>
      </c>
    </row>
    <row r="3022" spans="1:8" ht="30" x14ac:dyDescent="0.25">
      <c r="A3022" s="68" t="s">
        <v>6063</v>
      </c>
      <c r="B3022" s="68"/>
      <c r="C3022" s="69" t="s">
        <v>6064</v>
      </c>
      <c r="D3022" s="70" t="s">
        <v>21</v>
      </c>
      <c r="E3022" s="71">
        <v>2051.85</v>
      </c>
      <c r="F3022" s="71">
        <v>650.49</v>
      </c>
      <c r="G3022" s="71">
        <v>2702.34</v>
      </c>
      <c r="H3022" s="45">
        <v>9</v>
      </c>
    </row>
    <row r="3023" spans="1:8" ht="30" x14ac:dyDescent="0.25">
      <c r="A3023" s="68" t="s">
        <v>6065</v>
      </c>
      <c r="B3023" s="68"/>
      <c r="C3023" s="69" t="s">
        <v>6066</v>
      </c>
      <c r="D3023" s="70" t="s">
        <v>21</v>
      </c>
      <c r="E3023" s="71">
        <v>4728</v>
      </c>
      <c r="F3023" s="71">
        <v>1389.54</v>
      </c>
      <c r="G3023" s="71">
        <v>6117.54</v>
      </c>
      <c r="H3023" s="45">
        <v>9</v>
      </c>
    </row>
    <row r="3024" spans="1:8" ht="30" x14ac:dyDescent="0.25">
      <c r="A3024" s="68" t="s">
        <v>6067</v>
      </c>
      <c r="B3024" s="68"/>
      <c r="C3024" s="69" t="s">
        <v>6068</v>
      </c>
      <c r="D3024" s="70" t="s">
        <v>21</v>
      </c>
      <c r="E3024" s="71">
        <v>7870.45</v>
      </c>
      <c r="F3024" s="71">
        <v>1831.61</v>
      </c>
      <c r="G3024" s="71">
        <v>9702.06</v>
      </c>
      <c r="H3024" s="45">
        <v>9</v>
      </c>
    </row>
    <row r="3025" spans="1:8" ht="30" x14ac:dyDescent="0.25">
      <c r="A3025" s="68" t="s">
        <v>6069</v>
      </c>
      <c r="B3025" s="68"/>
      <c r="C3025" s="69" t="s">
        <v>6070</v>
      </c>
      <c r="D3025" s="70" t="s">
        <v>21</v>
      </c>
      <c r="E3025" s="71">
        <v>10990.68</v>
      </c>
      <c r="F3025" s="71">
        <v>2220.6799999999998</v>
      </c>
      <c r="G3025" s="71">
        <v>13211.36</v>
      </c>
      <c r="H3025" s="45">
        <v>9</v>
      </c>
    </row>
    <row r="3026" spans="1:8" x14ac:dyDescent="0.25">
      <c r="A3026" s="68" t="s">
        <v>6071</v>
      </c>
      <c r="B3026" s="68"/>
      <c r="C3026" s="69" t="s">
        <v>6072</v>
      </c>
      <c r="D3026" s="70" t="s">
        <v>21</v>
      </c>
      <c r="E3026" s="71">
        <v>639.4</v>
      </c>
      <c r="F3026" s="71">
        <v>442</v>
      </c>
      <c r="G3026" s="71">
        <v>1081.4000000000001</v>
      </c>
      <c r="H3026" s="45">
        <v>9</v>
      </c>
    </row>
    <row r="3027" spans="1:8" x14ac:dyDescent="0.25">
      <c r="A3027" s="68" t="s">
        <v>6073</v>
      </c>
      <c r="B3027" s="68"/>
      <c r="C3027" s="69" t="s">
        <v>6074</v>
      </c>
      <c r="D3027" s="70"/>
      <c r="E3027" s="71"/>
      <c r="F3027" s="71"/>
      <c r="G3027" s="71"/>
      <c r="H3027" s="45">
        <v>5</v>
      </c>
    </row>
    <row r="3028" spans="1:8" x14ac:dyDescent="0.25">
      <c r="A3028" s="68" t="s">
        <v>6075</v>
      </c>
      <c r="B3028" s="68"/>
      <c r="C3028" s="69" t="s">
        <v>6076</v>
      </c>
      <c r="D3028" s="70" t="s">
        <v>21</v>
      </c>
      <c r="E3028" s="71">
        <v>2528.7399999999998</v>
      </c>
      <c r="F3028" s="71">
        <v>31.1</v>
      </c>
      <c r="G3028" s="71">
        <v>2559.84</v>
      </c>
      <c r="H3028" s="45">
        <v>9</v>
      </c>
    </row>
    <row r="3029" spans="1:8" x14ac:dyDescent="0.25">
      <c r="A3029" s="68" t="s">
        <v>6077</v>
      </c>
      <c r="B3029" s="68"/>
      <c r="C3029" s="69" t="s">
        <v>6078</v>
      </c>
      <c r="D3029" s="70" t="s">
        <v>21</v>
      </c>
      <c r="E3029" s="71">
        <v>3519.64</v>
      </c>
      <c r="F3029" s="71">
        <v>31.1</v>
      </c>
      <c r="G3029" s="71">
        <v>3550.74</v>
      </c>
      <c r="H3029" s="45">
        <v>9</v>
      </c>
    </row>
    <row r="3030" spans="1:8" x14ac:dyDescent="0.25">
      <c r="A3030" s="68" t="s">
        <v>6079</v>
      </c>
      <c r="B3030" s="68"/>
      <c r="C3030" s="69" t="s">
        <v>6080</v>
      </c>
      <c r="D3030" s="70" t="s">
        <v>21</v>
      </c>
      <c r="E3030" s="71">
        <v>605.54</v>
      </c>
      <c r="F3030" s="71">
        <v>49.76</v>
      </c>
      <c r="G3030" s="71">
        <v>655.29999999999995</v>
      </c>
      <c r="H3030" s="45">
        <v>9</v>
      </c>
    </row>
    <row r="3031" spans="1:8" x14ac:dyDescent="0.25">
      <c r="A3031" s="68" t="s">
        <v>6081</v>
      </c>
      <c r="B3031" s="68"/>
      <c r="C3031" s="69" t="s">
        <v>6082</v>
      </c>
      <c r="D3031" s="70" t="s">
        <v>21</v>
      </c>
      <c r="E3031" s="71">
        <v>944.69</v>
      </c>
      <c r="F3031" s="71">
        <v>49.76</v>
      </c>
      <c r="G3031" s="71">
        <v>994.45</v>
      </c>
      <c r="H3031" s="45">
        <v>9</v>
      </c>
    </row>
    <row r="3032" spans="1:8" x14ac:dyDescent="0.25">
      <c r="A3032" s="68" t="s">
        <v>6083</v>
      </c>
      <c r="B3032" s="68"/>
      <c r="C3032" s="69" t="s">
        <v>6084</v>
      </c>
      <c r="D3032" s="70" t="s">
        <v>21</v>
      </c>
      <c r="E3032" s="71">
        <v>2526.02</v>
      </c>
      <c r="F3032" s="71">
        <v>31.1</v>
      </c>
      <c r="G3032" s="71">
        <v>2557.12</v>
      </c>
      <c r="H3032" s="45">
        <v>9</v>
      </c>
    </row>
    <row r="3033" spans="1:8" x14ac:dyDescent="0.25">
      <c r="A3033" s="68" t="s">
        <v>6085</v>
      </c>
      <c r="B3033" s="68"/>
      <c r="C3033" s="69" t="s">
        <v>6086</v>
      </c>
      <c r="D3033" s="70"/>
      <c r="E3033" s="71"/>
      <c r="F3033" s="71"/>
      <c r="G3033" s="71"/>
      <c r="H3033" s="45">
        <v>5</v>
      </c>
    </row>
    <row r="3034" spans="1:8" x14ac:dyDescent="0.25">
      <c r="A3034" s="68" t="s">
        <v>6087</v>
      </c>
      <c r="B3034" s="68"/>
      <c r="C3034" s="69" t="s">
        <v>6088</v>
      </c>
      <c r="D3034" s="70" t="s">
        <v>21</v>
      </c>
      <c r="E3034" s="71">
        <v>943</v>
      </c>
      <c r="F3034" s="71"/>
      <c r="G3034" s="71">
        <v>943</v>
      </c>
      <c r="H3034" s="45">
        <v>9</v>
      </c>
    </row>
    <row r="3035" spans="1:8" ht="30" x14ac:dyDescent="0.25">
      <c r="A3035" s="68" t="s">
        <v>6089</v>
      </c>
      <c r="B3035" s="68"/>
      <c r="C3035" s="69" t="s">
        <v>6090</v>
      </c>
      <c r="D3035" s="70"/>
      <c r="E3035" s="71"/>
      <c r="F3035" s="71"/>
      <c r="G3035" s="71"/>
      <c r="H3035" s="45">
        <v>2</v>
      </c>
    </row>
    <row r="3036" spans="1:8" ht="30" x14ac:dyDescent="0.25">
      <c r="A3036" s="68" t="s">
        <v>6091</v>
      </c>
      <c r="B3036" s="68"/>
      <c r="C3036" s="69" t="s">
        <v>6092</v>
      </c>
      <c r="D3036" s="70"/>
      <c r="E3036" s="71"/>
      <c r="F3036" s="71"/>
      <c r="G3036" s="71"/>
      <c r="H3036" s="45">
        <v>5</v>
      </c>
    </row>
    <row r="3037" spans="1:8" ht="30" x14ac:dyDescent="0.25">
      <c r="A3037" s="68" t="s">
        <v>6093</v>
      </c>
      <c r="B3037" s="68"/>
      <c r="C3037" s="69" t="s">
        <v>6094</v>
      </c>
      <c r="D3037" s="70" t="s">
        <v>131</v>
      </c>
      <c r="E3037" s="71">
        <v>6.82</v>
      </c>
      <c r="F3037" s="71">
        <v>20.74</v>
      </c>
      <c r="G3037" s="71">
        <v>27.56</v>
      </c>
      <c r="H3037" s="45">
        <v>9</v>
      </c>
    </row>
    <row r="3038" spans="1:8" ht="30" x14ac:dyDescent="0.25">
      <c r="A3038" s="68" t="s">
        <v>6095</v>
      </c>
      <c r="B3038" s="68"/>
      <c r="C3038" s="69" t="s">
        <v>6096</v>
      </c>
      <c r="D3038" s="70" t="s">
        <v>131</v>
      </c>
      <c r="E3038" s="71">
        <v>7.8</v>
      </c>
      <c r="F3038" s="71">
        <v>20.74</v>
      </c>
      <c r="G3038" s="71">
        <v>28.54</v>
      </c>
      <c r="H3038" s="45">
        <v>9</v>
      </c>
    </row>
    <row r="3039" spans="1:8" ht="30" x14ac:dyDescent="0.25">
      <c r="A3039" s="68" t="s">
        <v>6097</v>
      </c>
      <c r="B3039" s="68"/>
      <c r="C3039" s="69" t="s">
        <v>6098</v>
      </c>
      <c r="D3039" s="70" t="s">
        <v>131</v>
      </c>
      <c r="E3039" s="71">
        <v>17.809999999999999</v>
      </c>
      <c r="F3039" s="71">
        <v>20.74</v>
      </c>
      <c r="G3039" s="71">
        <v>38.549999999999997</v>
      </c>
      <c r="H3039" s="45">
        <v>9</v>
      </c>
    </row>
    <row r="3040" spans="1:8" ht="30" x14ac:dyDescent="0.25">
      <c r="A3040" s="68" t="s">
        <v>6099</v>
      </c>
      <c r="B3040" s="68"/>
      <c r="C3040" s="69" t="s">
        <v>6100</v>
      </c>
      <c r="D3040" s="70" t="s">
        <v>131</v>
      </c>
      <c r="E3040" s="71">
        <v>25.45</v>
      </c>
      <c r="F3040" s="71">
        <v>20.74</v>
      </c>
      <c r="G3040" s="71">
        <v>46.19</v>
      </c>
      <c r="H3040" s="45">
        <v>9</v>
      </c>
    </row>
    <row r="3041" spans="1:8" ht="30" x14ac:dyDescent="0.25">
      <c r="A3041" s="68" t="s">
        <v>6101</v>
      </c>
      <c r="B3041" s="68"/>
      <c r="C3041" s="69" t="s">
        <v>6102</v>
      </c>
      <c r="D3041" s="70" t="s">
        <v>131</v>
      </c>
      <c r="E3041" s="71">
        <v>26.56</v>
      </c>
      <c r="F3041" s="71">
        <v>24.88</v>
      </c>
      <c r="G3041" s="71">
        <v>51.44</v>
      </c>
      <c r="H3041" s="45">
        <v>9</v>
      </c>
    </row>
    <row r="3042" spans="1:8" ht="30" x14ac:dyDescent="0.25">
      <c r="A3042" s="68" t="s">
        <v>6103</v>
      </c>
      <c r="B3042" s="68"/>
      <c r="C3042" s="69" t="s">
        <v>6104</v>
      </c>
      <c r="D3042" s="70" t="s">
        <v>131</v>
      </c>
      <c r="E3042" s="71">
        <v>46.85</v>
      </c>
      <c r="F3042" s="71">
        <v>29.03</v>
      </c>
      <c r="G3042" s="71">
        <v>75.88</v>
      </c>
      <c r="H3042" s="45">
        <v>9</v>
      </c>
    </row>
    <row r="3043" spans="1:8" ht="30" x14ac:dyDescent="0.25">
      <c r="A3043" s="68" t="s">
        <v>6105</v>
      </c>
      <c r="B3043" s="68"/>
      <c r="C3043" s="69" t="s">
        <v>6106</v>
      </c>
      <c r="D3043" s="70" t="s">
        <v>131</v>
      </c>
      <c r="E3043" s="71">
        <v>74.2</v>
      </c>
      <c r="F3043" s="71">
        <v>37.32</v>
      </c>
      <c r="G3043" s="71">
        <v>111.52</v>
      </c>
      <c r="H3043" s="45">
        <v>9</v>
      </c>
    </row>
    <row r="3044" spans="1:8" ht="30" x14ac:dyDescent="0.25">
      <c r="A3044" s="68" t="s">
        <v>6107</v>
      </c>
      <c r="B3044" s="68"/>
      <c r="C3044" s="69" t="s">
        <v>6108</v>
      </c>
      <c r="D3044" s="70" t="s">
        <v>131</v>
      </c>
      <c r="E3044" s="71">
        <v>92.17</v>
      </c>
      <c r="F3044" s="71">
        <v>41.47</v>
      </c>
      <c r="G3044" s="71">
        <v>133.63999999999999</v>
      </c>
      <c r="H3044" s="45">
        <v>9</v>
      </c>
    </row>
    <row r="3045" spans="1:8" ht="30" x14ac:dyDescent="0.25">
      <c r="A3045" s="68" t="s">
        <v>6109</v>
      </c>
      <c r="B3045" s="68"/>
      <c r="C3045" s="69" t="s">
        <v>6110</v>
      </c>
      <c r="D3045" s="70" t="s">
        <v>131</v>
      </c>
      <c r="E3045" s="71">
        <v>161.15</v>
      </c>
      <c r="F3045" s="71">
        <v>45.62</v>
      </c>
      <c r="G3045" s="71">
        <v>206.77</v>
      </c>
      <c r="H3045" s="45">
        <v>9</v>
      </c>
    </row>
    <row r="3046" spans="1:8" ht="30" x14ac:dyDescent="0.25">
      <c r="A3046" s="68" t="s">
        <v>6111</v>
      </c>
      <c r="B3046" s="68"/>
      <c r="C3046" s="69" t="s">
        <v>6112</v>
      </c>
      <c r="D3046" s="70"/>
      <c r="E3046" s="71"/>
      <c r="F3046" s="71"/>
      <c r="G3046" s="71"/>
      <c r="H3046" s="45">
        <v>5</v>
      </c>
    </row>
    <row r="3047" spans="1:8" ht="45" x14ac:dyDescent="0.25">
      <c r="A3047" s="68" t="s">
        <v>6113</v>
      </c>
      <c r="B3047" s="68"/>
      <c r="C3047" s="69" t="s">
        <v>6114</v>
      </c>
      <c r="D3047" s="70" t="s">
        <v>131</v>
      </c>
      <c r="E3047" s="71">
        <v>13.27</v>
      </c>
      <c r="F3047" s="71">
        <v>20.74</v>
      </c>
      <c r="G3047" s="71">
        <v>34.01</v>
      </c>
      <c r="H3047" s="45">
        <v>9</v>
      </c>
    </row>
    <row r="3048" spans="1:8" ht="45" x14ac:dyDescent="0.25">
      <c r="A3048" s="68" t="s">
        <v>6115</v>
      </c>
      <c r="B3048" s="68"/>
      <c r="C3048" s="69" t="s">
        <v>6116</v>
      </c>
      <c r="D3048" s="70" t="s">
        <v>131</v>
      </c>
      <c r="E3048" s="71">
        <v>18.760000000000002</v>
      </c>
      <c r="F3048" s="71">
        <v>24.88</v>
      </c>
      <c r="G3048" s="71">
        <v>43.64</v>
      </c>
      <c r="H3048" s="45">
        <v>9</v>
      </c>
    </row>
    <row r="3049" spans="1:8" ht="45" x14ac:dyDescent="0.25">
      <c r="A3049" s="68" t="s">
        <v>6117</v>
      </c>
      <c r="B3049" s="68"/>
      <c r="C3049" s="69" t="s">
        <v>6118</v>
      </c>
      <c r="D3049" s="70" t="s">
        <v>131</v>
      </c>
      <c r="E3049" s="71">
        <v>30.49</v>
      </c>
      <c r="F3049" s="71">
        <v>37.32</v>
      </c>
      <c r="G3049" s="71">
        <v>67.81</v>
      </c>
      <c r="H3049" s="45">
        <v>9</v>
      </c>
    </row>
    <row r="3050" spans="1:8" ht="45" x14ac:dyDescent="0.25">
      <c r="A3050" s="68" t="s">
        <v>6119</v>
      </c>
      <c r="B3050" s="68"/>
      <c r="C3050" s="69" t="s">
        <v>6120</v>
      </c>
      <c r="D3050" s="70" t="s">
        <v>131</v>
      </c>
      <c r="E3050" s="71">
        <v>26.9</v>
      </c>
      <c r="F3050" s="71">
        <v>45.62</v>
      </c>
      <c r="G3050" s="71">
        <v>72.52</v>
      </c>
      <c r="H3050" s="45">
        <v>9</v>
      </c>
    </row>
    <row r="3051" spans="1:8" ht="30" x14ac:dyDescent="0.25">
      <c r="A3051" s="68" t="s">
        <v>6121</v>
      </c>
      <c r="B3051" s="68"/>
      <c r="C3051" s="69" t="s">
        <v>6122</v>
      </c>
      <c r="D3051" s="70"/>
      <c r="E3051" s="71"/>
      <c r="F3051" s="71"/>
      <c r="G3051" s="71"/>
      <c r="H3051" s="45">
        <v>5</v>
      </c>
    </row>
    <row r="3052" spans="1:8" ht="45" x14ac:dyDescent="0.25">
      <c r="A3052" s="68" t="s">
        <v>6123</v>
      </c>
      <c r="B3052" s="68"/>
      <c r="C3052" s="69" t="s">
        <v>6124</v>
      </c>
      <c r="D3052" s="70" t="s">
        <v>131</v>
      </c>
      <c r="E3052" s="71">
        <v>23.03</v>
      </c>
      <c r="F3052" s="71">
        <v>24.88</v>
      </c>
      <c r="G3052" s="71">
        <v>47.91</v>
      </c>
      <c r="H3052" s="45">
        <v>9</v>
      </c>
    </row>
    <row r="3053" spans="1:8" ht="45" x14ac:dyDescent="0.25">
      <c r="A3053" s="68" t="s">
        <v>6125</v>
      </c>
      <c r="B3053" s="68"/>
      <c r="C3053" s="69" t="s">
        <v>6126</v>
      </c>
      <c r="D3053" s="70" t="s">
        <v>131</v>
      </c>
      <c r="E3053" s="71">
        <v>40.1</v>
      </c>
      <c r="F3053" s="71">
        <v>37.32</v>
      </c>
      <c r="G3053" s="71">
        <v>77.42</v>
      </c>
      <c r="H3053" s="45">
        <v>9</v>
      </c>
    </row>
    <row r="3054" spans="1:8" ht="45" x14ac:dyDescent="0.25">
      <c r="A3054" s="68" t="s">
        <v>6127</v>
      </c>
      <c r="B3054" s="68"/>
      <c r="C3054" s="69" t="s">
        <v>6128</v>
      </c>
      <c r="D3054" s="70" t="s">
        <v>131</v>
      </c>
      <c r="E3054" s="71">
        <v>55.19</v>
      </c>
      <c r="F3054" s="71">
        <v>45.62</v>
      </c>
      <c r="G3054" s="71">
        <v>100.81</v>
      </c>
      <c r="H3054" s="45">
        <v>9</v>
      </c>
    </row>
    <row r="3055" spans="1:8" ht="45" x14ac:dyDescent="0.25">
      <c r="A3055" s="68" t="s">
        <v>6129</v>
      </c>
      <c r="B3055" s="68"/>
      <c r="C3055" s="69" t="s">
        <v>6130</v>
      </c>
      <c r="D3055" s="70" t="s">
        <v>131</v>
      </c>
      <c r="E3055" s="71">
        <v>111.83</v>
      </c>
      <c r="F3055" s="71">
        <v>45.62</v>
      </c>
      <c r="G3055" s="71">
        <v>157.44999999999999</v>
      </c>
      <c r="H3055" s="45">
        <v>9</v>
      </c>
    </row>
    <row r="3056" spans="1:8" ht="45" x14ac:dyDescent="0.25">
      <c r="A3056" s="68" t="s">
        <v>6131</v>
      </c>
      <c r="B3056" s="68"/>
      <c r="C3056" s="69" t="s">
        <v>6132</v>
      </c>
      <c r="D3056" s="70" t="s">
        <v>131</v>
      </c>
      <c r="E3056" s="71">
        <v>20.05</v>
      </c>
      <c r="F3056" s="71">
        <v>20.74</v>
      </c>
      <c r="G3056" s="71">
        <v>40.79</v>
      </c>
      <c r="H3056" s="45">
        <v>9</v>
      </c>
    </row>
    <row r="3057" spans="1:8" ht="30" x14ac:dyDescent="0.25">
      <c r="A3057" s="68" t="s">
        <v>6133</v>
      </c>
      <c r="B3057" s="68"/>
      <c r="C3057" s="69" t="s">
        <v>6134</v>
      </c>
      <c r="D3057" s="70"/>
      <c r="E3057" s="71"/>
      <c r="F3057" s="71"/>
      <c r="G3057" s="71"/>
      <c r="H3057" s="45">
        <v>5</v>
      </c>
    </row>
    <row r="3058" spans="1:8" ht="30" x14ac:dyDescent="0.25">
      <c r="A3058" s="68" t="s">
        <v>6135</v>
      </c>
      <c r="B3058" s="68"/>
      <c r="C3058" s="69" t="s">
        <v>6136</v>
      </c>
      <c r="D3058" s="70" t="s">
        <v>131</v>
      </c>
      <c r="E3058" s="71">
        <v>26.92</v>
      </c>
      <c r="F3058" s="71">
        <v>14.59</v>
      </c>
      <c r="G3058" s="71">
        <v>41.51</v>
      </c>
      <c r="H3058" s="45">
        <v>9</v>
      </c>
    </row>
    <row r="3059" spans="1:8" ht="30" x14ac:dyDescent="0.25">
      <c r="A3059" s="68" t="s">
        <v>6137</v>
      </c>
      <c r="B3059" s="68"/>
      <c r="C3059" s="69" t="s">
        <v>6138</v>
      </c>
      <c r="D3059" s="70" t="s">
        <v>131</v>
      </c>
      <c r="E3059" s="71">
        <v>50.76</v>
      </c>
      <c r="F3059" s="71">
        <v>14.59</v>
      </c>
      <c r="G3059" s="71">
        <v>65.349999999999994</v>
      </c>
      <c r="H3059" s="45">
        <v>9</v>
      </c>
    </row>
    <row r="3060" spans="1:8" ht="30" x14ac:dyDescent="0.25">
      <c r="A3060" s="68" t="s">
        <v>6139</v>
      </c>
      <c r="B3060" s="68"/>
      <c r="C3060" s="69" t="s">
        <v>6140</v>
      </c>
      <c r="D3060" s="70" t="s">
        <v>131</v>
      </c>
      <c r="E3060" s="71">
        <v>104.16</v>
      </c>
      <c r="F3060" s="71">
        <v>14.59</v>
      </c>
      <c r="G3060" s="71">
        <v>118.75</v>
      </c>
      <c r="H3060" s="45">
        <v>9</v>
      </c>
    </row>
    <row r="3061" spans="1:8" ht="30" x14ac:dyDescent="0.25">
      <c r="A3061" s="68" t="s">
        <v>6141</v>
      </c>
      <c r="B3061" s="68"/>
      <c r="C3061" s="69" t="s">
        <v>6142</v>
      </c>
      <c r="D3061" s="70" t="s">
        <v>131</v>
      </c>
      <c r="E3061" s="71">
        <v>81.430000000000007</v>
      </c>
      <c r="F3061" s="71">
        <v>14.59</v>
      </c>
      <c r="G3061" s="71">
        <v>96.02</v>
      </c>
      <c r="H3061" s="45">
        <v>9</v>
      </c>
    </row>
    <row r="3062" spans="1:8" ht="30" x14ac:dyDescent="0.25">
      <c r="A3062" s="68" t="s">
        <v>6143</v>
      </c>
      <c r="B3062" s="68"/>
      <c r="C3062" s="69" t="s">
        <v>6144</v>
      </c>
      <c r="D3062" s="70" t="s">
        <v>131</v>
      </c>
      <c r="E3062" s="71">
        <v>176.72</v>
      </c>
      <c r="F3062" s="71">
        <v>14.59</v>
      </c>
      <c r="G3062" s="71">
        <v>191.31</v>
      </c>
      <c r="H3062" s="45">
        <v>9</v>
      </c>
    </row>
    <row r="3063" spans="1:8" ht="30" x14ac:dyDescent="0.25">
      <c r="A3063" s="68" t="s">
        <v>6145</v>
      </c>
      <c r="B3063" s="68"/>
      <c r="C3063" s="69" t="s">
        <v>6146</v>
      </c>
      <c r="D3063" s="70" t="s">
        <v>131</v>
      </c>
      <c r="E3063" s="71">
        <v>233.55</v>
      </c>
      <c r="F3063" s="71">
        <v>29.17</v>
      </c>
      <c r="G3063" s="71">
        <v>262.72000000000003</v>
      </c>
      <c r="H3063" s="45">
        <v>9</v>
      </c>
    </row>
    <row r="3064" spans="1:8" ht="30" x14ac:dyDescent="0.25">
      <c r="A3064" s="68" t="s">
        <v>6147</v>
      </c>
      <c r="B3064" s="68"/>
      <c r="C3064" s="69" t="s">
        <v>6148</v>
      </c>
      <c r="D3064" s="70" t="s">
        <v>131</v>
      </c>
      <c r="E3064" s="71">
        <v>394.87</v>
      </c>
      <c r="F3064" s="71">
        <v>29.17</v>
      </c>
      <c r="G3064" s="71">
        <v>424.04</v>
      </c>
      <c r="H3064" s="45">
        <v>9</v>
      </c>
    </row>
    <row r="3065" spans="1:8" ht="30" x14ac:dyDescent="0.25">
      <c r="A3065" s="68" t="s">
        <v>6149</v>
      </c>
      <c r="B3065" s="68"/>
      <c r="C3065" s="69" t="s">
        <v>6150</v>
      </c>
      <c r="D3065" s="70" t="s">
        <v>131</v>
      </c>
      <c r="E3065" s="71">
        <v>568.67999999999995</v>
      </c>
      <c r="F3065" s="71">
        <v>29.17</v>
      </c>
      <c r="G3065" s="71">
        <v>597.85</v>
      </c>
      <c r="H3065" s="45">
        <v>9</v>
      </c>
    </row>
    <row r="3066" spans="1:8" ht="30" x14ac:dyDescent="0.25">
      <c r="A3066" s="68" t="s">
        <v>6151</v>
      </c>
      <c r="B3066" s="68"/>
      <c r="C3066" s="69" t="s">
        <v>6152</v>
      </c>
      <c r="D3066" s="70"/>
      <c r="E3066" s="71"/>
      <c r="F3066" s="71"/>
      <c r="G3066" s="71"/>
      <c r="H3066" s="45">
        <v>5</v>
      </c>
    </row>
    <row r="3067" spans="1:8" ht="30" x14ac:dyDescent="0.25">
      <c r="A3067" s="68" t="s">
        <v>6153</v>
      </c>
      <c r="B3067" s="68"/>
      <c r="C3067" s="69" t="s">
        <v>6154</v>
      </c>
      <c r="D3067" s="70" t="s">
        <v>131</v>
      </c>
      <c r="E3067" s="71">
        <v>36.67</v>
      </c>
      <c r="F3067" s="71">
        <v>14.59</v>
      </c>
      <c r="G3067" s="71">
        <v>51.26</v>
      </c>
      <c r="H3067" s="45">
        <v>9</v>
      </c>
    </row>
    <row r="3068" spans="1:8" ht="30" x14ac:dyDescent="0.25">
      <c r="A3068" s="68" t="s">
        <v>6155</v>
      </c>
      <c r="B3068" s="68"/>
      <c r="C3068" s="69" t="s">
        <v>6156</v>
      </c>
      <c r="D3068" s="70" t="s">
        <v>131</v>
      </c>
      <c r="E3068" s="71">
        <v>75.09</v>
      </c>
      <c r="F3068" s="71">
        <v>14.59</v>
      </c>
      <c r="G3068" s="71">
        <v>89.68</v>
      </c>
      <c r="H3068" s="45">
        <v>9</v>
      </c>
    </row>
    <row r="3069" spans="1:8" ht="30" x14ac:dyDescent="0.25">
      <c r="A3069" s="68" t="s">
        <v>6157</v>
      </c>
      <c r="B3069" s="68"/>
      <c r="C3069" s="69" t="s">
        <v>6158</v>
      </c>
      <c r="D3069" s="70" t="s">
        <v>131</v>
      </c>
      <c r="E3069" s="71">
        <v>119.99</v>
      </c>
      <c r="F3069" s="71">
        <v>29.17</v>
      </c>
      <c r="G3069" s="71">
        <v>149.16</v>
      </c>
      <c r="H3069" s="45">
        <v>9</v>
      </c>
    </row>
    <row r="3070" spans="1:8" ht="30" x14ac:dyDescent="0.25">
      <c r="A3070" s="68" t="s">
        <v>6159</v>
      </c>
      <c r="B3070" s="68"/>
      <c r="C3070" s="69" t="s">
        <v>6160</v>
      </c>
      <c r="D3070" s="70" t="s">
        <v>131</v>
      </c>
      <c r="E3070" s="71">
        <v>203.63</v>
      </c>
      <c r="F3070" s="71">
        <v>29.17</v>
      </c>
      <c r="G3070" s="71">
        <v>232.8</v>
      </c>
      <c r="H3070" s="45">
        <v>9</v>
      </c>
    </row>
    <row r="3071" spans="1:8" ht="30" x14ac:dyDescent="0.25">
      <c r="A3071" s="68" t="s">
        <v>6161</v>
      </c>
      <c r="B3071" s="68"/>
      <c r="C3071" s="69" t="s">
        <v>6162</v>
      </c>
      <c r="D3071" s="70" t="s">
        <v>131</v>
      </c>
      <c r="E3071" s="71">
        <v>337.66</v>
      </c>
      <c r="F3071" s="71">
        <v>29.17</v>
      </c>
      <c r="G3071" s="71">
        <v>366.83</v>
      </c>
      <c r="H3071" s="45">
        <v>9</v>
      </c>
    </row>
    <row r="3072" spans="1:8" ht="30" x14ac:dyDescent="0.25">
      <c r="A3072" s="68" t="s">
        <v>6163</v>
      </c>
      <c r="B3072" s="68"/>
      <c r="C3072" s="69" t="s">
        <v>6164</v>
      </c>
      <c r="D3072" s="70" t="s">
        <v>131</v>
      </c>
      <c r="E3072" s="71">
        <v>594.28</v>
      </c>
      <c r="F3072" s="71">
        <v>29.17</v>
      </c>
      <c r="G3072" s="71">
        <v>623.45000000000005</v>
      </c>
      <c r="H3072" s="45">
        <v>9</v>
      </c>
    </row>
    <row r="3073" spans="1:8" x14ac:dyDescent="0.25">
      <c r="A3073" s="68" t="s">
        <v>6165</v>
      </c>
      <c r="B3073" s="68"/>
      <c r="C3073" s="69" t="s">
        <v>6166</v>
      </c>
      <c r="D3073" s="70"/>
      <c r="E3073" s="71"/>
      <c r="F3073" s="71"/>
      <c r="G3073" s="71"/>
      <c r="H3073" s="45">
        <v>5</v>
      </c>
    </row>
    <row r="3074" spans="1:8" x14ac:dyDescent="0.25">
      <c r="A3074" s="68" t="s">
        <v>6167</v>
      </c>
      <c r="B3074" s="68"/>
      <c r="C3074" s="69" t="s">
        <v>6168</v>
      </c>
      <c r="D3074" s="70" t="s">
        <v>131</v>
      </c>
      <c r="E3074" s="71">
        <v>42.59</v>
      </c>
      <c r="F3074" s="71">
        <v>41.47</v>
      </c>
      <c r="G3074" s="71">
        <v>84.06</v>
      </c>
      <c r="H3074" s="45">
        <v>9</v>
      </c>
    </row>
    <row r="3075" spans="1:8" x14ac:dyDescent="0.25">
      <c r="A3075" s="68" t="s">
        <v>6169</v>
      </c>
      <c r="B3075" s="68"/>
      <c r="C3075" s="69" t="s">
        <v>6170</v>
      </c>
      <c r="D3075" s="70" t="s">
        <v>131</v>
      </c>
      <c r="E3075" s="71">
        <v>54.24</v>
      </c>
      <c r="F3075" s="71">
        <v>45.62</v>
      </c>
      <c r="G3075" s="71">
        <v>99.86</v>
      </c>
      <c r="H3075" s="45">
        <v>9</v>
      </c>
    </row>
    <row r="3076" spans="1:8" x14ac:dyDescent="0.25">
      <c r="A3076" s="68" t="s">
        <v>6171</v>
      </c>
      <c r="B3076" s="68"/>
      <c r="C3076" s="69" t="s">
        <v>6172</v>
      </c>
      <c r="D3076" s="70" t="s">
        <v>131</v>
      </c>
      <c r="E3076" s="71">
        <v>76.52</v>
      </c>
      <c r="F3076" s="71">
        <v>53.91</v>
      </c>
      <c r="G3076" s="71">
        <v>130.43</v>
      </c>
      <c r="H3076" s="45">
        <v>9</v>
      </c>
    </row>
    <row r="3077" spans="1:8" x14ac:dyDescent="0.25">
      <c r="A3077" s="68" t="s">
        <v>6173</v>
      </c>
      <c r="B3077" s="68"/>
      <c r="C3077" s="69" t="s">
        <v>6174</v>
      </c>
      <c r="D3077" s="70" t="s">
        <v>131</v>
      </c>
      <c r="E3077" s="71">
        <v>98.82</v>
      </c>
      <c r="F3077" s="71">
        <v>58.06</v>
      </c>
      <c r="G3077" s="71">
        <v>156.88</v>
      </c>
      <c r="H3077" s="45">
        <v>9</v>
      </c>
    </row>
    <row r="3078" spans="1:8" x14ac:dyDescent="0.25">
      <c r="A3078" s="68" t="s">
        <v>6175</v>
      </c>
      <c r="B3078" s="68"/>
      <c r="C3078" s="69" t="s">
        <v>6176</v>
      </c>
      <c r="D3078" s="70" t="s">
        <v>131</v>
      </c>
      <c r="E3078" s="71">
        <v>100.78</v>
      </c>
      <c r="F3078" s="71">
        <v>66.349999999999994</v>
      </c>
      <c r="G3078" s="71">
        <v>167.13</v>
      </c>
      <c r="H3078" s="45">
        <v>9</v>
      </c>
    </row>
    <row r="3079" spans="1:8" x14ac:dyDescent="0.25">
      <c r="A3079" s="68" t="s">
        <v>6177</v>
      </c>
      <c r="B3079" s="68"/>
      <c r="C3079" s="69" t="s">
        <v>6178</v>
      </c>
      <c r="D3079" s="70" t="s">
        <v>131</v>
      </c>
      <c r="E3079" s="71">
        <v>147.27000000000001</v>
      </c>
      <c r="F3079" s="71">
        <v>74.650000000000006</v>
      </c>
      <c r="G3079" s="71">
        <v>221.92</v>
      </c>
      <c r="H3079" s="45">
        <v>9</v>
      </c>
    </row>
    <row r="3080" spans="1:8" x14ac:dyDescent="0.25">
      <c r="A3080" s="68" t="s">
        <v>6179</v>
      </c>
      <c r="B3080" s="68"/>
      <c r="C3080" s="69" t="s">
        <v>6180</v>
      </c>
      <c r="D3080" s="70" t="s">
        <v>131</v>
      </c>
      <c r="E3080" s="71">
        <v>190.97</v>
      </c>
      <c r="F3080" s="71">
        <v>82.94</v>
      </c>
      <c r="G3080" s="71">
        <v>273.91000000000003</v>
      </c>
      <c r="H3080" s="45">
        <v>9</v>
      </c>
    </row>
    <row r="3081" spans="1:8" x14ac:dyDescent="0.25">
      <c r="A3081" s="68" t="s">
        <v>6181</v>
      </c>
      <c r="B3081" s="68"/>
      <c r="C3081" s="69" t="s">
        <v>6182</v>
      </c>
      <c r="D3081" s="70" t="s">
        <v>131</v>
      </c>
      <c r="E3081" s="71">
        <v>218.21</v>
      </c>
      <c r="F3081" s="71">
        <v>93.31</v>
      </c>
      <c r="G3081" s="71">
        <v>311.52</v>
      </c>
      <c r="H3081" s="45">
        <v>9</v>
      </c>
    </row>
    <row r="3082" spans="1:8" x14ac:dyDescent="0.25">
      <c r="A3082" s="68" t="s">
        <v>6183</v>
      </c>
      <c r="B3082" s="68"/>
      <c r="C3082" s="69" t="s">
        <v>6184</v>
      </c>
      <c r="D3082" s="70" t="s">
        <v>131</v>
      </c>
      <c r="E3082" s="71">
        <v>317.36</v>
      </c>
      <c r="F3082" s="71">
        <v>103.68</v>
      </c>
      <c r="G3082" s="71">
        <v>421.04</v>
      </c>
      <c r="H3082" s="45">
        <v>9</v>
      </c>
    </row>
    <row r="3083" spans="1:8" x14ac:dyDescent="0.25">
      <c r="A3083" s="68" t="s">
        <v>6185</v>
      </c>
      <c r="B3083" s="68"/>
      <c r="C3083" s="69" t="s">
        <v>6186</v>
      </c>
      <c r="D3083" s="70" t="s">
        <v>131</v>
      </c>
      <c r="E3083" s="71">
        <v>493.49</v>
      </c>
      <c r="F3083" s="71">
        <v>114.04</v>
      </c>
      <c r="G3083" s="71">
        <v>607.53</v>
      </c>
      <c r="H3083" s="45">
        <v>9</v>
      </c>
    </row>
    <row r="3084" spans="1:8" ht="30" x14ac:dyDescent="0.25">
      <c r="A3084" s="68" t="s">
        <v>6187</v>
      </c>
      <c r="B3084" s="68"/>
      <c r="C3084" s="69" t="s">
        <v>6188</v>
      </c>
      <c r="D3084" s="70"/>
      <c r="E3084" s="71"/>
      <c r="F3084" s="71"/>
      <c r="G3084" s="71"/>
      <c r="H3084" s="45">
        <v>5</v>
      </c>
    </row>
    <row r="3085" spans="1:8" ht="30" x14ac:dyDescent="0.25">
      <c r="A3085" s="68" t="s">
        <v>6189</v>
      </c>
      <c r="B3085" s="68"/>
      <c r="C3085" s="69" t="s">
        <v>6190</v>
      </c>
      <c r="D3085" s="70" t="s">
        <v>131</v>
      </c>
      <c r="E3085" s="71">
        <v>72.45</v>
      </c>
      <c r="F3085" s="71">
        <v>41.47</v>
      </c>
      <c r="G3085" s="71">
        <v>113.92</v>
      </c>
      <c r="H3085" s="45">
        <v>9</v>
      </c>
    </row>
    <row r="3086" spans="1:8" ht="30" x14ac:dyDescent="0.25">
      <c r="A3086" s="68" t="s">
        <v>6191</v>
      </c>
      <c r="B3086" s="68"/>
      <c r="C3086" s="69" t="s">
        <v>6192</v>
      </c>
      <c r="D3086" s="70" t="s">
        <v>131</v>
      </c>
      <c r="E3086" s="71">
        <v>81.650000000000006</v>
      </c>
      <c r="F3086" s="71">
        <v>45.62</v>
      </c>
      <c r="G3086" s="71">
        <v>127.27</v>
      </c>
      <c r="H3086" s="45">
        <v>9</v>
      </c>
    </row>
    <row r="3087" spans="1:8" ht="30" x14ac:dyDescent="0.25">
      <c r="A3087" s="68" t="s">
        <v>6193</v>
      </c>
      <c r="B3087" s="68"/>
      <c r="C3087" s="69" t="s">
        <v>6194</v>
      </c>
      <c r="D3087" s="70" t="s">
        <v>131</v>
      </c>
      <c r="E3087" s="71">
        <v>95.44</v>
      </c>
      <c r="F3087" s="71">
        <v>53.91</v>
      </c>
      <c r="G3087" s="71">
        <v>149.35</v>
      </c>
      <c r="H3087" s="45">
        <v>9</v>
      </c>
    </row>
    <row r="3088" spans="1:8" ht="30" x14ac:dyDescent="0.25">
      <c r="A3088" s="68" t="s">
        <v>6195</v>
      </c>
      <c r="B3088" s="68"/>
      <c r="C3088" s="69" t="s">
        <v>6196</v>
      </c>
      <c r="D3088" s="70" t="s">
        <v>131</v>
      </c>
      <c r="E3088" s="71">
        <v>140.01</v>
      </c>
      <c r="F3088" s="71">
        <v>58.06</v>
      </c>
      <c r="G3088" s="71">
        <v>198.07</v>
      </c>
      <c r="H3088" s="45">
        <v>9</v>
      </c>
    </row>
    <row r="3089" spans="1:8" ht="30" x14ac:dyDescent="0.25">
      <c r="A3089" s="68" t="s">
        <v>6197</v>
      </c>
      <c r="B3089" s="68"/>
      <c r="C3089" s="69" t="s">
        <v>6198</v>
      </c>
      <c r="D3089" s="70" t="s">
        <v>131</v>
      </c>
      <c r="E3089" s="71">
        <v>156.43</v>
      </c>
      <c r="F3089" s="71">
        <v>66.349999999999994</v>
      </c>
      <c r="G3089" s="71">
        <v>222.78</v>
      </c>
      <c r="H3089" s="45">
        <v>9</v>
      </c>
    </row>
    <row r="3090" spans="1:8" ht="30" x14ac:dyDescent="0.25">
      <c r="A3090" s="68" t="s">
        <v>6199</v>
      </c>
      <c r="B3090" s="68"/>
      <c r="C3090" s="69" t="s">
        <v>6200</v>
      </c>
      <c r="D3090" s="70" t="s">
        <v>131</v>
      </c>
      <c r="E3090" s="71">
        <v>178.59</v>
      </c>
      <c r="F3090" s="71">
        <v>74.650000000000006</v>
      </c>
      <c r="G3090" s="71">
        <v>253.24</v>
      </c>
      <c r="H3090" s="45">
        <v>9</v>
      </c>
    </row>
    <row r="3091" spans="1:8" ht="30" x14ac:dyDescent="0.25">
      <c r="A3091" s="68" t="s">
        <v>6201</v>
      </c>
      <c r="B3091" s="68"/>
      <c r="C3091" s="69" t="s">
        <v>6202</v>
      </c>
      <c r="D3091" s="70" t="s">
        <v>131</v>
      </c>
      <c r="E3091" s="71">
        <v>277.37</v>
      </c>
      <c r="F3091" s="71">
        <v>82.94</v>
      </c>
      <c r="G3091" s="71">
        <v>360.31</v>
      </c>
      <c r="H3091" s="45">
        <v>9</v>
      </c>
    </row>
    <row r="3092" spans="1:8" ht="30" x14ac:dyDescent="0.25">
      <c r="A3092" s="68" t="s">
        <v>6203</v>
      </c>
      <c r="B3092" s="68"/>
      <c r="C3092" s="69" t="s">
        <v>6204</v>
      </c>
      <c r="D3092" s="70" t="s">
        <v>131</v>
      </c>
      <c r="E3092" s="71">
        <v>342.21</v>
      </c>
      <c r="F3092" s="71">
        <v>93.31</v>
      </c>
      <c r="G3092" s="71">
        <v>435.52</v>
      </c>
      <c r="H3092" s="45">
        <v>9</v>
      </c>
    </row>
    <row r="3093" spans="1:8" ht="30" x14ac:dyDescent="0.25">
      <c r="A3093" s="68" t="s">
        <v>6205</v>
      </c>
      <c r="B3093" s="68"/>
      <c r="C3093" s="69" t="s">
        <v>6206</v>
      </c>
      <c r="D3093" s="70" t="s">
        <v>131</v>
      </c>
      <c r="E3093" s="71">
        <v>449.57</v>
      </c>
      <c r="F3093" s="71">
        <v>103.68</v>
      </c>
      <c r="G3093" s="71">
        <v>553.25</v>
      </c>
      <c r="H3093" s="45">
        <v>9</v>
      </c>
    </row>
    <row r="3094" spans="1:8" ht="30" x14ac:dyDescent="0.25">
      <c r="A3094" s="68" t="s">
        <v>6207</v>
      </c>
      <c r="B3094" s="68"/>
      <c r="C3094" s="69" t="s">
        <v>6208</v>
      </c>
      <c r="D3094" s="70" t="s">
        <v>131</v>
      </c>
      <c r="E3094" s="71">
        <v>844.8</v>
      </c>
      <c r="F3094" s="71">
        <v>114.04</v>
      </c>
      <c r="G3094" s="71">
        <v>958.84</v>
      </c>
      <c r="H3094" s="45">
        <v>9</v>
      </c>
    </row>
    <row r="3095" spans="1:8" ht="30" x14ac:dyDescent="0.25">
      <c r="A3095" s="68" t="s">
        <v>6209</v>
      </c>
      <c r="B3095" s="68"/>
      <c r="C3095" s="69" t="s">
        <v>6210</v>
      </c>
      <c r="D3095" s="70"/>
      <c r="E3095" s="71"/>
      <c r="F3095" s="71"/>
      <c r="G3095" s="71"/>
      <c r="H3095" s="45">
        <v>5</v>
      </c>
    </row>
    <row r="3096" spans="1:8" ht="30" x14ac:dyDescent="0.25">
      <c r="A3096" s="68" t="s">
        <v>6211</v>
      </c>
      <c r="B3096" s="68"/>
      <c r="C3096" s="69" t="s">
        <v>6212</v>
      </c>
      <c r="D3096" s="70" t="s">
        <v>21</v>
      </c>
      <c r="E3096" s="71">
        <v>69.569999999999993</v>
      </c>
      <c r="F3096" s="71">
        <v>12.44</v>
      </c>
      <c r="G3096" s="71">
        <v>82.01</v>
      </c>
      <c r="H3096" s="45">
        <v>9</v>
      </c>
    </row>
    <row r="3097" spans="1:8" ht="30" x14ac:dyDescent="0.25">
      <c r="A3097" s="68" t="s">
        <v>6213</v>
      </c>
      <c r="B3097" s="68"/>
      <c r="C3097" s="69" t="s">
        <v>6214</v>
      </c>
      <c r="D3097" s="70" t="s">
        <v>21</v>
      </c>
      <c r="E3097" s="71">
        <v>92.82</v>
      </c>
      <c r="F3097" s="71">
        <v>12.44</v>
      </c>
      <c r="G3097" s="71">
        <v>105.26</v>
      </c>
      <c r="H3097" s="45">
        <v>9</v>
      </c>
    </row>
    <row r="3098" spans="1:8" ht="30" x14ac:dyDescent="0.25">
      <c r="A3098" s="68" t="s">
        <v>6215</v>
      </c>
      <c r="B3098" s="68"/>
      <c r="C3098" s="69" t="s">
        <v>6216</v>
      </c>
      <c r="D3098" s="70" t="s">
        <v>21</v>
      </c>
      <c r="E3098" s="71">
        <v>121.48</v>
      </c>
      <c r="F3098" s="71">
        <v>16.59</v>
      </c>
      <c r="G3098" s="71">
        <v>138.07</v>
      </c>
      <c r="H3098" s="45">
        <v>9</v>
      </c>
    </row>
    <row r="3099" spans="1:8" ht="30" x14ac:dyDescent="0.25">
      <c r="A3099" s="68" t="s">
        <v>6217</v>
      </c>
      <c r="B3099" s="68"/>
      <c r="C3099" s="69" t="s">
        <v>6218</v>
      </c>
      <c r="D3099" s="70" t="s">
        <v>21</v>
      </c>
      <c r="E3099" s="71">
        <v>199.7</v>
      </c>
      <c r="F3099" s="71">
        <v>16.59</v>
      </c>
      <c r="G3099" s="71">
        <v>216.29</v>
      </c>
      <c r="H3099" s="45">
        <v>9</v>
      </c>
    </row>
    <row r="3100" spans="1:8" ht="30" x14ac:dyDescent="0.25">
      <c r="A3100" s="68" t="s">
        <v>6219</v>
      </c>
      <c r="B3100" s="68"/>
      <c r="C3100" s="69" t="s">
        <v>6220</v>
      </c>
      <c r="D3100" s="70" t="s">
        <v>21</v>
      </c>
      <c r="E3100" s="71">
        <v>101.91</v>
      </c>
      <c r="F3100" s="71">
        <v>12.44</v>
      </c>
      <c r="G3100" s="71">
        <v>114.35</v>
      </c>
      <c r="H3100" s="45">
        <v>9</v>
      </c>
    </row>
    <row r="3101" spans="1:8" ht="30" x14ac:dyDescent="0.25">
      <c r="A3101" s="68" t="s">
        <v>6221</v>
      </c>
      <c r="B3101" s="68"/>
      <c r="C3101" s="69" t="s">
        <v>6222</v>
      </c>
      <c r="D3101" s="70" t="s">
        <v>21</v>
      </c>
      <c r="E3101" s="71">
        <v>135.28</v>
      </c>
      <c r="F3101" s="71">
        <v>12.44</v>
      </c>
      <c r="G3101" s="71">
        <v>147.72</v>
      </c>
      <c r="H3101" s="45">
        <v>9</v>
      </c>
    </row>
    <row r="3102" spans="1:8" ht="30" x14ac:dyDescent="0.25">
      <c r="A3102" s="68" t="s">
        <v>6223</v>
      </c>
      <c r="B3102" s="68"/>
      <c r="C3102" s="69" t="s">
        <v>6224</v>
      </c>
      <c r="D3102" s="70" t="s">
        <v>21</v>
      </c>
      <c r="E3102" s="71">
        <v>186.86</v>
      </c>
      <c r="F3102" s="71">
        <v>16.59</v>
      </c>
      <c r="G3102" s="71">
        <v>203.45</v>
      </c>
      <c r="H3102" s="45">
        <v>9</v>
      </c>
    </row>
    <row r="3103" spans="1:8" ht="30" x14ac:dyDescent="0.25">
      <c r="A3103" s="68" t="s">
        <v>6225</v>
      </c>
      <c r="B3103" s="68"/>
      <c r="C3103" s="69" t="s">
        <v>6226</v>
      </c>
      <c r="D3103" s="70" t="s">
        <v>21</v>
      </c>
      <c r="E3103" s="71">
        <v>256.54000000000002</v>
      </c>
      <c r="F3103" s="71">
        <v>16.59</v>
      </c>
      <c r="G3103" s="71">
        <v>273.13</v>
      </c>
      <c r="H3103" s="45">
        <v>9</v>
      </c>
    </row>
    <row r="3104" spans="1:8" ht="30" x14ac:dyDescent="0.25">
      <c r="A3104" s="68" t="s">
        <v>6227</v>
      </c>
      <c r="B3104" s="68"/>
      <c r="C3104" s="69" t="s">
        <v>6228</v>
      </c>
      <c r="D3104" s="70" t="s">
        <v>21</v>
      </c>
      <c r="E3104" s="71">
        <v>70.33</v>
      </c>
      <c r="F3104" s="71">
        <v>12.44</v>
      </c>
      <c r="G3104" s="71">
        <v>82.77</v>
      </c>
      <c r="H3104" s="45">
        <v>9</v>
      </c>
    </row>
    <row r="3105" spans="1:8" ht="30" x14ac:dyDescent="0.25">
      <c r="A3105" s="68" t="s">
        <v>6229</v>
      </c>
      <c r="B3105" s="68"/>
      <c r="C3105" s="69" t="s">
        <v>6230</v>
      </c>
      <c r="D3105" s="70" t="s">
        <v>21</v>
      </c>
      <c r="E3105" s="71">
        <v>73.19</v>
      </c>
      <c r="F3105" s="71">
        <v>12.44</v>
      </c>
      <c r="G3105" s="71">
        <v>85.63</v>
      </c>
      <c r="H3105" s="45">
        <v>9</v>
      </c>
    </row>
    <row r="3106" spans="1:8" ht="30" x14ac:dyDescent="0.25">
      <c r="A3106" s="68" t="s">
        <v>6231</v>
      </c>
      <c r="B3106" s="68"/>
      <c r="C3106" s="69" t="s">
        <v>6232</v>
      </c>
      <c r="D3106" s="70" t="s">
        <v>21</v>
      </c>
      <c r="E3106" s="71">
        <v>102.85</v>
      </c>
      <c r="F3106" s="71">
        <v>16.59</v>
      </c>
      <c r="G3106" s="71">
        <v>119.44</v>
      </c>
      <c r="H3106" s="45">
        <v>9</v>
      </c>
    </row>
    <row r="3107" spans="1:8" ht="30" x14ac:dyDescent="0.25">
      <c r="A3107" s="68" t="s">
        <v>6233</v>
      </c>
      <c r="B3107" s="68"/>
      <c r="C3107" s="69" t="s">
        <v>6234</v>
      </c>
      <c r="D3107" s="70" t="s">
        <v>21</v>
      </c>
      <c r="E3107" s="71">
        <v>144.31</v>
      </c>
      <c r="F3107" s="71">
        <v>16.59</v>
      </c>
      <c r="G3107" s="71">
        <v>160.9</v>
      </c>
      <c r="H3107" s="45">
        <v>9</v>
      </c>
    </row>
    <row r="3108" spans="1:8" ht="30" x14ac:dyDescent="0.25">
      <c r="A3108" s="68" t="s">
        <v>6235</v>
      </c>
      <c r="B3108" s="68"/>
      <c r="C3108" s="69" t="s">
        <v>6236</v>
      </c>
      <c r="D3108" s="70" t="s">
        <v>21</v>
      </c>
      <c r="E3108" s="71">
        <v>59.36</v>
      </c>
      <c r="F3108" s="71">
        <v>12.44</v>
      </c>
      <c r="G3108" s="71">
        <v>71.8</v>
      </c>
      <c r="H3108" s="45">
        <v>9</v>
      </c>
    </row>
    <row r="3109" spans="1:8" ht="30" x14ac:dyDescent="0.25">
      <c r="A3109" s="68" t="s">
        <v>6237</v>
      </c>
      <c r="B3109" s="68"/>
      <c r="C3109" s="69" t="s">
        <v>6238</v>
      </c>
      <c r="D3109" s="70" t="s">
        <v>21</v>
      </c>
      <c r="E3109" s="71">
        <v>67.53</v>
      </c>
      <c r="F3109" s="71">
        <v>16.59</v>
      </c>
      <c r="G3109" s="71">
        <v>84.12</v>
      </c>
      <c r="H3109" s="45">
        <v>9</v>
      </c>
    </row>
    <row r="3110" spans="1:8" ht="30" x14ac:dyDescent="0.25">
      <c r="A3110" s="68" t="s">
        <v>6239</v>
      </c>
      <c r="B3110" s="68"/>
      <c r="C3110" s="69" t="s">
        <v>6240</v>
      </c>
      <c r="D3110" s="70" t="s">
        <v>21</v>
      </c>
      <c r="E3110" s="71">
        <v>127.09</v>
      </c>
      <c r="F3110" s="71">
        <v>12.44</v>
      </c>
      <c r="G3110" s="71">
        <v>139.53</v>
      </c>
      <c r="H3110" s="45">
        <v>9</v>
      </c>
    </row>
    <row r="3111" spans="1:8" ht="30" x14ac:dyDescent="0.25">
      <c r="A3111" s="68" t="s">
        <v>6241</v>
      </c>
      <c r="B3111" s="68"/>
      <c r="C3111" s="69" t="s">
        <v>6242</v>
      </c>
      <c r="D3111" s="70" t="s">
        <v>21</v>
      </c>
      <c r="E3111" s="71">
        <v>152.87</v>
      </c>
      <c r="F3111" s="71">
        <v>16.59</v>
      </c>
      <c r="G3111" s="71">
        <v>169.46</v>
      </c>
      <c r="H3111" s="45">
        <v>9</v>
      </c>
    </row>
    <row r="3112" spans="1:8" ht="30" x14ac:dyDescent="0.25">
      <c r="A3112" s="68" t="s">
        <v>6243</v>
      </c>
      <c r="B3112" s="68"/>
      <c r="C3112" s="69" t="s">
        <v>6244</v>
      </c>
      <c r="D3112" s="70" t="s">
        <v>21</v>
      </c>
      <c r="E3112" s="71">
        <v>193.75</v>
      </c>
      <c r="F3112" s="71">
        <v>16.59</v>
      </c>
      <c r="G3112" s="71">
        <v>210.34</v>
      </c>
      <c r="H3112" s="45">
        <v>9</v>
      </c>
    </row>
    <row r="3113" spans="1:8" ht="30" x14ac:dyDescent="0.25">
      <c r="A3113" s="68" t="s">
        <v>6245</v>
      </c>
      <c r="B3113" s="68"/>
      <c r="C3113" s="69" t="s">
        <v>6246</v>
      </c>
      <c r="D3113" s="70" t="s">
        <v>21</v>
      </c>
      <c r="E3113" s="71">
        <v>167.86</v>
      </c>
      <c r="F3113" s="71">
        <v>16.59</v>
      </c>
      <c r="G3113" s="71">
        <v>184.45</v>
      </c>
      <c r="H3113" s="45">
        <v>9</v>
      </c>
    </row>
    <row r="3114" spans="1:8" ht="30" x14ac:dyDescent="0.25">
      <c r="A3114" s="68" t="s">
        <v>6247</v>
      </c>
      <c r="B3114" s="68"/>
      <c r="C3114" s="69" t="s">
        <v>6248</v>
      </c>
      <c r="D3114" s="70" t="s">
        <v>21</v>
      </c>
      <c r="E3114" s="71">
        <v>193.08</v>
      </c>
      <c r="F3114" s="71">
        <v>16.59</v>
      </c>
      <c r="G3114" s="71">
        <v>209.67</v>
      </c>
      <c r="H3114" s="45">
        <v>9</v>
      </c>
    </row>
    <row r="3115" spans="1:8" ht="30" x14ac:dyDescent="0.25">
      <c r="A3115" s="68" t="s">
        <v>6249</v>
      </c>
      <c r="B3115" s="68"/>
      <c r="C3115" s="69" t="s">
        <v>6250</v>
      </c>
      <c r="D3115" s="70" t="s">
        <v>21</v>
      </c>
      <c r="E3115" s="71">
        <v>231.76</v>
      </c>
      <c r="F3115" s="71">
        <v>16.59</v>
      </c>
      <c r="G3115" s="71">
        <v>248.35</v>
      </c>
      <c r="H3115" s="45">
        <v>9</v>
      </c>
    </row>
    <row r="3116" spans="1:8" ht="30" x14ac:dyDescent="0.25">
      <c r="A3116" s="68" t="s">
        <v>6251</v>
      </c>
      <c r="B3116" s="68"/>
      <c r="C3116" s="69" t="s">
        <v>6252</v>
      </c>
      <c r="D3116" s="70" t="s">
        <v>21</v>
      </c>
      <c r="E3116" s="71">
        <v>275.33</v>
      </c>
      <c r="F3116" s="71">
        <v>20.74</v>
      </c>
      <c r="G3116" s="71">
        <v>296.07</v>
      </c>
      <c r="H3116" s="45">
        <v>9</v>
      </c>
    </row>
    <row r="3117" spans="1:8" ht="30" x14ac:dyDescent="0.25">
      <c r="A3117" s="68" t="s">
        <v>6253</v>
      </c>
      <c r="B3117" s="68"/>
      <c r="C3117" s="69" t="s">
        <v>6254</v>
      </c>
      <c r="D3117" s="70" t="s">
        <v>21</v>
      </c>
      <c r="E3117" s="71">
        <v>317.23</v>
      </c>
      <c r="F3117" s="71">
        <v>16.59</v>
      </c>
      <c r="G3117" s="71">
        <v>333.82</v>
      </c>
      <c r="H3117" s="45">
        <v>9</v>
      </c>
    </row>
    <row r="3118" spans="1:8" ht="30" x14ac:dyDescent="0.25">
      <c r="A3118" s="68" t="s">
        <v>6255</v>
      </c>
      <c r="B3118" s="68"/>
      <c r="C3118" s="69" t="s">
        <v>6256</v>
      </c>
      <c r="D3118" s="70" t="s">
        <v>21</v>
      </c>
      <c r="E3118" s="71">
        <v>128.29</v>
      </c>
      <c r="F3118" s="71">
        <v>12.44</v>
      </c>
      <c r="G3118" s="71">
        <v>140.72999999999999</v>
      </c>
      <c r="H3118" s="45">
        <v>9</v>
      </c>
    </row>
    <row r="3119" spans="1:8" ht="30" x14ac:dyDescent="0.25">
      <c r="A3119" s="68" t="s">
        <v>6257</v>
      </c>
      <c r="B3119" s="68"/>
      <c r="C3119" s="69" t="s">
        <v>6258</v>
      </c>
      <c r="D3119" s="70" t="s">
        <v>21</v>
      </c>
      <c r="E3119" s="71">
        <v>146.97</v>
      </c>
      <c r="F3119" s="71">
        <v>16.59</v>
      </c>
      <c r="G3119" s="71">
        <v>163.56</v>
      </c>
      <c r="H3119" s="45">
        <v>9</v>
      </c>
    </row>
    <row r="3120" spans="1:8" ht="30" x14ac:dyDescent="0.25">
      <c r="A3120" s="68" t="s">
        <v>6259</v>
      </c>
      <c r="B3120" s="68"/>
      <c r="C3120" s="69" t="s">
        <v>6260</v>
      </c>
      <c r="D3120" s="70" t="s">
        <v>21</v>
      </c>
      <c r="E3120" s="71">
        <v>173.52</v>
      </c>
      <c r="F3120" s="71">
        <v>16.59</v>
      </c>
      <c r="G3120" s="71">
        <v>190.11</v>
      </c>
      <c r="H3120" s="45">
        <v>9</v>
      </c>
    </row>
    <row r="3121" spans="1:8" ht="30" x14ac:dyDescent="0.25">
      <c r="A3121" s="68" t="s">
        <v>6261</v>
      </c>
      <c r="B3121" s="68"/>
      <c r="C3121" s="69" t="s">
        <v>6262</v>
      </c>
      <c r="D3121" s="70" t="s">
        <v>21</v>
      </c>
      <c r="E3121" s="71">
        <v>170.36</v>
      </c>
      <c r="F3121" s="71">
        <v>16.59</v>
      </c>
      <c r="G3121" s="71">
        <v>186.95</v>
      </c>
      <c r="H3121" s="45">
        <v>9</v>
      </c>
    </row>
    <row r="3122" spans="1:8" ht="30" x14ac:dyDescent="0.25">
      <c r="A3122" s="68" t="s">
        <v>6263</v>
      </c>
      <c r="B3122" s="68"/>
      <c r="C3122" s="69" t="s">
        <v>6264</v>
      </c>
      <c r="D3122" s="70" t="s">
        <v>21</v>
      </c>
      <c r="E3122" s="71">
        <v>181</v>
      </c>
      <c r="F3122" s="71">
        <v>16.59</v>
      </c>
      <c r="G3122" s="71">
        <v>197.59</v>
      </c>
      <c r="H3122" s="45">
        <v>9</v>
      </c>
    </row>
    <row r="3123" spans="1:8" ht="30" x14ac:dyDescent="0.25">
      <c r="A3123" s="68" t="s">
        <v>6265</v>
      </c>
      <c r="B3123" s="68"/>
      <c r="C3123" s="69" t="s">
        <v>6266</v>
      </c>
      <c r="D3123" s="70" t="s">
        <v>21</v>
      </c>
      <c r="E3123" s="71">
        <v>234.71</v>
      </c>
      <c r="F3123" s="71">
        <v>16.59</v>
      </c>
      <c r="G3123" s="71">
        <v>251.3</v>
      </c>
      <c r="H3123" s="45">
        <v>9</v>
      </c>
    </row>
    <row r="3124" spans="1:8" ht="30" x14ac:dyDescent="0.25">
      <c r="A3124" s="68" t="s">
        <v>6267</v>
      </c>
      <c r="B3124" s="68"/>
      <c r="C3124" s="69" t="s">
        <v>6268</v>
      </c>
      <c r="D3124" s="70" t="s">
        <v>21</v>
      </c>
      <c r="E3124" s="71">
        <v>48.2</v>
      </c>
      <c r="F3124" s="71">
        <v>16.59</v>
      </c>
      <c r="G3124" s="71">
        <v>64.790000000000006</v>
      </c>
      <c r="H3124" s="45">
        <v>9</v>
      </c>
    </row>
    <row r="3125" spans="1:8" ht="30" x14ac:dyDescent="0.25">
      <c r="A3125" s="68" t="s">
        <v>6269</v>
      </c>
      <c r="B3125" s="68"/>
      <c r="C3125" s="69" t="s">
        <v>6270</v>
      </c>
      <c r="D3125" s="70" t="s">
        <v>21</v>
      </c>
      <c r="E3125" s="71">
        <v>53.93</v>
      </c>
      <c r="F3125" s="71">
        <v>16.59</v>
      </c>
      <c r="G3125" s="71">
        <v>70.52</v>
      </c>
      <c r="H3125" s="45">
        <v>9</v>
      </c>
    </row>
    <row r="3126" spans="1:8" ht="30" x14ac:dyDescent="0.25">
      <c r="A3126" s="68" t="s">
        <v>6271</v>
      </c>
      <c r="B3126" s="68"/>
      <c r="C3126" s="69" t="s">
        <v>6272</v>
      </c>
      <c r="D3126" s="70" t="s">
        <v>21</v>
      </c>
      <c r="E3126" s="71">
        <v>143.81</v>
      </c>
      <c r="F3126" s="71">
        <v>20.74</v>
      </c>
      <c r="G3126" s="71">
        <v>164.55</v>
      </c>
      <c r="H3126" s="45">
        <v>9</v>
      </c>
    </row>
    <row r="3127" spans="1:8" x14ac:dyDescent="0.25">
      <c r="A3127" s="68" t="s">
        <v>6273</v>
      </c>
      <c r="B3127" s="68"/>
      <c r="C3127" s="69" t="s">
        <v>6274</v>
      </c>
      <c r="D3127" s="70"/>
      <c r="E3127" s="71"/>
      <c r="F3127" s="71"/>
      <c r="G3127" s="71"/>
      <c r="H3127" s="45">
        <v>5</v>
      </c>
    </row>
    <row r="3128" spans="1:8" ht="30" x14ac:dyDescent="0.25">
      <c r="A3128" s="68" t="s">
        <v>6275</v>
      </c>
      <c r="B3128" s="68"/>
      <c r="C3128" s="69" t="s">
        <v>6276</v>
      </c>
      <c r="D3128" s="70" t="s">
        <v>131</v>
      </c>
      <c r="E3128" s="71">
        <v>75.05</v>
      </c>
      <c r="F3128" s="71">
        <v>13.69</v>
      </c>
      <c r="G3128" s="71">
        <v>88.74</v>
      </c>
      <c r="H3128" s="45">
        <v>9</v>
      </c>
    </row>
    <row r="3129" spans="1:8" ht="30" x14ac:dyDescent="0.25">
      <c r="A3129" s="68" t="s">
        <v>6277</v>
      </c>
      <c r="B3129" s="68"/>
      <c r="C3129" s="69" t="s">
        <v>6278</v>
      </c>
      <c r="D3129" s="70" t="s">
        <v>131</v>
      </c>
      <c r="E3129" s="71">
        <v>108.9</v>
      </c>
      <c r="F3129" s="71">
        <v>14.93</v>
      </c>
      <c r="G3129" s="71">
        <v>123.83</v>
      </c>
      <c r="H3129" s="45">
        <v>9</v>
      </c>
    </row>
    <row r="3130" spans="1:8" ht="30" x14ac:dyDescent="0.25">
      <c r="A3130" s="68" t="s">
        <v>6279</v>
      </c>
      <c r="B3130" s="68"/>
      <c r="C3130" s="69" t="s">
        <v>6280</v>
      </c>
      <c r="D3130" s="70" t="s">
        <v>131</v>
      </c>
      <c r="E3130" s="71">
        <v>134.56</v>
      </c>
      <c r="F3130" s="71">
        <v>18.66</v>
      </c>
      <c r="G3130" s="71">
        <v>153.22</v>
      </c>
      <c r="H3130" s="45">
        <v>9</v>
      </c>
    </row>
    <row r="3131" spans="1:8" ht="30" x14ac:dyDescent="0.25">
      <c r="A3131" s="68" t="s">
        <v>6281</v>
      </c>
      <c r="B3131" s="68"/>
      <c r="C3131" s="69" t="s">
        <v>6282</v>
      </c>
      <c r="D3131" s="70" t="s">
        <v>131</v>
      </c>
      <c r="E3131" s="71">
        <v>222.65</v>
      </c>
      <c r="F3131" s="71">
        <v>21.15</v>
      </c>
      <c r="G3131" s="71">
        <v>243.8</v>
      </c>
      <c r="H3131" s="45">
        <v>9</v>
      </c>
    </row>
    <row r="3132" spans="1:8" ht="30" x14ac:dyDescent="0.25">
      <c r="A3132" s="68" t="s">
        <v>6283</v>
      </c>
      <c r="B3132" s="68"/>
      <c r="C3132" s="69" t="s">
        <v>6284</v>
      </c>
      <c r="D3132" s="70" t="s">
        <v>131</v>
      </c>
      <c r="E3132" s="71">
        <v>259.7</v>
      </c>
      <c r="F3132" s="71">
        <v>21.15</v>
      </c>
      <c r="G3132" s="71">
        <v>280.85000000000002</v>
      </c>
      <c r="H3132" s="45">
        <v>9</v>
      </c>
    </row>
    <row r="3133" spans="1:8" ht="30" x14ac:dyDescent="0.25">
      <c r="A3133" s="68" t="s">
        <v>6285</v>
      </c>
      <c r="B3133" s="68"/>
      <c r="C3133" s="69" t="s">
        <v>6286</v>
      </c>
      <c r="D3133" s="70" t="s">
        <v>131</v>
      </c>
      <c r="E3133" s="71">
        <v>348.31</v>
      </c>
      <c r="F3133" s="71">
        <v>28.61</v>
      </c>
      <c r="G3133" s="71">
        <v>376.92</v>
      </c>
      <c r="H3133" s="45">
        <v>9</v>
      </c>
    </row>
    <row r="3134" spans="1:8" ht="30" x14ac:dyDescent="0.25">
      <c r="A3134" s="68" t="s">
        <v>6287</v>
      </c>
      <c r="B3134" s="68"/>
      <c r="C3134" s="69" t="s">
        <v>6288</v>
      </c>
      <c r="D3134" s="70" t="s">
        <v>131</v>
      </c>
      <c r="E3134" s="71">
        <v>433.89</v>
      </c>
      <c r="F3134" s="71">
        <v>33.590000000000003</v>
      </c>
      <c r="G3134" s="71">
        <v>467.48</v>
      </c>
      <c r="H3134" s="45">
        <v>9</v>
      </c>
    </row>
    <row r="3135" spans="1:8" ht="30" x14ac:dyDescent="0.25">
      <c r="A3135" s="68" t="s">
        <v>6289</v>
      </c>
      <c r="B3135" s="68"/>
      <c r="C3135" s="69" t="s">
        <v>6290</v>
      </c>
      <c r="D3135" s="70" t="s">
        <v>131</v>
      </c>
      <c r="E3135" s="71">
        <v>605.95000000000005</v>
      </c>
      <c r="F3135" s="71">
        <v>36.08</v>
      </c>
      <c r="G3135" s="71">
        <v>642.03</v>
      </c>
      <c r="H3135" s="45">
        <v>9</v>
      </c>
    </row>
    <row r="3136" spans="1:8" ht="30" x14ac:dyDescent="0.25">
      <c r="A3136" s="68" t="s">
        <v>6291</v>
      </c>
      <c r="B3136" s="68"/>
      <c r="C3136" s="69" t="s">
        <v>6292</v>
      </c>
      <c r="D3136" s="70" t="s">
        <v>131</v>
      </c>
      <c r="E3136" s="71">
        <v>743.24</v>
      </c>
      <c r="F3136" s="71">
        <v>41.05</v>
      </c>
      <c r="G3136" s="71">
        <v>784.29</v>
      </c>
      <c r="H3136" s="45">
        <v>9</v>
      </c>
    </row>
    <row r="3137" spans="1:8" ht="30" x14ac:dyDescent="0.25">
      <c r="A3137" s="68" t="s">
        <v>6293</v>
      </c>
      <c r="B3137" s="68"/>
      <c r="C3137" s="69" t="s">
        <v>6294</v>
      </c>
      <c r="D3137" s="70" t="s">
        <v>131</v>
      </c>
      <c r="E3137" s="71">
        <v>84.85</v>
      </c>
      <c r="F3137" s="71">
        <v>14.93</v>
      </c>
      <c r="G3137" s="71">
        <v>99.78</v>
      </c>
      <c r="H3137" s="45">
        <v>9</v>
      </c>
    </row>
    <row r="3138" spans="1:8" ht="30" x14ac:dyDescent="0.25">
      <c r="A3138" s="68" t="s">
        <v>6295</v>
      </c>
      <c r="B3138" s="68"/>
      <c r="C3138" s="69" t="s">
        <v>6296</v>
      </c>
      <c r="D3138" s="70" t="s">
        <v>131</v>
      </c>
      <c r="E3138" s="71">
        <v>97.07</v>
      </c>
      <c r="F3138" s="71">
        <v>18.66</v>
      </c>
      <c r="G3138" s="71">
        <v>115.73</v>
      </c>
      <c r="H3138" s="45">
        <v>9</v>
      </c>
    </row>
    <row r="3139" spans="1:8" ht="30" x14ac:dyDescent="0.25">
      <c r="A3139" s="68" t="s">
        <v>6297</v>
      </c>
      <c r="B3139" s="68"/>
      <c r="C3139" s="69" t="s">
        <v>6298</v>
      </c>
      <c r="D3139" s="70" t="s">
        <v>131</v>
      </c>
      <c r="E3139" s="71">
        <v>166.67</v>
      </c>
      <c r="F3139" s="71">
        <v>21.15</v>
      </c>
      <c r="G3139" s="71">
        <v>187.82</v>
      </c>
      <c r="H3139" s="45">
        <v>9</v>
      </c>
    </row>
    <row r="3140" spans="1:8" ht="30" x14ac:dyDescent="0.25">
      <c r="A3140" s="68" t="s">
        <v>6299</v>
      </c>
      <c r="B3140" s="68"/>
      <c r="C3140" s="69" t="s">
        <v>6300</v>
      </c>
      <c r="D3140" s="70" t="s">
        <v>131</v>
      </c>
      <c r="E3140" s="71">
        <v>196.38</v>
      </c>
      <c r="F3140" s="71">
        <v>21.15</v>
      </c>
      <c r="G3140" s="71">
        <v>217.53</v>
      </c>
      <c r="H3140" s="45">
        <v>9</v>
      </c>
    </row>
    <row r="3141" spans="1:8" ht="30" x14ac:dyDescent="0.25">
      <c r="A3141" s="68" t="s">
        <v>6301</v>
      </c>
      <c r="B3141" s="68"/>
      <c r="C3141" s="69" t="s">
        <v>6302</v>
      </c>
      <c r="D3141" s="70" t="s">
        <v>131</v>
      </c>
      <c r="E3141" s="71">
        <v>266.5</v>
      </c>
      <c r="F3141" s="71">
        <v>28.61</v>
      </c>
      <c r="G3141" s="71">
        <v>295.11</v>
      </c>
      <c r="H3141" s="45">
        <v>9</v>
      </c>
    </row>
    <row r="3142" spans="1:8" ht="30" x14ac:dyDescent="0.25">
      <c r="A3142" s="68" t="s">
        <v>6303</v>
      </c>
      <c r="B3142" s="68"/>
      <c r="C3142" s="69" t="s">
        <v>6304</v>
      </c>
      <c r="D3142" s="70" t="s">
        <v>131</v>
      </c>
      <c r="E3142" s="71">
        <v>364.7</v>
      </c>
      <c r="F3142" s="71">
        <v>33.590000000000003</v>
      </c>
      <c r="G3142" s="71">
        <v>398.29</v>
      </c>
      <c r="H3142" s="45">
        <v>9</v>
      </c>
    </row>
    <row r="3143" spans="1:8" x14ac:dyDescent="0.25">
      <c r="A3143" s="68" t="s">
        <v>6305</v>
      </c>
      <c r="B3143" s="68"/>
      <c r="C3143" s="69" t="s">
        <v>6306</v>
      </c>
      <c r="D3143" s="70"/>
      <c r="E3143" s="71"/>
      <c r="F3143" s="71"/>
      <c r="G3143" s="71"/>
      <c r="H3143" s="45">
        <v>5</v>
      </c>
    </row>
    <row r="3144" spans="1:8" x14ac:dyDescent="0.25">
      <c r="A3144" s="68" t="s">
        <v>6307</v>
      </c>
      <c r="B3144" s="68"/>
      <c r="C3144" s="69" t="s">
        <v>6308</v>
      </c>
      <c r="D3144" s="70" t="s">
        <v>131</v>
      </c>
      <c r="E3144" s="71">
        <v>58.63</v>
      </c>
      <c r="F3144" s="71">
        <v>27.43</v>
      </c>
      <c r="G3144" s="71">
        <v>86.06</v>
      </c>
      <c r="H3144" s="45">
        <v>9</v>
      </c>
    </row>
    <row r="3145" spans="1:8" x14ac:dyDescent="0.25">
      <c r="A3145" s="68" t="s">
        <v>6309</v>
      </c>
      <c r="B3145" s="68"/>
      <c r="C3145" s="69" t="s">
        <v>6310</v>
      </c>
      <c r="D3145" s="70" t="s">
        <v>131</v>
      </c>
      <c r="E3145" s="71">
        <v>71.959999999999994</v>
      </c>
      <c r="F3145" s="71">
        <v>31.83</v>
      </c>
      <c r="G3145" s="71">
        <v>103.79</v>
      </c>
      <c r="H3145" s="45">
        <v>9</v>
      </c>
    </row>
    <row r="3146" spans="1:8" x14ac:dyDescent="0.25">
      <c r="A3146" s="68" t="s">
        <v>6311</v>
      </c>
      <c r="B3146" s="68"/>
      <c r="C3146" s="69" t="s">
        <v>6312</v>
      </c>
      <c r="D3146" s="70" t="s">
        <v>131</v>
      </c>
      <c r="E3146" s="71">
        <v>60.34</v>
      </c>
      <c r="F3146" s="71">
        <v>27.43</v>
      </c>
      <c r="G3146" s="71">
        <v>87.77</v>
      </c>
      <c r="H3146" s="45">
        <v>9</v>
      </c>
    </row>
    <row r="3147" spans="1:8" x14ac:dyDescent="0.25">
      <c r="A3147" s="68" t="s">
        <v>6313</v>
      </c>
      <c r="B3147" s="68"/>
      <c r="C3147" s="69" t="s">
        <v>6314</v>
      </c>
      <c r="D3147" s="70" t="s">
        <v>131</v>
      </c>
      <c r="E3147" s="71">
        <v>75.83</v>
      </c>
      <c r="F3147" s="71">
        <v>31.83</v>
      </c>
      <c r="G3147" s="71">
        <v>107.66</v>
      </c>
      <c r="H3147" s="45">
        <v>9</v>
      </c>
    </row>
    <row r="3148" spans="1:8" x14ac:dyDescent="0.25">
      <c r="A3148" s="68" t="s">
        <v>6315</v>
      </c>
      <c r="B3148" s="68"/>
      <c r="C3148" s="69" t="s">
        <v>6316</v>
      </c>
      <c r="D3148" s="70" t="s">
        <v>131</v>
      </c>
      <c r="E3148" s="71">
        <v>106.78</v>
      </c>
      <c r="F3148" s="71">
        <v>39.31</v>
      </c>
      <c r="G3148" s="71">
        <v>146.09</v>
      </c>
      <c r="H3148" s="45">
        <v>9</v>
      </c>
    </row>
    <row r="3149" spans="1:8" x14ac:dyDescent="0.25">
      <c r="A3149" s="68" t="s">
        <v>6317</v>
      </c>
      <c r="B3149" s="68"/>
      <c r="C3149" s="69" t="s">
        <v>6318</v>
      </c>
      <c r="D3149" s="70" t="s">
        <v>131</v>
      </c>
      <c r="E3149" s="71">
        <v>169.49</v>
      </c>
      <c r="F3149" s="71">
        <v>44.74</v>
      </c>
      <c r="G3149" s="71">
        <v>214.23</v>
      </c>
      <c r="H3149" s="45">
        <v>9</v>
      </c>
    </row>
    <row r="3150" spans="1:8" x14ac:dyDescent="0.25">
      <c r="A3150" s="68" t="s">
        <v>6319</v>
      </c>
      <c r="B3150" s="68"/>
      <c r="C3150" s="69" t="s">
        <v>6320</v>
      </c>
      <c r="D3150" s="70" t="s">
        <v>131</v>
      </c>
      <c r="E3150" s="71">
        <v>290.95</v>
      </c>
      <c r="F3150" s="71">
        <v>57.64</v>
      </c>
      <c r="G3150" s="71">
        <v>348.59</v>
      </c>
      <c r="H3150" s="45">
        <v>9</v>
      </c>
    </row>
    <row r="3151" spans="1:8" x14ac:dyDescent="0.25">
      <c r="A3151" s="68" t="s">
        <v>6321</v>
      </c>
      <c r="B3151" s="68"/>
      <c r="C3151" s="69" t="s">
        <v>6322</v>
      </c>
      <c r="D3151" s="70" t="s">
        <v>131</v>
      </c>
      <c r="E3151" s="71">
        <v>424.83</v>
      </c>
      <c r="F3151" s="71">
        <v>72.599999999999994</v>
      </c>
      <c r="G3151" s="71">
        <v>497.43</v>
      </c>
      <c r="H3151" s="45">
        <v>9</v>
      </c>
    </row>
    <row r="3152" spans="1:8" x14ac:dyDescent="0.25">
      <c r="A3152" s="68" t="s">
        <v>6323</v>
      </c>
      <c r="B3152" s="68"/>
      <c r="C3152" s="69" t="s">
        <v>6324</v>
      </c>
      <c r="D3152" s="70" t="s">
        <v>131</v>
      </c>
      <c r="E3152" s="71">
        <v>628.66</v>
      </c>
      <c r="F3152" s="71">
        <v>108.54</v>
      </c>
      <c r="G3152" s="71">
        <v>737.2</v>
      </c>
      <c r="H3152" s="45">
        <v>9</v>
      </c>
    </row>
    <row r="3153" spans="1:8" x14ac:dyDescent="0.25">
      <c r="A3153" s="68" t="s">
        <v>6325</v>
      </c>
      <c r="B3153" s="68"/>
      <c r="C3153" s="69" t="s">
        <v>6326</v>
      </c>
      <c r="D3153" s="70" t="s">
        <v>131</v>
      </c>
      <c r="E3153" s="71">
        <v>156.07</v>
      </c>
      <c r="F3153" s="71">
        <v>44.74</v>
      </c>
      <c r="G3153" s="71">
        <v>200.81</v>
      </c>
      <c r="H3153" s="45">
        <v>9</v>
      </c>
    </row>
    <row r="3154" spans="1:8" x14ac:dyDescent="0.25">
      <c r="A3154" s="68" t="s">
        <v>6327</v>
      </c>
      <c r="B3154" s="68"/>
      <c r="C3154" s="69" t="s">
        <v>6328</v>
      </c>
      <c r="D3154" s="70" t="s">
        <v>131</v>
      </c>
      <c r="E3154" s="71">
        <v>322.13</v>
      </c>
      <c r="F3154" s="71">
        <v>57.64</v>
      </c>
      <c r="G3154" s="71">
        <v>379.77</v>
      </c>
      <c r="H3154" s="45">
        <v>9</v>
      </c>
    </row>
    <row r="3155" spans="1:8" x14ac:dyDescent="0.25">
      <c r="A3155" s="68" t="s">
        <v>6329</v>
      </c>
      <c r="B3155" s="68"/>
      <c r="C3155" s="69" t="s">
        <v>6330</v>
      </c>
      <c r="D3155" s="70" t="s">
        <v>131</v>
      </c>
      <c r="E3155" s="71">
        <v>463.93</v>
      </c>
      <c r="F3155" s="71">
        <v>72.599999999999994</v>
      </c>
      <c r="G3155" s="71">
        <v>536.53</v>
      </c>
      <c r="H3155" s="45">
        <v>9</v>
      </c>
    </row>
    <row r="3156" spans="1:8" x14ac:dyDescent="0.25">
      <c r="A3156" s="68" t="s">
        <v>6331</v>
      </c>
      <c r="B3156" s="68"/>
      <c r="C3156" s="69" t="s">
        <v>6332</v>
      </c>
      <c r="D3156" s="70" t="s">
        <v>131</v>
      </c>
      <c r="E3156" s="71">
        <v>228.54</v>
      </c>
      <c r="F3156" s="71">
        <v>44.74</v>
      </c>
      <c r="G3156" s="71">
        <v>273.27999999999997</v>
      </c>
      <c r="H3156" s="45">
        <v>9</v>
      </c>
    </row>
    <row r="3157" spans="1:8" x14ac:dyDescent="0.25">
      <c r="A3157" s="68" t="s">
        <v>6333</v>
      </c>
      <c r="B3157" s="68"/>
      <c r="C3157" s="69" t="s">
        <v>6334</v>
      </c>
      <c r="D3157" s="70" t="s">
        <v>131</v>
      </c>
      <c r="E3157" s="71">
        <v>399.93</v>
      </c>
      <c r="F3157" s="71">
        <v>57.64</v>
      </c>
      <c r="G3157" s="71">
        <v>457.57</v>
      </c>
      <c r="H3157" s="45">
        <v>9</v>
      </c>
    </row>
    <row r="3158" spans="1:8" x14ac:dyDescent="0.25">
      <c r="A3158" s="68" t="s">
        <v>6335</v>
      </c>
      <c r="B3158" s="68"/>
      <c r="C3158" s="69" t="s">
        <v>6336</v>
      </c>
      <c r="D3158" s="70" t="s">
        <v>131</v>
      </c>
      <c r="E3158" s="71">
        <v>603.25</v>
      </c>
      <c r="F3158" s="71">
        <v>72.599999999999994</v>
      </c>
      <c r="G3158" s="71">
        <v>675.85</v>
      </c>
      <c r="H3158" s="45">
        <v>9</v>
      </c>
    </row>
    <row r="3159" spans="1:8" x14ac:dyDescent="0.25">
      <c r="A3159" s="68" t="s">
        <v>6337</v>
      </c>
      <c r="B3159" s="68"/>
      <c r="C3159" s="69" t="s">
        <v>6338</v>
      </c>
      <c r="D3159" s="70" t="s">
        <v>131</v>
      </c>
      <c r="E3159" s="71">
        <v>33.61</v>
      </c>
      <c r="F3159" s="71">
        <v>26.57</v>
      </c>
      <c r="G3159" s="71">
        <v>60.18</v>
      </c>
      <c r="H3159" s="45">
        <v>9</v>
      </c>
    </row>
    <row r="3160" spans="1:8" x14ac:dyDescent="0.25">
      <c r="A3160" s="68" t="s">
        <v>6339</v>
      </c>
      <c r="B3160" s="68"/>
      <c r="C3160" s="69" t="s">
        <v>6340</v>
      </c>
      <c r="D3160" s="70" t="s">
        <v>131</v>
      </c>
      <c r="E3160" s="71">
        <v>37.270000000000003</v>
      </c>
      <c r="F3160" s="71">
        <v>33.85</v>
      </c>
      <c r="G3160" s="71">
        <v>71.12</v>
      </c>
      <c r="H3160" s="45">
        <v>9</v>
      </c>
    </row>
    <row r="3161" spans="1:8" x14ac:dyDescent="0.25">
      <c r="A3161" s="68" t="s">
        <v>6341</v>
      </c>
      <c r="B3161" s="68"/>
      <c r="C3161" s="69" t="s">
        <v>6342</v>
      </c>
      <c r="D3161" s="70" t="s">
        <v>131</v>
      </c>
      <c r="E3161" s="71">
        <v>67.98</v>
      </c>
      <c r="F3161" s="71">
        <v>57.22</v>
      </c>
      <c r="G3161" s="71">
        <v>125.2</v>
      </c>
      <c r="H3161" s="45">
        <v>9</v>
      </c>
    </row>
    <row r="3162" spans="1:8" x14ac:dyDescent="0.25">
      <c r="A3162" s="68" t="s">
        <v>6343</v>
      </c>
      <c r="B3162" s="68"/>
      <c r="C3162" s="69" t="s">
        <v>6344</v>
      </c>
      <c r="D3162" s="70" t="s">
        <v>131</v>
      </c>
      <c r="E3162" s="71">
        <v>989.8</v>
      </c>
      <c r="F3162" s="71">
        <v>162.81</v>
      </c>
      <c r="G3162" s="71">
        <v>1152.6099999999999</v>
      </c>
      <c r="H3162" s="45">
        <v>9</v>
      </c>
    </row>
    <row r="3163" spans="1:8" x14ac:dyDescent="0.25">
      <c r="A3163" s="68" t="s">
        <v>6345</v>
      </c>
      <c r="B3163" s="68"/>
      <c r="C3163" s="69" t="s">
        <v>6346</v>
      </c>
      <c r="D3163" s="70" t="s">
        <v>131</v>
      </c>
      <c r="E3163" s="71">
        <v>102.34</v>
      </c>
      <c r="F3163" s="71">
        <v>31.83</v>
      </c>
      <c r="G3163" s="71">
        <v>134.16999999999999</v>
      </c>
      <c r="H3163" s="45">
        <v>9</v>
      </c>
    </row>
    <row r="3164" spans="1:8" x14ac:dyDescent="0.25">
      <c r="A3164" s="68" t="s">
        <v>6347</v>
      </c>
      <c r="B3164" s="68"/>
      <c r="C3164" s="69" t="s">
        <v>6348</v>
      </c>
      <c r="D3164" s="70" t="s">
        <v>131</v>
      </c>
      <c r="E3164" s="71">
        <v>88.35</v>
      </c>
      <c r="F3164" s="71">
        <v>31.83</v>
      </c>
      <c r="G3164" s="71">
        <v>120.18</v>
      </c>
      <c r="H3164" s="45">
        <v>9</v>
      </c>
    </row>
    <row r="3165" spans="1:8" x14ac:dyDescent="0.25">
      <c r="A3165" s="68" t="s">
        <v>6349</v>
      </c>
      <c r="B3165" s="68"/>
      <c r="C3165" s="69" t="s">
        <v>6350</v>
      </c>
      <c r="D3165" s="70" t="s">
        <v>131</v>
      </c>
      <c r="E3165" s="71">
        <v>130.22999999999999</v>
      </c>
      <c r="F3165" s="71">
        <v>31.83</v>
      </c>
      <c r="G3165" s="71">
        <v>162.06</v>
      </c>
      <c r="H3165" s="45">
        <v>9</v>
      </c>
    </row>
    <row r="3166" spans="1:8" x14ac:dyDescent="0.25">
      <c r="A3166" s="68" t="s">
        <v>6351</v>
      </c>
      <c r="B3166" s="68"/>
      <c r="C3166" s="69" t="s">
        <v>6352</v>
      </c>
      <c r="D3166" s="70" t="s">
        <v>131</v>
      </c>
      <c r="E3166" s="71">
        <v>225.63</v>
      </c>
      <c r="F3166" s="71">
        <v>50.16</v>
      </c>
      <c r="G3166" s="71">
        <v>275.79000000000002</v>
      </c>
      <c r="H3166" s="45">
        <v>9</v>
      </c>
    </row>
    <row r="3167" spans="1:8" x14ac:dyDescent="0.25">
      <c r="A3167" s="68" t="s">
        <v>6353</v>
      </c>
      <c r="B3167" s="68"/>
      <c r="C3167" s="69" t="s">
        <v>6354</v>
      </c>
      <c r="D3167" s="70" t="s">
        <v>131</v>
      </c>
      <c r="E3167" s="71">
        <v>124.65</v>
      </c>
      <c r="F3167" s="71">
        <v>39.31</v>
      </c>
      <c r="G3167" s="71">
        <v>163.96</v>
      </c>
      <c r="H3167" s="45">
        <v>9</v>
      </c>
    </row>
    <row r="3168" spans="1:8" x14ac:dyDescent="0.25">
      <c r="A3168" s="68" t="s">
        <v>6355</v>
      </c>
      <c r="B3168" s="68"/>
      <c r="C3168" s="69" t="s">
        <v>6356</v>
      </c>
      <c r="D3168" s="70" t="s">
        <v>131</v>
      </c>
      <c r="E3168" s="71">
        <v>381.19</v>
      </c>
      <c r="F3168" s="71">
        <v>65.13</v>
      </c>
      <c r="G3168" s="71">
        <v>446.32</v>
      </c>
      <c r="H3168" s="45">
        <v>9</v>
      </c>
    </row>
    <row r="3169" spans="1:8" x14ac:dyDescent="0.25">
      <c r="A3169" s="68" t="s">
        <v>6357</v>
      </c>
      <c r="B3169" s="68"/>
      <c r="C3169" s="69" t="s">
        <v>6358</v>
      </c>
      <c r="D3169" s="70" t="s">
        <v>131</v>
      </c>
      <c r="E3169" s="71">
        <v>100.53</v>
      </c>
      <c r="F3169" s="71">
        <v>27.43</v>
      </c>
      <c r="G3169" s="71">
        <v>127.96</v>
      </c>
      <c r="H3169" s="45">
        <v>9</v>
      </c>
    </row>
    <row r="3170" spans="1:8" x14ac:dyDescent="0.25">
      <c r="A3170" s="68" t="s">
        <v>6359</v>
      </c>
      <c r="B3170" s="68"/>
      <c r="C3170" s="69" t="s">
        <v>6360</v>
      </c>
      <c r="D3170" s="70" t="s">
        <v>131</v>
      </c>
      <c r="E3170" s="71">
        <v>89.12</v>
      </c>
      <c r="F3170" s="71">
        <v>27.43</v>
      </c>
      <c r="G3170" s="71">
        <v>116.55</v>
      </c>
      <c r="H3170" s="45">
        <v>9</v>
      </c>
    </row>
    <row r="3171" spans="1:8" x14ac:dyDescent="0.25">
      <c r="A3171" s="68" t="s">
        <v>6361</v>
      </c>
      <c r="B3171" s="68"/>
      <c r="C3171" s="69" t="s">
        <v>6362</v>
      </c>
      <c r="D3171" s="70" t="s">
        <v>131</v>
      </c>
      <c r="E3171" s="71">
        <v>21.71</v>
      </c>
      <c r="F3171" s="71">
        <v>9.67</v>
      </c>
      <c r="G3171" s="71">
        <v>31.38</v>
      </c>
      <c r="H3171" s="45">
        <v>9</v>
      </c>
    </row>
    <row r="3172" spans="1:8" ht="30" x14ac:dyDescent="0.25">
      <c r="A3172" s="68" t="s">
        <v>6363</v>
      </c>
      <c r="B3172" s="68"/>
      <c r="C3172" s="69" t="s">
        <v>6364</v>
      </c>
      <c r="D3172" s="70"/>
      <c r="E3172" s="71"/>
      <c r="F3172" s="71"/>
      <c r="G3172" s="71"/>
      <c r="H3172" s="45">
        <v>5</v>
      </c>
    </row>
    <row r="3173" spans="1:8" ht="30" x14ac:dyDescent="0.25">
      <c r="A3173" s="68" t="s">
        <v>6365</v>
      </c>
      <c r="B3173" s="68"/>
      <c r="C3173" s="69" t="s">
        <v>6366</v>
      </c>
      <c r="D3173" s="70" t="s">
        <v>131</v>
      </c>
      <c r="E3173" s="71">
        <v>10.46</v>
      </c>
      <c r="F3173" s="71">
        <v>1.38</v>
      </c>
      <c r="G3173" s="71">
        <v>11.84</v>
      </c>
      <c r="H3173" s="45">
        <v>9</v>
      </c>
    </row>
    <row r="3174" spans="1:8" ht="30" x14ac:dyDescent="0.25">
      <c r="A3174" s="68" t="s">
        <v>6367</v>
      </c>
      <c r="B3174" s="68"/>
      <c r="C3174" s="69" t="s">
        <v>6368</v>
      </c>
      <c r="D3174" s="70" t="s">
        <v>131</v>
      </c>
      <c r="E3174" s="71">
        <v>13.34</v>
      </c>
      <c r="F3174" s="71">
        <v>1.38</v>
      </c>
      <c r="G3174" s="71">
        <v>14.72</v>
      </c>
      <c r="H3174" s="45">
        <v>9</v>
      </c>
    </row>
    <row r="3175" spans="1:8" ht="30" x14ac:dyDescent="0.25">
      <c r="A3175" s="68" t="s">
        <v>6369</v>
      </c>
      <c r="B3175" s="68"/>
      <c r="C3175" s="69" t="s">
        <v>6370</v>
      </c>
      <c r="D3175" s="70" t="s">
        <v>131</v>
      </c>
      <c r="E3175" s="71">
        <v>18.12</v>
      </c>
      <c r="F3175" s="71">
        <v>1.38</v>
      </c>
      <c r="G3175" s="71">
        <v>19.5</v>
      </c>
      <c r="H3175" s="45">
        <v>9</v>
      </c>
    </row>
    <row r="3176" spans="1:8" ht="30" x14ac:dyDescent="0.25">
      <c r="A3176" s="68" t="s">
        <v>6371</v>
      </c>
      <c r="B3176" s="68"/>
      <c r="C3176" s="69" t="s">
        <v>6372</v>
      </c>
      <c r="D3176" s="70" t="s">
        <v>131</v>
      </c>
      <c r="E3176" s="71">
        <v>46.09</v>
      </c>
      <c r="F3176" s="71">
        <v>1.38</v>
      </c>
      <c r="G3176" s="71">
        <v>47.47</v>
      </c>
      <c r="H3176" s="45">
        <v>9</v>
      </c>
    </row>
    <row r="3177" spans="1:8" ht="30" x14ac:dyDescent="0.25">
      <c r="A3177" s="68" t="s">
        <v>6373</v>
      </c>
      <c r="B3177" s="68"/>
      <c r="C3177" s="69" t="s">
        <v>6374</v>
      </c>
      <c r="D3177" s="70" t="s">
        <v>131</v>
      </c>
      <c r="E3177" s="71">
        <v>35.89</v>
      </c>
      <c r="F3177" s="71">
        <v>1.38</v>
      </c>
      <c r="G3177" s="71">
        <v>37.270000000000003</v>
      </c>
      <c r="H3177" s="45">
        <v>9</v>
      </c>
    </row>
    <row r="3178" spans="1:8" ht="30" x14ac:dyDescent="0.25">
      <c r="A3178" s="68" t="s">
        <v>6375</v>
      </c>
      <c r="B3178" s="68"/>
      <c r="C3178" s="69" t="s">
        <v>6376</v>
      </c>
      <c r="D3178" s="70" t="s">
        <v>131</v>
      </c>
      <c r="E3178" s="71">
        <v>101.42</v>
      </c>
      <c r="F3178" s="71">
        <v>2.0699999999999998</v>
      </c>
      <c r="G3178" s="71">
        <v>103.49</v>
      </c>
      <c r="H3178" s="45">
        <v>9</v>
      </c>
    </row>
    <row r="3179" spans="1:8" ht="30" x14ac:dyDescent="0.25">
      <c r="A3179" s="68" t="s">
        <v>6377</v>
      </c>
      <c r="B3179" s="68"/>
      <c r="C3179" s="69" t="s">
        <v>6378</v>
      </c>
      <c r="D3179" s="70" t="s">
        <v>131</v>
      </c>
      <c r="E3179" s="71">
        <v>129.13</v>
      </c>
      <c r="F3179" s="71">
        <v>2.0699999999999998</v>
      </c>
      <c r="G3179" s="71">
        <v>131.19999999999999</v>
      </c>
      <c r="H3179" s="45">
        <v>9</v>
      </c>
    </row>
    <row r="3180" spans="1:8" ht="30" x14ac:dyDescent="0.25">
      <c r="A3180" s="68" t="s">
        <v>6379</v>
      </c>
      <c r="B3180" s="68"/>
      <c r="C3180" s="69" t="s">
        <v>6380</v>
      </c>
      <c r="D3180" s="70" t="s">
        <v>131</v>
      </c>
      <c r="E3180" s="71">
        <v>207.45</v>
      </c>
      <c r="F3180" s="71">
        <v>2.0699999999999998</v>
      </c>
      <c r="G3180" s="71">
        <v>209.52</v>
      </c>
      <c r="H3180" s="45">
        <v>9</v>
      </c>
    </row>
    <row r="3181" spans="1:8" ht="30" x14ac:dyDescent="0.25">
      <c r="A3181" s="68" t="s">
        <v>6381</v>
      </c>
      <c r="B3181" s="68"/>
      <c r="C3181" s="69" t="s">
        <v>6382</v>
      </c>
      <c r="D3181" s="70" t="s">
        <v>131</v>
      </c>
      <c r="E3181" s="71">
        <v>314.13</v>
      </c>
      <c r="F3181" s="71">
        <v>2.0699999999999998</v>
      </c>
      <c r="G3181" s="71">
        <v>316.2</v>
      </c>
      <c r="H3181" s="45">
        <v>9</v>
      </c>
    </row>
    <row r="3182" spans="1:8" ht="30" x14ac:dyDescent="0.25">
      <c r="A3182" s="68" t="s">
        <v>6383</v>
      </c>
      <c r="B3182" s="68"/>
      <c r="C3182" s="69" t="s">
        <v>6384</v>
      </c>
      <c r="D3182" s="70" t="s">
        <v>131</v>
      </c>
      <c r="E3182" s="71">
        <v>468.84</v>
      </c>
      <c r="F3182" s="71">
        <v>2.0699999999999998</v>
      </c>
      <c r="G3182" s="71">
        <v>470.91</v>
      </c>
      <c r="H3182" s="45">
        <v>9</v>
      </c>
    </row>
    <row r="3183" spans="1:8" ht="30" x14ac:dyDescent="0.25">
      <c r="A3183" s="68" t="s">
        <v>6385</v>
      </c>
      <c r="B3183" s="68"/>
      <c r="C3183" s="69" t="s">
        <v>6386</v>
      </c>
      <c r="D3183" s="70" t="s">
        <v>131</v>
      </c>
      <c r="E3183" s="71">
        <v>738.64</v>
      </c>
      <c r="F3183" s="71">
        <v>2.0699999999999998</v>
      </c>
      <c r="G3183" s="71">
        <v>740.71</v>
      </c>
      <c r="H3183" s="45">
        <v>9</v>
      </c>
    </row>
    <row r="3184" spans="1:8" ht="30" x14ac:dyDescent="0.25">
      <c r="A3184" s="68" t="s">
        <v>6387</v>
      </c>
      <c r="B3184" s="68"/>
      <c r="C3184" s="69" t="s">
        <v>6388</v>
      </c>
      <c r="D3184" s="70" t="s">
        <v>131</v>
      </c>
      <c r="E3184" s="71">
        <v>1034.04</v>
      </c>
      <c r="F3184" s="71">
        <v>2.0699999999999998</v>
      </c>
      <c r="G3184" s="71">
        <v>1036.1099999999999</v>
      </c>
      <c r="H3184" s="45">
        <v>9</v>
      </c>
    </row>
    <row r="3185" spans="1:8" ht="30" x14ac:dyDescent="0.25">
      <c r="A3185" s="68" t="s">
        <v>6389</v>
      </c>
      <c r="B3185" s="68"/>
      <c r="C3185" s="69" t="s">
        <v>6390</v>
      </c>
      <c r="D3185" s="70" t="s">
        <v>131</v>
      </c>
      <c r="E3185" s="71">
        <v>1563.82</v>
      </c>
      <c r="F3185" s="71">
        <v>2.0699999999999998</v>
      </c>
      <c r="G3185" s="71">
        <v>1565.89</v>
      </c>
      <c r="H3185" s="45">
        <v>9</v>
      </c>
    </row>
    <row r="3186" spans="1:8" ht="30" x14ac:dyDescent="0.25">
      <c r="A3186" s="68" t="s">
        <v>6391</v>
      </c>
      <c r="B3186" s="68"/>
      <c r="C3186" s="69" t="s">
        <v>6392</v>
      </c>
      <c r="D3186" s="70"/>
      <c r="E3186" s="71"/>
      <c r="F3186" s="71"/>
      <c r="G3186" s="71"/>
      <c r="H3186" s="45">
        <v>5</v>
      </c>
    </row>
    <row r="3187" spans="1:8" ht="30" x14ac:dyDescent="0.25">
      <c r="A3187" s="68" t="s">
        <v>6393</v>
      </c>
      <c r="B3187" s="68"/>
      <c r="C3187" s="69" t="s">
        <v>6394</v>
      </c>
      <c r="D3187" s="70" t="s">
        <v>131</v>
      </c>
      <c r="E3187" s="71">
        <v>595.26</v>
      </c>
      <c r="F3187" s="71">
        <v>29.17</v>
      </c>
      <c r="G3187" s="71">
        <v>624.42999999999995</v>
      </c>
      <c r="H3187" s="45">
        <v>9</v>
      </c>
    </row>
    <row r="3188" spans="1:8" ht="30" x14ac:dyDescent="0.25">
      <c r="A3188" s="68" t="s">
        <v>6395</v>
      </c>
      <c r="B3188" s="68"/>
      <c r="C3188" s="69" t="s">
        <v>6396</v>
      </c>
      <c r="D3188" s="70" t="s">
        <v>131</v>
      </c>
      <c r="E3188" s="71">
        <v>704.04</v>
      </c>
      <c r="F3188" s="71">
        <v>29.17</v>
      </c>
      <c r="G3188" s="71">
        <v>733.21</v>
      </c>
      <c r="H3188" s="45">
        <v>9</v>
      </c>
    </row>
    <row r="3189" spans="1:8" ht="30" x14ac:dyDescent="0.25">
      <c r="A3189" s="68" t="s">
        <v>6397</v>
      </c>
      <c r="B3189" s="68"/>
      <c r="C3189" s="69" t="s">
        <v>6398</v>
      </c>
      <c r="D3189" s="70" t="s">
        <v>131</v>
      </c>
      <c r="E3189" s="71">
        <v>865.16</v>
      </c>
      <c r="F3189" s="71">
        <v>29.17</v>
      </c>
      <c r="G3189" s="71">
        <v>894.33</v>
      </c>
      <c r="H3189" s="45">
        <v>9</v>
      </c>
    </row>
    <row r="3190" spans="1:8" ht="30" x14ac:dyDescent="0.25">
      <c r="A3190" s="68" t="s">
        <v>6399</v>
      </c>
      <c r="B3190" s="68"/>
      <c r="C3190" s="69" t="s">
        <v>6400</v>
      </c>
      <c r="D3190" s="70" t="s">
        <v>131</v>
      </c>
      <c r="E3190" s="71">
        <v>1308.03</v>
      </c>
      <c r="F3190" s="71">
        <v>29.17</v>
      </c>
      <c r="G3190" s="71">
        <v>1337.2</v>
      </c>
      <c r="H3190" s="45">
        <v>9</v>
      </c>
    </row>
    <row r="3191" spans="1:8" ht="30" x14ac:dyDescent="0.25">
      <c r="A3191" s="68" t="s">
        <v>6401</v>
      </c>
      <c r="B3191" s="68"/>
      <c r="C3191" s="69" t="s">
        <v>6402</v>
      </c>
      <c r="D3191" s="70" t="s">
        <v>131</v>
      </c>
      <c r="E3191" s="71">
        <v>1085.51</v>
      </c>
      <c r="F3191" s="71">
        <v>29.17</v>
      </c>
      <c r="G3191" s="71">
        <v>1114.68</v>
      </c>
      <c r="H3191" s="45">
        <v>9</v>
      </c>
    </row>
    <row r="3192" spans="1:8" ht="30" x14ac:dyDescent="0.25">
      <c r="A3192" s="68" t="s">
        <v>6403</v>
      </c>
      <c r="B3192" s="68"/>
      <c r="C3192" s="69" t="s">
        <v>6404</v>
      </c>
      <c r="D3192" s="70" t="s">
        <v>131</v>
      </c>
      <c r="E3192" s="71">
        <v>519.80999999999995</v>
      </c>
      <c r="F3192" s="71">
        <v>29.17</v>
      </c>
      <c r="G3192" s="71">
        <v>548.98</v>
      </c>
      <c r="H3192" s="45">
        <v>9</v>
      </c>
    </row>
    <row r="3193" spans="1:8" ht="30" x14ac:dyDescent="0.25">
      <c r="A3193" s="68" t="s">
        <v>6405</v>
      </c>
      <c r="B3193" s="68"/>
      <c r="C3193" s="69" t="s">
        <v>6406</v>
      </c>
      <c r="D3193" s="70" t="s">
        <v>131</v>
      </c>
      <c r="E3193" s="71">
        <v>523.4</v>
      </c>
      <c r="F3193" s="71">
        <v>29.17</v>
      </c>
      <c r="G3193" s="71">
        <v>552.57000000000005</v>
      </c>
      <c r="H3193" s="45">
        <v>9</v>
      </c>
    </row>
    <row r="3194" spans="1:8" ht="30" x14ac:dyDescent="0.25">
      <c r="A3194" s="68" t="s">
        <v>6407</v>
      </c>
      <c r="B3194" s="68"/>
      <c r="C3194" s="69" t="s">
        <v>6408</v>
      </c>
      <c r="D3194" s="70" t="s">
        <v>131</v>
      </c>
      <c r="E3194" s="71">
        <v>649.80999999999995</v>
      </c>
      <c r="F3194" s="71">
        <v>29.17</v>
      </c>
      <c r="G3194" s="71">
        <v>678.98</v>
      </c>
      <c r="H3194" s="45">
        <v>9</v>
      </c>
    </row>
    <row r="3195" spans="1:8" ht="30" x14ac:dyDescent="0.25">
      <c r="A3195" s="68" t="s">
        <v>6409</v>
      </c>
      <c r="B3195" s="68"/>
      <c r="C3195" s="69" t="s">
        <v>6410</v>
      </c>
      <c r="D3195" s="70" t="s">
        <v>131</v>
      </c>
      <c r="E3195" s="71">
        <v>792.11</v>
      </c>
      <c r="F3195" s="71">
        <v>29.17</v>
      </c>
      <c r="G3195" s="71">
        <v>821.28</v>
      </c>
      <c r="H3195" s="45">
        <v>9</v>
      </c>
    </row>
    <row r="3196" spans="1:8" ht="30" x14ac:dyDescent="0.25">
      <c r="A3196" s="68" t="s">
        <v>6411</v>
      </c>
      <c r="B3196" s="68"/>
      <c r="C3196" s="69" t="s">
        <v>6412</v>
      </c>
      <c r="D3196" s="70" t="s">
        <v>131</v>
      </c>
      <c r="E3196" s="71">
        <v>889.03</v>
      </c>
      <c r="F3196" s="71">
        <v>29.17</v>
      </c>
      <c r="G3196" s="71">
        <v>918.2</v>
      </c>
      <c r="H3196" s="45">
        <v>9</v>
      </c>
    </row>
    <row r="3197" spans="1:8" ht="30" x14ac:dyDescent="0.25">
      <c r="A3197" s="68" t="s">
        <v>6413</v>
      </c>
      <c r="B3197" s="68"/>
      <c r="C3197" s="69" t="s">
        <v>6414</v>
      </c>
      <c r="D3197" s="70" t="s">
        <v>131</v>
      </c>
      <c r="E3197" s="71">
        <v>1051.6600000000001</v>
      </c>
      <c r="F3197" s="71">
        <v>29.17</v>
      </c>
      <c r="G3197" s="71">
        <v>1080.83</v>
      </c>
      <c r="H3197" s="45">
        <v>9</v>
      </c>
    </row>
    <row r="3198" spans="1:8" ht="30" x14ac:dyDescent="0.25">
      <c r="A3198" s="68" t="s">
        <v>6415</v>
      </c>
      <c r="B3198" s="68"/>
      <c r="C3198" s="69" t="s">
        <v>6416</v>
      </c>
      <c r="D3198" s="70" t="s">
        <v>131</v>
      </c>
      <c r="E3198" s="71">
        <v>1391.96</v>
      </c>
      <c r="F3198" s="71">
        <v>29.17</v>
      </c>
      <c r="G3198" s="71">
        <v>1421.13</v>
      </c>
      <c r="H3198" s="45">
        <v>9</v>
      </c>
    </row>
    <row r="3199" spans="1:8" ht="30" x14ac:dyDescent="0.25">
      <c r="A3199" s="68" t="s">
        <v>6417</v>
      </c>
      <c r="B3199" s="68"/>
      <c r="C3199" s="69" t="s">
        <v>6418</v>
      </c>
      <c r="D3199" s="70"/>
      <c r="E3199" s="71"/>
      <c r="F3199" s="71"/>
      <c r="G3199" s="71"/>
      <c r="H3199" s="45">
        <v>5</v>
      </c>
    </row>
    <row r="3200" spans="1:8" ht="30" x14ac:dyDescent="0.25">
      <c r="A3200" s="68" t="s">
        <v>6419</v>
      </c>
      <c r="B3200" s="68"/>
      <c r="C3200" s="69" t="s">
        <v>6420</v>
      </c>
      <c r="D3200" s="70" t="s">
        <v>131</v>
      </c>
      <c r="E3200" s="71">
        <v>170.13</v>
      </c>
      <c r="F3200" s="71">
        <v>17.5</v>
      </c>
      <c r="G3200" s="71">
        <v>187.63</v>
      </c>
      <c r="H3200" s="45">
        <v>9</v>
      </c>
    </row>
    <row r="3201" spans="1:8" ht="30" x14ac:dyDescent="0.25">
      <c r="A3201" s="68" t="s">
        <v>6421</v>
      </c>
      <c r="B3201" s="68"/>
      <c r="C3201" s="69" t="s">
        <v>6422</v>
      </c>
      <c r="D3201" s="70" t="s">
        <v>131</v>
      </c>
      <c r="E3201" s="71">
        <v>266.08</v>
      </c>
      <c r="F3201" s="71">
        <v>23.34</v>
      </c>
      <c r="G3201" s="71">
        <v>289.42</v>
      </c>
      <c r="H3201" s="45">
        <v>9</v>
      </c>
    </row>
    <row r="3202" spans="1:8" ht="30" x14ac:dyDescent="0.25">
      <c r="A3202" s="68" t="s">
        <v>6423</v>
      </c>
      <c r="B3202" s="68"/>
      <c r="C3202" s="69" t="s">
        <v>6424</v>
      </c>
      <c r="D3202" s="70" t="s">
        <v>131</v>
      </c>
      <c r="E3202" s="71">
        <v>284.29000000000002</v>
      </c>
      <c r="F3202" s="71">
        <v>23.34</v>
      </c>
      <c r="G3202" s="71">
        <v>307.63</v>
      </c>
      <c r="H3202" s="45">
        <v>9</v>
      </c>
    </row>
    <row r="3203" spans="1:8" ht="30" x14ac:dyDescent="0.25">
      <c r="A3203" s="68" t="s">
        <v>6425</v>
      </c>
      <c r="B3203" s="68"/>
      <c r="C3203" s="69" t="s">
        <v>6426</v>
      </c>
      <c r="D3203" s="70"/>
      <c r="E3203" s="71"/>
      <c r="F3203" s="71"/>
      <c r="G3203" s="71"/>
      <c r="H3203" s="45">
        <v>5</v>
      </c>
    </row>
    <row r="3204" spans="1:8" ht="30" x14ac:dyDescent="0.25">
      <c r="A3204" s="68" t="s">
        <v>6427</v>
      </c>
      <c r="B3204" s="68"/>
      <c r="C3204" s="69" t="s">
        <v>6428</v>
      </c>
      <c r="D3204" s="70" t="s">
        <v>131</v>
      </c>
      <c r="E3204" s="71">
        <v>480.05</v>
      </c>
      <c r="F3204" s="71">
        <v>33.32</v>
      </c>
      <c r="G3204" s="71">
        <v>513.37</v>
      </c>
      <c r="H3204" s="45">
        <v>9</v>
      </c>
    </row>
    <row r="3205" spans="1:8" ht="30" x14ac:dyDescent="0.25">
      <c r="A3205" s="68" t="s">
        <v>6429</v>
      </c>
      <c r="B3205" s="68"/>
      <c r="C3205" s="69" t="s">
        <v>6430</v>
      </c>
      <c r="D3205" s="70" t="s">
        <v>131</v>
      </c>
      <c r="E3205" s="71">
        <v>635.12</v>
      </c>
      <c r="F3205" s="71">
        <v>33.32</v>
      </c>
      <c r="G3205" s="71">
        <v>668.44</v>
      </c>
      <c r="H3205" s="45">
        <v>9</v>
      </c>
    </row>
    <row r="3206" spans="1:8" ht="30" x14ac:dyDescent="0.25">
      <c r="A3206" s="68" t="s">
        <v>6431</v>
      </c>
      <c r="B3206" s="68"/>
      <c r="C3206" s="69" t="s">
        <v>6432</v>
      </c>
      <c r="D3206" s="70" t="s">
        <v>131</v>
      </c>
      <c r="E3206" s="71">
        <v>738.19</v>
      </c>
      <c r="F3206" s="71">
        <v>33.32</v>
      </c>
      <c r="G3206" s="71">
        <v>771.51</v>
      </c>
      <c r="H3206" s="45">
        <v>9</v>
      </c>
    </row>
    <row r="3207" spans="1:8" ht="30" x14ac:dyDescent="0.25">
      <c r="A3207" s="68" t="s">
        <v>6433</v>
      </c>
      <c r="B3207" s="68"/>
      <c r="C3207" s="69" t="s">
        <v>6434</v>
      </c>
      <c r="D3207" s="70" t="s">
        <v>131</v>
      </c>
      <c r="E3207" s="71">
        <v>873.69</v>
      </c>
      <c r="F3207" s="71">
        <v>33.32</v>
      </c>
      <c r="G3207" s="71">
        <v>907.01</v>
      </c>
      <c r="H3207" s="45">
        <v>9</v>
      </c>
    </row>
    <row r="3208" spans="1:8" ht="30" x14ac:dyDescent="0.25">
      <c r="A3208" s="68" t="s">
        <v>6435</v>
      </c>
      <c r="B3208" s="68"/>
      <c r="C3208" s="69" t="s">
        <v>6436</v>
      </c>
      <c r="D3208" s="70" t="s">
        <v>131</v>
      </c>
      <c r="E3208" s="71">
        <v>970.65</v>
      </c>
      <c r="F3208" s="71">
        <v>35.81</v>
      </c>
      <c r="G3208" s="71">
        <v>1006.46</v>
      </c>
      <c r="H3208" s="45">
        <v>9</v>
      </c>
    </row>
    <row r="3209" spans="1:8" ht="30" x14ac:dyDescent="0.25">
      <c r="A3209" s="68" t="s">
        <v>6437</v>
      </c>
      <c r="B3209" s="68"/>
      <c r="C3209" s="69" t="s">
        <v>6438</v>
      </c>
      <c r="D3209" s="70" t="s">
        <v>131</v>
      </c>
      <c r="E3209" s="71">
        <v>1291.08</v>
      </c>
      <c r="F3209" s="71">
        <v>35.81</v>
      </c>
      <c r="G3209" s="71">
        <v>1326.89</v>
      </c>
      <c r="H3209" s="45">
        <v>9</v>
      </c>
    </row>
    <row r="3210" spans="1:8" ht="30" x14ac:dyDescent="0.25">
      <c r="A3210" s="68" t="s">
        <v>6439</v>
      </c>
      <c r="B3210" s="68"/>
      <c r="C3210" s="69" t="s">
        <v>6440</v>
      </c>
      <c r="D3210" s="70" t="s">
        <v>21</v>
      </c>
      <c r="E3210" s="71">
        <v>115.15</v>
      </c>
      <c r="F3210" s="71">
        <v>18.239999999999998</v>
      </c>
      <c r="G3210" s="71">
        <v>133.38999999999999</v>
      </c>
      <c r="H3210" s="45">
        <v>9</v>
      </c>
    </row>
    <row r="3211" spans="1:8" ht="30" x14ac:dyDescent="0.25">
      <c r="A3211" s="68" t="s">
        <v>6441</v>
      </c>
      <c r="B3211" s="68"/>
      <c r="C3211" s="69" t="s">
        <v>6442</v>
      </c>
      <c r="D3211" s="70" t="s">
        <v>21</v>
      </c>
      <c r="E3211" s="71">
        <v>165.37</v>
      </c>
      <c r="F3211" s="71">
        <v>18.239999999999998</v>
      </c>
      <c r="G3211" s="71">
        <v>183.61</v>
      </c>
      <c r="H3211" s="45">
        <v>9</v>
      </c>
    </row>
    <row r="3212" spans="1:8" ht="30" x14ac:dyDescent="0.25">
      <c r="A3212" s="68" t="s">
        <v>6443</v>
      </c>
      <c r="B3212" s="68"/>
      <c r="C3212" s="69" t="s">
        <v>6444</v>
      </c>
      <c r="D3212" s="70" t="s">
        <v>21</v>
      </c>
      <c r="E3212" s="71">
        <v>225.95</v>
      </c>
      <c r="F3212" s="71">
        <v>19.91</v>
      </c>
      <c r="G3212" s="71">
        <v>245.86</v>
      </c>
      <c r="H3212" s="45">
        <v>9</v>
      </c>
    </row>
    <row r="3213" spans="1:8" ht="30" x14ac:dyDescent="0.25">
      <c r="A3213" s="68" t="s">
        <v>6445</v>
      </c>
      <c r="B3213" s="68"/>
      <c r="C3213" s="69" t="s">
        <v>6446</v>
      </c>
      <c r="D3213" s="70" t="s">
        <v>21</v>
      </c>
      <c r="E3213" s="71">
        <v>342.26</v>
      </c>
      <c r="F3213" s="71">
        <v>21.56</v>
      </c>
      <c r="G3213" s="71">
        <v>363.82</v>
      </c>
      <c r="H3213" s="45">
        <v>9</v>
      </c>
    </row>
    <row r="3214" spans="1:8" ht="30" x14ac:dyDescent="0.25">
      <c r="A3214" s="68" t="s">
        <v>6447</v>
      </c>
      <c r="B3214" s="68"/>
      <c r="C3214" s="69" t="s">
        <v>6448</v>
      </c>
      <c r="D3214" s="70" t="s">
        <v>21</v>
      </c>
      <c r="E3214" s="71">
        <v>408.36</v>
      </c>
      <c r="F3214" s="71">
        <v>23.23</v>
      </c>
      <c r="G3214" s="71">
        <v>431.59</v>
      </c>
      <c r="H3214" s="45">
        <v>9</v>
      </c>
    </row>
    <row r="3215" spans="1:8" ht="30" x14ac:dyDescent="0.25">
      <c r="A3215" s="68" t="s">
        <v>6449</v>
      </c>
      <c r="B3215" s="68"/>
      <c r="C3215" s="69" t="s">
        <v>6450</v>
      </c>
      <c r="D3215" s="70" t="s">
        <v>21</v>
      </c>
      <c r="E3215" s="71">
        <v>545.32000000000005</v>
      </c>
      <c r="F3215" s="71">
        <v>24.88</v>
      </c>
      <c r="G3215" s="71">
        <v>570.20000000000005</v>
      </c>
      <c r="H3215" s="45">
        <v>9</v>
      </c>
    </row>
    <row r="3216" spans="1:8" ht="30" x14ac:dyDescent="0.25">
      <c r="A3216" s="68" t="s">
        <v>6451</v>
      </c>
      <c r="B3216" s="68"/>
      <c r="C3216" s="69" t="s">
        <v>6452</v>
      </c>
      <c r="D3216" s="70" t="s">
        <v>21</v>
      </c>
      <c r="E3216" s="71">
        <v>699.14</v>
      </c>
      <c r="F3216" s="71">
        <v>26.54</v>
      </c>
      <c r="G3216" s="71">
        <v>725.68</v>
      </c>
      <c r="H3216" s="45">
        <v>9</v>
      </c>
    </row>
    <row r="3217" spans="1:8" ht="30" x14ac:dyDescent="0.25">
      <c r="A3217" s="68" t="s">
        <v>6453</v>
      </c>
      <c r="B3217" s="68"/>
      <c r="C3217" s="69" t="s">
        <v>6454</v>
      </c>
      <c r="D3217" s="70" t="s">
        <v>21</v>
      </c>
      <c r="E3217" s="71">
        <v>308.83999999999997</v>
      </c>
      <c r="F3217" s="71">
        <v>23.23</v>
      </c>
      <c r="G3217" s="71">
        <v>332.07</v>
      </c>
      <c r="H3217" s="45">
        <v>9</v>
      </c>
    </row>
    <row r="3218" spans="1:8" ht="30" x14ac:dyDescent="0.25">
      <c r="A3218" s="68" t="s">
        <v>6455</v>
      </c>
      <c r="B3218" s="68"/>
      <c r="C3218" s="69" t="s">
        <v>6456</v>
      </c>
      <c r="D3218" s="70" t="s">
        <v>21</v>
      </c>
      <c r="E3218" s="71">
        <v>341.39</v>
      </c>
      <c r="F3218" s="71">
        <v>18.239999999999998</v>
      </c>
      <c r="G3218" s="71">
        <v>359.63</v>
      </c>
      <c r="H3218" s="45">
        <v>9</v>
      </c>
    </row>
    <row r="3219" spans="1:8" ht="30" x14ac:dyDescent="0.25">
      <c r="A3219" s="68" t="s">
        <v>6457</v>
      </c>
      <c r="B3219" s="68"/>
      <c r="C3219" s="69" t="s">
        <v>6458</v>
      </c>
      <c r="D3219" s="70" t="s">
        <v>21</v>
      </c>
      <c r="E3219" s="71">
        <v>405.52</v>
      </c>
      <c r="F3219" s="71">
        <v>23.23</v>
      </c>
      <c r="G3219" s="71">
        <v>428.75</v>
      </c>
      <c r="H3219" s="45">
        <v>9</v>
      </c>
    </row>
    <row r="3220" spans="1:8" ht="30" x14ac:dyDescent="0.25">
      <c r="A3220" s="68" t="s">
        <v>6459</v>
      </c>
      <c r="B3220" s="68"/>
      <c r="C3220" s="69" t="s">
        <v>6460</v>
      </c>
      <c r="D3220" s="70" t="s">
        <v>21</v>
      </c>
      <c r="E3220" s="71">
        <v>645.75</v>
      </c>
      <c r="F3220" s="71">
        <v>26.54</v>
      </c>
      <c r="G3220" s="71">
        <v>672.29</v>
      </c>
      <c r="H3220" s="45">
        <v>9</v>
      </c>
    </row>
    <row r="3221" spans="1:8" ht="30" x14ac:dyDescent="0.25">
      <c r="A3221" s="68" t="s">
        <v>6461</v>
      </c>
      <c r="B3221" s="68"/>
      <c r="C3221" s="69" t="s">
        <v>6462</v>
      </c>
      <c r="D3221" s="70" t="s">
        <v>21</v>
      </c>
      <c r="E3221" s="71">
        <v>539.72</v>
      </c>
      <c r="F3221" s="71">
        <v>19.91</v>
      </c>
      <c r="G3221" s="71">
        <v>559.63</v>
      </c>
      <c r="H3221" s="45">
        <v>9</v>
      </c>
    </row>
    <row r="3222" spans="1:8" ht="30" x14ac:dyDescent="0.25">
      <c r="A3222" s="68" t="s">
        <v>6463</v>
      </c>
      <c r="B3222" s="68"/>
      <c r="C3222" s="69" t="s">
        <v>6464</v>
      </c>
      <c r="D3222" s="70" t="s">
        <v>21</v>
      </c>
      <c r="E3222" s="71">
        <v>637.79999999999995</v>
      </c>
      <c r="F3222" s="71">
        <v>23.23</v>
      </c>
      <c r="G3222" s="71">
        <v>661.03</v>
      </c>
      <c r="H3222" s="45">
        <v>9</v>
      </c>
    </row>
    <row r="3223" spans="1:8" ht="30" x14ac:dyDescent="0.25">
      <c r="A3223" s="68" t="s">
        <v>6465</v>
      </c>
      <c r="B3223" s="68"/>
      <c r="C3223" s="69" t="s">
        <v>6466</v>
      </c>
      <c r="D3223" s="70" t="s">
        <v>21</v>
      </c>
      <c r="E3223" s="71">
        <v>1129.68</v>
      </c>
      <c r="F3223" s="71">
        <v>26.54</v>
      </c>
      <c r="G3223" s="71">
        <v>1156.22</v>
      </c>
      <c r="H3223" s="45">
        <v>9</v>
      </c>
    </row>
    <row r="3224" spans="1:8" ht="30" x14ac:dyDescent="0.25">
      <c r="A3224" s="68" t="s">
        <v>6467</v>
      </c>
      <c r="B3224" s="68"/>
      <c r="C3224" s="69" t="s">
        <v>6468</v>
      </c>
      <c r="D3224" s="70" t="s">
        <v>21</v>
      </c>
      <c r="E3224" s="71">
        <v>300.49</v>
      </c>
      <c r="F3224" s="71">
        <v>18.239999999999998</v>
      </c>
      <c r="G3224" s="71">
        <v>318.73</v>
      </c>
      <c r="H3224" s="45">
        <v>9</v>
      </c>
    </row>
    <row r="3225" spans="1:8" ht="30" x14ac:dyDescent="0.25">
      <c r="A3225" s="68" t="s">
        <v>6469</v>
      </c>
      <c r="B3225" s="68"/>
      <c r="C3225" s="69" t="s">
        <v>6470</v>
      </c>
      <c r="D3225" s="70" t="s">
        <v>21</v>
      </c>
      <c r="E3225" s="71">
        <v>344.03</v>
      </c>
      <c r="F3225" s="71">
        <v>19.91</v>
      </c>
      <c r="G3225" s="71">
        <v>363.94</v>
      </c>
      <c r="H3225" s="45">
        <v>9</v>
      </c>
    </row>
    <row r="3226" spans="1:8" ht="30" x14ac:dyDescent="0.25">
      <c r="A3226" s="68" t="s">
        <v>6471</v>
      </c>
      <c r="B3226" s="68"/>
      <c r="C3226" s="69" t="s">
        <v>6472</v>
      </c>
      <c r="D3226" s="70"/>
      <c r="E3226" s="71"/>
      <c r="F3226" s="71"/>
      <c r="G3226" s="71"/>
      <c r="H3226" s="45">
        <v>5</v>
      </c>
    </row>
    <row r="3227" spans="1:8" ht="30" x14ac:dyDescent="0.25">
      <c r="A3227" s="68" t="s">
        <v>6473</v>
      </c>
      <c r="B3227" s="68"/>
      <c r="C3227" s="69" t="s">
        <v>6474</v>
      </c>
      <c r="D3227" s="70" t="s">
        <v>21</v>
      </c>
      <c r="E3227" s="71">
        <v>460.03</v>
      </c>
      <c r="F3227" s="71">
        <v>23.23</v>
      </c>
      <c r="G3227" s="71">
        <v>483.26</v>
      </c>
      <c r="H3227" s="45">
        <v>9</v>
      </c>
    </row>
    <row r="3228" spans="1:8" ht="30" x14ac:dyDescent="0.25">
      <c r="A3228" s="68" t="s">
        <v>6475</v>
      </c>
      <c r="B3228" s="68"/>
      <c r="C3228" s="69" t="s">
        <v>6476</v>
      </c>
      <c r="D3228" s="70" t="s">
        <v>21</v>
      </c>
      <c r="E3228" s="71">
        <v>626.78</v>
      </c>
      <c r="F3228" s="71">
        <v>26.54</v>
      </c>
      <c r="G3228" s="71">
        <v>653.32000000000005</v>
      </c>
      <c r="H3228" s="45">
        <v>9</v>
      </c>
    </row>
    <row r="3229" spans="1:8" ht="30" x14ac:dyDescent="0.25">
      <c r="A3229" s="68" t="s">
        <v>6477</v>
      </c>
      <c r="B3229" s="68"/>
      <c r="C3229" s="69" t="s">
        <v>6478</v>
      </c>
      <c r="D3229" s="70" t="s">
        <v>21</v>
      </c>
      <c r="E3229" s="71">
        <v>876.85</v>
      </c>
      <c r="F3229" s="71">
        <v>29.86</v>
      </c>
      <c r="G3229" s="71">
        <v>906.71</v>
      </c>
      <c r="H3229" s="45">
        <v>9</v>
      </c>
    </row>
    <row r="3230" spans="1:8" ht="30" x14ac:dyDescent="0.25">
      <c r="A3230" s="68" t="s">
        <v>6479</v>
      </c>
      <c r="B3230" s="68"/>
      <c r="C3230" s="69" t="s">
        <v>6480</v>
      </c>
      <c r="D3230" s="70" t="s">
        <v>21</v>
      </c>
      <c r="E3230" s="71">
        <v>1418.66</v>
      </c>
      <c r="F3230" s="71">
        <v>33.18</v>
      </c>
      <c r="G3230" s="71">
        <v>1451.84</v>
      </c>
      <c r="H3230" s="45">
        <v>9</v>
      </c>
    </row>
    <row r="3231" spans="1:8" ht="30" x14ac:dyDescent="0.25">
      <c r="A3231" s="68" t="s">
        <v>6481</v>
      </c>
      <c r="B3231" s="68"/>
      <c r="C3231" s="69" t="s">
        <v>6482</v>
      </c>
      <c r="D3231" s="70" t="s">
        <v>21</v>
      </c>
      <c r="E3231" s="71">
        <v>356.7</v>
      </c>
      <c r="F3231" s="71">
        <v>23.23</v>
      </c>
      <c r="G3231" s="71">
        <v>379.93</v>
      </c>
      <c r="H3231" s="45">
        <v>9</v>
      </c>
    </row>
    <row r="3232" spans="1:8" ht="30" x14ac:dyDescent="0.25">
      <c r="A3232" s="68" t="s">
        <v>6483</v>
      </c>
      <c r="B3232" s="68"/>
      <c r="C3232" s="69" t="s">
        <v>6484</v>
      </c>
      <c r="D3232" s="70" t="s">
        <v>21</v>
      </c>
      <c r="E3232" s="71">
        <v>357.56</v>
      </c>
      <c r="F3232" s="71">
        <v>23.23</v>
      </c>
      <c r="G3232" s="71">
        <v>380.79</v>
      </c>
      <c r="H3232" s="45">
        <v>9</v>
      </c>
    </row>
    <row r="3233" spans="1:8" ht="30" x14ac:dyDescent="0.25">
      <c r="A3233" s="68" t="s">
        <v>6485</v>
      </c>
      <c r="B3233" s="68"/>
      <c r="C3233" s="69" t="s">
        <v>6486</v>
      </c>
      <c r="D3233" s="70" t="s">
        <v>21</v>
      </c>
      <c r="E3233" s="71">
        <v>726.58</v>
      </c>
      <c r="F3233" s="71">
        <v>26.54</v>
      </c>
      <c r="G3233" s="71">
        <v>753.12</v>
      </c>
      <c r="H3233" s="45">
        <v>9</v>
      </c>
    </row>
    <row r="3234" spans="1:8" ht="30" x14ac:dyDescent="0.25">
      <c r="A3234" s="68" t="s">
        <v>6487</v>
      </c>
      <c r="B3234" s="68"/>
      <c r="C3234" s="69" t="s">
        <v>6488</v>
      </c>
      <c r="D3234" s="70" t="s">
        <v>21</v>
      </c>
      <c r="E3234" s="71">
        <v>863.55</v>
      </c>
      <c r="F3234" s="71">
        <v>29.86</v>
      </c>
      <c r="G3234" s="71">
        <v>893.41</v>
      </c>
      <c r="H3234" s="45">
        <v>9</v>
      </c>
    </row>
    <row r="3235" spans="1:8" ht="30" x14ac:dyDescent="0.25">
      <c r="A3235" s="68" t="s">
        <v>6489</v>
      </c>
      <c r="B3235" s="68"/>
      <c r="C3235" s="69" t="s">
        <v>6490</v>
      </c>
      <c r="D3235" s="70" t="s">
        <v>21</v>
      </c>
      <c r="E3235" s="71">
        <v>1264.1500000000001</v>
      </c>
      <c r="F3235" s="71">
        <v>33.18</v>
      </c>
      <c r="G3235" s="71">
        <v>1297.33</v>
      </c>
      <c r="H3235" s="45">
        <v>9</v>
      </c>
    </row>
    <row r="3236" spans="1:8" x14ac:dyDescent="0.25">
      <c r="A3236" s="68" t="s">
        <v>6491</v>
      </c>
      <c r="B3236" s="68"/>
      <c r="C3236" s="69" t="s">
        <v>6492</v>
      </c>
      <c r="D3236" s="70"/>
      <c r="E3236" s="71"/>
      <c r="F3236" s="71"/>
      <c r="G3236" s="71"/>
      <c r="H3236" s="45">
        <v>5</v>
      </c>
    </row>
    <row r="3237" spans="1:8" ht="30" x14ac:dyDescent="0.25">
      <c r="A3237" s="68" t="s">
        <v>6493</v>
      </c>
      <c r="B3237" s="68"/>
      <c r="C3237" s="69" t="s">
        <v>6494</v>
      </c>
      <c r="D3237" s="70" t="s">
        <v>131</v>
      </c>
      <c r="E3237" s="71">
        <v>1.83</v>
      </c>
      <c r="F3237" s="71">
        <v>57.22</v>
      </c>
      <c r="G3237" s="71">
        <v>59.05</v>
      </c>
      <c r="H3237" s="45">
        <v>9</v>
      </c>
    </row>
    <row r="3238" spans="1:8" ht="30" x14ac:dyDescent="0.25">
      <c r="A3238" s="68" t="s">
        <v>6495</v>
      </c>
      <c r="B3238" s="68"/>
      <c r="C3238" s="69" t="s">
        <v>6496</v>
      </c>
      <c r="D3238" s="70" t="s">
        <v>131</v>
      </c>
      <c r="E3238" s="71">
        <v>66.209999999999994</v>
      </c>
      <c r="F3238" s="71">
        <v>33.29</v>
      </c>
      <c r="G3238" s="71">
        <v>99.5</v>
      </c>
      <c r="H3238" s="45">
        <v>9</v>
      </c>
    </row>
    <row r="3239" spans="1:8" x14ac:dyDescent="0.25">
      <c r="A3239" s="68" t="s">
        <v>6497</v>
      </c>
      <c r="B3239" s="68"/>
      <c r="C3239" s="69" t="s">
        <v>6498</v>
      </c>
      <c r="D3239" s="70"/>
      <c r="E3239" s="71"/>
      <c r="F3239" s="71"/>
      <c r="G3239" s="71"/>
      <c r="H3239" s="45">
        <v>5</v>
      </c>
    </row>
    <row r="3240" spans="1:8" ht="30" x14ac:dyDescent="0.25">
      <c r="A3240" s="68" t="s">
        <v>6499</v>
      </c>
      <c r="B3240" s="68"/>
      <c r="C3240" s="69" t="s">
        <v>6500</v>
      </c>
      <c r="D3240" s="70" t="s">
        <v>131</v>
      </c>
      <c r="E3240" s="71">
        <v>77.349999999999994</v>
      </c>
      <c r="F3240" s="71">
        <v>58.06</v>
      </c>
      <c r="G3240" s="71">
        <v>135.41</v>
      </c>
      <c r="H3240" s="45">
        <v>9</v>
      </c>
    </row>
    <row r="3241" spans="1:8" ht="30" x14ac:dyDescent="0.25">
      <c r="A3241" s="68" t="s">
        <v>6501</v>
      </c>
      <c r="B3241" s="68"/>
      <c r="C3241" s="69" t="s">
        <v>6502</v>
      </c>
      <c r="D3241" s="70" t="s">
        <v>131</v>
      </c>
      <c r="E3241" s="71">
        <v>82.8</v>
      </c>
      <c r="F3241" s="71">
        <v>66.349999999999994</v>
      </c>
      <c r="G3241" s="71">
        <v>149.15</v>
      </c>
      <c r="H3241" s="45">
        <v>9</v>
      </c>
    </row>
    <row r="3242" spans="1:8" ht="30" x14ac:dyDescent="0.25">
      <c r="A3242" s="68" t="s">
        <v>6503</v>
      </c>
      <c r="B3242" s="68"/>
      <c r="C3242" s="69" t="s">
        <v>6504</v>
      </c>
      <c r="D3242" s="70" t="s">
        <v>131</v>
      </c>
      <c r="E3242" s="71">
        <v>98.61</v>
      </c>
      <c r="F3242" s="71">
        <v>66.349999999999994</v>
      </c>
      <c r="G3242" s="71">
        <v>164.96</v>
      </c>
      <c r="H3242" s="45">
        <v>9</v>
      </c>
    </row>
    <row r="3243" spans="1:8" ht="30" x14ac:dyDescent="0.25">
      <c r="A3243" s="68" t="s">
        <v>6505</v>
      </c>
      <c r="B3243" s="68"/>
      <c r="C3243" s="69" t="s">
        <v>6506</v>
      </c>
      <c r="D3243" s="70" t="s">
        <v>131</v>
      </c>
      <c r="E3243" s="71">
        <v>130</v>
      </c>
      <c r="F3243" s="71">
        <v>74.650000000000006</v>
      </c>
      <c r="G3243" s="71">
        <v>204.65</v>
      </c>
      <c r="H3243" s="45">
        <v>9</v>
      </c>
    </row>
    <row r="3244" spans="1:8" ht="30" x14ac:dyDescent="0.25">
      <c r="A3244" s="68" t="s">
        <v>6507</v>
      </c>
      <c r="B3244" s="68"/>
      <c r="C3244" s="69" t="s">
        <v>6508</v>
      </c>
      <c r="D3244" s="70" t="s">
        <v>131</v>
      </c>
      <c r="E3244" s="71">
        <v>211.19</v>
      </c>
      <c r="F3244" s="71">
        <v>82.94</v>
      </c>
      <c r="G3244" s="71">
        <v>294.13</v>
      </c>
      <c r="H3244" s="45">
        <v>9</v>
      </c>
    </row>
    <row r="3245" spans="1:8" ht="30" x14ac:dyDescent="0.25">
      <c r="A3245" s="68" t="s">
        <v>6509</v>
      </c>
      <c r="B3245" s="68"/>
      <c r="C3245" s="69" t="s">
        <v>6510</v>
      </c>
      <c r="D3245" s="70" t="s">
        <v>131</v>
      </c>
      <c r="E3245" s="71">
        <v>233.45</v>
      </c>
      <c r="F3245" s="71">
        <v>93.31</v>
      </c>
      <c r="G3245" s="71">
        <v>326.76</v>
      </c>
      <c r="H3245" s="45">
        <v>9</v>
      </c>
    </row>
    <row r="3246" spans="1:8" ht="30" x14ac:dyDescent="0.25">
      <c r="A3246" s="68" t="s">
        <v>6511</v>
      </c>
      <c r="B3246" s="68"/>
      <c r="C3246" s="69" t="s">
        <v>6512</v>
      </c>
      <c r="D3246" s="70" t="s">
        <v>131</v>
      </c>
      <c r="E3246" s="71">
        <v>291.95999999999998</v>
      </c>
      <c r="F3246" s="71">
        <v>99.53</v>
      </c>
      <c r="G3246" s="71">
        <v>391.49</v>
      </c>
      <c r="H3246" s="45">
        <v>9</v>
      </c>
    </row>
    <row r="3247" spans="1:8" ht="30" x14ac:dyDescent="0.25">
      <c r="A3247" s="68" t="s">
        <v>6513</v>
      </c>
      <c r="B3247" s="68"/>
      <c r="C3247" s="69" t="s">
        <v>6514</v>
      </c>
      <c r="D3247" s="70" t="s">
        <v>131</v>
      </c>
      <c r="E3247" s="71">
        <v>330.56</v>
      </c>
      <c r="F3247" s="71">
        <v>103.68</v>
      </c>
      <c r="G3247" s="71">
        <v>434.24</v>
      </c>
      <c r="H3247" s="45">
        <v>9</v>
      </c>
    </row>
    <row r="3248" spans="1:8" ht="30" x14ac:dyDescent="0.25">
      <c r="A3248" s="68" t="s">
        <v>6515</v>
      </c>
      <c r="B3248" s="68"/>
      <c r="C3248" s="69" t="s">
        <v>6516</v>
      </c>
      <c r="D3248" s="70" t="s">
        <v>131</v>
      </c>
      <c r="E3248" s="71">
        <v>462.53</v>
      </c>
      <c r="F3248" s="71">
        <v>109.9</v>
      </c>
      <c r="G3248" s="71">
        <v>572.42999999999995</v>
      </c>
      <c r="H3248" s="45">
        <v>9</v>
      </c>
    </row>
    <row r="3249" spans="1:8" ht="30" x14ac:dyDescent="0.25">
      <c r="A3249" s="68" t="s">
        <v>6517</v>
      </c>
      <c r="B3249" s="68"/>
      <c r="C3249" s="69" t="s">
        <v>6518</v>
      </c>
      <c r="D3249" s="70" t="s">
        <v>131</v>
      </c>
      <c r="E3249" s="71">
        <v>639.12</v>
      </c>
      <c r="F3249" s="71">
        <v>114.04</v>
      </c>
      <c r="G3249" s="71">
        <v>753.16</v>
      </c>
      <c r="H3249" s="45">
        <v>9</v>
      </c>
    </row>
    <row r="3250" spans="1:8" ht="30" x14ac:dyDescent="0.25">
      <c r="A3250" s="68" t="s">
        <v>6519</v>
      </c>
      <c r="B3250" s="68"/>
      <c r="C3250" s="69" t="s">
        <v>6520</v>
      </c>
      <c r="D3250" s="70" t="s">
        <v>131</v>
      </c>
      <c r="E3250" s="71">
        <v>912.39</v>
      </c>
      <c r="F3250" s="71">
        <v>124.41</v>
      </c>
      <c r="G3250" s="71">
        <v>1036.8</v>
      </c>
      <c r="H3250" s="45">
        <v>9</v>
      </c>
    </row>
    <row r="3251" spans="1:8" ht="30" x14ac:dyDescent="0.25">
      <c r="A3251" s="68" t="s">
        <v>6521</v>
      </c>
      <c r="B3251" s="68"/>
      <c r="C3251" s="69" t="s">
        <v>6522</v>
      </c>
      <c r="D3251" s="70" t="s">
        <v>131</v>
      </c>
      <c r="E3251" s="71">
        <v>1033.3800000000001</v>
      </c>
      <c r="F3251" s="71">
        <v>136.85</v>
      </c>
      <c r="G3251" s="71">
        <v>1170.23</v>
      </c>
      <c r="H3251" s="45">
        <v>9</v>
      </c>
    </row>
    <row r="3252" spans="1:8" ht="30" x14ac:dyDescent="0.25">
      <c r="A3252" s="68" t="s">
        <v>6523</v>
      </c>
      <c r="B3252" s="68"/>
      <c r="C3252" s="69" t="s">
        <v>6524</v>
      </c>
      <c r="D3252" s="70" t="s">
        <v>131</v>
      </c>
      <c r="E3252" s="71">
        <v>1478.98</v>
      </c>
      <c r="F3252" s="71">
        <v>145.15</v>
      </c>
      <c r="G3252" s="71">
        <v>1624.13</v>
      </c>
      <c r="H3252" s="45">
        <v>9</v>
      </c>
    </row>
    <row r="3253" spans="1:8" ht="30" x14ac:dyDescent="0.25">
      <c r="A3253" s="68" t="s">
        <v>6525</v>
      </c>
      <c r="B3253" s="68"/>
      <c r="C3253" s="69" t="s">
        <v>6526</v>
      </c>
      <c r="D3253" s="70"/>
      <c r="E3253" s="71"/>
      <c r="F3253" s="71"/>
      <c r="G3253" s="71"/>
      <c r="H3253" s="45">
        <v>5</v>
      </c>
    </row>
    <row r="3254" spans="1:8" x14ac:dyDescent="0.25">
      <c r="A3254" s="68" t="s">
        <v>6527</v>
      </c>
      <c r="B3254" s="68"/>
      <c r="C3254" s="69" t="s">
        <v>6528</v>
      </c>
      <c r="D3254" s="70" t="s">
        <v>131</v>
      </c>
      <c r="E3254" s="71">
        <v>144.69999999999999</v>
      </c>
      <c r="F3254" s="71">
        <v>13.5</v>
      </c>
      <c r="G3254" s="71">
        <v>158.19999999999999</v>
      </c>
      <c r="H3254" s="45">
        <v>9</v>
      </c>
    </row>
    <row r="3255" spans="1:8" x14ac:dyDescent="0.25">
      <c r="A3255" s="68" t="s">
        <v>6529</v>
      </c>
      <c r="B3255" s="68"/>
      <c r="C3255" s="69" t="s">
        <v>6530</v>
      </c>
      <c r="D3255" s="70" t="s">
        <v>131</v>
      </c>
      <c r="E3255" s="71">
        <v>195.76</v>
      </c>
      <c r="F3255" s="71">
        <v>20.239999999999998</v>
      </c>
      <c r="G3255" s="71">
        <v>216</v>
      </c>
      <c r="H3255" s="45">
        <v>9</v>
      </c>
    </row>
    <row r="3256" spans="1:8" x14ac:dyDescent="0.25">
      <c r="A3256" s="68" t="s">
        <v>6531</v>
      </c>
      <c r="B3256" s="68"/>
      <c r="C3256" s="69" t="s">
        <v>6532</v>
      </c>
      <c r="D3256" s="70" t="s">
        <v>131</v>
      </c>
      <c r="E3256" s="71">
        <v>246.38</v>
      </c>
      <c r="F3256" s="71">
        <v>23.62</v>
      </c>
      <c r="G3256" s="71">
        <v>270</v>
      </c>
      <c r="H3256" s="45">
        <v>9</v>
      </c>
    </row>
    <row r="3257" spans="1:8" x14ac:dyDescent="0.25">
      <c r="A3257" s="68" t="s">
        <v>6533</v>
      </c>
      <c r="B3257" s="68"/>
      <c r="C3257" s="69" t="s">
        <v>6534</v>
      </c>
      <c r="D3257" s="70" t="s">
        <v>131</v>
      </c>
      <c r="E3257" s="71">
        <v>348.49</v>
      </c>
      <c r="F3257" s="71">
        <v>26.99</v>
      </c>
      <c r="G3257" s="71">
        <v>375.48</v>
      </c>
      <c r="H3257" s="45">
        <v>9</v>
      </c>
    </row>
    <row r="3258" spans="1:8" x14ac:dyDescent="0.25">
      <c r="A3258" s="68" t="s">
        <v>6535</v>
      </c>
      <c r="B3258" s="68"/>
      <c r="C3258" s="69" t="s">
        <v>6536</v>
      </c>
      <c r="D3258" s="70" t="s">
        <v>131</v>
      </c>
      <c r="E3258" s="71">
        <v>435.57</v>
      </c>
      <c r="F3258" s="71">
        <v>33.74</v>
      </c>
      <c r="G3258" s="71">
        <v>469.31</v>
      </c>
      <c r="H3258" s="45">
        <v>9</v>
      </c>
    </row>
    <row r="3259" spans="1:8" x14ac:dyDescent="0.25">
      <c r="A3259" s="68" t="s">
        <v>6537</v>
      </c>
      <c r="B3259" s="68"/>
      <c r="C3259" s="69" t="s">
        <v>6538</v>
      </c>
      <c r="D3259" s="70" t="s">
        <v>131</v>
      </c>
      <c r="E3259" s="71">
        <v>688.27</v>
      </c>
      <c r="F3259" s="71">
        <v>40.49</v>
      </c>
      <c r="G3259" s="71">
        <v>728.76</v>
      </c>
      <c r="H3259" s="45">
        <v>9</v>
      </c>
    </row>
    <row r="3260" spans="1:8" x14ac:dyDescent="0.25">
      <c r="A3260" s="68" t="s">
        <v>6539</v>
      </c>
      <c r="B3260" s="68"/>
      <c r="C3260" s="69" t="s">
        <v>6540</v>
      </c>
      <c r="D3260" s="70" t="s">
        <v>131</v>
      </c>
      <c r="E3260" s="71">
        <v>612.75</v>
      </c>
      <c r="F3260" s="71">
        <v>50.61</v>
      </c>
      <c r="G3260" s="71">
        <v>663.36</v>
      </c>
      <c r="H3260" s="45">
        <v>9</v>
      </c>
    </row>
    <row r="3261" spans="1:8" x14ac:dyDescent="0.25">
      <c r="A3261" s="68" t="s">
        <v>6541</v>
      </c>
      <c r="B3261" s="68"/>
      <c r="C3261" s="69" t="s">
        <v>6542</v>
      </c>
      <c r="D3261" s="70" t="s">
        <v>131</v>
      </c>
      <c r="E3261" s="71">
        <v>851.72</v>
      </c>
      <c r="F3261" s="71">
        <v>101.22</v>
      </c>
      <c r="G3261" s="71">
        <v>952.94</v>
      </c>
      <c r="H3261" s="45">
        <v>9</v>
      </c>
    </row>
    <row r="3262" spans="1:8" x14ac:dyDescent="0.25">
      <c r="A3262" s="68" t="s">
        <v>6543</v>
      </c>
      <c r="B3262" s="68"/>
      <c r="C3262" s="69" t="s">
        <v>6544</v>
      </c>
      <c r="D3262" s="70"/>
      <c r="E3262" s="71"/>
      <c r="F3262" s="71"/>
      <c r="G3262" s="71"/>
      <c r="H3262" s="45">
        <v>5</v>
      </c>
    </row>
    <row r="3263" spans="1:8" x14ac:dyDescent="0.25">
      <c r="A3263" s="68" t="s">
        <v>6545</v>
      </c>
      <c r="B3263" s="68"/>
      <c r="C3263" s="69" t="s">
        <v>6546</v>
      </c>
      <c r="D3263" s="70" t="s">
        <v>131</v>
      </c>
      <c r="E3263" s="71">
        <v>63.83</v>
      </c>
      <c r="F3263" s="71">
        <v>34.42</v>
      </c>
      <c r="G3263" s="71">
        <v>98.25</v>
      </c>
      <c r="H3263" s="45">
        <v>9</v>
      </c>
    </row>
    <row r="3264" spans="1:8" ht="30" x14ac:dyDescent="0.25">
      <c r="A3264" s="68" t="s">
        <v>6547</v>
      </c>
      <c r="B3264" s="68"/>
      <c r="C3264" s="69" t="s">
        <v>6548</v>
      </c>
      <c r="D3264" s="70"/>
      <c r="E3264" s="71"/>
      <c r="F3264" s="71"/>
      <c r="G3264" s="71"/>
      <c r="H3264" s="45">
        <v>5</v>
      </c>
    </row>
    <row r="3265" spans="1:8" ht="30" x14ac:dyDescent="0.25">
      <c r="A3265" s="68" t="s">
        <v>6549</v>
      </c>
      <c r="B3265" s="68"/>
      <c r="C3265" s="69" t="s">
        <v>6550</v>
      </c>
      <c r="D3265" s="70" t="s">
        <v>131</v>
      </c>
      <c r="E3265" s="71">
        <v>163.89</v>
      </c>
      <c r="F3265" s="71">
        <v>20.74</v>
      </c>
      <c r="G3265" s="71">
        <v>184.63</v>
      </c>
      <c r="H3265" s="45">
        <v>9</v>
      </c>
    </row>
    <row r="3266" spans="1:8" ht="30" x14ac:dyDescent="0.25">
      <c r="A3266" s="68" t="s">
        <v>6551</v>
      </c>
      <c r="B3266" s="68"/>
      <c r="C3266" s="69" t="s">
        <v>6552</v>
      </c>
      <c r="D3266" s="70" t="s">
        <v>131</v>
      </c>
      <c r="E3266" s="71">
        <v>197.87</v>
      </c>
      <c r="F3266" s="71">
        <v>20.74</v>
      </c>
      <c r="G3266" s="71">
        <v>218.61</v>
      </c>
      <c r="H3266" s="45">
        <v>9</v>
      </c>
    </row>
    <row r="3267" spans="1:8" ht="30" x14ac:dyDescent="0.25">
      <c r="A3267" s="68" t="s">
        <v>6553</v>
      </c>
      <c r="B3267" s="68"/>
      <c r="C3267" s="69" t="s">
        <v>6554</v>
      </c>
      <c r="D3267" s="70" t="s">
        <v>131</v>
      </c>
      <c r="E3267" s="71">
        <v>243.5</v>
      </c>
      <c r="F3267" s="71">
        <v>29.17</v>
      </c>
      <c r="G3267" s="71">
        <v>272.67</v>
      </c>
      <c r="H3267" s="45">
        <v>9</v>
      </c>
    </row>
    <row r="3268" spans="1:8" ht="30" x14ac:dyDescent="0.25">
      <c r="A3268" s="68" t="s">
        <v>6555</v>
      </c>
      <c r="B3268" s="68"/>
      <c r="C3268" s="69" t="s">
        <v>6556</v>
      </c>
      <c r="D3268" s="70" t="s">
        <v>131</v>
      </c>
      <c r="E3268" s="71">
        <v>260.93</v>
      </c>
      <c r="F3268" s="71">
        <v>29.17</v>
      </c>
      <c r="G3268" s="71">
        <v>290.10000000000002</v>
      </c>
      <c r="H3268" s="45">
        <v>9</v>
      </c>
    </row>
    <row r="3269" spans="1:8" ht="30" x14ac:dyDescent="0.25">
      <c r="A3269" s="68" t="s">
        <v>6557</v>
      </c>
      <c r="B3269" s="68"/>
      <c r="C3269" s="69" t="s">
        <v>6558</v>
      </c>
      <c r="D3269" s="70" t="s">
        <v>131</v>
      </c>
      <c r="E3269" s="71">
        <v>584.03</v>
      </c>
      <c r="F3269" s="71">
        <v>29.17</v>
      </c>
      <c r="G3269" s="71">
        <v>613.20000000000005</v>
      </c>
      <c r="H3269" s="45">
        <v>9</v>
      </c>
    </row>
    <row r="3270" spans="1:8" ht="30" x14ac:dyDescent="0.25">
      <c r="A3270" s="68" t="s">
        <v>6559</v>
      </c>
      <c r="B3270" s="68"/>
      <c r="C3270" s="69" t="s">
        <v>6560</v>
      </c>
      <c r="D3270" s="70" t="s">
        <v>21</v>
      </c>
      <c r="E3270" s="71">
        <v>93.93</v>
      </c>
      <c r="F3270" s="71">
        <v>16.59</v>
      </c>
      <c r="G3270" s="71">
        <v>110.52</v>
      </c>
      <c r="H3270" s="45">
        <v>9</v>
      </c>
    </row>
    <row r="3271" spans="1:8" ht="30" x14ac:dyDescent="0.25">
      <c r="A3271" s="68" t="s">
        <v>6561</v>
      </c>
      <c r="B3271" s="68"/>
      <c r="C3271" s="69" t="s">
        <v>6562</v>
      </c>
      <c r="D3271" s="70" t="s">
        <v>21</v>
      </c>
      <c r="E3271" s="71">
        <v>112.36</v>
      </c>
      <c r="F3271" s="71">
        <v>16.59</v>
      </c>
      <c r="G3271" s="71">
        <v>128.94999999999999</v>
      </c>
      <c r="H3271" s="45">
        <v>9</v>
      </c>
    </row>
    <row r="3272" spans="1:8" ht="30" x14ac:dyDescent="0.25">
      <c r="A3272" s="68" t="s">
        <v>6563</v>
      </c>
      <c r="B3272" s="68"/>
      <c r="C3272" s="69" t="s">
        <v>6564</v>
      </c>
      <c r="D3272" s="70" t="s">
        <v>21</v>
      </c>
      <c r="E3272" s="71">
        <v>132.06</v>
      </c>
      <c r="F3272" s="71">
        <v>20.74</v>
      </c>
      <c r="G3272" s="71">
        <v>152.80000000000001</v>
      </c>
      <c r="H3272" s="45">
        <v>9</v>
      </c>
    </row>
    <row r="3273" spans="1:8" ht="30" x14ac:dyDescent="0.25">
      <c r="A3273" s="68" t="s">
        <v>6565</v>
      </c>
      <c r="B3273" s="68"/>
      <c r="C3273" s="69" t="s">
        <v>6566</v>
      </c>
      <c r="D3273" s="70" t="s">
        <v>21</v>
      </c>
      <c r="E3273" s="71">
        <v>244.18</v>
      </c>
      <c r="F3273" s="71">
        <v>20.74</v>
      </c>
      <c r="G3273" s="71">
        <v>264.92</v>
      </c>
      <c r="H3273" s="45">
        <v>9</v>
      </c>
    </row>
    <row r="3274" spans="1:8" ht="30" x14ac:dyDescent="0.25">
      <c r="A3274" s="68" t="s">
        <v>6567</v>
      </c>
      <c r="B3274" s="68"/>
      <c r="C3274" s="69" t="s">
        <v>6568</v>
      </c>
      <c r="D3274" s="70" t="s">
        <v>21</v>
      </c>
      <c r="E3274" s="71">
        <v>401.27</v>
      </c>
      <c r="F3274" s="71">
        <v>20.74</v>
      </c>
      <c r="G3274" s="71">
        <v>422.01</v>
      </c>
      <c r="H3274" s="45">
        <v>9</v>
      </c>
    </row>
    <row r="3275" spans="1:8" ht="30" x14ac:dyDescent="0.25">
      <c r="A3275" s="68" t="s">
        <v>6569</v>
      </c>
      <c r="B3275" s="68"/>
      <c r="C3275" s="69" t="s">
        <v>6570</v>
      </c>
      <c r="D3275" s="70" t="s">
        <v>334</v>
      </c>
      <c r="E3275" s="71">
        <v>1287.98</v>
      </c>
      <c r="F3275" s="71">
        <v>16.59</v>
      </c>
      <c r="G3275" s="71">
        <v>1304.57</v>
      </c>
      <c r="H3275" s="45">
        <v>9</v>
      </c>
    </row>
    <row r="3276" spans="1:8" ht="30" x14ac:dyDescent="0.25">
      <c r="A3276" s="68" t="s">
        <v>6571</v>
      </c>
      <c r="B3276" s="68"/>
      <c r="C3276" s="69" t="s">
        <v>6572</v>
      </c>
      <c r="D3276" s="70" t="s">
        <v>334</v>
      </c>
      <c r="E3276" s="71">
        <v>1289.01</v>
      </c>
      <c r="F3276" s="71">
        <v>16.59</v>
      </c>
      <c r="G3276" s="71">
        <v>1305.5999999999999</v>
      </c>
      <c r="H3276" s="45">
        <v>9</v>
      </c>
    </row>
    <row r="3277" spans="1:8" ht="30" x14ac:dyDescent="0.25">
      <c r="A3277" s="68" t="s">
        <v>6573</v>
      </c>
      <c r="B3277" s="68"/>
      <c r="C3277" s="69" t="s">
        <v>6574</v>
      </c>
      <c r="D3277" s="70" t="s">
        <v>334</v>
      </c>
      <c r="E3277" s="71">
        <v>1325.81</v>
      </c>
      <c r="F3277" s="71">
        <v>20.74</v>
      </c>
      <c r="G3277" s="71">
        <v>1346.55</v>
      </c>
      <c r="H3277" s="45">
        <v>9</v>
      </c>
    </row>
    <row r="3278" spans="1:8" ht="30" x14ac:dyDescent="0.25">
      <c r="A3278" s="68" t="s">
        <v>6575</v>
      </c>
      <c r="B3278" s="68"/>
      <c r="C3278" s="69" t="s">
        <v>6576</v>
      </c>
      <c r="D3278" s="70" t="s">
        <v>334</v>
      </c>
      <c r="E3278" s="71">
        <v>1380.81</v>
      </c>
      <c r="F3278" s="71">
        <v>20.74</v>
      </c>
      <c r="G3278" s="71">
        <v>1401.55</v>
      </c>
      <c r="H3278" s="45">
        <v>9</v>
      </c>
    </row>
    <row r="3279" spans="1:8" ht="30" x14ac:dyDescent="0.25">
      <c r="A3279" s="68" t="s">
        <v>6577</v>
      </c>
      <c r="B3279" s="68"/>
      <c r="C3279" s="69" t="s">
        <v>6578</v>
      </c>
      <c r="D3279" s="70" t="s">
        <v>334</v>
      </c>
      <c r="E3279" s="71">
        <v>1809.87</v>
      </c>
      <c r="F3279" s="71">
        <v>20.74</v>
      </c>
      <c r="G3279" s="71">
        <v>1830.61</v>
      </c>
      <c r="H3279" s="45">
        <v>9</v>
      </c>
    </row>
    <row r="3280" spans="1:8" ht="30" x14ac:dyDescent="0.25">
      <c r="A3280" s="68" t="s">
        <v>6579</v>
      </c>
      <c r="B3280" s="68"/>
      <c r="C3280" s="69" t="s">
        <v>6580</v>
      </c>
      <c r="D3280" s="70" t="s">
        <v>334</v>
      </c>
      <c r="E3280" s="71">
        <v>3124.51</v>
      </c>
      <c r="F3280" s="71">
        <v>20.74</v>
      </c>
      <c r="G3280" s="71">
        <v>3145.25</v>
      </c>
      <c r="H3280" s="45">
        <v>9</v>
      </c>
    </row>
    <row r="3281" spans="1:8" ht="30" x14ac:dyDescent="0.25">
      <c r="A3281" s="68" t="s">
        <v>6581</v>
      </c>
      <c r="B3281" s="68"/>
      <c r="C3281" s="69" t="s">
        <v>6582</v>
      </c>
      <c r="D3281" s="70" t="s">
        <v>131</v>
      </c>
      <c r="E3281" s="71">
        <v>268.98</v>
      </c>
      <c r="F3281" s="71">
        <v>29.17</v>
      </c>
      <c r="G3281" s="71">
        <v>298.14999999999998</v>
      </c>
      <c r="H3281" s="45">
        <v>9</v>
      </c>
    </row>
    <row r="3282" spans="1:8" ht="30" x14ac:dyDescent="0.25">
      <c r="A3282" s="68" t="s">
        <v>6583</v>
      </c>
      <c r="B3282" s="68"/>
      <c r="C3282" s="69" t="s">
        <v>6584</v>
      </c>
      <c r="D3282" s="70" t="s">
        <v>131</v>
      </c>
      <c r="E3282" s="71">
        <v>858.18</v>
      </c>
      <c r="F3282" s="71">
        <v>29.17</v>
      </c>
      <c r="G3282" s="71">
        <v>887.35</v>
      </c>
      <c r="H3282" s="45">
        <v>9</v>
      </c>
    </row>
    <row r="3283" spans="1:8" ht="30" x14ac:dyDescent="0.25">
      <c r="A3283" s="68" t="s">
        <v>6585</v>
      </c>
      <c r="B3283" s="68"/>
      <c r="C3283" s="69" t="s">
        <v>6586</v>
      </c>
      <c r="D3283" s="70" t="s">
        <v>21</v>
      </c>
      <c r="E3283" s="71">
        <v>134.03</v>
      </c>
      <c r="F3283" s="71">
        <v>16.59</v>
      </c>
      <c r="G3283" s="71">
        <v>150.62</v>
      </c>
      <c r="H3283" s="45">
        <v>9</v>
      </c>
    </row>
    <row r="3284" spans="1:8" ht="30" x14ac:dyDescent="0.25">
      <c r="A3284" s="68" t="s">
        <v>6587</v>
      </c>
      <c r="B3284" s="68"/>
      <c r="C3284" s="69" t="s">
        <v>6588</v>
      </c>
      <c r="D3284" s="70" t="s">
        <v>21</v>
      </c>
      <c r="E3284" s="71">
        <v>192.33</v>
      </c>
      <c r="F3284" s="71">
        <v>16.59</v>
      </c>
      <c r="G3284" s="71">
        <v>208.92</v>
      </c>
      <c r="H3284" s="45">
        <v>9</v>
      </c>
    </row>
    <row r="3285" spans="1:8" ht="30" x14ac:dyDescent="0.25">
      <c r="A3285" s="68" t="s">
        <v>6589</v>
      </c>
      <c r="B3285" s="68"/>
      <c r="C3285" s="69" t="s">
        <v>6590</v>
      </c>
      <c r="D3285" s="70" t="s">
        <v>21</v>
      </c>
      <c r="E3285" s="71">
        <v>187.52</v>
      </c>
      <c r="F3285" s="71">
        <v>20.74</v>
      </c>
      <c r="G3285" s="71">
        <v>208.26</v>
      </c>
      <c r="H3285" s="45">
        <v>9</v>
      </c>
    </row>
    <row r="3286" spans="1:8" ht="30" x14ac:dyDescent="0.25">
      <c r="A3286" s="68" t="s">
        <v>6591</v>
      </c>
      <c r="B3286" s="68"/>
      <c r="C3286" s="69" t="s">
        <v>6592</v>
      </c>
      <c r="D3286" s="70" t="s">
        <v>21</v>
      </c>
      <c r="E3286" s="71">
        <v>274.51</v>
      </c>
      <c r="F3286" s="71">
        <v>20.74</v>
      </c>
      <c r="G3286" s="71">
        <v>295.25</v>
      </c>
      <c r="H3286" s="45">
        <v>9</v>
      </c>
    </row>
    <row r="3287" spans="1:8" ht="30" x14ac:dyDescent="0.25">
      <c r="A3287" s="68" t="s">
        <v>6593</v>
      </c>
      <c r="B3287" s="68"/>
      <c r="C3287" s="69" t="s">
        <v>6594</v>
      </c>
      <c r="D3287" s="70" t="s">
        <v>21</v>
      </c>
      <c r="E3287" s="71">
        <v>365.78</v>
      </c>
      <c r="F3287" s="71">
        <v>20.74</v>
      </c>
      <c r="G3287" s="71">
        <v>386.52</v>
      </c>
      <c r="H3287" s="45">
        <v>9</v>
      </c>
    </row>
    <row r="3288" spans="1:8" ht="30" x14ac:dyDescent="0.25">
      <c r="A3288" s="68" t="s">
        <v>6595</v>
      </c>
      <c r="B3288" s="68"/>
      <c r="C3288" s="69" t="s">
        <v>6596</v>
      </c>
      <c r="D3288" s="70" t="s">
        <v>21</v>
      </c>
      <c r="E3288" s="71">
        <v>807.63</v>
      </c>
      <c r="F3288" s="71">
        <v>20.74</v>
      </c>
      <c r="G3288" s="71">
        <v>828.37</v>
      </c>
      <c r="H3288" s="45">
        <v>9</v>
      </c>
    </row>
    <row r="3289" spans="1:8" ht="30" x14ac:dyDescent="0.25">
      <c r="A3289" s="68" t="s">
        <v>6597</v>
      </c>
      <c r="B3289" s="68"/>
      <c r="C3289" s="69" t="s">
        <v>6598</v>
      </c>
      <c r="D3289" s="70" t="s">
        <v>21</v>
      </c>
      <c r="E3289" s="71">
        <v>198.92</v>
      </c>
      <c r="F3289" s="71">
        <v>16.59</v>
      </c>
      <c r="G3289" s="71">
        <v>215.51</v>
      </c>
      <c r="H3289" s="45">
        <v>9</v>
      </c>
    </row>
    <row r="3290" spans="1:8" ht="30" x14ac:dyDescent="0.25">
      <c r="A3290" s="68" t="s">
        <v>6599</v>
      </c>
      <c r="B3290" s="68"/>
      <c r="C3290" s="69" t="s">
        <v>6600</v>
      </c>
      <c r="D3290" s="70" t="s">
        <v>21</v>
      </c>
      <c r="E3290" s="71">
        <v>179.96</v>
      </c>
      <c r="F3290" s="71">
        <v>16.59</v>
      </c>
      <c r="G3290" s="71">
        <v>196.55</v>
      </c>
      <c r="H3290" s="45">
        <v>9</v>
      </c>
    </row>
    <row r="3291" spans="1:8" ht="30" x14ac:dyDescent="0.25">
      <c r="A3291" s="68" t="s">
        <v>6601</v>
      </c>
      <c r="B3291" s="68"/>
      <c r="C3291" s="69" t="s">
        <v>6602</v>
      </c>
      <c r="D3291" s="70" t="s">
        <v>21</v>
      </c>
      <c r="E3291" s="71">
        <v>219.15</v>
      </c>
      <c r="F3291" s="71">
        <v>20.74</v>
      </c>
      <c r="G3291" s="71">
        <v>239.89</v>
      </c>
      <c r="H3291" s="45">
        <v>9</v>
      </c>
    </row>
    <row r="3292" spans="1:8" ht="30" x14ac:dyDescent="0.25">
      <c r="A3292" s="68" t="s">
        <v>6603</v>
      </c>
      <c r="B3292" s="68"/>
      <c r="C3292" s="69" t="s">
        <v>6604</v>
      </c>
      <c r="D3292" s="70" t="s">
        <v>21</v>
      </c>
      <c r="E3292" s="71">
        <v>455.04</v>
      </c>
      <c r="F3292" s="71">
        <v>20.74</v>
      </c>
      <c r="G3292" s="71">
        <v>475.78</v>
      </c>
      <c r="H3292" s="45">
        <v>9</v>
      </c>
    </row>
    <row r="3293" spans="1:8" ht="30" x14ac:dyDescent="0.25">
      <c r="A3293" s="68" t="s">
        <v>6605</v>
      </c>
      <c r="B3293" s="68"/>
      <c r="C3293" s="69" t="s">
        <v>6606</v>
      </c>
      <c r="D3293" s="70" t="s">
        <v>21</v>
      </c>
      <c r="E3293" s="71">
        <v>635.39</v>
      </c>
      <c r="F3293" s="71">
        <v>20.74</v>
      </c>
      <c r="G3293" s="71">
        <v>656.13</v>
      </c>
      <c r="H3293" s="45">
        <v>9</v>
      </c>
    </row>
    <row r="3294" spans="1:8" ht="30" x14ac:dyDescent="0.25">
      <c r="A3294" s="68" t="s">
        <v>6607</v>
      </c>
      <c r="B3294" s="68"/>
      <c r="C3294" s="69" t="s">
        <v>6608</v>
      </c>
      <c r="D3294" s="70" t="s">
        <v>21</v>
      </c>
      <c r="E3294" s="71">
        <v>240.42</v>
      </c>
      <c r="F3294" s="71">
        <v>16.59</v>
      </c>
      <c r="G3294" s="71">
        <v>257.01</v>
      </c>
      <c r="H3294" s="45">
        <v>9</v>
      </c>
    </row>
    <row r="3295" spans="1:8" ht="30" x14ac:dyDescent="0.25">
      <c r="A3295" s="68" t="s">
        <v>6609</v>
      </c>
      <c r="B3295" s="68"/>
      <c r="C3295" s="69" t="s">
        <v>6610</v>
      </c>
      <c r="D3295" s="70" t="s">
        <v>21</v>
      </c>
      <c r="E3295" s="71">
        <v>277.49</v>
      </c>
      <c r="F3295" s="71">
        <v>16.59</v>
      </c>
      <c r="G3295" s="71">
        <v>294.08</v>
      </c>
      <c r="H3295" s="45">
        <v>9</v>
      </c>
    </row>
    <row r="3296" spans="1:8" ht="30" x14ac:dyDescent="0.25">
      <c r="A3296" s="68" t="s">
        <v>6611</v>
      </c>
      <c r="B3296" s="68"/>
      <c r="C3296" s="69" t="s">
        <v>6612</v>
      </c>
      <c r="D3296" s="70" t="s">
        <v>21</v>
      </c>
      <c r="E3296" s="71">
        <v>304.45999999999998</v>
      </c>
      <c r="F3296" s="71">
        <v>16.59</v>
      </c>
      <c r="G3296" s="71">
        <v>321.05</v>
      </c>
      <c r="H3296" s="45">
        <v>9</v>
      </c>
    </row>
    <row r="3297" spans="1:8" ht="30" x14ac:dyDescent="0.25">
      <c r="A3297" s="68" t="s">
        <v>6613</v>
      </c>
      <c r="B3297" s="68"/>
      <c r="C3297" s="69" t="s">
        <v>6614</v>
      </c>
      <c r="D3297" s="70" t="s">
        <v>21</v>
      </c>
      <c r="E3297" s="71">
        <v>367.18</v>
      </c>
      <c r="F3297" s="71">
        <v>20.74</v>
      </c>
      <c r="G3297" s="71">
        <v>387.92</v>
      </c>
      <c r="H3297" s="45">
        <v>9</v>
      </c>
    </row>
    <row r="3298" spans="1:8" ht="30" x14ac:dyDescent="0.25">
      <c r="A3298" s="68" t="s">
        <v>6615</v>
      </c>
      <c r="B3298" s="68"/>
      <c r="C3298" s="69" t="s">
        <v>6616</v>
      </c>
      <c r="D3298" s="70" t="s">
        <v>21</v>
      </c>
      <c r="E3298" s="71">
        <v>388.67</v>
      </c>
      <c r="F3298" s="71">
        <v>20.74</v>
      </c>
      <c r="G3298" s="71">
        <v>409.41</v>
      </c>
      <c r="H3298" s="45">
        <v>9</v>
      </c>
    </row>
    <row r="3299" spans="1:8" ht="30" x14ac:dyDescent="0.25">
      <c r="A3299" s="68" t="s">
        <v>6617</v>
      </c>
      <c r="B3299" s="68"/>
      <c r="C3299" s="69" t="s">
        <v>6618</v>
      </c>
      <c r="D3299" s="70" t="s">
        <v>21</v>
      </c>
      <c r="E3299" s="71">
        <v>947.17</v>
      </c>
      <c r="F3299" s="71">
        <v>20.74</v>
      </c>
      <c r="G3299" s="71">
        <v>967.91</v>
      </c>
      <c r="H3299" s="45">
        <v>9</v>
      </c>
    </row>
    <row r="3300" spans="1:8" ht="30" x14ac:dyDescent="0.25">
      <c r="A3300" s="68" t="s">
        <v>6619</v>
      </c>
      <c r="B3300" s="68"/>
      <c r="C3300" s="69" t="s">
        <v>6620</v>
      </c>
      <c r="D3300" s="70" t="s">
        <v>21</v>
      </c>
      <c r="E3300" s="71">
        <v>228.21</v>
      </c>
      <c r="F3300" s="71">
        <v>20.74</v>
      </c>
      <c r="G3300" s="71">
        <v>248.95</v>
      </c>
      <c r="H3300" s="45">
        <v>9</v>
      </c>
    </row>
    <row r="3301" spans="1:8" ht="30" x14ac:dyDescent="0.25">
      <c r="A3301" s="68" t="s">
        <v>6621</v>
      </c>
      <c r="B3301" s="68"/>
      <c r="C3301" s="69" t="s">
        <v>6622</v>
      </c>
      <c r="D3301" s="70" t="s">
        <v>21</v>
      </c>
      <c r="E3301" s="71">
        <v>621.98</v>
      </c>
      <c r="F3301" s="71">
        <v>20.74</v>
      </c>
      <c r="G3301" s="71">
        <v>642.72</v>
      </c>
      <c r="H3301" s="45">
        <v>9</v>
      </c>
    </row>
    <row r="3302" spans="1:8" ht="30" x14ac:dyDescent="0.25">
      <c r="A3302" s="68" t="s">
        <v>6623</v>
      </c>
      <c r="B3302" s="68"/>
      <c r="C3302" s="69" t="s">
        <v>6624</v>
      </c>
      <c r="D3302" s="70" t="s">
        <v>21</v>
      </c>
      <c r="E3302" s="71">
        <v>157.44</v>
      </c>
      <c r="F3302" s="71">
        <v>16.59</v>
      </c>
      <c r="G3302" s="71">
        <v>174.03</v>
      </c>
      <c r="H3302" s="45">
        <v>9</v>
      </c>
    </row>
    <row r="3303" spans="1:8" ht="30" x14ac:dyDescent="0.25">
      <c r="A3303" s="68" t="s">
        <v>6625</v>
      </c>
      <c r="B3303" s="68"/>
      <c r="C3303" s="69" t="s">
        <v>6626</v>
      </c>
      <c r="D3303" s="70" t="s">
        <v>21</v>
      </c>
      <c r="E3303" s="71">
        <v>204.59</v>
      </c>
      <c r="F3303" s="71">
        <v>20.74</v>
      </c>
      <c r="G3303" s="71">
        <v>225.33</v>
      </c>
      <c r="H3303" s="45">
        <v>9</v>
      </c>
    </row>
    <row r="3304" spans="1:8" ht="30" x14ac:dyDescent="0.25">
      <c r="A3304" s="68" t="s">
        <v>6627</v>
      </c>
      <c r="B3304" s="68"/>
      <c r="C3304" s="69" t="s">
        <v>6628</v>
      </c>
      <c r="D3304" s="70" t="s">
        <v>21</v>
      </c>
      <c r="E3304" s="71">
        <v>265.89999999999998</v>
      </c>
      <c r="F3304" s="71">
        <v>20.74</v>
      </c>
      <c r="G3304" s="71">
        <v>286.64</v>
      </c>
      <c r="H3304" s="45">
        <v>9</v>
      </c>
    </row>
    <row r="3305" spans="1:8" ht="30" x14ac:dyDescent="0.25">
      <c r="A3305" s="68" t="s">
        <v>6629</v>
      </c>
      <c r="B3305" s="68"/>
      <c r="C3305" s="69" t="s">
        <v>6630</v>
      </c>
      <c r="D3305" s="70" t="s">
        <v>21</v>
      </c>
      <c r="E3305" s="71">
        <v>276.58</v>
      </c>
      <c r="F3305" s="71">
        <v>20.74</v>
      </c>
      <c r="G3305" s="71">
        <v>297.32</v>
      </c>
      <c r="H3305" s="45">
        <v>9</v>
      </c>
    </row>
    <row r="3306" spans="1:8" ht="30" x14ac:dyDescent="0.25">
      <c r="A3306" s="68" t="s">
        <v>6631</v>
      </c>
      <c r="B3306" s="68"/>
      <c r="C3306" s="69" t="s">
        <v>6632</v>
      </c>
      <c r="D3306" s="70" t="s">
        <v>21</v>
      </c>
      <c r="E3306" s="71">
        <v>624.66</v>
      </c>
      <c r="F3306" s="71">
        <v>20.74</v>
      </c>
      <c r="G3306" s="71">
        <v>645.4</v>
      </c>
      <c r="H3306" s="45">
        <v>9</v>
      </c>
    </row>
    <row r="3307" spans="1:8" ht="30" x14ac:dyDescent="0.25">
      <c r="A3307" s="68" t="s">
        <v>6633</v>
      </c>
      <c r="B3307" s="68"/>
      <c r="C3307" s="69" t="s">
        <v>6634</v>
      </c>
      <c r="D3307" s="70" t="s">
        <v>21</v>
      </c>
      <c r="E3307" s="71">
        <v>607.74</v>
      </c>
      <c r="F3307" s="71">
        <v>20.74</v>
      </c>
      <c r="G3307" s="71">
        <v>628.48</v>
      </c>
      <c r="H3307" s="45">
        <v>9</v>
      </c>
    </row>
    <row r="3308" spans="1:8" ht="30" x14ac:dyDescent="0.25">
      <c r="A3308" s="68" t="s">
        <v>6635</v>
      </c>
      <c r="B3308" s="68"/>
      <c r="C3308" s="69" t="s">
        <v>6636</v>
      </c>
      <c r="D3308" s="70" t="s">
        <v>21</v>
      </c>
      <c r="E3308" s="71">
        <v>544.23</v>
      </c>
      <c r="F3308" s="71">
        <v>20.74</v>
      </c>
      <c r="G3308" s="71">
        <v>564.97</v>
      </c>
      <c r="H3308" s="45">
        <v>9</v>
      </c>
    </row>
    <row r="3309" spans="1:8" ht="30" x14ac:dyDescent="0.25">
      <c r="A3309" s="68" t="s">
        <v>6637</v>
      </c>
      <c r="B3309" s="68"/>
      <c r="C3309" s="69" t="s">
        <v>6638</v>
      </c>
      <c r="D3309" s="70" t="s">
        <v>21</v>
      </c>
      <c r="E3309" s="71">
        <v>660.3</v>
      </c>
      <c r="F3309" s="71">
        <v>20.74</v>
      </c>
      <c r="G3309" s="71">
        <v>681.04</v>
      </c>
      <c r="H3309" s="45">
        <v>9</v>
      </c>
    </row>
    <row r="3310" spans="1:8" ht="30" x14ac:dyDescent="0.25">
      <c r="A3310" s="68" t="s">
        <v>6639</v>
      </c>
      <c r="B3310" s="68"/>
      <c r="C3310" s="69" t="s">
        <v>6640</v>
      </c>
      <c r="D3310" s="70" t="s">
        <v>21</v>
      </c>
      <c r="E3310" s="71">
        <v>660.55</v>
      </c>
      <c r="F3310" s="71">
        <v>20.74</v>
      </c>
      <c r="G3310" s="71">
        <v>681.29</v>
      </c>
      <c r="H3310" s="45">
        <v>9</v>
      </c>
    </row>
    <row r="3311" spans="1:8" ht="30" x14ac:dyDescent="0.25">
      <c r="A3311" s="68" t="s">
        <v>6641</v>
      </c>
      <c r="B3311" s="68"/>
      <c r="C3311" s="69" t="s">
        <v>6642</v>
      </c>
      <c r="D3311" s="70" t="s">
        <v>21</v>
      </c>
      <c r="E3311" s="71">
        <v>1269.98</v>
      </c>
      <c r="F3311" s="71">
        <v>20.74</v>
      </c>
      <c r="G3311" s="71">
        <v>1290.72</v>
      </c>
      <c r="H3311" s="45">
        <v>9</v>
      </c>
    </row>
    <row r="3312" spans="1:8" ht="30" x14ac:dyDescent="0.25">
      <c r="A3312" s="68" t="s">
        <v>6643</v>
      </c>
      <c r="B3312" s="68"/>
      <c r="C3312" s="69" t="s">
        <v>6644</v>
      </c>
      <c r="D3312" s="70" t="s">
        <v>21</v>
      </c>
      <c r="E3312" s="71">
        <v>547.74</v>
      </c>
      <c r="F3312" s="71">
        <v>16.59</v>
      </c>
      <c r="G3312" s="71">
        <v>564.33000000000004</v>
      </c>
      <c r="H3312" s="45">
        <v>9</v>
      </c>
    </row>
    <row r="3313" spans="1:8" ht="30" x14ac:dyDescent="0.25">
      <c r="A3313" s="68" t="s">
        <v>6645</v>
      </c>
      <c r="B3313" s="68"/>
      <c r="C3313" s="69" t="s">
        <v>6646</v>
      </c>
      <c r="D3313" s="70" t="s">
        <v>21</v>
      </c>
      <c r="E3313" s="71">
        <v>808.49</v>
      </c>
      <c r="F3313" s="71">
        <v>20.74</v>
      </c>
      <c r="G3313" s="71">
        <v>829.23</v>
      </c>
      <c r="H3313" s="45">
        <v>9</v>
      </c>
    </row>
    <row r="3314" spans="1:8" ht="30" x14ac:dyDescent="0.25">
      <c r="A3314" s="68" t="s">
        <v>6647</v>
      </c>
      <c r="B3314" s="68"/>
      <c r="C3314" s="69" t="s">
        <v>6648</v>
      </c>
      <c r="D3314" s="70" t="s">
        <v>21</v>
      </c>
      <c r="E3314" s="71">
        <v>1184.3</v>
      </c>
      <c r="F3314" s="71">
        <v>20.74</v>
      </c>
      <c r="G3314" s="71">
        <v>1205.04</v>
      </c>
      <c r="H3314" s="45">
        <v>9</v>
      </c>
    </row>
    <row r="3315" spans="1:8" ht="30" x14ac:dyDescent="0.25">
      <c r="A3315" s="68" t="s">
        <v>6649</v>
      </c>
      <c r="B3315" s="68"/>
      <c r="C3315" s="69" t="s">
        <v>6650</v>
      </c>
      <c r="D3315" s="70" t="s">
        <v>21</v>
      </c>
      <c r="E3315" s="71">
        <v>1570.72</v>
      </c>
      <c r="F3315" s="71">
        <v>20.74</v>
      </c>
      <c r="G3315" s="71">
        <v>1591.46</v>
      </c>
      <c r="H3315" s="45">
        <v>9</v>
      </c>
    </row>
    <row r="3316" spans="1:8" ht="30" x14ac:dyDescent="0.25">
      <c r="A3316" s="68" t="s">
        <v>6651</v>
      </c>
      <c r="B3316" s="68"/>
      <c r="C3316" s="69" t="s">
        <v>6652</v>
      </c>
      <c r="D3316" s="70" t="s">
        <v>21</v>
      </c>
      <c r="E3316" s="71">
        <v>3062.03</v>
      </c>
      <c r="F3316" s="71">
        <v>20.74</v>
      </c>
      <c r="G3316" s="71">
        <v>3082.77</v>
      </c>
      <c r="H3316" s="45">
        <v>9</v>
      </c>
    </row>
    <row r="3317" spans="1:8" ht="45" x14ac:dyDescent="0.25">
      <c r="A3317" s="68" t="s">
        <v>6653</v>
      </c>
      <c r="B3317" s="68"/>
      <c r="C3317" s="69" t="s">
        <v>6654</v>
      </c>
      <c r="D3317" s="70" t="s">
        <v>21</v>
      </c>
      <c r="E3317" s="71">
        <v>376.83</v>
      </c>
      <c r="F3317" s="71">
        <v>16.59</v>
      </c>
      <c r="G3317" s="71">
        <v>393.42</v>
      </c>
      <c r="H3317" s="45">
        <v>9</v>
      </c>
    </row>
    <row r="3318" spans="1:8" ht="45" x14ac:dyDescent="0.25">
      <c r="A3318" s="68" t="s">
        <v>6655</v>
      </c>
      <c r="B3318" s="68"/>
      <c r="C3318" s="69" t="s">
        <v>6656</v>
      </c>
      <c r="D3318" s="70" t="s">
        <v>21</v>
      </c>
      <c r="E3318" s="71">
        <v>385.27</v>
      </c>
      <c r="F3318" s="71">
        <v>16.59</v>
      </c>
      <c r="G3318" s="71">
        <v>401.86</v>
      </c>
      <c r="H3318" s="45">
        <v>9</v>
      </c>
    </row>
    <row r="3319" spans="1:8" ht="45" x14ac:dyDescent="0.25">
      <c r="A3319" s="68" t="s">
        <v>6657</v>
      </c>
      <c r="B3319" s="68"/>
      <c r="C3319" s="69" t="s">
        <v>6658</v>
      </c>
      <c r="D3319" s="70" t="s">
        <v>21</v>
      </c>
      <c r="E3319" s="71">
        <v>634.66</v>
      </c>
      <c r="F3319" s="71">
        <v>20.74</v>
      </c>
      <c r="G3319" s="71">
        <v>655.4</v>
      </c>
      <c r="H3319" s="45">
        <v>9</v>
      </c>
    </row>
    <row r="3320" spans="1:8" ht="45" x14ac:dyDescent="0.25">
      <c r="A3320" s="68" t="s">
        <v>6659</v>
      </c>
      <c r="B3320" s="68"/>
      <c r="C3320" s="69" t="s">
        <v>6660</v>
      </c>
      <c r="D3320" s="70" t="s">
        <v>21</v>
      </c>
      <c r="E3320" s="71">
        <v>530.45000000000005</v>
      </c>
      <c r="F3320" s="71">
        <v>20.74</v>
      </c>
      <c r="G3320" s="71">
        <v>551.19000000000005</v>
      </c>
      <c r="H3320" s="45">
        <v>9</v>
      </c>
    </row>
    <row r="3321" spans="1:8" ht="45" x14ac:dyDescent="0.25">
      <c r="A3321" s="68" t="s">
        <v>6661</v>
      </c>
      <c r="B3321" s="68"/>
      <c r="C3321" s="69" t="s">
        <v>6662</v>
      </c>
      <c r="D3321" s="70" t="s">
        <v>21</v>
      </c>
      <c r="E3321" s="71">
        <v>601.58000000000004</v>
      </c>
      <c r="F3321" s="71">
        <v>20.74</v>
      </c>
      <c r="G3321" s="71">
        <v>622.32000000000005</v>
      </c>
      <c r="H3321" s="45">
        <v>9</v>
      </c>
    </row>
    <row r="3322" spans="1:8" ht="30" x14ac:dyDescent="0.25">
      <c r="A3322" s="68" t="s">
        <v>6663</v>
      </c>
      <c r="B3322" s="68"/>
      <c r="C3322" s="69" t="s">
        <v>6664</v>
      </c>
      <c r="D3322" s="70" t="s">
        <v>21</v>
      </c>
      <c r="E3322" s="71">
        <v>345.72</v>
      </c>
      <c r="F3322" s="71">
        <v>20.74</v>
      </c>
      <c r="G3322" s="71">
        <v>366.46</v>
      </c>
      <c r="H3322" s="45">
        <v>9</v>
      </c>
    </row>
    <row r="3323" spans="1:8" ht="30" x14ac:dyDescent="0.25">
      <c r="A3323" s="68" t="s">
        <v>6665</v>
      </c>
      <c r="B3323" s="68"/>
      <c r="C3323" s="69" t="s">
        <v>6666</v>
      </c>
      <c r="D3323" s="70" t="s">
        <v>21</v>
      </c>
      <c r="E3323" s="71">
        <v>723.45</v>
      </c>
      <c r="F3323" s="71">
        <v>20.74</v>
      </c>
      <c r="G3323" s="71">
        <v>744.19</v>
      </c>
      <c r="H3323" s="45">
        <v>9</v>
      </c>
    </row>
    <row r="3324" spans="1:8" ht="30" x14ac:dyDescent="0.25">
      <c r="A3324" s="68" t="s">
        <v>6667</v>
      </c>
      <c r="B3324" s="68"/>
      <c r="C3324" s="69" t="s">
        <v>6668</v>
      </c>
      <c r="D3324" s="70" t="s">
        <v>21</v>
      </c>
      <c r="E3324" s="71">
        <v>731.33</v>
      </c>
      <c r="F3324" s="71">
        <v>20.74</v>
      </c>
      <c r="G3324" s="71">
        <v>752.07</v>
      </c>
      <c r="H3324" s="45">
        <v>9</v>
      </c>
    </row>
    <row r="3325" spans="1:8" ht="30" x14ac:dyDescent="0.25">
      <c r="A3325" s="68" t="s">
        <v>6669</v>
      </c>
      <c r="B3325" s="68"/>
      <c r="C3325" s="69" t="s">
        <v>6670</v>
      </c>
      <c r="D3325" s="70" t="s">
        <v>21</v>
      </c>
      <c r="E3325" s="71">
        <v>1075.06</v>
      </c>
      <c r="F3325" s="71">
        <v>20.74</v>
      </c>
      <c r="G3325" s="71">
        <v>1095.8</v>
      </c>
      <c r="H3325" s="45">
        <v>9</v>
      </c>
    </row>
    <row r="3326" spans="1:8" ht="30" x14ac:dyDescent="0.25">
      <c r="A3326" s="68" t="s">
        <v>6671</v>
      </c>
      <c r="B3326" s="68"/>
      <c r="C3326" s="69" t="s">
        <v>6672</v>
      </c>
      <c r="D3326" s="70" t="s">
        <v>21</v>
      </c>
      <c r="E3326" s="71">
        <v>1966.94</v>
      </c>
      <c r="F3326" s="71">
        <v>20.74</v>
      </c>
      <c r="G3326" s="71">
        <v>1987.68</v>
      </c>
      <c r="H3326" s="45">
        <v>9</v>
      </c>
    </row>
    <row r="3327" spans="1:8" ht="30" x14ac:dyDescent="0.25">
      <c r="A3327" s="68" t="s">
        <v>6673</v>
      </c>
      <c r="B3327" s="68"/>
      <c r="C3327" s="69" t="s">
        <v>6674</v>
      </c>
      <c r="D3327" s="70" t="s">
        <v>21</v>
      </c>
      <c r="E3327" s="71">
        <v>3592.19</v>
      </c>
      <c r="F3327" s="71">
        <v>20.74</v>
      </c>
      <c r="G3327" s="71">
        <v>3612.93</v>
      </c>
      <c r="H3327" s="45">
        <v>9</v>
      </c>
    </row>
    <row r="3328" spans="1:8" ht="30" x14ac:dyDescent="0.25">
      <c r="A3328" s="68" t="s">
        <v>6675</v>
      </c>
      <c r="B3328" s="68"/>
      <c r="C3328" s="69" t="s">
        <v>6676</v>
      </c>
      <c r="D3328" s="70"/>
      <c r="E3328" s="71"/>
      <c r="F3328" s="71"/>
      <c r="G3328" s="71"/>
      <c r="H3328" s="45">
        <v>5</v>
      </c>
    </row>
    <row r="3329" spans="1:8" ht="30" x14ac:dyDescent="0.25">
      <c r="A3329" s="68" t="s">
        <v>6677</v>
      </c>
      <c r="B3329" s="68"/>
      <c r="C3329" s="69" t="s">
        <v>6678</v>
      </c>
      <c r="D3329" s="70" t="s">
        <v>131</v>
      </c>
      <c r="E3329" s="71">
        <v>10.16</v>
      </c>
      <c r="F3329" s="71">
        <v>6.84</v>
      </c>
      <c r="G3329" s="71">
        <v>17</v>
      </c>
      <c r="H3329" s="45">
        <v>9</v>
      </c>
    </row>
    <row r="3330" spans="1:8" ht="30" x14ac:dyDescent="0.25">
      <c r="A3330" s="68" t="s">
        <v>6679</v>
      </c>
      <c r="B3330" s="68"/>
      <c r="C3330" s="69" t="s">
        <v>6680</v>
      </c>
      <c r="D3330" s="70" t="s">
        <v>131</v>
      </c>
      <c r="E3330" s="71">
        <v>13.65</v>
      </c>
      <c r="F3330" s="71">
        <v>6.84</v>
      </c>
      <c r="G3330" s="71">
        <v>20.49</v>
      </c>
      <c r="H3330" s="45">
        <v>9</v>
      </c>
    </row>
    <row r="3331" spans="1:8" ht="30" x14ac:dyDescent="0.25">
      <c r="A3331" s="68" t="s">
        <v>6681</v>
      </c>
      <c r="B3331" s="68"/>
      <c r="C3331" s="69" t="s">
        <v>6682</v>
      </c>
      <c r="D3331" s="70" t="s">
        <v>131</v>
      </c>
      <c r="E3331" s="71">
        <v>16.5</v>
      </c>
      <c r="F3331" s="71">
        <v>6.84</v>
      </c>
      <c r="G3331" s="71">
        <v>23.34</v>
      </c>
      <c r="H3331" s="45">
        <v>9</v>
      </c>
    </row>
    <row r="3332" spans="1:8" ht="30" x14ac:dyDescent="0.25">
      <c r="A3332" s="68" t="s">
        <v>6683</v>
      </c>
      <c r="B3332" s="68"/>
      <c r="C3332" s="69" t="s">
        <v>6684</v>
      </c>
      <c r="D3332" s="70" t="s">
        <v>131</v>
      </c>
      <c r="E3332" s="71">
        <v>21.39</v>
      </c>
      <c r="F3332" s="71">
        <v>10.37</v>
      </c>
      <c r="G3332" s="71">
        <v>31.76</v>
      </c>
      <c r="H3332" s="45">
        <v>9</v>
      </c>
    </row>
    <row r="3333" spans="1:8" ht="30" x14ac:dyDescent="0.25">
      <c r="A3333" s="68" t="s">
        <v>6685</v>
      </c>
      <c r="B3333" s="68"/>
      <c r="C3333" s="69" t="s">
        <v>6686</v>
      </c>
      <c r="D3333" s="70" t="s">
        <v>131</v>
      </c>
      <c r="E3333" s="71">
        <v>29.02</v>
      </c>
      <c r="F3333" s="71">
        <v>10.37</v>
      </c>
      <c r="G3333" s="71">
        <v>39.39</v>
      </c>
      <c r="H3333" s="45">
        <v>9</v>
      </c>
    </row>
    <row r="3334" spans="1:8" ht="30" x14ac:dyDescent="0.25">
      <c r="A3334" s="68" t="s">
        <v>6687</v>
      </c>
      <c r="B3334" s="68"/>
      <c r="C3334" s="69" t="s">
        <v>6688</v>
      </c>
      <c r="D3334" s="70" t="s">
        <v>131</v>
      </c>
      <c r="E3334" s="71">
        <v>37.659999999999997</v>
      </c>
      <c r="F3334" s="71">
        <v>10.37</v>
      </c>
      <c r="G3334" s="71">
        <v>48.03</v>
      </c>
      <c r="H3334" s="45">
        <v>9</v>
      </c>
    </row>
    <row r="3335" spans="1:8" ht="30" x14ac:dyDescent="0.25">
      <c r="A3335" s="68" t="s">
        <v>6689</v>
      </c>
      <c r="B3335" s="68"/>
      <c r="C3335" s="69" t="s">
        <v>6690</v>
      </c>
      <c r="D3335" s="70" t="s">
        <v>131</v>
      </c>
      <c r="E3335" s="71">
        <v>42.36</v>
      </c>
      <c r="F3335" s="71">
        <v>10.37</v>
      </c>
      <c r="G3335" s="71">
        <v>52.73</v>
      </c>
      <c r="H3335" s="45">
        <v>9</v>
      </c>
    </row>
    <row r="3336" spans="1:8" ht="30" x14ac:dyDescent="0.25">
      <c r="A3336" s="68" t="s">
        <v>6691</v>
      </c>
      <c r="B3336" s="68"/>
      <c r="C3336" s="69" t="s">
        <v>6692</v>
      </c>
      <c r="D3336" s="70"/>
      <c r="E3336" s="71"/>
      <c r="F3336" s="71"/>
      <c r="G3336" s="71"/>
      <c r="H3336" s="45">
        <v>5</v>
      </c>
    </row>
    <row r="3337" spans="1:8" ht="30" x14ac:dyDescent="0.25">
      <c r="A3337" s="68" t="s">
        <v>6693</v>
      </c>
      <c r="B3337" s="68"/>
      <c r="C3337" s="69" t="s">
        <v>6694</v>
      </c>
      <c r="D3337" s="70" t="s">
        <v>131</v>
      </c>
      <c r="E3337" s="71">
        <v>50.84</v>
      </c>
      <c r="F3337" s="71">
        <v>14.93</v>
      </c>
      <c r="G3337" s="71">
        <v>65.77</v>
      </c>
      <c r="H3337" s="45">
        <v>9</v>
      </c>
    </row>
    <row r="3338" spans="1:8" ht="30" x14ac:dyDescent="0.25">
      <c r="A3338" s="68" t="s">
        <v>6695</v>
      </c>
      <c r="B3338" s="68"/>
      <c r="C3338" s="69" t="s">
        <v>6696</v>
      </c>
      <c r="D3338" s="70" t="s">
        <v>131</v>
      </c>
      <c r="E3338" s="71">
        <v>71.16</v>
      </c>
      <c r="F3338" s="71">
        <v>14.93</v>
      </c>
      <c r="G3338" s="71">
        <v>86.09</v>
      </c>
      <c r="H3338" s="45">
        <v>9</v>
      </c>
    </row>
    <row r="3339" spans="1:8" ht="30" x14ac:dyDescent="0.25">
      <c r="A3339" s="68" t="s">
        <v>6697</v>
      </c>
      <c r="B3339" s="68"/>
      <c r="C3339" s="69" t="s">
        <v>6698</v>
      </c>
      <c r="D3339" s="70" t="s">
        <v>131</v>
      </c>
      <c r="E3339" s="71">
        <v>92.51</v>
      </c>
      <c r="F3339" s="71">
        <v>14.93</v>
      </c>
      <c r="G3339" s="71">
        <v>107.44</v>
      </c>
      <c r="H3339" s="45">
        <v>9</v>
      </c>
    </row>
    <row r="3340" spans="1:8" ht="30" x14ac:dyDescent="0.25">
      <c r="A3340" s="68" t="s">
        <v>6699</v>
      </c>
      <c r="B3340" s="68"/>
      <c r="C3340" s="69" t="s">
        <v>6700</v>
      </c>
      <c r="D3340" s="70" t="s">
        <v>131</v>
      </c>
      <c r="E3340" s="71">
        <v>108.87</v>
      </c>
      <c r="F3340" s="71">
        <v>14.93</v>
      </c>
      <c r="G3340" s="71">
        <v>123.8</v>
      </c>
      <c r="H3340" s="45">
        <v>9</v>
      </c>
    </row>
    <row r="3341" spans="1:8" ht="30" x14ac:dyDescent="0.25">
      <c r="A3341" s="68" t="s">
        <v>6701</v>
      </c>
      <c r="B3341" s="68"/>
      <c r="C3341" s="69" t="s">
        <v>6702</v>
      </c>
      <c r="D3341" s="70" t="s">
        <v>131</v>
      </c>
      <c r="E3341" s="71">
        <v>135.58000000000001</v>
      </c>
      <c r="F3341" s="71">
        <v>14.93</v>
      </c>
      <c r="G3341" s="71">
        <v>150.51</v>
      </c>
      <c r="H3341" s="45">
        <v>9</v>
      </c>
    </row>
    <row r="3342" spans="1:8" ht="30" x14ac:dyDescent="0.25">
      <c r="A3342" s="68" t="s">
        <v>6703</v>
      </c>
      <c r="B3342" s="68"/>
      <c r="C3342" s="69" t="s">
        <v>6704</v>
      </c>
      <c r="D3342" s="70" t="s">
        <v>131</v>
      </c>
      <c r="E3342" s="71">
        <v>155.65</v>
      </c>
      <c r="F3342" s="71">
        <v>14.93</v>
      </c>
      <c r="G3342" s="71">
        <v>170.58</v>
      </c>
      <c r="H3342" s="45">
        <v>9</v>
      </c>
    </row>
    <row r="3343" spans="1:8" ht="30" x14ac:dyDescent="0.25">
      <c r="A3343" s="68" t="s">
        <v>6705</v>
      </c>
      <c r="B3343" s="68"/>
      <c r="C3343" s="69" t="s">
        <v>6706</v>
      </c>
      <c r="D3343" s="70" t="s">
        <v>131</v>
      </c>
      <c r="E3343" s="71">
        <v>176.04</v>
      </c>
      <c r="F3343" s="71">
        <v>14.93</v>
      </c>
      <c r="G3343" s="71">
        <v>190.97</v>
      </c>
      <c r="H3343" s="45">
        <v>9</v>
      </c>
    </row>
    <row r="3344" spans="1:8" ht="30" x14ac:dyDescent="0.25">
      <c r="A3344" s="68" t="s">
        <v>6707</v>
      </c>
      <c r="B3344" s="68"/>
      <c r="C3344" s="69" t="s">
        <v>6708</v>
      </c>
      <c r="D3344" s="70" t="s">
        <v>131</v>
      </c>
      <c r="E3344" s="71">
        <v>205.07</v>
      </c>
      <c r="F3344" s="71">
        <v>14.93</v>
      </c>
      <c r="G3344" s="71">
        <v>220</v>
      </c>
      <c r="H3344" s="45">
        <v>9</v>
      </c>
    </row>
    <row r="3345" spans="1:8" ht="30" x14ac:dyDescent="0.25">
      <c r="A3345" s="68" t="s">
        <v>6709</v>
      </c>
      <c r="B3345" s="68"/>
      <c r="C3345" s="69" t="s">
        <v>6710</v>
      </c>
      <c r="D3345" s="70" t="s">
        <v>131</v>
      </c>
      <c r="E3345" s="71">
        <v>213.62</v>
      </c>
      <c r="F3345" s="71">
        <v>14.93</v>
      </c>
      <c r="G3345" s="71">
        <v>228.55</v>
      </c>
      <c r="H3345" s="45">
        <v>9</v>
      </c>
    </row>
    <row r="3346" spans="1:8" ht="30" x14ac:dyDescent="0.25">
      <c r="A3346" s="68" t="s">
        <v>6711</v>
      </c>
      <c r="B3346" s="68"/>
      <c r="C3346" s="69" t="s">
        <v>6712</v>
      </c>
      <c r="D3346" s="70" t="s">
        <v>131</v>
      </c>
      <c r="E3346" s="71">
        <v>238.68</v>
      </c>
      <c r="F3346" s="71">
        <v>14.93</v>
      </c>
      <c r="G3346" s="71">
        <v>253.61</v>
      </c>
      <c r="H3346" s="45">
        <v>9</v>
      </c>
    </row>
    <row r="3347" spans="1:8" ht="30" x14ac:dyDescent="0.25">
      <c r="A3347" s="68" t="s">
        <v>6713</v>
      </c>
      <c r="B3347" s="68"/>
      <c r="C3347" s="69" t="s">
        <v>6714</v>
      </c>
      <c r="D3347" s="70" t="s">
        <v>131</v>
      </c>
      <c r="E3347" s="71">
        <v>258.31</v>
      </c>
      <c r="F3347" s="71">
        <v>14.93</v>
      </c>
      <c r="G3347" s="71">
        <v>273.24</v>
      </c>
      <c r="H3347" s="45">
        <v>9</v>
      </c>
    </row>
    <row r="3348" spans="1:8" x14ac:dyDescent="0.25">
      <c r="A3348" s="68" t="s">
        <v>6715</v>
      </c>
      <c r="B3348" s="68"/>
      <c r="C3348" s="69" t="s">
        <v>6716</v>
      </c>
      <c r="D3348" s="70"/>
      <c r="E3348" s="71"/>
      <c r="F3348" s="71"/>
      <c r="G3348" s="71"/>
      <c r="H3348" s="45">
        <v>5</v>
      </c>
    </row>
    <row r="3349" spans="1:8" ht="45" x14ac:dyDescent="0.25">
      <c r="A3349" s="68" t="s">
        <v>6717</v>
      </c>
      <c r="B3349" s="68"/>
      <c r="C3349" s="69" t="s">
        <v>6718</v>
      </c>
      <c r="D3349" s="70" t="s">
        <v>131</v>
      </c>
      <c r="E3349" s="71">
        <v>46.88</v>
      </c>
      <c r="F3349" s="71">
        <v>14.59</v>
      </c>
      <c r="G3349" s="71">
        <v>61.47</v>
      </c>
      <c r="H3349" s="45">
        <v>9</v>
      </c>
    </row>
    <row r="3350" spans="1:8" ht="45" x14ac:dyDescent="0.25">
      <c r="A3350" s="68" t="s">
        <v>6719</v>
      </c>
      <c r="B3350" s="68"/>
      <c r="C3350" s="69" t="s">
        <v>6720</v>
      </c>
      <c r="D3350" s="70" t="s">
        <v>131</v>
      </c>
      <c r="E3350" s="71">
        <v>55.92</v>
      </c>
      <c r="F3350" s="71">
        <v>14.59</v>
      </c>
      <c r="G3350" s="71">
        <v>70.510000000000005</v>
      </c>
      <c r="H3350" s="45">
        <v>9</v>
      </c>
    </row>
    <row r="3351" spans="1:8" ht="45" x14ac:dyDescent="0.25">
      <c r="A3351" s="68" t="s">
        <v>6721</v>
      </c>
      <c r="B3351" s="68"/>
      <c r="C3351" s="69" t="s">
        <v>6722</v>
      </c>
      <c r="D3351" s="70" t="s">
        <v>131</v>
      </c>
      <c r="E3351" s="71">
        <v>62.2</v>
      </c>
      <c r="F3351" s="71">
        <v>14.59</v>
      </c>
      <c r="G3351" s="71">
        <v>76.790000000000006</v>
      </c>
      <c r="H3351" s="45">
        <v>9</v>
      </c>
    </row>
    <row r="3352" spans="1:8" ht="45" x14ac:dyDescent="0.25">
      <c r="A3352" s="68" t="s">
        <v>6723</v>
      </c>
      <c r="B3352" s="68"/>
      <c r="C3352" s="69" t="s">
        <v>6724</v>
      </c>
      <c r="D3352" s="70" t="s">
        <v>131</v>
      </c>
      <c r="E3352" s="71">
        <v>127.3</v>
      </c>
      <c r="F3352" s="71">
        <v>21.88</v>
      </c>
      <c r="G3352" s="71">
        <v>149.18</v>
      </c>
      <c r="H3352" s="45">
        <v>9</v>
      </c>
    </row>
    <row r="3353" spans="1:8" ht="30" x14ac:dyDescent="0.25">
      <c r="A3353" s="68" t="s">
        <v>6725</v>
      </c>
      <c r="B3353" s="68"/>
      <c r="C3353" s="69" t="s">
        <v>6726</v>
      </c>
      <c r="D3353" s="70" t="s">
        <v>21</v>
      </c>
      <c r="E3353" s="71">
        <v>13.68</v>
      </c>
      <c r="F3353" s="71">
        <v>9.5399999999999991</v>
      </c>
      <c r="G3353" s="71">
        <v>23.22</v>
      </c>
      <c r="H3353" s="45">
        <v>9</v>
      </c>
    </row>
    <row r="3354" spans="1:8" ht="30" x14ac:dyDescent="0.25">
      <c r="A3354" s="68" t="s">
        <v>6727</v>
      </c>
      <c r="B3354" s="68"/>
      <c r="C3354" s="69" t="s">
        <v>6728</v>
      </c>
      <c r="D3354" s="70" t="s">
        <v>21</v>
      </c>
      <c r="E3354" s="71">
        <v>19.829999999999998</v>
      </c>
      <c r="F3354" s="71">
        <v>9.5399999999999991</v>
      </c>
      <c r="G3354" s="71">
        <v>29.37</v>
      </c>
      <c r="H3354" s="45">
        <v>9</v>
      </c>
    </row>
    <row r="3355" spans="1:8" ht="30" x14ac:dyDescent="0.25">
      <c r="A3355" s="68" t="s">
        <v>6729</v>
      </c>
      <c r="B3355" s="68"/>
      <c r="C3355" s="69" t="s">
        <v>6730</v>
      </c>
      <c r="D3355" s="70" t="s">
        <v>21</v>
      </c>
      <c r="E3355" s="71">
        <v>20.66</v>
      </c>
      <c r="F3355" s="71">
        <v>14.51</v>
      </c>
      <c r="G3355" s="71">
        <v>35.17</v>
      </c>
      <c r="H3355" s="45">
        <v>9</v>
      </c>
    </row>
    <row r="3356" spans="1:8" ht="30" x14ac:dyDescent="0.25">
      <c r="A3356" s="68" t="s">
        <v>6731</v>
      </c>
      <c r="B3356" s="68"/>
      <c r="C3356" s="69" t="s">
        <v>6732</v>
      </c>
      <c r="D3356" s="70" t="s">
        <v>21</v>
      </c>
      <c r="E3356" s="71">
        <v>20.97</v>
      </c>
      <c r="F3356" s="71">
        <v>16.59</v>
      </c>
      <c r="G3356" s="71">
        <v>37.56</v>
      </c>
      <c r="H3356" s="45">
        <v>9</v>
      </c>
    </row>
    <row r="3357" spans="1:8" ht="30" x14ac:dyDescent="0.25">
      <c r="A3357" s="68" t="s">
        <v>6733</v>
      </c>
      <c r="B3357" s="68"/>
      <c r="C3357" s="69" t="s">
        <v>6734</v>
      </c>
      <c r="D3357" s="70" t="s">
        <v>21</v>
      </c>
      <c r="E3357" s="71">
        <v>14.12</v>
      </c>
      <c r="F3357" s="71">
        <v>9.5399999999999991</v>
      </c>
      <c r="G3357" s="71">
        <v>23.66</v>
      </c>
      <c r="H3357" s="45">
        <v>9</v>
      </c>
    </row>
    <row r="3358" spans="1:8" ht="30" x14ac:dyDescent="0.25">
      <c r="A3358" s="68" t="s">
        <v>6735</v>
      </c>
      <c r="B3358" s="68"/>
      <c r="C3358" s="69" t="s">
        <v>6736</v>
      </c>
      <c r="D3358" s="70" t="s">
        <v>21</v>
      </c>
      <c r="E3358" s="71">
        <v>18.690000000000001</v>
      </c>
      <c r="F3358" s="71">
        <v>9.5399999999999991</v>
      </c>
      <c r="G3358" s="71">
        <v>28.23</v>
      </c>
      <c r="H3358" s="45">
        <v>9</v>
      </c>
    </row>
    <row r="3359" spans="1:8" ht="30" x14ac:dyDescent="0.25">
      <c r="A3359" s="68" t="s">
        <v>6737</v>
      </c>
      <c r="B3359" s="68"/>
      <c r="C3359" s="69" t="s">
        <v>6738</v>
      </c>
      <c r="D3359" s="70" t="s">
        <v>21</v>
      </c>
      <c r="E3359" s="71">
        <v>22.57</v>
      </c>
      <c r="F3359" s="71">
        <v>14.51</v>
      </c>
      <c r="G3359" s="71">
        <v>37.08</v>
      </c>
      <c r="H3359" s="45">
        <v>9</v>
      </c>
    </row>
    <row r="3360" spans="1:8" ht="30" x14ac:dyDescent="0.25">
      <c r="A3360" s="68" t="s">
        <v>6739</v>
      </c>
      <c r="B3360" s="68"/>
      <c r="C3360" s="69" t="s">
        <v>6740</v>
      </c>
      <c r="D3360" s="70" t="s">
        <v>21</v>
      </c>
      <c r="E3360" s="71">
        <v>55.81</v>
      </c>
      <c r="F3360" s="71">
        <v>16.59</v>
      </c>
      <c r="G3360" s="71">
        <v>72.400000000000006</v>
      </c>
      <c r="H3360" s="45">
        <v>9</v>
      </c>
    </row>
    <row r="3361" spans="1:8" ht="30" x14ac:dyDescent="0.25">
      <c r="A3361" s="68" t="s">
        <v>6741</v>
      </c>
      <c r="B3361" s="68"/>
      <c r="C3361" s="69" t="s">
        <v>6742</v>
      </c>
      <c r="D3361" s="70" t="s">
        <v>21</v>
      </c>
      <c r="E3361" s="71">
        <v>16.98</v>
      </c>
      <c r="F3361" s="71">
        <v>9.5399999999999991</v>
      </c>
      <c r="G3361" s="71">
        <v>26.52</v>
      </c>
      <c r="H3361" s="45">
        <v>9</v>
      </c>
    </row>
    <row r="3362" spans="1:8" ht="30" x14ac:dyDescent="0.25">
      <c r="A3362" s="68" t="s">
        <v>6743</v>
      </c>
      <c r="B3362" s="68"/>
      <c r="C3362" s="69" t="s">
        <v>6744</v>
      </c>
      <c r="D3362" s="70" t="s">
        <v>21</v>
      </c>
      <c r="E3362" s="71">
        <v>20.36</v>
      </c>
      <c r="F3362" s="71">
        <v>9.5399999999999991</v>
      </c>
      <c r="G3362" s="71">
        <v>29.9</v>
      </c>
      <c r="H3362" s="45">
        <v>9</v>
      </c>
    </row>
    <row r="3363" spans="1:8" ht="30" x14ac:dyDescent="0.25">
      <c r="A3363" s="68" t="s">
        <v>6745</v>
      </c>
      <c r="B3363" s="68"/>
      <c r="C3363" s="69" t="s">
        <v>6746</v>
      </c>
      <c r="D3363" s="70" t="s">
        <v>21</v>
      </c>
      <c r="E3363" s="71">
        <v>25.14</v>
      </c>
      <c r="F3363" s="71">
        <v>14.51</v>
      </c>
      <c r="G3363" s="71">
        <v>39.65</v>
      </c>
      <c r="H3363" s="45">
        <v>9</v>
      </c>
    </row>
    <row r="3364" spans="1:8" ht="30" x14ac:dyDescent="0.25">
      <c r="A3364" s="68" t="s">
        <v>6747</v>
      </c>
      <c r="B3364" s="68"/>
      <c r="C3364" s="69" t="s">
        <v>6748</v>
      </c>
      <c r="D3364" s="70" t="s">
        <v>21</v>
      </c>
      <c r="E3364" s="71">
        <v>39.159999999999997</v>
      </c>
      <c r="F3364" s="71">
        <v>16.59</v>
      </c>
      <c r="G3364" s="71">
        <v>55.75</v>
      </c>
      <c r="H3364" s="45">
        <v>9</v>
      </c>
    </row>
    <row r="3365" spans="1:8" ht="30" x14ac:dyDescent="0.25">
      <c r="A3365" s="68" t="s">
        <v>6749</v>
      </c>
      <c r="B3365" s="68"/>
      <c r="C3365" s="69" t="s">
        <v>6750</v>
      </c>
      <c r="D3365" s="70" t="s">
        <v>21</v>
      </c>
      <c r="E3365" s="71">
        <v>11.48</v>
      </c>
      <c r="F3365" s="71">
        <v>9.5399999999999991</v>
      </c>
      <c r="G3365" s="71">
        <v>21.02</v>
      </c>
      <c r="H3365" s="45">
        <v>9</v>
      </c>
    </row>
    <row r="3366" spans="1:8" ht="30" x14ac:dyDescent="0.25">
      <c r="A3366" s="68" t="s">
        <v>6751</v>
      </c>
      <c r="B3366" s="68"/>
      <c r="C3366" s="69" t="s">
        <v>6752</v>
      </c>
      <c r="D3366" s="70" t="s">
        <v>21</v>
      </c>
      <c r="E3366" s="71">
        <v>19.510000000000002</v>
      </c>
      <c r="F3366" s="71">
        <v>14.51</v>
      </c>
      <c r="G3366" s="71">
        <v>34.020000000000003</v>
      </c>
      <c r="H3366" s="45">
        <v>9</v>
      </c>
    </row>
    <row r="3367" spans="1:8" ht="30" x14ac:dyDescent="0.25">
      <c r="A3367" s="68" t="s">
        <v>6753</v>
      </c>
      <c r="B3367" s="68"/>
      <c r="C3367" s="69" t="s">
        <v>6754</v>
      </c>
      <c r="D3367" s="70" t="s">
        <v>21</v>
      </c>
      <c r="E3367" s="71">
        <v>31.6</v>
      </c>
      <c r="F3367" s="71">
        <v>16.59</v>
      </c>
      <c r="G3367" s="71">
        <v>48.19</v>
      </c>
      <c r="H3367" s="45">
        <v>9</v>
      </c>
    </row>
    <row r="3368" spans="1:8" ht="30" x14ac:dyDescent="0.25">
      <c r="A3368" s="68" t="s">
        <v>6755</v>
      </c>
      <c r="B3368" s="68"/>
      <c r="C3368" s="69" t="s">
        <v>6756</v>
      </c>
      <c r="D3368" s="70" t="s">
        <v>21</v>
      </c>
      <c r="E3368" s="71">
        <v>43.3</v>
      </c>
      <c r="F3368" s="71">
        <v>9.5399999999999991</v>
      </c>
      <c r="G3368" s="71">
        <v>52.84</v>
      </c>
      <c r="H3368" s="45">
        <v>9</v>
      </c>
    </row>
    <row r="3369" spans="1:8" ht="30" x14ac:dyDescent="0.25">
      <c r="A3369" s="68" t="s">
        <v>6757</v>
      </c>
      <c r="B3369" s="68"/>
      <c r="C3369" s="69" t="s">
        <v>6758</v>
      </c>
      <c r="D3369" s="70" t="s">
        <v>21</v>
      </c>
      <c r="E3369" s="71">
        <v>55.56</v>
      </c>
      <c r="F3369" s="71">
        <v>14.51</v>
      </c>
      <c r="G3369" s="71">
        <v>70.069999999999993</v>
      </c>
      <c r="H3369" s="45">
        <v>9</v>
      </c>
    </row>
    <row r="3370" spans="1:8" ht="30" x14ac:dyDescent="0.25">
      <c r="A3370" s="68" t="s">
        <v>6759</v>
      </c>
      <c r="B3370" s="68"/>
      <c r="C3370" s="69" t="s">
        <v>6760</v>
      </c>
      <c r="D3370" s="70" t="s">
        <v>21</v>
      </c>
      <c r="E3370" s="71">
        <v>96.02</v>
      </c>
      <c r="F3370" s="71">
        <v>16.59</v>
      </c>
      <c r="G3370" s="71">
        <v>112.61</v>
      </c>
      <c r="H3370" s="45">
        <v>9</v>
      </c>
    </row>
    <row r="3371" spans="1:8" ht="30" x14ac:dyDescent="0.25">
      <c r="A3371" s="68" t="s">
        <v>6761</v>
      </c>
      <c r="B3371" s="68"/>
      <c r="C3371" s="69" t="s">
        <v>6762</v>
      </c>
      <c r="D3371" s="70" t="s">
        <v>21</v>
      </c>
      <c r="E3371" s="71">
        <v>73</v>
      </c>
      <c r="F3371" s="71">
        <v>16.59</v>
      </c>
      <c r="G3371" s="71">
        <v>89.59</v>
      </c>
      <c r="H3371" s="45">
        <v>9</v>
      </c>
    </row>
    <row r="3372" spans="1:8" ht="30" x14ac:dyDescent="0.25">
      <c r="A3372" s="68" t="s">
        <v>6763</v>
      </c>
      <c r="B3372" s="68"/>
      <c r="C3372" s="69" t="s">
        <v>6764</v>
      </c>
      <c r="D3372" s="70" t="s">
        <v>21</v>
      </c>
      <c r="E3372" s="71">
        <v>258.17</v>
      </c>
      <c r="F3372" s="71">
        <v>14.51</v>
      </c>
      <c r="G3372" s="71">
        <v>272.68</v>
      </c>
      <c r="H3372" s="45">
        <v>9</v>
      </c>
    </row>
    <row r="3373" spans="1:8" ht="30" x14ac:dyDescent="0.25">
      <c r="A3373" s="68" t="s">
        <v>6765</v>
      </c>
      <c r="B3373" s="68"/>
      <c r="C3373" s="69" t="s">
        <v>6766</v>
      </c>
      <c r="D3373" s="70" t="s">
        <v>21</v>
      </c>
      <c r="E3373" s="71">
        <v>36.340000000000003</v>
      </c>
      <c r="F3373" s="71">
        <v>9.5399999999999991</v>
      </c>
      <c r="G3373" s="71">
        <v>45.88</v>
      </c>
      <c r="H3373" s="45">
        <v>9</v>
      </c>
    </row>
    <row r="3374" spans="1:8" ht="30" x14ac:dyDescent="0.25">
      <c r="A3374" s="68" t="s">
        <v>6767</v>
      </c>
      <c r="B3374" s="68"/>
      <c r="C3374" s="69" t="s">
        <v>6768</v>
      </c>
      <c r="D3374" s="70" t="s">
        <v>21</v>
      </c>
      <c r="E3374" s="71">
        <v>38.35</v>
      </c>
      <c r="F3374" s="71">
        <v>14.51</v>
      </c>
      <c r="G3374" s="71">
        <v>52.86</v>
      </c>
      <c r="H3374" s="45">
        <v>9</v>
      </c>
    </row>
    <row r="3375" spans="1:8" ht="30" x14ac:dyDescent="0.25">
      <c r="A3375" s="68" t="s">
        <v>6769</v>
      </c>
      <c r="B3375" s="68"/>
      <c r="C3375" s="69" t="s">
        <v>6770</v>
      </c>
      <c r="D3375" s="70" t="s">
        <v>21</v>
      </c>
      <c r="E3375" s="71">
        <v>72.5</v>
      </c>
      <c r="F3375" s="71">
        <v>16.59</v>
      </c>
      <c r="G3375" s="71">
        <v>89.09</v>
      </c>
      <c r="H3375" s="45">
        <v>9</v>
      </c>
    </row>
    <row r="3376" spans="1:8" ht="30" x14ac:dyDescent="0.25">
      <c r="A3376" s="68" t="s">
        <v>6771</v>
      </c>
      <c r="B3376" s="68"/>
      <c r="C3376" s="69" t="s">
        <v>6772</v>
      </c>
      <c r="D3376" s="70" t="s">
        <v>21</v>
      </c>
      <c r="E3376" s="71">
        <v>34.6</v>
      </c>
      <c r="F3376" s="71">
        <v>14.51</v>
      </c>
      <c r="G3376" s="71">
        <v>49.11</v>
      </c>
      <c r="H3376" s="45">
        <v>9</v>
      </c>
    </row>
    <row r="3377" spans="1:8" ht="30" x14ac:dyDescent="0.25">
      <c r="A3377" s="68" t="s">
        <v>6773</v>
      </c>
      <c r="B3377" s="68"/>
      <c r="C3377" s="69" t="s">
        <v>6774</v>
      </c>
      <c r="D3377" s="70" t="s">
        <v>21</v>
      </c>
      <c r="E3377" s="71">
        <v>63.56</v>
      </c>
      <c r="F3377" s="71">
        <v>16.59</v>
      </c>
      <c r="G3377" s="71">
        <v>80.150000000000006</v>
      </c>
      <c r="H3377" s="45">
        <v>9</v>
      </c>
    </row>
    <row r="3378" spans="1:8" ht="30" x14ac:dyDescent="0.25">
      <c r="A3378" s="68" t="s">
        <v>6775</v>
      </c>
      <c r="B3378" s="68"/>
      <c r="C3378" s="69" t="s">
        <v>6776</v>
      </c>
      <c r="D3378" s="70" t="s">
        <v>21</v>
      </c>
      <c r="E3378" s="71">
        <v>61.59</v>
      </c>
      <c r="F3378" s="71">
        <v>16.59</v>
      </c>
      <c r="G3378" s="71">
        <v>78.180000000000007</v>
      </c>
      <c r="H3378" s="45">
        <v>9</v>
      </c>
    </row>
    <row r="3379" spans="1:8" ht="30" x14ac:dyDescent="0.25">
      <c r="A3379" s="68" t="s">
        <v>6777</v>
      </c>
      <c r="B3379" s="68"/>
      <c r="C3379" s="69" t="s">
        <v>6778</v>
      </c>
      <c r="D3379" s="70" t="s">
        <v>21</v>
      </c>
      <c r="E3379" s="71">
        <v>72.22</v>
      </c>
      <c r="F3379" s="71">
        <v>16.59</v>
      </c>
      <c r="G3379" s="71">
        <v>88.81</v>
      </c>
      <c r="H3379" s="45">
        <v>9</v>
      </c>
    </row>
    <row r="3380" spans="1:8" ht="45" x14ac:dyDescent="0.25">
      <c r="A3380" s="68" t="s">
        <v>6779</v>
      </c>
      <c r="B3380" s="68"/>
      <c r="C3380" s="69" t="s">
        <v>6780</v>
      </c>
      <c r="D3380" s="70" t="s">
        <v>21</v>
      </c>
      <c r="E3380" s="71">
        <v>138.94</v>
      </c>
      <c r="F3380" s="71">
        <v>14.51</v>
      </c>
      <c r="G3380" s="71">
        <v>153.44999999999999</v>
      </c>
      <c r="H3380" s="45">
        <v>9</v>
      </c>
    </row>
    <row r="3381" spans="1:8" ht="45" x14ac:dyDescent="0.25">
      <c r="A3381" s="68" t="s">
        <v>6781</v>
      </c>
      <c r="B3381" s="68"/>
      <c r="C3381" s="69" t="s">
        <v>6782</v>
      </c>
      <c r="D3381" s="70" t="s">
        <v>21</v>
      </c>
      <c r="E3381" s="71">
        <v>84.6</v>
      </c>
      <c r="F3381" s="71">
        <v>16.59</v>
      </c>
      <c r="G3381" s="71">
        <v>101.19</v>
      </c>
      <c r="H3381" s="45">
        <v>9</v>
      </c>
    </row>
    <row r="3382" spans="1:8" ht="30" x14ac:dyDescent="0.25">
      <c r="A3382" s="68" t="s">
        <v>6783</v>
      </c>
      <c r="B3382" s="68"/>
      <c r="C3382" s="69" t="s">
        <v>6784</v>
      </c>
      <c r="D3382" s="70" t="s">
        <v>21</v>
      </c>
      <c r="E3382" s="71">
        <v>70.5</v>
      </c>
      <c r="F3382" s="71">
        <v>9.5399999999999991</v>
      </c>
      <c r="G3382" s="71">
        <v>80.040000000000006</v>
      </c>
      <c r="H3382" s="45">
        <v>9</v>
      </c>
    </row>
    <row r="3383" spans="1:8" ht="30" x14ac:dyDescent="0.25">
      <c r="A3383" s="68" t="s">
        <v>6785</v>
      </c>
      <c r="B3383" s="68"/>
      <c r="C3383" s="69" t="s">
        <v>6786</v>
      </c>
      <c r="D3383" s="70" t="s">
        <v>21</v>
      </c>
      <c r="E3383" s="71">
        <v>12.82</v>
      </c>
      <c r="F3383" s="71">
        <v>9.5399999999999991</v>
      </c>
      <c r="G3383" s="71">
        <v>22.36</v>
      </c>
      <c r="H3383" s="45">
        <v>9</v>
      </c>
    </row>
    <row r="3384" spans="1:8" ht="30" x14ac:dyDescent="0.25">
      <c r="A3384" s="68" t="s">
        <v>6787</v>
      </c>
      <c r="B3384" s="68"/>
      <c r="C3384" s="69" t="s">
        <v>6788</v>
      </c>
      <c r="D3384" s="70" t="s">
        <v>21</v>
      </c>
      <c r="E3384" s="71">
        <v>34.11</v>
      </c>
      <c r="F3384" s="71">
        <v>9.5399999999999991</v>
      </c>
      <c r="G3384" s="71">
        <v>43.65</v>
      </c>
      <c r="H3384" s="45">
        <v>9</v>
      </c>
    </row>
    <row r="3385" spans="1:8" ht="30" x14ac:dyDescent="0.25">
      <c r="A3385" s="68" t="s">
        <v>6789</v>
      </c>
      <c r="B3385" s="68"/>
      <c r="C3385" s="69" t="s">
        <v>6790</v>
      </c>
      <c r="D3385" s="70" t="s">
        <v>21</v>
      </c>
      <c r="E3385" s="71">
        <v>39.64</v>
      </c>
      <c r="F3385" s="71">
        <v>14.51</v>
      </c>
      <c r="G3385" s="71">
        <v>54.15</v>
      </c>
      <c r="H3385" s="45">
        <v>9</v>
      </c>
    </row>
    <row r="3386" spans="1:8" ht="30" x14ac:dyDescent="0.25">
      <c r="A3386" s="68" t="s">
        <v>6791</v>
      </c>
      <c r="B3386" s="68"/>
      <c r="C3386" s="69" t="s">
        <v>6792</v>
      </c>
      <c r="D3386" s="70" t="s">
        <v>334</v>
      </c>
      <c r="E3386" s="71">
        <v>88.76</v>
      </c>
      <c r="F3386" s="71">
        <v>4.1500000000000004</v>
      </c>
      <c r="G3386" s="71">
        <v>92.91</v>
      </c>
      <c r="H3386" s="45">
        <v>9</v>
      </c>
    </row>
    <row r="3387" spans="1:8" ht="30" x14ac:dyDescent="0.25">
      <c r="A3387" s="68" t="s">
        <v>6793</v>
      </c>
      <c r="B3387" s="68"/>
      <c r="C3387" s="69" t="s">
        <v>6794</v>
      </c>
      <c r="D3387" s="70"/>
      <c r="E3387" s="71"/>
      <c r="F3387" s="71"/>
      <c r="G3387" s="71"/>
      <c r="H3387" s="45">
        <v>2</v>
      </c>
    </row>
    <row r="3388" spans="1:8" ht="30" x14ac:dyDescent="0.25">
      <c r="A3388" s="68" t="s">
        <v>6795</v>
      </c>
      <c r="B3388" s="68"/>
      <c r="C3388" s="69" t="s">
        <v>6796</v>
      </c>
      <c r="D3388" s="70"/>
      <c r="E3388" s="71"/>
      <c r="F3388" s="71"/>
      <c r="G3388" s="71"/>
      <c r="H3388" s="45">
        <v>5</v>
      </c>
    </row>
    <row r="3389" spans="1:8" ht="30" x14ac:dyDescent="0.25">
      <c r="A3389" s="68" t="s">
        <v>6797</v>
      </c>
      <c r="B3389" s="68"/>
      <c r="C3389" s="69" t="s">
        <v>6798</v>
      </c>
      <c r="D3389" s="70" t="s">
        <v>21</v>
      </c>
      <c r="E3389" s="71">
        <v>34.85</v>
      </c>
      <c r="F3389" s="71">
        <v>18.66</v>
      </c>
      <c r="G3389" s="71">
        <v>53.51</v>
      </c>
      <c r="H3389" s="45">
        <v>9</v>
      </c>
    </row>
    <row r="3390" spans="1:8" ht="30" x14ac:dyDescent="0.25">
      <c r="A3390" s="68" t="s">
        <v>6799</v>
      </c>
      <c r="B3390" s="68"/>
      <c r="C3390" s="69" t="s">
        <v>6800</v>
      </c>
      <c r="D3390" s="70" t="s">
        <v>21</v>
      </c>
      <c r="E3390" s="71">
        <v>46.33</v>
      </c>
      <c r="F3390" s="71">
        <v>24.88</v>
      </c>
      <c r="G3390" s="71">
        <v>71.209999999999994</v>
      </c>
      <c r="H3390" s="45">
        <v>9</v>
      </c>
    </row>
    <row r="3391" spans="1:8" ht="30" x14ac:dyDescent="0.25">
      <c r="A3391" s="68" t="s">
        <v>6801</v>
      </c>
      <c r="B3391" s="68"/>
      <c r="C3391" s="69" t="s">
        <v>6802</v>
      </c>
      <c r="D3391" s="70" t="s">
        <v>21</v>
      </c>
      <c r="E3391" s="71">
        <v>56.78</v>
      </c>
      <c r="F3391" s="71">
        <v>31.1</v>
      </c>
      <c r="G3391" s="71">
        <v>87.88</v>
      </c>
      <c r="H3391" s="45">
        <v>9</v>
      </c>
    </row>
    <row r="3392" spans="1:8" ht="30" x14ac:dyDescent="0.25">
      <c r="A3392" s="68" t="s">
        <v>6803</v>
      </c>
      <c r="B3392" s="68"/>
      <c r="C3392" s="69" t="s">
        <v>6804</v>
      </c>
      <c r="D3392" s="70" t="s">
        <v>21</v>
      </c>
      <c r="E3392" s="71">
        <v>74.400000000000006</v>
      </c>
      <c r="F3392" s="71">
        <v>37.32</v>
      </c>
      <c r="G3392" s="71">
        <v>111.72</v>
      </c>
      <c r="H3392" s="45">
        <v>9</v>
      </c>
    </row>
    <row r="3393" spans="1:8" ht="30" x14ac:dyDescent="0.25">
      <c r="A3393" s="68" t="s">
        <v>6805</v>
      </c>
      <c r="B3393" s="68"/>
      <c r="C3393" s="69" t="s">
        <v>6806</v>
      </c>
      <c r="D3393" s="70" t="s">
        <v>21</v>
      </c>
      <c r="E3393" s="71">
        <v>95.55</v>
      </c>
      <c r="F3393" s="71">
        <v>41.47</v>
      </c>
      <c r="G3393" s="71">
        <v>137.02000000000001</v>
      </c>
      <c r="H3393" s="45">
        <v>9</v>
      </c>
    </row>
    <row r="3394" spans="1:8" ht="30" x14ac:dyDescent="0.25">
      <c r="A3394" s="68" t="s">
        <v>6807</v>
      </c>
      <c r="B3394" s="68"/>
      <c r="C3394" s="69" t="s">
        <v>6808</v>
      </c>
      <c r="D3394" s="70" t="s">
        <v>21</v>
      </c>
      <c r="E3394" s="71">
        <v>130.37</v>
      </c>
      <c r="F3394" s="71">
        <v>51.84</v>
      </c>
      <c r="G3394" s="71">
        <v>182.21</v>
      </c>
      <c r="H3394" s="45">
        <v>9</v>
      </c>
    </row>
    <row r="3395" spans="1:8" ht="30" x14ac:dyDescent="0.25">
      <c r="A3395" s="68" t="s">
        <v>6809</v>
      </c>
      <c r="B3395" s="68"/>
      <c r="C3395" s="69" t="s">
        <v>6810</v>
      </c>
      <c r="D3395" s="70" t="s">
        <v>21</v>
      </c>
      <c r="E3395" s="71">
        <v>327.69</v>
      </c>
      <c r="F3395" s="71">
        <v>62.21</v>
      </c>
      <c r="G3395" s="71">
        <v>389.9</v>
      </c>
      <c r="H3395" s="45">
        <v>9</v>
      </c>
    </row>
    <row r="3396" spans="1:8" ht="30" x14ac:dyDescent="0.25">
      <c r="A3396" s="68" t="s">
        <v>6811</v>
      </c>
      <c r="B3396" s="68"/>
      <c r="C3396" s="69" t="s">
        <v>6812</v>
      </c>
      <c r="D3396" s="70" t="s">
        <v>21</v>
      </c>
      <c r="E3396" s="71">
        <v>512.15</v>
      </c>
      <c r="F3396" s="71">
        <v>82.94</v>
      </c>
      <c r="G3396" s="71">
        <v>595.09</v>
      </c>
      <c r="H3396" s="45">
        <v>9</v>
      </c>
    </row>
    <row r="3397" spans="1:8" ht="30" x14ac:dyDescent="0.25">
      <c r="A3397" s="68" t="s">
        <v>6813</v>
      </c>
      <c r="B3397" s="68"/>
      <c r="C3397" s="69" t="s">
        <v>6814</v>
      </c>
      <c r="D3397" s="70" t="s">
        <v>21</v>
      </c>
      <c r="E3397" s="71">
        <v>863.67</v>
      </c>
      <c r="F3397" s="71">
        <v>124.41</v>
      </c>
      <c r="G3397" s="71">
        <v>988.08</v>
      </c>
      <c r="H3397" s="45">
        <v>9</v>
      </c>
    </row>
    <row r="3398" spans="1:8" ht="30" x14ac:dyDescent="0.25">
      <c r="A3398" s="68" t="s">
        <v>6815</v>
      </c>
      <c r="B3398" s="68"/>
      <c r="C3398" s="69" t="s">
        <v>6816</v>
      </c>
      <c r="D3398" s="70" t="s">
        <v>21</v>
      </c>
      <c r="E3398" s="71">
        <v>66.77</v>
      </c>
      <c r="F3398" s="71">
        <v>24.88</v>
      </c>
      <c r="G3398" s="71">
        <v>91.65</v>
      </c>
      <c r="H3398" s="45">
        <v>9</v>
      </c>
    </row>
    <row r="3399" spans="1:8" ht="30" x14ac:dyDescent="0.25">
      <c r="A3399" s="68" t="s">
        <v>6817</v>
      </c>
      <c r="B3399" s="68"/>
      <c r="C3399" s="69" t="s">
        <v>6818</v>
      </c>
      <c r="D3399" s="70" t="s">
        <v>21</v>
      </c>
      <c r="E3399" s="71">
        <v>23.78</v>
      </c>
      <c r="F3399" s="71">
        <v>18.66</v>
      </c>
      <c r="G3399" s="71">
        <v>42.44</v>
      </c>
      <c r="H3399" s="45">
        <v>9</v>
      </c>
    </row>
    <row r="3400" spans="1:8" ht="30" x14ac:dyDescent="0.25">
      <c r="A3400" s="68" t="s">
        <v>6819</v>
      </c>
      <c r="B3400" s="68"/>
      <c r="C3400" s="69" t="s">
        <v>6820</v>
      </c>
      <c r="D3400" s="70" t="s">
        <v>21</v>
      </c>
      <c r="E3400" s="71">
        <v>57.25</v>
      </c>
      <c r="F3400" s="71">
        <v>18.66</v>
      </c>
      <c r="G3400" s="71">
        <v>75.91</v>
      </c>
      <c r="H3400" s="45">
        <v>9</v>
      </c>
    </row>
    <row r="3401" spans="1:8" ht="30" x14ac:dyDescent="0.25">
      <c r="A3401" s="68" t="s">
        <v>6821</v>
      </c>
      <c r="B3401" s="68"/>
      <c r="C3401" s="69" t="s">
        <v>6822</v>
      </c>
      <c r="D3401" s="70" t="s">
        <v>21</v>
      </c>
      <c r="E3401" s="71">
        <v>67.42</v>
      </c>
      <c r="F3401" s="71">
        <v>18.66</v>
      </c>
      <c r="G3401" s="71">
        <v>86.08</v>
      </c>
      <c r="H3401" s="45">
        <v>9</v>
      </c>
    </row>
    <row r="3402" spans="1:8" ht="30" x14ac:dyDescent="0.25">
      <c r="A3402" s="68" t="s">
        <v>6823</v>
      </c>
      <c r="B3402" s="68"/>
      <c r="C3402" s="69" t="s">
        <v>6824</v>
      </c>
      <c r="D3402" s="70" t="s">
        <v>21</v>
      </c>
      <c r="E3402" s="71">
        <v>96.15</v>
      </c>
      <c r="F3402" s="71">
        <v>20.74</v>
      </c>
      <c r="G3402" s="71">
        <v>116.89</v>
      </c>
      <c r="H3402" s="45">
        <v>9</v>
      </c>
    </row>
    <row r="3403" spans="1:8" ht="30" x14ac:dyDescent="0.25">
      <c r="A3403" s="68" t="s">
        <v>6825</v>
      </c>
      <c r="B3403" s="68"/>
      <c r="C3403" s="69" t="s">
        <v>6826</v>
      </c>
      <c r="D3403" s="70" t="s">
        <v>21</v>
      </c>
      <c r="E3403" s="71">
        <v>225.96</v>
      </c>
      <c r="F3403" s="71">
        <v>18.66</v>
      </c>
      <c r="G3403" s="71">
        <v>244.62</v>
      </c>
      <c r="H3403" s="45">
        <v>9</v>
      </c>
    </row>
    <row r="3404" spans="1:8" ht="30" x14ac:dyDescent="0.25">
      <c r="A3404" s="68" t="s">
        <v>6827</v>
      </c>
      <c r="B3404" s="68"/>
      <c r="C3404" s="69" t="s">
        <v>6828</v>
      </c>
      <c r="D3404" s="70" t="s">
        <v>21</v>
      </c>
      <c r="E3404" s="71">
        <v>1152.22</v>
      </c>
      <c r="F3404" s="71">
        <v>41.47</v>
      </c>
      <c r="G3404" s="71">
        <v>1193.69</v>
      </c>
      <c r="H3404" s="45">
        <v>9</v>
      </c>
    </row>
    <row r="3405" spans="1:8" ht="30" x14ac:dyDescent="0.25">
      <c r="A3405" s="68" t="s">
        <v>6829</v>
      </c>
      <c r="B3405" s="68"/>
      <c r="C3405" s="69" t="s">
        <v>6830</v>
      </c>
      <c r="D3405" s="70"/>
      <c r="E3405" s="71"/>
      <c r="F3405" s="71"/>
      <c r="G3405" s="71"/>
      <c r="H3405" s="45">
        <v>5</v>
      </c>
    </row>
    <row r="3406" spans="1:8" ht="30" x14ac:dyDescent="0.25">
      <c r="A3406" s="68" t="s">
        <v>6831</v>
      </c>
      <c r="B3406" s="68"/>
      <c r="C3406" s="69" t="s">
        <v>6832</v>
      </c>
      <c r="D3406" s="70" t="s">
        <v>21</v>
      </c>
      <c r="E3406" s="71">
        <v>92.43</v>
      </c>
      <c r="F3406" s="71">
        <v>18.66</v>
      </c>
      <c r="G3406" s="71">
        <v>111.09</v>
      </c>
      <c r="H3406" s="45">
        <v>9</v>
      </c>
    </row>
    <row r="3407" spans="1:8" ht="30" x14ac:dyDescent="0.25">
      <c r="A3407" s="68" t="s">
        <v>6833</v>
      </c>
      <c r="B3407" s="68"/>
      <c r="C3407" s="69" t="s">
        <v>6834</v>
      </c>
      <c r="D3407" s="70" t="s">
        <v>21</v>
      </c>
      <c r="E3407" s="71">
        <v>84.08</v>
      </c>
      <c r="F3407" s="71">
        <v>18.66</v>
      </c>
      <c r="G3407" s="71">
        <v>102.74</v>
      </c>
      <c r="H3407" s="45">
        <v>9</v>
      </c>
    </row>
    <row r="3408" spans="1:8" ht="30" x14ac:dyDescent="0.25">
      <c r="A3408" s="68" t="s">
        <v>6835</v>
      </c>
      <c r="B3408" s="68"/>
      <c r="C3408" s="69" t="s">
        <v>6836</v>
      </c>
      <c r="D3408" s="70" t="s">
        <v>21</v>
      </c>
      <c r="E3408" s="71">
        <v>110.83</v>
      </c>
      <c r="F3408" s="71">
        <v>18.66</v>
      </c>
      <c r="G3408" s="71">
        <v>129.49</v>
      </c>
      <c r="H3408" s="45">
        <v>9</v>
      </c>
    </row>
    <row r="3409" spans="1:8" ht="30" x14ac:dyDescent="0.25">
      <c r="A3409" s="68" t="s">
        <v>6837</v>
      </c>
      <c r="B3409" s="68"/>
      <c r="C3409" s="69" t="s">
        <v>6838</v>
      </c>
      <c r="D3409" s="70" t="s">
        <v>21</v>
      </c>
      <c r="E3409" s="71">
        <v>140.76</v>
      </c>
      <c r="F3409" s="71">
        <v>18.66</v>
      </c>
      <c r="G3409" s="71">
        <v>159.41999999999999</v>
      </c>
      <c r="H3409" s="45">
        <v>9</v>
      </c>
    </row>
    <row r="3410" spans="1:8" ht="30" x14ac:dyDescent="0.25">
      <c r="A3410" s="68" t="s">
        <v>6839</v>
      </c>
      <c r="B3410" s="68"/>
      <c r="C3410" s="69" t="s">
        <v>6840</v>
      </c>
      <c r="D3410" s="70" t="s">
        <v>21</v>
      </c>
      <c r="E3410" s="71">
        <v>133.16</v>
      </c>
      <c r="F3410" s="71">
        <v>18.66</v>
      </c>
      <c r="G3410" s="71">
        <v>151.82</v>
      </c>
      <c r="H3410" s="45">
        <v>9</v>
      </c>
    </row>
    <row r="3411" spans="1:8" ht="30" x14ac:dyDescent="0.25">
      <c r="A3411" s="68" t="s">
        <v>6841</v>
      </c>
      <c r="B3411" s="68"/>
      <c r="C3411" s="69" t="s">
        <v>6842</v>
      </c>
      <c r="D3411" s="70" t="s">
        <v>21</v>
      </c>
      <c r="E3411" s="71">
        <v>85.14</v>
      </c>
      <c r="F3411" s="71">
        <v>18.66</v>
      </c>
      <c r="G3411" s="71">
        <v>103.8</v>
      </c>
      <c r="H3411" s="45">
        <v>9</v>
      </c>
    </row>
    <row r="3412" spans="1:8" ht="30" x14ac:dyDescent="0.25">
      <c r="A3412" s="68" t="s">
        <v>6843</v>
      </c>
      <c r="B3412" s="68"/>
      <c r="C3412" s="69" t="s">
        <v>6844</v>
      </c>
      <c r="D3412" s="70" t="s">
        <v>21</v>
      </c>
      <c r="E3412" s="71">
        <v>79.569999999999993</v>
      </c>
      <c r="F3412" s="71">
        <v>18.66</v>
      </c>
      <c r="G3412" s="71">
        <v>98.23</v>
      </c>
      <c r="H3412" s="45">
        <v>9</v>
      </c>
    </row>
    <row r="3413" spans="1:8" ht="30" x14ac:dyDescent="0.25">
      <c r="A3413" s="68" t="s">
        <v>6845</v>
      </c>
      <c r="B3413" s="68"/>
      <c r="C3413" s="69" t="s">
        <v>6846</v>
      </c>
      <c r="D3413" s="70" t="s">
        <v>21</v>
      </c>
      <c r="E3413" s="71">
        <v>55.88</v>
      </c>
      <c r="F3413" s="71">
        <v>18.66</v>
      </c>
      <c r="G3413" s="71">
        <v>74.540000000000006</v>
      </c>
      <c r="H3413" s="45">
        <v>9</v>
      </c>
    </row>
    <row r="3414" spans="1:8" ht="45" x14ac:dyDescent="0.25">
      <c r="A3414" s="68" t="s">
        <v>6847</v>
      </c>
      <c r="B3414" s="68"/>
      <c r="C3414" s="69" t="s">
        <v>6848</v>
      </c>
      <c r="D3414" s="70" t="s">
        <v>21</v>
      </c>
      <c r="E3414" s="71">
        <v>67.239999999999995</v>
      </c>
      <c r="F3414" s="71">
        <v>18.66</v>
      </c>
      <c r="G3414" s="71">
        <v>85.9</v>
      </c>
      <c r="H3414" s="45">
        <v>9</v>
      </c>
    </row>
    <row r="3415" spans="1:8" ht="30" x14ac:dyDescent="0.25">
      <c r="A3415" s="68" t="s">
        <v>6849</v>
      </c>
      <c r="B3415" s="68"/>
      <c r="C3415" s="69" t="s">
        <v>6850</v>
      </c>
      <c r="D3415" s="70"/>
      <c r="E3415" s="71"/>
      <c r="F3415" s="71"/>
      <c r="G3415" s="71"/>
      <c r="H3415" s="45">
        <v>5</v>
      </c>
    </row>
    <row r="3416" spans="1:8" ht="30" x14ac:dyDescent="0.25">
      <c r="A3416" s="68" t="s">
        <v>6851</v>
      </c>
      <c r="B3416" s="68"/>
      <c r="C3416" s="69" t="s">
        <v>6852</v>
      </c>
      <c r="D3416" s="70" t="s">
        <v>21</v>
      </c>
      <c r="E3416" s="71">
        <v>336.43</v>
      </c>
      <c r="F3416" s="71">
        <v>62.21</v>
      </c>
      <c r="G3416" s="71">
        <v>398.64</v>
      </c>
      <c r="H3416" s="45">
        <v>9</v>
      </c>
    </row>
    <row r="3417" spans="1:8" x14ac:dyDescent="0.25">
      <c r="A3417" s="68" t="s">
        <v>6853</v>
      </c>
      <c r="B3417" s="68"/>
      <c r="C3417" s="69" t="s">
        <v>6854</v>
      </c>
      <c r="D3417" s="70" t="s">
        <v>21</v>
      </c>
      <c r="E3417" s="71">
        <v>282.08</v>
      </c>
      <c r="F3417" s="71">
        <v>62.21</v>
      </c>
      <c r="G3417" s="71">
        <v>344.29</v>
      </c>
      <c r="H3417" s="45">
        <v>9</v>
      </c>
    </row>
    <row r="3418" spans="1:8" x14ac:dyDescent="0.25">
      <c r="A3418" s="68" t="s">
        <v>6855</v>
      </c>
      <c r="B3418" s="68"/>
      <c r="C3418" s="69" t="s">
        <v>6856</v>
      </c>
      <c r="D3418" s="70" t="s">
        <v>21</v>
      </c>
      <c r="E3418" s="71">
        <v>274.67</v>
      </c>
      <c r="F3418" s="71">
        <v>62.21</v>
      </c>
      <c r="G3418" s="71">
        <v>336.88</v>
      </c>
      <c r="H3418" s="45">
        <v>9</v>
      </c>
    </row>
    <row r="3419" spans="1:8" x14ac:dyDescent="0.25">
      <c r="A3419" s="68" t="s">
        <v>6857</v>
      </c>
      <c r="B3419" s="68"/>
      <c r="C3419" s="69" t="s">
        <v>6858</v>
      </c>
      <c r="D3419" s="70" t="s">
        <v>21</v>
      </c>
      <c r="E3419" s="71">
        <v>388.65</v>
      </c>
      <c r="F3419" s="71">
        <v>62.21</v>
      </c>
      <c r="G3419" s="71">
        <v>450.86</v>
      </c>
      <c r="H3419" s="45">
        <v>9</v>
      </c>
    </row>
    <row r="3420" spans="1:8" ht="30" x14ac:dyDescent="0.25">
      <c r="A3420" s="68" t="s">
        <v>6859</v>
      </c>
      <c r="B3420" s="68"/>
      <c r="C3420" s="69" t="s">
        <v>6860</v>
      </c>
      <c r="D3420" s="70" t="s">
        <v>21</v>
      </c>
      <c r="E3420" s="71">
        <v>1009.33</v>
      </c>
      <c r="F3420" s="71">
        <v>62.21</v>
      </c>
      <c r="G3420" s="71">
        <v>1071.54</v>
      </c>
      <c r="H3420" s="45">
        <v>9</v>
      </c>
    </row>
    <row r="3421" spans="1:8" x14ac:dyDescent="0.25">
      <c r="A3421" s="68" t="s">
        <v>6861</v>
      </c>
      <c r="B3421" s="68"/>
      <c r="C3421" s="69" t="s">
        <v>6862</v>
      </c>
      <c r="D3421" s="70" t="s">
        <v>21</v>
      </c>
      <c r="E3421" s="71">
        <v>468.83</v>
      </c>
      <c r="F3421" s="71">
        <v>24.88</v>
      </c>
      <c r="G3421" s="71">
        <v>493.71</v>
      </c>
      <c r="H3421" s="45">
        <v>9</v>
      </c>
    </row>
    <row r="3422" spans="1:8" ht="30" x14ac:dyDescent="0.25">
      <c r="A3422" s="68" t="s">
        <v>6863</v>
      </c>
      <c r="B3422" s="68"/>
      <c r="C3422" s="69" t="s">
        <v>6864</v>
      </c>
      <c r="D3422" s="70" t="s">
        <v>21</v>
      </c>
      <c r="E3422" s="71">
        <v>312.95</v>
      </c>
      <c r="F3422" s="71">
        <v>24.88</v>
      </c>
      <c r="G3422" s="71">
        <v>337.83</v>
      </c>
      <c r="H3422" s="45">
        <v>9</v>
      </c>
    </row>
    <row r="3423" spans="1:8" x14ac:dyDescent="0.25">
      <c r="A3423" s="68" t="s">
        <v>6865</v>
      </c>
      <c r="B3423" s="68"/>
      <c r="C3423" s="69" t="s">
        <v>6866</v>
      </c>
      <c r="D3423" s="70" t="s">
        <v>21</v>
      </c>
      <c r="E3423" s="71">
        <v>791.9</v>
      </c>
      <c r="F3423" s="71">
        <v>62.21</v>
      </c>
      <c r="G3423" s="71">
        <v>854.11</v>
      </c>
      <c r="H3423" s="45">
        <v>9</v>
      </c>
    </row>
    <row r="3424" spans="1:8" ht="30" x14ac:dyDescent="0.25">
      <c r="A3424" s="68" t="s">
        <v>6867</v>
      </c>
      <c r="B3424" s="68"/>
      <c r="C3424" s="69" t="s">
        <v>6868</v>
      </c>
      <c r="D3424" s="70" t="s">
        <v>21</v>
      </c>
      <c r="E3424" s="71">
        <v>432.82</v>
      </c>
      <c r="F3424" s="71">
        <v>18.66</v>
      </c>
      <c r="G3424" s="71">
        <v>451.48</v>
      </c>
      <c r="H3424" s="45">
        <v>9</v>
      </c>
    </row>
    <row r="3425" spans="1:8" ht="30" x14ac:dyDescent="0.25">
      <c r="A3425" s="68" t="s">
        <v>6869</v>
      </c>
      <c r="B3425" s="68"/>
      <c r="C3425" s="69" t="s">
        <v>6870</v>
      </c>
      <c r="D3425" s="70" t="s">
        <v>21</v>
      </c>
      <c r="E3425" s="71">
        <v>324.05</v>
      </c>
      <c r="F3425" s="71">
        <v>62.21</v>
      </c>
      <c r="G3425" s="71">
        <v>386.26</v>
      </c>
      <c r="H3425" s="45">
        <v>9</v>
      </c>
    </row>
    <row r="3426" spans="1:8" x14ac:dyDescent="0.25">
      <c r="A3426" s="68" t="s">
        <v>6871</v>
      </c>
      <c r="B3426" s="68"/>
      <c r="C3426" s="69" t="s">
        <v>6872</v>
      </c>
      <c r="D3426" s="70"/>
      <c r="E3426" s="71"/>
      <c r="F3426" s="71"/>
      <c r="G3426" s="71"/>
      <c r="H3426" s="45">
        <v>5</v>
      </c>
    </row>
    <row r="3427" spans="1:8" x14ac:dyDescent="0.25">
      <c r="A3427" s="68" t="s">
        <v>6873</v>
      </c>
      <c r="B3427" s="68"/>
      <c r="C3427" s="69" t="s">
        <v>6874</v>
      </c>
      <c r="D3427" s="70" t="s">
        <v>21</v>
      </c>
      <c r="E3427" s="71">
        <v>96.41</v>
      </c>
      <c r="F3427" s="71">
        <v>18.66</v>
      </c>
      <c r="G3427" s="71">
        <v>115.07</v>
      </c>
      <c r="H3427" s="45">
        <v>9</v>
      </c>
    </row>
    <row r="3428" spans="1:8" x14ac:dyDescent="0.25">
      <c r="A3428" s="68" t="s">
        <v>6875</v>
      </c>
      <c r="B3428" s="68"/>
      <c r="C3428" s="69" t="s">
        <v>6876</v>
      </c>
      <c r="D3428" s="70" t="s">
        <v>21</v>
      </c>
      <c r="E3428" s="71">
        <v>114.86</v>
      </c>
      <c r="F3428" s="71">
        <v>18.66</v>
      </c>
      <c r="G3428" s="71">
        <v>133.52000000000001</v>
      </c>
      <c r="H3428" s="45">
        <v>9</v>
      </c>
    </row>
    <row r="3429" spans="1:8" ht="30" x14ac:dyDescent="0.25">
      <c r="A3429" s="68" t="s">
        <v>6877</v>
      </c>
      <c r="B3429" s="68"/>
      <c r="C3429" s="69" t="s">
        <v>6878</v>
      </c>
      <c r="D3429" s="70" t="s">
        <v>21</v>
      </c>
      <c r="E3429" s="71">
        <v>163.65</v>
      </c>
      <c r="F3429" s="71">
        <v>18.66</v>
      </c>
      <c r="G3429" s="71">
        <v>182.31</v>
      </c>
      <c r="H3429" s="45">
        <v>9</v>
      </c>
    </row>
    <row r="3430" spans="1:8" ht="30" x14ac:dyDescent="0.25">
      <c r="A3430" s="68" t="s">
        <v>6879</v>
      </c>
      <c r="B3430" s="68"/>
      <c r="C3430" s="69" t="s">
        <v>6880</v>
      </c>
      <c r="D3430" s="70" t="s">
        <v>21</v>
      </c>
      <c r="E3430" s="71">
        <v>191.51</v>
      </c>
      <c r="F3430" s="71">
        <v>18.66</v>
      </c>
      <c r="G3430" s="71">
        <v>210.17</v>
      </c>
      <c r="H3430" s="45">
        <v>9</v>
      </c>
    </row>
    <row r="3431" spans="1:8" x14ac:dyDescent="0.25">
      <c r="A3431" s="68" t="s">
        <v>6881</v>
      </c>
      <c r="B3431" s="68"/>
      <c r="C3431" s="69" t="s">
        <v>6882</v>
      </c>
      <c r="D3431" s="70" t="s">
        <v>21</v>
      </c>
      <c r="E3431" s="71">
        <v>260.52999999999997</v>
      </c>
      <c r="F3431" s="71">
        <v>18.66</v>
      </c>
      <c r="G3431" s="71">
        <v>279.19</v>
      </c>
      <c r="H3431" s="45">
        <v>9</v>
      </c>
    </row>
    <row r="3432" spans="1:8" ht="30" x14ac:dyDescent="0.25">
      <c r="A3432" s="68" t="s">
        <v>6883</v>
      </c>
      <c r="B3432" s="68"/>
      <c r="C3432" s="69" t="s">
        <v>6884</v>
      </c>
      <c r="D3432" s="70" t="s">
        <v>21</v>
      </c>
      <c r="E3432" s="71">
        <v>446.33</v>
      </c>
      <c r="F3432" s="71">
        <v>18.66</v>
      </c>
      <c r="G3432" s="71">
        <v>464.99</v>
      </c>
      <c r="H3432" s="45">
        <v>9</v>
      </c>
    </row>
    <row r="3433" spans="1:8" x14ac:dyDescent="0.25">
      <c r="A3433" s="68" t="s">
        <v>6885</v>
      </c>
      <c r="B3433" s="68"/>
      <c r="C3433" s="69" t="s">
        <v>6886</v>
      </c>
      <c r="D3433" s="70" t="s">
        <v>21</v>
      </c>
      <c r="E3433" s="71">
        <v>540.23</v>
      </c>
      <c r="F3433" s="71">
        <v>18.66</v>
      </c>
      <c r="G3433" s="71">
        <v>558.89</v>
      </c>
      <c r="H3433" s="45">
        <v>9</v>
      </c>
    </row>
    <row r="3434" spans="1:8" x14ac:dyDescent="0.25">
      <c r="A3434" s="68" t="s">
        <v>6887</v>
      </c>
      <c r="B3434" s="68"/>
      <c r="C3434" s="69" t="s">
        <v>6888</v>
      </c>
      <c r="D3434" s="70" t="s">
        <v>21</v>
      </c>
      <c r="E3434" s="71">
        <v>934.07</v>
      </c>
      <c r="F3434" s="71">
        <v>24.88</v>
      </c>
      <c r="G3434" s="71">
        <v>958.95</v>
      </c>
      <c r="H3434" s="45">
        <v>9</v>
      </c>
    </row>
    <row r="3435" spans="1:8" x14ac:dyDescent="0.25">
      <c r="A3435" s="68" t="s">
        <v>6889</v>
      </c>
      <c r="B3435" s="68"/>
      <c r="C3435" s="69" t="s">
        <v>6890</v>
      </c>
      <c r="D3435" s="70" t="s">
        <v>21</v>
      </c>
      <c r="E3435" s="71">
        <v>80.73</v>
      </c>
      <c r="F3435" s="71">
        <v>18.66</v>
      </c>
      <c r="G3435" s="71">
        <v>99.39</v>
      </c>
      <c r="H3435" s="45">
        <v>9</v>
      </c>
    </row>
    <row r="3436" spans="1:8" x14ac:dyDescent="0.25">
      <c r="A3436" s="68" t="s">
        <v>6891</v>
      </c>
      <c r="B3436" s="68"/>
      <c r="C3436" s="69" t="s">
        <v>6892</v>
      </c>
      <c r="D3436" s="70" t="s">
        <v>21</v>
      </c>
      <c r="E3436" s="71">
        <v>110.68</v>
      </c>
      <c r="F3436" s="71">
        <v>18.66</v>
      </c>
      <c r="G3436" s="71">
        <v>129.34</v>
      </c>
      <c r="H3436" s="45">
        <v>9</v>
      </c>
    </row>
    <row r="3437" spans="1:8" x14ac:dyDescent="0.25">
      <c r="A3437" s="68" t="s">
        <v>6893</v>
      </c>
      <c r="B3437" s="68"/>
      <c r="C3437" s="69" t="s">
        <v>6894</v>
      </c>
      <c r="D3437" s="70" t="s">
        <v>21</v>
      </c>
      <c r="E3437" s="71">
        <v>139.21</v>
      </c>
      <c r="F3437" s="71">
        <v>18.66</v>
      </c>
      <c r="G3437" s="71">
        <v>157.87</v>
      </c>
      <c r="H3437" s="45">
        <v>9</v>
      </c>
    </row>
    <row r="3438" spans="1:8" x14ac:dyDescent="0.25">
      <c r="A3438" s="68" t="s">
        <v>6895</v>
      </c>
      <c r="B3438" s="68"/>
      <c r="C3438" s="69" t="s">
        <v>6896</v>
      </c>
      <c r="D3438" s="70" t="s">
        <v>21</v>
      </c>
      <c r="E3438" s="71">
        <v>195.26</v>
      </c>
      <c r="F3438" s="71">
        <v>18.66</v>
      </c>
      <c r="G3438" s="71">
        <v>213.92</v>
      </c>
      <c r="H3438" s="45">
        <v>9</v>
      </c>
    </row>
    <row r="3439" spans="1:8" x14ac:dyDescent="0.25">
      <c r="A3439" s="68" t="s">
        <v>6897</v>
      </c>
      <c r="B3439" s="68"/>
      <c r="C3439" s="69" t="s">
        <v>6898</v>
      </c>
      <c r="D3439" s="70" t="s">
        <v>21</v>
      </c>
      <c r="E3439" s="71">
        <v>324.37</v>
      </c>
      <c r="F3439" s="71">
        <v>18.66</v>
      </c>
      <c r="G3439" s="71">
        <v>343.03</v>
      </c>
      <c r="H3439" s="45">
        <v>9</v>
      </c>
    </row>
    <row r="3440" spans="1:8" x14ac:dyDescent="0.25">
      <c r="A3440" s="68" t="s">
        <v>6899</v>
      </c>
      <c r="B3440" s="68"/>
      <c r="C3440" s="69" t="s">
        <v>6900</v>
      </c>
      <c r="D3440" s="70" t="s">
        <v>21</v>
      </c>
      <c r="E3440" s="71">
        <v>485.94</v>
      </c>
      <c r="F3440" s="71">
        <v>18.66</v>
      </c>
      <c r="G3440" s="71">
        <v>504.6</v>
      </c>
      <c r="H3440" s="45">
        <v>9</v>
      </c>
    </row>
    <row r="3441" spans="1:8" x14ac:dyDescent="0.25">
      <c r="A3441" s="68" t="s">
        <v>6901</v>
      </c>
      <c r="B3441" s="68"/>
      <c r="C3441" s="69" t="s">
        <v>6902</v>
      </c>
      <c r="D3441" s="70" t="s">
        <v>21</v>
      </c>
      <c r="E3441" s="71">
        <v>833.74</v>
      </c>
      <c r="F3441" s="71">
        <v>24.88</v>
      </c>
      <c r="G3441" s="71">
        <v>858.62</v>
      </c>
      <c r="H3441" s="45">
        <v>9</v>
      </c>
    </row>
    <row r="3442" spans="1:8" ht="30" x14ac:dyDescent="0.25">
      <c r="A3442" s="68" t="s">
        <v>6903</v>
      </c>
      <c r="B3442" s="68"/>
      <c r="C3442" s="69" t="s">
        <v>6904</v>
      </c>
      <c r="D3442" s="70" t="s">
        <v>21</v>
      </c>
      <c r="E3442" s="71">
        <v>74.989999999999995</v>
      </c>
      <c r="F3442" s="71">
        <v>18.66</v>
      </c>
      <c r="G3442" s="71">
        <v>93.65</v>
      </c>
      <c r="H3442" s="45">
        <v>9</v>
      </c>
    </row>
    <row r="3443" spans="1:8" ht="30" x14ac:dyDescent="0.25">
      <c r="A3443" s="68" t="s">
        <v>6905</v>
      </c>
      <c r="B3443" s="68"/>
      <c r="C3443" s="69" t="s">
        <v>6906</v>
      </c>
      <c r="D3443" s="70" t="s">
        <v>21</v>
      </c>
      <c r="E3443" s="71">
        <v>105.28</v>
      </c>
      <c r="F3443" s="71">
        <v>18.66</v>
      </c>
      <c r="G3443" s="71">
        <v>123.94</v>
      </c>
      <c r="H3443" s="45">
        <v>9</v>
      </c>
    </row>
    <row r="3444" spans="1:8" ht="30" x14ac:dyDescent="0.25">
      <c r="A3444" s="68" t="s">
        <v>6907</v>
      </c>
      <c r="B3444" s="68"/>
      <c r="C3444" s="69" t="s">
        <v>6908</v>
      </c>
      <c r="D3444" s="70" t="s">
        <v>21</v>
      </c>
      <c r="E3444" s="71">
        <v>129.78</v>
      </c>
      <c r="F3444" s="71">
        <v>18.66</v>
      </c>
      <c r="G3444" s="71">
        <v>148.44</v>
      </c>
      <c r="H3444" s="45">
        <v>9</v>
      </c>
    </row>
    <row r="3445" spans="1:8" ht="30" x14ac:dyDescent="0.25">
      <c r="A3445" s="68" t="s">
        <v>6909</v>
      </c>
      <c r="B3445" s="68"/>
      <c r="C3445" s="69" t="s">
        <v>6910</v>
      </c>
      <c r="D3445" s="70" t="s">
        <v>21</v>
      </c>
      <c r="E3445" s="71">
        <v>176.07</v>
      </c>
      <c r="F3445" s="71">
        <v>18.66</v>
      </c>
      <c r="G3445" s="71">
        <v>194.73</v>
      </c>
      <c r="H3445" s="45">
        <v>9</v>
      </c>
    </row>
    <row r="3446" spans="1:8" ht="30" x14ac:dyDescent="0.25">
      <c r="A3446" s="68" t="s">
        <v>6911</v>
      </c>
      <c r="B3446" s="68"/>
      <c r="C3446" s="69" t="s">
        <v>6912</v>
      </c>
      <c r="D3446" s="70" t="s">
        <v>21</v>
      </c>
      <c r="E3446" s="71">
        <v>283.45</v>
      </c>
      <c r="F3446" s="71">
        <v>18.66</v>
      </c>
      <c r="G3446" s="71">
        <v>302.11</v>
      </c>
      <c r="H3446" s="45">
        <v>9</v>
      </c>
    </row>
    <row r="3447" spans="1:8" ht="45" x14ac:dyDescent="0.25">
      <c r="A3447" s="68" t="s">
        <v>6913</v>
      </c>
      <c r="B3447" s="68"/>
      <c r="C3447" s="69" t="s">
        <v>6914</v>
      </c>
      <c r="D3447" s="70" t="s">
        <v>21</v>
      </c>
      <c r="E3447" s="71">
        <v>6117.43</v>
      </c>
      <c r="F3447" s="71">
        <v>31.1</v>
      </c>
      <c r="G3447" s="71">
        <v>6148.53</v>
      </c>
      <c r="H3447" s="45">
        <v>9</v>
      </c>
    </row>
    <row r="3448" spans="1:8" ht="45" x14ac:dyDescent="0.25">
      <c r="A3448" s="68" t="s">
        <v>6915</v>
      </c>
      <c r="B3448" s="68"/>
      <c r="C3448" s="69" t="s">
        <v>6916</v>
      </c>
      <c r="D3448" s="70" t="s">
        <v>21</v>
      </c>
      <c r="E3448" s="71">
        <v>159.82</v>
      </c>
      <c r="F3448" s="71">
        <v>18.66</v>
      </c>
      <c r="G3448" s="71">
        <v>178.48</v>
      </c>
      <c r="H3448" s="45">
        <v>9</v>
      </c>
    </row>
    <row r="3449" spans="1:8" ht="45" x14ac:dyDescent="0.25">
      <c r="A3449" s="68" t="s">
        <v>6917</v>
      </c>
      <c r="B3449" s="68"/>
      <c r="C3449" s="69" t="s">
        <v>6918</v>
      </c>
      <c r="D3449" s="70" t="s">
        <v>21</v>
      </c>
      <c r="E3449" s="71">
        <v>448.26</v>
      </c>
      <c r="F3449" s="71">
        <v>18.66</v>
      </c>
      <c r="G3449" s="71">
        <v>466.92</v>
      </c>
      <c r="H3449" s="45">
        <v>9</v>
      </c>
    </row>
    <row r="3450" spans="1:8" ht="30" x14ac:dyDescent="0.25">
      <c r="A3450" s="68" t="s">
        <v>6919</v>
      </c>
      <c r="B3450" s="68"/>
      <c r="C3450" s="69" t="s">
        <v>6920</v>
      </c>
      <c r="D3450" s="70" t="s">
        <v>21</v>
      </c>
      <c r="E3450" s="71">
        <v>421.59</v>
      </c>
      <c r="F3450" s="71">
        <v>18.66</v>
      </c>
      <c r="G3450" s="71">
        <v>440.25</v>
      </c>
      <c r="H3450" s="45">
        <v>9</v>
      </c>
    </row>
    <row r="3451" spans="1:8" ht="30" x14ac:dyDescent="0.25">
      <c r="A3451" s="68" t="s">
        <v>6921</v>
      </c>
      <c r="B3451" s="68"/>
      <c r="C3451" s="69" t="s">
        <v>6922</v>
      </c>
      <c r="D3451" s="70" t="s">
        <v>21</v>
      </c>
      <c r="E3451" s="71">
        <v>824.62</v>
      </c>
      <c r="F3451" s="71">
        <v>24.88</v>
      </c>
      <c r="G3451" s="71">
        <v>849.5</v>
      </c>
      <c r="H3451" s="45">
        <v>9</v>
      </c>
    </row>
    <row r="3452" spans="1:8" x14ac:dyDescent="0.25">
      <c r="A3452" s="68" t="s">
        <v>6923</v>
      </c>
      <c r="B3452" s="68"/>
      <c r="C3452" s="69" t="s">
        <v>6924</v>
      </c>
      <c r="D3452" s="70" t="s">
        <v>21</v>
      </c>
      <c r="E3452" s="71">
        <v>339.28</v>
      </c>
      <c r="F3452" s="71">
        <v>18.66</v>
      </c>
      <c r="G3452" s="71">
        <v>357.94</v>
      </c>
      <c r="H3452" s="45">
        <v>9</v>
      </c>
    </row>
    <row r="3453" spans="1:8" ht="45" x14ac:dyDescent="0.25">
      <c r="A3453" s="68" t="s">
        <v>6925</v>
      </c>
      <c r="B3453" s="68"/>
      <c r="C3453" s="69" t="s">
        <v>6926</v>
      </c>
      <c r="D3453" s="70" t="s">
        <v>21</v>
      </c>
      <c r="E3453" s="71">
        <v>129.91</v>
      </c>
      <c r="F3453" s="71">
        <v>10.37</v>
      </c>
      <c r="G3453" s="71">
        <v>140.28</v>
      </c>
      <c r="H3453" s="45">
        <v>9</v>
      </c>
    </row>
    <row r="3454" spans="1:8" ht="45" x14ac:dyDescent="0.25">
      <c r="A3454" s="68" t="s">
        <v>6927</v>
      </c>
      <c r="B3454" s="68"/>
      <c r="C3454" s="69" t="s">
        <v>6928</v>
      </c>
      <c r="D3454" s="70" t="s">
        <v>21</v>
      </c>
      <c r="E3454" s="71">
        <v>5446.76</v>
      </c>
      <c r="F3454" s="71">
        <v>24.88</v>
      </c>
      <c r="G3454" s="71">
        <v>5471.64</v>
      </c>
      <c r="H3454" s="45">
        <v>9</v>
      </c>
    </row>
    <row r="3455" spans="1:8" ht="45" x14ac:dyDescent="0.25">
      <c r="A3455" s="68" t="s">
        <v>6929</v>
      </c>
      <c r="B3455" s="68"/>
      <c r="C3455" s="69" t="s">
        <v>6930</v>
      </c>
      <c r="D3455" s="70" t="s">
        <v>21</v>
      </c>
      <c r="E3455" s="71">
        <v>1956.35</v>
      </c>
      <c r="F3455" s="71">
        <v>24.88</v>
      </c>
      <c r="G3455" s="71">
        <v>1981.23</v>
      </c>
      <c r="H3455" s="45">
        <v>9</v>
      </c>
    </row>
    <row r="3456" spans="1:8" ht="45" x14ac:dyDescent="0.25">
      <c r="A3456" s="68" t="s">
        <v>6931</v>
      </c>
      <c r="B3456" s="68"/>
      <c r="C3456" s="69" t="s">
        <v>6932</v>
      </c>
      <c r="D3456" s="70" t="s">
        <v>21</v>
      </c>
      <c r="E3456" s="71">
        <v>370.88</v>
      </c>
      <c r="F3456" s="71">
        <v>18.66</v>
      </c>
      <c r="G3456" s="71">
        <v>389.54</v>
      </c>
      <c r="H3456" s="45">
        <v>9</v>
      </c>
    </row>
    <row r="3457" spans="1:8" ht="45" x14ac:dyDescent="0.25">
      <c r="A3457" s="68" t="s">
        <v>6933</v>
      </c>
      <c r="B3457" s="68"/>
      <c r="C3457" s="69" t="s">
        <v>6934</v>
      </c>
      <c r="D3457" s="70" t="s">
        <v>21</v>
      </c>
      <c r="E3457" s="71">
        <v>182.5</v>
      </c>
      <c r="F3457" s="71">
        <v>18.66</v>
      </c>
      <c r="G3457" s="71">
        <v>201.16</v>
      </c>
      <c r="H3457" s="45">
        <v>9</v>
      </c>
    </row>
    <row r="3458" spans="1:8" ht="45" x14ac:dyDescent="0.25">
      <c r="A3458" s="68" t="s">
        <v>6935</v>
      </c>
      <c r="B3458" s="68"/>
      <c r="C3458" s="69" t="s">
        <v>6936</v>
      </c>
      <c r="D3458" s="70" t="s">
        <v>21</v>
      </c>
      <c r="E3458" s="71">
        <v>247.37</v>
      </c>
      <c r="F3458" s="71">
        <v>18.66</v>
      </c>
      <c r="G3458" s="71">
        <v>266.02999999999997</v>
      </c>
      <c r="H3458" s="45">
        <v>9</v>
      </c>
    </row>
    <row r="3459" spans="1:8" ht="45" x14ac:dyDescent="0.25">
      <c r="A3459" s="68" t="s">
        <v>6937</v>
      </c>
      <c r="B3459" s="68"/>
      <c r="C3459" s="69" t="s">
        <v>6938</v>
      </c>
      <c r="D3459" s="70" t="s">
        <v>21</v>
      </c>
      <c r="E3459" s="71">
        <v>502.9</v>
      </c>
      <c r="F3459" s="71">
        <v>18.66</v>
      </c>
      <c r="G3459" s="71">
        <v>521.55999999999995</v>
      </c>
      <c r="H3459" s="45">
        <v>9</v>
      </c>
    </row>
    <row r="3460" spans="1:8" ht="45" x14ac:dyDescent="0.25">
      <c r="A3460" s="68" t="s">
        <v>6939</v>
      </c>
      <c r="B3460" s="68"/>
      <c r="C3460" s="69" t="s">
        <v>6940</v>
      </c>
      <c r="D3460" s="70" t="s">
        <v>21</v>
      </c>
      <c r="E3460" s="71">
        <v>619.66</v>
      </c>
      <c r="F3460" s="71">
        <v>18.66</v>
      </c>
      <c r="G3460" s="71">
        <v>638.32000000000005</v>
      </c>
      <c r="H3460" s="45">
        <v>9</v>
      </c>
    </row>
    <row r="3461" spans="1:8" ht="45" x14ac:dyDescent="0.25">
      <c r="A3461" s="68" t="s">
        <v>6941</v>
      </c>
      <c r="B3461" s="68"/>
      <c r="C3461" s="69" t="s">
        <v>6942</v>
      </c>
      <c r="D3461" s="70" t="s">
        <v>21</v>
      </c>
      <c r="E3461" s="71">
        <v>968.5</v>
      </c>
      <c r="F3461" s="71">
        <v>18.66</v>
      </c>
      <c r="G3461" s="71">
        <v>987.16</v>
      </c>
      <c r="H3461" s="45">
        <v>9</v>
      </c>
    </row>
    <row r="3462" spans="1:8" ht="45" x14ac:dyDescent="0.25">
      <c r="A3462" s="68" t="s">
        <v>6943</v>
      </c>
      <c r="B3462" s="68"/>
      <c r="C3462" s="69" t="s">
        <v>6944</v>
      </c>
      <c r="D3462" s="70" t="s">
        <v>21</v>
      </c>
      <c r="E3462" s="71">
        <v>2232.91</v>
      </c>
      <c r="F3462" s="71">
        <v>24.88</v>
      </c>
      <c r="G3462" s="71">
        <v>2257.79</v>
      </c>
      <c r="H3462" s="45">
        <v>9</v>
      </c>
    </row>
    <row r="3463" spans="1:8" ht="45" x14ac:dyDescent="0.25">
      <c r="A3463" s="68" t="s">
        <v>6945</v>
      </c>
      <c r="B3463" s="68"/>
      <c r="C3463" s="69" t="s">
        <v>6946</v>
      </c>
      <c r="D3463" s="70" t="s">
        <v>21</v>
      </c>
      <c r="E3463" s="71">
        <v>5042.0600000000004</v>
      </c>
      <c r="F3463" s="71">
        <v>24.88</v>
      </c>
      <c r="G3463" s="71">
        <v>5066.9399999999996</v>
      </c>
      <c r="H3463" s="45">
        <v>9</v>
      </c>
    </row>
    <row r="3464" spans="1:8" ht="45" x14ac:dyDescent="0.25">
      <c r="A3464" s="68" t="s">
        <v>6947</v>
      </c>
      <c r="B3464" s="68"/>
      <c r="C3464" s="69" t="s">
        <v>6948</v>
      </c>
      <c r="D3464" s="70" t="s">
        <v>21</v>
      </c>
      <c r="E3464" s="71">
        <v>65.38</v>
      </c>
      <c r="F3464" s="71">
        <v>12.44</v>
      </c>
      <c r="G3464" s="71">
        <v>77.819999999999993</v>
      </c>
      <c r="H3464" s="45">
        <v>9</v>
      </c>
    </row>
    <row r="3465" spans="1:8" ht="45" x14ac:dyDescent="0.25">
      <c r="A3465" s="68" t="s">
        <v>6949</v>
      </c>
      <c r="B3465" s="68"/>
      <c r="C3465" s="69" t="s">
        <v>6950</v>
      </c>
      <c r="D3465" s="70" t="s">
        <v>21</v>
      </c>
      <c r="E3465" s="71">
        <v>77.8</v>
      </c>
      <c r="F3465" s="71">
        <v>18.66</v>
      </c>
      <c r="G3465" s="71">
        <v>96.46</v>
      </c>
      <c r="H3465" s="45">
        <v>9</v>
      </c>
    </row>
    <row r="3466" spans="1:8" ht="45" x14ac:dyDescent="0.25">
      <c r="A3466" s="68" t="s">
        <v>6951</v>
      </c>
      <c r="B3466" s="68"/>
      <c r="C3466" s="69" t="s">
        <v>6952</v>
      </c>
      <c r="D3466" s="70" t="s">
        <v>21</v>
      </c>
      <c r="E3466" s="71">
        <v>97.89</v>
      </c>
      <c r="F3466" s="71">
        <v>16.59</v>
      </c>
      <c r="G3466" s="71">
        <v>114.48</v>
      </c>
      <c r="H3466" s="45">
        <v>9</v>
      </c>
    </row>
    <row r="3467" spans="1:8" ht="45" x14ac:dyDescent="0.25">
      <c r="A3467" s="68" t="s">
        <v>6953</v>
      </c>
      <c r="B3467" s="68"/>
      <c r="C3467" s="69" t="s">
        <v>6954</v>
      </c>
      <c r="D3467" s="70" t="s">
        <v>21</v>
      </c>
      <c r="E3467" s="71">
        <v>106.51</v>
      </c>
      <c r="F3467" s="71">
        <v>18.66</v>
      </c>
      <c r="G3467" s="71">
        <v>125.17</v>
      </c>
      <c r="H3467" s="45">
        <v>9</v>
      </c>
    </row>
    <row r="3468" spans="1:8" ht="45" x14ac:dyDescent="0.25">
      <c r="A3468" s="68" t="s">
        <v>6955</v>
      </c>
      <c r="B3468" s="68"/>
      <c r="C3468" s="69" t="s">
        <v>6956</v>
      </c>
      <c r="D3468" s="70" t="s">
        <v>21</v>
      </c>
      <c r="E3468" s="71">
        <v>422.26</v>
      </c>
      <c r="F3468" s="71">
        <v>18.66</v>
      </c>
      <c r="G3468" s="71">
        <v>440.92</v>
      </c>
      <c r="H3468" s="45">
        <v>9</v>
      </c>
    </row>
    <row r="3469" spans="1:8" ht="45" x14ac:dyDescent="0.25">
      <c r="A3469" s="68" t="s">
        <v>6957</v>
      </c>
      <c r="B3469" s="68"/>
      <c r="C3469" s="69" t="s">
        <v>6958</v>
      </c>
      <c r="D3469" s="70" t="s">
        <v>21</v>
      </c>
      <c r="E3469" s="71">
        <v>619.92999999999995</v>
      </c>
      <c r="F3469" s="71">
        <v>18.66</v>
      </c>
      <c r="G3469" s="71">
        <v>638.59</v>
      </c>
      <c r="H3469" s="45">
        <v>9</v>
      </c>
    </row>
    <row r="3470" spans="1:8" ht="45" x14ac:dyDescent="0.25">
      <c r="A3470" s="68" t="s">
        <v>6959</v>
      </c>
      <c r="B3470" s="68"/>
      <c r="C3470" s="69" t="s">
        <v>6960</v>
      </c>
      <c r="D3470" s="70" t="s">
        <v>21</v>
      </c>
      <c r="E3470" s="71">
        <v>5559.22</v>
      </c>
      <c r="F3470" s="71">
        <v>82.94</v>
      </c>
      <c r="G3470" s="71">
        <v>5642.16</v>
      </c>
      <c r="H3470" s="45">
        <v>9</v>
      </c>
    </row>
    <row r="3471" spans="1:8" ht="45" x14ac:dyDescent="0.25">
      <c r="A3471" s="68" t="s">
        <v>6961</v>
      </c>
      <c r="B3471" s="68"/>
      <c r="C3471" s="69" t="s">
        <v>6962</v>
      </c>
      <c r="D3471" s="70" t="s">
        <v>21</v>
      </c>
      <c r="E3471" s="71">
        <v>5779.63</v>
      </c>
      <c r="F3471" s="71">
        <v>82.94</v>
      </c>
      <c r="G3471" s="71">
        <v>5862.57</v>
      </c>
      <c r="H3471" s="45">
        <v>9</v>
      </c>
    </row>
    <row r="3472" spans="1:8" ht="30" x14ac:dyDescent="0.25">
      <c r="A3472" s="68" t="s">
        <v>6963</v>
      </c>
      <c r="B3472" s="68"/>
      <c r="C3472" s="69" t="s">
        <v>6964</v>
      </c>
      <c r="D3472" s="70" t="s">
        <v>21</v>
      </c>
      <c r="E3472" s="71">
        <v>470.33</v>
      </c>
      <c r="F3472" s="71">
        <v>41.47</v>
      </c>
      <c r="G3472" s="71">
        <v>511.8</v>
      </c>
      <c r="H3472" s="45">
        <v>9</v>
      </c>
    </row>
    <row r="3473" spans="1:8" x14ac:dyDescent="0.25">
      <c r="A3473" s="68" t="s">
        <v>6965</v>
      </c>
      <c r="B3473" s="68"/>
      <c r="C3473" s="69" t="s">
        <v>6966</v>
      </c>
      <c r="D3473" s="70"/>
      <c r="E3473" s="71"/>
      <c r="F3473" s="71"/>
      <c r="G3473" s="71"/>
      <c r="H3473" s="45">
        <v>5</v>
      </c>
    </row>
    <row r="3474" spans="1:8" ht="30" x14ac:dyDescent="0.25">
      <c r="A3474" s="68" t="s">
        <v>6967</v>
      </c>
      <c r="B3474" s="68"/>
      <c r="C3474" s="69" t="s">
        <v>6968</v>
      </c>
      <c r="D3474" s="70" t="s">
        <v>21</v>
      </c>
      <c r="E3474" s="71">
        <v>1315.6</v>
      </c>
      <c r="F3474" s="71">
        <v>51.84</v>
      </c>
      <c r="G3474" s="71">
        <v>1367.44</v>
      </c>
      <c r="H3474" s="45">
        <v>9</v>
      </c>
    </row>
    <row r="3475" spans="1:8" ht="30" x14ac:dyDescent="0.25">
      <c r="A3475" s="68" t="s">
        <v>6969</v>
      </c>
      <c r="B3475" s="68"/>
      <c r="C3475" s="69" t="s">
        <v>6970</v>
      </c>
      <c r="D3475" s="70" t="s">
        <v>21</v>
      </c>
      <c r="E3475" s="71">
        <v>1751.37</v>
      </c>
      <c r="F3475" s="71">
        <v>145.15</v>
      </c>
      <c r="G3475" s="71">
        <v>1896.52</v>
      </c>
      <c r="H3475" s="45">
        <v>9</v>
      </c>
    </row>
    <row r="3476" spans="1:8" ht="30" x14ac:dyDescent="0.25">
      <c r="A3476" s="68" t="s">
        <v>6971</v>
      </c>
      <c r="B3476" s="68"/>
      <c r="C3476" s="69" t="s">
        <v>6972</v>
      </c>
      <c r="D3476" s="70" t="s">
        <v>21</v>
      </c>
      <c r="E3476" s="71">
        <v>2802.43</v>
      </c>
      <c r="F3476" s="71">
        <v>145.15</v>
      </c>
      <c r="G3476" s="71">
        <v>2947.58</v>
      </c>
      <c r="H3476" s="45">
        <v>9</v>
      </c>
    </row>
    <row r="3477" spans="1:8" ht="30" x14ac:dyDescent="0.25">
      <c r="A3477" s="68" t="s">
        <v>6973</v>
      </c>
      <c r="B3477" s="68"/>
      <c r="C3477" s="69" t="s">
        <v>6974</v>
      </c>
      <c r="D3477" s="70" t="s">
        <v>21</v>
      </c>
      <c r="E3477" s="71">
        <v>1290.1199999999999</v>
      </c>
      <c r="F3477" s="71">
        <v>145.15</v>
      </c>
      <c r="G3477" s="71">
        <v>1435.27</v>
      </c>
      <c r="H3477" s="45">
        <v>9</v>
      </c>
    </row>
    <row r="3478" spans="1:8" ht="30" x14ac:dyDescent="0.25">
      <c r="A3478" s="68" t="s">
        <v>6975</v>
      </c>
      <c r="B3478" s="68"/>
      <c r="C3478" s="69" t="s">
        <v>6976</v>
      </c>
      <c r="D3478" s="70" t="s">
        <v>21</v>
      </c>
      <c r="E3478" s="71">
        <v>2852.34</v>
      </c>
      <c r="F3478" s="71">
        <v>145.15</v>
      </c>
      <c r="G3478" s="71">
        <v>2997.49</v>
      </c>
      <c r="H3478" s="45">
        <v>9</v>
      </c>
    </row>
    <row r="3479" spans="1:8" ht="30" x14ac:dyDescent="0.25">
      <c r="A3479" s="68" t="s">
        <v>6977</v>
      </c>
      <c r="B3479" s="68"/>
      <c r="C3479" s="69" t="s">
        <v>6978</v>
      </c>
      <c r="D3479" s="70" t="s">
        <v>21</v>
      </c>
      <c r="E3479" s="71">
        <v>1719.23</v>
      </c>
      <c r="F3479" s="71">
        <v>82.94</v>
      </c>
      <c r="G3479" s="71">
        <v>1802.17</v>
      </c>
      <c r="H3479" s="45">
        <v>9</v>
      </c>
    </row>
    <row r="3480" spans="1:8" ht="30" x14ac:dyDescent="0.25">
      <c r="A3480" s="68" t="s">
        <v>6979</v>
      </c>
      <c r="B3480" s="68"/>
      <c r="C3480" s="69" t="s">
        <v>6980</v>
      </c>
      <c r="D3480" s="70" t="s">
        <v>21</v>
      </c>
      <c r="E3480" s="71">
        <v>3102.68</v>
      </c>
      <c r="F3480" s="71">
        <v>82.94</v>
      </c>
      <c r="G3480" s="71">
        <v>3185.62</v>
      </c>
      <c r="H3480" s="45">
        <v>9</v>
      </c>
    </row>
    <row r="3481" spans="1:8" ht="30" x14ac:dyDescent="0.25">
      <c r="A3481" s="68" t="s">
        <v>6981</v>
      </c>
      <c r="B3481" s="68"/>
      <c r="C3481" s="69" t="s">
        <v>6982</v>
      </c>
      <c r="D3481" s="70" t="s">
        <v>21</v>
      </c>
      <c r="E3481" s="71">
        <v>1017.21</v>
      </c>
      <c r="F3481" s="71">
        <v>82.94</v>
      </c>
      <c r="G3481" s="71">
        <v>1100.1500000000001</v>
      </c>
      <c r="H3481" s="45">
        <v>9</v>
      </c>
    </row>
    <row r="3482" spans="1:8" ht="30" x14ac:dyDescent="0.25">
      <c r="A3482" s="68" t="s">
        <v>6983</v>
      </c>
      <c r="B3482" s="68"/>
      <c r="C3482" s="69" t="s">
        <v>6984</v>
      </c>
      <c r="D3482" s="70" t="s">
        <v>21</v>
      </c>
      <c r="E3482" s="71">
        <v>731.43</v>
      </c>
      <c r="F3482" s="71">
        <v>82.94</v>
      </c>
      <c r="G3482" s="71">
        <v>814.37</v>
      </c>
      <c r="H3482" s="45">
        <v>9</v>
      </c>
    </row>
    <row r="3483" spans="1:8" ht="30" x14ac:dyDescent="0.25">
      <c r="A3483" s="68" t="s">
        <v>6985</v>
      </c>
      <c r="B3483" s="68"/>
      <c r="C3483" s="69" t="s">
        <v>6986</v>
      </c>
      <c r="D3483" s="70" t="s">
        <v>21</v>
      </c>
      <c r="E3483" s="71">
        <v>6087.23</v>
      </c>
      <c r="F3483" s="71">
        <v>51.84</v>
      </c>
      <c r="G3483" s="71">
        <v>6139.07</v>
      </c>
      <c r="H3483" s="45">
        <v>9</v>
      </c>
    </row>
    <row r="3484" spans="1:8" ht="30" x14ac:dyDescent="0.25">
      <c r="A3484" s="68" t="s">
        <v>6987</v>
      </c>
      <c r="B3484" s="68"/>
      <c r="C3484" s="69" t="s">
        <v>6988</v>
      </c>
      <c r="D3484" s="70" t="s">
        <v>21</v>
      </c>
      <c r="E3484" s="71">
        <v>3247.44</v>
      </c>
      <c r="F3484" s="71">
        <v>24.88</v>
      </c>
      <c r="G3484" s="71">
        <v>3272.32</v>
      </c>
      <c r="H3484" s="45">
        <v>9</v>
      </c>
    </row>
    <row r="3485" spans="1:8" ht="30" x14ac:dyDescent="0.25">
      <c r="A3485" s="68" t="s">
        <v>6989</v>
      </c>
      <c r="B3485" s="68"/>
      <c r="C3485" s="69" t="s">
        <v>6990</v>
      </c>
      <c r="D3485" s="70" t="s">
        <v>21</v>
      </c>
      <c r="E3485" s="71">
        <v>1021.25</v>
      </c>
      <c r="F3485" s="71">
        <v>82.94</v>
      </c>
      <c r="G3485" s="71">
        <v>1104.19</v>
      </c>
      <c r="H3485" s="45">
        <v>9</v>
      </c>
    </row>
    <row r="3486" spans="1:8" ht="30" x14ac:dyDescent="0.25">
      <c r="A3486" s="68" t="s">
        <v>6991</v>
      </c>
      <c r="B3486" s="68"/>
      <c r="C3486" s="69" t="s">
        <v>6992</v>
      </c>
      <c r="D3486" s="70" t="s">
        <v>21</v>
      </c>
      <c r="E3486" s="71">
        <v>1106.9100000000001</v>
      </c>
      <c r="F3486" s="71">
        <v>31.1</v>
      </c>
      <c r="G3486" s="71">
        <v>1138.01</v>
      </c>
      <c r="H3486" s="45">
        <v>9</v>
      </c>
    </row>
    <row r="3487" spans="1:8" ht="30" x14ac:dyDescent="0.25">
      <c r="A3487" s="68" t="s">
        <v>6993</v>
      </c>
      <c r="B3487" s="68"/>
      <c r="C3487" s="69" t="s">
        <v>6994</v>
      </c>
      <c r="D3487" s="70" t="s">
        <v>21</v>
      </c>
      <c r="E3487" s="71">
        <v>8838.3799999999992</v>
      </c>
      <c r="F3487" s="71">
        <v>124.41</v>
      </c>
      <c r="G3487" s="71">
        <v>8962.7900000000009</v>
      </c>
      <c r="H3487" s="45">
        <v>9</v>
      </c>
    </row>
    <row r="3488" spans="1:8" ht="30" x14ac:dyDescent="0.25">
      <c r="A3488" s="68" t="s">
        <v>6995</v>
      </c>
      <c r="B3488" s="68"/>
      <c r="C3488" s="69" t="s">
        <v>6996</v>
      </c>
      <c r="D3488" s="70" t="s">
        <v>21</v>
      </c>
      <c r="E3488" s="71">
        <v>2071.36</v>
      </c>
      <c r="F3488" s="71">
        <v>82.94</v>
      </c>
      <c r="G3488" s="71">
        <v>2154.3000000000002</v>
      </c>
      <c r="H3488" s="45">
        <v>9</v>
      </c>
    </row>
    <row r="3489" spans="1:8" ht="30" x14ac:dyDescent="0.25">
      <c r="A3489" s="68" t="s">
        <v>6997</v>
      </c>
      <c r="B3489" s="68"/>
      <c r="C3489" s="69" t="s">
        <v>6998</v>
      </c>
      <c r="D3489" s="70" t="s">
        <v>21</v>
      </c>
      <c r="E3489" s="71">
        <v>3061.08</v>
      </c>
      <c r="F3489" s="71">
        <v>82.94</v>
      </c>
      <c r="G3489" s="71">
        <v>3144.02</v>
      </c>
      <c r="H3489" s="45">
        <v>9</v>
      </c>
    </row>
    <row r="3490" spans="1:8" ht="30" x14ac:dyDescent="0.25">
      <c r="A3490" s="68" t="s">
        <v>6999</v>
      </c>
      <c r="B3490" s="68"/>
      <c r="C3490" s="69" t="s">
        <v>7000</v>
      </c>
      <c r="D3490" s="70" t="s">
        <v>21</v>
      </c>
      <c r="E3490" s="71">
        <v>2055.5500000000002</v>
      </c>
      <c r="F3490" s="71">
        <v>82.94</v>
      </c>
      <c r="G3490" s="71">
        <v>2138.4899999999998</v>
      </c>
      <c r="H3490" s="45">
        <v>9</v>
      </c>
    </row>
    <row r="3491" spans="1:8" x14ac:dyDescent="0.25">
      <c r="A3491" s="68" t="s">
        <v>7001</v>
      </c>
      <c r="B3491" s="68"/>
      <c r="C3491" s="69" t="s">
        <v>7002</v>
      </c>
      <c r="D3491" s="70"/>
      <c r="E3491" s="71"/>
      <c r="F3491" s="71"/>
      <c r="G3491" s="71"/>
      <c r="H3491" s="45">
        <v>5</v>
      </c>
    </row>
    <row r="3492" spans="1:8" ht="45" x14ac:dyDescent="0.25">
      <c r="A3492" s="68" t="s">
        <v>7003</v>
      </c>
      <c r="B3492" s="68"/>
      <c r="C3492" s="69" t="s">
        <v>7004</v>
      </c>
      <c r="D3492" s="70" t="s">
        <v>21</v>
      </c>
      <c r="E3492" s="71">
        <v>86.11</v>
      </c>
      <c r="F3492" s="71">
        <v>18.66</v>
      </c>
      <c r="G3492" s="71">
        <v>104.77</v>
      </c>
      <c r="H3492" s="45">
        <v>9</v>
      </c>
    </row>
    <row r="3493" spans="1:8" ht="45" x14ac:dyDescent="0.25">
      <c r="A3493" s="68" t="s">
        <v>7005</v>
      </c>
      <c r="B3493" s="68"/>
      <c r="C3493" s="69" t="s">
        <v>7006</v>
      </c>
      <c r="D3493" s="70" t="s">
        <v>21</v>
      </c>
      <c r="E3493" s="71">
        <v>122.62</v>
      </c>
      <c r="F3493" s="71">
        <v>24.88</v>
      </c>
      <c r="G3493" s="71">
        <v>147.5</v>
      </c>
      <c r="H3493" s="45">
        <v>9</v>
      </c>
    </row>
    <row r="3494" spans="1:8" ht="45" x14ac:dyDescent="0.25">
      <c r="A3494" s="68" t="s">
        <v>7007</v>
      </c>
      <c r="B3494" s="68"/>
      <c r="C3494" s="69" t="s">
        <v>7008</v>
      </c>
      <c r="D3494" s="70" t="s">
        <v>21</v>
      </c>
      <c r="E3494" s="71">
        <v>147.13</v>
      </c>
      <c r="F3494" s="71">
        <v>31.1</v>
      </c>
      <c r="G3494" s="71">
        <v>178.23</v>
      </c>
      <c r="H3494" s="45">
        <v>9</v>
      </c>
    </row>
    <row r="3495" spans="1:8" ht="45" x14ac:dyDescent="0.25">
      <c r="A3495" s="68" t="s">
        <v>7009</v>
      </c>
      <c r="B3495" s="68"/>
      <c r="C3495" s="69" t="s">
        <v>7010</v>
      </c>
      <c r="D3495" s="70" t="s">
        <v>21</v>
      </c>
      <c r="E3495" s="71">
        <v>223.92</v>
      </c>
      <c r="F3495" s="71">
        <v>33.18</v>
      </c>
      <c r="G3495" s="71">
        <v>257.10000000000002</v>
      </c>
      <c r="H3495" s="45">
        <v>9</v>
      </c>
    </row>
    <row r="3496" spans="1:8" ht="45" x14ac:dyDescent="0.25">
      <c r="A3496" s="68" t="s">
        <v>7011</v>
      </c>
      <c r="B3496" s="68"/>
      <c r="C3496" s="69" t="s">
        <v>7012</v>
      </c>
      <c r="D3496" s="70" t="s">
        <v>21</v>
      </c>
      <c r="E3496" s="71">
        <v>493.35</v>
      </c>
      <c r="F3496" s="71">
        <v>51.84</v>
      </c>
      <c r="G3496" s="71">
        <v>545.19000000000005</v>
      </c>
      <c r="H3496" s="45">
        <v>9</v>
      </c>
    </row>
    <row r="3497" spans="1:8" x14ac:dyDescent="0.25">
      <c r="A3497" s="68" t="s">
        <v>7013</v>
      </c>
      <c r="B3497" s="68"/>
      <c r="C3497" s="69" t="s">
        <v>7014</v>
      </c>
      <c r="D3497" s="70"/>
      <c r="E3497" s="71"/>
      <c r="F3497" s="71"/>
      <c r="G3497" s="71"/>
      <c r="H3497" s="45">
        <v>5</v>
      </c>
    </row>
    <row r="3498" spans="1:8" ht="45" x14ac:dyDescent="0.25">
      <c r="A3498" s="68" t="s">
        <v>7015</v>
      </c>
      <c r="B3498" s="68"/>
      <c r="C3498" s="69" t="s">
        <v>7016</v>
      </c>
      <c r="D3498" s="70" t="s">
        <v>21</v>
      </c>
      <c r="E3498" s="71">
        <v>386.3</v>
      </c>
      <c r="F3498" s="71">
        <v>24.88</v>
      </c>
      <c r="G3498" s="71">
        <v>411.18</v>
      </c>
      <c r="H3498" s="45">
        <v>9</v>
      </c>
    </row>
    <row r="3499" spans="1:8" ht="45" x14ac:dyDescent="0.25">
      <c r="A3499" s="68" t="s">
        <v>7017</v>
      </c>
      <c r="B3499" s="68"/>
      <c r="C3499" s="69" t="s">
        <v>7018</v>
      </c>
      <c r="D3499" s="70" t="s">
        <v>21</v>
      </c>
      <c r="E3499" s="71">
        <v>532.15</v>
      </c>
      <c r="F3499" s="71">
        <v>31.1</v>
      </c>
      <c r="G3499" s="71">
        <v>563.25</v>
      </c>
      <c r="H3499" s="45">
        <v>9</v>
      </c>
    </row>
    <row r="3500" spans="1:8" ht="45" x14ac:dyDescent="0.25">
      <c r="A3500" s="68" t="s">
        <v>7019</v>
      </c>
      <c r="B3500" s="68"/>
      <c r="C3500" s="69" t="s">
        <v>7020</v>
      </c>
      <c r="D3500" s="70" t="s">
        <v>21</v>
      </c>
      <c r="E3500" s="71">
        <v>948.16</v>
      </c>
      <c r="F3500" s="71">
        <v>41.47</v>
      </c>
      <c r="G3500" s="71">
        <v>989.63</v>
      </c>
      <c r="H3500" s="45">
        <v>9</v>
      </c>
    </row>
    <row r="3501" spans="1:8" ht="45" x14ac:dyDescent="0.25">
      <c r="A3501" s="68" t="s">
        <v>7021</v>
      </c>
      <c r="B3501" s="68"/>
      <c r="C3501" s="69" t="s">
        <v>7022</v>
      </c>
      <c r="D3501" s="70" t="s">
        <v>21</v>
      </c>
      <c r="E3501" s="71">
        <v>1339.72</v>
      </c>
      <c r="F3501" s="71">
        <v>51.84</v>
      </c>
      <c r="G3501" s="71">
        <v>1391.56</v>
      </c>
      <c r="H3501" s="45">
        <v>9</v>
      </c>
    </row>
    <row r="3502" spans="1:8" x14ac:dyDescent="0.25">
      <c r="A3502" s="68" t="s">
        <v>7023</v>
      </c>
      <c r="B3502" s="68"/>
      <c r="C3502" s="69" t="s">
        <v>7024</v>
      </c>
      <c r="D3502" s="70"/>
      <c r="E3502" s="71"/>
      <c r="F3502" s="71"/>
      <c r="G3502" s="71"/>
      <c r="H3502" s="45">
        <v>5</v>
      </c>
    </row>
    <row r="3503" spans="1:8" ht="45" x14ac:dyDescent="0.25">
      <c r="A3503" s="68" t="s">
        <v>7025</v>
      </c>
      <c r="B3503" s="68"/>
      <c r="C3503" s="69" t="s">
        <v>7026</v>
      </c>
      <c r="D3503" s="70" t="s">
        <v>21</v>
      </c>
      <c r="E3503" s="71">
        <v>700.65</v>
      </c>
      <c r="F3503" s="71">
        <v>18.66</v>
      </c>
      <c r="G3503" s="71">
        <v>719.31</v>
      </c>
      <c r="H3503" s="45">
        <v>9</v>
      </c>
    </row>
    <row r="3504" spans="1:8" x14ac:dyDescent="0.25">
      <c r="A3504" s="68" t="s">
        <v>7027</v>
      </c>
      <c r="B3504" s="68"/>
      <c r="C3504" s="69" t="s">
        <v>7028</v>
      </c>
      <c r="D3504" s="70"/>
      <c r="E3504" s="71"/>
      <c r="F3504" s="71"/>
      <c r="G3504" s="71"/>
      <c r="H3504" s="45">
        <v>5</v>
      </c>
    </row>
    <row r="3505" spans="1:8" ht="45" x14ac:dyDescent="0.25">
      <c r="A3505" s="68" t="s">
        <v>7029</v>
      </c>
      <c r="B3505" s="68"/>
      <c r="C3505" s="69" t="s">
        <v>7030</v>
      </c>
      <c r="D3505" s="70" t="s">
        <v>21</v>
      </c>
      <c r="E3505" s="71">
        <v>452.8</v>
      </c>
      <c r="F3505" s="71">
        <v>86.81</v>
      </c>
      <c r="G3505" s="71">
        <v>539.61</v>
      </c>
      <c r="H3505" s="45">
        <v>9</v>
      </c>
    </row>
    <row r="3506" spans="1:8" ht="30" x14ac:dyDescent="0.25">
      <c r="A3506" s="68" t="s">
        <v>7031</v>
      </c>
      <c r="B3506" s="68"/>
      <c r="C3506" s="69" t="s">
        <v>7032</v>
      </c>
      <c r="D3506" s="70" t="s">
        <v>21</v>
      </c>
      <c r="E3506" s="71">
        <v>173.48</v>
      </c>
      <c r="F3506" s="71">
        <v>8.2899999999999991</v>
      </c>
      <c r="G3506" s="71">
        <v>181.77</v>
      </c>
      <c r="H3506" s="45">
        <v>9</v>
      </c>
    </row>
    <row r="3507" spans="1:8" ht="30" x14ac:dyDescent="0.25">
      <c r="A3507" s="68" t="s">
        <v>7033</v>
      </c>
      <c r="B3507" s="68"/>
      <c r="C3507" s="69" t="s">
        <v>7034</v>
      </c>
      <c r="D3507" s="70" t="s">
        <v>21</v>
      </c>
      <c r="E3507" s="71">
        <v>180.54</v>
      </c>
      <c r="F3507" s="71">
        <v>20.74</v>
      </c>
      <c r="G3507" s="71">
        <v>201.28</v>
      </c>
      <c r="H3507" s="45">
        <v>9</v>
      </c>
    </row>
    <row r="3508" spans="1:8" ht="60" x14ac:dyDescent="0.25">
      <c r="A3508" s="68" t="s">
        <v>7035</v>
      </c>
      <c r="B3508" s="68"/>
      <c r="C3508" s="69" t="s">
        <v>7036</v>
      </c>
      <c r="D3508" s="70" t="s">
        <v>21</v>
      </c>
      <c r="E3508" s="71">
        <v>7426.99</v>
      </c>
      <c r="F3508" s="71">
        <v>86.81</v>
      </c>
      <c r="G3508" s="71">
        <v>7513.8</v>
      </c>
      <c r="H3508" s="45">
        <v>9</v>
      </c>
    </row>
    <row r="3509" spans="1:8" x14ac:dyDescent="0.25">
      <c r="A3509" s="68" t="s">
        <v>7037</v>
      </c>
      <c r="B3509" s="68"/>
      <c r="C3509" s="69" t="s">
        <v>7038</v>
      </c>
      <c r="D3509" s="70"/>
      <c r="E3509" s="71"/>
      <c r="F3509" s="71"/>
      <c r="G3509" s="71"/>
      <c r="H3509" s="45">
        <v>5</v>
      </c>
    </row>
    <row r="3510" spans="1:8" ht="30" x14ac:dyDescent="0.25">
      <c r="A3510" s="68" t="s">
        <v>7039</v>
      </c>
      <c r="B3510" s="68"/>
      <c r="C3510" s="69" t="s">
        <v>7040</v>
      </c>
      <c r="D3510" s="70" t="s">
        <v>21</v>
      </c>
      <c r="E3510" s="71">
        <v>2963.95</v>
      </c>
      <c r="F3510" s="71">
        <v>143.57</v>
      </c>
      <c r="G3510" s="71">
        <v>3107.52</v>
      </c>
      <c r="H3510" s="45">
        <v>9</v>
      </c>
    </row>
    <row r="3511" spans="1:8" ht="30" x14ac:dyDescent="0.25">
      <c r="A3511" s="68" t="s">
        <v>7041</v>
      </c>
      <c r="B3511" s="68"/>
      <c r="C3511" s="69" t="s">
        <v>7042</v>
      </c>
      <c r="D3511" s="70" t="s">
        <v>21</v>
      </c>
      <c r="E3511" s="71">
        <v>1055.52</v>
      </c>
      <c r="F3511" s="71">
        <v>143.57</v>
      </c>
      <c r="G3511" s="71">
        <v>1199.0899999999999</v>
      </c>
      <c r="H3511" s="45">
        <v>9</v>
      </c>
    </row>
    <row r="3512" spans="1:8" ht="30" x14ac:dyDescent="0.25">
      <c r="A3512" s="68" t="s">
        <v>7043</v>
      </c>
      <c r="B3512" s="68"/>
      <c r="C3512" s="69" t="s">
        <v>7044</v>
      </c>
      <c r="D3512" s="70" t="s">
        <v>21</v>
      </c>
      <c r="E3512" s="71">
        <v>1280.1500000000001</v>
      </c>
      <c r="F3512" s="71">
        <v>51.84</v>
      </c>
      <c r="G3512" s="71">
        <v>1331.99</v>
      </c>
      <c r="H3512" s="45">
        <v>9</v>
      </c>
    </row>
    <row r="3513" spans="1:8" ht="45" x14ac:dyDescent="0.25">
      <c r="A3513" s="68" t="s">
        <v>7045</v>
      </c>
      <c r="B3513" s="68"/>
      <c r="C3513" s="69" t="s">
        <v>7046</v>
      </c>
      <c r="D3513" s="70" t="s">
        <v>21</v>
      </c>
      <c r="E3513" s="71">
        <v>1696.7</v>
      </c>
      <c r="F3513" s="71">
        <v>93.31</v>
      </c>
      <c r="G3513" s="71">
        <v>1790.01</v>
      </c>
      <c r="H3513" s="45">
        <v>9</v>
      </c>
    </row>
    <row r="3514" spans="1:8" ht="45" x14ac:dyDescent="0.25">
      <c r="A3514" s="68" t="s">
        <v>7047</v>
      </c>
      <c r="B3514" s="68"/>
      <c r="C3514" s="69" t="s">
        <v>7048</v>
      </c>
      <c r="D3514" s="70" t="s">
        <v>21</v>
      </c>
      <c r="E3514" s="71">
        <v>2504.62</v>
      </c>
      <c r="F3514" s="71">
        <v>93.31</v>
      </c>
      <c r="G3514" s="71">
        <v>2597.9299999999998</v>
      </c>
      <c r="H3514" s="45">
        <v>9</v>
      </c>
    </row>
    <row r="3515" spans="1:8" ht="30" x14ac:dyDescent="0.25">
      <c r="A3515" s="68" t="s">
        <v>7049</v>
      </c>
      <c r="B3515" s="68"/>
      <c r="C3515" s="69" t="s">
        <v>7050</v>
      </c>
      <c r="D3515" s="70" t="s">
        <v>21</v>
      </c>
      <c r="E3515" s="71">
        <v>6403.07</v>
      </c>
      <c r="F3515" s="71">
        <v>143.57</v>
      </c>
      <c r="G3515" s="71">
        <v>6546.64</v>
      </c>
      <c r="H3515" s="45">
        <v>9</v>
      </c>
    </row>
    <row r="3516" spans="1:8" ht="30" x14ac:dyDescent="0.25">
      <c r="A3516" s="68" t="s">
        <v>7051</v>
      </c>
      <c r="B3516" s="68"/>
      <c r="C3516" s="69" t="s">
        <v>7052</v>
      </c>
      <c r="D3516" s="70" t="s">
        <v>21</v>
      </c>
      <c r="E3516" s="71">
        <v>1155.1600000000001</v>
      </c>
      <c r="F3516" s="71">
        <v>143.57</v>
      </c>
      <c r="G3516" s="71">
        <v>1298.73</v>
      </c>
      <c r="H3516" s="45">
        <v>9</v>
      </c>
    </row>
    <row r="3517" spans="1:8" ht="30" x14ac:dyDescent="0.25">
      <c r="A3517" s="68" t="s">
        <v>7053</v>
      </c>
      <c r="B3517" s="68"/>
      <c r="C3517" s="69" t="s">
        <v>7054</v>
      </c>
      <c r="D3517" s="70" t="s">
        <v>21</v>
      </c>
      <c r="E3517" s="71">
        <v>1810.59</v>
      </c>
      <c r="F3517" s="71">
        <v>143.57</v>
      </c>
      <c r="G3517" s="71">
        <v>1954.16</v>
      </c>
      <c r="H3517" s="45">
        <v>9</v>
      </c>
    </row>
    <row r="3518" spans="1:8" ht="30" x14ac:dyDescent="0.25">
      <c r="A3518" s="68" t="s">
        <v>7055</v>
      </c>
      <c r="B3518" s="68"/>
      <c r="C3518" s="69" t="s">
        <v>7056</v>
      </c>
      <c r="D3518" s="70" t="s">
        <v>21</v>
      </c>
      <c r="E3518" s="71">
        <v>875.62</v>
      </c>
      <c r="F3518" s="71">
        <v>12.44</v>
      </c>
      <c r="G3518" s="71">
        <v>888.06</v>
      </c>
      <c r="H3518" s="45">
        <v>9</v>
      </c>
    </row>
    <row r="3519" spans="1:8" ht="30" x14ac:dyDescent="0.25">
      <c r="A3519" s="68" t="s">
        <v>7057</v>
      </c>
      <c r="B3519" s="68"/>
      <c r="C3519" s="69" t="s">
        <v>7058</v>
      </c>
      <c r="D3519" s="70" t="s">
        <v>21</v>
      </c>
      <c r="E3519" s="71">
        <v>2399.3200000000002</v>
      </c>
      <c r="F3519" s="71">
        <v>18.239999999999998</v>
      </c>
      <c r="G3519" s="71">
        <v>2417.56</v>
      </c>
      <c r="H3519" s="45">
        <v>9</v>
      </c>
    </row>
    <row r="3520" spans="1:8" x14ac:dyDescent="0.25">
      <c r="A3520" s="68" t="s">
        <v>7059</v>
      </c>
      <c r="B3520" s="68"/>
      <c r="C3520" s="69" t="s">
        <v>7060</v>
      </c>
      <c r="D3520" s="70"/>
      <c r="E3520" s="71"/>
      <c r="F3520" s="71"/>
      <c r="G3520" s="71"/>
      <c r="H3520" s="45">
        <v>5</v>
      </c>
    </row>
    <row r="3521" spans="1:8" ht="30" x14ac:dyDescent="0.25">
      <c r="A3521" s="68" t="s">
        <v>7061</v>
      </c>
      <c r="B3521" s="68"/>
      <c r="C3521" s="69" t="s">
        <v>7062</v>
      </c>
      <c r="D3521" s="70" t="s">
        <v>21</v>
      </c>
      <c r="E3521" s="71">
        <v>12.68</v>
      </c>
      <c r="F3521" s="71">
        <v>18.66</v>
      </c>
      <c r="G3521" s="71">
        <v>31.34</v>
      </c>
      <c r="H3521" s="45">
        <v>9</v>
      </c>
    </row>
    <row r="3522" spans="1:8" ht="30" x14ac:dyDescent="0.25">
      <c r="A3522" s="68" t="s">
        <v>7063</v>
      </c>
      <c r="B3522" s="68"/>
      <c r="C3522" s="69" t="s">
        <v>7064</v>
      </c>
      <c r="D3522" s="70" t="s">
        <v>21</v>
      </c>
      <c r="E3522" s="71">
        <v>44.04</v>
      </c>
      <c r="F3522" s="71">
        <v>18.66</v>
      </c>
      <c r="G3522" s="71">
        <v>62.7</v>
      </c>
      <c r="H3522" s="45">
        <v>9</v>
      </c>
    </row>
    <row r="3523" spans="1:8" x14ac:dyDescent="0.25">
      <c r="A3523" s="68" t="s">
        <v>7065</v>
      </c>
      <c r="B3523" s="68"/>
      <c r="C3523" s="69" t="s">
        <v>7066</v>
      </c>
      <c r="D3523" s="70"/>
      <c r="E3523" s="71"/>
      <c r="F3523" s="71"/>
      <c r="G3523" s="71"/>
      <c r="H3523" s="45">
        <v>5</v>
      </c>
    </row>
    <row r="3524" spans="1:8" x14ac:dyDescent="0.25">
      <c r="A3524" s="68" t="s">
        <v>7067</v>
      </c>
      <c r="B3524" s="68"/>
      <c r="C3524" s="69" t="s">
        <v>7068</v>
      </c>
      <c r="D3524" s="70" t="s">
        <v>21</v>
      </c>
      <c r="E3524" s="71">
        <v>110.04</v>
      </c>
      <c r="F3524" s="71">
        <v>6.22</v>
      </c>
      <c r="G3524" s="71">
        <v>116.26</v>
      </c>
      <c r="H3524" s="45">
        <v>9</v>
      </c>
    </row>
    <row r="3525" spans="1:8" x14ac:dyDescent="0.25">
      <c r="A3525" s="68" t="s">
        <v>7069</v>
      </c>
      <c r="B3525" s="68"/>
      <c r="C3525" s="69" t="s">
        <v>7070</v>
      </c>
      <c r="D3525" s="70" t="s">
        <v>21</v>
      </c>
      <c r="E3525" s="71">
        <v>412.89</v>
      </c>
      <c r="F3525" s="71">
        <v>51.84</v>
      </c>
      <c r="G3525" s="71">
        <v>464.73</v>
      </c>
      <c r="H3525" s="45">
        <v>9</v>
      </c>
    </row>
    <row r="3526" spans="1:8" ht="45" x14ac:dyDescent="0.25">
      <c r="A3526" s="68" t="s">
        <v>7071</v>
      </c>
      <c r="B3526" s="68"/>
      <c r="C3526" s="69" t="s">
        <v>7072</v>
      </c>
      <c r="D3526" s="70" t="s">
        <v>21</v>
      </c>
      <c r="E3526" s="71">
        <v>489.35</v>
      </c>
      <c r="F3526" s="71">
        <v>51.84</v>
      </c>
      <c r="G3526" s="71">
        <v>541.19000000000005</v>
      </c>
      <c r="H3526" s="45">
        <v>9</v>
      </c>
    </row>
    <row r="3527" spans="1:8" ht="30" x14ac:dyDescent="0.25">
      <c r="A3527" s="68" t="s">
        <v>7073</v>
      </c>
      <c r="B3527" s="68"/>
      <c r="C3527" s="69" t="s">
        <v>7074</v>
      </c>
      <c r="D3527" s="70" t="s">
        <v>21</v>
      </c>
      <c r="E3527" s="71">
        <v>34.44</v>
      </c>
      <c r="F3527" s="71">
        <v>8.75</v>
      </c>
      <c r="G3527" s="71">
        <v>43.19</v>
      </c>
      <c r="H3527" s="45">
        <v>9</v>
      </c>
    </row>
    <row r="3528" spans="1:8" ht="30" x14ac:dyDescent="0.25">
      <c r="A3528" s="68" t="s">
        <v>7075</v>
      </c>
      <c r="B3528" s="68"/>
      <c r="C3528" s="69" t="s">
        <v>7076</v>
      </c>
      <c r="D3528" s="70" t="s">
        <v>21</v>
      </c>
      <c r="E3528" s="71">
        <v>735.01</v>
      </c>
      <c r="F3528" s="71">
        <v>29.17</v>
      </c>
      <c r="G3528" s="71">
        <v>764.18</v>
      </c>
      <c r="H3528" s="45">
        <v>9</v>
      </c>
    </row>
    <row r="3529" spans="1:8" ht="30" x14ac:dyDescent="0.25">
      <c r="A3529" s="68" t="s">
        <v>7077</v>
      </c>
      <c r="B3529" s="68"/>
      <c r="C3529" s="69" t="s">
        <v>7078</v>
      </c>
      <c r="D3529" s="70" t="s">
        <v>21</v>
      </c>
      <c r="E3529" s="71">
        <v>344.59</v>
      </c>
      <c r="F3529" s="71">
        <v>29.17</v>
      </c>
      <c r="G3529" s="71">
        <v>373.76</v>
      </c>
      <c r="H3529" s="45">
        <v>9</v>
      </c>
    </row>
    <row r="3530" spans="1:8" ht="30" x14ac:dyDescent="0.25">
      <c r="A3530" s="68" t="s">
        <v>7079</v>
      </c>
      <c r="B3530" s="68"/>
      <c r="C3530" s="69" t="s">
        <v>7080</v>
      </c>
      <c r="D3530" s="70" t="s">
        <v>21</v>
      </c>
      <c r="E3530" s="71">
        <v>88.42</v>
      </c>
      <c r="F3530" s="71">
        <v>20.74</v>
      </c>
      <c r="G3530" s="71">
        <v>109.16</v>
      </c>
      <c r="H3530" s="45">
        <v>9</v>
      </c>
    </row>
    <row r="3531" spans="1:8" ht="30" x14ac:dyDescent="0.25">
      <c r="A3531" s="68" t="s">
        <v>7081</v>
      </c>
      <c r="B3531" s="68"/>
      <c r="C3531" s="69" t="s">
        <v>7082</v>
      </c>
      <c r="D3531" s="70" t="s">
        <v>21</v>
      </c>
      <c r="E3531" s="71">
        <v>4346.8100000000004</v>
      </c>
      <c r="F3531" s="71">
        <v>124.41</v>
      </c>
      <c r="G3531" s="71">
        <v>4471.22</v>
      </c>
      <c r="H3531" s="45">
        <v>9</v>
      </c>
    </row>
    <row r="3532" spans="1:8" ht="30" x14ac:dyDescent="0.25">
      <c r="A3532" s="68" t="s">
        <v>7083</v>
      </c>
      <c r="B3532" s="68"/>
      <c r="C3532" s="69" t="s">
        <v>7084</v>
      </c>
      <c r="D3532" s="70" t="s">
        <v>21</v>
      </c>
      <c r="E3532" s="71">
        <v>91.65</v>
      </c>
      <c r="F3532" s="71">
        <v>16.59</v>
      </c>
      <c r="G3532" s="71">
        <v>108.24</v>
      </c>
      <c r="H3532" s="45">
        <v>9</v>
      </c>
    </row>
    <row r="3533" spans="1:8" ht="30" x14ac:dyDescent="0.25">
      <c r="A3533" s="68" t="s">
        <v>7085</v>
      </c>
      <c r="B3533" s="68"/>
      <c r="C3533" s="69" t="s">
        <v>7086</v>
      </c>
      <c r="D3533" s="70" t="s">
        <v>21</v>
      </c>
      <c r="E3533" s="71">
        <v>470.66</v>
      </c>
      <c r="F3533" s="71">
        <v>49.2</v>
      </c>
      <c r="G3533" s="71">
        <v>519.86</v>
      </c>
      <c r="H3533" s="45">
        <v>9</v>
      </c>
    </row>
    <row r="3534" spans="1:8" ht="30" x14ac:dyDescent="0.25">
      <c r="A3534" s="68" t="s">
        <v>7087</v>
      </c>
      <c r="B3534" s="68"/>
      <c r="C3534" s="69" t="s">
        <v>7088</v>
      </c>
      <c r="D3534" s="70" t="s">
        <v>21</v>
      </c>
      <c r="E3534" s="71">
        <v>275.62</v>
      </c>
      <c r="F3534" s="71">
        <v>51.84</v>
      </c>
      <c r="G3534" s="71">
        <v>327.45999999999998</v>
      </c>
      <c r="H3534" s="45">
        <v>9</v>
      </c>
    </row>
    <row r="3535" spans="1:8" ht="30" x14ac:dyDescent="0.25">
      <c r="A3535" s="68" t="s">
        <v>7089</v>
      </c>
      <c r="B3535" s="68"/>
      <c r="C3535" s="69" t="s">
        <v>7090</v>
      </c>
      <c r="D3535" s="70" t="s">
        <v>21</v>
      </c>
      <c r="E3535" s="71">
        <v>330.31</v>
      </c>
      <c r="F3535" s="71">
        <v>51.84</v>
      </c>
      <c r="G3535" s="71">
        <v>382.15</v>
      </c>
      <c r="H3535" s="45">
        <v>9</v>
      </c>
    </row>
    <row r="3536" spans="1:8" x14ac:dyDescent="0.25">
      <c r="A3536" s="68" t="s">
        <v>7091</v>
      </c>
      <c r="B3536" s="68"/>
      <c r="C3536" s="69" t="s">
        <v>7092</v>
      </c>
      <c r="D3536" s="70"/>
      <c r="E3536" s="71"/>
      <c r="F3536" s="71"/>
      <c r="G3536" s="71"/>
      <c r="H3536" s="45">
        <v>2</v>
      </c>
    </row>
    <row r="3537" spans="1:8" x14ac:dyDescent="0.25">
      <c r="A3537" s="68" t="s">
        <v>7093</v>
      </c>
      <c r="B3537" s="68"/>
      <c r="C3537" s="69" t="s">
        <v>7094</v>
      </c>
      <c r="D3537" s="70"/>
      <c r="E3537" s="71"/>
      <c r="F3537" s="71"/>
      <c r="G3537" s="71"/>
      <c r="H3537" s="45">
        <v>5</v>
      </c>
    </row>
    <row r="3538" spans="1:8" ht="30" x14ac:dyDescent="0.25">
      <c r="A3538" s="68" t="s">
        <v>7095</v>
      </c>
      <c r="B3538" s="68"/>
      <c r="C3538" s="69" t="s">
        <v>7096</v>
      </c>
      <c r="D3538" s="70" t="s">
        <v>21</v>
      </c>
      <c r="E3538" s="71">
        <v>7525.97</v>
      </c>
      <c r="F3538" s="71">
        <v>92.08</v>
      </c>
      <c r="G3538" s="71">
        <v>7618.05</v>
      </c>
      <c r="H3538" s="45">
        <v>9</v>
      </c>
    </row>
    <row r="3539" spans="1:8" ht="30" x14ac:dyDescent="0.25">
      <c r="A3539" s="68" t="s">
        <v>7097</v>
      </c>
      <c r="B3539" s="68"/>
      <c r="C3539" s="69" t="s">
        <v>7098</v>
      </c>
      <c r="D3539" s="70" t="s">
        <v>21</v>
      </c>
      <c r="E3539" s="71">
        <v>11139.9</v>
      </c>
      <c r="F3539" s="71">
        <v>125.82</v>
      </c>
      <c r="G3539" s="71">
        <v>11265.72</v>
      </c>
      <c r="H3539" s="45">
        <v>9</v>
      </c>
    </row>
    <row r="3540" spans="1:8" ht="30" x14ac:dyDescent="0.25">
      <c r="A3540" s="68" t="s">
        <v>7099</v>
      </c>
      <c r="B3540" s="68"/>
      <c r="C3540" s="69" t="s">
        <v>7100</v>
      </c>
      <c r="D3540" s="70" t="s">
        <v>21</v>
      </c>
      <c r="E3540" s="71">
        <v>1200.54</v>
      </c>
      <c r="F3540" s="71">
        <v>49.91</v>
      </c>
      <c r="G3540" s="71">
        <v>1250.45</v>
      </c>
      <c r="H3540" s="45">
        <v>9</v>
      </c>
    </row>
    <row r="3541" spans="1:8" ht="30" x14ac:dyDescent="0.25">
      <c r="A3541" s="68" t="s">
        <v>7101</v>
      </c>
      <c r="B3541" s="68"/>
      <c r="C3541" s="69" t="s">
        <v>7102</v>
      </c>
      <c r="D3541" s="70" t="s">
        <v>21</v>
      </c>
      <c r="E3541" s="71">
        <v>1938.91</v>
      </c>
      <c r="F3541" s="71">
        <v>49.91</v>
      </c>
      <c r="G3541" s="71">
        <v>1988.82</v>
      </c>
      <c r="H3541" s="45">
        <v>9</v>
      </c>
    </row>
    <row r="3542" spans="1:8" ht="30" x14ac:dyDescent="0.25">
      <c r="A3542" s="68" t="s">
        <v>7103</v>
      </c>
      <c r="B3542" s="68"/>
      <c r="C3542" s="69" t="s">
        <v>7104</v>
      </c>
      <c r="D3542" s="70" t="s">
        <v>21</v>
      </c>
      <c r="E3542" s="71">
        <v>3138.1</v>
      </c>
      <c r="F3542" s="71">
        <v>58.34</v>
      </c>
      <c r="G3542" s="71">
        <v>3196.44</v>
      </c>
      <c r="H3542" s="45">
        <v>9</v>
      </c>
    </row>
    <row r="3543" spans="1:8" ht="30" x14ac:dyDescent="0.25">
      <c r="A3543" s="68" t="s">
        <v>7105</v>
      </c>
      <c r="B3543" s="68"/>
      <c r="C3543" s="69" t="s">
        <v>7106</v>
      </c>
      <c r="D3543" s="70" t="s">
        <v>21</v>
      </c>
      <c r="E3543" s="71">
        <v>5496.95</v>
      </c>
      <c r="F3543" s="71">
        <v>75.209999999999994</v>
      </c>
      <c r="G3543" s="71">
        <v>5572.16</v>
      </c>
      <c r="H3543" s="45">
        <v>9</v>
      </c>
    </row>
    <row r="3544" spans="1:8" ht="45" x14ac:dyDescent="0.25">
      <c r="A3544" s="68" t="s">
        <v>7107</v>
      </c>
      <c r="B3544" s="68"/>
      <c r="C3544" s="69" t="s">
        <v>7108</v>
      </c>
      <c r="D3544" s="70" t="s">
        <v>21</v>
      </c>
      <c r="E3544" s="71">
        <v>8446.74</v>
      </c>
      <c r="F3544" s="71">
        <v>66.78</v>
      </c>
      <c r="G3544" s="71">
        <v>8513.52</v>
      </c>
      <c r="H3544" s="45">
        <v>9</v>
      </c>
    </row>
    <row r="3545" spans="1:8" ht="45" x14ac:dyDescent="0.25">
      <c r="A3545" s="68" t="s">
        <v>7109</v>
      </c>
      <c r="B3545" s="68"/>
      <c r="C3545" s="69" t="s">
        <v>7110</v>
      </c>
      <c r="D3545" s="70" t="s">
        <v>21</v>
      </c>
      <c r="E3545" s="71">
        <v>15187.73</v>
      </c>
      <c r="F3545" s="71">
        <v>92.08</v>
      </c>
      <c r="G3545" s="71">
        <v>15279.81</v>
      </c>
      <c r="H3545" s="45">
        <v>9</v>
      </c>
    </row>
    <row r="3546" spans="1:8" ht="30" x14ac:dyDescent="0.25">
      <c r="A3546" s="68" t="s">
        <v>7111</v>
      </c>
      <c r="B3546" s="68"/>
      <c r="C3546" s="69" t="s">
        <v>7112</v>
      </c>
      <c r="D3546" s="70" t="s">
        <v>21</v>
      </c>
      <c r="E3546" s="71">
        <v>936</v>
      </c>
      <c r="F3546" s="71">
        <v>58.34</v>
      </c>
      <c r="G3546" s="71">
        <v>994.34</v>
      </c>
      <c r="H3546" s="45">
        <v>9</v>
      </c>
    </row>
    <row r="3547" spans="1:8" ht="30" x14ac:dyDescent="0.25">
      <c r="A3547" s="68" t="s">
        <v>7113</v>
      </c>
      <c r="B3547" s="68"/>
      <c r="C3547" s="69" t="s">
        <v>7114</v>
      </c>
      <c r="D3547" s="70" t="s">
        <v>21</v>
      </c>
      <c r="E3547" s="71">
        <v>599.9</v>
      </c>
      <c r="F3547" s="71">
        <v>58.34</v>
      </c>
      <c r="G3547" s="71">
        <v>658.24</v>
      </c>
      <c r="H3547" s="45">
        <v>9</v>
      </c>
    </row>
    <row r="3548" spans="1:8" x14ac:dyDescent="0.25">
      <c r="A3548" s="68" t="s">
        <v>7115</v>
      </c>
      <c r="B3548" s="68"/>
      <c r="C3548" s="69" t="s">
        <v>7116</v>
      </c>
      <c r="D3548" s="70"/>
      <c r="E3548" s="71"/>
      <c r="F3548" s="71"/>
      <c r="G3548" s="71"/>
      <c r="H3548" s="45">
        <v>5</v>
      </c>
    </row>
    <row r="3549" spans="1:8" ht="30" x14ac:dyDescent="0.25">
      <c r="A3549" s="68" t="s">
        <v>7117</v>
      </c>
      <c r="B3549" s="68"/>
      <c r="C3549" s="69" t="s">
        <v>7118</v>
      </c>
      <c r="D3549" s="70" t="s">
        <v>334</v>
      </c>
      <c r="E3549" s="71">
        <v>3662.17</v>
      </c>
      <c r="F3549" s="71">
        <v>58.34</v>
      </c>
      <c r="G3549" s="71">
        <v>3720.51</v>
      </c>
      <c r="H3549" s="45">
        <v>9</v>
      </c>
    </row>
    <row r="3550" spans="1:8" ht="30" x14ac:dyDescent="0.25">
      <c r="A3550" s="68" t="s">
        <v>7119</v>
      </c>
      <c r="B3550" s="68"/>
      <c r="C3550" s="69" t="s">
        <v>7120</v>
      </c>
      <c r="D3550" s="70" t="s">
        <v>334</v>
      </c>
      <c r="E3550" s="71">
        <v>6301.09</v>
      </c>
      <c r="F3550" s="71">
        <v>58.34</v>
      </c>
      <c r="G3550" s="71">
        <v>6359.43</v>
      </c>
      <c r="H3550" s="45">
        <v>9</v>
      </c>
    </row>
    <row r="3551" spans="1:8" ht="30" x14ac:dyDescent="0.25">
      <c r="A3551" s="68" t="s">
        <v>7121</v>
      </c>
      <c r="B3551" s="68"/>
      <c r="C3551" s="69" t="s">
        <v>7122</v>
      </c>
      <c r="D3551" s="70" t="s">
        <v>334</v>
      </c>
      <c r="E3551" s="71">
        <v>8938.5300000000007</v>
      </c>
      <c r="F3551" s="71">
        <v>58.34</v>
      </c>
      <c r="G3551" s="71">
        <v>8996.8700000000008</v>
      </c>
      <c r="H3551" s="45">
        <v>9</v>
      </c>
    </row>
    <row r="3552" spans="1:8" ht="30" x14ac:dyDescent="0.25">
      <c r="A3552" s="68" t="s">
        <v>7123</v>
      </c>
      <c r="B3552" s="68"/>
      <c r="C3552" s="69" t="s">
        <v>7124</v>
      </c>
      <c r="D3552" s="70" t="s">
        <v>334</v>
      </c>
      <c r="E3552" s="71">
        <v>16939.07</v>
      </c>
      <c r="F3552" s="71">
        <v>58.34</v>
      </c>
      <c r="G3552" s="71">
        <v>16997.41</v>
      </c>
      <c r="H3552" s="45">
        <v>9</v>
      </c>
    </row>
    <row r="3553" spans="1:8" x14ac:dyDescent="0.25">
      <c r="A3553" s="68" t="s">
        <v>7125</v>
      </c>
      <c r="B3553" s="68"/>
      <c r="C3553" s="69" t="s">
        <v>7126</v>
      </c>
      <c r="D3553" s="70"/>
      <c r="E3553" s="71"/>
      <c r="F3553" s="71"/>
      <c r="G3553" s="71"/>
      <c r="H3553" s="45">
        <v>5</v>
      </c>
    </row>
    <row r="3554" spans="1:8" ht="60" x14ac:dyDescent="0.25">
      <c r="A3554" s="68" t="s">
        <v>7127</v>
      </c>
      <c r="B3554" s="68"/>
      <c r="C3554" s="69" t="s">
        <v>7128</v>
      </c>
      <c r="D3554" s="70" t="s">
        <v>131</v>
      </c>
      <c r="E3554" s="71">
        <v>16644.189999999999</v>
      </c>
      <c r="F3554" s="71">
        <v>3115.45</v>
      </c>
      <c r="G3554" s="71">
        <v>19759.64</v>
      </c>
      <c r="H3554" s="45">
        <v>9</v>
      </c>
    </row>
    <row r="3555" spans="1:8" ht="60" x14ac:dyDescent="0.25">
      <c r="A3555" s="68" t="s">
        <v>7129</v>
      </c>
      <c r="B3555" s="68"/>
      <c r="C3555" s="69" t="s">
        <v>7130</v>
      </c>
      <c r="D3555" s="70" t="s">
        <v>131</v>
      </c>
      <c r="E3555" s="71">
        <v>33524.629999999997</v>
      </c>
      <c r="F3555" s="71">
        <v>6667.46</v>
      </c>
      <c r="G3555" s="71">
        <v>40192.089999999997</v>
      </c>
      <c r="H3555" s="45">
        <v>9</v>
      </c>
    </row>
    <row r="3556" spans="1:8" x14ac:dyDescent="0.25">
      <c r="A3556" s="68" t="s">
        <v>7131</v>
      </c>
      <c r="B3556" s="68"/>
      <c r="C3556" s="69" t="s">
        <v>7132</v>
      </c>
      <c r="D3556" s="70"/>
      <c r="E3556" s="71"/>
      <c r="F3556" s="71"/>
      <c r="G3556" s="71"/>
      <c r="H3556" s="45">
        <v>5</v>
      </c>
    </row>
    <row r="3557" spans="1:8" x14ac:dyDescent="0.25">
      <c r="A3557" s="68" t="s">
        <v>7133</v>
      </c>
      <c r="B3557" s="68"/>
      <c r="C3557" s="69" t="s">
        <v>7134</v>
      </c>
      <c r="D3557" s="70" t="s">
        <v>21</v>
      </c>
      <c r="E3557" s="71">
        <v>83.98</v>
      </c>
      <c r="F3557" s="71">
        <v>12.44</v>
      </c>
      <c r="G3557" s="71">
        <v>96.42</v>
      </c>
      <c r="H3557" s="45">
        <v>9</v>
      </c>
    </row>
    <row r="3558" spans="1:8" x14ac:dyDescent="0.25">
      <c r="A3558" s="68" t="s">
        <v>7135</v>
      </c>
      <c r="B3558" s="68"/>
      <c r="C3558" s="69" t="s">
        <v>7136</v>
      </c>
      <c r="D3558" s="70" t="s">
        <v>21</v>
      </c>
      <c r="E3558" s="71">
        <v>105.37</v>
      </c>
      <c r="F3558" s="71">
        <v>16.59</v>
      </c>
      <c r="G3558" s="71">
        <v>121.96</v>
      </c>
      <c r="H3558" s="45">
        <v>9</v>
      </c>
    </row>
    <row r="3559" spans="1:8" x14ac:dyDescent="0.25">
      <c r="A3559" s="68" t="s">
        <v>7137</v>
      </c>
      <c r="B3559" s="68"/>
      <c r="C3559" s="69" t="s">
        <v>7138</v>
      </c>
      <c r="D3559" s="70" t="s">
        <v>21</v>
      </c>
      <c r="E3559" s="71">
        <v>221.07</v>
      </c>
      <c r="F3559" s="71">
        <v>18.66</v>
      </c>
      <c r="G3559" s="71">
        <v>239.73</v>
      </c>
      <c r="H3559" s="45">
        <v>9</v>
      </c>
    </row>
    <row r="3560" spans="1:8" x14ac:dyDescent="0.25">
      <c r="A3560" s="68" t="s">
        <v>7139</v>
      </c>
      <c r="B3560" s="68"/>
      <c r="C3560" s="69" t="s">
        <v>7140</v>
      </c>
      <c r="D3560" s="70" t="s">
        <v>21</v>
      </c>
      <c r="E3560" s="71">
        <v>233.79</v>
      </c>
      <c r="F3560" s="71">
        <v>18.66</v>
      </c>
      <c r="G3560" s="71">
        <v>252.45</v>
      </c>
      <c r="H3560" s="45">
        <v>9</v>
      </c>
    </row>
    <row r="3561" spans="1:8" x14ac:dyDescent="0.25">
      <c r="A3561" s="68" t="s">
        <v>7141</v>
      </c>
      <c r="B3561" s="68"/>
      <c r="C3561" s="69" t="s">
        <v>7142</v>
      </c>
      <c r="D3561" s="70" t="s">
        <v>21</v>
      </c>
      <c r="E3561" s="71">
        <v>317.92</v>
      </c>
      <c r="F3561" s="71">
        <v>24.88</v>
      </c>
      <c r="G3561" s="71">
        <v>342.8</v>
      </c>
      <c r="H3561" s="45">
        <v>9</v>
      </c>
    </row>
    <row r="3562" spans="1:8" x14ac:dyDescent="0.25">
      <c r="A3562" s="68" t="s">
        <v>7143</v>
      </c>
      <c r="B3562" s="68"/>
      <c r="C3562" s="69" t="s">
        <v>7144</v>
      </c>
      <c r="D3562" s="70" t="s">
        <v>21</v>
      </c>
      <c r="E3562" s="71">
        <v>1317.84</v>
      </c>
      <c r="F3562" s="71">
        <v>18.66</v>
      </c>
      <c r="G3562" s="71">
        <v>1336.5</v>
      </c>
      <c r="H3562" s="45">
        <v>9</v>
      </c>
    </row>
    <row r="3563" spans="1:8" ht="30" x14ac:dyDescent="0.25">
      <c r="A3563" s="68" t="s">
        <v>7145</v>
      </c>
      <c r="B3563" s="68"/>
      <c r="C3563" s="69" t="s">
        <v>7146</v>
      </c>
      <c r="D3563" s="70" t="s">
        <v>21</v>
      </c>
      <c r="E3563" s="71">
        <v>1728.56</v>
      </c>
      <c r="F3563" s="71">
        <v>82.94</v>
      </c>
      <c r="G3563" s="71">
        <v>1811.5</v>
      </c>
      <c r="H3563" s="45">
        <v>9</v>
      </c>
    </row>
    <row r="3564" spans="1:8" x14ac:dyDescent="0.25">
      <c r="A3564" s="68" t="s">
        <v>7147</v>
      </c>
      <c r="B3564" s="68"/>
      <c r="C3564" s="69" t="s">
        <v>7148</v>
      </c>
      <c r="D3564" s="70"/>
      <c r="E3564" s="71"/>
      <c r="F3564" s="71"/>
      <c r="G3564" s="71"/>
      <c r="H3564" s="45">
        <v>5</v>
      </c>
    </row>
    <row r="3565" spans="1:8" x14ac:dyDescent="0.25">
      <c r="A3565" s="68" t="s">
        <v>7149</v>
      </c>
      <c r="B3565" s="68"/>
      <c r="C3565" s="69" t="s">
        <v>7150</v>
      </c>
      <c r="D3565" s="70" t="s">
        <v>21</v>
      </c>
      <c r="E3565" s="71"/>
      <c r="F3565" s="71">
        <v>50.61</v>
      </c>
      <c r="G3565" s="71">
        <v>50.61</v>
      </c>
      <c r="H3565" s="45">
        <v>9</v>
      </c>
    </row>
    <row r="3566" spans="1:8" x14ac:dyDescent="0.25">
      <c r="A3566" s="68" t="s">
        <v>7151</v>
      </c>
      <c r="B3566" s="68"/>
      <c r="C3566" s="69" t="s">
        <v>7152</v>
      </c>
      <c r="D3566" s="70" t="s">
        <v>21</v>
      </c>
      <c r="E3566" s="71"/>
      <c r="F3566" s="71">
        <v>134.96</v>
      </c>
      <c r="G3566" s="71">
        <v>134.96</v>
      </c>
      <c r="H3566" s="45">
        <v>9</v>
      </c>
    </row>
    <row r="3567" spans="1:8" x14ac:dyDescent="0.25">
      <c r="A3567" s="68" t="s">
        <v>7153</v>
      </c>
      <c r="B3567" s="68"/>
      <c r="C3567" s="69" t="s">
        <v>7154</v>
      </c>
      <c r="D3567" s="70" t="s">
        <v>21</v>
      </c>
      <c r="E3567" s="71"/>
      <c r="F3567" s="71">
        <v>303.66000000000003</v>
      </c>
      <c r="G3567" s="71">
        <v>303.66000000000003</v>
      </c>
      <c r="H3567" s="45">
        <v>9</v>
      </c>
    </row>
    <row r="3568" spans="1:8" x14ac:dyDescent="0.25">
      <c r="A3568" s="68" t="s">
        <v>7155</v>
      </c>
      <c r="B3568" s="68"/>
      <c r="C3568" s="69" t="s">
        <v>7156</v>
      </c>
      <c r="D3568" s="70"/>
      <c r="E3568" s="71"/>
      <c r="F3568" s="71"/>
      <c r="G3568" s="71"/>
      <c r="H3568" s="45">
        <v>2</v>
      </c>
    </row>
    <row r="3569" spans="1:8" x14ac:dyDescent="0.25">
      <c r="A3569" s="68" t="s">
        <v>7157</v>
      </c>
      <c r="B3569" s="68"/>
      <c r="C3569" s="69" t="s">
        <v>7158</v>
      </c>
      <c r="D3569" s="70"/>
      <c r="E3569" s="71"/>
      <c r="F3569" s="71"/>
      <c r="G3569" s="71"/>
      <c r="H3569" s="45">
        <v>5</v>
      </c>
    </row>
    <row r="3570" spans="1:8" ht="30" x14ac:dyDescent="0.25">
      <c r="A3570" s="68" t="s">
        <v>7159</v>
      </c>
      <c r="B3570" s="68"/>
      <c r="C3570" s="69" t="s">
        <v>7160</v>
      </c>
      <c r="D3570" s="70" t="s">
        <v>21</v>
      </c>
      <c r="E3570" s="71">
        <v>38.51</v>
      </c>
      <c r="F3570" s="71">
        <v>41.47</v>
      </c>
      <c r="G3570" s="71">
        <v>79.98</v>
      </c>
      <c r="H3570" s="45">
        <v>9</v>
      </c>
    </row>
    <row r="3571" spans="1:8" ht="30" x14ac:dyDescent="0.25">
      <c r="A3571" s="68" t="s">
        <v>7161</v>
      </c>
      <c r="B3571" s="68"/>
      <c r="C3571" s="69" t="s">
        <v>7162</v>
      </c>
      <c r="D3571" s="70" t="s">
        <v>21</v>
      </c>
      <c r="E3571" s="71">
        <v>52.62</v>
      </c>
      <c r="F3571" s="71">
        <v>41.47</v>
      </c>
      <c r="G3571" s="71">
        <v>94.09</v>
      </c>
      <c r="H3571" s="45">
        <v>9</v>
      </c>
    </row>
    <row r="3572" spans="1:8" ht="30" x14ac:dyDescent="0.25">
      <c r="A3572" s="68" t="s">
        <v>7163</v>
      </c>
      <c r="B3572" s="68"/>
      <c r="C3572" s="69" t="s">
        <v>7164</v>
      </c>
      <c r="D3572" s="70" t="s">
        <v>21</v>
      </c>
      <c r="E3572" s="71">
        <v>64.349999999999994</v>
      </c>
      <c r="F3572" s="71">
        <v>41.47</v>
      </c>
      <c r="G3572" s="71">
        <v>105.82</v>
      </c>
      <c r="H3572" s="45">
        <v>9</v>
      </c>
    </row>
    <row r="3573" spans="1:8" ht="30" x14ac:dyDescent="0.25">
      <c r="A3573" s="68" t="s">
        <v>7165</v>
      </c>
      <c r="B3573" s="68"/>
      <c r="C3573" s="69" t="s">
        <v>7166</v>
      </c>
      <c r="D3573" s="70" t="s">
        <v>21</v>
      </c>
      <c r="E3573" s="71">
        <v>73.77</v>
      </c>
      <c r="F3573" s="71">
        <v>41.47</v>
      </c>
      <c r="G3573" s="71">
        <v>115.24</v>
      </c>
      <c r="H3573" s="45">
        <v>9</v>
      </c>
    </row>
    <row r="3574" spans="1:8" ht="30" x14ac:dyDescent="0.25">
      <c r="A3574" s="68" t="s">
        <v>7167</v>
      </c>
      <c r="B3574" s="68"/>
      <c r="C3574" s="69" t="s">
        <v>7168</v>
      </c>
      <c r="D3574" s="70" t="s">
        <v>21</v>
      </c>
      <c r="E3574" s="71">
        <v>92.44</v>
      </c>
      <c r="F3574" s="71">
        <v>41.47</v>
      </c>
      <c r="G3574" s="71">
        <v>133.91</v>
      </c>
      <c r="H3574" s="45">
        <v>9</v>
      </c>
    </row>
    <row r="3575" spans="1:8" ht="30" x14ac:dyDescent="0.25">
      <c r="A3575" s="68" t="s">
        <v>7169</v>
      </c>
      <c r="B3575" s="68"/>
      <c r="C3575" s="69" t="s">
        <v>7170</v>
      </c>
      <c r="D3575" s="70" t="s">
        <v>21</v>
      </c>
      <c r="E3575" s="71">
        <v>111.59</v>
      </c>
      <c r="F3575" s="71">
        <v>41.47</v>
      </c>
      <c r="G3575" s="71">
        <v>153.06</v>
      </c>
      <c r="H3575" s="45">
        <v>9</v>
      </c>
    </row>
    <row r="3576" spans="1:8" x14ac:dyDescent="0.25">
      <c r="A3576" s="68" t="s">
        <v>7171</v>
      </c>
      <c r="B3576" s="68"/>
      <c r="C3576" s="69" t="s">
        <v>7172</v>
      </c>
      <c r="D3576" s="70"/>
      <c r="E3576" s="71"/>
      <c r="F3576" s="71"/>
      <c r="G3576" s="71"/>
      <c r="H3576" s="45">
        <v>5</v>
      </c>
    </row>
    <row r="3577" spans="1:8" x14ac:dyDescent="0.25">
      <c r="A3577" s="68" t="s">
        <v>7173</v>
      </c>
      <c r="B3577" s="68"/>
      <c r="C3577" s="69" t="s">
        <v>7174</v>
      </c>
      <c r="D3577" s="70" t="s">
        <v>21</v>
      </c>
      <c r="E3577" s="71">
        <v>106.22</v>
      </c>
      <c r="F3577" s="71">
        <v>187.59</v>
      </c>
      <c r="G3577" s="71">
        <v>293.81</v>
      </c>
      <c r="H3577" s="45">
        <v>9</v>
      </c>
    </row>
    <row r="3578" spans="1:8" ht="30" x14ac:dyDescent="0.25">
      <c r="A3578" s="68" t="s">
        <v>7175</v>
      </c>
      <c r="B3578" s="68"/>
      <c r="C3578" s="69" t="s">
        <v>7176</v>
      </c>
      <c r="D3578" s="70" t="s">
        <v>21</v>
      </c>
      <c r="E3578" s="71">
        <v>71.56</v>
      </c>
      <c r="F3578" s="71">
        <v>45.57</v>
      </c>
      <c r="G3578" s="71">
        <v>117.13</v>
      </c>
      <c r="H3578" s="45">
        <v>9</v>
      </c>
    </row>
    <row r="3579" spans="1:8" ht="30" x14ac:dyDescent="0.25">
      <c r="A3579" s="68" t="s">
        <v>7177</v>
      </c>
      <c r="B3579" s="68"/>
      <c r="C3579" s="69" t="s">
        <v>7178</v>
      </c>
      <c r="D3579" s="70" t="s">
        <v>21</v>
      </c>
      <c r="E3579" s="71">
        <v>412.76</v>
      </c>
      <c r="F3579" s="71">
        <v>41.47</v>
      </c>
      <c r="G3579" s="71">
        <v>454.23</v>
      </c>
      <c r="H3579" s="45">
        <v>9</v>
      </c>
    </row>
    <row r="3580" spans="1:8" x14ac:dyDescent="0.25">
      <c r="A3580" s="68" t="s">
        <v>7179</v>
      </c>
      <c r="B3580" s="68"/>
      <c r="C3580" s="69" t="s">
        <v>7180</v>
      </c>
      <c r="D3580" s="70"/>
      <c r="E3580" s="71"/>
      <c r="F3580" s="71"/>
      <c r="G3580" s="71"/>
      <c r="H3580" s="45">
        <v>5</v>
      </c>
    </row>
    <row r="3581" spans="1:8" x14ac:dyDescent="0.25">
      <c r="A3581" s="68" t="s">
        <v>7181</v>
      </c>
      <c r="B3581" s="68"/>
      <c r="C3581" s="69" t="s">
        <v>7182</v>
      </c>
      <c r="D3581" s="70" t="s">
        <v>21</v>
      </c>
      <c r="E3581" s="71">
        <v>35.479999999999997</v>
      </c>
      <c r="F3581" s="71">
        <v>41.47</v>
      </c>
      <c r="G3581" s="71">
        <v>76.95</v>
      </c>
      <c r="H3581" s="45">
        <v>9</v>
      </c>
    </row>
    <row r="3582" spans="1:8" x14ac:dyDescent="0.25">
      <c r="A3582" s="68" t="s">
        <v>7183</v>
      </c>
      <c r="B3582" s="68"/>
      <c r="C3582" s="69" t="s">
        <v>7184</v>
      </c>
      <c r="D3582" s="70"/>
      <c r="E3582" s="71"/>
      <c r="F3582" s="71"/>
      <c r="G3582" s="71"/>
      <c r="H3582" s="45">
        <v>5</v>
      </c>
    </row>
    <row r="3583" spans="1:8" ht="30" x14ac:dyDescent="0.25">
      <c r="A3583" s="68" t="s">
        <v>7185</v>
      </c>
      <c r="B3583" s="68"/>
      <c r="C3583" s="69" t="s">
        <v>7186</v>
      </c>
      <c r="D3583" s="70" t="s">
        <v>21</v>
      </c>
      <c r="E3583" s="71">
        <v>136.28</v>
      </c>
      <c r="F3583" s="71">
        <v>49.76</v>
      </c>
      <c r="G3583" s="71">
        <v>186.04</v>
      </c>
      <c r="H3583" s="45">
        <v>9</v>
      </c>
    </row>
    <row r="3584" spans="1:8" ht="30" x14ac:dyDescent="0.25">
      <c r="A3584" s="68" t="s">
        <v>7187</v>
      </c>
      <c r="B3584" s="68"/>
      <c r="C3584" s="69" t="s">
        <v>7188</v>
      </c>
      <c r="D3584" s="70" t="s">
        <v>21</v>
      </c>
      <c r="E3584" s="71">
        <v>484.04</v>
      </c>
      <c r="F3584" s="71">
        <v>62.21</v>
      </c>
      <c r="G3584" s="71">
        <v>546.25</v>
      </c>
      <c r="H3584" s="45">
        <v>9</v>
      </c>
    </row>
    <row r="3585" spans="1:8" x14ac:dyDescent="0.25">
      <c r="A3585" s="68" t="s">
        <v>7189</v>
      </c>
      <c r="B3585" s="68"/>
      <c r="C3585" s="69" t="s">
        <v>7190</v>
      </c>
      <c r="D3585" s="70"/>
      <c r="E3585" s="71"/>
      <c r="F3585" s="71"/>
      <c r="G3585" s="71"/>
      <c r="H3585" s="45">
        <v>5</v>
      </c>
    </row>
    <row r="3586" spans="1:8" x14ac:dyDescent="0.25">
      <c r="A3586" s="68" t="s">
        <v>7191</v>
      </c>
      <c r="B3586" s="68"/>
      <c r="C3586" s="69" t="s">
        <v>7192</v>
      </c>
      <c r="D3586" s="70" t="s">
        <v>21</v>
      </c>
      <c r="E3586" s="71">
        <v>14.1</v>
      </c>
      <c r="F3586" s="71">
        <v>2.4900000000000002</v>
      </c>
      <c r="G3586" s="71">
        <v>16.59</v>
      </c>
      <c r="H3586" s="45">
        <v>9</v>
      </c>
    </row>
    <row r="3587" spans="1:8" x14ac:dyDescent="0.25">
      <c r="A3587" s="68" t="s">
        <v>7193</v>
      </c>
      <c r="B3587" s="68"/>
      <c r="C3587" s="69" t="s">
        <v>7194</v>
      </c>
      <c r="D3587" s="70" t="s">
        <v>73</v>
      </c>
      <c r="E3587" s="71">
        <v>1201.18</v>
      </c>
      <c r="F3587" s="71">
        <v>27.14</v>
      </c>
      <c r="G3587" s="71">
        <v>1228.32</v>
      </c>
      <c r="H3587" s="45">
        <v>9</v>
      </c>
    </row>
    <row r="3588" spans="1:8" x14ac:dyDescent="0.25">
      <c r="A3588" s="68" t="s">
        <v>7195</v>
      </c>
      <c r="B3588" s="68"/>
      <c r="C3588" s="69" t="s">
        <v>7196</v>
      </c>
      <c r="D3588" s="70" t="s">
        <v>21</v>
      </c>
      <c r="E3588" s="71">
        <v>8.9700000000000006</v>
      </c>
      <c r="F3588" s="71">
        <v>2.4900000000000002</v>
      </c>
      <c r="G3588" s="71">
        <v>11.46</v>
      </c>
      <c r="H3588" s="45">
        <v>9</v>
      </c>
    </row>
    <row r="3589" spans="1:8" x14ac:dyDescent="0.25">
      <c r="A3589" s="68" t="s">
        <v>7197</v>
      </c>
      <c r="B3589" s="68"/>
      <c r="C3589" s="69" t="s">
        <v>7198</v>
      </c>
      <c r="D3589" s="70" t="s">
        <v>21</v>
      </c>
      <c r="E3589" s="71">
        <v>345.05</v>
      </c>
      <c r="F3589" s="71">
        <v>21.71</v>
      </c>
      <c r="G3589" s="71">
        <v>366.76</v>
      </c>
      <c r="H3589" s="45">
        <v>9</v>
      </c>
    </row>
    <row r="3590" spans="1:8" x14ac:dyDescent="0.25">
      <c r="A3590" s="68" t="s">
        <v>7199</v>
      </c>
      <c r="B3590" s="68"/>
      <c r="C3590" s="69" t="s">
        <v>7200</v>
      </c>
      <c r="D3590" s="70" t="s">
        <v>21</v>
      </c>
      <c r="E3590" s="71">
        <v>35.58</v>
      </c>
      <c r="F3590" s="71">
        <v>2.4900000000000002</v>
      </c>
      <c r="G3590" s="71">
        <v>38.07</v>
      </c>
      <c r="H3590" s="45">
        <v>9</v>
      </c>
    </row>
    <row r="3591" spans="1:8" x14ac:dyDescent="0.25">
      <c r="A3591" s="68" t="s">
        <v>7201</v>
      </c>
      <c r="B3591" s="68"/>
      <c r="C3591" s="69" t="s">
        <v>7202</v>
      </c>
      <c r="D3591" s="70" t="s">
        <v>21</v>
      </c>
      <c r="E3591" s="71">
        <v>9.64</v>
      </c>
      <c r="F3591" s="71">
        <v>2.4900000000000002</v>
      </c>
      <c r="G3591" s="71">
        <v>12.13</v>
      </c>
      <c r="H3591" s="45">
        <v>9</v>
      </c>
    </row>
    <row r="3592" spans="1:8" ht="30" x14ac:dyDescent="0.25">
      <c r="A3592" s="68" t="s">
        <v>7203</v>
      </c>
      <c r="B3592" s="68"/>
      <c r="C3592" s="69" t="s">
        <v>7204</v>
      </c>
      <c r="D3592" s="70" t="s">
        <v>73</v>
      </c>
      <c r="E3592" s="71">
        <v>1188.76</v>
      </c>
      <c r="F3592" s="71">
        <v>27.14</v>
      </c>
      <c r="G3592" s="71">
        <v>1215.9000000000001</v>
      </c>
      <c r="H3592" s="45">
        <v>9</v>
      </c>
    </row>
    <row r="3593" spans="1:8" ht="30" x14ac:dyDescent="0.25">
      <c r="A3593" s="68" t="s">
        <v>7205</v>
      </c>
      <c r="B3593" s="68"/>
      <c r="C3593" s="69" t="s">
        <v>7206</v>
      </c>
      <c r="D3593" s="70" t="s">
        <v>73</v>
      </c>
      <c r="E3593" s="71">
        <v>1289.08</v>
      </c>
      <c r="F3593" s="71">
        <v>27.14</v>
      </c>
      <c r="G3593" s="71">
        <v>1316.22</v>
      </c>
      <c r="H3593" s="45">
        <v>9</v>
      </c>
    </row>
    <row r="3594" spans="1:8" ht="30" x14ac:dyDescent="0.25">
      <c r="A3594" s="68" t="s">
        <v>7207</v>
      </c>
      <c r="B3594" s="68"/>
      <c r="C3594" s="69" t="s">
        <v>7208</v>
      </c>
      <c r="D3594" s="70" t="s">
        <v>21</v>
      </c>
      <c r="E3594" s="71">
        <v>81.47</v>
      </c>
      <c r="F3594" s="71">
        <v>13.57</v>
      </c>
      <c r="G3594" s="71">
        <v>95.04</v>
      </c>
      <c r="H3594" s="45">
        <v>9</v>
      </c>
    </row>
    <row r="3595" spans="1:8" ht="30" x14ac:dyDescent="0.25">
      <c r="A3595" s="68" t="s">
        <v>7209</v>
      </c>
      <c r="B3595" s="68"/>
      <c r="C3595" s="69" t="s">
        <v>7210</v>
      </c>
      <c r="D3595" s="70" t="s">
        <v>21</v>
      </c>
      <c r="E3595" s="71">
        <v>4133.32</v>
      </c>
      <c r="F3595" s="71">
        <v>49.76</v>
      </c>
      <c r="G3595" s="71">
        <v>4183.08</v>
      </c>
      <c r="H3595" s="45">
        <v>9</v>
      </c>
    </row>
    <row r="3596" spans="1:8" ht="30" x14ac:dyDescent="0.25">
      <c r="A3596" s="68" t="s">
        <v>7211</v>
      </c>
      <c r="B3596" s="68"/>
      <c r="C3596" s="69" t="s">
        <v>7212</v>
      </c>
      <c r="D3596" s="70" t="s">
        <v>21</v>
      </c>
      <c r="E3596" s="71">
        <v>5192.49</v>
      </c>
      <c r="F3596" s="71">
        <v>49.76</v>
      </c>
      <c r="G3596" s="71">
        <v>5242.25</v>
      </c>
      <c r="H3596" s="45">
        <v>9</v>
      </c>
    </row>
    <row r="3597" spans="1:8" ht="30" x14ac:dyDescent="0.25">
      <c r="A3597" s="68" t="s">
        <v>7213</v>
      </c>
      <c r="B3597" s="68"/>
      <c r="C3597" s="69" t="s">
        <v>7214</v>
      </c>
      <c r="D3597" s="70" t="s">
        <v>21</v>
      </c>
      <c r="E3597" s="71">
        <v>397.41</v>
      </c>
      <c r="F3597" s="71">
        <v>56.11</v>
      </c>
      <c r="G3597" s="71">
        <v>453.52</v>
      </c>
      <c r="H3597" s="45">
        <v>9</v>
      </c>
    </row>
    <row r="3598" spans="1:8" ht="30" x14ac:dyDescent="0.25">
      <c r="A3598" s="68" t="s">
        <v>7215</v>
      </c>
      <c r="B3598" s="68"/>
      <c r="C3598" s="69" t="s">
        <v>7216</v>
      </c>
      <c r="D3598" s="70" t="s">
        <v>21</v>
      </c>
      <c r="E3598" s="71">
        <v>392.17</v>
      </c>
      <c r="F3598" s="71">
        <v>56.11</v>
      </c>
      <c r="G3598" s="71">
        <v>448.28</v>
      </c>
      <c r="H3598" s="45">
        <v>9</v>
      </c>
    </row>
    <row r="3599" spans="1:8" ht="30" x14ac:dyDescent="0.25">
      <c r="A3599" s="68" t="s">
        <v>7217</v>
      </c>
      <c r="B3599" s="68"/>
      <c r="C3599" s="69" t="s">
        <v>7218</v>
      </c>
      <c r="D3599" s="70" t="s">
        <v>21</v>
      </c>
      <c r="E3599" s="71">
        <v>422.18</v>
      </c>
      <c r="F3599" s="71">
        <v>56.11</v>
      </c>
      <c r="G3599" s="71">
        <v>478.29</v>
      </c>
      <c r="H3599" s="45">
        <v>9</v>
      </c>
    </row>
    <row r="3600" spans="1:8" ht="30" x14ac:dyDescent="0.25">
      <c r="A3600" s="68" t="s">
        <v>7219</v>
      </c>
      <c r="B3600" s="68"/>
      <c r="C3600" s="69" t="s">
        <v>7220</v>
      </c>
      <c r="D3600" s="70" t="s">
        <v>21</v>
      </c>
      <c r="E3600" s="71">
        <v>141.80000000000001</v>
      </c>
      <c r="F3600" s="71">
        <v>56.11</v>
      </c>
      <c r="G3600" s="71">
        <v>197.91</v>
      </c>
      <c r="H3600" s="45">
        <v>9</v>
      </c>
    </row>
    <row r="3601" spans="1:8" ht="30" x14ac:dyDescent="0.25">
      <c r="A3601" s="68" t="s">
        <v>7221</v>
      </c>
      <c r="B3601" s="68"/>
      <c r="C3601" s="69" t="s">
        <v>7222</v>
      </c>
      <c r="D3601" s="70" t="s">
        <v>21</v>
      </c>
      <c r="E3601" s="71">
        <v>214.1</v>
      </c>
      <c r="F3601" s="71">
        <v>56.11</v>
      </c>
      <c r="G3601" s="71">
        <v>270.20999999999998</v>
      </c>
      <c r="H3601" s="45">
        <v>9</v>
      </c>
    </row>
    <row r="3602" spans="1:8" ht="30" x14ac:dyDescent="0.25">
      <c r="A3602" s="68" t="s">
        <v>7223</v>
      </c>
      <c r="B3602" s="68"/>
      <c r="C3602" s="69" t="s">
        <v>7224</v>
      </c>
      <c r="D3602" s="70" t="s">
        <v>21</v>
      </c>
      <c r="E3602" s="71">
        <v>310.19</v>
      </c>
      <c r="F3602" s="71">
        <v>56.11</v>
      </c>
      <c r="G3602" s="71">
        <v>366.3</v>
      </c>
      <c r="H3602" s="45">
        <v>9</v>
      </c>
    </row>
    <row r="3603" spans="1:8" ht="30" x14ac:dyDescent="0.25">
      <c r="A3603" s="68" t="s">
        <v>7225</v>
      </c>
      <c r="B3603" s="68"/>
      <c r="C3603" s="69" t="s">
        <v>7226</v>
      </c>
      <c r="D3603" s="70" t="s">
        <v>21</v>
      </c>
      <c r="E3603" s="71">
        <v>385.31</v>
      </c>
      <c r="F3603" s="71">
        <v>56.11</v>
      </c>
      <c r="G3603" s="71">
        <v>441.42</v>
      </c>
      <c r="H3603" s="45">
        <v>9</v>
      </c>
    </row>
    <row r="3604" spans="1:8" ht="30" x14ac:dyDescent="0.25">
      <c r="A3604" s="68" t="s">
        <v>7227</v>
      </c>
      <c r="B3604" s="68"/>
      <c r="C3604" s="69" t="s">
        <v>7228</v>
      </c>
      <c r="D3604" s="70" t="s">
        <v>21</v>
      </c>
      <c r="E3604" s="71">
        <v>301.67</v>
      </c>
      <c r="F3604" s="71">
        <v>56.11</v>
      </c>
      <c r="G3604" s="71">
        <v>357.78</v>
      </c>
      <c r="H3604" s="45">
        <v>9</v>
      </c>
    </row>
    <row r="3605" spans="1:8" ht="30" x14ac:dyDescent="0.25">
      <c r="A3605" s="68" t="s">
        <v>7229</v>
      </c>
      <c r="B3605" s="68"/>
      <c r="C3605" s="69" t="s">
        <v>7230</v>
      </c>
      <c r="D3605" s="70" t="s">
        <v>21</v>
      </c>
      <c r="E3605" s="71">
        <v>1565.14</v>
      </c>
      <c r="F3605" s="71">
        <v>56.11</v>
      </c>
      <c r="G3605" s="71">
        <v>1621.25</v>
      </c>
      <c r="H3605" s="45">
        <v>9</v>
      </c>
    </row>
    <row r="3606" spans="1:8" ht="30" x14ac:dyDescent="0.25">
      <c r="A3606" s="68" t="s">
        <v>7231</v>
      </c>
      <c r="B3606" s="68"/>
      <c r="C3606" s="69" t="s">
        <v>7232</v>
      </c>
      <c r="D3606" s="70" t="s">
        <v>131</v>
      </c>
      <c r="E3606" s="71">
        <v>977.83</v>
      </c>
      <c r="F3606" s="71">
        <v>17.579999999999998</v>
      </c>
      <c r="G3606" s="71">
        <v>995.41</v>
      </c>
      <c r="H3606" s="45">
        <v>9</v>
      </c>
    </row>
    <row r="3607" spans="1:8" ht="30" x14ac:dyDescent="0.25">
      <c r="A3607" s="68" t="s">
        <v>7233</v>
      </c>
      <c r="B3607" s="68"/>
      <c r="C3607" s="69" t="s">
        <v>7234</v>
      </c>
      <c r="D3607" s="70" t="s">
        <v>131</v>
      </c>
      <c r="E3607" s="71">
        <v>1622.66</v>
      </c>
      <c r="F3607" s="71">
        <v>23.19</v>
      </c>
      <c r="G3607" s="71">
        <v>1645.85</v>
      </c>
      <c r="H3607" s="45">
        <v>9</v>
      </c>
    </row>
    <row r="3608" spans="1:8" x14ac:dyDescent="0.25">
      <c r="A3608" s="68" t="s">
        <v>7235</v>
      </c>
      <c r="B3608" s="68"/>
      <c r="C3608" s="69" t="s">
        <v>7236</v>
      </c>
      <c r="D3608" s="70"/>
      <c r="E3608" s="71"/>
      <c r="F3608" s="71"/>
      <c r="G3608" s="71"/>
      <c r="H3608" s="45">
        <v>5</v>
      </c>
    </row>
    <row r="3609" spans="1:8" ht="30" x14ac:dyDescent="0.25">
      <c r="A3609" s="68" t="s">
        <v>7237</v>
      </c>
      <c r="B3609" s="68"/>
      <c r="C3609" s="69" t="s">
        <v>7238</v>
      </c>
      <c r="D3609" s="70" t="s">
        <v>21</v>
      </c>
      <c r="E3609" s="71">
        <v>352.21</v>
      </c>
      <c r="F3609" s="71">
        <v>41.47</v>
      </c>
      <c r="G3609" s="71">
        <v>393.68</v>
      </c>
      <c r="H3609" s="45">
        <v>9</v>
      </c>
    </row>
    <row r="3610" spans="1:8" x14ac:dyDescent="0.25">
      <c r="A3610" s="68" t="s">
        <v>7239</v>
      </c>
      <c r="B3610" s="68"/>
      <c r="C3610" s="69" t="s">
        <v>7240</v>
      </c>
      <c r="D3610" s="70"/>
      <c r="E3610" s="71"/>
      <c r="F3610" s="71"/>
      <c r="G3610" s="71"/>
      <c r="H3610" s="45">
        <v>5</v>
      </c>
    </row>
    <row r="3611" spans="1:8" x14ac:dyDescent="0.25">
      <c r="A3611" s="68" t="s">
        <v>7241</v>
      </c>
      <c r="B3611" s="68"/>
      <c r="C3611" s="69" t="s">
        <v>7242</v>
      </c>
      <c r="D3611" s="70" t="s">
        <v>131</v>
      </c>
      <c r="E3611" s="71">
        <v>388.62</v>
      </c>
      <c r="F3611" s="71">
        <v>9.35</v>
      </c>
      <c r="G3611" s="71">
        <v>397.97</v>
      </c>
      <c r="H3611" s="45">
        <v>9</v>
      </c>
    </row>
    <row r="3612" spans="1:8" ht="30" x14ac:dyDescent="0.25">
      <c r="A3612" s="68" t="s">
        <v>7243</v>
      </c>
      <c r="B3612" s="68"/>
      <c r="C3612" s="69" t="s">
        <v>7244</v>
      </c>
      <c r="D3612" s="70" t="s">
        <v>131</v>
      </c>
      <c r="E3612" s="71">
        <v>255.92</v>
      </c>
      <c r="F3612" s="71">
        <v>9.35</v>
      </c>
      <c r="G3612" s="71">
        <v>265.27</v>
      </c>
      <c r="H3612" s="45">
        <v>9</v>
      </c>
    </row>
    <row r="3613" spans="1:8" ht="30" x14ac:dyDescent="0.25">
      <c r="A3613" s="68" t="s">
        <v>7245</v>
      </c>
      <c r="B3613" s="68"/>
      <c r="C3613" s="69" t="s">
        <v>7246</v>
      </c>
      <c r="D3613" s="70" t="s">
        <v>131</v>
      </c>
      <c r="E3613" s="71">
        <v>308.56</v>
      </c>
      <c r="F3613" s="71">
        <v>9.35</v>
      </c>
      <c r="G3613" s="71">
        <v>317.91000000000003</v>
      </c>
      <c r="H3613" s="45">
        <v>9</v>
      </c>
    </row>
    <row r="3614" spans="1:8" ht="30" x14ac:dyDescent="0.25">
      <c r="A3614" s="68" t="s">
        <v>7247</v>
      </c>
      <c r="B3614" s="68"/>
      <c r="C3614" s="69" t="s">
        <v>7248</v>
      </c>
      <c r="D3614" s="70"/>
      <c r="E3614" s="71"/>
      <c r="F3614" s="71"/>
      <c r="G3614" s="71"/>
      <c r="H3614" s="45">
        <v>5</v>
      </c>
    </row>
    <row r="3615" spans="1:8" ht="30" x14ac:dyDescent="0.25">
      <c r="A3615" s="68" t="s">
        <v>7249</v>
      </c>
      <c r="B3615" s="68"/>
      <c r="C3615" s="69" t="s">
        <v>7250</v>
      </c>
      <c r="D3615" s="70" t="s">
        <v>21</v>
      </c>
      <c r="E3615" s="71">
        <v>1881.46</v>
      </c>
      <c r="F3615" s="71">
        <v>1339.3</v>
      </c>
      <c r="G3615" s="71">
        <v>3220.76</v>
      </c>
      <c r="H3615" s="45">
        <v>9</v>
      </c>
    </row>
    <row r="3616" spans="1:8" ht="30" x14ac:dyDescent="0.25">
      <c r="A3616" s="68" t="s">
        <v>7251</v>
      </c>
      <c r="B3616" s="68"/>
      <c r="C3616" s="69" t="s">
        <v>7252</v>
      </c>
      <c r="D3616" s="70" t="s">
        <v>21</v>
      </c>
      <c r="E3616" s="71">
        <v>3185.37</v>
      </c>
      <c r="F3616" s="71">
        <v>2081.56</v>
      </c>
      <c r="G3616" s="71">
        <v>5266.93</v>
      </c>
      <c r="H3616" s="45">
        <v>9</v>
      </c>
    </row>
    <row r="3617" spans="1:8" ht="30" x14ac:dyDescent="0.25">
      <c r="A3617" s="68" t="s">
        <v>7253</v>
      </c>
      <c r="B3617" s="68"/>
      <c r="C3617" s="69" t="s">
        <v>7254</v>
      </c>
      <c r="D3617" s="70" t="s">
        <v>21</v>
      </c>
      <c r="E3617" s="71">
        <v>4438.96</v>
      </c>
      <c r="F3617" s="71">
        <v>2818.43</v>
      </c>
      <c r="G3617" s="71">
        <v>7257.39</v>
      </c>
      <c r="H3617" s="45">
        <v>9</v>
      </c>
    </row>
    <row r="3618" spans="1:8" x14ac:dyDescent="0.25">
      <c r="A3618" s="68" t="s">
        <v>7255</v>
      </c>
      <c r="B3618" s="68"/>
      <c r="C3618" s="69" t="s">
        <v>7256</v>
      </c>
      <c r="D3618" s="70" t="s">
        <v>21</v>
      </c>
      <c r="E3618" s="71">
        <v>1234.6099999999999</v>
      </c>
      <c r="F3618" s="71">
        <v>1321.62</v>
      </c>
      <c r="G3618" s="71">
        <v>2556.23</v>
      </c>
      <c r="H3618" s="45">
        <v>9</v>
      </c>
    </row>
    <row r="3619" spans="1:8" x14ac:dyDescent="0.25">
      <c r="A3619" s="68" t="s">
        <v>7257</v>
      </c>
      <c r="B3619" s="68"/>
      <c r="C3619" s="69" t="s">
        <v>7258</v>
      </c>
      <c r="D3619" s="70" t="s">
        <v>21</v>
      </c>
      <c r="E3619" s="71">
        <v>3675.65</v>
      </c>
      <c r="F3619" s="71">
        <v>2266.16</v>
      </c>
      <c r="G3619" s="71">
        <v>5941.81</v>
      </c>
      <c r="H3619" s="45">
        <v>9</v>
      </c>
    </row>
    <row r="3620" spans="1:8" ht="30" x14ac:dyDescent="0.25">
      <c r="A3620" s="68" t="s">
        <v>7259</v>
      </c>
      <c r="B3620" s="68"/>
      <c r="C3620" s="69" t="s">
        <v>7260</v>
      </c>
      <c r="D3620" s="70" t="s">
        <v>131</v>
      </c>
      <c r="E3620" s="71">
        <v>281.19</v>
      </c>
      <c r="F3620" s="71">
        <v>329.22</v>
      </c>
      <c r="G3620" s="71">
        <v>610.41</v>
      </c>
      <c r="H3620" s="45">
        <v>9</v>
      </c>
    </row>
    <row r="3621" spans="1:8" x14ac:dyDescent="0.25">
      <c r="A3621" s="68" t="s">
        <v>7261</v>
      </c>
      <c r="B3621" s="68"/>
      <c r="C3621" s="69" t="s">
        <v>7262</v>
      </c>
      <c r="D3621" s="70" t="s">
        <v>21</v>
      </c>
      <c r="E3621" s="71">
        <v>2175.06</v>
      </c>
      <c r="F3621" s="71">
        <v>2098.7800000000002</v>
      </c>
      <c r="G3621" s="71">
        <v>4273.84</v>
      </c>
      <c r="H3621" s="45">
        <v>9</v>
      </c>
    </row>
    <row r="3622" spans="1:8" x14ac:dyDescent="0.25">
      <c r="A3622" s="68" t="s">
        <v>7263</v>
      </c>
      <c r="B3622" s="68"/>
      <c r="C3622" s="69" t="s">
        <v>7264</v>
      </c>
      <c r="D3622" s="70"/>
      <c r="E3622" s="71"/>
      <c r="F3622" s="71"/>
      <c r="G3622" s="71"/>
      <c r="H3622" s="45">
        <v>5</v>
      </c>
    </row>
    <row r="3623" spans="1:8" ht="30" x14ac:dyDescent="0.25">
      <c r="A3623" s="68" t="s">
        <v>7265</v>
      </c>
      <c r="B3623" s="68"/>
      <c r="C3623" s="69" t="s">
        <v>7266</v>
      </c>
      <c r="D3623" s="70" t="s">
        <v>21</v>
      </c>
      <c r="E3623" s="71">
        <v>3812.53</v>
      </c>
      <c r="F3623" s="71">
        <v>2634.63</v>
      </c>
      <c r="G3623" s="71">
        <v>6447.16</v>
      </c>
      <c r="H3623" s="45">
        <v>9</v>
      </c>
    </row>
    <row r="3624" spans="1:8" ht="30" x14ac:dyDescent="0.25">
      <c r="A3624" s="68" t="s">
        <v>7267</v>
      </c>
      <c r="B3624" s="68"/>
      <c r="C3624" s="69" t="s">
        <v>7268</v>
      </c>
      <c r="D3624" s="70" t="s">
        <v>21</v>
      </c>
      <c r="E3624" s="71">
        <v>6208.77</v>
      </c>
      <c r="F3624" s="71">
        <v>4282.29</v>
      </c>
      <c r="G3624" s="71">
        <v>10491.06</v>
      </c>
      <c r="H3624" s="45">
        <v>9</v>
      </c>
    </row>
    <row r="3625" spans="1:8" ht="30" x14ac:dyDescent="0.25">
      <c r="A3625" s="68" t="s">
        <v>7269</v>
      </c>
      <c r="B3625" s="68"/>
      <c r="C3625" s="69" t="s">
        <v>7270</v>
      </c>
      <c r="D3625" s="70" t="s">
        <v>21</v>
      </c>
      <c r="E3625" s="71">
        <v>8907.9599999999991</v>
      </c>
      <c r="F3625" s="71">
        <v>5655.21</v>
      </c>
      <c r="G3625" s="71">
        <v>14563.17</v>
      </c>
      <c r="H3625" s="45">
        <v>9</v>
      </c>
    </row>
    <row r="3626" spans="1:8" ht="30" x14ac:dyDescent="0.25">
      <c r="A3626" s="68" t="s">
        <v>7271</v>
      </c>
      <c r="B3626" s="68"/>
      <c r="C3626" s="69" t="s">
        <v>7272</v>
      </c>
      <c r="D3626" s="70" t="s">
        <v>21</v>
      </c>
      <c r="E3626" s="71">
        <v>13257.41</v>
      </c>
      <c r="F3626" s="71">
        <v>7049.06</v>
      </c>
      <c r="G3626" s="71">
        <v>20306.47</v>
      </c>
      <c r="H3626" s="45">
        <v>9</v>
      </c>
    </row>
    <row r="3627" spans="1:8" x14ac:dyDescent="0.25">
      <c r="A3627" s="68" t="s">
        <v>7273</v>
      </c>
      <c r="B3627" s="68"/>
      <c r="C3627" s="69" t="s">
        <v>7274</v>
      </c>
      <c r="D3627" s="70"/>
      <c r="E3627" s="71"/>
      <c r="F3627" s="71"/>
      <c r="G3627" s="71"/>
      <c r="H3627" s="45">
        <v>5</v>
      </c>
    </row>
    <row r="3628" spans="1:8" ht="45" x14ac:dyDescent="0.25">
      <c r="A3628" s="68" t="s">
        <v>7275</v>
      </c>
      <c r="B3628" s="68"/>
      <c r="C3628" s="69" t="s">
        <v>7276</v>
      </c>
      <c r="D3628" s="70" t="s">
        <v>21</v>
      </c>
      <c r="E3628" s="71">
        <v>2450.2199999999998</v>
      </c>
      <c r="F3628" s="71">
        <v>1318.3</v>
      </c>
      <c r="G3628" s="71">
        <v>3768.52</v>
      </c>
      <c r="H3628" s="45">
        <v>9</v>
      </c>
    </row>
    <row r="3629" spans="1:8" ht="45" x14ac:dyDescent="0.25">
      <c r="A3629" s="68" t="s">
        <v>7277</v>
      </c>
      <c r="B3629" s="68"/>
      <c r="C3629" s="69" t="s">
        <v>7278</v>
      </c>
      <c r="D3629" s="70" t="s">
        <v>21</v>
      </c>
      <c r="E3629" s="71">
        <v>6814.12</v>
      </c>
      <c r="F3629" s="71">
        <v>1969</v>
      </c>
      <c r="G3629" s="71">
        <v>8783.1200000000008</v>
      </c>
      <c r="H3629" s="45">
        <v>9</v>
      </c>
    </row>
    <row r="3630" spans="1:8" ht="45" x14ac:dyDescent="0.25">
      <c r="A3630" s="68" t="s">
        <v>7279</v>
      </c>
      <c r="B3630" s="68"/>
      <c r="C3630" s="69" t="s">
        <v>7280</v>
      </c>
      <c r="D3630" s="70" t="s">
        <v>21</v>
      </c>
      <c r="E3630" s="71">
        <v>10199.280000000001</v>
      </c>
      <c r="F3630" s="71">
        <v>3938.01</v>
      </c>
      <c r="G3630" s="71">
        <v>14137.29</v>
      </c>
      <c r="H3630" s="45">
        <v>9</v>
      </c>
    </row>
    <row r="3631" spans="1:8" x14ac:dyDescent="0.25">
      <c r="A3631" s="68" t="s">
        <v>7281</v>
      </c>
      <c r="B3631" s="68"/>
      <c r="C3631" s="69" t="s">
        <v>7282</v>
      </c>
      <c r="D3631" s="70" t="s">
        <v>131</v>
      </c>
      <c r="E3631" s="71">
        <v>1351.08</v>
      </c>
      <c r="F3631" s="71">
        <v>655.38</v>
      </c>
      <c r="G3631" s="71">
        <v>2006.46</v>
      </c>
      <c r="H3631" s="45">
        <v>9</v>
      </c>
    </row>
    <row r="3632" spans="1:8" ht="30" x14ac:dyDescent="0.25">
      <c r="A3632" s="68" t="s">
        <v>7283</v>
      </c>
      <c r="B3632" s="68"/>
      <c r="C3632" s="69" t="s">
        <v>7284</v>
      </c>
      <c r="D3632" s="70" t="s">
        <v>21</v>
      </c>
      <c r="E3632" s="71">
        <v>765.6</v>
      </c>
      <c r="F3632" s="71">
        <v>37.4</v>
      </c>
      <c r="G3632" s="71">
        <v>803</v>
      </c>
      <c r="H3632" s="45">
        <v>9</v>
      </c>
    </row>
    <row r="3633" spans="1:8" x14ac:dyDescent="0.25">
      <c r="A3633" s="68" t="s">
        <v>7285</v>
      </c>
      <c r="B3633" s="68"/>
      <c r="C3633" s="69" t="s">
        <v>7286</v>
      </c>
      <c r="D3633" s="70"/>
      <c r="E3633" s="71"/>
      <c r="F3633" s="71"/>
      <c r="G3633" s="71"/>
      <c r="H3633" s="45">
        <v>5</v>
      </c>
    </row>
    <row r="3634" spans="1:8" ht="30" x14ac:dyDescent="0.25">
      <c r="A3634" s="68" t="s">
        <v>7287</v>
      </c>
      <c r="B3634" s="68"/>
      <c r="C3634" s="69" t="s">
        <v>7288</v>
      </c>
      <c r="D3634" s="70" t="s">
        <v>131</v>
      </c>
      <c r="E3634" s="71">
        <v>370.06</v>
      </c>
      <c r="F3634" s="71">
        <v>27.14</v>
      </c>
      <c r="G3634" s="71">
        <v>397.2</v>
      </c>
      <c r="H3634" s="45">
        <v>9</v>
      </c>
    </row>
    <row r="3635" spans="1:8" ht="30" x14ac:dyDescent="0.25">
      <c r="A3635" s="68" t="s">
        <v>7289</v>
      </c>
      <c r="B3635" s="68"/>
      <c r="C3635" s="69" t="s">
        <v>7290</v>
      </c>
      <c r="D3635" s="70" t="s">
        <v>131</v>
      </c>
      <c r="E3635" s="71">
        <v>501.36</v>
      </c>
      <c r="F3635" s="71">
        <v>40.71</v>
      </c>
      <c r="G3635" s="71">
        <v>542.07000000000005</v>
      </c>
      <c r="H3635" s="45">
        <v>9</v>
      </c>
    </row>
    <row r="3636" spans="1:8" ht="30" x14ac:dyDescent="0.25">
      <c r="A3636" s="68" t="s">
        <v>7291</v>
      </c>
      <c r="B3636" s="68"/>
      <c r="C3636" s="69" t="s">
        <v>7292</v>
      </c>
      <c r="D3636" s="70" t="s">
        <v>131</v>
      </c>
      <c r="E3636" s="71">
        <v>587.74</v>
      </c>
      <c r="F3636" s="71">
        <v>54.27</v>
      </c>
      <c r="G3636" s="71">
        <v>642.01</v>
      </c>
      <c r="H3636" s="45">
        <v>9</v>
      </c>
    </row>
    <row r="3637" spans="1:8" ht="30" x14ac:dyDescent="0.25">
      <c r="A3637" s="68" t="s">
        <v>7293</v>
      </c>
      <c r="B3637" s="68"/>
      <c r="C3637" s="69" t="s">
        <v>7294</v>
      </c>
      <c r="D3637" s="70" t="s">
        <v>131</v>
      </c>
      <c r="E3637" s="71">
        <v>894.49</v>
      </c>
      <c r="F3637" s="71">
        <v>67.84</v>
      </c>
      <c r="G3637" s="71">
        <v>962.33</v>
      </c>
      <c r="H3637" s="45">
        <v>9</v>
      </c>
    </row>
    <row r="3638" spans="1:8" ht="30" x14ac:dyDescent="0.25">
      <c r="A3638" s="68" t="s">
        <v>7295</v>
      </c>
      <c r="B3638" s="68"/>
      <c r="C3638" s="69" t="s">
        <v>7296</v>
      </c>
      <c r="D3638" s="70" t="s">
        <v>131</v>
      </c>
      <c r="E3638" s="71">
        <v>1398.15</v>
      </c>
      <c r="F3638" s="71">
        <v>81.41</v>
      </c>
      <c r="G3638" s="71">
        <v>1479.56</v>
      </c>
      <c r="H3638" s="45">
        <v>9</v>
      </c>
    </row>
    <row r="3639" spans="1:8" ht="30" x14ac:dyDescent="0.25">
      <c r="A3639" s="68" t="s">
        <v>7297</v>
      </c>
      <c r="B3639" s="68"/>
      <c r="C3639" s="69" t="s">
        <v>7298</v>
      </c>
      <c r="D3639" s="70" t="s">
        <v>131</v>
      </c>
      <c r="E3639" s="71">
        <v>2581.27</v>
      </c>
      <c r="F3639" s="71">
        <v>135.68</v>
      </c>
      <c r="G3639" s="71">
        <v>2716.95</v>
      </c>
      <c r="H3639" s="45">
        <v>9</v>
      </c>
    </row>
    <row r="3640" spans="1:8" x14ac:dyDescent="0.25">
      <c r="A3640" s="68" t="s">
        <v>7299</v>
      </c>
      <c r="B3640" s="68"/>
      <c r="C3640" s="69" t="s">
        <v>7300</v>
      </c>
      <c r="D3640" s="70"/>
      <c r="E3640" s="71"/>
      <c r="F3640" s="71"/>
      <c r="G3640" s="71"/>
      <c r="H3640" s="45">
        <v>5</v>
      </c>
    </row>
    <row r="3641" spans="1:8" x14ac:dyDescent="0.25">
      <c r="A3641" s="68" t="s">
        <v>7301</v>
      </c>
      <c r="B3641" s="68"/>
      <c r="C3641" s="69" t="s">
        <v>7302</v>
      </c>
      <c r="D3641" s="70" t="s">
        <v>21</v>
      </c>
      <c r="E3641" s="71">
        <v>873.48</v>
      </c>
      <c r="F3641" s="71">
        <v>16.59</v>
      </c>
      <c r="G3641" s="71">
        <v>890.07</v>
      </c>
      <c r="H3641" s="45">
        <v>9</v>
      </c>
    </row>
    <row r="3642" spans="1:8" ht="30" x14ac:dyDescent="0.25">
      <c r="A3642" s="68" t="s">
        <v>7303</v>
      </c>
      <c r="B3642" s="68"/>
      <c r="C3642" s="69" t="s">
        <v>7304</v>
      </c>
      <c r="D3642" s="70" t="s">
        <v>21</v>
      </c>
      <c r="E3642" s="71">
        <v>287.95999999999998</v>
      </c>
      <c r="F3642" s="71">
        <v>20.74</v>
      </c>
      <c r="G3642" s="71">
        <v>308.7</v>
      </c>
      <c r="H3642" s="45">
        <v>9</v>
      </c>
    </row>
    <row r="3643" spans="1:8" x14ac:dyDescent="0.25">
      <c r="A3643" s="68" t="s">
        <v>7305</v>
      </c>
      <c r="B3643" s="68"/>
      <c r="C3643" s="69" t="s">
        <v>7306</v>
      </c>
      <c r="D3643" s="70"/>
      <c r="E3643" s="71"/>
      <c r="F3643" s="71"/>
      <c r="G3643" s="71"/>
      <c r="H3643" s="45">
        <v>2</v>
      </c>
    </row>
    <row r="3644" spans="1:8" x14ac:dyDescent="0.25">
      <c r="A3644" s="68" t="s">
        <v>7307</v>
      </c>
      <c r="B3644" s="68"/>
      <c r="C3644" s="69" t="s">
        <v>7308</v>
      </c>
      <c r="D3644" s="70"/>
      <c r="E3644" s="71"/>
      <c r="F3644" s="71"/>
      <c r="G3644" s="71"/>
      <c r="H3644" s="45">
        <v>5</v>
      </c>
    </row>
    <row r="3645" spans="1:8" ht="30" x14ac:dyDescent="0.25">
      <c r="A3645" s="68" t="s">
        <v>7309</v>
      </c>
      <c r="B3645" s="68"/>
      <c r="C3645" s="69" t="s">
        <v>7310</v>
      </c>
      <c r="D3645" s="70" t="s">
        <v>21</v>
      </c>
      <c r="E3645" s="71">
        <v>1194.23</v>
      </c>
      <c r="F3645" s="71">
        <v>145.15</v>
      </c>
      <c r="G3645" s="71">
        <v>1339.38</v>
      </c>
      <c r="H3645" s="45">
        <v>9</v>
      </c>
    </row>
    <row r="3646" spans="1:8" ht="30" x14ac:dyDescent="0.25">
      <c r="A3646" s="68" t="s">
        <v>7311</v>
      </c>
      <c r="B3646" s="68"/>
      <c r="C3646" s="69" t="s">
        <v>7312</v>
      </c>
      <c r="D3646" s="70" t="s">
        <v>21</v>
      </c>
      <c r="E3646" s="71">
        <v>370.07</v>
      </c>
      <c r="F3646" s="71">
        <v>145.15</v>
      </c>
      <c r="G3646" s="71">
        <v>515.22</v>
      </c>
      <c r="H3646" s="45">
        <v>9</v>
      </c>
    </row>
    <row r="3647" spans="1:8" ht="30" x14ac:dyDescent="0.25">
      <c r="A3647" s="68" t="s">
        <v>7313</v>
      </c>
      <c r="B3647" s="68"/>
      <c r="C3647" s="69" t="s">
        <v>7314</v>
      </c>
      <c r="D3647" s="70" t="s">
        <v>131</v>
      </c>
      <c r="E3647" s="71">
        <v>20.420000000000002</v>
      </c>
      <c r="F3647" s="71">
        <v>4.1500000000000004</v>
      </c>
      <c r="G3647" s="71">
        <v>24.57</v>
      </c>
      <c r="H3647" s="45">
        <v>9</v>
      </c>
    </row>
    <row r="3648" spans="1:8" ht="30" x14ac:dyDescent="0.25">
      <c r="A3648" s="68" t="s">
        <v>7315</v>
      </c>
      <c r="B3648" s="68"/>
      <c r="C3648" s="69" t="s">
        <v>7316</v>
      </c>
      <c r="D3648" s="70" t="s">
        <v>21</v>
      </c>
      <c r="E3648" s="71">
        <v>77.790000000000006</v>
      </c>
      <c r="F3648" s="71">
        <v>12.44</v>
      </c>
      <c r="G3648" s="71">
        <v>90.23</v>
      </c>
      <c r="H3648" s="45">
        <v>9</v>
      </c>
    </row>
    <row r="3649" spans="1:8" ht="30" x14ac:dyDescent="0.25">
      <c r="A3649" s="68" t="s">
        <v>7317</v>
      </c>
      <c r="B3649" s="68"/>
      <c r="C3649" s="69" t="s">
        <v>7318</v>
      </c>
      <c r="D3649" s="70" t="s">
        <v>131</v>
      </c>
      <c r="E3649" s="71">
        <v>32.83</v>
      </c>
      <c r="F3649" s="71">
        <v>4.1500000000000004</v>
      </c>
      <c r="G3649" s="71">
        <v>36.979999999999997</v>
      </c>
      <c r="H3649" s="45">
        <v>9</v>
      </c>
    </row>
    <row r="3650" spans="1:8" ht="30" x14ac:dyDescent="0.25">
      <c r="A3650" s="68" t="s">
        <v>7319</v>
      </c>
      <c r="B3650" s="68"/>
      <c r="C3650" s="69" t="s">
        <v>7320</v>
      </c>
      <c r="D3650" s="70" t="s">
        <v>21</v>
      </c>
      <c r="E3650" s="71">
        <v>218.84</v>
      </c>
      <c r="F3650" s="71">
        <v>4.1500000000000004</v>
      </c>
      <c r="G3650" s="71">
        <v>222.99</v>
      </c>
      <c r="H3650" s="45">
        <v>9</v>
      </c>
    </row>
    <row r="3651" spans="1:8" ht="60" x14ac:dyDescent="0.25">
      <c r="A3651" s="68" t="s">
        <v>7321</v>
      </c>
      <c r="B3651" s="68"/>
      <c r="C3651" s="69" t="s">
        <v>7322</v>
      </c>
      <c r="D3651" s="70" t="s">
        <v>21</v>
      </c>
      <c r="E3651" s="71">
        <v>3980.75</v>
      </c>
      <c r="F3651" s="71">
        <v>228.08</v>
      </c>
      <c r="G3651" s="71">
        <v>4208.83</v>
      </c>
      <c r="H3651" s="45">
        <v>9</v>
      </c>
    </row>
    <row r="3652" spans="1:8" ht="30" x14ac:dyDescent="0.25">
      <c r="A3652" s="68" t="s">
        <v>7323</v>
      </c>
      <c r="B3652" s="68"/>
      <c r="C3652" s="69" t="s">
        <v>7324</v>
      </c>
      <c r="D3652" s="70" t="s">
        <v>21</v>
      </c>
      <c r="E3652" s="71">
        <v>65.5</v>
      </c>
      <c r="F3652" s="71">
        <v>4.1500000000000004</v>
      </c>
      <c r="G3652" s="71">
        <v>69.650000000000006</v>
      </c>
      <c r="H3652" s="45">
        <v>9</v>
      </c>
    </row>
    <row r="3653" spans="1:8" ht="30" x14ac:dyDescent="0.25">
      <c r="A3653" s="68" t="s">
        <v>7325</v>
      </c>
      <c r="B3653" s="68"/>
      <c r="C3653" s="69" t="s">
        <v>7326</v>
      </c>
      <c r="D3653" s="70" t="s">
        <v>21</v>
      </c>
      <c r="E3653" s="71">
        <v>100.21</v>
      </c>
      <c r="F3653" s="71">
        <v>4.1500000000000004</v>
      </c>
      <c r="G3653" s="71">
        <v>104.36</v>
      </c>
      <c r="H3653" s="45">
        <v>9</v>
      </c>
    </row>
    <row r="3654" spans="1:8" ht="30" x14ac:dyDescent="0.25">
      <c r="A3654" s="68" t="s">
        <v>7327</v>
      </c>
      <c r="B3654" s="68"/>
      <c r="C3654" s="69" t="s">
        <v>7328</v>
      </c>
      <c r="D3654" s="70" t="s">
        <v>21</v>
      </c>
      <c r="E3654" s="71">
        <v>1847.11</v>
      </c>
      <c r="F3654" s="71">
        <v>53.22</v>
      </c>
      <c r="G3654" s="71">
        <v>1900.33</v>
      </c>
      <c r="H3654" s="45">
        <v>9</v>
      </c>
    </row>
    <row r="3655" spans="1:8" ht="30" x14ac:dyDescent="0.25">
      <c r="A3655" s="68" t="s">
        <v>7329</v>
      </c>
      <c r="B3655" s="68"/>
      <c r="C3655" s="69" t="s">
        <v>7330</v>
      </c>
      <c r="D3655" s="70" t="s">
        <v>21</v>
      </c>
      <c r="E3655" s="71">
        <v>99.91</v>
      </c>
      <c r="F3655" s="71">
        <v>4.1500000000000004</v>
      </c>
      <c r="G3655" s="71">
        <v>104.06</v>
      </c>
      <c r="H3655" s="45">
        <v>9</v>
      </c>
    </row>
    <row r="3656" spans="1:8" ht="30" x14ac:dyDescent="0.25">
      <c r="A3656" s="68" t="s">
        <v>7331</v>
      </c>
      <c r="B3656" s="68"/>
      <c r="C3656" s="69" t="s">
        <v>7332</v>
      </c>
      <c r="D3656" s="70" t="s">
        <v>21</v>
      </c>
      <c r="E3656" s="71">
        <v>66.81</v>
      </c>
      <c r="F3656" s="71">
        <v>4.1500000000000004</v>
      </c>
      <c r="G3656" s="71">
        <v>70.959999999999994</v>
      </c>
      <c r="H3656" s="45">
        <v>9</v>
      </c>
    </row>
    <row r="3657" spans="1:8" x14ac:dyDescent="0.25">
      <c r="A3657" s="68" t="s">
        <v>7333</v>
      </c>
      <c r="B3657" s="68"/>
      <c r="C3657" s="69" t="s">
        <v>7334</v>
      </c>
      <c r="D3657" s="70" t="s">
        <v>21</v>
      </c>
      <c r="E3657" s="71">
        <v>18.38</v>
      </c>
      <c r="F3657" s="71">
        <v>0.56000000000000005</v>
      </c>
      <c r="G3657" s="71">
        <v>18.940000000000001</v>
      </c>
      <c r="H3657" s="45">
        <v>9</v>
      </c>
    </row>
    <row r="3658" spans="1:8" ht="30" x14ac:dyDescent="0.25">
      <c r="A3658" s="68" t="s">
        <v>7335</v>
      </c>
      <c r="B3658" s="68"/>
      <c r="C3658" s="69" t="s">
        <v>7336</v>
      </c>
      <c r="D3658" s="70" t="s">
        <v>21</v>
      </c>
      <c r="E3658" s="71">
        <v>150.13999999999999</v>
      </c>
      <c r="F3658" s="71">
        <v>4.1500000000000004</v>
      </c>
      <c r="G3658" s="71">
        <v>154.29</v>
      </c>
      <c r="H3658" s="45">
        <v>9</v>
      </c>
    </row>
    <row r="3659" spans="1:8" ht="30" x14ac:dyDescent="0.25">
      <c r="A3659" s="68" t="s">
        <v>7337</v>
      </c>
      <c r="B3659" s="68"/>
      <c r="C3659" s="69" t="s">
        <v>7338</v>
      </c>
      <c r="D3659" s="70" t="s">
        <v>21</v>
      </c>
      <c r="E3659" s="71">
        <v>1858.33</v>
      </c>
      <c r="F3659" s="71">
        <v>215.64</v>
      </c>
      <c r="G3659" s="71">
        <v>2073.9699999999998</v>
      </c>
      <c r="H3659" s="45">
        <v>9</v>
      </c>
    </row>
    <row r="3660" spans="1:8" ht="30" x14ac:dyDescent="0.25">
      <c r="A3660" s="68" t="s">
        <v>7339</v>
      </c>
      <c r="B3660" s="68"/>
      <c r="C3660" s="69" t="s">
        <v>7340</v>
      </c>
      <c r="D3660" s="70" t="s">
        <v>21</v>
      </c>
      <c r="E3660" s="71">
        <v>2464.98</v>
      </c>
      <c r="F3660" s="71">
        <v>215.64</v>
      </c>
      <c r="G3660" s="71">
        <v>2680.62</v>
      </c>
      <c r="H3660" s="45">
        <v>9</v>
      </c>
    </row>
    <row r="3661" spans="1:8" ht="30" x14ac:dyDescent="0.25">
      <c r="A3661" s="68" t="s">
        <v>7341</v>
      </c>
      <c r="B3661" s="68"/>
      <c r="C3661" s="69" t="s">
        <v>7342</v>
      </c>
      <c r="D3661" s="70" t="s">
        <v>21</v>
      </c>
      <c r="E3661" s="71">
        <v>2676.83</v>
      </c>
      <c r="F3661" s="71">
        <v>675.17</v>
      </c>
      <c r="G3661" s="71">
        <v>3352</v>
      </c>
      <c r="H3661" s="45">
        <v>9</v>
      </c>
    </row>
    <row r="3662" spans="1:8" x14ac:dyDescent="0.25">
      <c r="A3662" s="68" t="s">
        <v>7343</v>
      </c>
      <c r="B3662" s="68"/>
      <c r="C3662" s="69" t="s">
        <v>7344</v>
      </c>
      <c r="D3662" s="70"/>
      <c r="E3662" s="71"/>
      <c r="F3662" s="71"/>
      <c r="G3662" s="71"/>
      <c r="H3662" s="45">
        <v>5</v>
      </c>
    </row>
    <row r="3663" spans="1:8" ht="30" x14ac:dyDescent="0.25">
      <c r="A3663" s="68" t="s">
        <v>7345</v>
      </c>
      <c r="B3663" s="68"/>
      <c r="C3663" s="69" t="s">
        <v>7346</v>
      </c>
      <c r="D3663" s="70" t="s">
        <v>21</v>
      </c>
      <c r="E3663" s="71">
        <v>29.83</v>
      </c>
      <c r="F3663" s="71">
        <v>14.59</v>
      </c>
      <c r="G3663" s="71">
        <v>44.42</v>
      </c>
      <c r="H3663" s="45">
        <v>9</v>
      </c>
    </row>
    <row r="3664" spans="1:8" x14ac:dyDescent="0.25">
      <c r="A3664" s="68" t="s">
        <v>7347</v>
      </c>
      <c r="B3664" s="68"/>
      <c r="C3664" s="69" t="s">
        <v>7348</v>
      </c>
      <c r="D3664" s="70" t="s">
        <v>21</v>
      </c>
      <c r="E3664" s="71">
        <v>1167.26</v>
      </c>
      <c r="F3664" s="71">
        <v>20.74</v>
      </c>
      <c r="G3664" s="71">
        <v>1188</v>
      </c>
      <c r="H3664" s="45">
        <v>9</v>
      </c>
    </row>
    <row r="3665" spans="1:8" ht="30" x14ac:dyDescent="0.25">
      <c r="A3665" s="68" t="s">
        <v>7349</v>
      </c>
      <c r="B3665" s="68"/>
      <c r="C3665" s="69" t="s">
        <v>7350</v>
      </c>
      <c r="D3665" s="70" t="s">
        <v>21</v>
      </c>
      <c r="E3665" s="71">
        <v>32.409999999999997</v>
      </c>
      <c r="F3665" s="71">
        <v>14.59</v>
      </c>
      <c r="G3665" s="71">
        <v>47</v>
      </c>
      <c r="H3665" s="45">
        <v>9</v>
      </c>
    </row>
    <row r="3666" spans="1:8" ht="45" x14ac:dyDescent="0.25">
      <c r="A3666" s="68" t="s">
        <v>7351</v>
      </c>
      <c r="B3666" s="68"/>
      <c r="C3666" s="69" t="s">
        <v>7352</v>
      </c>
      <c r="D3666" s="70" t="s">
        <v>21</v>
      </c>
      <c r="E3666" s="71">
        <v>8963.44</v>
      </c>
      <c r="F3666" s="71">
        <v>124.41</v>
      </c>
      <c r="G3666" s="71">
        <v>9087.85</v>
      </c>
      <c r="H3666" s="45">
        <v>9</v>
      </c>
    </row>
    <row r="3667" spans="1:8" x14ac:dyDescent="0.25">
      <c r="A3667" s="68" t="s">
        <v>7353</v>
      </c>
      <c r="B3667" s="68"/>
      <c r="C3667" s="69" t="s">
        <v>7354</v>
      </c>
      <c r="D3667" s="70"/>
      <c r="E3667" s="71"/>
      <c r="F3667" s="71"/>
      <c r="G3667" s="71"/>
      <c r="H3667" s="45">
        <v>5</v>
      </c>
    </row>
    <row r="3668" spans="1:8" ht="30" x14ac:dyDescent="0.25">
      <c r="A3668" s="68" t="s">
        <v>7355</v>
      </c>
      <c r="B3668" s="68"/>
      <c r="C3668" s="69" t="s">
        <v>7356</v>
      </c>
      <c r="D3668" s="70" t="s">
        <v>21</v>
      </c>
      <c r="E3668" s="71">
        <v>239.98</v>
      </c>
      <c r="F3668" s="71">
        <v>33.18</v>
      </c>
      <c r="G3668" s="71">
        <v>273.16000000000003</v>
      </c>
      <c r="H3668" s="45">
        <v>9</v>
      </c>
    </row>
    <row r="3669" spans="1:8" ht="30" x14ac:dyDescent="0.25">
      <c r="A3669" s="68" t="s">
        <v>7357</v>
      </c>
      <c r="B3669" s="68"/>
      <c r="C3669" s="69" t="s">
        <v>7358</v>
      </c>
      <c r="D3669" s="70" t="s">
        <v>21</v>
      </c>
      <c r="E3669" s="71">
        <v>26248.44</v>
      </c>
      <c r="F3669" s="71">
        <v>13.21</v>
      </c>
      <c r="G3669" s="71">
        <v>26261.65</v>
      </c>
      <c r="H3669" s="45">
        <v>9</v>
      </c>
    </row>
    <row r="3670" spans="1:8" ht="45" x14ac:dyDescent="0.25">
      <c r="A3670" s="68" t="s">
        <v>7359</v>
      </c>
      <c r="B3670" s="68"/>
      <c r="C3670" s="69" t="s">
        <v>7360</v>
      </c>
      <c r="D3670" s="70" t="s">
        <v>21</v>
      </c>
      <c r="E3670" s="71">
        <v>321.31</v>
      </c>
      <c r="F3670" s="71">
        <v>20.74</v>
      </c>
      <c r="G3670" s="71">
        <v>342.05</v>
      </c>
      <c r="H3670" s="45">
        <v>9</v>
      </c>
    </row>
    <row r="3671" spans="1:8" ht="45" x14ac:dyDescent="0.25">
      <c r="A3671" s="68" t="s">
        <v>7361</v>
      </c>
      <c r="B3671" s="68"/>
      <c r="C3671" s="69" t="s">
        <v>7362</v>
      </c>
      <c r="D3671" s="70" t="s">
        <v>21</v>
      </c>
      <c r="E3671" s="71">
        <v>86.7</v>
      </c>
      <c r="F3671" s="71">
        <v>20.74</v>
      </c>
      <c r="G3671" s="71">
        <v>107.44</v>
      </c>
      <c r="H3671" s="45">
        <v>9</v>
      </c>
    </row>
    <row r="3672" spans="1:8" ht="45" x14ac:dyDescent="0.25">
      <c r="A3672" s="68" t="s">
        <v>7363</v>
      </c>
      <c r="B3672" s="68"/>
      <c r="C3672" s="69" t="s">
        <v>7364</v>
      </c>
      <c r="D3672" s="70" t="s">
        <v>21</v>
      </c>
      <c r="E3672" s="71">
        <v>277.76</v>
      </c>
      <c r="F3672" s="71">
        <v>12.44</v>
      </c>
      <c r="G3672" s="71">
        <v>290.2</v>
      </c>
      <c r="H3672" s="45">
        <v>9</v>
      </c>
    </row>
    <row r="3673" spans="1:8" ht="30" x14ac:dyDescent="0.25">
      <c r="A3673" s="68" t="s">
        <v>7365</v>
      </c>
      <c r="B3673" s="68"/>
      <c r="C3673" s="69" t="s">
        <v>7366</v>
      </c>
      <c r="D3673" s="70" t="s">
        <v>21</v>
      </c>
      <c r="E3673" s="71">
        <v>68.69</v>
      </c>
      <c r="F3673" s="71">
        <v>12.44</v>
      </c>
      <c r="G3673" s="71">
        <v>81.13</v>
      </c>
      <c r="H3673" s="45">
        <v>9</v>
      </c>
    </row>
    <row r="3674" spans="1:8" ht="30" x14ac:dyDescent="0.25">
      <c r="A3674" s="68" t="s">
        <v>7367</v>
      </c>
      <c r="B3674" s="68"/>
      <c r="C3674" s="69" t="s">
        <v>7368</v>
      </c>
      <c r="D3674" s="70" t="s">
        <v>21</v>
      </c>
      <c r="E3674" s="71">
        <v>169.19</v>
      </c>
      <c r="F3674" s="71">
        <v>12.44</v>
      </c>
      <c r="G3674" s="71">
        <v>181.63</v>
      </c>
      <c r="H3674" s="45">
        <v>9</v>
      </c>
    </row>
    <row r="3675" spans="1:8" ht="30" x14ac:dyDescent="0.25">
      <c r="A3675" s="68" t="s">
        <v>7369</v>
      </c>
      <c r="B3675" s="68"/>
      <c r="C3675" s="69" t="s">
        <v>7370</v>
      </c>
      <c r="D3675" s="70" t="s">
        <v>21</v>
      </c>
      <c r="E3675" s="71">
        <v>428.96</v>
      </c>
      <c r="F3675" s="71">
        <v>12.44</v>
      </c>
      <c r="G3675" s="71">
        <v>441.4</v>
      </c>
      <c r="H3675" s="45">
        <v>9</v>
      </c>
    </row>
    <row r="3676" spans="1:8" x14ac:dyDescent="0.25">
      <c r="A3676" s="68" t="s">
        <v>7371</v>
      </c>
      <c r="B3676" s="68"/>
      <c r="C3676" s="69" t="s">
        <v>7372</v>
      </c>
      <c r="D3676" s="70" t="s">
        <v>21</v>
      </c>
      <c r="E3676" s="71">
        <v>290.49</v>
      </c>
      <c r="F3676" s="71">
        <v>12.44</v>
      </c>
      <c r="G3676" s="71">
        <v>302.93</v>
      </c>
      <c r="H3676" s="45">
        <v>9</v>
      </c>
    </row>
    <row r="3677" spans="1:8" ht="30" x14ac:dyDescent="0.25">
      <c r="A3677" s="68" t="s">
        <v>7373</v>
      </c>
      <c r="B3677" s="68"/>
      <c r="C3677" s="69" t="s">
        <v>7374</v>
      </c>
      <c r="D3677" s="70" t="s">
        <v>21</v>
      </c>
      <c r="E3677" s="71">
        <v>874.27</v>
      </c>
      <c r="F3677" s="71">
        <v>13.21</v>
      </c>
      <c r="G3677" s="71">
        <v>887.48</v>
      </c>
      <c r="H3677" s="45">
        <v>9</v>
      </c>
    </row>
    <row r="3678" spans="1:8" ht="45" x14ac:dyDescent="0.25">
      <c r="A3678" s="68" t="s">
        <v>7375</v>
      </c>
      <c r="B3678" s="68"/>
      <c r="C3678" s="69" t="s">
        <v>7376</v>
      </c>
      <c r="D3678" s="70" t="s">
        <v>21</v>
      </c>
      <c r="E3678" s="71">
        <v>279.02999999999997</v>
      </c>
      <c r="F3678" s="71">
        <v>13.21</v>
      </c>
      <c r="G3678" s="71">
        <v>292.24</v>
      </c>
      <c r="H3678" s="45">
        <v>9</v>
      </c>
    </row>
    <row r="3679" spans="1:8" ht="30" x14ac:dyDescent="0.25">
      <c r="A3679" s="68" t="s">
        <v>7377</v>
      </c>
      <c r="B3679" s="68"/>
      <c r="C3679" s="69" t="s">
        <v>7378</v>
      </c>
      <c r="D3679" s="70" t="s">
        <v>21</v>
      </c>
      <c r="E3679" s="71">
        <v>713.87</v>
      </c>
      <c r="F3679" s="71">
        <v>13.21</v>
      </c>
      <c r="G3679" s="71">
        <v>727.08</v>
      </c>
      <c r="H3679" s="45">
        <v>9</v>
      </c>
    </row>
    <row r="3680" spans="1:8" x14ac:dyDescent="0.25">
      <c r="A3680" s="68" t="s">
        <v>7379</v>
      </c>
      <c r="B3680" s="68"/>
      <c r="C3680" s="69" t="s">
        <v>7380</v>
      </c>
      <c r="D3680" s="70" t="s">
        <v>21</v>
      </c>
      <c r="E3680" s="71">
        <v>56.49</v>
      </c>
      <c r="F3680" s="71">
        <v>12.44</v>
      </c>
      <c r="G3680" s="71">
        <v>68.930000000000007</v>
      </c>
      <c r="H3680" s="45">
        <v>9</v>
      </c>
    </row>
    <row r="3681" spans="1:8" ht="45" x14ac:dyDescent="0.25">
      <c r="A3681" s="68" t="s">
        <v>7381</v>
      </c>
      <c r="B3681" s="68"/>
      <c r="C3681" s="69" t="s">
        <v>7382</v>
      </c>
      <c r="D3681" s="70" t="s">
        <v>21</v>
      </c>
      <c r="E3681" s="71">
        <v>289.70999999999998</v>
      </c>
      <c r="F3681" s="71">
        <v>13.21</v>
      </c>
      <c r="G3681" s="71">
        <v>302.92</v>
      </c>
      <c r="H3681" s="45">
        <v>9</v>
      </c>
    </row>
    <row r="3682" spans="1:8" x14ac:dyDescent="0.25">
      <c r="A3682" s="68" t="s">
        <v>7383</v>
      </c>
      <c r="B3682" s="68"/>
      <c r="C3682" s="69" t="s">
        <v>7384</v>
      </c>
      <c r="D3682" s="70" t="s">
        <v>21</v>
      </c>
      <c r="E3682" s="71">
        <v>110.11</v>
      </c>
      <c r="F3682" s="71">
        <v>45.62</v>
      </c>
      <c r="G3682" s="71">
        <v>155.72999999999999</v>
      </c>
      <c r="H3682" s="45">
        <v>9</v>
      </c>
    </row>
    <row r="3683" spans="1:8" x14ac:dyDescent="0.25">
      <c r="A3683" s="68" t="s">
        <v>7385</v>
      </c>
      <c r="B3683" s="68"/>
      <c r="C3683" s="69" t="s">
        <v>7386</v>
      </c>
      <c r="D3683" s="70" t="s">
        <v>21</v>
      </c>
      <c r="E3683" s="71">
        <v>206.06</v>
      </c>
      <c r="F3683" s="71">
        <v>41.47</v>
      </c>
      <c r="G3683" s="71">
        <v>247.53</v>
      </c>
      <c r="H3683" s="45">
        <v>9</v>
      </c>
    </row>
    <row r="3684" spans="1:8" ht="30" x14ac:dyDescent="0.25">
      <c r="A3684" s="68" t="s">
        <v>7387</v>
      </c>
      <c r="B3684" s="68"/>
      <c r="C3684" s="69" t="s">
        <v>7388</v>
      </c>
      <c r="D3684" s="70" t="s">
        <v>21</v>
      </c>
      <c r="E3684" s="71">
        <v>1274.5899999999999</v>
      </c>
      <c r="F3684" s="71">
        <v>12.44</v>
      </c>
      <c r="G3684" s="71">
        <v>1287.03</v>
      </c>
      <c r="H3684" s="45">
        <v>9</v>
      </c>
    </row>
    <row r="3685" spans="1:8" x14ac:dyDescent="0.25">
      <c r="A3685" s="68" t="s">
        <v>7389</v>
      </c>
      <c r="B3685" s="68"/>
      <c r="C3685" s="69" t="s">
        <v>7390</v>
      </c>
      <c r="D3685" s="70" t="s">
        <v>21</v>
      </c>
      <c r="E3685" s="71">
        <v>194.71</v>
      </c>
      <c r="F3685" s="71">
        <v>12.44</v>
      </c>
      <c r="G3685" s="71">
        <v>207.15</v>
      </c>
      <c r="H3685" s="45">
        <v>9</v>
      </c>
    </row>
    <row r="3686" spans="1:8" ht="30" x14ac:dyDescent="0.25">
      <c r="A3686" s="68" t="s">
        <v>7391</v>
      </c>
      <c r="B3686" s="68"/>
      <c r="C3686" s="69" t="s">
        <v>7392</v>
      </c>
      <c r="D3686" s="70" t="s">
        <v>21</v>
      </c>
      <c r="E3686" s="71">
        <v>193.55</v>
      </c>
      <c r="F3686" s="71">
        <v>20.74</v>
      </c>
      <c r="G3686" s="71">
        <v>214.29</v>
      </c>
      <c r="H3686" s="45">
        <v>9</v>
      </c>
    </row>
    <row r="3687" spans="1:8" x14ac:dyDescent="0.25">
      <c r="A3687" s="68" t="s">
        <v>7393</v>
      </c>
      <c r="B3687" s="68"/>
      <c r="C3687" s="69" t="s">
        <v>7394</v>
      </c>
      <c r="D3687" s="70" t="s">
        <v>21</v>
      </c>
      <c r="E3687" s="71">
        <v>441.46</v>
      </c>
      <c r="F3687" s="71">
        <v>12.44</v>
      </c>
      <c r="G3687" s="71">
        <v>453.9</v>
      </c>
      <c r="H3687" s="45">
        <v>9</v>
      </c>
    </row>
    <row r="3688" spans="1:8" x14ac:dyDescent="0.25">
      <c r="A3688" s="68" t="s">
        <v>7395</v>
      </c>
      <c r="B3688" s="68"/>
      <c r="C3688" s="69" t="s">
        <v>7396</v>
      </c>
      <c r="D3688" s="70" t="s">
        <v>21</v>
      </c>
      <c r="E3688" s="71">
        <v>374.54</v>
      </c>
      <c r="F3688" s="71">
        <v>10.37</v>
      </c>
      <c r="G3688" s="71">
        <v>384.91</v>
      </c>
      <c r="H3688" s="45">
        <v>9</v>
      </c>
    </row>
    <row r="3689" spans="1:8" x14ac:dyDescent="0.25">
      <c r="A3689" s="68" t="s">
        <v>7397</v>
      </c>
      <c r="B3689" s="68"/>
      <c r="C3689" s="69" t="s">
        <v>7398</v>
      </c>
      <c r="D3689" s="70" t="s">
        <v>21</v>
      </c>
      <c r="E3689" s="71">
        <v>162.94</v>
      </c>
      <c r="F3689" s="71">
        <v>10.37</v>
      </c>
      <c r="G3689" s="71">
        <v>173.31</v>
      </c>
      <c r="H3689" s="45">
        <v>9</v>
      </c>
    </row>
    <row r="3690" spans="1:8" x14ac:dyDescent="0.25">
      <c r="A3690" s="68" t="s">
        <v>7399</v>
      </c>
      <c r="B3690" s="68"/>
      <c r="C3690" s="69" t="s">
        <v>7400</v>
      </c>
      <c r="D3690" s="70"/>
      <c r="E3690" s="71"/>
      <c r="F3690" s="71"/>
      <c r="G3690" s="71"/>
      <c r="H3690" s="45">
        <v>5</v>
      </c>
    </row>
    <row r="3691" spans="1:8" ht="30" x14ac:dyDescent="0.25">
      <c r="A3691" s="68" t="s">
        <v>7401</v>
      </c>
      <c r="B3691" s="68"/>
      <c r="C3691" s="69" t="s">
        <v>7402</v>
      </c>
      <c r="D3691" s="70" t="s">
        <v>21</v>
      </c>
      <c r="E3691" s="71">
        <v>1372.82</v>
      </c>
      <c r="F3691" s="71">
        <v>17.22</v>
      </c>
      <c r="G3691" s="71">
        <v>1390.04</v>
      </c>
      <c r="H3691" s="45">
        <v>9</v>
      </c>
    </row>
    <row r="3692" spans="1:8" ht="30" x14ac:dyDescent="0.25">
      <c r="A3692" s="68" t="s">
        <v>7403</v>
      </c>
      <c r="B3692" s="68"/>
      <c r="C3692" s="69" t="s">
        <v>7404</v>
      </c>
      <c r="D3692" s="70" t="s">
        <v>21</v>
      </c>
      <c r="E3692" s="71">
        <v>5707.6</v>
      </c>
      <c r="F3692" s="71">
        <v>17.22</v>
      </c>
      <c r="G3692" s="71">
        <v>5724.82</v>
      </c>
      <c r="H3692" s="45">
        <v>9</v>
      </c>
    </row>
    <row r="3693" spans="1:8" ht="30" x14ac:dyDescent="0.25">
      <c r="A3693" s="68" t="s">
        <v>7405</v>
      </c>
      <c r="B3693" s="68"/>
      <c r="C3693" s="69" t="s">
        <v>7406</v>
      </c>
      <c r="D3693" s="70" t="s">
        <v>21</v>
      </c>
      <c r="E3693" s="71">
        <v>169.9</v>
      </c>
      <c r="F3693" s="71">
        <v>17.22</v>
      </c>
      <c r="G3693" s="71">
        <v>187.12</v>
      </c>
      <c r="H3693" s="45">
        <v>9</v>
      </c>
    </row>
    <row r="3694" spans="1:8" ht="30" x14ac:dyDescent="0.25">
      <c r="A3694" s="68" t="s">
        <v>7407</v>
      </c>
      <c r="B3694" s="68"/>
      <c r="C3694" s="69" t="s">
        <v>7408</v>
      </c>
      <c r="D3694" s="70" t="s">
        <v>21</v>
      </c>
      <c r="E3694" s="71">
        <v>237.41</v>
      </c>
      <c r="F3694" s="71">
        <v>17.22</v>
      </c>
      <c r="G3694" s="71">
        <v>254.63</v>
      </c>
      <c r="H3694" s="45">
        <v>9</v>
      </c>
    </row>
    <row r="3695" spans="1:8" ht="30" x14ac:dyDescent="0.25">
      <c r="A3695" s="68" t="s">
        <v>7409</v>
      </c>
      <c r="B3695" s="68"/>
      <c r="C3695" s="69" t="s">
        <v>7410</v>
      </c>
      <c r="D3695" s="70" t="s">
        <v>21</v>
      </c>
      <c r="E3695" s="71">
        <v>280.51</v>
      </c>
      <c r="F3695" s="71">
        <v>17.22</v>
      </c>
      <c r="G3695" s="71">
        <v>297.73</v>
      </c>
      <c r="H3695" s="45">
        <v>9</v>
      </c>
    </row>
    <row r="3696" spans="1:8" ht="30" x14ac:dyDescent="0.25">
      <c r="A3696" s="68" t="s">
        <v>7411</v>
      </c>
      <c r="B3696" s="68"/>
      <c r="C3696" s="69" t="s">
        <v>7412</v>
      </c>
      <c r="D3696" s="70" t="s">
        <v>21</v>
      </c>
      <c r="E3696" s="71">
        <v>1400.21</v>
      </c>
      <c r="F3696" s="71"/>
      <c r="G3696" s="71">
        <v>1400.21</v>
      </c>
      <c r="H3696" s="45">
        <v>9</v>
      </c>
    </row>
    <row r="3697" spans="1:8" ht="30" x14ac:dyDescent="0.25">
      <c r="A3697" s="68" t="s">
        <v>7413</v>
      </c>
      <c r="B3697" s="68"/>
      <c r="C3697" s="69" t="s">
        <v>7414</v>
      </c>
      <c r="D3697" s="70" t="s">
        <v>21</v>
      </c>
      <c r="E3697" s="71">
        <v>174.5</v>
      </c>
      <c r="F3697" s="71">
        <v>17.22</v>
      </c>
      <c r="G3697" s="71">
        <v>191.72</v>
      </c>
      <c r="H3697" s="45">
        <v>9</v>
      </c>
    </row>
    <row r="3698" spans="1:8" ht="30" x14ac:dyDescent="0.25">
      <c r="A3698" s="68" t="s">
        <v>7415</v>
      </c>
      <c r="B3698" s="68"/>
      <c r="C3698" s="69" t="s">
        <v>7416</v>
      </c>
      <c r="D3698" s="70" t="s">
        <v>21</v>
      </c>
      <c r="E3698" s="71">
        <v>208.78</v>
      </c>
      <c r="F3698" s="71">
        <v>17.22</v>
      </c>
      <c r="G3698" s="71">
        <v>226</v>
      </c>
      <c r="H3698" s="45">
        <v>9</v>
      </c>
    </row>
    <row r="3699" spans="1:8" ht="30" x14ac:dyDescent="0.25">
      <c r="A3699" s="68" t="s">
        <v>7417</v>
      </c>
      <c r="B3699" s="68"/>
      <c r="C3699" s="69" t="s">
        <v>7418</v>
      </c>
      <c r="D3699" s="70" t="s">
        <v>21</v>
      </c>
      <c r="E3699" s="71">
        <v>239.84</v>
      </c>
      <c r="F3699" s="71">
        <v>17.22</v>
      </c>
      <c r="G3699" s="71">
        <v>257.06</v>
      </c>
      <c r="H3699" s="45">
        <v>9</v>
      </c>
    </row>
    <row r="3700" spans="1:8" ht="30" x14ac:dyDescent="0.25">
      <c r="A3700" s="68" t="s">
        <v>7419</v>
      </c>
      <c r="B3700" s="68"/>
      <c r="C3700" s="69" t="s">
        <v>7420</v>
      </c>
      <c r="D3700" s="70" t="s">
        <v>21</v>
      </c>
      <c r="E3700" s="71">
        <v>572.54999999999995</v>
      </c>
      <c r="F3700" s="71">
        <v>17.22</v>
      </c>
      <c r="G3700" s="71">
        <v>589.77</v>
      </c>
      <c r="H3700" s="45">
        <v>9</v>
      </c>
    </row>
    <row r="3701" spans="1:8" x14ac:dyDescent="0.25">
      <c r="A3701" s="68" t="s">
        <v>7421</v>
      </c>
      <c r="B3701" s="68"/>
      <c r="C3701" s="69" t="s">
        <v>7422</v>
      </c>
      <c r="D3701" s="70" t="s">
        <v>21</v>
      </c>
      <c r="E3701" s="71">
        <v>183.66</v>
      </c>
      <c r="F3701" s="71">
        <v>1.69</v>
      </c>
      <c r="G3701" s="71">
        <v>185.35</v>
      </c>
      <c r="H3701" s="45">
        <v>9</v>
      </c>
    </row>
    <row r="3702" spans="1:8" x14ac:dyDescent="0.25">
      <c r="A3702" s="68" t="s">
        <v>7423</v>
      </c>
      <c r="B3702" s="68"/>
      <c r="C3702" s="69" t="s">
        <v>7424</v>
      </c>
      <c r="D3702" s="70" t="s">
        <v>21</v>
      </c>
      <c r="E3702" s="71">
        <v>293.91000000000003</v>
      </c>
      <c r="F3702" s="71">
        <v>1.69</v>
      </c>
      <c r="G3702" s="71">
        <v>295.60000000000002</v>
      </c>
      <c r="H3702" s="45">
        <v>9</v>
      </c>
    </row>
    <row r="3703" spans="1:8" x14ac:dyDescent="0.25">
      <c r="A3703" s="68" t="s">
        <v>7425</v>
      </c>
      <c r="B3703" s="68"/>
      <c r="C3703" s="69" t="s">
        <v>7426</v>
      </c>
      <c r="D3703" s="70"/>
      <c r="E3703" s="71"/>
      <c r="F3703" s="71"/>
      <c r="G3703" s="71"/>
      <c r="H3703" s="45">
        <v>5</v>
      </c>
    </row>
    <row r="3704" spans="1:8" x14ac:dyDescent="0.25">
      <c r="A3704" s="68" t="s">
        <v>7427</v>
      </c>
      <c r="B3704" s="68"/>
      <c r="C3704" s="69" t="s">
        <v>7428</v>
      </c>
      <c r="D3704" s="70" t="s">
        <v>859</v>
      </c>
      <c r="E3704" s="71">
        <v>3.21</v>
      </c>
      <c r="F3704" s="71"/>
      <c r="G3704" s="71">
        <v>3.21</v>
      </c>
      <c r="H3704" s="45">
        <v>9</v>
      </c>
    </row>
    <row r="3705" spans="1:8" x14ac:dyDescent="0.25">
      <c r="A3705" s="68" t="s">
        <v>7429</v>
      </c>
      <c r="B3705" s="68"/>
      <c r="C3705" s="69" t="s">
        <v>7430</v>
      </c>
      <c r="D3705" s="70" t="s">
        <v>592</v>
      </c>
      <c r="E3705" s="71">
        <v>13.26</v>
      </c>
      <c r="F3705" s="71"/>
      <c r="G3705" s="71">
        <v>13.26</v>
      </c>
      <c r="H3705" s="45">
        <v>9</v>
      </c>
    </row>
    <row r="3706" spans="1:8" x14ac:dyDescent="0.25">
      <c r="A3706" s="68" t="s">
        <v>7431</v>
      </c>
      <c r="B3706" s="68"/>
      <c r="C3706" s="69" t="s">
        <v>7432</v>
      </c>
      <c r="D3706" s="70" t="s">
        <v>592</v>
      </c>
      <c r="E3706" s="71">
        <v>10.35</v>
      </c>
      <c r="F3706" s="71"/>
      <c r="G3706" s="71">
        <v>10.35</v>
      </c>
      <c r="H3706" s="45">
        <v>9</v>
      </c>
    </row>
    <row r="3707" spans="1:8" ht="45" x14ac:dyDescent="0.25">
      <c r="A3707" s="68" t="s">
        <v>7433</v>
      </c>
      <c r="B3707" s="68"/>
      <c r="C3707" s="69" t="s">
        <v>7434</v>
      </c>
      <c r="D3707" s="70" t="s">
        <v>21</v>
      </c>
      <c r="E3707" s="71">
        <v>43.59</v>
      </c>
      <c r="F3707" s="71"/>
      <c r="G3707" s="71">
        <v>43.59</v>
      </c>
      <c r="H3707" s="45">
        <v>9</v>
      </c>
    </row>
    <row r="3708" spans="1:8" ht="45" x14ac:dyDescent="0.25">
      <c r="A3708" s="68" t="s">
        <v>7435</v>
      </c>
      <c r="B3708" s="68"/>
      <c r="C3708" s="69" t="s">
        <v>7436</v>
      </c>
      <c r="D3708" s="70" t="s">
        <v>21</v>
      </c>
      <c r="E3708" s="71">
        <v>25.31</v>
      </c>
      <c r="F3708" s="71"/>
      <c r="G3708" s="71">
        <v>25.31</v>
      </c>
      <c r="H3708" s="45">
        <v>9</v>
      </c>
    </row>
    <row r="3709" spans="1:8" x14ac:dyDescent="0.25">
      <c r="A3709" s="68" t="s">
        <v>7437</v>
      </c>
      <c r="B3709" s="68"/>
      <c r="C3709" s="69" t="s">
        <v>7438</v>
      </c>
      <c r="D3709" s="70" t="s">
        <v>21</v>
      </c>
      <c r="E3709" s="71">
        <v>0.06</v>
      </c>
      <c r="F3709" s="71">
        <v>14.59</v>
      </c>
      <c r="G3709" s="71">
        <v>14.65</v>
      </c>
      <c r="H3709" s="45">
        <v>9</v>
      </c>
    </row>
    <row r="3710" spans="1:8" x14ac:dyDescent="0.25">
      <c r="A3710" s="68" t="s">
        <v>7439</v>
      </c>
      <c r="B3710" s="68"/>
      <c r="C3710" s="69" t="s">
        <v>7440</v>
      </c>
      <c r="D3710" s="70"/>
      <c r="E3710" s="71"/>
      <c r="F3710" s="71"/>
      <c r="G3710" s="71"/>
      <c r="H3710" s="45">
        <v>2</v>
      </c>
    </row>
    <row r="3711" spans="1:8" x14ac:dyDescent="0.25">
      <c r="A3711" s="68" t="s">
        <v>7441</v>
      </c>
      <c r="B3711" s="68"/>
      <c r="C3711" s="69" t="s">
        <v>7442</v>
      </c>
      <c r="D3711" s="70"/>
      <c r="E3711" s="71"/>
      <c r="F3711" s="71"/>
      <c r="G3711" s="71"/>
      <c r="H3711" s="45">
        <v>5</v>
      </c>
    </row>
    <row r="3712" spans="1:8" ht="30" x14ac:dyDescent="0.25">
      <c r="A3712" s="68" t="s">
        <v>7443</v>
      </c>
      <c r="B3712" s="68"/>
      <c r="C3712" s="69" t="s">
        <v>7444</v>
      </c>
      <c r="D3712" s="70" t="s">
        <v>73</v>
      </c>
      <c r="E3712" s="71">
        <v>3.83</v>
      </c>
      <c r="F3712" s="71">
        <v>0.13</v>
      </c>
      <c r="G3712" s="71">
        <v>3.96</v>
      </c>
      <c r="H3712" s="45">
        <v>9</v>
      </c>
    </row>
    <row r="3713" spans="1:8" ht="45" x14ac:dyDescent="0.25">
      <c r="A3713" s="68" t="s">
        <v>7445</v>
      </c>
      <c r="B3713" s="68"/>
      <c r="C3713" s="69" t="s">
        <v>7446</v>
      </c>
      <c r="D3713" s="70" t="s">
        <v>73</v>
      </c>
      <c r="E3713" s="71">
        <v>29.27</v>
      </c>
      <c r="F3713" s="71">
        <v>0.27</v>
      </c>
      <c r="G3713" s="71">
        <v>29.54</v>
      </c>
      <c r="H3713" s="45">
        <v>9</v>
      </c>
    </row>
    <row r="3714" spans="1:8" x14ac:dyDescent="0.25">
      <c r="A3714" s="68" t="s">
        <v>7447</v>
      </c>
      <c r="B3714" s="68"/>
      <c r="C3714" s="69" t="s">
        <v>7448</v>
      </c>
      <c r="D3714" s="70" t="s">
        <v>156</v>
      </c>
      <c r="E3714" s="71">
        <v>24.62</v>
      </c>
      <c r="F3714" s="71">
        <v>0.54</v>
      </c>
      <c r="G3714" s="71">
        <v>25.16</v>
      </c>
      <c r="H3714" s="45">
        <v>9</v>
      </c>
    </row>
    <row r="3715" spans="1:8" x14ac:dyDescent="0.25">
      <c r="A3715" s="68" t="s">
        <v>7449</v>
      </c>
      <c r="B3715" s="68"/>
      <c r="C3715" s="69" t="s">
        <v>7450</v>
      </c>
      <c r="D3715" s="70" t="s">
        <v>156</v>
      </c>
      <c r="E3715" s="71">
        <v>278.54000000000002</v>
      </c>
      <c r="F3715" s="71">
        <v>25.31</v>
      </c>
      <c r="G3715" s="71">
        <v>303.85000000000002</v>
      </c>
      <c r="H3715" s="45">
        <v>9</v>
      </c>
    </row>
    <row r="3716" spans="1:8" x14ac:dyDescent="0.25">
      <c r="A3716" s="68" t="s">
        <v>7451</v>
      </c>
      <c r="B3716" s="68"/>
      <c r="C3716" s="69" t="s">
        <v>7452</v>
      </c>
      <c r="D3716" s="70" t="s">
        <v>156</v>
      </c>
      <c r="E3716" s="71">
        <v>207.23</v>
      </c>
      <c r="F3716" s="71">
        <v>16.87</v>
      </c>
      <c r="G3716" s="71">
        <v>224.1</v>
      </c>
      <c r="H3716" s="45">
        <v>9</v>
      </c>
    </row>
    <row r="3717" spans="1:8" x14ac:dyDescent="0.25">
      <c r="A3717" s="68" t="s">
        <v>7453</v>
      </c>
      <c r="B3717" s="68"/>
      <c r="C3717" s="69" t="s">
        <v>7454</v>
      </c>
      <c r="D3717" s="70" t="s">
        <v>156</v>
      </c>
      <c r="E3717" s="71">
        <v>188.49</v>
      </c>
      <c r="F3717" s="71">
        <v>2.6</v>
      </c>
      <c r="G3717" s="71">
        <v>191.09</v>
      </c>
      <c r="H3717" s="45">
        <v>9</v>
      </c>
    </row>
    <row r="3718" spans="1:8" x14ac:dyDescent="0.25">
      <c r="A3718" s="68" t="s">
        <v>7455</v>
      </c>
      <c r="B3718" s="68"/>
      <c r="C3718" s="69" t="s">
        <v>7456</v>
      </c>
      <c r="D3718" s="70" t="s">
        <v>156</v>
      </c>
      <c r="E3718" s="71">
        <v>1012.89</v>
      </c>
      <c r="F3718" s="71">
        <v>12.65</v>
      </c>
      <c r="G3718" s="71">
        <v>1025.54</v>
      </c>
      <c r="H3718" s="45">
        <v>9</v>
      </c>
    </row>
    <row r="3719" spans="1:8" ht="30" x14ac:dyDescent="0.25">
      <c r="A3719" s="68" t="s">
        <v>7457</v>
      </c>
      <c r="B3719" s="68"/>
      <c r="C3719" s="69" t="s">
        <v>7458</v>
      </c>
      <c r="D3719" s="70" t="s">
        <v>156</v>
      </c>
      <c r="E3719" s="71">
        <v>283.55</v>
      </c>
      <c r="F3719" s="71"/>
      <c r="G3719" s="71">
        <v>283.55</v>
      </c>
      <c r="H3719" s="45">
        <v>9</v>
      </c>
    </row>
    <row r="3720" spans="1:8" ht="30" x14ac:dyDescent="0.25">
      <c r="A3720" s="68" t="s">
        <v>7459</v>
      </c>
      <c r="B3720" s="68"/>
      <c r="C3720" s="69" t="s">
        <v>7460</v>
      </c>
      <c r="D3720" s="70" t="s">
        <v>73</v>
      </c>
      <c r="E3720" s="71">
        <v>24.43</v>
      </c>
      <c r="F3720" s="71">
        <v>0.38</v>
      </c>
      <c r="G3720" s="71">
        <v>24.81</v>
      </c>
      <c r="H3720" s="45">
        <v>9</v>
      </c>
    </row>
    <row r="3721" spans="1:8" x14ac:dyDescent="0.25">
      <c r="A3721" s="68" t="s">
        <v>7461</v>
      </c>
      <c r="B3721" s="68"/>
      <c r="C3721" s="69" t="s">
        <v>7462</v>
      </c>
      <c r="D3721" s="70" t="s">
        <v>73</v>
      </c>
      <c r="E3721" s="71"/>
      <c r="F3721" s="71">
        <v>0.67</v>
      </c>
      <c r="G3721" s="71">
        <v>0.67</v>
      </c>
      <c r="H3721" s="45">
        <v>9</v>
      </c>
    </row>
    <row r="3722" spans="1:8" ht="30" x14ac:dyDescent="0.25">
      <c r="A3722" s="68" t="s">
        <v>7463</v>
      </c>
      <c r="B3722" s="68"/>
      <c r="C3722" s="69" t="s">
        <v>7464</v>
      </c>
      <c r="D3722" s="70"/>
      <c r="E3722" s="71"/>
      <c r="F3722" s="71"/>
      <c r="G3722" s="71"/>
      <c r="H3722" s="45">
        <v>5</v>
      </c>
    </row>
    <row r="3723" spans="1:8" ht="30" x14ac:dyDescent="0.25">
      <c r="A3723" s="68" t="s">
        <v>7465</v>
      </c>
      <c r="B3723" s="68"/>
      <c r="C3723" s="69" t="s">
        <v>7466</v>
      </c>
      <c r="D3723" s="70" t="s">
        <v>156</v>
      </c>
      <c r="E3723" s="71">
        <v>114.17</v>
      </c>
      <c r="F3723" s="71">
        <v>10.8</v>
      </c>
      <c r="G3723" s="71">
        <v>124.97</v>
      </c>
      <c r="H3723" s="45">
        <v>9</v>
      </c>
    </row>
    <row r="3724" spans="1:8" ht="30" x14ac:dyDescent="0.25">
      <c r="A3724" s="68" t="s">
        <v>7467</v>
      </c>
      <c r="B3724" s="68"/>
      <c r="C3724" s="69" t="s">
        <v>7468</v>
      </c>
      <c r="D3724" s="70" t="s">
        <v>156</v>
      </c>
      <c r="E3724" s="71">
        <v>165.65</v>
      </c>
      <c r="F3724" s="71">
        <v>79.58</v>
      </c>
      <c r="G3724" s="71">
        <v>245.23</v>
      </c>
      <c r="H3724" s="45">
        <v>9</v>
      </c>
    </row>
    <row r="3725" spans="1:8" x14ac:dyDescent="0.25">
      <c r="A3725" s="68" t="s">
        <v>7469</v>
      </c>
      <c r="B3725" s="68"/>
      <c r="C3725" s="69" t="s">
        <v>7470</v>
      </c>
      <c r="D3725" s="70"/>
      <c r="E3725" s="71"/>
      <c r="F3725" s="71"/>
      <c r="G3725" s="71"/>
      <c r="H3725" s="45">
        <v>5</v>
      </c>
    </row>
    <row r="3726" spans="1:8" x14ac:dyDescent="0.25">
      <c r="A3726" s="68" t="s">
        <v>7471</v>
      </c>
      <c r="B3726" s="68"/>
      <c r="C3726" s="69" t="s">
        <v>7472</v>
      </c>
      <c r="D3726" s="70" t="s">
        <v>156</v>
      </c>
      <c r="E3726" s="71">
        <v>1530.39</v>
      </c>
      <c r="F3726" s="71">
        <v>14.06</v>
      </c>
      <c r="G3726" s="71">
        <v>1544.45</v>
      </c>
      <c r="H3726" s="45">
        <v>9</v>
      </c>
    </row>
    <row r="3727" spans="1:8" ht="30" x14ac:dyDescent="0.25">
      <c r="A3727" s="68" t="s">
        <v>7473</v>
      </c>
      <c r="B3727" s="68"/>
      <c r="C3727" s="69" t="s">
        <v>7474</v>
      </c>
      <c r="D3727" s="70" t="s">
        <v>156</v>
      </c>
      <c r="E3727" s="71">
        <v>1688.09</v>
      </c>
      <c r="F3727" s="71">
        <v>14.06</v>
      </c>
      <c r="G3727" s="71">
        <v>1702.15</v>
      </c>
      <c r="H3727" s="45">
        <v>9</v>
      </c>
    </row>
    <row r="3728" spans="1:8" ht="30" x14ac:dyDescent="0.25">
      <c r="A3728" s="68" t="s">
        <v>7475</v>
      </c>
      <c r="B3728" s="68"/>
      <c r="C3728" s="69" t="s">
        <v>7476</v>
      </c>
      <c r="D3728" s="70" t="s">
        <v>156</v>
      </c>
      <c r="E3728" s="71">
        <v>1688.09</v>
      </c>
      <c r="F3728" s="71">
        <v>14.06</v>
      </c>
      <c r="G3728" s="71">
        <v>1702.15</v>
      </c>
      <c r="H3728" s="45">
        <v>9</v>
      </c>
    </row>
    <row r="3729" spans="1:8" x14ac:dyDescent="0.25">
      <c r="A3729" s="68" t="s">
        <v>7477</v>
      </c>
      <c r="B3729" s="68"/>
      <c r="C3729" s="69" t="s">
        <v>7478</v>
      </c>
      <c r="D3729" s="70" t="s">
        <v>73</v>
      </c>
      <c r="E3729" s="71">
        <v>7.7</v>
      </c>
      <c r="F3729" s="71">
        <v>0.08</v>
      </c>
      <c r="G3729" s="71">
        <v>7.78</v>
      </c>
      <c r="H3729" s="45">
        <v>9</v>
      </c>
    </row>
    <row r="3730" spans="1:8" x14ac:dyDescent="0.25">
      <c r="A3730" s="68" t="s">
        <v>7479</v>
      </c>
      <c r="B3730" s="68"/>
      <c r="C3730" s="69" t="s">
        <v>7480</v>
      </c>
      <c r="D3730" s="70" t="s">
        <v>73</v>
      </c>
      <c r="E3730" s="71">
        <v>15.6</v>
      </c>
      <c r="F3730" s="71">
        <v>0.1</v>
      </c>
      <c r="G3730" s="71">
        <v>15.7</v>
      </c>
      <c r="H3730" s="45">
        <v>9</v>
      </c>
    </row>
    <row r="3731" spans="1:8" x14ac:dyDescent="0.25">
      <c r="A3731" s="68" t="s">
        <v>7481</v>
      </c>
      <c r="B3731" s="68"/>
      <c r="C3731" s="69" t="s">
        <v>7482</v>
      </c>
      <c r="D3731" s="70" t="s">
        <v>156</v>
      </c>
      <c r="E3731" s="71">
        <v>1452.63</v>
      </c>
      <c r="F3731" s="71">
        <v>14.06</v>
      </c>
      <c r="G3731" s="71">
        <v>1466.69</v>
      </c>
      <c r="H3731" s="45">
        <v>9</v>
      </c>
    </row>
    <row r="3732" spans="1:8" x14ac:dyDescent="0.25">
      <c r="A3732" s="68" t="s">
        <v>7483</v>
      </c>
      <c r="B3732" s="68"/>
      <c r="C3732" s="69" t="s">
        <v>7484</v>
      </c>
      <c r="D3732" s="70" t="s">
        <v>156</v>
      </c>
      <c r="E3732" s="71">
        <v>1514.26</v>
      </c>
      <c r="F3732" s="71">
        <v>33.74</v>
      </c>
      <c r="G3732" s="71">
        <v>1548</v>
      </c>
      <c r="H3732" s="45">
        <v>9</v>
      </c>
    </row>
    <row r="3733" spans="1:8" ht="30" x14ac:dyDescent="0.25">
      <c r="A3733" s="68" t="s">
        <v>7485</v>
      </c>
      <c r="B3733" s="68"/>
      <c r="C3733" s="69" t="s">
        <v>7486</v>
      </c>
      <c r="D3733" s="70"/>
      <c r="E3733" s="71"/>
      <c r="F3733" s="71"/>
      <c r="G3733" s="71"/>
      <c r="H3733" s="45">
        <v>5</v>
      </c>
    </row>
    <row r="3734" spans="1:8" x14ac:dyDescent="0.25">
      <c r="A3734" s="68" t="s">
        <v>7487</v>
      </c>
      <c r="B3734" s="68"/>
      <c r="C3734" s="69" t="s">
        <v>7488</v>
      </c>
      <c r="D3734" s="70" t="s">
        <v>73</v>
      </c>
      <c r="E3734" s="71">
        <v>241.1</v>
      </c>
      <c r="F3734" s="71">
        <v>21.57</v>
      </c>
      <c r="G3734" s="71">
        <v>262.67</v>
      </c>
      <c r="H3734" s="45">
        <v>9</v>
      </c>
    </row>
    <row r="3735" spans="1:8" x14ac:dyDescent="0.25">
      <c r="A3735" s="68" t="s">
        <v>7489</v>
      </c>
      <c r="B3735" s="68"/>
      <c r="C3735" s="69" t="s">
        <v>7490</v>
      </c>
      <c r="D3735" s="70" t="s">
        <v>73</v>
      </c>
      <c r="E3735" s="71">
        <v>17.82</v>
      </c>
      <c r="F3735" s="71">
        <v>1.69</v>
      </c>
      <c r="G3735" s="71">
        <v>19.510000000000002</v>
      </c>
      <c r="H3735" s="45">
        <v>9</v>
      </c>
    </row>
    <row r="3736" spans="1:8" ht="30" x14ac:dyDescent="0.25">
      <c r="A3736" s="68" t="s">
        <v>7491</v>
      </c>
      <c r="B3736" s="68"/>
      <c r="C3736" s="69" t="s">
        <v>7492</v>
      </c>
      <c r="D3736" s="70" t="s">
        <v>73</v>
      </c>
      <c r="E3736" s="71">
        <v>10.56</v>
      </c>
      <c r="F3736" s="71">
        <v>5.23</v>
      </c>
      <c r="G3736" s="71">
        <v>15.79</v>
      </c>
      <c r="H3736" s="45">
        <v>9</v>
      </c>
    </row>
    <row r="3737" spans="1:8" ht="30" x14ac:dyDescent="0.25">
      <c r="A3737" s="68" t="s">
        <v>7493</v>
      </c>
      <c r="B3737" s="68"/>
      <c r="C3737" s="69" t="s">
        <v>7494</v>
      </c>
      <c r="D3737" s="70" t="s">
        <v>73</v>
      </c>
      <c r="E3737" s="71">
        <v>54.36</v>
      </c>
      <c r="F3737" s="71">
        <v>4.22</v>
      </c>
      <c r="G3737" s="71">
        <v>58.58</v>
      </c>
      <c r="H3737" s="45">
        <v>9</v>
      </c>
    </row>
    <row r="3738" spans="1:8" ht="60" x14ac:dyDescent="0.25">
      <c r="A3738" s="68" t="s">
        <v>7495</v>
      </c>
      <c r="B3738" s="68"/>
      <c r="C3738" s="69" t="s">
        <v>7496</v>
      </c>
      <c r="D3738" s="70" t="s">
        <v>73</v>
      </c>
      <c r="E3738" s="71">
        <v>81.53</v>
      </c>
      <c r="F3738" s="71">
        <v>16.28</v>
      </c>
      <c r="G3738" s="71">
        <v>97.81</v>
      </c>
      <c r="H3738" s="45">
        <v>9</v>
      </c>
    </row>
    <row r="3739" spans="1:8" ht="45" x14ac:dyDescent="0.25">
      <c r="A3739" s="68" t="s">
        <v>7497</v>
      </c>
      <c r="B3739" s="68"/>
      <c r="C3739" s="69" t="s">
        <v>7498</v>
      </c>
      <c r="D3739" s="70" t="s">
        <v>73</v>
      </c>
      <c r="E3739" s="71">
        <v>79.150000000000006</v>
      </c>
      <c r="F3739" s="71">
        <v>16.28</v>
      </c>
      <c r="G3739" s="71">
        <v>95.43</v>
      </c>
      <c r="H3739" s="45">
        <v>9</v>
      </c>
    </row>
    <row r="3740" spans="1:8" ht="45" x14ac:dyDescent="0.25">
      <c r="A3740" s="68" t="s">
        <v>7499</v>
      </c>
      <c r="B3740" s="68"/>
      <c r="C3740" s="69" t="s">
        <v>7500</v>
      </c>
      <c r="D3740" s="70" t="s">
        <v>73</v>
      </c>
      <c r="E3740" s="71">
        <v>85.35</v>
      </c>
      <c r="F3740" s="71">
        <v>21.71</v>
      </c>
      <c r="G3740" s="71">
        <v>107.06</v>
      </c>
      <c r="H3740" s="45">
        <v>9</v>
      </c>
    </row>
    <row r="3741" spans="1:8" ht="30" x14ac:dyDescent="0.25">
      <c r="A3741" s="68" t="s">
        <v>7501</v>
      </c>
      <c r="B3741" s="68"/>
      <c r="C3741" s="69" t="s">
        <v>7502</v>
      </c>
      <c r="D3741" s="70" t="s">
        <v>73</v>
      </c>
      <c r="E3741" s="71">
        <v>92.64</v>
      </c>
      <c r="F3741" s="71">
        <v>7.98</v>
      </c>
      <c r="G3741" s="71">
        <v>100.62</v>
      </c>
      <c r="H3741" s="45">
        <v>9</v>
      </c>
    </row>
    <row r="3742" spans="1:8" ht="30" x14ac:dyDescent="0.25">
      <c r="A3742" s="68" t="s">
        <v>7503</v>
      </c>
      <c r="B3742" s="68"/>
      <c r="C3742" s="69" t="s">
        <v>7504</v>
      </c>
      <c r="D3742" s="70" t="s">
        <v>73</v>
      </c>
      <c r="E3742" s="71">
        <v>108.42</v>
      </c>
      <c r="F3742" s="71">
        <v>16.88</v>
      </c>
      <c r="G3742" s="71">
        <v>125.3</v>
      </c>
      <c r="H3742" s="45">
        <v>9</v>
      </c>
    </row>
    <row r="3743" spans="1:8" ht="30" x14ac:dyDescent="0.25">
      <c r="A3743" s="68" t="s">
        <v>7505</v>
      </c>
      <c r="B3743" s="68"/>
      <c r="C3743" s="69" t="s">
        <v>7506</v>
      </c>
      <c r="D3743" s="70" t="s">
        <v>73</v>
      </c>
      <c r="E3743" s="71">
        <v>103.28</v>
      </c>
      <c r="F3743" s="71">
        <v>16.88</v>
      </c>
      <c r="G3743" s="71">
        <v>120.16</v>
      </c>
      <c r="H3743" s="45">
        <v>9</v>
      </c>
    </row>
    <row r="3744" spans="1:8" x14ac:dyDescent="0.25">
      <c r="A3744" s="68" t="s">
        <v>7507</v>
      </c>
      <c r="B3744" s="68"/>
      <c r="C3744" s="69" t="s">
        <v>7508</v>
      </c>
      <c r="D3744" s="70"/>
      <c r="E3744" s="71"/>
      <c r="F3744" s="71"/>
      <c r="G3744" s="71"/>
      <c r="H3744" s="45">
        <v>5</v>
      </c>
    </row>
    <row r="3745" spans="1:8" x14ac:dyDescent="0.25">
      <c r="A3745" s="68" t="s">
        <v>7509</v>
      </c>
      <c r="B3745" s="68"/>
      <c r="C3745" s="69" t="s">
        <v>7510</v>
      </c>
      <c r="D3745" s="70" t="s">
        <v>131</v>
      </c>
      <c r="E3745" s="71">
        <v>46.07</v>
      </c>
      <c r="F3745" s="71">
        <v>10.18</v>
      </c>
      <c r="G3745" s="71">
        <v>56.25</v>
      </c>
      <c r="H3745" s="45">
        <v>9</v>
      </c>
    </row>
    <row r="3746" spans="1:8" x14ac:dyDescent="0.25">
      <c r="A3746" s="68" t="s">
        <v>7511</v>
      </c>
      <c r="B3746" s="68"/>
      <c r="C3746" s="69" t="s">
        <v>7512</v>
      </c>
      <c r="D3746" s="70" t="s">
        <v>131</v>
      </c>
      <c r="E3746" s="71">
        <v>43.26</v>
      </c>
      <c r="F3746" s="71">
        <v>10.18</v>
      </c>
      <c r="G3746" s="71">
        <v>53.44</v>
      </c>
      <c r="H3746" s="45">
        <v>9</v>
      </c>
    </row>
    <row r="3747" spans="1:8" ht="30" x14ac:dyDescent="0.25">
      <c r="A3747" s="68" t="s">
        <v>7513</v>
      </c>
      <c r="B3747" s="68"/>
      <c r="C3747" s="69" t="s">
        <v>7514</v>
      </c>
      <c r="D3747" s="70" t="s">
        <v>156</v>
      </c>
      <c r="E3747" s="71">
        <v>483.65</v>
      </c>
      <c r="F3747" s="71">
        <v>36.659999999999997</v>
      </c>
      <c r="G3747" s="71">
        <v>520.30999999999995</v>
      </c>
      <c r="H3747" s="45">
        <v>9</v>
      </c>
    </row>
    <row r="3748" spans="1:8" ht="30" x14ac:dyDescent="0.25">
      <c r="A3748" s="68" t="s">
        <v>7515</v>
      </c>
      <c r="B3748" s="68"/>
      <c r="C3748" s="69" t="s">
        <v>7516</v>
      </c>
      <c r="D3748" s="70" t="s">
        <v>156</v>
      </c>
      <c r="E3748" s="71">
        <v>502.29</v>
      </c>
      <c r="F3748" s="71">
        <v>36.659999999999997</v>
      </c>
      <c r="G3748" s="71">
        <v>538.95000000000005</v>
      </c>
      <c r="H3748" s="45">
        <v>9</v>
      </c>
    </row>
    <row r="3749" spans="1:8" x14ac:dyDescent="0.25">
      <c r="A3749" s="68" t="s">
        <v>7517</v>
      </c>
      <c r="B3749" s="68"/>
      <c r="C3749" s="69" t="s">
        <v>7518</v>
      </c>
      <c r="D3749" s="70" t="s">
        <v>156</v>
      </c>
      <c r="E3749" s="71">
        <v>77.94</v>
      </c>
      <c r="F3749" s="71">
        <v>264.10000000000002</v>
      </c>
      <c r="G3749" s="71">
        <v>342.04</v>
      </c>
      <c r="H3749" s="45">
        <v>9</v>
      </c>
    </row>
    <row r="3750" spans="1:8" ht="30" x14ac:dyDescent="0.25">
      <c r="A3750" s="68" t="s">
        <v>7519</v>
      </c>
      <c r="B3750" s="68"/>
      <c r="C3750" s="69" t="s">
        <v>7520</v>
      </c>
      <c r="D3750" s="70" t="s">
        <v>156</v>
      </c>
      <c r="E3750" s="71">
        <v>675.54</v>
      </c>
      <c r="F3750" s="71">
        <v>74.8</v>
      </c>
      <c r="G3750" s="71">
        <v>750.34</v>
      </c>
      <c r="H3750" s="45">
        <v>9</v>
      </c>
    </row>
    <row r="3751" spans="1:8" ht="30" x14ac:dyDescent="0.25">
      <c r="A3751" s="68" t="s">
        <v>7521</v>
      </c>
      <c r="B3751" s="68"/>
      <c r="C3751" s="69" t="s">
        <v>7522</v>
      </c>
      <c r="D3751" s="70" t="s">
        <v>156</v>
      </c>
      <c r="E3751" s="71">
        <v>694.18</v>
      </c>
      <c r="F3751" s="71">
        <v>74.8</v>
      </c>
      <c r="G3751" s="71">
        <v>768.98</v>
      </c>
      <c r="H3751" s="45">
        <v>9</v>
      </c>
    </row>
    <row r="3752" spans="1:8" x14ac:dyDescent="0.25">
      <c r="A3752" s="68" t="s">
        <v>7523</v>
      </c>
      <c r="B3752" s="68"/>
      <c r="C3752" s="69" t="s">
        <v>7524</v>
      </c>
      <c r="D3752" s="70"/>
      <c r="E3752" s="71"/>
      <c r="F3752" s="71"/>
      <c r="G3752" s="71"/>
      <c r="H3752" s="45">
        <v>5</v>
      </c>
    </row>
    <row r="3753" spans="1:8" x14ac:dyDescent="0.25">
      <c r="A3753" s="68" t="s">
        <v>7525</v>
      </c>
      <c r="B3753" s="68"/>
      <c r="C3753" s="69" t="s">
        <v>7526</v>
      </c>
      <c r="D3753" s="70" t="s">
        <v>73</v>
      </c>
      <c r="E3753" s="71">
        <v>257.22000000000003</v>
      </c>
      <c r="F3753" s="71"/>
      <c r="G3753" s="71">
        <v>257.22000000000003</v>
      </c>
      <c r="H3753" s="45">
        <v>9</v>
      </c>
    </row>
    <row r="3754" spans="1:8" ht="45" x14ac:dyDescent="0.25">
      <c r="A3754" s="68" t="s">
        <v>7527</v>
      </c>
      <c r="B3754" s="68"/>
      <c r="C3754" s="69" t="s">
        <v>7528</v>
      </c>
      <c r="D3754" s="70" t="s">
        <v>73</v>
      </c>
      <c r="E3754" s="71">
        <v>85.8</v>
      </c>
      <c r="F3754" s="71">
        <v>9.5299999999999994</v>
      </c>
      <c r="G3754" s="71">
        <v>95.33</v>
      </c>
      <c r="H3754" s="45">
        <v>9</v>
      </c>
    </row>
    <row r="3755" spans="1:8" ht="30" x14ac:dyDescent="0.25">
      <c r="A3755" s="68" t="s">
        <v>7529</v>
      </c>
      <c r="B3755" s="68"/>
      <c r="C3755" s="69" t="s">
        <v>7530</v>
      </c>
      <c r="D3755" s="70" t="s">
        <v>73</v>
      </c>
      <c r="E3755" s="71">
        <v>85.27</v>
      </c>
      <c r="F3755" s="71">
        <v>9.5299999999999994</v>
      </c>
      <c r="G3755" s="71">
        <v>94.8</v>
      </c>
      <c r="H3755" s="45">
        <v>9</v>
      </c>
    </row>
    <row r="3756" spans="1:8" ht="45" x14ac:dyDescent="0.25">
      <c r="A3756" s="68" t="s">
        <v>7531</v>
      </c>
      <c r="B3756" s="68"/>
      <c r="C3756" s="69" t="s">
        <v>7532</v>
      </c>
      <c r="D3756" s="70" t="s">
        <v>73</v>
      </c>
      <c r="E3756" s="71">
        <v>4.34</v>
      </c>
      <c r="F3756" s="71">
        <v>8.5</v>
      </c>
      <c r="G3756" s="71">
        <v>12.84</v>
      </c>
      <c r="H3756" s="45">
        <v>9</v>
      </c>
    </row>
    <row r="3757" spans="1:8" ht="30" x14ac:dyDescent="0.25">
      <c r="A3757" s="68" t="s">
        <v>7533</v>
      </c>
      <c r="B3757" s="68"/>
      <c r="C3757" s="69" t="s">
        <v>7534</v>
      </c>
      <c r="D3757" s="70" t="s">
        <v>73</v>
      </c>
      <c r="E3757" s="71">
        <v>2.17</v>
      </c>
      <c r="F3757" s="71">
        <v>8.5</v>
      </c>
      <c r="G3757" s="71">
        <v>10.67</v>
      </c>
      <c r="H3757" s="45">
        <v>9</v>
      </c>
    </row>
    <row r="3758" spans="1:8" ht="45" x14ac:dyDescent="0.25">
      <c r="A3758" s="68" t="s">
        <v>7535</v>
      </c>
      <c r="B3758" s="68"/>
      <c r="C3758" s="69" t="s">
        <v>7536</v>
      </c>
      <c r="D3758" s="70" t="s">
        <v>73</v>
      </c>
      <c r="E3758" s="71">
        <v>108.83</v>
      </c>
      <c r="F3758" s="71">
        <v>24.13</v>
      </c>
      <c r="G3758" s="71">
        <v>132.96</v>
      </c>
      <c r="H3758" s="45">
        <v>9</v>
      </c>
    </row>
    <row r="3759" spans="1:8" x14ac:dyDescent="0.25">
      <c r="A3759" s="68" t="s">
        <v>7537</v>
      </c>
      <c r="B3759" s="68"/>
      <c r="C3759" s="69" t="s">
        <v>7538</v>
      </c>
      <c r="D3759" s="70"/>
      <c r="E3759" s="71"/>
      <c r="F3759" s="71"/>
      <c r="G3759" s="71"/>
      <c r="H3759" s="45">
        <v>5</v>
      </c>
    </row>
    <row r="3760" spans="1:8" x14ac:dyDescent="0.25">
      <c r="A3760" s="68" t="s">
        <v>7539</v>
      </c>
      <c r="B3760" s="68"/>
      <c r="C3760" s="69" t="s">
        <v>7540</v>
      </c>
      <c r="D3760" s="70" t="s">
        <v>131</v>
      </c>
      <c r="E3760" s="71">
        <v>61.93</v>
      </c>
      <c r="F3760" s="71">
        <v>11.64</v>
      </c>
      <c r="G3760" s="71">
        <v>73.569999999999993</v>
      </c>
      <c r="H3760" s="45">
        <v>9</v>
      </c>
    </row>
    <row r="3761" spans="1:8" ht="30" x14ac:dyDescent="0.25">
      <c r="A3761" s="68" t="s">
        <v>7541</v>
      </c>
      <c r="B3761" s="68"/>
      <c r="C3761" s="69" t="s">
        <v>7542</v>
      </c>
      <c r="D3761" s="70" t="s">
        <v>131</v>
      </c>
      <c r="E3761" s="71">
        <v>9.65</v>
      </c>
      <c r="F3761" s="71">
        <v>10.18</v>
      </c>
      <c r="G3761" s="71">
        <v>19.829999999999998</v>
      </c>
      <c r="H3761" s="45">
        <v>9</v>
      </c>
    </row>
    <row r="3762" spans="1:8" x14ac:dyDescent="0.25">
      <c r="A3762" s="68" t="s">
        <v>7543</v>
      </c>
      <c r="B3762" s="68"/>
      <c r="C3762" s="69" t="s">
        <v>7544</v>
      </c>
      <c r="D3762" s="70" t="s">
        <v>73</v>
      </c>
      <c r="E3762" s="71">
        <v>14.06</v>
      </c>
      <c r="F3762" s="71">
        <v>21.57</v>
      </c>
      <c r="G3762" s="71">
        <v>35.630000000000003</v>
      </c>
      <c r="H3762" s="45">
        <v>9</v>
      </c>
    </row>
    <row r="3763" spans="1:8" ht="30" x14ac:dyDescent="0.25">
      <c r="A3763" s="68" t="s">
        <v>7545</v>
      </c>
      <c r="B3763" s="68"/>
      <c r="C3763" s="69" t="s">
        <v>7546</v>
      </c>
      <c r="D3763" s="70" t="s">
        <v>73</v>
      </c>
      <c r="E3763" s="71">
        <v>9</v>
      </c>
      <c r="F3763" s="71">
        <v>13.32</v>
      </c>
      <c r="G3763" s="71">
        <v>22.32</v>
      </c>
      <c r="H3763" s="45">
        <v>9</v>
      </c>
    </row>
    <row r="3764" spans="1:8" ht="30" x14ac:dyDescent="0.25">
      <c r="A3764" s="68" t="s">
        <v>7547</v>
      </c>
      <c r="B3764" s="68"/>
      <c r="C3764" s="69" t="s">
        <v>7548</v>
      </c>
      <c r="D3764" s="70" t="s">
        <v>73</v>
      </c>
      <c r="E3764" s="71">
        <v>9.11</v>
      </c>
      <c r="F3764" s="71">
        <v>15.43</v>
      </c>
      <c r="G3764" s="71">
        <v>24.54</v>
      </c>
      <c r="H3764" s="45">
        <v>9</v>
      </c>
    </row>
    <row r="3765" spans="1:8" ht="30" x14ac:dyDescent="0.25">
      <c r="A3765" s="68" t="s">
        <v>7549</v>
      </c>
      <c r="B3765" s="68"/>
      <c r="C3765" s="69" t="s">
        <v>7550</v>
      </c>
      <c r="D3765" s="70" t="s">
        <v>73</v>
      </c>
      <c r="E3765" s="71">
        <v>9.2799999999999994</v>
      </c>
      <c r="F3765" s="71">
        <v>18.54</v>
      </c>
      <c r="G3765" s="71">
        <v>27.82</v>
      </c>
      <c r="H3765" s="45">
        <v>9</v>
      </c>
    </row>
    <row r="3766" spans="1:8" x14ac:dyDescent="0.25">
      <c r="A3766" s="68" t="s">
        <v>7551</v>
      </c>
      <c r="B3766" s="68"/>
      <c r="C3766" s="69" t="s">
        <v>7552</v>
      </c>
      <c r="D3766" s="70"/>
      <c r="E3766" s="71"/>
      <c r="F3766" s="71"/>
      <c r="G3766" s="71"/>
      <c r="H3766" s="45">
        <v>2</v>
      </c>
    </row>
    <row r="3767" spans="1:8" x14ac:dyDescent="0.25">
      <c r="A3767" s="68" t="s">
        <v>7553</v>
      </c>
      <c r="B3767" s="68"/>
      <c r="C3767" s="69" t="s">
        <v>7554</v>
      </c>
      <c r="D3767" s="70"/>
      <c r="E3767" s="71"/>
      <c r="F3767" s="71"/>
      <c r="G3767" s="71"/>
      <c r="H3767" s="45">
        <v>5</v>
      </c>
    </row>
    <row r="3768" spans="1:8" x14ac:dyDescent="0.25">
      <c r="A3768" s="68" t="s">
        <v>7555</v>
      </c>
      <c r="B3768" s="68"/>
      <c r="C3768" s="69" t="s">
        <v>7556</v>
      </c>
      <c r="D3768" s="70" t="s">
        <v>73</v>
      </c>
      <c r="E3768" s="71"/>
      <c r="F3768" s="71">
        <v>11.81</v>
      </c>
      <c r="G3768" s="71">
        <v>11.81</v>
      </c>
      <c r="H3768" s="45">
        <v>9</v>
      </c>
    </row>
    <row r="3769" spans="1:8" x14ac:dyDescent="0.25">
      <c r="A3769" s="68" t="s">
        <v>7557</v>
      </c>
      <c r="B3769" s="68"/>
      <c r="C3769" s="69" t="s">
        <v>7558</v>
      </c>
      <c r="D3769" s="70" t="s">
        <v>73</v>
      </c>
      <c r="E3769" s="71">
        <v>2.5499999999999998</v>
      </c>
      <c r="F3769" s="71">
        <v>4.9000000000000004</v>
      </c>
      <c r="G3769" s="71">
        <v>7.45</v>
      </c>
      <c r="H3769" s="45">
        <v>9</v>
      </c>
    </row>
    <row r="3770" spans="1:8" ht="30" x14ac:dyDescent="0.25">
      <c r="A3770" s="68" t="s">
        <v>7559</v>
      </c>
      <c r="B3770" s="68"/>
      <c r="C3770" s="69" t="s">
        <v>7560</v>
      </c>
      <c r="D3770" s="70" t="s">
        <v>73</v>
      </c>
      <c r="E3770" s="71">
        <v>2.95</v>
      </c>
      <c r="F3770" s="71">
        <v>3.37</v>
      </c>
      <c r="G3770" s="71">
        <v>6.32</v>
      </c>
      <c r="H3770" s="45">
        <v>9</v>
      </c>
    </row>
    <row r="3771" spans="1:8" ht="30" x14ac:dyDescent="0.25">
      <c r="A3771" s="68" t="s">
        <v>7561</v>
      </c>
      <c r="B3771" s="68"/>
      <c r="C3771" s="69" t="s">
        <v>7562</v>
      </c>
      <c r="D3771" s="70" t="s">
        <v>21</v>
      </c>
      <c r="E3771" s="71"/>
      <c r="F3771" s="71">
        <v>13.5</v>
      </c>
      <c r="G3771" s="71">
        <v>13.5</v>
      </c>
      <c r="H3771" s="45">
        <v>9</v>
      </c>
    </row>
    <row r="3772" spans="1:8" x14ac:dyDescent="0.25">
      <c r="A3772" s="68" t="s">
        <v>7563</v>
      </c>
      <c r="B3772" s="68"/>
      <c r="C3772" s="69" t="s">
        <v>7564</v>
      </c>
      <c r="D3772" s="70" t="s">
        <v>73</v>
      </c>
      <c r="E3772" s="71"/>
      <c r="F3772" s="71">
        <v>12.65</v>
      </c>
      <c r="G3772" s="71">
        <v>12.65</v>
      </c>
      <c r="H3772" s="45">
        <v>9</v>
      </c>
    </row>
    <row r="3773" spans="1:8" ht="45" x14ac:dyDescent="0.25">
      <c r="A3773" s="68" t="s">
        <v>7565</v>
      </c>
      <c r="B3773" s="68"/>
      <c r="C3773" s="69" t="s">
        <v>7566</v>
      </c>
      <c r="D3773" s="70" t="s">
        <v>73</v>
      </c>
      <c r="E3773" s="71">
        <v>7.21</v>
      </c>
      <c r="F3773" s="71">
        <v>4.9000000000000004</v>
      </c>
      <c r="G3773" s="71">
        <v>12.11</v>
      </c>
      <c r="H3773" s="45">
        <v>9</v>
      </c>
    </row>
    <row r="3774" spans="1:8" x14ac:dyDescent="0.25">
      <c r="A3774" s="68" t="s">
        <v>7567</v>
      </c>
      <c r="B3774" s="68"/>
      <c r="C3774" s="69" t="s">
        <v>7568</v>
      </c>
      <c r="D3774" s="70" t="s">
        <v>73</v>
      </c>
      <c r="E3774" s="71">
        <v>6.2</v>
      </c>
      <c r="F3774" s="71"/>
      <c r="G3774" s="71">
        <v>6.2</v>
      </c>
      <c r="H3774" s="45">
        <v>9</v>
      </c>
    </row>
    <row r="3775" spans="1:8" x14ac:dyDescent="0.25">
      <c r="A3775" s="68" t="s">
        <v>7569</v>
      </c>
      <c r="B3775" s="68"/>
      <c r="C3775" s="69" t="s">
        <v>7570</v>
      </c>
      <c r="D3775" s="70"/>
      <c r="E3775" s="71"/>
      <c r="F3775" s="71"/>
      <c r="G3775" s="71"/>
      <c r="H3775" s="45">
        <v>5</v>
      </c>
    </row>
    <row r="3776" spans="1:8" x14ac:dyDescent="0.25">
      <c r="A3776" s="68" t="s">
        <v>7571</v>
      </c>
      <c r="B3776" s="68"/>
      <c r="C3776" s="69" t="s">
        <v>7572</v>
      </c>
      <c r="D3776" s="70" t="s">
        <v>21</v>
      </c>
      <c r="E3776" s="71"/>
      <c r="F3776" s="71">
        <v>5.0599999999999996</v>
      </c>
      <c r="G3776" s="71">
        <v>5.0599999999999996</v>
      </c>
      <c r="H3776" s="45">
        <v>9</v>
      </c>
    </row>
    <row r="3777" spans="1:8" ht="30" x14ac:dyDescent="0.25">
      <c r="A3777" s="68" t="s">
        <v>7573</v>
      </c>
      <c r="B3777" s="68"/>
      <c r="C3777" s="69" t="s">
        <v>7574</v>
      </c>
      <c r="D3777" s="70" t="s">
        <v>21</v>
      </c>
      <c r="E3777" s="71">
        <v>27.38</v>
      </c>
      <c r="F3777" s="71">
        <v>16.87</v>
      </c>
      <c r="G3777" s="71">
        <v>44.25</v>
      </c>
      <c r="H3777" s="45">
        <v>9</v>
      </c>
    </row>
    <row r="3778" spans="1:8" x14ac:dyDescent="0.25">
      <c r="A3778" s="68" t="s">
        <v>7575</v>
      </c>
      <c r="B3778" s="68"/>
      <c r="C3778" s="69" t="s">
        <v>7576</v>
      </c>
      <c r="D3778" s="70" t="s">
        <v>156</v>
      </c>
      <c r="E3778" s="71">
        <v>202.42</v>
      </c>
      <c r="F3778" s="71"/>
      <c r="G3778" s="71">
        <v>202.42</v>
      </c>
      <c r="H3778" s="45">
        <v>9</v>
      </c>
    </row>
    <row r="3779" spans="1:8" x14ac:dyDescent="0.25">
      <c r="A3779" s="68" t="s">
        <v>7577</v>
      </c>
      <c r="B3779" s="68"/>
      <c r="C3779" s="69" t="s">
        <v>7578</v>
      </c>
      <c r="D3779" s="70" t="s">
        <v>21</v>
      </c>
      <c r="E3779" s="71"/>
      <c r="F3779" s="71">
        <v>18.71</v>
      </c>
      <c r="G3779" s="71">
        <v>18.71</v>
      </c>
      <c r="H3779" s="45">
        <v>9</v>
      </c>
    </row>
    <row r="3780" spans="1:8" ht="30" x14ac:dyDescent="0.25">
      <c r="A3780" s="68" t="s">
        <v>7579</v>
      </c>
      <c r="B3780" s="68"/>
      <c r="C3780" s="69" t="s">
        <v>7580</v>
      </c>
      <c r="D3780" s="70" t="s">
        <v>131</v>
      </c>
      <c r="E3780" s="71"/>
      <c r="F3780" s="71">
        <v>9.35</v>
      </c>
      <c r="G3780" s="71">
        <v>9.35</v>
      </c>
      <c r="H3780" s="45">
        <v>9</v>
      </c>
    </row>
    <row r="3781" spans="1:8" ht="30" x14ac:dyDescent="0.25">
      <c r="A3781" s="68" t="s">
        <v>7581</v>
      </c>
      <c r="B3781" s="68"/>
      <c r="C3781" s="69" t="s">
        <v>7582</v>
      </c>
      <c r="D3781" s="70" t="s">
        <v>131</v>
      </c>
      <c r="E3781" s="71"/>
      <c r="F3781" s="71">
        <v>9.98</v>
      </c>
      <c r="G3781" s="71">
        <v>9.98</v>
      </c>
      <c r="H3781" s="45">
        <v>9</v>
      </c>
    </row>
    <row r="3782" spans="1:8" x14ac:dyDescent="0.25">
      <c r="A3782" s="68" t="s">
        <v>7583</v>
      </c>
      <c r="B3782" s="68"/>
      <c r="C3782" s="69" t="s">
        <v>7584</v>
      </c>
      <c r="D3782" s="70"/>
      <c r="E3782" s="71"/>
      <c r="F3782" s="71"/>
      <c r="G3782" s="71"/>
      <c r="H3782" s="45">
        <v>5</v>
      </c>
    </row>
    <row r="3783" spans="1:8" x14ac:dyDescent="0.25">
      <c r="A3783" s="68" t="s">
        <v>7585</v>
      </c>
      <c r="B3783" s="68"/>
      <c r="C3783" s="69" t="s">
        <v>7586</v>
      </c>
      <c r="D3783" s="70" t="s">
        <v>413</v>
      </c>
      <c r="E3783" s="71">
        <v>83.32</v>
      </c>
      <c r="F3783" s="71"/>
      <c r="G3783" s="71">
        <v>83.32</v>
      </c>
      <c r="H3783" s="45">
        <v>9</v>
      </c>
    </row>
    <row r="3784" spans="1:8" x14ac:dyDescent="0.25">
      <c r="A3784" s="68" t="s">
        <v>7587</v>
      </c>
      <c r="B3784" s="68"/>
      <c r="C3784" s="69" t="s">
        <v>7588</v>
      </c>
      <c r="D3784" s="70"/>
      <c r="E3784" s="71"/>
      <c r="F3784" s="71"/>
      <c r="G3784" s="71"/>
      <c r="H3784" s="45">
        <v>2</v>
      </c>
    </row>
    <row r="3785" spans="1:8" x14ac:dyDescent="0.25">
      <c r="A3785" s="68" t="s">
        <v>7589</v>
      </c>
      <c r="B3785" s="68"/>
      <c r="C3785" s="69" t="s">
        <v>7590</v>
      </c>
      <c r="D3785" s="70"/>
      <c r="E3785" s="71"/>
      <c r="F3785" s="71"/>
      <c r="G3785" s="71"/>
      <c r="H3785" s="45">
        <v>5</v>
      </c>
    </row>
    <row r="3786" spans="1:8" ht="45" x14ac:dyDescent="0.25">
      <c r="A3786" s="68" t="s">
        <v>7591</v>
      </c>
      <c r="B3786" s="68"/>
      <c r="C3786" s="69" t="s">
        <v>7592</v>
      </c>
      <c r="D3786" s="70" t="s">
        <v>334</v>
      </c>
      <c r="E3786" s="71">
        <v>116326.84</v>
      </c>
      <c r="F3786" s="71"/>
      <c r="G3786" s="71">
        <v>116326.84</v>
      </c>
      <c r="H3786" s="45">
        <v>9</v>
      </c>
    </row>
    <row r="3787" spans="1:8" ht="45" x14ac:dyDescent="0.25">
      <c r="A3787" s="68" t="s">
        <v>7593</v>
      </c>
      <c r="B3787" s="68"/>
      <c r="C3787" s="69" t="s">
        <v>7594</v>
      </c>
      <c r="D3787" s="70" t="s">
        <v>334</v>
      </c>
      <c r="E3787" s="71">
        <v>131435</v>
      </c>
      <c r="F3787" s="71"/>
      <c r="G3787" s="71">
        <v>131435</v>
      </c>
      <c r="H3787" s="45">
        <v>9</v>
      </c>
    </row>
    <row r="3788" spans="1:8" ht="45" x14ac:dyDescent="0.25">
      <c r="A3788" s="68" t="s">
        <v>7595</v>
      </c>
      <c r="B3788" s="68"/>
      <c r="C3788" s="69" t="s">
        <v>7596</v>
      </c>
      <c r="D3788" s="70" t="s">
        <v>334</v>
      </c>
      <c r="E3788" s="71">
        <v>136827.41</v>
      </c>
      <c r="F3788" s="71"/>
      <c r="G3788" s="71">
        <v>136827.41</v>
      </c>
      <c r="H3788" s="45">
        <v>9</v>
      </c>
    </row>
    <row r="3789" spans="1:8" ht="45" x14ac:dyDescent="0.25">
      <c r="A3789" s="68" t="s">
        <v>7597</v>
      </c>
      <c r="B3789" s="68"/>
      <c r="C3789" s="69" t="s">
        <v>7598</v>
      </c>
      <c r="D3789" s="70" t="s">
        <v>334</v>
      </c>
      <c r="E3789" s="71">
        <v>147515.47</v>
      </c>
      <c r="F3789" s="71"/>
      <c r="G3789" s="71">
        <v>147515.47</v>
      </c>
      <c r="H3789" s="45">
        <v>9</v>
      </c>
    </row>
    <row r="3790" spans="1:8" ht="45" x14ac:dyDescent="0.25">
      <c r="A3790" s="68" t="s">
        <v>7599</v>
      </c>
      <c r="B3790" s="68"/>
      <c r="C3790" s="69" t="s">
        <v>7600</v>
      </c>
      <c r="D3790" s="70" t="s">
        <v>334</v>
      </c>
      <c r="E3790" s="71">
        <v>142590</v>
      </c>
      <c r="F3790" s="71"/>
      <c r="G3790" s="71">
        <v>142590</v>
      </c>
      <c r="H3790" s="45">
        <v>9</v>
      </c>
    </row>
    <row r="3791" spans="1:8" ht="30" x14ac:dyDescent="0.25">
      <c r="A3791" s="68" t="s">
        <v>7601</v>
      </c>
      <c r="B3791" s="68"/>
      <c r="C3791" s="69" t="s">
        <v>7602</v>
      </c>
      <c r="D3791" s="70" t="s">
        <v>73</v>
      </c>
      <c r="E3791" s="71">
        <v>937.88</v>
      </c>
      <c r="F3791" s="71"/>
      <c r="G3791" s="71">
        <v>937.88</v>
      </c>
      <c r="H3791" s="45">
        <v>9</v>
      </c>
    </row>
    <row r="3792" spans="1:8" x14ac:dyDescent="0.25">
      <c r="A3792" s="68" t="s">
        <v>7603</v>
      </c>
      <c r="B3792" s="68"/>
      <c r="C3792" s="69" t="s">
        <v>7604</v>
      </c>
      <c r="D3792" s="70"/>
      <c r="E3792" s="71"/>
      <c r="F3792" s="71"/>
      <c r="G3792" s="71"/>
      <c r="H3792" s="45">
        <v>5</v>
      </c>
    </row>
    <row r="3793" spans="1:8" ht="30" x14ac:dyDescent="0.25">
      <c r="A3793" s="68" t="s">
        <v>7605</v>
      </c>
      <c r="B3793" s="68"/>
      <c r="C3793" s="69" t="s">
        <v>7606</v>
      </c>
      <c r="D3793" s="70" t="s">
        <v>21</v>
      </c>
      <c r="E3793" s="71">
        <v>482629.81</v>
      </c>
      <c r="F3793" s="71">
        <v>25781.25</v>
      </c>
      <c r="G3793" s="71">
        <v>508411.06</v>
      </c>
      <c r="H3793" s="45">
        <v>9</v>
      </c>
    </row>
    <row r="3794" spans="1:8" ht="30" x14ac:dyDescent="0.25">
      <c r="A3794" s="68" t="s">
        <v>7607</v>
      </c>
      <c r="B3794" s="68"/>
      <c r="C3794" s="69" t="s">
        <v>7608</v>
      </c>
      <c r="D3794" s="70" t="s">
        <v>21</v>
      </c>
      <c r="E3794" s="71">
        <v>404443.77</v>
      </c>
      <c r="F3794" s="71">
        <v>27463.18</v>
      </c>
      <c r="G3794" s="71">
        <v>431906.95</v>
      </c>
      <c r="H3794" s="45">
        <v>9</v>
      </c>
    </row>
    <row r="3795" spans="1:8" ht="30" x14ac:dyDescent="0.25">
      <c r="A3795" s="68" t="s">
        <v>7609</v>
      </c>
      <c r="B3795" s="68"/>
      <c r="C3795" s="69" t="s">
        <v>7610</v>
      </c>
      <c r="D3795" s="70" t="s">
        <v>21</v>
      </c>
      <c r="E3795" s="71">
        <v>728866.9</v>
      </c>
      <c r="F3795" s="71">
        <v>24968.75</v>
      </c>
      <c r="G3795" s="71">
        <v>753835.65</v>
      </c>
      <c r="H3795" s="45">
        <v>9</v>
      </c>
    </row>
    <row r="3796" spans="1:8" ht="30" x14ac:dyDescent="0.25">
      <c r="A3796" s="68" t="s">
        <v>7611</v>
      </c>
      <c r="B3796" s="68"/>
      <c r="C3796" s="69" t="s">
        <v>7612</v>
      </c>
      <c r="D3796" s="70" t="s">
        <v>21</v>
      </c>
      <c r="E3796" s="71">
        <v>266011.5</v>
      </c>
      <c r="F3796" s="71">
        <v>20625</v>
      </c>
      <c r="G3796" s="71">
        <v>286636.5</v>
      </c>
      <c r="H3796" s="45">
        <v>9</v>
      </c>
    </row>
    <row r="3797" spans="1:8" ht="30" x14ac:dyDescent="0.25">
      <c r="A3797" s="68" t="s">
        <v>7613</v>
      </c>
      <c r="B3797" s="68"/>
      <c r="C3797" s="69" t="s">
        <v>7614</v>
      </c>
      <c r="D3797" s="70" t="s">
        <v>21</v>
      </c>
      <c r="E3797" s="71">
        <v>100803.15</v>
      </c>
      <c r="F3797" s="71">
        <v>12890.63</v>
      </c>
      <c r="G3797" s="71">
        <v>113693.78</v>
      </c>
      <c r="H3797" s="45">
        <v>9</v>
      </c>
    </row>
    <row r="3798" spans="1:8" ht="30" x14ac:dyDescent="0.25">
      <c r="A3798" s="68" t="s">
        <v>7615</v>
      </c>
      <c r="B3798" s="68"/>
      <c r="C3798" s="69" t="s">
        <v>7616</v>
      </c>
      <c r="D3798" s="70" t="s">
        <v>21</v>
      </c>
      <c r="E3798" s="71">
        <v>20025.560000000001</v>
      </c>
      <c r="F3798" s="71">
        <v>3051.1</v>
      </c>
      <c r="G3798" s="71">
        <v>23076.66</v>
      </c>
      <c r="H3798" s="45">
        <v>9</v>
      </c>
    </row>
    <row r="3799" spans="1:8" ht="30" x14ac:dyDescent="0.25">
      <c r="A3799" s="68" t="s">
        <v>7617</v>
      </c>
      <c r="B3799" s="68"/>
      <c r="C3799" s="69" t="s">
        <v>8268</v>
      </c>
      <c r="D3799" s="70" t="s">
        <v>21</v>
      </c>
      <c r="E3799" s="71">
        <v>16777.98</v>
      </c>
      <c r="F3799" s="71">
        <v>3051.1</v>
      </c>
      <c r="G3799" s="71">
        <v>19829.080000000002</v>
      </c>
      <c r="H3799" s="45">
        <v>9</v>
      </c>
    </row>
    <row r="3800" spans="1:8" ht="30" x14ac:dyDescent="0.25">
      <c r="A3800" s="68" t="s">
        <v>7619</v>
      </c>
      <c r="B3800" s="68"/>
      <c r="C3800" s="69" t="s">
        <v>7620</v>
      </c>
      <c r="D3800" s="70" t="s">
        <v>21</v>
      </c>
      <c r="E3800" s="71">
        <v>54883.48</v>
      </c>
      <c r="F3800" s="71">
        <v>6665.88</v>
      </c>
      <c r="G3800" s="71">
        <v>61549.36</v>
      </c>
      <c r="H3800" s="45">
        <v>9</v>
      </c>
    </row>
    <row r="3801" spans="1:8" ht="30" x14ac:dyDescent="0.25">
      <c r="A3801" s="68" t="s">
        <v>7621</v>
      </c>
      <c r="B3801" s="68"/>
      <c r="C3801" s="69" t="s">
        <v>7622</v>
      </c>
      <c r="D3801" s="70" t="s">
        <v>21</v>
      </c>
      <c r="E3801" s="71">
        <v>50062.49</v>
      </c>
      <c r="F3801" s="71">
        <v>8133.45</v>
      </c>
      <c r="G3801" s="71">
        <v>58195.94</v>
      </c>
      <c r="H3801" s="45">
        <v>9</v>
      </c>
    </row>
    <row r="3802" spans="1:8" ht="45" x14ac:dyDescent="0.25">
      <c r="A3802" s="68" t="s">
        <v>7623</v>
      </c>
      <c r="B3802" s="68"/>
      <c r="C3802" s="69" t="s">
        <v>7624</v>
      </c>
      <c r="D3802" s="70" t="s">
        <v>21</v>
      </c>
      <c r="E3802" s="71">
        <v>5276.71</v>
      </c>
      <c r="F3802" s="71">
        <v>515.04</v>
      </c>
      <c r="G3802" s="71">
        <v>5791.75</v>
      </c>
      <c r="H3802" s="45">
        <v>9</v>
      </c>
    </row>
    <row r="3803" spans="1:8" ht="45" x14ac:dyDescent="0.25">
      <c r="A3803" s="68" t="s">
        <v>7625</v>
      </c>
      <c r="B3803" s="68"/>
      <c r="C3803" s="69" t="s">
        <v>7626</v>
      </c>
      <c r="D3803" s="70" t="s">
        <v>21</v>
      </c>
      <c r="E3803" s="71">
        <v>5682.98</v>
      </c>
      <c r="F3803" s="71">
        <v>643.79999999999995</v>
      </c>
      <c r="G3803" s="71">
        <v>6326.78</v>
      </c>
      <c r="H3803" s="45">
        <v>9</v>
      </c>
    </row>
    <row r="3804" spans="1:8" ht="45" x14ac:dyDescent="0.25">
      <c r="A3804" s="68" t="s">
        <v>7627</v>
      </c>
      <c r="B3804" s="68"/>
      <c r="C3804" s="69" t="s">
        <v>7628</v>
      </c>
      <c r="D3804" s="70" t="s">
        <v>21</v>
      </c>
      <c r="E3804" s="71">
        <v>7020.43</v>
      </c>
      <c r="F3804" s="71">
        <v>772.56</v>
      </c>
      <c r="G3804" s="71">
        <v>7792.99</v>
      </c>
      <c r="H3804" s="45">
        <v>9</v>
      </c>
    </row>
    <row r="3805" spans="1:8" ht="45" x14ac:dyDescent="0.25">
      <c r="A3805" s="68" t="s">
        <v>7629</v>
      </c>
      <c r="B3805" s="68"/>
      <c r="C3805" s="69" t="s">
        <v>7630</v>
      </c>
      <c r="D3805" s="70" t="s">
        <v>21</v>
      </c>
      <c r="E3805" s="71">
        <v>7075.25</v>
      </c>
      <c r="F3805" s="71">
        <v>836.94</v>
      </c>
      <c r="G3805" s="71">
        <v>7912.19</v>
      </c>
      <c r="H3805" s="45">
        <v>9</v>
      </c>
    </row>
    <row r="3806" spans="1:8" ht="45" x14ac:dyDescent="0.25">
      <c r="A3806" s="68" t="s">
        <v>7631</v>
      </c>
      <c r="B3806" s="68"/>
      <c r="C3806" s="69" t="s">
        <v>7632</v>
      </c>
      <c r="D3806" s="70" t="s">
        <v>21</v>
      </c>
      <c r="E3806" s="71">
        <v>5490.52</v>
      </c>
      <c r="F3806" s="71">
        <v>403.15</v>
      </c>
      <c r="G3806" s="71">
        <v>5893.67</v>
      </c>
      <c r="H3806" s="45">
        <v>9</v>
      </c>
    </row>
    <row r="3807" spans="1:8" ht="45" x14ac:dyDescent="0.25">
      <c r="A3807" s="68" t="s">
        <v>7633</v>
      </c>
      <c r="B3807" s="68"/>
      <c r="C3807" s="69" t="s">
        <v>7634</v>
      </c>
      <c r="D3807" s="70" t="s">
        <v>21</v>
      </c>
      <c r="E3807" s="71">
        <v>5385.31</v>
      </c>
      <c r="F3807" s="71">
        <v>403.15</v>
      </c>
      <c r="G3807" s="71">
        <v>5788.46</v>
      </c>
      <c r="H3807" s="45">
        <v>9</v>
      </c>
    </row>
    <row r="3808" spans="1:8" ht="45" x14ac:dyDescent="0.25">
      <c r="A3808" s="68" t="s">
        <v>7635</v>
      </c>
      <c r="B3808" s="68"/>
      <c r="C3808" s="69" t="s">
        <v>7636</v>
      </c>
      <c r="D3808" s="70" t="s">
        <v>21</v>
      </c>
      <c r="E3808" s="71">
        <v>5683.57</v>
      </c>
      <c r="F3808" s="71">
        <v>403.15</v>
      </c>
      <c r="G3808" s="71">
        <v>6086.72</v>
      </c>
      <c r="H3808" s="45">
        <v>9</v>
      </c>
    </row>
    <row r="3809" spans="1:8" ht="30" x14ac:dyDescent="0.25">
      <c r="A3809" s="68" t="s">
        <v>7637</v>
      </c>
      <c r="B3809" s="68"/>
      <c r="C3809" s="69" t="s">
        <v>7638</v>
      </c>
      <c r="D3809" s="70" t="s">
        <v>131</v>
      </c>
      <c r="E3809" s="71">
        <v>9.9499999999999993</v>
      </c>
      <c r="F3809" s="71">
        <v>11.19</v>
      </c>
      <c r="G3809" s="71">
        <v>21.14</v>
      </c>
      <c r="H3809" s="45">
        <v>9</v>
      </c>
    </row>
    <row r="3810" spans="1:8" ht="30" x14ac:dyDescent="0.25">
      <c r="A3810" s="68" t="s">
        <v>7639</v>
      </c>
      <c r="B3810" s="68"/>
      <c r="C3810" s="69" t="s">
        <v>7640</v>
      </c>
      <c r="D3810" s="70" t="s">
        <v>131</v>
      </c>
      <c r="E3810" s="71">
        <v>15.09</v>
      </c>
      <c r="F3810" s="71">
        <v>11.19</v>
      </c>
      <c r="G3810" s="71">
        <v>26.28</v>
      </c>
      <c r="H3810" s="45">
        <v>9</v>
      </c>
    </row>
    <row r="3811" spans="1:8" ht="30" x14ac:dyDescent="0.25">
      <c r="A3811" s="68" t="s">
        <v>7641</v>
      </c>
      <c r="B3811" s="68"/>
      <c r="C3811" s="69" t="s">
        <v>7642</v>
      </c>
      <c r="D3811" s="70" t="s">
        <v>131</v>
      </c>
      <c r="E3811" s="71">
        <v>24.75</v>
      </c>
      <c r="F3811" s="71">
        <v>11.19</v>
      </c>
      <c r="G3811" s="71">
        <v>35.94</v>
      </c>
      <c r="H3811" s="45">
        <v>9</v>
      </c>
    </row>
    <row r="3812" spans="1:8" ht="30" x14ac:dyDescent="0.25">
      <c r="A3812" s="68" t="s">
        <v>7643</v>
      </c>
      <c r="B3812" s="68"/>
      <c r="C3812" s="69" t="s">
        <v>7644</v>
      </c>
      <c r="D3812" s="70" t="s">
        <v>73</v>
      </c>
      <c r="E3812" s="71">
        <v>83.88</v>
      </c>
      <c r="F3812" s="71">
        <v>80.48</v>
      </c>
      <c r="G3812" s="71">
        <v>164.36</v>
      </c>
      <c r="H3812" s="45">
        <v>9</v>
      </c>
    </row>
    <row r="3813" spans="1:8" ht="30" x14ac:dyDescent="0.25">
      <c r="A3813" s="68" t="s">
        <v>7645</v>
      </c>
      <c r="B3813" s="68"/>
      <c r="C3813" s="69" t="s">
        <v>7646</v>
      </c>
      <c r="D3813" s="70" t="s">
        <v>73</v>
      </c>
      <c r="E3813" s="71">
        <v>5369.12</v>
      </c>
      <c r="F3813" s="71"/>
      <c r="G3813" s="71">
        <v>5369.12</v>
      </c>
      <c r="H3813" s="45">
        <v>9</v>
      </c>
    </row>
    <row r="3814" spans="1:8" ht="30" x14ac:dyDescent="0.25">
      <c r="A3814" s="68" t="s">
        <v>7647</v>
      </c>
      <c r="B3814" s="68"/>
      <c r="C3814" s="69" t="s">
        <v>7648</v>
      </c>
      <c r="D3814" s="70" t="s">
        <v>73</v>
      </c>
      <c r="E3814" s="71">
        <v>2046.97</v>
      </c>
      <c r="F3814" s="71">
        <v>104.52</v>
      </c>
      <c r="G3814" s="71">
        <v>2151.4899999999998</v>
      </c>
      <c r="H3814" s="45">
        <v>9</v>
      </c>
    </row>
    <row r="3815" spans="1:8" ht="30" x14ac:dyDescent="0.25">
      <c r="A3815" s="68" t="s">
        <v>7649</v>
      </c>
      <c r="B3815" s="68"/>
      <c r="C3815" s="69" t="s">
        <v>7650</v>
      </c>
      <c r="D3815" s="70" t="s">
        <v>73</v>
      </c>
      <c r="E3815" s="71">
        <v>1680.35</v>
      </c>
      <c r="F3815" s="71">
        <v>80.77</v>
      </c>
      <c r="G3815" s="71">
        <v>1761.12</v>
      </c>
      <c r="H3815" s="45">
        <v>9</v>
      </c>
    </row>
    <row r="3816" spans="1:8" ht="30" x14ac:dyDescent="0.25">
      <c r="A3816" s="68" t="s">
        <v>7651</v>
      </c>
      <c r="B3816" s="68"/>
      <c r="C3816" s="69" t="s">
        <v>7652</v>
      </c>
      <c r="D3816" s="70" t="s">
        <v>73</v>
      </c>
      <c r="E3816" s="71">
        <v>1283.54</v>
      </c>
      <c r="F3816" s="71">
        <v>71.27</v>
      </c>
      <c r="G3816" s="71">
        <v>1354.81</v>
      </c>
      <c r="H3816" s="45">
        <v>9</v>
      </c>
    </row>
    <row r="3817" spans="1:8" x14ac:dyDescent="0.25">
      <c r="A3817" s="68" t="s">
        <v>7653</v>
      </c>
      <c r="B3817" s="68"/>
      <c r="C3817" s="69" t="s">
        <v>7654</v>
      </c>
      <c r="D3817" s="70" t="s">
        <v>21</v>
      </c>
      <c r="E3817" s="71"/>
      <c r="F3817" s="71">
        <v>303.88</v>
      </c>
      <c r="G3817" s="71">
        <v>303.88</v>
      </c>
      <c r="H3817" s="45">
        <v>9</v>
      </c>
    </row>
    <row r="3818" spans="1:8" ht="30" x14ac:dyDescent="0.25">
      <c r="A3818" s="68" t="s">
        <v>7655</v>
      </c>
      <c r="B3818" s="68"/>
      <c r="C3818" s="69" t="s">
        <v>7656</v>
      </c>
      <c r="D3818" s="70" t="s">
        <v>21</v>
      </c>
      <c r="E3818" s="71">
        <v>7265.91</v>
      </c>
      <c r="F3818" s="71">
        <v>1287.5999999999999</v>
      </c>
      <c r="G3818" s="71">
        <v>8553.51</v>
      </c>
      <c r="H3818" s="45">
        <v>9</v>
      </c>
    </row>
    <row r="3819" spans="1:8" x14ac:dyDescent="0.25">
      <c r="A3819" s="68" t="s">
        <v>7657</v>
      </c>
      <c r="B3819" s="68"/>
      <c r="C3819" s="69" t="s">
        <v>7658</v>
      </c>
      <c r="D3819" s="70" t="s">
        <v>21</v>
      </c>
      <c r="E3819" s="71">
        <v>156.91999999999999</v>
      </c>
      <c r="F3819" s="71">
        <v>38.01</v>
      </c>
      <c r="G3819" s="71">
        <v>194.93</v>
      </c>
      <c r="H3819" s="45">
        <v>9</v>
      </c>
    </row>
    <row r="3820" spans="1:8" ht="30" x14ac:dyDescent="0.25">
      <c r="A3820" s="68" t="s">
        <v>7659</v>
      </c>
      <c r="B3820" s="68"/>
      <c r="C3820" s="69" t="s">
        <v>7660</v>
      </c>
      <c r="D3820" s="70" t="s">
        <v>21</v>
      </c>
      <c r="E3820" s="71">
        <v>1149.01</v>
      </c>
      <c r="F3820" s="71">
        <v>109.27</v>
      </c>
      <c r="G3820" s="71">
        <v>1258.28</v>
      </c>
      <c r="H3820" s="45">
        <v>9</v>
      </c>
    </row>
    <row r="3821" spans="1:8" ht="30" x14ac:dyDescent="0.25">
      <c r="A3821" s="68" t="s">
        <v>7661</v>
      </c>
      <c r="B3821" s="68"/>
      <c r="C3821" s="69" t="s">
        <v>7662</v>
      </c>
      <c r="D3821" s="70" t="s">
        <v>73</v>
      </c>
      <c r="E3821" s="71">
        <v>4102.97</v>
      </c>
      <c r="F3821" s="71">
        <v>166.29</v>
      </c>
      <c r="G3821" s="71">
        <v>4269.26</v>
      </c>
      <c r="H3821" s="45">
        <v>9</v>
      </c>
    </row>
    <row r="3822" spans="1:8" ht="30" x14ac:dyDescent="0.25">
      <c r="A3822" s="68" t="s">
        <v>7663</v>
      </c>
      <c r="B3822" s="68"/>
      <c r="C3822" s="69" t="s">
        <v>7664</v>
      </c>
      <c r="D3822" s="70" t="s">
        <v>131</v>
      </c>
      <c r="E3822" s="71">
        <v>4143.6400000000003</v>
      </c>
      <c r="F3822" s="71">
        <v>41.47</v>
      </c>
      <c r="G3822" s="71">
        <v>4185.1099999999997</v>
      </c>
      <c r="H3822" s="45">
        <v>9</v>
      </c>
    </row>
    <row r="3823" spans="1:8" x14ac:dyDescent="0.25">
      <c r="A3823" s="68" t="s">
        <v>7665</v>
      </c>
      <c r="B3823" s="68"/>
      <c r="C3823" s="69" t="s">
        <v>7666</v>
      </c>
      <c r="D3823" s="70" t="s">
        <v>21</v>
      </c>
      <c r="E3823" s="71">
        <v>87.72</v>
      </c>
      <c r="F3823" s="71">
        <v>38.01</v>
      </c>
      <c r="G3823" s="71">
        <v>125.73</v>
      </c>
      <c r="H3823" s="45">
        <v>9</v>
      </c>
    </row>
    <row r="3824" spans="1:8" x14ac:dyDescent="0.25">
      <c r="A3824" s="68" t="s">
        <v>7667</v>
      </c>
      <c r="B3824" s="68"/>
      <c r="C3824" s="69" t="s">
        <v>7668</v>
      </c>
      <c r="D3824" s="70" t="s">
        <v>21</v>
      </c>
      <c r="E3824" s="71">
        <v>88.16</v>
      </c>
      <c r="F3824" s="71">
        <v>38.01</v>
      </c>
      <c r="G3824" s="71">
        <v>126.17</v>
      </c>
      <c r="H3824" s="45">
        <v>9</v>
      </c>
    </row>
    <row r="3825" spans="1:8" ht="30" x14ac:dyDescent="0.25">
      <c r="A3825" s="68" t="s">
        <v>7669</v>
      </c>
      <c r="B3825" s="68"/>
      <c r="C3825" s="69" t="s">
        <v>7670</v>
      </c>
      <c r="D3825" s="70" t="s">
        <v>21</v>
      </c>
      <c r="E3825" s="71">
        <v>315.88</v>
      </c>
      <c r="F3825" s="71">
        <v>38.01</v>
      </c>
      <c r="G3825" s="71">
        <v>353.89</v>
      </c>
      <c r="H3825" s="45">
        <v>9</v>
      </c>
    </row>
    <row r="3826" spans="1:8" ht="30" x14ac:dyDescent="0.25">
      <c r="A3826" s="68" t="s">
        <v>7671</v>
      </c>
      <c r="B3826" s="68"/>
      <c r="C3826" s="69" t="s">
        <v>7672</v>
      </c>
      <c r="D3826" s="70" t="s">
        <v>21</v>
      </c>
      <c r="E3826" s="71">
        <v>247.38</v>
      </c>
      <c r="F3826" s="71">
        <v>38.01</v>
      </c>
      <c r="G3826" s="71">
        <v>285.39</v>
      </c>
      <c r="H3826" s="45">
        <v>9</v>
      </c>
    </row>
    <row r="3827" spans="1:8" ht="30" x14ac:dyDescent="0.25">
      <c r="A3827" s="68" t="s">
        <v>7673</v>
      </c>
      <c r="B3827" s="68"/>
      <c r="C3827" s="69" t="s">
        <v>7674</v>
      </c>
      <c r="D3827" s="70" t="s">
        <v>73</v>
      </c>
      <c r="E3827" s="71">
        <v>2658.12</v>
      </c>
      <c r="F3827" s="71">
        <v>232.8</v>
      </c>
      <c r="G3827" s="71">
        <v>2890.92</v>
      </c>
      <c r="H3827" s="45">
        <v>9</v>
      </c>
    </row>
    <row r="3828" spans="1:8" ht="45" x14ac:dyDescent="0.25">
      <c r="A3828" s="68" t="s">
        <v>7675</v>
      </c>
      <c r="B3828" s="68"/>
      <c r="C3828" s="69" t="s">
        <v>7676</v>
      </c>
      <c r="D3828" s="70" t="s">
        <v>73</v>
      </c>
      <c r="E3828" s="71">
        <v>1933.73</v>
      </c>
      <c r="F3828" s="71">
        <v>95.02</v>
      </c>
      <c r="G3828" s="71">
        <v>2028.75</v>
      </c>
      <c r="H3828" s="45">
        <v>9</v>
      </c>
    </row>
    <row r="3829" spans="1:8" ht="45" x14ac:dyDescent="0.25">
      <c r="A3829" s="68" t="s">
        <v>7677</v>
      </c>
      <c r="B3829" s="68"/>
      <c r="C3829" s="69" t="s">
        <v>7678</v>
      </c>
      <c r="D3829" s="70" t="s">
        <v>73</v>
      </c>
      <c r="E3829" s="71">
        <v>1622.31</v>
      </c>
      <c r="F3829" s="71">
        <v>47.51</v>
      </c>
      <c r="G3829" s="71">
        <v>1669.82</v>
      </c>
      <c r="H3829" s="45">
        <v>9</v>
      </c>
    </row>
    <row r="3830" spans="1:8" x14ac:dyDescent="0.25">
      <c r="A3830" s="68" t="s">
        <v>7679</v>
      </c>
      <c r="B3830" s="68"/>
      <c r="C3830" s="69" t="s">
        <v>7680</v>
      </c>
      <c r="D3830" s="70" t="s">
        <v>73</v>
      </c>
      <c r="E3830" s="71">
        <v>1517.43</v>
      </c>
      <c r="F3830" s="71">
        <v>104.52</v>
      </c>
      <c r="G3830" s="71">
        <v>1621.95</v>
      </c>
      <c r="H3830" s="45">
        <v>9</v>
      </c>
    </row>
    <row r="3831" spans="1:8" x14ac:dyDescent="0.25">
      <c r="A3831" s="68" t="s">
        <v>7681</v>
      </c>
      <c r="B3831" s="68"/>
      <c r="C3831" s="69" t="s">
        <v>7682</v>
      </c>
      <c r="D3831" s="70" t="s">
        <v>73</v>
      </c>
      <c r="E3831" s="71">
        <v>1848.63</v>
      </c>
      <c r="F3831" s="71">
        <v>137.78</v>
      </c>
      <c r="G3831" s="71">
        <v>1986.41</v>
      </c>
      <c r="H3831" s="45">
        <v>9</v>
      </c>
    </row>
    <row r="3832" spans="1:8" x14ac:dyDescent="0.25">
      <c r="A3832" s="68" t="s">
        <v>7683</v>
      </c>
      <c r="B3832" s="68"/>
      <c r="C3832" s="69" t="s">
        <v>7684</v>
      </c>
      <c r="D3832" s="70" t="s">
        <v>73</v>
      </c>
      <c r="E3832" s="71">
        <v>3190.43</v>
      </c>
      <c r="F3832" s="71">
        <v>228.05</v>
      </c>
      <c r="G3832" s="71">
        <v>3418.48</v>
      </c>
      <c r="H3832" s="45">
        <v>9</v>
      </c>
    </row>
    <row r="3833" spans="1:8" ht="30" x14ac:dyDescent="0.25">
      <c r="A3833" s="68" t="s">
        <v>7685</v>
      </c>
      <c r="B3833" s="68"/>
      <c r="C3833" s="69" t="s">
        <v>7686</v>
      </c>
      <c r="D3833" s="70" t="s">
        <v>73</v>
      </c>
      <c r="E3833" s="71">
        <v>2370.33</v>
      </c>
      <c r="F3833" s="71">
        <v>171.03</v>
      </c>
      <c r="G3833" s="71">
        <v>2541.36</v>
      </c>
      <c r="H3833" s="45">
        <v>9</v>
      </c>
    </row>
    <row r="3834" spans="1:8" ht="30" x14ac:dyDescent="0.25">
      <c r="A3834" s="68" t="s">
        <v>7687</v>
      </c>
      <c r="B3834" s="68"/>
      <c r="C3834" s="69" t="s">
        <v>7688</v>
      </c>
      <c r="D3834" s="70" t="s">
        <v>73</v>
      </c>
      <c r="E3834" s="71">
        <v>1734</v>
      </c>
      <c r="F3834" s="71">
        <v>118.78</v>
      </c>
      <c r="G3834" s="71">
        <v>1852.78</v>
      </c>
      <c r="H3834" s="45">
        <v>9</v>
      </c>
    </row>
    <row r="3835" spans="1:8" ht="30" x14ac:dyDescent="0.25">
      <c r="A3835" s="68" t="s">
        <v>7689</v>
      </c>
      <c r="B3835" s="68"/>
      <c r="C3835" s="69" t="s">
        <v>7690</v>
      </c>
      <c r="D3835" s="70" t="s">
        <v>73</v>
      </c>
      <c r="E3835" s="71">
        <v>1459.31</v>
      </c>
      <c r="F3835" s="71">
        <v>95.02</v>
      </c>
      <c r="G3835" s="71">
        <v>1554.33</v>
      </c>
      <c r="H3835" s="45">
        <v>9</v>
      </c>
    </row>
    <row r="3836" spans="1:8" ht="30" x14ac:dyDescent="0.25">
      <c r="A3836" s="68" t="s">
        <v>7691</v>
      </c>
      <c r="B3836" s="68"/>
      <c r="C3836" s="69" t="s">
        <v>7692</v>
      </c>
      <c r="D3836" s="70" t="s">
        <v>73</v>
      </c>
      <c r="E3836" s="71">
        <v>1305.31</v>
      </c>
      <c r="F3836" s="71">
        <v>80.77</v>
      </c>
      <c r="G3836" s="71">
        <v>1386.08</v>
      </c>
      <c r="H3836" s="45">
        <v>9</v>
      </c>
    </row>
    <row r="3837" spans="1:8" ht="30" x14ac:dyDescent="0.25">
      <c r="A3837" s="68" t="s">
        <v>7693</v>
      </c>
      <c r="B3837" s="68"/>
      <c r="C3837" s="69" t="s">
        <v>7694</v>
      </c>
      <c r="D3837" s="70" t="s">
        <v>73</v>
      </c>
      <c r="E3837" s="71">
        <v>1098.99</v>
      </c>
      <c r="F3837" s="71">
        <v>71.27</v>
      </c>
      <c r="G3837" s="71">
        <v>1170.26</v>
      </c>
      <c r="H3837" s="45">
        <v>9</v>
      </c>
    </row>
    <row r="3838" spans="1:8" x14ac:dyDescent="0.25">
      <c r="A3838" s="68" t="s">
        <v>7695</v>
      </c>
      <c r="B3838" s="68"/>
      <c r="C3838" s="69" t="s">
        <v>7696</v>
      </c>
      <c r="D3838" s="70" t="s">
        <v>73</v>
      </c>
      <c r="E3838" s="71">
        <v>1598.65</v>
      </c>
      <c r="F3838" s="71">
        <v>95.02</v>
      </c>
      <c r="G3838" s="71">
        <v>1693.67</v>
      </c>
      <c r="H3838" s="45">
        <v>9</v>
      </c>
    </row>
    <row r="3839" spans="1:8" x14ac:dyDescent="0.25">
      <c r="A3839" s="68" t="s">
        <v>7697</v>
      </c>
      <c r="B3839" s="68"/>
      <c r="C3839" s="69" t="s">
        <v>7698</v>
      </c>
      <c r="D3839" s="70" t="s">
        <v>73</v>
      </c>
      <c r="E3839" s="71">
        <v>1085.3900000000001</v>
      </c>
      <c r="F3839" s="71">
        <v>57.01</v>
      </c>
      <c r="G3839" s="71">
        <v>1142.4000000000001</v>
      </c>
      <c r="H3839" s="45">
        <v>9</v>
      </c>
    </row>
    <row r="3840" spans="1:8" x14ac:dyDescent="0.25">
      <c r="A3840" s="68" t="s">
        <v>7699</v>
      </c>
      <c r="B3840" s="68"/>
      <c r="C3840" s="69" t="s">
        <v>7700</v>
      </c>
      <c r="D3840" s="70" t="s">
        <v>21</v>
      </c>
      <c r="E3840" s="71">
        <v>173.72</v>
      </c>
      <c r="F3840" s="71">
        <v>42.76</v>
      </c>
      <c r="G3840" s="71">
        <v>216.48</v>
      </c>
      <c r="H3840" s="45">
        <v>9</v>
      </c>
    </row>
    <row r="3841" spans="1:8" x14ac:dyDescent="0.25">
      <c r="A3841" s="68" t="s">
        <v>7701</v>
      </c>
      <c r="B3841" s="68"/>
      <c r="C3841" s="69" t="s">
        <v>7702</v>
      </c>
      <c r="D3841" s="70" t="s">
        <v>21</v>
      </c>
      <c r="E3841" s="71">
        <v>269.07</v>
      </c>
      <c r="F3841" s="71">
        <v>57.01</v>
      </c>
      <c r="G3841" s="71">
        <v>326.08</v>
      </c>
      <c r="H3841" s="45">
        <v>9</v>
      </c>
    </row>
    <row r="3842" spans="1:8" x14ac:dyDescent="0.25">
      <c r="A3842" s="68" t="s">
        <v>7703</v>
      </c>
      <c r="B3842" s="68"/>
      <c r="C3842" s="69" t="s">
        <v>7704</v>
      </c>
      <c r="D3842" s="70"/>
      <c r="E3842" s="71"/>
      <c r="F3842" s="71"/>
      <c r="G3842" s="71"/>
      <c r="H3842" s="45">
        <v>5</v>
      </c>
    </row>
    <row r="3843" spans="1:8" ht="30" x14ac:dyDescent="0.25">
      <c r="A3843" s="68" t="s">
        <v>7705</v>
      </c>
      <c r="B3843" s="68"/>
      <c r="C3843" s="69" t="s">
        <v>7706</v>
      </c>
      <c r="D3843" s="70" t="s">
        <v>21</v>
      </c>
      <c r="E3843" s="71">
        <v>6874.72</v>
      </c>
      <c r="F3843" s="71">
        <v>1931.4</v>
      </c>
      <c r="G3843" s="71">
        <v>8806.1200000000008</v>
      </c>
      <c r="H3843" s="45">
        <v>9</v>
      </c>
    </row>
    <row r="3844" spans="1:8" ht="30" x14ac:dyDescent="0.25">
      <c r="A3844" s="68" t="s">
        <v>7707</v>
      </c>
      <c r="B3844" s="68"/>
      <c r="C3844" s="69" t="s">
        <v>7708</v>
      </c>
      <c r="D3844" s="70" t="s">
        <v>21</v>
      </c>
      <c r="E3844" s="71">
        <v>21798.3</v>
      </c>
      <c r="F3844" s="71">
        <v>4506.6000000000004</v>
      </c>
      <c r="G3844" s="71">
        <v>26304.9</v>
      </c>
      <c r="H3844" s="45">
        <v>9</v>
      </c>
    </row>
    <row r="3845" spans="1:8" ht="30" x14ac:dyDescent="0.25">
      <c r="A3845" s="68" t="s">
        <v>7709</v>
      </c>
      <c r="B3845" s="68"/>
      <c r="C3845" s="69" t="s">
        <v>7710</v>
      </c>
      <c r="D3845" s="70" t="s">
        <v>21</v>
      </c>
      <c r="E3845" s="71">
        <v>10238.31</v>
      </c>
      <c r="F3845" s="71">
        <v>248.82</v>
      </c>
      <c r="G3845" s="71">
        <v>10487.13</v>
      </c>
      <c r="H3845" s="45">
        <v>9</v>
      </c>
    </row>
    <row r="3846" spans="1:8" ht="30" x14ac:dyDescent="0.25">
      <c r="A3846" s="68" t="s">
        <v>7711</v>
      </c>
      <c r="B3846" s="68"/>
      <c r="C3846" s="69" t="s">
        <v>7712</v>
      </c>
      <c r="D3846" s="70" t="s">
        <v>21</v>
      </c>
      <c r="E3846" s="71">
        <v>8163.56</v>
      </c>
      <c r="F3846" s="71">
        <v>248.82</v>
      </c>
      <c r="G3846" s="71">
        <v>8412.3799999999992</v>
      </c>
      <c r="H3846" s="45">
        <v>9</v>
      </c>
    </row>
    <row r="3847" spans="1:8" ht="30" x14ac:dyDescent="0.25">
      <c r="A3847" s="68" t="s">
        <v>7713</v>
      </c>
      <c r="B3847" s="68"/>
      <c r="C3847" s="69" t="s">
        <v>7714</v>
      </c>
      <c r="D3847" s="70" t="s">
        <v>21</v>
      </c>
      <c r="E3847" s="71">
        <v>5355.34</v>
      </c>
      <c r="F3847" s="71">
        <v>248.82</v>
      </c>
      <c r="G3847" s="71">
        <v>5604.16</v>
      </c>
      <c r="H3847" s="45">
        <v>9</v>
      </c>
    </row>
    <row r="3848" spans="1:8" ht="30" x14ac:dyDescent="0.25">
      <c r="A3848" s="68" t="s">
        <v>7715</v>
      </c>
      <c r="B3848" s="68"/>
      <c r="C3848" s="69" t="s">
        <v>7716</v>
      </c>
      <c r="D3848" s="70" t="s">
        <v>21</v>
      </c>
      <c r="E3848" s="71">
        <v>4598.21</v>
      </c>
      <c r="F3848" s="71">
        <v>248.82</v>
      </c>
      <c r="G3848" s="71">
        <v>4847.03</v>
      </c>
      <c r="H3848" s="45">
        <v>9</v>
      </c>
    </row>
    <row r="3849" spans="1:8" ht="45" x14ac:dyDescent="0.25">
      <c r="A3849" s="68" t="s">
        <v>7717</v>
      </c>
      <c r="B3849" s="68"/>
      <c r="C3849" s="69" t="s">
        <v>7718</v>
      </c>
      <c r="D3849" s="70" t="s">
        <v>21</v>
      </c>
      <c r="E3849" s="71">
        <v>15334.92</v>
      </c>
      <c r="F3849" s="71">
        <v>583.4</v>
      </c>
      <c r="G3849" s="71">
        <v>15918.32</v>
      </c>
      <c r="H3849" s="45">
        <v>9</v>
      </c>
    </row>
    <row r="3850" spans="1:8" x14ac:dyDescent="0.25">
      <c r="A3850" s="68" t="s">
        <v>7719</v>
      </c>
      <c r="B3850" s="68"/>
      <c r="C3850" s="69" t="s">
        <v>7720</v>
      </c>
      <c r="D3850" s="70"/>
      <c r="E3850" s="71"/>
      <c r="F3850" s="71"/>
      <c r="G3850" s="71"/>
      <c r="H3850" s="45">
        <v>5</v>
      </c>
    </row>
    <row r="3851" spans="1:8" ht="30" x14ac:dyDescent="0.25">
      <c r="A3851" s="68" t="s">
        <v>7721</v>
      </c>
      <c r="B3851" s="68"/>
      <c r="C3851" s="69" t="s">
        <v>7722</v>
      </c>
      <c r="D3851" s="70" t="s">
        <v>21</v>
      </c>
      <c r="E3851" s="71">
        <v>205.62</v>
      </c>
      <c r="F3851" s="71">
        <v>2.0699999999999998</v>
      </c>
      <c r="G3851" s="71">
        <v>207.69</v>
      </c>
      <c r="H3851" s="45">
        <v>9</v>
      </c>
    </row>
    <row r="3852" spans="1:8" ht="30" x14ac:dyDescent="0.25">
      <c r="A3852" s="68" t="s">
        <v>7723</v>
      </c>
      <c r="B3852" s="68"/>
      <c r="C3852" s="69" t="s">
        <v>7724</v>
      </c>
      <c r="D3852" s="70" t="s">
        <v>21</v>
      </c>
      <c r="E3852" s="71">
        <v>11.05</v>
      </c>
      <c r="F3852" s="71">
        <v>12.44</v>
      </c>
      <c r="G3852" s="71">
        <v>23.49</v>
      </c>
      <c r="H3852" s="45">
        <v>9</v>
      </c>
    </row>
    <row r="3853" spans="1:8" ht="30" x14ac:dyDescent="0.25">
      <c r="A3853" s="68" t="s">
        <v>7725</v>
      </c>
      <c r="B3853" s="68"/>
      <c r="C3853" s="69" t="s">
        <v>7726</v>
      </c>
      <c r="D3853" s="70" t="s">
        <v>21</v>
      </c>
      <c r="E3853" s="71">
        <v>226.16</v>
      </c>
      <c r="F3853" s="71">
        <v>2.0699999999999998</v>
      </c>
      <c r="G3853" s="71">
        <v>228.23</v>
      </c>
      <c r="H3853" s="45">
        <v>9</v>
      </c>
    </row>
    <row r="3854" spans="1:8" ht="30" x14ac:dyDescent="0.25">
      <c r="A3854" s="68" t="s">
        <v>7727</v>
      </c>
      <c r="B3854" s="68"/>
      <c r="C3854" s="69" t="s">
        <v>7728</v>
      </c>
      <c r="D3854" s="70" t="s">
        <v>21</v>
      </c>
      <c r="E3854" s="71">
        <v>2793.48</v>
      </c>
      <c r="F3854" s="71">
        <v>12.66</v>
      </c>
      <c r="G3854" s="71">
        <v>2806.14</v>
      </c>
      <c r="H3854" s="45">
        <v>9</v>
      </c>
    </row>
    <row r="3855" spans="1:8" ht="30" x14ac:dyDescent="0.25">
      <c r="A3855" s="68" t="s">
        <v>7729</v>
      </c>
      <c r="B3855" s="68"/>
      <c r="C3855" s="69" t="s">
        <v>7730</v>
      </c>
      <c r="D3855" s="70" t="s">
        <v>21</v>
      </c>
      <c r="E3855" s="71">
        <v>2414.48</v>
      </c>
      <c r="F3855" s="71">
        <v>19</v>
      </c>
      <c r="G3855" s="71">
        <v>2433.48</v>
      </c>
      <c r="H3855" s="45">
        <v>9</v>
      </c>
    </row>
    <row r="3856" spans="1:8" x14ac:dyDescent="0.25">
      <c r="A3856" s="68" t="s">
        <v>7731</v>
      </c>
      <c r="B3856" s="68"/>
      <c r="C3856" s="69" t="s">
        <v>7732</v>
      </c>
      <c r="D3856" s="70" t="s">
        <v>21</v>
      </c>
      <c r="E3856" s="71">
        <v>982.71</v>
      </c>
      <c r="F3856" s="71">
        <v>14.78</v>
      </c>
      <c r="G3856" s="71">
        <v>997.49</v>
      </c>
      <c r="H3856" s="45">
        <v>9</v>
      </c>
    </row>
    <row r="3857" spans="1:8" ht="30" x14ac:dyDescent="0.25">
      <c r="A3857" s="68" t="s">
        <v>7733</v>
      </c>
      <c r="B3857" s="68"/>
      <c r="C3857" s="69" t="s">
        <v>7734</v>
      </c>
      <c r="D3857" s="70" t="s">
        <v>21</v>
      </c>
      <c r="E3857" s="71">
        <v>2536.86</v>
      </c>
      <c r="F3857" s="71">
        <v>19</v>
      </c>
      <c r="G3857" s="71">
        <v>2555.86</v>
      </c>
      <c r="H3857" s="45">
        <v>9</v>
      </c>
    </row>
    <row r="3858" spans="1:8" ht="30" x14ac:dyDescent="0.25">
      <c r="A3858" s="68" t="s">
        <v>7735</v>
      </c>
      <c r="B3858" s="68"/>
      <c r="C3858" s="69" t="s">
        <v>7736</v>
      </c>
      <c r="D3858" s="70" t="s">
        <v>21</v>
      </c>
      <c r="E3858" s="71">
        <v>386.02</v>
      </c>
      <c r="F3858" s="71">
        <v>19</v>
      </c>
      <c r="G3858" s="71">
        <v>405.02</v>
      </c>
      <c r="H3858" s="45">
        <v>9</v>
      </c>
    </row>
    <row r="3859" spans="1:8" ht="30" x14ac:dyDescent="0.25">
      <c r="A3859" s="68" t="s">
        <v>7737</v>
      </c>
      <c r="B3859" s="68"/>
      <c r="C3859" s="69" t="s">
        <v>7738</v>
      </c>
      <c r="D3859" s="70" t="s">
        <v>21</v>
      </c>
      <c r="E3859" s="71">
        <v>2107.39</v>
      </c>
      <c r="F3859" s="71">
        <v>19</v>
      </c>
      <c r="G3859" s="71">
        <v>2126.39</v>
      </c>
      <c r="H3859" s="45">
        <v>9</v>
      </c>
    </row>
    <row r="3860" spans="1:8" ht="30" x14ac:dyDescent="0.25">
      <c r="A3860" s="68" t="s">
        <v>7739</v>
      </c>
      <c r="B3860" s="68"/>
      <c r="C3860" s="69" t="s">
        <v>7740</v>
      </c>
      <c r="D3860" s="70" t="s">
        <v>21</v>
      </c>
      <c r="E3860" s="71">
        <v>964.21</v>
      </c>
      <c r="F3860" s="71">
        <v>12.66</v>
      </c>
      <c r="G3860" s="71">
        <v>976.87</v>
      </c>
      <c r="H3860" s="45">
        <v>9</v>
      </c>
    </row>
    <row r="3861" spans="1:8" x14ac:dyDescent="0.25">
      <c r="A3861" s="68" t="s">
        <v>7741</v>
      </c>
      <c r="B3861" s="68"/>
      <c r="C3861" s="69" t="s">
        <v>7742</v>
      </c>
      <c r="D3861" s="70" t="s">
        <v>21</v>
      </c>
      <c r="E3861" s="71">
        <v>2145.12</v>
      </c>
      <c r="F3861" s="71">
        <v>14.78</v>
      </c>
      <c r="G3861" s="71">
        <v>2159.9</v>
      </c>
      <c r="H3861" s="45">
        <v>9</v>
      </c>
    </row>
    <row r="3862" spans="1:8" x14ac:dyDescent="0.25">
      <c r="A3862" s="68" t="s">
        <v>7743</v>
      </c>
      <c r="B3862" s="68"/>
      <c r="C3862" s="69" t="s">
        <v>7744</v>
      </c>
      <c r="D3862" s="70" t="s">
        <v>21</v>
      </c>
      <c r="E3862" s="71">
        <v>119.59</v>
      </c>
      <c r="F3862" s="71">
        <v>6.22</v>
      </c>
      <c r="G3862" s="71">
        <v>125.81</v>
      </c>
      <c r="H3862" s="45">
        <v>9</v>
      </c>
    </row>
    <row r="3863" spans="1:8" x14ac:dyDescent="0.25">
      <c r="A3863" s="68" t="s">
        <v>7745</v>
      </c>
      <c r="B3863" s="68"/>
      <c r="C3863" s="69" t="s">
        <v>7746</v>
      </c>
      <c r="D3863" s="70" t="s">
        <v>21</v>
      </c>
      <c r="E3863" s="71">
        <v>246.55</v>
      </c>
      <c r="F3863" s="71">
        <v>62.78</v>
      </c>
      <c r="G3863" s="71">
        <v>309.33</v>
      </c>
      <c r="H3863" s="45">
        <v>9</v>
      </c>
    </row>
    <row r="3864" spans="1:8" x14ac:dyDescent="0.25">
      <c r="A3864" s="68" t="s">
        <v>7747</v>
      </c>
      <c r="B3864" s="68"/>
      <c r="C3864" s="69" t="s">
        <v>7748</v>
      </c>
      <c r="D3864" s="70" t="s">
        <v>21</v>
      </c>
      <c r="E3864" s="71">
        <v>1641.6</v>
      </c>
      <c r="F3864" s="71">
        <v>42.98</v>
      </c>
      <c r="G3864" s="71">
        <v>1684.58</v>
      </c>
      <c r="H3864" s="45">
        <v>9</v>
      </c>
    </row>
    <row r="3865" spans="1:8" x14ac:dyDescent="0.25">
      <c r="A3865" s="68" t="s">
        <v>7749</v>
      </c>
      <c r="B3865" s="68"/>
      <c r="C3865" s="69" t="s">
        <v>7750</v>
      </c>
      <c r="D3865" s="70" t="s">
        <v>21</v>
      </c>
      <c r="E3865" s="71">
        <v>343.92</v>
      </c>
      <c r="F3865" s="71">
        <v>31.1</v>
      </c>
      <c r="G3865" s="71">
        <v>375.02</v>
      </c>
      <c r="H3865" s="45">
        <v>9</v>
      </c>
    </row>
    <row r="3866" spans="1:8" x14ac:dyDescent="0.25">
      <c r="A3866" s="68" t="s">
        <v>7751</v>
      </c>
      <c r="B3866" s="68"/>
      <c r="C3866" s="69" t="s">
        <v>7752</v>
      </c>
      <c r="D3866" s="70" t="s">
        <v>21</v>
      </c>
      <c r="E3866" s="71">
        <v>179.58</v>
      </c>
      <c r="F3866" s="71">
        <v>62.78</v>
      </c>
      <c r="G3866" s="71">
        <v>242.36</v>
      </c>
      <c r="H3866" s="45">
        <v>9</v>
      </c>
    </row>
    <row r="3867" spans="1:8" ht="30" x14ac:dyDescent="0.25">
      <c r="A3867" s="68" t="s">
        <v>7753</v>
      </c>
      <c r="B3867" s="68"/>
      <c r="C3867" s="69" t="s">
        <v>7754</v>
      </c>
      <c r="D3867" s="70" t="s">
        <v>21</v>
      </c>
      <c r="E3867" s="71">
        <v>74.33</v>
      </c>
      <c r="F3867" s="71">
        <v>68.489999999999995</v>
      </c>
      <c r="G3867" s="71">
        <v>142.82</v>
      </c>
      <c r="H3867" s="45">
        <v>9</v>
      </c>
    </row>
    <row r="3868" spans="1:8" ht="30" x14ac:dyDescent="0.25">
      <c r="A3868" s="68" t="s">
        <v>7755</v>
      </c>
      <c r="B3868" s="68"/>
      <c r="C3868" s="69" t="s">
        <v>7756</v>
      </c>
      <c r="D3868" s="70" t="s">
        <v>21</v>
      </c>
      <c r="E3868" s="71">
        <v>1121.8900000000001</v>
      </c>
      <c r="F3868" s="71">
        <v>62.78</v>
      </c>
      <c r="G3868" s="71">
        <v>1184.67</v>
      </c>
      <c r="H3868" s="45">
        <v>9</v>
      </c>
    </row>
    <row r="3869" spans="1:8" ht="30" x14ac:dyDescent="0.25">
      <c r="A3869" s="68" t="s">
        <v>7757</v>
      </c>
      <c r="B3869" s="68"/>
      <c r="C3869" s="69" t="s">
        <v>7758</v>
      </c>
      <c r="D3869" s="70" t="s">
        <v>21</v>
      </c>
      <c r="E3869" s="71">
        <v>1047.73</v>
      </c>
      <c r="F3869" s="71">
        <v>62.78</v>
      </c>
      <c r="G3869" s="71">
        <v>1110.51</v>
      </c>
      <c r="H3869" s="45">
        <v>9</v>
      </c>
    </row>
    <row r="3870" spans="1:8" ht="45" x14ac:dyDescent="0.25">
      <c r="A3870" s="68" t="s">
        <v>7759</v>
      </c>
      <c r="B3870" s="68"/>
      <c r="C3870" s="69" t="s">
        <v>7760</v>
      </c>
      <c r="D3870" s="70" t="s">
        <v>21</v>
      </c>
      <c r="E3870" s="71">
        <v>1983.15</v>
      </c>
      <c r="F3870" s="71">
        <v>62.78</v>
      </c>
      <c r="G3870" s="71">
        <v>2045.93</v>
      </c>
      <c r="H3870" s="45">
        <v>9</v>
      </c>
    </row>
    <row r="3871" spans="1:8" ht="30" x14ac:dyDescent="0.25">
      <c r="A3871" s="68" t="s">
        <v>7761</v>
      </c>
      <c r="B3871" s="68"/>
      <c r="C3871" s="69" t="s">
        <v>7762</v>
      </c>
      <c r="D3871" s="70" t="s">
        <v>21</v>
      </c>
      <c r="E3871" s="71">
        <v>3667.68</v>
      </c>
      <c r="F3871" s="71">
        <v>285.7</v>
      </c>
      <c r="G3871" s="71">
        <v>3953.38</v>
      </c>
      <c r="H3871" s="45">
        <v>9</v>
      </c>
    </row>
    <row r="3872" spans="1:8" ht="30" x14ac:dyDescent="0.25">
      <c r="A3872" s="68" t="s">
        <v>7763</v>
      </c>
      <c r="B3872" s="68"/>
      <c r="C3872" s="69" t="s">
        <v>7764</v>
      </c>
      <c r="D3872" s="70" t="s">
        <v>21</v>
      </c>
      <c r="E3872" s="71">
        <v>2948.2</v>
      </c>
      <c r="F3872" s="71">
        <v>167.45</v>
      </c>
      <c r="G3872" s="71">
        <v>3115.65</v>
      </c>
      <c r="H3872" s="45">
        <v>9</v>
      </c>
    </row>
    <row r="3873" spans="1:8" ht="30" x14ac:dyDescent="0.25">
      <c r="A3873" s="68" t="s">
        <v>7765</v>
      </c>
      <c r="B3873" s="68"/>
      <c r="C3873" s="69" t="s">
        <v>7766</v>
      </c>
      <c r="D3873" s="70" t="s">
        <v>21</v>
      </c>
      <c r="E3873" s="71">
        <v>4368.8500000000004</v>
      </c>
      <c r="F3873" s="71">
        <v>167.45</v>
      </c>
      <c r="G3873" s="71">
        <v>4536.3</v>
      </c>
      <c r="H3873" s="45">
        <v>9</v>
      </c>
    </row>
    <row r="3874" spans="1:8" ht="30" x14ac:dyDescent="0.25">
      <c r="A3874" s="68" t="s">
        <v>7767</v>
      </c>
      <c r="B3874" s="68"/>
      <c r="C3874" s="69" t="s">
        <v>7768</v>
      </c>
      <c r="D3874" s="70" t="s">
        <v>21</v>
      </c>
      <c r="E3874" s="71">
        <v>751.47</v>
      </c>
      <c r="F3874" s="71">
        <v>192.1</v>
      </c>
      <c r="G3874" s="71">
        <v>943.57</v>
      </c>
      <c r="H3874" s="45">
        <v>9</v>
      </c>
    </row>
    <row r="3875" spans="1:8" x14ac:dyDescent="0.25">
      <c r="A3875" s="68" t="s">
        <v>7769</v>
      </c>
      <c r="B3875" s="68"/>
      <c r="C3875" s="69" t="s">
        <v>7770</v>
      </c>
      <c r="D3875" s="70"/>
      <c r="E3875" s="71"/>
      <c r="F3875" s="71"/>
      <c r="G3875" s="71"/>
      <c r="H3875" s="45">
        <v>5</v>
      </c>
    </row>
    <row r="3876" spans="1:8" ht="30" x14ac:dyDescent="0.25">
      <c r="A3876" s="68" t="s">
        <v>7771</v>
      </c>
      <c r="B3876" s="68"/>
      <c r="C3876" s="69" t="s">
        <v>7772</v>
      </c>
      <c r="D3876" s="70" t="s">
        <v>334</v>
      </c>
      <c r="E3876" s="71">
        <v>1014.81</v>
      </c>
      <c r="F3876" s="71">
        <v>10.9</v>
      </c>
      <c r="G3876" s="71">
        <v>1025.71</v>
      </c>
      <c r="H3876" s="45">
        <v>9</v>
      </c>
    </row>
    <row r="3877" spans="1:8" ht="30" x14ac:dyDescent="0.25">
      <c r="A3877" s="68" t="s">
        <v>7773</v>
      </c>
      <c r="B3877" s="68"/>
      <c r="C3877" s="69" t="s">
        <v>7774</v>
      </c>
      <c r="D3877" s="70" t="s">
        <v>334</v>
      </c>
      <c r="E3877" s="71">
        <v>1263.7</v>
      </c>
      <c r="F3877" s="71">
        <v>10.9</v>
      </c>
      <c r="G3877" s="71">
        <v>1274.5999999999999</v>
      </c>
      <c r="H3877" s="45">
        <v>9</v>
      </c>
    </row>
    <row r="3878" spans="1:8" ht="30" x14ac:dyDescent="0.25">
      <c r="A3878" s="68" t="s">
        <v>7775</v>
      </c>
      <c r="B3878" s="68"/>
      <c r="C3878" s="69" t="s">
        <v>7776</v>
      </c>
      <c r="D3878" s="70" t="s">
        <v>334</v>
      </c>
      <c r="E3878" s="71">
        <v>1270.77</v>
      </c>
      <c r="F3878" s="71">
        <v>440.47</v>
      </c>
      <c r="G3878" s="71">
        <v>1711.24</v>
      </c>
      <c r="H3878" s="45">
        <v>9</v>
      </c>
    </row>
    <row r="3879" spans="1:8" ht="30" x14ac:dyDescent="0.25">
      <c r="A3879" s="68" t="s">
        <v>7777</v>
      </c>
      <c r="B3879" s="68"/>
      <c r="C3879" s="69" t="s">
        <v>7778</v>
      </c>
      <c r="D3879" s="70" t="s">
        <v>334</v>
      </c>
      <c r="E3879" s="71">
        <v>1461.45</v>
      </c>
      <c r="F3879" s="71">
        <v>469.64</v>
      </c>
      <c r="G3879" s="71">
        <v>1931.09</v>
      </c>
      <c r="H3879" s="45">
        <v>9</v>
      </c>
    </row>
    <row r="3880" spans="1:8" ht="30" x14ac:dyDescent="0.25">
      <c r="A3880" s="68" t="s">
        <v>7779</v>
      </c>
      <c r="B3880" s="68"/>
      <c r="C3880" s="69" t="s">
        <v>7780</v>
      </c>
      <c r="D3880" s="70" t="s">
        <v>334</v>
      </c>
      <c r="E3880" s="71">
        <v>1773.65</v>
      </c>
      <c r="F3880" s="71">
        <v>527.98</v>
      </c>
      <c r="G3880" s="71">
        <v>2301.63</v>
      </c>
      <c r="H3880" s="45">
        <v>9</v>
      </c>
    </row>
    <row r="3881" spans="1:8" ht="30" x14ac:dyDescent="0.25">
      <c r="A3881" s="68" t="s">
        <v>7781</v>
      </c>
      <c r="B3881" s="68"/>
      <c r="C3881" s="69" t="s">
        <v>7782</v>
      </c>
      <c r="D3881" s="70" t="s">
        <v>334</v>
      </c>
      <c r="E3881" s="71">
        <v>2299.23</v>
      </c>
      <c r="F3881" s="71">
        <v>557.15</v>
      </c>
      <c r="G3881" s="71">
        <v>2856.38</v>
      </c>
      <c r="H3881" s="45">
        <v>9</v>
      </c>
    </row>
    <row r="3882" spans="1:8" x14ac:dyDescent="0.25">
      <c r="A3882" s="68" t="s">
        <v>7783</v>
      </c>
      <c r="B3882" s="68"/>
      <c r="C3882" s="69" t="s">
        <v>7784</v>
      </c>
      <c r="D3882" s="70" t="s">
        <v>592</v>
      </c>
      <c r="E3882" s="71">
        <v>25.99</v>
      </c>
      <c r="F3882" s="71">
        <v>24.12</v>
      </c>
      <c r="G3882" s="71">
        <v>50.11</v>
      </c>
      <c r="H3882" s="45">
        <v>9</v>
      </c>
    </row>
    <row r="3883" spans="1:8" x14ac:dyDescent="0.25">
      <c r="A3883" s="68" t="s">
        <v>7785</v>
      </c>
      <c r="B3883" s="68"/>
      <c r="C3883" s="69" t="s">
        <v>7786</v>
      </c>
      <c r="D3883" s="70" t="s">
        <v>21</v>
      </c>
      <c r="E3883" s="71">
        <v>193.34</v>
      </c>
      <c r="F3883" s="71">
        <v>13.49</v>
      </c>
      <c r="G3883" s="71">
        <v>206.83</v>
      </c>
      <c r="H3883" s="45">
        <v>9</v>
      </c>
    </row>
    <row r="3884" spans="1:8" ht="30" x14ac:dyDescent="0.25">
      <c r="A3884" s="68" t="s">
        <v>7787</v>
      </c>
      <c r="B3884" s="68"/>
      <c r="C3884" s="69" t="s">
        <v>7788</v>
      </c>
      <c r="D3884" s="70"/>
      <c r="E3884" s="71"/>
      <c r="F3884" s="71"/>
      <c r="G3884" s="71"/>
      <c r="H3884" s="45">
        <v>2</v>
      </c>
    </row>
    <row r="3885" spans="1:8" x14ac:dyDescent="0.25">
      <c r="A3885" s="68" t="s">
        <v>7789</v>
      </c>
      <c r="B3885" s="68"/>
      <c r="C3885" s="69" t="s">
        <v>7790</v>
      </c>
      <c r="D3885" s="70"/>
      <c r="E3885" s="71"/>
      <c r="F3885" s="71"/>
      <c r="G3885" s="71"/>
      <c r="H3885" s="45">
        <v>5</v>
      </c>
    </row>
    <row r="3886" spans="1:8" ht="30" x14ac:dyDescent="0.25">
      <c r="A3886" s="68" t="s">
        <v>7791</v>
      </c>
      <c r="B3886" s="68"/>
      <c r="C3886" s="69" t="s">
        <v>7792</v>
      </c>
      <c r="D3886" s="70" t="s">
        <v>21</v>
      </c>
      <c r="E3886" s="71">
        <v>4633.87</v>
      </c>
      <c r="F3886" s="71">
        <v>20.74</v>
      </c>
      <c r="G3886" s="71">
        <v>4654.6099999999997</v>
      </c>
      <c r="H3886" s="45">
        <v>9</v>
      </c>
    </row>
    <row r="3887" spans="1:8" x14ac:dyDescent="0.25">
      <c r="A3887" s="68" t="s">
        <v>7793</v>
      </c>
      <c r="B3887" s="68"/>
      <c r="C3887" s="69" t="s">
        <v>7794</v>
      </c>
      <c r="D3887" s="70" t="s">
        <v>131</v>
      </c>
      <c r="E3887" s="71">
        <v>2689.74</v>
      </c>
      <c r="F3887" s="71"/>
      <c r="G3887" s="71">
        <v>2689.74</v>
      </c>
      <c r="H3887" s="45">
        <v>9</v>
      </c>
    </row>
    <row r="3888" spans="1:8" ht="30" x14ac:dyDescent="0.25">
      <c r="A3888" s="68" t="s">
        <v>7795</v>
      </c>
      <c r="B3888" s="68"/>
      <c r="C3888" s="69" t="s">
        <v>7796</v>
      </c>
      <c r="D3888" s="70" t="s">
        <v>131</v>
      </c>
      <c r="E3888" s="71">
        <v>2912.22</v>
      </c>
      <c r="F3888" s="71"/>
      <c r="G3888" s="71">
        <v>2912.22</v>
      </c>
      <c r="H3888" s="45">
        <v>9</v>
      </c>
    </row>
    <row r="3889" spans="1:8" x14ac:dyDescent="0.25">
      <c r="A3889" s="68" t="s">
        <v>7797</v>
      </c>
      <c r="B3889" s="68"/>
      <c r="C3889" s="69" t="s">
        <v>7798</v>
      </c>
      <c r="D3889" s="70"/>
      <c r="E3889" s="71"/>
      <c r="F3889" s="71"/>
      <c r="G3889" s="71"/>
      <c r="H3889" s="45">
        <v>5</v>
      </c>
    </row>
    <row r="3890" spans="1:8" ht="30" x14ac:dyDescent="0.25">
      <c r="A3890" s="68" t="s">
        <v>7799</v>
      </c>
      <c r="B3890" s="68"/>
      <c r="C3890" s="69" t="s">
        <v>7800</v>
      </c>
      <c r="D3890" s="70" t="s">
        <v>73</v>
      </c>
      <c r="E3890" s="71">
        <v>10615.42</v>
      </c>
      <c r="F3890" s="71"/>
      <c r="G3890" s="71">
        <v>10615.42</v>
      </c>
      <c r="H3890" s="45">
        <v>9</v>
      </c>
    </row>
    <row r="3891" spans="1:8" ht="30" x14ac:dyDescent="0.25">
      <c r="A3891" s="68" t="s">
        <v>7801</v>
      </c>
      <c r="B3891" s="68"/>
      <c r="C3891" s="69" t="s">
        <v>7802</v>
      </c>
      <c r="D3891" s="70" t="s">
        <v>73</v>
      </c>
      <c r="E3891" s="71">
        <v>8859.23</v>
      </c>
      <c r="F3891" s="71"/>
      <c r="G3891" s="71">
        <v>8859.23</v>
      </c>
      <c r="H3891" s="45">
        <v>9</v>
      </c>
    </row>
    <row r="3892" spans="1:8" ht="30" x14ac:dyDescent="0.25">
      <c r="A3892" s="68" t="s">
        <v>7803</v>
      </c>
      <c r="B3892" s="68"/>
      <c r="C3892" s="69" t="s">
        <v>7804</v>
      </c>
      <c r="D3892" s="70" t="s">
        <v>73</v>
      </c>
      <c r="E3892" s="71">
        <v>4549.53</v>
      </c>
      <c r="F3892" s="71"/>
      <c r="G3892" s="71">
        <v>4549.53</v>
      </c>
      <c r="H3892" s="45">
        <v>9</v>
      </c>
    </row>
    <row r="3893" spans="1:8" ht="30" x14ac:dyDescent="0.25">
      <c r="A3893" s="68" t="s">
        <v>7805</v>
      </c>
      <c r="B3893" s="68"/>
      <c r="C3893" s="69" t="s">
        <v>7806</v>
      </c>
      <c r="D3893" s="70"/>
      <c r="E3893" s="71"/>
      <c r="F3893" s="71"/>
      <c r="G3893" s="71"/>
      <c r="H3893" s="45">
        <v>2</v>
      </c>
    </row>
    <row r="3894" spans="1:8" x14ac:dyDescent="0.25">
      <c r="A3894" s="68" t="s">
        <v>7807</v>
      </c>
      <c r="B3894" s="68"/>
      <c r="C3894" s="69" t="s">
        <v>7808</v>
      </c>
      <c r="D3894" s="70"/>
      <c r="E3894" s="71"/>
      <c r="F3894" s="71"/>
      <c r="G3894" s="71"/>
      <c r="H3894" s="45">
        <v>5</v>
      </c>
    </row>
    <row r="3895" spans="1:8" x14ac:dyDescent="0.25">
      <c r="A3895" s="68" t="s">
        <v>7809</v>
      </c>
      <c r="B3895" s="68"/>
      <c r="C3895" s="69" t="s">
        <v>7810</v>
      </c>
      <c r="D3895" s="70" t="s">
        <v>73</v>
      </c>
      <c r="E3895" s="71">
        <v>1900.79</v>
      </c>
      <c r="F3895" s="71"/>
      <c r="G3895" s="71">
        <v>1900.79</v>
      </c>
      <c r="H3895" s="45">
        <v>9</v>
      </c>
    </row>
    <row r="3896" spans="1:8" x14ac:dyDescent="0.25">
      <c r="A3896" s="68" t="s">
        <v>7811</v>
      </c>
      <c r="B3896" s="68"/>
      <c r="C3896" s="69" t="s">
        <v>7812</v>
      </c>
      <c r="D3896" s="70"/>
      <c r="E3896" s="71"/>
      <c r="F3896" s="71"/>
      <c r="G3896" s="71"/>
      <c r="H3896" s="45">
        <v>5</v>
      </c>
    </row>
    <row r="3897" spans="1:8" x14ac:dyDescent="0.25">
      <c r="A3897" s="68" t="s">
        <v>7813</v>
      </c>
      <c r="B3897" s="68"/>
      <c r="C3897" s="69" t="s">
        <v>7814</v>
      </c>
      <c r="D3897" s="70" t="s">
        <v>73</v>
      </c>
      <c r="E3897" s="71">
        <v>2248.36</v>
      </c>
      <c r="F3897" s="71"/>
      <c r="G3897" s="71">
        <v>2248.36</v>
      </c>
      <c r="H3897" s="45">
        <v>9</v>
      </c>
    </row>
    <row r="3898" spans="1:8" ht="30" x14ac:dyDescent="0.25">
      <c r="A3898" s="68" t="s">
        <v>7815</v>
      </c>
      <c r="B3898" s="68"/>
      <c r="C3898" s="69" t="s">
        <v>7816</v>
      </c>
      <c r="D3898" s="70"/>
      <c r="E3898" s="71"/>
      <c r="F3898" s="71"/>
      <c r="G3898" s="71"/>
      <c r="H3898" s="45">
        <v>2</v>
      </c>
    </row>
    <row r="3899" spans="1:8" x14ac:dyDescent="0.25">
      <c r="A3899" s="68" t="s">
        <v>7817</v>
      </c>
      <c r="B3899" s="68"/>
      <c r="C3899" s="69" t="s">
        <v>7818</v>
      </c>
      <c r="D3899" s="70"/>
      <c r="E3899" s="71"/>
      <c r="F3899" s="71"/>
      <c r="G3899" s="71"/>
      <c r="H3899" s="45">
        <v>5</v>
      </c>
    </row>
    <row r="3900" spans="1:8" ht="30" x14ac:dyDescent="0.25">
      <c r="A3900" s="68" t="s">
        <v>7819</v>
      </c>
      <c r="B3900" s="68"/>
      <c r="C3900" s="69" t="s">
        <v>7820</v>
      </c>
      <c r="D3900" s="70" t="s">
        <v>21</v>
      </c>
      <c r="E3900" s="71">
        <v>951</v>
      </c>
      <c r="F3900" s="71">
        <v>12.44</v>
      </c>
      <c r="G3900" s="71">
        <v>963.44</v>
      </c>
      <c r="H3900" s="45">
        <v>9</v>
      </c>
    </row>
    <row r="3901" spans="1:8" x14ac:dyDescent="0.25">
      <c r="A3901" s="68" t="s">
        <v>7821</v>
      </c>
      <c r="B3901" s="68"/>
      <c r="C3901" s="69" t="s">
        <v>7822</v>
      </c>
      <c r="D3901" s="70" t="s">
        <v>21</v>
      </c>
      <c r="E3901" s="71">
        <v>11627.64</v>
      </c>
      <c r="F3901" s="71"/>
      <c r="G3901" s="71">
        <v>11627.64</v>
      </c>
      <c r="H3901" s="45">
        <v>9</v>
      </c>
    </row>
    <row r="3902" spans="1:8" x14ac:dyDescent="0.25">
      <c r="A3902" s="68" t="s">
        <v>7823</v>
      </c>
      <c r="B3902" s="68"/>
      <c r="C3902" s="69" t="s">
        <v>7824</v>
      </c>
      <c r="D3902" s="70" t="s">
        <v>334</v>
      </c>
      <c r="E3902" s="71">
        <v>200.06</v>
      </c>
      <c r="F3902" s="71">
        <v>41.47</v>
      </c>
      <c r="G3902" s="71">
        <v>241.53</v>
      </c>
      <c r="H3902" s="45">
        <v>9</v>
      </c>
    </row>
    <row r="3903" spans="1:8" ht="30" x14ac:dyDescent="0.25">
      <c r="A3903" s="68" t="s">
        <v>7825</v>
      </c>
      <c r="B3903" s="68"/>
      <c r="C3903" s="69" t="s">
        <v>7826</v>
      </c>
      <c r="D3903" s="70" t="s">
        <v>334</v>
      </c>
      <c r="E3903" s="71">
        <v>2940.72</v>
      </c>
      <c r="F3903" s="71"/>
      <c r="G3903" s="71">
        <v>2940.72</v>
      </c>
      <c r="H3903" s="45">
        <v>9</v>
      </c>
    </row>
    <row r="3904" spans="1:8" ht="45" x14ac:dyDescent="0.25">
      <c r="A3904" s="68" t="s">
        <v>7827</v>
      </c>
      <c r="B3904" s="68"/>
      <c r="C3904" s="69" t="s">
        <v>7828</v>
      </c>
      <c r="D3904" s="70" t="s">
        <v>334</v>
      </c>
      <c r="E3904" s="71">
        <v>6029.55</v>
      </c>
      <c r="F3904" s="71"/>
      <c r="G3904" s="71">
        <v>6029.55</v>
      </c>
      <c r="H3904" s="45">
        <v>9</v>
      </c>
    </row>
    <row r="3905" spans="1:8" ht="30" x14ac:dyDescent="0.25">
      <c r="A3905" s="68" t="s">
        <v>7829</v>
      </c>
      <c r="B3905" s="68"/>
      <c r="C3905" s="69" t="s">
        <v>7830</v>
      </c>
      <c r="D3905" s="70" t="s">
        <v>334</v>
      </c>
      <c r="E3905" s="71">
        <v>1365.04</v>
      </c>
      <c r="F3905" s="71">
        <v>103.68</v>
      </c>
      <c r="G3905" s="71">
        <v>1468.72</v>
      </c>
      <c r="H3905" s="45">
        <v>9</v>
      </c>
    </row>
    <row r="3906" spans="1:8" ht="30" x14ac:dyDescent="0.25">
      <c r="A3906" s="68" t="s">
        <v>7831</v>
      </c>
      <c r="B3906" s="68"/>
      <c r="C3906" s="69" t="s">
        <v>7832</v>
      </c>
      <c r="D3906" s="70" t="s">
        <v>21</v>
      </c>
      <c r="E3906" s="71">
        <v>2901.58</v>
      </c>
      <c r="F3906" s="71">
        <v>12.44</v>
      </c>
      <c r="G3906" s="71">
        <v>2914.02</v>
      </c>
      <c r="H3906" s="45">
        <v>9</v>
      </c>
    </row>
    <row r="3907" spans="1:8" ht="45" x14ac:dyDescent="0.25">
      <c r="A3907" s="68" t="s">
        <v>7833</v>
      </c>
      <c r="B3907" s="68"/>
      <c r="C3907" s="69" t="s">
        <v>7834</v>
      </c>
      <c r="D3907" s="70" t="s">
        <v>334</v>
      </c>
      <c r="E3907" s="71">
        <v>2960.07</v>
      </c>
      <c r="F3907" s="71">
        <v>566.16</v>
      </c>
      <c r="G3907" s="71">
        <v>3526.23</v>
      </c>
      <c r="H3907" s="45">
        <v>9</v>
      </c>
    </row>
    <row r="3908" spans="1:8" ht="30" x14ac:dyDescent="0.25">
      <c r="A3908" s="68" t="s">
        <v>7835</v>
      </c>
      <c r="B3908" s="68"/>
      <c r="C3908" s="69" t="s">
        <v>7836</v>
      </c>
      <c r="D3908" s="70"/>
      <c r="E3908" s="71"/>
      <c r="F3908" s="71"/>
      <c r="G3908" s="71"/>
      <c r="H3908" s="45">
        <v>5</v>
      </c>
    </row>
    <row r="3909" spans="1:8" ht="45" x14ac:dyDescent="0.25">
      <c r="A3909" s="68" t="s">
        <v>7837</v>
      </c>
      <c r="B3909" s="68"/>
      <c r="C3909" s="69" t="s">
        <v>7838</v>
      </c>
      <c r="D3909" s="70" t="s">
        <v>21</v>
      </c>
      <c r="E3909" s="71">
        <v>4313.91</v>
      </c>
      <c r="F3909" s="71">
        <v>923.12</v>
      </c>
      <c r="G3909" s="71">
        <v>5237.03</v>
      </c>
      <c r="H3909" s="45">
        <v>9</v>
      </c>
    </row>
    <row r="3910" spans="1:8" x14ac:dyDescent="0.25">
      <c r="A3910" s="68" t="s">
        <v>7839</v>
      </c>
      <c r="B3910" s="68"/>
      <c r="C3910" s="69" t="s">
        <v>7840</v>
      </c>
      <c r="D3910" s="70" t="s">
        <v>21</v>
      </c>
      <c r="E3910" s="71">
        <v>799.57</v>
      </c>
      <c r="F3910" s="71">
        <v>288.48</v>
      </c>
      <c r="G3910" s="71">
        <v>1088.05</v>
      </c>
      <c r="H3910" s="45">
        <v>9</v>
      </c>
    </row>
    <row r="3911" spans="1:8" x14ac:dyDescent="0.25">
      <c r="A3911" s="68" t="s">
        <v>7841</v>
      </c>
      <c r="B3911" s="68"/>
      <c r="C3911" s="69" t="s">
        <v>7842</v>
      </c>
      <c r="D3911" s="70" t="s">
        <v>21</v>
      </c>
      <c r="E3911" s="71">
        <v>1282.55</v>
      </c>
      <c r="F3911" s="71">
        <v>288.48</v>
      </c>
      <c r="G3911" s="71">
        <v>1571.03</v>
      </c>
      <c r="H3911" s="45">
        <v>9</v>
      </c>
    </row>
    <row r="3912" spans="1:8" ht="30" x14ac:dyDescent="0.25">
      <c r="A3912" s="68" t="s">
        <v>7843</v>
      </c>
      <c r="B3912" s="68"/>
      <c r="C3912" s="69" t="s">
        <v>7844</v>
      </c>
      <c r="D3912" s="70" t="s">
        <v>21</v>
      </c>
      <c r="E3912" s="71">
        <v>1241.83</v>
      </c>
      <c r="F3912" s="71">
        <v>288.48</v>
      </c>
      <c r="G3912" s="71">
        <v>1530.31</v>
      </c>
      <c r="H3912" s="45">
        <v>9</v>
      </c>
    </row>
    <row r="3913" spans="1:8" ht="30" x14ac:dyDescent="0.25">
      <c r="A3913" s="68" t="s">
        <v>7845</v>
      </c>
      <c r="B3913" s="68"/>
      <c r="C3913" s="69" t="s">
        <v>7846</v>
      </c>
      <c r="D3913" s="70" t="s">
        <v>21</v>
      </c>
      <c r="E3913" s="71">
        <v>2604.59</v>
      </c>
      <c r="F3913" s="71">
        <v>576.95000000000005</v>
      </c>
      <c r="G3913" s="71">
        <v>3181.54</v>
      </c>
      <c r="H3913" s="45">
        <v>9</v>
      </c>
    </row>
    <row r="3914" spans="1:8" x14ac:dyDescent="0.25">
      <c r="A3914" s="68" t="s">
        <v>7847</v>
      </c>
      <c r="B3914" s="68"/>
      <c r="C3914" s="69" t="s">
        <v>7848</v>
      </c>
      <c r="D3914" s="70" t="s">
        <v>21</v>
      </c>
      <c r="E3914" s="71">
        <v>1010.21</v>
      </c>
      <c r="F3914" s="71">
        <v>9.1999999999999993</v>
      </c>
      <c r="G3914" s="71">
        <v>1019.41</v>
      </c>
      <c r="H3914" s="45">
        <v>9</v>
      </c>
    </row>
    <row r="3915" spans="1:8" ht="30" x14ac:dyDescent="0.25">
      <c r="A3915" s="68" t="s">
        <v>7849</v>
      </c>
      <c r="B3915" s="68"/>
      <c r="C3915" s="69" t="s">
        <v>7850</v>
      </c>
      <c r="D3915" s="70" t="s">
        <v>21</v>
      </c>
      <c r="E3915" s="71">
        <v>12.01</v>
      </c>
      <c r="F3915" s="71">
        <v>20.74</v>
      </c>
      <c r="G3915" s="71">
        <v>32.75</v>
      </c>
      <c r="H3915" s="45">
        <v>9</v>
      </c>
    </row>
    <row r="3916" spans="1:8" ht="30" x14ac:dyDescent="0.25">
      <c r="A3916" s="68" t="s">
        <v>7851</v>
      </c>
      <c r="B3916" s="68"/>
      <c r="C3916" s="69" t="s">
        <v>7852</v>
      </c>
      <c r="D3916" s="70" t="s">
        <v>21</v>
      </c>
      <c r="E3916" s="71">
        <v>1120.8800000000001</v>
      </c>
      <c r="F3916" s="71">
        <v>165.88</v>
      </c>
      <c r="G3916" s="71">
        <v>1286.76</v>
      </c>
      <c r="H3916" s="45">
        <v>9</v>
      </c>
    </row>
    <row r="3917" spans="1:8" x14ac:dyDescent="0.25">
      <c r="A3917" s="68" t="s">
        <v>7853</v>
      </c>
      <c r="B3917" s="68"/>
      <c r="C3917" s="69" t="s">
        <v>7854</v>
      </c>
      <c r="D3917" s="70" t="s">
        <v>21</v>
      </c>
      <c r="E3917" s="71">
        <v>182.67</v>
      </c>
      <c r="F3917" s="71">
        <v>41.47</v>
      </c>
      <c r="G3917" s="71">
        <v>224.14</v>
      </c>
      <c r="H3917" s="45">
        <v>9</v>
      </c>
    </row>
    <row r="3918" spans="1:8" ht="30" x14ac:dyDescent="0.25">
      <c r="A3918" s="68" t="s">
        <v>7855</v>
      </c>
      <c r="B3918" s="68"/>
      <c r="C3918" s="69" t="s">
        <v>7856</v>
      </c>
      <c r="D3918" s="70" t="s">
        <v>21</v>
      </c>
      <c r="E3918" s="71">
        <v>514.96</v>
      </c>
      <c r="F3918" s="71">
        <v>12.44</v>
      </c>
      <c r="G3918" s="71">
        <v>527.4</v>
      </c>
      <c r="H3918" s="45">
        <v>9</v>
      </c>
    </row>
    <row r="3919" spans="1:8" ht="30" x14ac:dyDescent="0.25">
      <c r="A3919" s="68" t="s">
        <v>7857</v>
      </c>
      <c r="B3919" s="68"/>
      <c r="C3919" s="69" t="s">
        <v>7858</v>
      </c>
      <c r="D3919" s="70" t="s">
        <v>21</v>
      </c>
      <c r="E3919" s="71">
        <v>949.95</v>
      </c>
      <c r="F3919" s="71">
        <v>169.42</v>
      </c>
      <c r="G3919" s="71">
        <v>1119.3699999999999</v>
      </c>
      <c r="H3919" s="45">
        <v>9</v>
      </c>
    </row>
    <row r="3920" spans="1:8" ht="30" x14ac:dyDescent="0.25">
      <c r="A3920" s="68" t="s">
        <v>7859</v>
      </c>
      <c r="B3920" s="68"/>
      <c r="C3920" s="69" t="s">
        <v>7860</v>
      </c>
      <c r="D3920" s="70" t="s">
        <v>21</v>
      </c>
      <c r="E3920" s="71">
        <v>3589.28</v>
      </c>
      <c r="F3920" s="71">
        <v>169.42</v>
      </c>
      <c r="G3920" s="71">
        <v>3758.7</v>
      </c>
      <c r="H3920" s="45">
        <v>9</v>
      </c>
    </row>
    <row r="3921" spans="1:8" ht="30" x14ac:dyDescent="0.25">
      <c r="A3921" s="68" t="s">
        <v>7861</v>
      </c>
      <c r="B3921" s="68"/>
      <c r="C3921" s="69" t="s">
        <v>7862</v>
      </c>
      <c r="D3921" s="70" t="s">
        <v>21</v>
      </c>
      <c r="E3921" s="71">
        <v>10266.68</v>
      </c>
      <c r="F3921" s="71">
        <v>169.42</v>
      </c>
      <c r="G3921" s="71">
        <v>10436.1</v>
      </c>
      <c r="H3921" s="45">
        <v>9</v>
      </c>
    </row>
    <row r="3922" spans="1:8" x14ac:dyDescent="0.25">
      <c r="A3922" s="68" t="s">
        <v>7863</v>
      </c>
      <c r="B3922" s="68"/>
      <c r="C3922" s="69" t="s">
        <v>7864</v>
      </c>
      <c r="D3922" s="70" t="s">
        <v>21</v>
      </c>
      <c r="E3922" s="71">
        <v>1533.62</v>
      </c>
      <c r="F3922" s="71">
        <v>3.07</v>
      </c>
      <c r="G3922" s="71">
        <v>1536.69</v>
      </c>
      <c r="H3922" s="45">
        <v>9</v>
      </c>
    </row>
    <row r="3923" spans="1:8" ht="30" x14ac:dyDescent="0.25">
      <c r="A3923" s="68" t="s">
        <v>7865</v>
      </c>
      <c r="B3923" s="68"/>
      <c r="C3923" s="69" t="s">
        <v>7866</v>
      </c>
      <c r="D3923" s="70" t="s">
        <v>334</v>
      </c>
      <c r="E3923" s="71">
        <v>10509.91</v>
      </c>
      <c r="F3923" s="71">
        <v>219.11</v>
      </c>
      <c r="G3923" s="71">
        <v>10729.02</v>
      </c>
      <c r="H3923" s="45">
        <v>9</v>
      </c>
    </row>
    <row r="3924" spans="1:8" ht="30" x14ac:dyDescent="0.25">
      <c r="A3924" s="68" t="s">
        <v>7867</v>
      </c>
      <c r="B3924" s="68"/>
      <c r="C3924" s="69" t="s">
        <v>7868</v>
      </c>
      <c r="D3924" s="70" t="s">
        <v>334</v>
      </c>
      <c r="E3924" s="71">
        <v>15887.12</v>
      </c>
      <c r="F3924" s="71">
        <v>219.11</v>
      </c>
      <c r="G3924" s="71">
        <v>16106.23</v>
      </c>
      <c r="H3924" s="45">
        <v>9</v>
      </c>
    </row>
    <row r="3925" spans="1:8" ht="45" x14ac:dyDescent="0.25">
      <c r="A3925" s="68" t="s">
        <v>7869</v>
      </c>
      <c r="B3925" s="68"/>
      <c r="C3925" s="69" t="s">
        <v>7870</v>
      </c>
      <c r="D3925" s="70" t="s">
        <v>21</v>
      </c>
      <c r="E3925" s="71">
        <v>1252.26</v>
      </c>
      <c r="F3925" s="71">
        <v>146.07</v>
      </c>
      <c r="G3925" s="71">
        <v>1398.33</v>
      </c>
      <c r="H3925" s="45">
        <v>9</v>
      </c>
    </row>
    <row r="3926" spans="1:8" ht="60" x14ac:dyDescent="0.25">
      <c r="A3926" s="68" t="s">
        <v>7871</v>
      </c>
      <c r="B3926" s="68"/>
      <c r="C3926" s="69" t="s">
        <v>7872</v>
      </c>
      <c r="D3926" s="70" t="s">
        <v>21</v>
      </c>
      <c r="E3926" s="71">
        <v>1582.21</v>
      </c>
      <c r="F3926" s="71">
        <v>219.11</v>
      </c>
      <c r="G3926" s="71">
        <v>1801.32</v>
      </c>
      <c r="H3926" s="45">
        <v>9</v>
      </c>
    </row>
    <row r="3927" spans="1:8" ht="60" x14ac:dyDescent="0.25">
      <c r="A3927" s="68" t="s">
        <v>7873</v>
      </c>
      <c r="B3927" s="68"/>
      <c r="C3927" s="69" t="s">
        <v>7874</v>
      </c>
      <c r="D3927" s="70" t="s">
        <v>21</v>
      </c>
      <c r="E3927" s="71">
        <v>3869.96</v>
      </c>
      <c r="F3927" s="71">
        <v>288.48</v>
      </c>
      <c r="G3927" s="71">
        <v>4158.4399999999996</v>
      </c>
      <c r="H3927" s="45">
        <v>9</v>
      </c>
    </row>
    <row r="3928" spans="1:8" x14ac:dyDescent="0.25">
      <c r="A3928" s="68" t="s">
        <v>7875</v>
      </c>
      <c r="B3928" s="68"/>
      <c r="C3928" s="69" t="s">
        <v>7876</v>
      </c>
      <c r="D3928" s="70"/>
      <c r="E3928" s="71"/>
      <c r="F3928" s="71"/>
      <c r="G3928" s="71"/>
      <c r="H3928" s="45">
        <v>5</v>
      </c>
    </row>
    <row r="3929" spans="1:8" x14ac:dyDescent="0.25">
      <c r="A3929" s="68" t="s">
        <v>7877</v>
      </c>
      <c r="B3929" s="68"/>
      <c r="C3929" s="69" t="s">
        <v>7878</v>
      </c>
      <c r="D3929" s="70" t="s">
        <v>21</v>
      </c>
      <c r="E3929" s="71">
        <v>19.97</v>
      </c>
      <c r="F3929" s="71">
        <v>11.54</v>
      </c>
      <c r="G3929" s="71">
        <v>31.51</v>
      </c>
      <c r="H3929" s="45">
        <v>9</v>
      </c>
    </row>
    <row r="3930" spans="1:8" x14ac:dyDescent="0.25">
      <c r="A3930" s="68" t="s">
        <v>7879</v>
      </c>
      <c r="B3930" s="68"/>
      <c r="C3930" s="69" t="s">
        <v>7880</v>
      </c>
      <c r="D3930" s="70" t="s">
        <v>21</v>
      </c>
      <c r="E3930" s="71">
        <v>33.770000000000003</v>
      </c>
      <c r="F3930" s="71">
        <v>11.54</v>
      </c>
      <c r="G3930" s="71">
        <v>45.31</v>
      </c>
      <c r="H3930" s="45">
        <v>9</v>
      </c>
    </row>
    <row r="3931" spans="1:8" x14ac:dyDescent="0.25">
      <c r="A3931" s="68" t="s">
        <v>7881</v>
      </c>
      <c r="B3931" s="68"/>
      <c r="C3931" s="69" t="s">
        <v>7882</v>
      </c>
      <c r="D3931" s="70" t="s">
        <v>21</v>
      </c>
      <c r="E3931" s="71"/>
      <c r="F3931" s="71">
        <v>169.42</v>
      </c>
      <c r="G3931" s="71">
        <v>169.42</v>
      </c>
      <c r="H3931" s="45">
        <v>9</v>
      </c>
    </row>
    <row r="3932" spans="1:8" x14ac:dyDescent="0.25">
      <c r="A3932" s="68" t="s">
        <v>7883</v>
      </c>
      <c r="B3932" s="68"/>
      <c r="C3932" s="69" t="s">
        <v>7884</v>
      </c>
      <c r="D3932" s="70" t="s">
        <v>21</v>
      </c>
      <c r="E3932" s="71"/>
      <c r="F3932" s="71">
        <v>169.42</v>
      </c>
      <c r="G3932" s="71">
        <v>169.42</v>
      </c>
      <c r="H3932" s="45">
        <v>9</v>
      </c>
    </row>
    <row r="3933" spans="1:8" ht="45" x14ac:dyDescent="0.25">
      <c r="A3933" s="68" t="s">
        <v>7885</v>
      </c>
      <c r="B3933" s="68"/>
      <c r="C3933" s="69" t="s">
        <v>7886</v>
      </c>
      <c r="D3933" s="70" t="s">
        <v>21</v>
      </c>
      <c r="E3933" s="71">
        <v>14926.1</v>
      </c>
      <c r="F3933" s="71">
        <v>15.34</v>
      </c>
      <c r="G3933" s="71">
        <v>14941.44</v>
      </c>
      <c r="H3933" s="45">
        <v>9</v>
      </c>
    </row>
    <row r="3934" spans="1:8" ht="30" x14ac:dyDescent="0.25">
      <c r="A3934" s="68" t="s">
        <v>7887</v>
      </c>
      <c r="B3934" s="68"/>
      <c r="C3934" s="69" t="s">
        <v>7888</v>
      </c>
      <c r="D3934" s="70" t="s">
        <v>21</v>
      </c>
      <c r="E3934" s="71">
        <v>2851.8</v>
      </c>
      <c r="F3934" s="71">
        <v>15.34</v>
      </c>
      <c r="G3934" s="71">
        <v>2867.14</v>
      </c>
      <c r="H3934" s="45">
        <v>9</v>
      </c>
    </row>
    <row r="3935" spans="1:8" ht="30" x14ac:dyDescent="0.25">
      <c r="A3935" s="68" t="s">
        <v>7889</v>
      </c>
      <c r="B3935" s="68"/>
      <c r="C3935" s="69" t="s">
        <v>7890</v>
      </c>
      <c r="D3935" s="70"/>
      <c r="E3935" s="71"/>
      <c r="F3935" s="71"/>
      <c r="G3935" s="71"/>
      <c r="H3935" s="45">
        <v>2</v>
      </c>
    </row>
    <row r="3936" spans="1:8" x14ac:dyDescent="0.25">
      <c r="A3936" s="68" t="s">
        <v>7891</v>
      </c>
      <c r="B3936" s="68"/>
      <c r="C3936" s="69" t="s">
        <v>7892</v>
      </c>
      <c r="D3936" s="70"/>
      <c r="E3936" s="71"/>
      <c r="F3936" s="71"/>
      <c r="G3936" s="71"/>
      <c r="H3936" s="45">
        <v>5</v>
      </c>
    </row>
    <row r="3937" spans="1:8" ht="30" x14ac:dyDescent="0.25">
      <c r="A3937" s="68" t="s">
        <v>7893</v>
      </c>
      <c r="B3937" s="68"/>
      <c r="C3937" s="69" t="s">
        <v>7894</v>
      </c>
      <c r="D3937" s="70" t="s">
        <v>21</v>
      </c>
      <c r="E3937" s="71">
        <v>1752.09</v>
      </c>
      <c r="F3937" s="71">
        <v>74.8</v>
      </c>
      <c r="G3937" s="71">
        <v>1826.89</v>
      </c>
      <c r="H3937" s="45">
        <v>9</v>
      </c>
    </row>
    <row r="3938" spans="1:8" ht="30" x14ac:dyDescent="0.25">
      <c r="A3938" s="68" t="s">
        <v>7895</v>
      </c>
      <c r="B3938" s="68"/>
      <c r="C3938" s="69" t="s">
        <v>7896</v>
      </c>
      <c r="D3938" s="70" t="s">
        <v>73</v>
      </c>
      <c r="E3938" s="71">
        <v>1051.2</v>
      </c>
      <c r="F3938" s="71">
        <v>8.44</v>
      </c>
      <c r="G3938" s="71">
        <v>1059.6400000000001</v>
      </c>
      <c r="H3938" s="45">
        <v>9</v>
      </c>
    </row>
    <row r="3939" spans="1:8" ht="30" x14ac:dyDescent="0.25">
      <c r="A3939" s="68" t="s">
        <v>7897</v>
      </c>
      <c r="B3939" s="68"/>
      <c r="C3939" s="69" t="s">
        <v>7898</v>
      </c>
      <c r="D3939" s="70" t="s">
        <v>73</v>
      </c>
      <c r="E3939" s="71">
        <v>2435</v>
      </c>
      <c r="F3939" s="71">
        <v>8.44</v>
      </c>
      <c r="G3939" s="71">
        <v>2443.44</v>
      </c>
      <c r="H3939" s="45">
        <v>9</v>
      </c>
    </row>
    <row r="3940" spans="1:8" ht="30" x14ac:dyDescent="0.25">
      <c r="A3940" s="68" t="s">
        <v>7899</v>
      </c>
      <c r="B3940" s="68"/>
      <c r="C3940" s="69" t="s">
        <v>7900</v>
      </c>
      <c r="D3940" s="70" t="s">
        <v>21</v>
      </c>
      <c r="E3940" s="71">
        <v>999.58</v>
      </c>
      <c r="F3940" s="71">
        <v>4.22</v>
      </c>
      <c r="G3940" s="71">
        <v>1003.8</v>
      </c>
      <c r="H3940" s="45">
        <v>9</v>
      </c>
    </row>
    <row r="3941" spans="1:8" ht="45" x14ac:dyDescent="0.25">
      <c r="A3941" s="68" t="s">
        <v>7901</v>
      </c>
      <c r="B3941" s="68"/>
      <c r="C3941" s="69" t="s">
        <v>7902</v>
      </c>
      <c r="D3941" s="70" t="s">
        <v>21</v>
      </c>
      <c r="E3941" s="71">
        <v>19838.87</v>
      </c>
      <c r="F3941" s="71">
        <v>150.01</v>
      </c>
      <c r="G3941" s="71">
        <v>19988.88</v>
      </c>
      <c r="H3941" s="45">
        <v>9</v>
      </c>
    </row>
    <row r="3942" spans="1:8" ht="30" x14ac:dyDescent="0.25">
      <c r="A3942" s="68" t="s">
        <v>7903</v>
      </c>
      <c r="B3942" s="68"/>
      <c r="C3942" s="69" t="s">
        <v>7904</v>
      </c>
      <c r="D3942" s="70" t="s">
        <v>73</v>
      </c>
      <c r="E3942" s="71">
        <v>1797.87</v>
      </c>
      <c r="F3942" s="71">
        <v>27.14</v>
      </c>
      <c r="G3942" s="71">
        <v>1825.01</v>
      </c>
      <c r="H3942" s="45">
        <v>9</v>
      </c>
    </row>
    <row r="3943" spans="1:8" ht="45" x14ac:dyDescent="0.25">
      <c r="A3943" s="68" t="s">
        <v>7905</v>
      </c>
      <c r="B3943" s="68"/>
      <c r="C3943" s="69" t="s">
        <v>7906</v>
      </c>
      <c r="D3943" s="70" t="s">
        <v>21</v>
      </c>
      <c r="E3943" s="71">
        <v>94411.78</v>
      </c>
      <c r="F3943" s="71"/>
      <c r="G3943" s="71">
        <v>94411.78</v>
      </c>
      <c r="H3943" s="45">
        <v>9</v>
      </c>
    </row>
    <row r="3944" spans="1:8" ht="45" x14ac:dyDescent="0.25">
      <c r="A3944" s="68" t="s">
        <v>7907</v>
      </c>
      <c r="B3944" s="68"/>
      <c r="C3944" s="69" t="s">
        <v>7908</v>
      </c>
      <c r="D3944" s="70" t="s">
        <v>21</v>
      </c>
      <c r="E3944" s="71">
        <v>49727.01</v>
      </c>
      <c r="F3944" s="71">
        <v>242.5</v>
      </c>
      <c r="G3944" s="71">
        <v>49969.51</v>
      </c>
      <c r="H3944" s="45">
        <v>9</v>
      </c>
    </row>
    <row r="3945" spans="1:8" ht="45" x14ac:dyDescent="0.25">
      <c r="A3945" s="68" t="s">
        <v>7909</v>
      </c>
      <c r="B3945" s="68"/>
      <c r="C3945" s="69" t="s">
        <v>7910</v>
      </c>
      <c r="D3945" s="70" t="s">
        <v>334</v>
      </c>
      <c r="E3945" s="71">
        <v>425733.27</v>
      </c>
      <c r="F3945" s="71"/>
      <c r="G3945" s="71">
        <v>425733.27</v>
      </c>
      <c r="H3945" s="45">
        <v>9</v>
      </c>
    </row>
    <row r="3946" spans="1:8" ht="60" x14ac:dyDescent="0.25">
      <c r="A3946" s="68" t="s">
        <v>7911</v>
      </c>
      <c r="B3946" s="68"/>
      <c r="C3946" s="69" t="s">
        <v>7912</v>
      </c>
      <c r="D3946" s="70" t="s">
        <v>334</v>
      </c>
      <c r="E3946" s="71">
        <v>5403.22</v>
      </c>
      <c r="F3946" s="71">
        <v>52655.46</v>
      </c>
      <c r="G3946" s="71">
        <v>58058.68</v>
      </c>
      <c r="H3946" s="45">
        <v>9</v>
      </c>
    </row>
    <row r="3947" spans="1:8" ht="75" x14ac:dyDescent="0.25">
      <c r="A3947" s="68" t="s">
        <v>7913</v>
      </c>
      <c r="B3947" s="68"/>
      <c r="C3947" s="69" t="s">
        <v>7914</v>
      </c>
      <c r="D3947" s="70" t="s">
        <v>334</v>
      </c>
      <c r="E3947" s="71">
        <v>7478.77</v>
      </c>
      <c r="F3947" s="71">
        <v>63558.52</v>
      </c>
      <c r="G3947" s="71">
        <v>71037.289999999994</v>
      </c>
      <c r="H3947" s="45">
        <v>9</v>
      </c>
    </row>
    <row r="3948" spans="1:8" x14ac:dyDescent="0.25">
      <c r="A3948" s="68" t="s">
        <v>7915</v>
      </c>
      <c r="B3948" s="68"/>
      <c r="C3948" s="69" t="s">
        <v>7916</v>
      </c>
      <c r="D3948" s="70"/>
      <c r="E3948" s="71"/>
      <c r="F3948" s="71"/>
      <c r="G3948" s="71"/>
      <c r="H3948" s="45">
        <v>2</v>
      </c>
    </row>
    <row r="3949" spans="1:8" x14ac:dyDescent="0.25">
      <c r="A3949" s="68" t="s">
        <v>7917</v>
      </c>
      <c r="B3949" s="68"/>
      <c r="C3949" s="69" t="s">
        <v>7918</v>
      </c>
      <c r="D3949" s="70"/>
      <c r="E3949" s="71"/>
      <c r="F3949" s="71"/>
      <c r="G3949" s="71"/>
      <c r="H3949" s="45">
        <v>5</v>
      </c>
    </row>
    <row r="3950" spans="1:8" x14ac:dyDescent="0.25">
      <c r="A3950" s="68" t="s">
        <v>7919</v>
      </c>
      <c r="B3950" s="68"/>
      <c r="C3950" s="69" t="s">
        <v>7920</v>
      </c>
      <c r="D3950" s="70" t="s">
        <v>21</v>
      </c>
      <c r="E3950" s="71">
        <v>1431.29</v>
      </c>
      <c r="F3950" s="71">
        <v>253.28</v>
      </c>
      <c r="G3950" s="71">
        <v>1684.57</v>
      </c>
      <c r="H3950" s="45">
        <v>9</v>
      </c>
    </row>
    <row r="3951" spans="1:8" x14ac:dyDescent="0.25">
      <c r="A3951" s="68" t="s">
        <v>7921</v>
      </c>
      <c r="B3951" s="68"/>
      <c r="C3951" s="69" t="s">
        <v>7922</v>
      </c>
      <c r="D3951" s="70" t="s">
        <v>21</v>
      </c>
      <c r="E3951" s="71">
        <v>1393.32</v>
      </c>
      <c r="F3951" s="71">
        <v>253.28</v>
      </c>
      <c r="G3951" s="71">
        <v>1646.6</v>
      </c>
      <c r="H3951" s="45">
        <v>9</v>
      </c>
    </row>
    <row r="3952" spans="1:8" x14ac:dyDescent="0.25">
      <c r="A3952" s="68" t="s">
        <v>7923</v>
      </c>
      <c r="B3952" s="68"/>
      <c r="C3952" s="69" t="s">
        <v>7924</v>
      </c>
      <c r="D3952" s="70" t="s">
        <v>21</v>
      </c>
      <c r="E3952" s="71">
        <v>1903.34</v>
      </c>
      <c r="F3952" s="71">
        <v>253.28</v>
      </c>
      <c r="G3952" s="71">
        <v>2156.62</v>
      </c>
      <c r="H3952" s="45">
        <v>9</v>
      </c>
    </row>
    <row r="3953" spans="1:8" x14ac:dyDescent="0.25">
      <c r="A3953" s="68" t="s">
        <v>7925</v>
      </c>
      <c r="B3953" s="68"/>
      <c r="C3953" s="69" t="s">
        <v>7926</v>
      </c>
      <c r="D3953" s="70" t="s">
        <v>21</v>
      </c>
      <c r="E3953" s="71">
        <v>2224.4699999999998</v>
      </c>
      <c r="F3953" s="71">
        <v>253.28</v>
      </c>
      <c r="G3953" s="71">
        <v>2477.75</v>
      </c>
      <c r="H3953" s="45">
        <v>9</v>
      </c>
    </row>
    <row r="3954" spans="1:8" x14ac:dyDescent="0.25">
      <c r="A3954" s="68" t="s">
        <v>7927</v>
      </c>
      <c r="B3954" s="68"/>
      <c r="C3954" s="69" t="s">
        <v>7928</v>
      </c>
      <c r="D3954" s="70" t="s">
        <v>21</v>
      </c>
      <c r="E3954" s="71">
        <v>2046.07</v>
      </c>
      <c r="F3954" s="71">
        <v>253.28</v>
      </c>
      <c r="G3954" s="71">
        <v>2299.35</v>
      </c>
      <c r="H3954" s="45">
        <v>9</v>
      </c>
    </row>
    <row r="3955" spans="1:8" x14ac:dyDescent="0.25">
      <c r="A3955" s="68" t="s">
        <v>7929</v>
      </c>
      <c r="B3955" s="68"/>
      <c r="C3955" s="69" t="s">
        <v>7930</v>
      </c>
      <c r="D3955" s="70" t="s">
        <v>21</v>
      </c>
      <c r="E3955" s="71">
        <v>2012.18</v>
      </c>
      <c r="F3955" s="71">
        <v>253.28</v>
      </c>
      <c r="G3955" s="71">
        <v>2265.46</v>
      </c>
      <c r="H3955" s="45">
        <v>9</v>
      </c>
    </row>
    <row r="3956" spans="1:8" x14ac:dyDescent="0.25">
      <c r="A3956" s="68" t="s">
        <v>7931</v>
      </c>
      <c r="B3956" s="68"/>
      <c r="C3956" s="69" t="s">
        <v>7932</v>
      </c>
      <c r="D3956" s="70" t="s">
        <v>21</v>
      </c>
      <c r="E3956" s="71">
        <v>1651.86</v>
      </c>
      <c r="F3956" s="71">
        <v>253.28</v>
      </c>
      <c r="G3956" s="71">
        <v>1905.14</v>
      </c>
      <c r="H3956" s="45">
        <v>9</v>
      </c>
    </row>
    <row r="3957" spans="1:8" x14ac:dyDescent="0.25">
      <c r="A3957" s="68" t="s">
        <v>7933</v>
      </c>
      <c r="B3957" s="68"/>
      <c r="C3957" s="69" t="s">
        <v>7934</v>
      </c>
      <c r="D3957" s="70" t="s">
        <v>21</v>
      </c>
      <c r="E3957" s="71">
        <v>2392.89</v>
      </c>
      <c r="F3957" s="71">
        <v>253.28</v>
      </c>
      <c r="G3957" s="71">
        <v>2646.17</v>
      </c>
      <c r="H3957" s="45">
        <v>9</v>
      </c>
    </row>
    <row r="3958" spans="1:8" x14ac:dyDescent="0.25">
      <c r="A3958" s="68" t="s">
        <v>7935</v>
      </c>
      <c r="B3958" s="68"/>
      <c r="C3958" s="69" t="s">
        <v>7936</v>
      </c>
      <c r="D3958" s="70" t="s">
        <v>21</v>
      </c>
      <c r="E3958" s="71">
        <v>2517.81</v>
      </c>
      <c r="F3958" s="71">
        <v>253.28</v>
      </c>
      <c r="G3958" s="71">
        <v>2771.09</v>
      </c>
      <c r="H3958" s="45">
        <v>9</v>
      </c>
    </row>
    <row r="3959" spans="1:8" x14ac:dyDescent="0.25">
      <c r="A3959" s="68" t="s">
        <v>7937</v>
      </c>
      <c r="B3959" s="68"/>
      <c r="C3959" s="69" t="s">
        <v>7938</v>
      </c>
      <c r="D3959" s="70" t="s">
        <v>21</v>
      </c>
      <c r="E3959" s="71">
        <v>3089.04</v>
      </c>
      <c r="F3959" s="71">
        <v>253.28</v>
      </c>
      <c r="G3959" s="71">
        <v>3342.32</v>
      </c>
      <c r="H3959" s="45">
        <v>9</v>
      </c>
    </row>
    <row r="3960" spans="1:8" x14ac:dyDescent="0.25">
      <c r="A3960" s="68" t="s">
        <v>7939</v>
      </c>
      <c r="B3960" s="68"/>
      <c r="C3960" s="69" t="s">
        <v>7940</v>
      </c>
      <c r="D3960" s="70" t="s">
        <v>21</v>
      </c>
      <c r="E3960" s="71">
        <v>3089.63</v>
      </c>
      <c r="F3960" s="71">
        <v>253.28</v>
      </c>
      <c r="G3960" s="71">
        <v>3342.91</v>
      </c>
      <c r="H3960" s="45">
        <v>9</v>
      </c>
    </row>
    <row r="3961" spans="1:8" x14ac:dyDescent="0.25">
      <c r="A3961" s="68" t="s">
        <v>7941</v>
      </c>
      <c r="B3961" s="68"/>
      <c r="C3961" s="69" t="s">
        <v>7942</v>
      </c>
      <c r="D3961" s="70" t="s">
        <v>21</v>
      </c>
      <c r="E3961" s="71">
        <v>3391.18</v>
      </c>
      <c r="F3961" s="71">
        <v>253.28</v>
      </c>
      <c r="G3961" s="71">
        <v>3644.46</v>
      </c>
      <c r="H3961" s="45">
        <v>9</v>
      </c>
    </row>
    <row r="3962" spans="1:8" x14ac:dyDescent="0.25">
      <c r="A3962" s="68" t="s">
        <v>7943</v>
      </c>
      <c r="B3962" s="68"/>
      <c r="C3962" s="69" t="s">
        <v>7944</v>
      </c>
      <c r="D3962" s="70" t="s">
        <v>21</v>
      </c>
      <c r="E3962" s="71">
        <v>5767.11</v>
      </c>
      <c r="F3962" s="71">
        <v>253.28</v>
      </c>
      <c r="G3962" s="71">
        <v>6020.39</v>
      </c>
      <c r="H3962" s="45">
        <v>9</v>
      </c>
    </row>
    <row r="3963" spans="1:8" x14ac:dyDescent="0.25">
      <c r="A3963" s="68" t="s">
        <v>7945</v>
      </c>
      <c r="B3963" s="68"/>
      <c r="C3963" s="69" t="s">
        <v>7946</v>
      </c>
      <c r="D3963" s="70"/>
      <c r="E3963" s="71"/>
      <c r="F3963" s="71"/>
      <c r="G3963" s="71"/>
      <c r="H3963" s="45">
        <v>5</v>
      </c>
    </row>
    <row r="3964" spans="1:8" x14ac:dyDescent="0.25">
      <c r="A3964" s="68" t="s">
        <v>7947</v>
      </c>
      <c r="B3964" s="68"/>
      <c r="C3964" s="69" t="s">
        <v>7948</v>
      </c>
      <c r="D3964" s="70" t="s">
        <v>21</v>
      </c>
      <c r="E3964" s="71">
        <v>583.4</v>
      </c>
      <c r="F3964" s="71">
        <v>148.58000000000001</v>
      </c>
      <c r="G3964" s="71">
        <v>731.98</v>
      </c>
      <c r="H3964" s="45">
        <v>9</v>
      </c>
    </row>
    <row r="3965" spans="1:8" x14ac:dyDescent="0.25">
      <c r="A3965" s="68" t="s">
        <v>7949</v>
      </c>
      <c r="B3965" s="68"/>
      <c r="C3965" s="69" t="s">
        <v>7950</v>
      </c>
      <c r="D3965" s="70" t="s">
        <v>21</v>
      </c>
      <c r="E3965" s="71">
        <v>428.03</v>
      </c>
      <c r="F3965" s="71">
        <v>178.29</v>
      </c>
      <c r="G3965" s="71">
        <v>606.32000000000005</v>
      </c>
      <c r="H3965" s="45">
        <v>9</v>
      </c>
    </row>
    <row r="3966" spans="1:8" x14ac:dyDescent="0.25">
      <c r="A3966" s="68" t="s">
        <v>7951</v>
      </c>
      <c r="B3966" s="68"/>
      <c r="C3966" s="69" t="s">
        <v>7952</v>
      </c>
      <c r="D3966" s="70" t="s">
        <v>21</v>
      </c>
      <c r="E3966" s="71">
        <v>944.93</v>
      </c>
      <c r="F3966" s="71">
        <v>178.29</v>
      </c>
      <c r="G3966" s="71">
        <v>1123.22</v>
      </c>
      <c r="H3966" s="45">
        <v>9</v>
      </c>
    </row>
    <row r="3967" spans="1:8" x14ac:dyDescent="0.25">
      <c r="A3967" s="68" t="s">
        <v>7953</v>
      </c>
      <c r="B3967" s="68"/>
      <c r="C3967" s="69" t="s">
        <v>7954</v>
      </c>
      <c r="D3967" s="70" t="s">
        <v>21</v>
      </c>
      <c r="E3967" s="71">
        <v>1238.68</v>
      </c>
      <c r="F3967" s="71">
        <v>267.44</v>
      </c>
      <c r="G3967" s="71">
        <v>1506.12</v>
      </c>
      <c r="H3967" s="45">
        <v>9</v>
      </c>
    </row>
    <row r="3968" spans="1:8" x14ac:dyDescent="0.25">
      <c r="A3968" s="68" t="s">
        <v>7955</v>
      </c>
      <c r="B3968" s="68"/>
      <c r="C3968" s="69" t="s">
        <v>7956</v>
      </c>
      <c r="D3968" s="70" t="s">
        <v>21</v>
      </c>
      <c r="E3968" s="71">
        <v>1444.01</v>
      </c>
      <c r="F3968" s="71">
        <v>356.58</v>
      </c>
      <c r="G3968" s="71">
        <v>1800.59</v>
      </c>
      <c r="H3968" s="45">
        <v>9</v>
      </c>
    </row>
    <row r="3969" spans="1:8" x14ac:dyDescent="0.25">
      <c r="A3969" s="68" t="s">
        <v>7957</v>
      </c>
      <c r="B3969" s="68"/>
      <c r="C3969" s="69" t="s">
        <v>7958</v>
      </c>
      <c r="D3969" s="70" t="s">
        <v>21</v>
      </c>
      <c r="E3969" s="71">
        <v>2269.6</v>
      </c>
      <c r="F3969" s="71">
        <v>267.44</v>
      </c>
      <c r="G3969" s="71">
        <v>2537.04</v>
      </c>
      <c r="H3969" s="45">
        <v>9</v>
      </c>
    </row>
    <row r="3970" spans="1:8" x14ac:dyDescent="0.25">
      <c r="A3970" s="68" t="s">
        <v>7959</v>
      </c>
      <c r="B3970" s="68"/>
      <c r="C3970" s="69" t="s">
        <v>7960</v>
      </c>
      <c r="D3970" s="70" t="s">
        <v>21</v>
      </c>
      <c r="E3970" s="71">
        <v>1099.68</v>
      </c>
      <c r="F3970" s="71">
        <v>267.44</v>
      </c>
      <c r="G3970" s="71">
        <v>1367.12</v>
      </c>
      <c r="H3970" s="45">
        <v>9</v>
      </c>
    </row>
    <row r="3971" spans="1:8" x14ac:dyDescent="0.25">
      <c r="A3971" s="68" t="s">
        <v>7961</v>
      </c>
      <c r="B3971" s="68"/>
      <c r="C3971" s="69" t="s">
        <v>7962</v>
      </c>
      <c r="D3971" s="70" t="s">
        <v>21</v>
      </c>
      <c r="E3971" s="71">
        <v>2283.0500000000002</v>
      </c>
      <c r="F3971" s="71">
        <v>356.58</v>
      </c>
      <c r="G3971" s="71">
        <v>2639.63</v>
      </c>
      <c r="H3971" s="45">
        <v>9</v>
      </c>
    </row>
    <row r="3972" spans="1:8" x14ac:dyDescent="0.25">
      <c r="A3972" s="68" t="s">
        <v>7963</v>
      </c>
      <c r="B3972" s="68"/>
      <c r="C3972" s="69" t="s">
        <v>7964</v>
      </c>
      <c r="D3972" s="70" t="s">
        <v>21</v>
      </c>
      <c r="E3972" s="71">
        <v>119.5</v>
      </c>
      <c r="F3972" s="71">
        <v>118.86</v>
      </c>
      <c r="G3972" s="71">
        <v>238.36</v>
      </c>
      <c r="H3972" s="45">
        <v>9</v>
      </c>
    </row>
    <row r="3973" spans="1:8" x14ac:dyDescent="0.25">
      <c r="A3973" s="68" t="s">
        <v>7965</v>
      </c>
      <c r="B3973" s="68"/>
      <c r="C3973" s="69" t="s">
        <v>7966</v>
      </c>
      <c r="D3973" s="70" t="s">
        <v>21</v>
      </c>
      <c r="E3973" s="71">
        <v>128.16</v>
      </c>
      <c r="F3973" s="71">
        <v>118.86</v>
      </c>
      <c r="G3973" s="71">
        <v>247.02</v>
      </c>
      <c r="H3973" s="45">
        <v>9</v>
      </c>
    </row>
    <row r="3974" spans="1:8" x14ac:dyDescent="0.25">
      <c r="A3974" s="68" t="s">
        <v>7967</v>
      </c>
      <c r="B3974" s="68"/>
      <c r="C3974" s="69" t="s">
        <v>7968</v>
      </c>
      <c r="D3974" s="70" t="s">
        <v>21</v>
      </c>
      <c r="E3974" s="71">
        <v>222.96</v>
      </c>
      <c r="F3974" s="71">
        <v>148.58000000000001</v>
      </c>
      <c r="G3974" s="71">
        <v>371.54</v>
      </c>
      <c r="H3974" s="45">
        <v>9</v>
      </c>
    </row>
    <row r="3975" spans="1:8" x14ac:dyDescent="0.25">
      <c r="A3975" s="68" t="s">
        <v>7969</v>
      </c>
      <c r="B3975" s="68"/>
      <c r="C3975" s="69" t="s">
        <v>7970</v>
      </c>
      <c r="D3975" s="70" t="s">
        <v>21</v>
      </c>
      <c r="E3975" s="71">
        <v>445.92</v>
      </c>
      <c r="F3975" s="71">
        <v>178.29</v>
      </c>
      <c r="G3975" s="71">
        <v>624.21</v>
      </c>
      <c r="H3975" s="45">
        <v>9</v>
      </c>
    </row>
    <row r="3976" spans="1:8" x14ac:dyDescent="0.25">
      <c r="A3976" s="68" t="s">
        <v>7971</v>
      </c>
      <c r="B3976" s="68"/>
      <c r="C3976" s="69" t="s">
        <v>7972</v>
      </c>
      <c r="D3976" s="70"/>
      <c r="E3976" s="71"/>
      <c r="F3976" s="71"/>
      <c r="G3976" s="71"/>
      <c r="H3976" s="45">
        <v>5</v>
      </c>
    </row>
    <row r="3977" spans="1:8" x14ac:dyDescent="0.25">
      <c r="A3977" s="68" t="s">
        <v>7973</v>
      </c>
      <c r="B3977" s="68"/>
      <c r="C3977" s="69" t="s">
        <v>7974</v>
      </c>
      <c r="D3977" s="70" t="s">
        <v>21</v>
      </c>
      <c r="E3977" s="71">
        <v>247.86</v>
      </c>
      <c r="F3977" s="71">
        <v>199.92</v>
      </c>
      <c r="G3977" s="71">
        <v>447.78</v>
      </c>
      <c r="H3977" s="45">
        <v>9</v>
      </c>
    </row>
    <row r="3978" spans="1:8" ht="30" x14ac:dyDescent="0.25">
      <c r="A3978" s="68" t="s">
        <v>7975</v>
      </c>
      <c r="B3978" s="68"/>
      <c r="C3978" s="69" t="s">
        <v>7976</v>
      </c>
      <c r="D3978" s="70" t="s">
        <v>21</v>
      </c>
      <c r="E3978" s="71">
        <v>62.01</v>
      </c>
      <c r="F3978" s="71">
        <v>14.59</v>
      </c>
      <c r="G3978" s="71">
        <v>76.599999999999994</v>
      </c>
      <c r="H3978" s="45">
        <v>9</v>
      </c>
    </row>
    <row r="3979" spans="1:8" ht="30" x14ac:dyDescent="0.25">
      <c r="A3979" s="68" t="s">
        <v>7977</v>
      </c>
      <c r="B3979" s="68"/>
      <c r="C3979" s="69" t="s">
        <v>7978</v>
      </c>
      <c r="D3979" s="70" t="s">
        <v>21</v>
      </c>
      <c r="E3979" s="71">
        <v>639.05999999999995</v>
      </c>
      <c r="F3979" s="71">
        <v>29.17</v>
      </c>
      <c r="G3979" s="71">
        <v>668.23</v>
      </c>
      <c r="H3979" s="45">
        <v>9</v>
      </c>
    </row>
    <row r="3980" spans="1:8" ht="30" x14ac:dyDescent="0.25">
      <c r="A3980" s="68" t="s">
        <v>7979</v>
      </c>
      <c r="B3980" s="68"/>
      <c r="C3980" s="69" t="s">
        <v>7980</v>
      </c>
      <c r="D3980" s="70" t="s">
        <v>21</v>
      </c>
      <c r="E3980" s="71">
        <v>34.049999999999997</v>
      </c>
      <c r="F3980" s="71">
        <v>29.03</v>
      </c>
      <c r="G3980" s="71">
        <v>63.08</v>
      </c>
      <c r="H3980" s="45">
        <v>9</v>
      </c>
    </row>
    <row r="3981" spans="1:8" ht="30" x14ac:dyDescent="0.25">
      <c r="A3981" s="68" t="s">
        <v>7981</v>
      </c>
      <c r="B3981" s="68"/>
      <c r="C3981" s="69" t="s">
        <v>7982</v>
      </c>
      <c r="D3981" s="70"/>
      <c r="E3981" s="71"/>
      <c r="F3981" s="71"/>
      <c r="G3981" s="71"/>
      <c r="H3981" s="45">
        <v>2</v>
      </c>
    </row>
    <row r="3982" spans="1:8" ht="30" x14ac:dyDescent="0.25">
      <c r="A3982" s="68" t="s">
        <v>7983</v>
      </c>
      <c r="B3982" s="68"/>
      <c r="C3982" s="69" t="s">
        <v>7984</v>
      </c>
      <c r="D3982" s="70"/>
      <c r="E3982" s="71"/>
      <c r="F3982" s="71"/>
      <c r="G3982" s="71"/>
      <c r="H3982" s="45">
        <v>5</v>
      </c>
    </row>
    <row r="3983" spans="1:8" ht="30" x14ac:dyDescent="0.25">
      <c r="A3983" s="68" t="s">
        <v>7985</v>
      </c>
      <c r="B3983" s="68"/>
      <c r="C3983" s="69" t="s">
        <v>7986</v>
      </c>
      <c r="D3983" s="70" t="s">
        <v>21</v>
      </c>
      <c r="E3983" s="71">
        <v>72.959999999999994</v>
      </c>
      <c r="F3983" s="71"/>
      <c r="G3983" s="71">
        <v>72.959999999999994</v>
      </c>
      <c r="H3983" s="45">
        <v>9</v>
      </c>
    </row>
    <row r="3984" spans="1:8" ht="30" x14ac:dyDescent="0.25">
      <c r="A3984" s="68" t="s">
        <v>7987</v>
      </c>
      <c r="B3984" s="68"/>
      <c r="C3984" s="69" t="s">
        <v>7988</v>
      </c>
      <c r="D3984" s="70" t="s">
        <v>21</v>
      </c>
      <c r="E3984" s="71">
        <v>389.05</v>
      </c>
      <c r="F3984" s="71">
        <v>52.27</v>
      </c>
      <c r="G3984" s="71">
        <v>441.32</v>
      </c>
      <c r="H3984" s="45">
        <v>9</v>
      </c>
    </row>
    <row r="3985" spans="1:8" ht="30" x14ac:dyDescent="0.25">
      <c r="A3985" s="68" t="s">
        <v>7989</v>
      </c>
      <c r="B3985" s="68"/>
      <c r="C3985" s="69" t="s">
        <v>7990</v>
      </c>
      <c r="D3985" s="70" t="s">
        <v>21</v>
      </c>
      <c r="E3985" s="71">
        <v>815.96</v>
      </c>
      <c r="F3985" s="71">
        <v>111.16</v>
      </c>
      <c r="G3985" s="71">
        <v>927.12</v>
      </c>
      <c r="H3985" s="45">
        <v>9</v>
      </c>
    </row>
    <row r="3986" spans="1:8" x14ac:dyDescent="0.25">
      <c r="A3986" s="68" t="s">
        <v>7991</v>
      </c>
      <c r="B3986" s="68"/>
      <c r="C3986" s="69" t="s">
        <v>7992</v>
      </c>
      <c r="D3986" s="70" t="s">
        <v>21</v>
      </c>
      <c r="E3986" s="71">
        <v>1568.49</v>
      </c>
      <c r="F3986" s="71">
        <v>5.83</v>
      </c>
      <c r="G3986" s="71">
        <v>1574.32</v>
      </c>
      <c r="H3986" s="45">
        <v>9</v>
      </c>
    </row>
    <row r="3987" spans="1:8" ht="45" x14ac:dyDescent="0.25">
      <c r="A3987" s="68" t="s">
        <v>7993</v>
      </c>
      <c r="B3987" s="68"/>
      <c r="C3987" s="69" t="s">
        <v>7994</v>
      </c>
      <c r="D3987" s="70" t="s">
        <v>21</v>
      </c>
      <c r="E3987" s="71">
        <v>173.2</v>
      </c>
      <c r="F3987" s="71">
        <v>16.59</v>
      </c>
      <c r="G3987" s="71">
        <v>189.79</v>
      </c>
      <c r="H3987" s="45">
        <v>9</v>
      </c>
    </row>
    <row r="3988" spans="1:8" x14ac:dyDescent="0.25">
      <c r="A3988" s="68" t="s">
        <v>7995</v>
      </c>
      <c r="B3988" s="68"/>
      <c r="C3988" s="69" t="s">
        <v>7996</v>
      </c>
      <c r="D3988" s="70" t="s">
        <v>21</v>
      </c>
      <c r="E3988" s="71">
        <v>35.380000000000003</v>
      </c>
      <c r="F3988" s="71">
        <v>6.22</v>
      </c>
      <c r="G3988" s="71">
        <v>41.6</v>
      </c>
      <c r="H3988" s="45">
        <v>9</v>
      </c>
    </row>
    <row r="3989" spans="1:8" x14ac:dyDescent="0.25">
      <c r="A3989" s="68" t="s">
        <v>7997</v>
      </c>
      <c r="B3989" s="68"/>
      <c r="C3989" s="69" t="s">
        <v>7998</v>
      </c>
      <c r="D3989" s="70" t="s">
        <v>21</v>
      </c>
      <c r="E3989" s="71">
        <v>164.93</v>
      </c>
      <c r="F3989" s="71">
        <v>6.22</v>
      </c>
      <c r="G3989" s="71">
        <v>171.15</v>
      </c>
      <c r="H3989" s="45">
        <v>9</v>
      </c>
    </row>
    <row r="3990" spans="1:8" ht="30" x14ac:dyDescent="0.25">
      <c r="A3990" s="68" t="s">
        <v>7999</v>
      </c>
      <c r="B3990" s="68"/>
      <c r="C3990" s="69" t="s">
        <v>8000</v>
      </c>
      <c r="D3990" s="70" t="s">
        <v>334</v>
      </c>
      <c r="E3990" s="71">
        <v>7026.87</v>
      </c>
      <c r="F3990" s="71"/>
      <c r="G3990" s="71">
        <v>7026.87</v>
      </c>
      <c r="H3990" s="45">
        <v>9</v>
      </c>
    </row>
    <row r="3991" spans="1:8" ht="30" x14ac:dyDescent="0.25">
      <c r="A3991" s="68" t="s">
        <v>8001</v>
      </c>
      <c r="B3991" s="68"/>
      <c r="C3991" s="69" t="s">
        <v>8002</v>
      </c>
      <c r="D3991" s="70" t="s">
        <v>334</v>
      </c>
      <c r="E3991" s="71">
        <v>24577.26</v>
      </c>
      <c r="F3991" s="71"/>
      <c r="G3991" s="71">
        <v>24577.26</v>
      </c>
      <c r="H3991" s="45">
        <v>9</v>
      </c>
    </row>
    <row r="3992" spans="1:8" ht="45" x14ac:dyDescent="0.25">
      <c r="A3992" s="68" t="s">
        <v>8003</v>
      </c>
      <c r="B3992" s="68"/>
      <c r="C3992" s="69" t="s">
        <v>8004</v>
      </c>
      <c r="D3992" s="70" t="s">
        <v>334</v>
      </c>
      <c r="E3992" s="71">
        <v>70754.7</v>
      </c>
      <c r="F3992" s="71"/>
      <c r="G3992" s="71">
        <v>70754.7</v>
      </c>
      <c r="H3992" s="45">
        <v>9</v>
      </c>
    </row>
    <row r="3993" spans="1:8" x14ac:dyDescent="0.25">
      <c r="A3993" s="68" t="s">
        <v>8005</v>
      </c>
      <c r="B3993" s="68"/>
      <c r="C3993" s="69" t="s">
        <v>8006</v>
      </c>
      <c r="D3993" s="70"/>
      <c r="E3993" s="71"/>
      <c r="F3993" s="71"/>
      <c r="G3993" s="71"/>
      <c r="H3993" s="45">
        <v>5</v>
      </c>
    </row>
    <row r="3994" spans="1:8" ht="30" x14ac:dyDescent="0.25">
      <c r="A3994" s="68" t="s">
        <v>8007</v>
      </c>
      <c r="B3994" s="68"/>
      <c r="C3994" s="69" t="s">
        <v>8008</v>
      </c>
      <c r="D3994" s="70" t="s">
        <v>21</v>
      </c>
      <c r="E3994" s="71">
        <v>9512.8799999999992</v>
      </c>
      <c r="F3994" s="71">
        <v>62.21</v>
      </c>
      <c r="G3994" s="71">
        <v>9575.09</v>
      </c>
      <c r="H3994" s="45">
        <v>9</v>
      </c>
    </row>
    <row r="3995" spans="1:8" ht="30" x14ac:dyDescent="0.25">
      <c r="A3995" s="68" t="s">
        <v>8009</v>
      </c>
      <c r="B3995" s="68"/>
      <c r="C3995" s="69" t="s">
        <v>8010</v>
      </c>
      <c r="D3995" s="70" t="s">
        <v>21</v>
      </c>
      <c r="E3995" s="71">
        <v>12618.53</v>
      </c>
      <c r="F3995" s="71">
        <v>62.21</v>
      </c>
      <c r="G3995" s="71">
        <v>12680.74</v>
      </c>
      <c r="H3995" s="45">
        <v>9</v>
      </c>
    </row>
    <row r="3996" spans="1:8" ht="30" x14ac:dyDescent="0.25">
      <c r="A3996" s="68" t="s">
        <v>8011</v>
      </c>
      <c r="B3996" s="68"/>
      <c r="C3996" s="69" t="s">
        <v>8012</v>
      </c>
      <c r="D3996" s="70" t="s">
        <v>21</v>
      </c>
      <c r="E3996" s="71">
        <v>37528.620000000003</v>
      </c>
      <c r="F3996" s="71">
        <v>62.21</v>
      </c>
      <c r="G3996" s="71">
        <v>37590.83</v>
      </c>
      <c r="H3996" s="45">
        <v>9</v>
      </c>
    </row>
    <row r="3997" spans="1:8" x14ac:dyDescent="0.25">
      <c r="A3997" s="68" t="s">
        <v>8013</v>
      </c>
      <c r="B3997" s="68"/>
      <c r="C3997" s="69" t="s">
        <v>8014</v>
      </c>
      <c r="D3997" s="70"/>
      <c r="E3997" s="71"/>
      <c r="F3997" s="71"/>
      <c r="G3997" s="71"/>
      <c r="H3997" s="45">
        <v>5</v>
      </c>
    </row>
    <row r="3998" spans="1:8" ht="30" x14ac:dyDescent="0.25">
      <c r="A3998" s="68" t="s">
        <v>8015</v>
      </c>
      <c r="B3998" s="68"/>
      <c r="C3998" s="69" t="s">
        <v>8016</v>
      </c>
      <c r="D3998" s="70" t="s">
        <v>21</v>
      </c>
      <c r="E3998" s="71">
        <v>37262.080000000002</v>
      </c>
      <c r="F3998" s="71">
        <v>116.68</v>
      </c>
      <c r="G3998" s="71">
        <v>37378.76</v>
      </c>
      <c r="H3998" s="45">
        <v>9</v>
      </c>
    </row>
    <row r="3999" spans="1:8" ht="45" x14ac:dyDescent="0.25">
      <c r="A3999" s="68" t="s">
        <v>8017</v>
      </c>
      <c r="B3999" s="68"/>
      <c r="C3999" s="69" t="s">
        <v>8018</v>
      </c>
      <c r="D3999" s="70" t="s">
        <v>21</v>
      </c>
      <c r="E3999" s="71">
        <v>49492.84</v>
      </c>
      <c r="F3999" s="71">
        <v>116.68</v>
      </c>
      <c r="G3999" s="71">
        <v>49609.52</v>
      </c>
      <c r="H3999" s="45">
        <v>9</v>
      </c>
    </row>
    <row r="4000" spans="1:8" ht="45" x14ac:dyDescent="0.25">
      <c r="A4000" s="68" t="s">
        <v>8019</v>
      </c>
      <c r="B4000" s="68"/>
      <c r="C4000" s="69" t="s">
        <v>8020</v>
      </c>
      <c r="D4000" s="70" t="s">
        <v>21</v>
      </c>
      <c r="E4000" s="71">
        <v>49468.1</v>
      </c>
      <c r="F4000" s="71">
        <v>116.68</v>
      </c>
      <c r="G4000" s="71">
        <v>49584.78</v>
      </c>
      <c r="H4000" s="45">
        <v>9</v>
      </c>
    </row>
    <row r="4001" spans="1:8" ht="30" x14ac:dyDescent="0.25">
      <c r="A4001" s="68" t="s">
        <v>8021</v>
      </c>
      <c r="B4001" s="68"/>
      <c r="C4001" s="69" t="s">
        <v>8022</v>
      </c>
      <c r="D4001" s="70" t="s">
        <v>21</v>
      </c>
      <c r="E4001" s="71">
        <v>5430.47</v>
      </c>
      <c r="F4001" s="71">
        <v>82.94</v>
      </c>
      <c r="G4001" s="71">
        <v>5513.41</v>
      </c>
      <c r="H4001" s="45">
        <v>9</v>
      </c>
    </row>
    <row r="4002" spans="1:8" ht="45" x14ac:dyDescent="0.25">
      <c r="A4002" s="68" t="s">
        <v>8023</v>
      </c>
      <c r="B4002" s="68"/>
      <c r="C4002" s="69" t="s">
        <v>8024</v>
      </c>
      <c r="D4002" s="70" t="s">
        <v>21</v>
      </c>
      <c r="E4002" s="71">
        <v>13596.1</v>
      </c>
      <c r="F4002" s="71">
        <v>116.68</v>
      </c>
      <c r="G4002" s="71">
        <v>13712.78</v>
      </c>
      <c r="H4002" s="45">
        <v>9</v>
      </c>
    </row>
    <row r="4003" spans="1:8" ht="30" x14ac:dyDescent="0.25">
      <c r="A4003" s="68" t="s">
        <v>8025</v>
      </c>
      <c r="B4003" s="68"/>
      <c r="C4003" s="69" t="s">
        <v>8026</v>
      </c>
      <c r="D4003" s="70" t="s">
        <v>21</v>
      </c>
      <c r="E4003" s="71">
        <v>20532.41</v>
      </c>
      <c r="F4003" s="71">
        <v>82.94</v>
      </c>
      <c r="G4003" s="71">
        <v>20615.349999999999</v>
      </c>
      <c r="H4003" s="45">
        <v>9</v>
      </c>
    </row>
    <row r="4004" spans="1:8" ht="30" x14ac:dyDescent="0.25">
      <c r="A4004" s="68" t="s">
        <v>8027</v>
      </c>
      <c r="B4004" s="68"/>
      <c r="C4004" s="69" t="s">
        <v>8028</v>
      </c>
      <c r="D4004" s="70" t="s">
        <v>21</v>
      </c>
      <c r="E4004" s="71">
        <v>775.91</v>
      </c>
      <c r="F4004" s="71">
        <v>41.47</v>
      </c>
      <c r="G4004" s="71">
        <v>817.38</v>
      </c>
      <c r="H4004" s="45">
        <v>9</v>
      </c>
    </row>
    <row r="4005" spans="1:8" ht="45" x14ac:dyDescent="0.25">
      <c r="A4005" s="68" t="s">
        <v>8029</v>
      </c>
      <c r="B4005" s="68"/>
      <c r="C4005" s="69" t="s">
        <v>8030</v>
      </c>
      <c r="D4005" s="70" t="s">
        <v>21</v>
      </c>
      <c r="E4005" s="71">
        <v>43515.13</v>
      </c>
      <c r="F4005" s="71">
        <v>116.68</v>
      </c>
      <c r="G4005" s="71">
        <v>43631.81</v>
      </c>
      <c r="H4005" s="45">
        <v>9</v>
      </c>
    </row>
    <row r="4006" spans="1:8" ht="30" x14ac:dyDescent="0.25">
      <c r="A4006" s="68" t="s">
        <v>8031</v>
      </c>
      <c r="B4006" s="68"/>
      <c r="C4006" s="69" t="s">
        <v>8032</v>
      </c>
      <c r="D4006" s="70" t="s">
        <v>21</v>
      </c>
      <c r="E4006" s="71">
        <v>58321.919999999998</v>
      </c>
      <c r="F4006" s="71">
        <v>116.68</v>
      </c>
      <c r="G4006" s="71">
        <v>58438.6</v>
      </c>
      <c r="H4006" s="45">
        <v>9</v>
      </c>
    </row>
    <row r="4007" spans="1:8" ht="30" x14ac:dyDescent="0.25">
      <c r="A4007" s="68" t="s">
        <v>8033</v>
      </c>
      <c r="B4007" s="68"/>
      <c r="C4007" s="69" t="s">
        <v>8034</v>
      </c>
      <c r="D4007" s="70" t="s">
        <v>21</v>
      </c>
      <c r="E4007" s="71">
        <v>125416.98</v>
      </c>
      <c r="F4007" s="71">
        <v>116.68</v>
      </c>
      <c r="G4007" s="71">
        <v>125533.66</v>
      </c>
      <c r="H4007" s="45">
        <v>9</v>
      </c>
    </row>
    <row r="4008" spans="1:8" ht="30" x14ac:dyDescent="0.25">
      <c r="A4008" s="68" t="s">
        <v>8035</v>
      </c>
      <c r="B4008" s="68"/>
      <c r="C4008" s="69" t="s">
        <v>8036</v>
      </c>
      <c r="D4008" s="70" t="s">
        <v>21</v>
      </c>
      <c r="E4008" s="71">
        <v>134294.56</v>
      </c>
      <c r="F4008" s="71">
        <v>116.68</v>
      </c>
      <c r="G4008" s="71">
        <v>134411.24</v>
      </c>
      <c r="H4008" s="45">
        <v>9</v>
      </c>
    </row>
    <row r="4009" spans="1:8" ht="30" x14ac:dyDescent="0.25">
      <c r="A4009" s="68" t="s">
        <v>8037</v>
      </c>
      <c r="B4009" s="68"/>
      <c r="C4009" s="69" t="s">
        <v>8038</v>
      </c>
      <c r="D4009" s="70" t="s">
        <v>21</v>
      </c>
      <c r="E4009" s="71">
        <v>55193.96</v>
      </c>
      <c r="F4009" s="71">
        <v>116.68</v>
      </c>
      <c r="G4009" s="71">
        <v>55310.64</v>
      </c>
      <c r="H4009" s="45">
        <v>9</v>
      </c>
    </row>
    <row r="4010" spans="1:8" ht="45" x14ac:dyDescent="0.25">
      <c r="A4010" s="68" t="s">
        <v>8039</v>
      </c>
      <c r="B4010" s="68"/>
      <c r="C4010" s="69" t="s">
        <v>8040</v>
      </c>
      <c r="D4010" s="70" t="s">
        <v>21</v>
      </c>
      <c r="E4010" s="71">
        <v>25681.95</v>
      </c>
      <c r="F4010" s="71">
        <v>116.68</v>
      </c>
      <c r="G4010" s="71">
        <v>25798.63</v>
      </c>
      <c r="H4010" s="45">
        <v>9</v>
      </c>
    </row>
    <row r="4011" spans="1:8" ht="45" x14ac:dyDescent="0.25">
      <c r="A4011" s="68" t="s">
        <v>8041</v>
      </c>
      <c r="B4011" s="68"/>
      <c r="C4011" s="69" t="s">
        <v>8042</v>
      </c>
      <c r="D4011" s="70" t="s">
        <v>21</v>
      </c>
      <c r="E4011" s="71">
        <v>36943.870000000003</v>
      </c>
      <c r="F4011" s="71">
        <v>116.68</v>
      </c>
      <c r="G4011" s="71">
        <v>37060.550000000003</v>
      </c>
      <c r="H4011" s="45">
        <v>9</v>
      </c>
    </row>
    <row r="4012" spans="1:8" ht="45" x14ac:dyDescent="0.25">
      <c r="A4012" s="68" t="s">
        <v>8043</v>
      </c>
      <c r="B4012" s="68"/>
      <c r="C4012" s="69" t="s">
        <v>8044</v>
      </c>
      <c r="D4012" s="70" t="s">
        <v>21</v>
      </c>
      <c r="E4012" s="71">
        <v>72907.56</v>
      </c>
      <c r="F4012" s="71">
        <v>116.68</v>
      </c>
      <c r="G4012" s="71">
        <v>73024.240000000005</v>
      </c>
      <c r="H4012" s="45">
        <v>9</v>
      </c>
    </row>
    <row r="4013" spans="1:8" ht="45" x14ac:dyDescent="0.25">
      <c r="A4013" s="68" t="s">
        <v>8045</v>
      </c>
      <c r="B4013" s="68"/>
      <c r="C4013" s="69" t="s">
        <v>8046</v>
      </c>
      <c r="D4013" s="70" t="s">
        <v>21</v>
      </c>
      <c r="E4013" s="71">
        <v>31421.439999999999</v>
      </c>
      <c r="F4013" s="71">
        <v>116.68</v>
      </c>
      <c r="G4013" s="71">
        <v>31538.12</v>
      </c>
      <c r="H4013" s="45">
        <v>9</v>
      </c>
    </row>
    <row r="4014" spans="1:8" ht="45" x14ac:dyDescent="0.25">
      <c r="A4014" s="68" t="s">
        <v>8047</v>
      </c>
      <c r="B4014" s="68"/>
      <c r="C4014" s="69" t="s">
        <v>8048</v>
      </c>
      <c r="D4014" s="70" t="s">
        <v>21</v>
      </c>
      <c r="E4014" s="71">
        <v>81718.17</v>
      </c>
      <c r="F4014" s="71">
        <v>116.68</v>
      </c>
      <c r="G4014" s="71">
        <v>81834.850000000006</v>
      </c>
      <c r="H4014" s="45">
        <v>9</v>
      </c>
    </row>
    <row r="4015" spans="1:8" x14ac:dyDescent="0.25">
      <c r="A4015" s="68" t="s">
        <v>8049</v>
      </c>
      <c r="B4015" s="68"/>
      <c r="C4015" s="69" t="s">
        <v>8050</v>
      </c>
      <c r="D4015" s="70"/>
      <c r="E4015" s="71"/>
      <c r="F4015" s="71"/>
      <c r="G4015" s="71"/>
      <c r="H4015" s="45">
        <v>5</v>
      </c>
    </row>
    <row r="4016" spans="1:8" x14ac:dyDescent="0.25">
      <c r="A4016" s="68" t="s">
        <v>8051</v>
      </c>
      <c r="B4016" s="68"/>
      <c r="C4016" s="69" t="s">
        <v>8052</v>
      </c>
      <c r="D4016" s="70" t="s">
        <v>21</v>
      </c>
      <c r="E4016" s="71">
        <v>785.02</v>
      </c>
      <c r="F4016" s="71">
        <v>47.55</v>
      </c>
      <c r="G4016" s="71">
        <v>832.57</v>
      </c>
      <c r="H4016" s="45">
        <v>9</v>
      </c>
    </row>
    <row r="4017" spans="1:8" x14ac:dyDescent="0.25">
      <c r="A4017" s="68" t="s">
        <v>8053</v>
      </c>
      <c r="B4017" s="68"/>
      <c r="C4017" s="69" t="s">
        <v>8054</v>
      </c>
      <c r="D4017" s="70"/>
      <c r="E4017" s="71"/>
      <c r="F4017" s="71"/>
      <c r="G4017" s="71"/>
      <c r="H4017" s="45">
        <v>5</v>
      </c>
    </row>
    <row r="4018" spans="1:8" ht="30" x14ac:dyDescent="0.25">
      <c r="A4018" s="68" t="s">
        <v>8055</v>
      </c>
      <c r="B4018" s="68"/>
      <c r="C4018" s="69" t="s">
        <v>8056</v>
      </c>
      <c r="D4018" s="70" t="s">
        <v>21</v>
      </c>
      <c r="E4018" s="71">
        <v>50.71</v>
      </c>
      <c r="F4018" s="71">
        <v>8.2899999999999991</v>
      </c>
      <c r="G4018" s="71">
        <v>59</v>
      </c>
      <c r="H4018" s="45">
        <v>9</v>
      </c>
    </row>
    <row r="4019" spans="1:8" x14ac:dyDescent="0.25">
      <c r="A4019" s="68" t="s">
        <v>8057</v>
      </c>
      <c r="B4019" s="68"/>
      <c r="C4019" s="69" t="s">
        <v>8058</v>
      </c>
      <c r="D4019" s="70" t="s">
        <v>21</v>
      </c>
      <c r="E4019" s="71">
        <v>836.3</v>
      </c>
      <c r="F4019" s="71">
        <v>33.18</v>
      </c>
      <c r="G4019" s="71">
        <v>869.48</v>
      </c>
      <c r="H4019" s="45">
        <v>9</v>
      </c>
    </row>
    <row r="4020" spans="1:8" x14ac:dyDescent="0.25">
      <c r="A4020" s="68" t="s">
        <v>8059</v>
      </c>
      <c r="B4020" s="68"/>
      <c r="C4020" s="69" t="s">
        <v>8060</v>
      </c>
      <c r="D4020" s="70" t="s">
        <v>21</v>
      </c>
      <c r="E4020" s="71">
        <v>528.37</v>
      </c>
      <c r="F4020" s="71">
        <v>33.18</v>
      </c>
      <c r="G4020" s="71">
        <v>561.54999999999995</v>
      </c>
      <c r="H4020" s="45">
        <v>9</v>
      </c>
    </row>
    <row r="4021" spans="1:8" ht="30" x14ac:dyDescent="0.25">
      <c r="A4021" s="68" t="s">
        <v>8061</v>
      </c>
      <c r="B4021" s="68"/>
      <c r="C4021" s="69" t="s">
        <v>8062</v>
      </c>
      <c r="D4021" s="70" t="s">
        <v>21</v>
      </c>
      <c r="E4021" s="71">
        <v>153.76</v>
      </c>
      <c r="F4021" s="71">
        <v>8.2899999999999991</v>
      </c>
      <c r="G4021" s="71">
        <v>162.05000000000001</v>
      </c>
      <c r="H4021" s="45">
        <v>9</v>
      </c>
    </row>
    <row r="4022" spans="1:8" ht="30" x14ac:dyDescent="0.25">
      <c r="A4022" s="68" t="s">
        <v>8063</v>
      </c>
      <c r="B4022" s="68"/>
      <c r="C4022" s="69" t="s">
        <v>8064</v>
      </c>
      <c r="D4022" s="70" t="s">
        <v>21</v>
      </c>
      <c r="E4022" s="71">
        <v>1388.3</v>
      </c>
      <c r="F4022" s="71">
        <v>3.07</v>
      </c>
      <c r="G4022" s="71">
        <v>1391.37</v>
      </c>
      <c r="H4022" s="45">
        <v>9</v>
      </c>
    </row>
    <row r="4023" spans="1:8" x14ac:dyDescent="0.25">
      <c r="A4023" s="68" t="s">
        <v>8065</v>
      </c>
      <c r="B4023" s="68"/>
      <c r="C4023" s="69" t="s">
        <v>8066</v>
      </c>
      <c r="D4023" s="70"/>
      <c r="E4023" s="71"/>
      <c r="F4023" s="71"/>
      <c r="G4023" s="71"/>
      <c r="H4023" s="45">
        <v>5</v>
      </c>
    </row>
    <row r="4024" spans="1:8" ht="30" x14ac:dyDescent="0.25">
      <c r="A4024" s="68" t="s">
        <v>8067</v>
      </c>
      <c r="B4024" s="68"/>
      <c r="C4024" s="69" t="s">
        <v>8068</v>
      </c>
      <c r="D4024" s="70" t="s">
        <v>21</v>
      </c>
      <c r="E4024" s="71">
        <v>457.5</v>
      </c>
      <c r="F4024" s="71">
        <v>19.02</v>
      </c>
      <c r="G4024" s="71">
        <v>476.52</v>
      </c>
      <c r="H4024" s="45">
        <v>9</v>
      </c>
    </row>
    <row r="4025" spans="1:8" ht="30" x14ac:dyDescent="0.25">
      <c r="A4025" s="68" t="s">
        <v>8069</v>
      </c>
      <c r="B4025" s="68"/>
      <c r="C4025" s="69" t="s">
        <v>8070</v>
      </c>
      <c r="D4025" s="70" t="s">
        <v>334</v>
      </c>
      <c r="E4025" s="71">
        <v>480.29</v>
      </c>
      <c r="F4025" s="71">
        <v>331.76</v>
      </c>
      <c r="G4025" s="71">
        <v>812.05</v>
      </c>
      <c r="H4025" s="45">
        <v>9</v>
      </c>
    </row>
    <row r="4026" spans="1:8" x14ac:dyDescent="0.25">
      <c r="A4026" s="68" t="s">
        <v>8071</v>
      </c>
      <c r="B4026" s="68"/>
      <c r="C4026" s="69" t="s">
        <v>8072</v>
      </c>
      <c r="D4026" s="70"/>
      <c r="E4026" s="71"/>
      <c r="F4026" s="71"/>
      <c r="G4026" s="71"/>
      <c r="H4026" s="45">
        <v>5</v>
      </c>
    </row>
    <row r="4027" spans="1:8" ht="30" x14ac:dyDescent="0.25">
      <c r="A4027" s="68" t="s">
        <v>8073</v>
      </c>
      <c r="B4027" s="68"/>
      <c r="C4027" s="69" t="s">
        <v>8074</v>
      </c>
      <c r="D4027" s="70" t="s">
        <v>131</v>
      </c>
      <c r="E4027" s="71">
        <v>0.48</v>
      </c>
      <c r="F4027" s="71">
        <v>4.1500000000000004</v>
      </c>
      <c r="G4027" s="71">
        <v>4.63</v>
      </c>
      <c r="H4027" s="45">
        <v>9</v>
      </c>
    </row>
    <row r="4028" spans="1:8" x14ac:dyDescent="0.25">
      <c r="A4028" s="68" t="s">
        <v>8075</v>
      </c>
      <c r="B4028" s="68"/>
      <c r="C4028" s="69" t="s">
        <v>8076</v>
      </c>
      <c r="D4028" s="70" t="s">
        <v>21</v>
      </c>
      <c r="E4028" s="71">
        <v>6.86</v>
      </c>
      <c r="F4028" s="71">
        <v>8.2899999999999991</v>
      </c>
      <c r="G4028" s="71">
        <v>15.15</v>
      </c>
      <c r="H4028" s="45">
        <v>9</v>
      </c>
    </row>
    <row r="4029" spans="1:8" ht="30" x14ac:dyDescent="0.25">
      <c r="A4029" s="68" t="s">
        <v>8077</v>
      </c>
      <c r="B4029" s="68"/>
      <c r="C4029" s="69" t="s">
        <v>8078</v>
      </c>
      <c r="D4029" s="70" t="s">
        <v>21</v>
      </c>
      <c r="E4029" s="71">
        <v>2.39</v>
      </c>
      <c r="F4029" s="71">
        <v>8.2899999999999991</v>
      </c>
      <c r="G4029" s="71">
        <v>10.68</v>
      </c>
      <c r="H4029" s="45">
        <v>9</v>
      </c>
    </row>
    <row r="4030" spans="1:8" ht="30" x14ac:dyDescent="0.25">
      <c r="A4030" s="68" t="s">
        <v>8079</v>
      </c>
      <c r="B4030" s="68"/>
      <c r="C4030" s="69" t="s">
        <v>8080</v>
      </c>
      <c r="D4030" s="70" t="s">
        <v>21</v>
      </c>
      <c r="E4030" s="71">
        <v>3.03</v>
      </c>
      <c r="F4030" s="71">
        <v>8.2899999999999991</v>
      </c>
      <c r="G4030" s="71">
        <v>11.32</v>
      </c>
      <c r="H4030" s="45">
        <v>9</v>
      </c>
    </row>
    <row r="4031" spans="1:8" x14ac:dyDescent="0.25">
      <c r="A4031" s="68" t="s">
        <v>8081</v>
      </c>
      <c r="B4031" s="68"/>
      <c r="C4031" s="69" t="s">
        <v>8082</v>
      </c>
      <c r="D4031" s="70" t="s">
        <v>21</v>
      </c>
      <c r="E4031" s="71">
        <v>260.08999999999997</v>
      </c>
      <c r="F4031" s="71">
        <v>9.2100000000000009</v>
      </c>
      <c r="G4031" s="71">
        <v>269.3</v>
      </c>
      <c r="H4031" s="45">
        <v>9</v>
      </c>
    </row>
    <row r="4032" spans="1:8" x14ac:dyDescent="0.25">
      <c r="A4032" s="68" t="s">
        <v>8083</v>
      </c>
      <c r="B4032" s="68"/>
      <c r="C4032" s="69" t="s">
        <v>8084</v>
      </c>
      <c r="D4032" s="70" t="s">
        <v>21</v>
      </c>
      <c r="E4032" s="71">
        <v>582.04999999999995</v>
      </c>
      <c r="F4032" s="71">
        <v>9.2100000000000009</v>
      </c>
      <c r="G4032" s="71">
        <v>591.26</v>
      </c>
      <c r="H4032" s="45">
        <v>9</v>
      </c>
    </row>
    <row r="4033" spans="1:8" x14ac:dyDescent="0.25">
      <c r="A4033" s="68" t="s">
        <v>8085</v>
      </c>
      <c r="B4033" s="68"/>
      <c r="C4033" s="69" t="s">
        <v>8086</v>
      </c>
      <c r="D4033" s="70" t="s">
        <v>21</v>
      </c>
      <c r="E4033" s="71">
        <v>4.71</v>
      </c>
      <c r="F4033" s="71">
        <v>14.59</v>
      </c>
      <c r="G4033" s="71">
        <v>19.3</v>
      </c>
      <c r="H4033" s="45">
        <v>9</v>
      </c>
    </row>
    <row r="4034" spans="1:8" ht="30" x14ac:dyDescent="0.25">
      <c r="A4034" s="68" t="s">
        <v>8087</v>
      </c>
      <c r="B4034" s="68"/>
      <c r="C4034" s="69" t="s">
        <v>8088</v>
      </c>
      <c r="D4034" s="70" t="s">
        <v>21</v>
      </c>
      <c r="E4034" s="71">
        <v>20.48</v>
      </c>
      <c r="F4034" s="71">
        <v>14.59</v>
      </c>
      <c r="G4034" s="71">
        <v>35.07</v>
      </c>
      <c r="H4034" s="45">
        <v>9</v>
      </c>
    </row>
    <row r="4035" spans="1:8" x14ac:dyDescent="0.25">
      <c r="A4035" s="68" t="s">
        <v>8089</v>
      </c>
      <c r="B4035" s="68"/>
      <c r="C4035" s="69" t="s">
        <v>8090</v>
      </c>
      <c r="D4035" s="70" t="s">
        <v>21</v>
      </c>
      <c r="E4035" s="71">
        <v>68.959999999999994</v>
      </c>
      <c r="F4035" s="71">
        <v>1.69</v>
      </c>
      <c r="G4035" s="71">
        <v>70.650000000000006</v>
      </c>
      <c r="H4035" s="45">
        <v>9</v>
      </c>
    </row>
    <row r="4036" spans="1:8" ht="30" x14ac:dyDescent="0.25">
      <c r="A4036" s="68" t="s">
        <v>8091</v>
      </c>
      <c r="B4036" s="68"/>
      <c r="C4036" s="69" t="s">
        <v>8092</v>
      </c>
      <c r="D4036" s="70" t="s">
        <v>21</v>
      </c>
      <c r="E4036" s="71">
        <v>190.06</v>
      </c>
      <c r="F4036" s="71">
        <v>9.51</v>
      </c>
      <c r="G4036" s="71">
        <v>199.57</v>
      </c>
      <c r="H4036" s="45">
        <v>9</v>
      </c>
    </row>
    <row r="4037" spans="1:8" x14ac:dyDescent="0.25">
      <c r="A4037" s="68" t="s">
        <v>8093</v>
      </c>
      <c r="B4037" s="68"/>
      <c r="C4037" s="69" t="s">
        <v>8094</v>
      </c>
      <c r="D4037" s="70" t="s">
        <v>21</v>
      </c>
      <c r="E4037" s="71">
        <v>81.87</v>
      </c>
      <c r="F4037" s="71">
        <v>6.14</v>
      </c>
      <c r="G4037" s="71">
        <v>88.01</v>
      </c>
      <c r="H4037" s="45">
        <v>9</v>
      </c>
    </row>
    <row r="4038" spans="1:8" x14ac:dyDescent="0.25">
      <c r="A4038" s="68" t="s">
        <v>8095</v>
      </c>
      <c r="B4038" s="68"/>
      <c r="C4038" s="69" t="s">
        <v>8096</v>
      </c>
      <c r="D4038" s="70" t="s">
        <v>21</v>
      </c>
      <c r="E4038" s="71">
        <v>106.56</v>
      </c>
      <c r="F4038" s="71">
        <v>6.14</v>
      </c>
      <c r="G4038" s="71">
        <v>112.7</v>
      </c>
      <c r="H4038" s="45">
        <v>9</v>
      </c>
    </row>
    <row r="4039" spans="1:8" x14ac:dyDescent="0.25">
      <c r="A4039" s="68" t="s">
        <v>8097</v>
      </c>
      <c r="B4039" s="68"/>
      <c r="C4039" s="69" t="s">
        <v>8098</v>
      </c>
      <c r="D4039" s="70" t="s">
        <v>21</v>
      </c>
      <c r="E4039" s="71">
        <v>169.7</v>
      </c>
      <c r="F4039" s="71">
        <v>6.14</v>
      </c>
      <c r="G4039" s="71">
        <v>175.84</v>
      </c>
      <c r="H4039" s="45">
        <v>9</v>
      </c>
    </row>
    <row r="4040" spans="1:8" x14ac:dyDescent="0.25">
      <c r="A4040" s="68" t="s">
        <v>8099</v>
      </c>
      <c r="B4040" s="68"/>
      <c r="C4040" s="69" t="s">
        <v>8100</v>
      </c>
      <c r="D4040" s="70" t="s">
        <v>21</v>
      </c>
      <c r="E4040" s="71">
        <v>91.54</v>
      </c>
      <c r="F4040" s="71">
        <v>1.69</v>
      </c>
      <c r="G4040" s="71">
        <v>93.23</v>
      </c>
      <c r="H4040" s="45">
        <v>9</v>
      </c>
    </row>
    <row r="4041" spans="1:8" x14ac:dyDescent="0.25">
      <c r="A4041" s="68" t="s">
        <v>8101</v>
      </c>
      <c r="B4041" s="68"/>
      <c r="C4041" s="69" t="s">
        <v>8102</v>
      </c>
      <c r="D4041" s="70" t="s">
        <v>21</v>
      </c>
      <c r="E4041" s="71">
        <v>95.3</v>
      </c>
      <c r="F4041" s="71">
        <v>1.69</v>
      </c>
      <c r="G4041" s="71">
        <v>96.99</v>
      </c>
      <c r="H4041" s="45">
        <v>9</v>
      </c>
    </row>
    <row r="4042" spans="1:8" x14ac:dyDescent="0.25">
      <c r="A4042" s="68" t="s">
        <v>8103</v>
      </c>
      <c r="B4042" s="68"/>
      <c r="C4042" s="69" t="s">
        <v>8104</v>
      </c>
      <c r="D4042" s="70" t="s">
        <v>21</v>
      </c>
      <c r="E4042" s="71">
        <v>10.3</v>
      </c>
      <c r="F4042" s="71">
        <v>3.37</v>
      </c>
      <c r="G4042" s="71">
        <v>13.67</v>
      </c>
      <c r="H4042" s="45">
        <v>9</v>
      </c>
    </row>
    <row r="4043" spans="1:8" x14ac:dyDescent="0.25">
      <c r="A4043" s="68" t="s">
        <v>8105</v>
      </c>
      <c r="B4043" s="68"/>
      <c r="C4043" s="69" t="s">
        <v>8106</v>
      </c>
      <c r="D4043" s="70" t="s">
        <v>21</v>
      </c>
      <c r="E4043" s="71">
        <v>12.35</v>
      </c>
      <c r="F4043" s="71">
        <v>3.37</v>
      </c>
      <c r="G4043" s="71">
        <v>15.72</v>
      </c>
      <c r="H4043" s="45">
        <v>9</v>
      </c>
    </row>
    <row r="4044" spans="1:8" ht="30" x14ac:dyDescent="0.25">
      <c r="A4044" s="68" t="s">
        <v>8107</v>
      </c>
      <c r="B4044" s="68"/>
      <c r="C4044" s="69" t="s">
        <v>8108</v>
      </c>
      <c r="D4044" s="70" t="s">
        <v>21</v>
      </c>
      <c r="E4044" s="71">
        <v>19.27</v>
      </c>
      <c r="F4044" s="71">
        <v>15.69</v>
      </c>
      <c r="G4044" s="71">
        <v>34.96</v>
      </c>
      <c r="H4044" s="45">
        <v>9</v>
      </c>
    </row>
    <row r="4045" spans="1:8" x14ac:dyDescent="0.25">
      <c r="A4045" s="68" t="s">
        <v>8109</v>
      </c>
      <c r="B4045" s="68"/>
      <c r="C4045" s="69" t="s">
        <v>8110</v>
      </c>
      <c r="D4045" s="70" t="s">
        <v>21</v>
      </c>
      <c r="E4045" s="71">
        <v>8.33</v>
      </c>
      <c r="F4045" s="71">
        <v>9.51</v>
      </c>
      <c r="G4045" s="71">
        <v>17.84</v>
      </c>
      <c r="H4045" s="45">
        <v>9</v>
      </c>
    </row>
    <row r="4046" spans="1:8" x14ac:dyDescent="0.25">
      <c r="A4046" s="68" t="s">
        <v>8111</v>
      </c>
      <c r="B4046" s="68"/>
      <c r="C4046" s="69" t="s">
        <v>8112</v>
      </c>
      <c r="D4046" s="70" t="s">
        <v>21</v>
      </c>
      <c r="E4046" s="71">
        <v>12.95</v>
      </c>
      <c r="F4046" s="71">
        <v>9.51</v>
      </c>
      <c r="G4046" s="71">
        <v>22.46</v>
      </c>
      <c r="H4046" s="45">
        <v>9</v>
      </c>
    </row>
    <row r="4047" spans="1:8" ht="30" x14ac:dyDescent="0.25">
      <c r="A4047" s="68" t="s">
        <v>8113</v>
      </c>
      <c r="B4047" s="68"/>
      <c r="C4047" s="69" t="s">
        <v>8114</v>
      </c>
      <c r="D4047" s="70" t="s">
        <v>21</v>
      </c>
      <c r="E4047" s="71">
        <v>13.03</v>
      </c>
      <c r="F4047" s="71">
        <v>9.51</v>
      </c>
      <c r="G4047" s="71">
        <v>22.54</v>
      </c>
      <c r="H4047" s="45">
        <v>9</v>
      </c>
    </row>
    <row r="4048" spans="1:8" ht="30" x14ac:dyDescent="0.25">
      <c r="A4048" s="68" t="s">
        <v>8115</v>
      </c>
      <c r="B4048" s="68"/>
      <c r="C4048" s="69" t="s">
        <v>8116</v>
      </c>
      <c r="D4048" s="70" t="s">
        <v>21</v>
      </c>
      <c r="E4048" s="71">
        <v>34.36</v>
      </c>
      <c r="F4048" s="71">
        <v>16.11</v>
      </c>
      <c r="G4048" s="71">
        <v>50.47</v>
      </c>
      <c r="H4048" s="45">
        <v>9</v>
      </c>
    </row>
    <row r="4049" spans="1:8" x14ac:dyDescent="0.25">
      <c r="A4049" s="68" t="s">
        <v>8117</v>
      </c>
      <c r="B4049" s="68"/>
      <c r="C4049" s="69" t="s">
        <v>8118</v>
      </c>
      <c r="D4049" s="70" t="s">
        <v>21</v>
      </c>
      <c r="E4049" s="71">
        <v>11.06</v>
      </c>
      <c r="F4049" s="71">
        <v>8.2899999999999991</v>
      </c>
      <c r="G4049" s="71">
        <v>19.350000000000001</v>
      </c>
      <c r="H4049" s="45">
        <v>9</v>
      </c>
    </row>
    <row r="4050" spans="1:8" ht="30" x14ac:dyDescent="0.25">
      <c r="A4050" s="68" t="s">
        <v>8119</v>
      </c>
      <c r="B4050" s="68"/>
      <c r="C4050" s="69" t="s">
        <v>8120</v>
      </c>
      <c r="D4050" s="70" t="s">
        <v>21</v>
      </c>
      <c r="E4050" s="71">
        <v>149.59</v>
      </c>
      <c r="F4050" s="71">
        <v>29.17</v>
      </c>
      <c r="G4050" s="71">
        <v>178.76</v>
      </c>
      <c r="H4050" s="45">
        <v>9</v>
      </c>
    </row>
    <row r="4051" spans="1:8" x14ac:dyDescent="0.25">
      <c r="A4051" s="68" t="s">
        <v>8121</v>
      </c>
      <c r="B4051" s="68"/>
      <c r="C4051" s="69" t="s">
        <v>8122</v>
      </c>
      <c r="D4051" s="70"/>
      <c r="E4051" s="71"/>
      <c r="F4051" s="71"/>
      <c r="G4051" s="71"/>
      <c r="H4051" s="45">
        <v>2</v>
      </c>
    </row>
    <row r="4052" spans="1:8" x14ac:dyDescent="0.25">
      <c r="A4052" s="68" t="s">
        <v>8123</v>
      </c>
      <c r="B4052" s="68"/>
      <c r="C4052" s="69" t="s">
        <v>8124</v>
      </c>
      <c r="D4052" s="70"/>
      <c r="E4052" s="71"/>
      <c r="F4052" s="71"/>
      <c r="G4052" s="71"/>
      <c r="H4052" s="45">
        <v>5</v>
      </c>
    </row>
    <row r="4053" spans="1:8" ht="30" x14ac:dyDescent="0.25">
      <c r="A4053" s="68" t="s">
        <v>8269</v>
      </c>
      <c r="B4053" s="68"/>
      <c r="C4053" s="69" t="s">
        <v>8126</v>
      </c>
      <c r="D4053" s="70" t="s">
        <v>73</v>
      </c>
      <c r="E4053" s="71">
        <v>293.13</v>
      </c>
      <c r="F4053" s="71">
        <v>2.83</v>
      </c>
      <c r="G4053" s="71">
        <v>295.95999999999998</v>
      </c>
      <c r="H4053" s="45">
        <v>9</v>
      </c>
    </row>
    <row r="4054" spans="1:8" ht="30" x14ac:dyDescent="0.25">
      <c r="A4054" s="68" t="s">
        <v>8270</v>
      </c>
      <c r="B4054" s="68"/>
      <c r="C4054" s="69" t="s">
        <v>8128</v>
      </c>
      <c r="D4054" s="70" t="s">
        <v>73</v>
      </c>
      <c r="E4054" s="71">
        <v>238.78</v>
      </c>
      <c r="F4054" s="71">
        <v>2.38</v>
      </c>
      <c r="G4054" s="71">
        <v>241.16</v>
      </c>
      <c r="H4054" s="45">
        <v>9</v>
      </c>
    </row>
    <row r="4055" spans="1:8" ht="30" x14ac:dyDescent="0.25">
      <c r="A4055" s="68" t="s">
        <v>8271</v>
      </c>
      <c r="B4055" s="68"/>
      <c r="C4055" s="69" t="s">
        <v>8130</v>
      </c>
      <c r="D4055" s="70" t="s">
        <v>73</v>
      </c>
      <c r="E4055" s="71">
        <v>239.59</v>
      </c>
      <c r="F4055" s="71">
        <v>2.4</v>
      </c>
      <c r="G4055" s="71">
        <v>241.99</v>
      </c>
      <c r="H4055" s="45">
        <v>9</v>
      </c>
    </row>
    <row r="4056" spans="1:8" x14ac:dyDescent="0.25">
      <c r="A4056" s="68" t="s">
        <v>8131</v>
      </c>
      <c r="B4056" s="68"/>
      <c r="C4056" s="69" t="s">
        <v>8132</v>
      </c>
      <c r="D4056" s="70" t="s">
        <v>131</v>
      </c>
      <c r="E4056" s="71">
        <v>356.65</v>
      </c>
      <c r="F4056" s="71">
        <v>11.88</v>
      </c>
      <c r="G4056" s="71">
        <v>368.53</v>
      </c>
      <c r="H4056" s="45">
        <v>9</v>
      </c>
    </row>
    <row r="4057" spans="1:8" x14ac:dyDescent="0.25">
      <c r="A4057" s="68" t="s">
        <v>8133</v>
      </c>
      <c r="B4057" s="68"/>
      <c r="C4057" s="69" t="s">
        <v>8134</v>
      </c>
      <c r="D4057" s="70"/>
      <c r="E4057" s="71"/>
      <c r="F4057" s="71"/>
      <c r="G4057" s="71"/>
      <c r="H4057" s="45">
        <v>5</v>
      </c>
    </row>
    <row r="4058" spans="1:8" x14ac:dyDescent="0.25">
      <c r="A4058" s="68" t="s">
        <v>8135</v>
      </c>
      <c r="B4058" s="68"/>
      <c r="C4058" s="69" t="s">
        <v>8136</v>
      </c>
      <c r="D4058" s="70" t="s">
        <v>73</v>
      </c>
      <c r="E4058" s="71">
        <v>74.62</v>
      </c>
      <c r="F4058" s="71"/>
      <c r="G4058" s="71">
        <v>74.62</v>
      </c>
      <c r="H4058" s="45">
        <v>9</v>
      </c>
    </row>
    <row r="4059" spans="1:8" x14ac:dyDescent="0.25">
      <c r="A4059" s="68" t="s">
        <v>8137</v>
      </c>
      <c r="B4059" s="68"/>
      <c r="C4059" s="69" t="s">
        <v>8138</v>
      </c>
      <c r="D4059" s="70" t="s">
        <v>73</v>
      </c>
      <c r="E4059" s="71">
        <v>38.979999999999997</v>
      </c>
      <c r="F4059" s="71"/>
      <c r="G4059" s="71">
        <v>38.979999999999997</v>
      </c>
      <c r="H4059" s="45">
        <v>9</v>
      </c>
    </row>
    <row r="4060" spans="1:8" ht="30" x14ac:dyDescent="0.25">
      <c r="A4060" s="68" t="s">
        <v>8139</v>
      </c>
      <c r="B4060" s="68"/>
      <c r="C4060" s="69" t="s">
        <v>8140</v>
      </c>
      <c r="D4060" s="70" t="s">
        <v>73</v>
      </c>
      <c r="E4060" s="71">
        <v>162.97999999999999</v>
      </c>
      <c r="F4060" s="71"/>
      <c r="G4060" s="71">
        <v>162.97999999999999</v>
      </c>
      <c r="H4060" s="45">
        <v>9</v>
      </c>
    </row>
    <row r="4061" spans="1:8" ht="45" x14ac:dyDescent="0.25">
      <c r="A4061" s="68" t="s">
        <v>8141</v>
      </c>
      <c r="B4061" s="68"/>
      <c r="C4061" s="69" t="s">
        <v>8142</v>
      </c>
      <c r="D4061" s="70" t="s">
        <v>73</v>
      </c>
      <c r="E4061" s="71">
        <v>203.73</v>
      </c>
      <c r="F4061" s="71"/>
      <c r="G4061" s="71">
        <v>203.73</v>
      </c>
      <c r="H4061" s="45">
        <v>9</v>
      </c>
    </row>
    <row r="4062" spans="1:8" ht="45" x14ac:dyDescent="0.25">
      <c r="A4062" s="68" t="s">
        <v>8143</v>
      </c>
      <c r="B4062" s="68"/>
      <c r="C4062" s="69" t="s">
        <v>8144</v>
      </c>
      <c r="D4062" s="70" t="s">
        <v>73</v>
      </c>
      <c r="E4062" s="71">
        <v>68.430000000000007</v>
      </c>
      <c r="F4062" s="71"/>
      <c r="G4062" s="71">
        <v>68.430000000000007</v>
      </c>
      <c r="H4062" s="45">
        <v>9</v>
      </c>
    </row>
    <row r="4063" spans="1:8" ht="45" x14ac:dyDescent="0.25">
      <c r="A4063" s="68" t="s">
        <v>8145</v>
      </c>
      <c r="B4063" s="68"/>
      <c r="C4063" s="69" t="s">
        <v>8146</v>
      </c>
      <c r="D4063" s="70" t="s">
        <v>73</v>
      </c>
      <c r="E4063" s="71">
        <v>107.03</v>
      </c>
      <c r="F4063" s="71"/>
      <c r="G4063" s="71">
        <v>107.03</v>
      </c>
      <c r="H4063" s="45">
        <v>9</v>
      </c>
    </row>
    <row r="4064" spans="1:8" ht="45" x14ac:dyDescent="0.25">
      <c r="A4064" s="68" t="s">
        <v>8147</v>
      </c>
      <c r="B4064" s="68"/>
      <c r="C4064" s="69" t="s">
        <v>8148</v>
      </c>
      <c r="D4064" s="70" t="s">
        <v>73</v>
      </c>
      <c r="E4064" s="71">
        <v>115.83</v>
      </c>
      <c r="F4064" s="71"/>
      <c r="G4064" s="71">
        <v>115.83</v>
      </c>
      <c r="H4064" s="45">
        <v>9</v>
      </c>
    </row>
    <row r="4065" spans="1:8" ht="30" x14ac:dyDescent="0.25">
      <c r="A4065" s="68" t="s">
        <v>8149</v>
      </c>
      <c r="B4065" s="68"/>
      <c r="C4065" s="69" t="s">
        <v>8150</v>
      </c>
      <c r="D4065" s="70" t="s">
        <v>73</v>
      </c>
      <c r="E4065" s="71">
        <v>193.26</v>
      </c>
      <c r="F4065" s="71"/>
      <c r="G4065" s="71">
        <v>193.26</v>
      </c>
      <c r="H4065" s="45">
        <v>9</v>
      </c>
    </row>
    <row r="4066" spans="1:8" ht="30" x14ac:dyDescent="0.25">
      <c r="A4066" s="68" t="s">
        <v>8151</v>
      </c>
      <c r="B4066" s="68"/>
      <c r="C4066" s="69" t="s">
        <v>8152</v>
      </c>
      <c r="D4066" s="70" t="s">
        <v>73</v>
      </c>
      <c r="E4066" s="71">
        <v>220.9</v>
      </c>
      <c r="F4066" s="71"/>
      <c r="G4066" s="71">
        <v>220.9</v>
      </c>
      <c r="H4066" s="45">
        <v>9</v>
      </c>
    </row>
    <row r="4067" spans="1:8" ht="30" x14ac:dyDescent="0.25">
      <c r="A4067" s="68" t="s">
        <v>8153</v>
      </c>
      <c r="B4067" s="68"/>
      <c r="C4067" s="69" t="s">
        <v>8154</v>
      </c>
      <c r="D4067" s="70" t="s">
        <v>73</v>
      </c>
      <c r="E4067" s="71">
        <v>33.89</v>
      </c>
      <c r="F4067" s="71"/>
      <c r="G4067" s="71">
        <v>33.89</v>
      </c>
      <c r="H4067" s="45">
        <v>9</v>
      </c>
    </row>
    <row r="4068" spans="1:8" x14ac:dyDescent="0.25">
      <c r="A4068" s="68" t="s">
        <v>8155</v>
      </c>
      <c r="B4068" s="68"/>
      <c r="C4068" s="69" t="s">
        <v>8156</v>
      </c>
      <c r="D4068" s="70"/>
      <c r="E4068" s="71"/>
      <c r="F4068" s="71"/>
      <c r="G4068" s="71"/>
      <c r="H4068" s="45">
        <v>5</v>
      </c>
    </row>
    <row r="4069" spans="1:8" ht="45" x14ac:dyDescent="0.25">
      <c r="A4069" s="68" t="s">
        <v>8157</v>
      </c>
      <c r="B4069" s="68"/>
      <c r="C4069" s="69" t="s">
        <v>8158</v>
      </c>
      <c r="D4069" s="70" t="s">
        <v>73</v>
      </c>
      <c r="E4069" s="71">
        <v>958.29</v>
      </c>
      <c r="F4069" s="71">
        <v>21.46</v>
      </c>
      <c r="G4069" s="71">
        <v>979.75</v>
      </c>
      <c r="H4069" s="45">
        <v>9</v>
      </c>
    </row>
    <row r="4070" spans="1:8" ht="45" x14ac:dyDescent="0.25">
      <c r="A4070" s="68" t="s">
        <v>8159</v>
      </c>
      <c r="B4070" s="68"/>
      <c r="C4070" s="69" t="s">
        <v>8160</v>
      </c>
      <c r="D4070" s="70" t="s">
        <v>73</v>
      </c>
      <c r="E4070" s="71">
        <v>1010.63</v>
      </c>
      <c r="F4070" s="71">
        <v>21.46</v>
      </c>
      <c r="G4070" s="71">
        <v>1032.0899999999999</v>
      </c>
      <c r="H4070" s="45">
        <v>9</v>
      </c>
    </row>
    <row r="4071" spans="1:8" ht="45" x14ac:dyDescent="0.25">
      <c r="A4071" s="68" t="s">
        <v>8161</v>
      </c>
      <c r="B4071" s="68"/>
      <c r="C4071" s="69" t="s">
        <v>8162</v>
      </c>
      <c r="D4071" s="70" t="s">
        <v>73</v>
      </c>
      <c r="E4071" s="71">
        <v>1171.92</v>
      </c>
      <c r="F4071" s="71">
        <v>21.46</v>
      </c>
      <c r="G4071" s="71">
        <v>1193.3800000000001</v>
      </c>
      <c r="H4071" s="45">
        <v>9</v>
      </c>
    </row>
    <row r="4072" spans="1:8" ht="45" x14ac:dyDescent="0.25">
      <c r="A4072" s="68" t="s">
        <v>8163</v>
      </c>
      <c r="B4072" s="68"/>
      <c r="C4072" s="69" t="s">
        <v>8164</v>
      </c>
      <c r="D4072" s="70" t="s">
        <v>73</v>
      </c>
      <c r="E4072" s="71">
        <v>1236.97</v>
      </c>
      <c r="F4072" s="71">
        <v>21.46</v>
      </c>
      <c r="G4072" s="71">
        <v>1258.43</v>
      </c>
      <c r="H4072" s="45">
        <v>9</v>
      </c>
    </row>
    <row r="4073" spans="1:8" ht="45" x14ac:dyDescent="0.25">
      <c r="A4073" s="68" t="s">
        <v>8165</v>
      </c>
      <c r="B4073" s="68"/>
      <c r="C4073" s="69" t="s">
        <v>8166</v>
      </c>
      <c r="D4073" s="70" t="s">
        <v>73</v>
      </c>
      <c r="E4073" s="71">
        <v>1493.05</v>
      </c>
      <c r="F4073" s="71">
        <v>21.46</v>
      </c>
      <c r="G4073" s="71">
        <v>1514.51</v>
      </c>
      <c r="H4073" s="45">
        <v>9</v>
      </c>
    </row>
    <row r="4074" spans="1:8" ht="45" x14ac:dyDescent="0.25">
      <c r="A4074" s="68" t="s">
        <v>8167</v>
      </c>
      <c r="B4074" s="68"/>
      <c r="C4074" s="69" t="s">
        <v>8168</v>
      </c>
      <c r="D4074" s="70" t="s">
        <v>73</v>
      </c>
      <c r="E4074" s="71">
        <v>940.22</v>
      </c>
      <c r="F4074" s="71">
        <v>32.19</v>
      </c>
      <c r="G4074" s="71">
        <v>972.41</v>
      </c>
      <c r="H4074" s="45">
        <v>9</v>
      </c>
    </row>
    <row r="4075" spans="1:8" ht="45" x14ac:dyDescent="0.25">
      <c r="A4075" s="68" t="s">
        <v>8169</v>
      </c>
      <c r="B4075" s="68"/>
      <c r="C4075" s="69" t="s">
        <v>8170</v>
      </c>
      <c r="D4075" s="70" t="s">
        <v>73</v>
      </c>
      <c r="E4075" s="71">
        <v>1013.19</v>
      </c>
      <c r="F4075" s="71">
        <v>32.19</v>
      </c>
      <c r="G4075" s="71">
        <v>1045.3800000000001</v>
      </c>
      <c r="H4075" s="45">
        <v>9</v>
      </c>
    </row>
    <row r="4076" spans="1:8" ht="45" x14ac:dyDescent="0.25">
      <c r="A4076" s="68" t="s">
        <v>8171</v>
      </c>
      <c r="B4076" s="68"/>
      <c r="C4076" s="69" t="s">
        <v>8172</v>
      </c>
      <c r="D4076" s="70" t="s">
        <v>73</v>
      </c>
      <c r="E4076" s="71">
        <v>1225.0999999999999</v>
      </c>
      <c r="F4076" s="71">
        <v>32.19</v>
      </c>
      <c r="G4076" s="71">
        <v>1257.29</v>
      </c>
      <c r="H4076" s="45">
        <v>9</v>
      </c>
    </row>
    <row r="4077" spans="1:8" x14ac:dyDescent="0.25">
      <c r="A4077" s="68" t="s">
        <v>8173</v>
      </c>
      <c r="B4077" s="68"/>
      <c r="C4077" s="69" t="s">
        <v>8174</v>
      </c>
      <c r="D4077" s="70"/>
      <c r="E4077" s="71"/>
      <c r="F4077" s="71"/>
      <c r="G4077" s="71"/>
      <c r="H4077" s="45">
        <v>5</v>
      </c>
    </row>
    <row r="4078" spans="1:8" ht="30" x14ac:dyDescent="0.25">
      <c r="A4078" s="68" t="s">
        <v>8175</v>
      </c>
      <c r="B4078" s="68"/>
      <c r="C4078" s="69" t="s">
        <v>8176</v>
      </c>
      <c r="D4078" s="70" t="s">
        <v>21</v>
      </c>
      <c r="E4078" s="71">
        <v>1262.0999999999999</v>
      </c>
      <c r="F4078" s="71">
        <v>93.71</v>
      </c>
      <c r="G4078" s="71">
        <v>1355.81</v>
      </c>
      <c r="H4078" s="45">
        <v>9</v>
      </c>
    </row>
    <row r="4079" spans="1:8" ht="30" x14ac:dyDescent="0.25">
      <c r="A4079" s="68" t="s">
        <v>8177</v>
      </c>
      <c r="B4079" s="68"/>
      <c r="C4079" s="69" t="s">
        <v>8178</v>
      </c>
      <c r="D4079" s="70" t="s">
        <v>21</v>
      </c>
      <c r="E4079" s="71">
        <v>2924.54</v>
      </c>
      <c r="F4079" s="71">
        <v>93.71</v>
      </c>
      <c r="G4079" s="71">
        <v>3018.25</v>
      </c>
      <c r="H4079" s="45">
        <v>9</v>
      </c>
    </row>
    <row r="4080" spans="1:8" ht="30" x14ac:dyDescent="0.25">
      <c r="A4080" s="68" t="s">
        <v>8179</v>
      </c>
      <c r="B4080" s="68"/>
      <c r="C4080" s="69" t="s">
        <v>8180</v>
      </c>
      <c r="D4080" s="70" t="s">
        <v>21</v>
      </c>
      <c r="E4080" s="71">
        <v>4395.01</v>
      </c>
      <c r="F4080" s="71">
        <v>160.28</v>
      </c>
      <c r="G4080" s="71">
        <v>4555.29</v>
      </c>
      <c r="H4080" s="45">
        <v>9</v>
      </c>
    </row>
    <row r="4081" spans="1:8" ht="30" x14ac:dyDescent="0.25">
      <c r="A4081" s="68" t="s">
        <v>8181</v>
      </c>
      <c r="B4081" s="68"/>
      <c r="C4081" s="69" t="s">
        <v>8182</v>
      </c>
      <c r="D4081" s="70" t="s">
        <v>21</v>
      </c>
      <c r="E4081" s="71">
        <v>3652.06</v>
      </c>
      <c r="F4081" s="71">
        <v>93.71</v>
      </c>
      <c r="G4081" s="71">
        <v>3745.77</v>
      </c>
      <c r="H4081" s="45">
        <v>9</v>
      </c>
    </row>
    <row r="4082" spans="1:8" x14ac:dyDescent="0.25">
      <c r="A4082" s="68" t="s">
        <v>8183</v>
      </c>
      <c r="B4082" s="68"/>
      <c r="C4082" s="69" t="s">
        <v>8184</v>
      </c>
      <c r="D4082" s="70" t="s">
        <v>21</v>
      </c>
      <c r="E4082" s="71">
        <v>2224.48</v>
      </c>
      <c r="F4082" s="71">
        <v>58.34</v>
      </c>
      <c r="G4082" s="71">
        <v>2282.8200000000002</v>
      </c>
      <c r="H4082" s="45">
        <v>9</v>
      </c>
    </row>
    <row r="4083" spans="1:8" ht="30" x14ac:dyDescent="0.25">
      <c r="A4083" s="68" t="s">
        <v>8185</v>
      </c>
      <c r="B4083" s="68"/>
      <c r="C4083" s="69" t="s">
        <v>8186</v>
      </c>
      <c r="D4083" s="70" t="s">
        <v>21</v>
      </c>
      <c r="E4083" s="71">
        <v>2090.0100000000002</v>
      </c>
      <c r="F4083" s="71">
        <v>93.71</v>
      </c>
      <c r="G4083" s="71">
        <v>2183.7199999999998</v>
      </c>
      <c r="H4083" s="45">
        <v>9</v>
      </c>
    </row>
    <row r="4084" spans="1:8" x14ac:dyDescent="0.25">
      <c r="A4084" s="68" t="s">
        <v>8187</v>
      </c>
      <c r="B4084" s="68"/>
      <c r="C4084" s="69" t="s">
        <v>8188</v>
      </c>
      <c r="D4084" s="70" t="s">
        <v>21</v>
      </c>
      <c r="E4084" s="71">
        <v>3145.88</v>
      </c>
      <c r="F4084" s="71">
        <v>93.71</v>
      </c>
      <c r="G4084" s="71">
        <v>3239.59</v>
      </c>
      <c r="H4084" s="45">
        <v>9</v>
      </c>
    </row>
    <row r="4085" spans="1:8" x14ac:dyDescent="0.25">
      <c r="A4085" s="68" t="s">
        <v>8189</v>
      </c>
      <c r="B4085" s="68"/>
      <c r="C4085" s="69" t="s">
        <v>8190</v>
      </c>
      <c r="D4085" s="70"/>
      <c r="E4085" s="71"/>
      <c r="F4085" s="71"/>
      <c r="G4085" s="71"/>
      <c r="H4085" s="45">
        <v>5</v>
      </c>
    </row>
    <row r="4086" spans="1:8" x14ac:dyDescent="0.25">
      <c r="A4086" s="68" t="s">
        <v>8191</v>
      </c>
      <c r="B4086" s="68"/>
      <c r="C4086" s="69" t="s">
        <v>8192</v>
      </c>
      <c r="D4086" s="70" t="s">
        <v>21</v>
      </c>
      <c r="E4086" s="71">
        <v>370.32</v>
      </c>
      <c r="F4086" s="71">
        <v>19.73</v>
      </c>
      <c r="G4086" s="71">
        <v>390.05</v>
      </c>
      <c r="H4086" s="45">
        <v>9</v>
      </c>
    </row>
    <row r="4087" spans="1:8" x14ac:dyDescent="0.25">
      <c r="A4087" s="68" t="s">
        <v>8193</v>
      </c>
      <c r="B4087" s="68"/>
      <c r="C4087" s="69" t="s">
        <v>8194</v>
      </c>
      <c r="D4087" s="70" t="s">
        <v>21</v>
      </c>
      <c r="E4087" s="71">
        <v>3541.55</v>
      </c>
      <c r="F4087" s="71">
        <v>43.85</v>
      </c>
      <c r="G4087" s="71">
        <v>3585.4</v>
      </c>
      <c r="H4087" s="45">
        <v>9</v>
      </c>
    </row>
    <row r="4088" spans="1:8" ht="30" x14ac:dyDescent="0.25">
      <c r="A4088" s="68" t="s">
        <v>8195</v>
      </c>
      <c r="B4088" s="68"/>
      <c r="C4088" s="69" t="s">
        <v>8196</v>
      </c>
      <c r="D4088" s="70" t="s">
        <v>21</v>
      </c>
      <c r="E4088" s="71">
        <v>1469.02</v>
      </c>
      <c r="F4088" s="71">
        <v>29.17</v>
      </c>
      <c r="G4088" s="71">
        <v>1498.19</v>
      </c>
      <c r="H4088" s="45">
        <v>9</v>
      </c>
    </row>
    <row r="4089" spans="1:8" ht="30" x14ac:dyDescent="0.25">
      <c r="A4089" s="68" t="s">
        <v>8197</v>
      </c>
      <c r="B4089" s="68"/>
      <c r="C4089" s="69" t="s">
        <v>8198</v>
      </c>
      <c r="D4089" s="70" t="s">
        <v>21</v>
      </c>
      <c r="E4089" s="71">
        <v>2117.1999999999998</v>
      </c>
      <c r="F4089" s="71">
        <v>499.05</v>
      </c>
      <c r="G4089" s="71">
        <v>2616.25</v>
      </c>
      <c r="H4089" s="45">
        <v>9</v>
      </c>
    </row>
    <row r="4090" spans="1:8" ht="30" x14ac:dyDescent="0.25">
      <c r="A4090" s="68" t="s">
        <v>8199</v>
      </c>
      <c r="B4090" s="68"/>
      <c r="C4090" s="69" t="s">
        <v>8200</v>
      </c>
      <c r="D4090" s="70" t="s">
        <v>21</v>
      </c>
      <c r="E4090" s="71">
        <v>7207.86</v>
      </c>
      <c r="F4090" s="71">
        <v>581.99</v>
      </c>
      <c r="G4090" s="71">
        <v>7789.85</v>
      </c>
      <c r="H4090" s="45">
        <v>9</v>
      </c>
    </row>
    <row r="4091" spans="1:8" x14ac:dyDescent="0.25">
      <c r="A4091" s="68" t="s">
        <v>8201</v>
      </c>
      <c r="B4091" s="68"/>
      <c r="C4091" s="69" t="s">
        <v>8202</v>
      </c>
      <c r="D4091" s="70"/>
      <c r="E4091" s="71"/>
      <c r="F4091" s="71"/>
      <c r="G4091" s="71"/>
      <c r="H4091" s="45">
        <v>5</v>
      </c>
    </row>
    <row r="4092" spans="1:8" x14ac:dyDescent="0.25">
      <c r="A4092" s="68" t="s">
        <v>8203</v>
      </c>
      <c r="B4092" s="68"/>
      <c r="C4092" s="69" t="s">
        <v>8204</v>
      </c>
      <c r="D4092" s="70" t="s">
        <v>21</v>
      </c>
      <c r="E4092" s="71">
        <v>84.54</v>
      </c>
      <c r="F4092" s="71">
        <v>9.5</v>
      </c>
      <c r="G4092" s="71">
        <v>94.04</v>
      </c>
      <c r="H4092" s="45">
        <v>9</v>
      </c>
    </row>
    <row r="4093" spans="1:8" x14ac:dyDescent="0.25">
      <c r="A4093" s="68" t="s">
        <v>8205</v>
      </c>
      <c r="B4093" s="68"/>
      <c r="C4093" s="69" t="s">
        <v>8206</v>
      </c>
      <c r="D4093" s="70" t="s">
        <v>21</v>
      </c>
      <c r="E4093" s="71">
        <v>24.3</v>
      </c>
      <c r="F4093" s="71">
        <v>7.13</v>
      </c>
      <c r="G4093" s="71">
        <v>31.43</v>
      </c>
      <c r="H4093" s="45">
        <v>9</v>
      </c>
    </row>
    <row r="4094" spans="1:8" x14ac:dyDescent="0.25">
      <c r="A4094" s="68" t="s">
        <v>8207</v>
      </c>
      <c r="B4094" s="68"/>
      <c r="C4094" s="69" t="s">
        <v>8208</v>
      </c>
      <c r="D4094" s="70" t="s">
        <v>21</v>
      </c>
      <c r="E4094" s="71">
        <v>13.47</v>
      </c>
      <c r="F4094" s="71">
        <v>7.13</v>
      </c>
      <c r="G4094" s="71">
        <v>20.6</v>
      </c>
      <c r="H4094" s="45">
        <v>9</v>
      </c>
    </row>
    <row r="4095" spans="1:8" x14ac:dyDescent="0.25">
      <c r="A4095" s="68" t="s">
        <v>8209</v>
      </c>
      <c r="B4095" s="68"/>
      <c r="C4095" s="69" t="s">
        <v>8210</v>
      </c>
      <c r="D4095" s="70" t="s">
        <v>21</v>
      </c>
      <c r="E4095" s="71">
        <v>11.73</v>
      </c>
      <c r="F4095" s="71">
        <v>7.13</v>
      </c>
      <c r="G4095" s="71">
        <v>18.86</v>
      </c>
      <c r="H4095" s="45">
        <v>9</v>
      </c>
    </row>
    <row r="4096" spans="1:8" x14ac:dyDescent="0.25">
      <c r="A4096" s="68" t="s">
        <v>8211</v>
      </c>
      <c r="B4096" s="68"/>
      <c r="C4096" s="69" t="s">
        <v>8212</v>
      </c>
      <c r="D4096" s="70" t="s">
        <v>21</v>
      </c>
      <c r="E4096" s="71">
        <v>17.86</v>
      </c>
      <c r="F4096" s="71">
        <v>7.13</v>
      </c>
      <c r="G4096" s="71">
        <v>24.99</v>
      </c>
      <c r="H4096" s="45">
        <v>9</v>
      </c>
    </row>
    <row r="4097" spans="1:8" x14ac:dyDescent="0.25">
      <c r="A4097" s="68" t="s">
        <v>8213</v>
      </c>
      <c r="B4097" s="68"/>
      <c r="C4097" s="69" t="s">
        <v>8214</v>
      </c>
      <c r="D4097" s="70" t="s">
        <v>21</v>
      </c>
      <c r="E4097" s="71">
        <v>14.02</v>
      </c>
      <c r="F4097" s="71">
        <v>7.13</v>
      </c>
      <c r="G4097" s="71">
        <v>21.15</v>
      </c>
      <c r="H4097" s="45">
        <v>9</v>
      </c>
    </row>
    <row r="4098" spans="1:8" x14ac:dyDescent="0.25">
      <c r="A4098" s="68" t="s">
        <v>8215</v>
      </c>
      <c r="B4098" s="68"/>
      <c r="C4098" s="69" t="s">
        <v>8216</v>
      </c>
      <c r="D4098" s="70" t="s">
        <v>21</v>
      </c>
      <c r="E4098" s="71">
        <v>37.520000000000003</v>
      </c>
      <c r="F4098" s="71">
        <v>7.97</v>
      </c>
      <c r="G4098" s="71">
        <v>45.49</v>
      </c>
      <c r="H4098" s="45">
        <v>9</v>
      </c>
    </row>
    <row r="4099" spans="1:8" x14ac:dyDescent="0.25">
      <c r="A4099" s="68" t="s">
        <v>8217</v>
      </c>
      <c r="B4099" s="68"/>
      <c r="C4099" s="69" t="s">
        <v>8218</v>
      </c>
      <c r="D4099" s="70" t="s">
        <v>21</v>
      </c>
      <c r="E4099" s="71">
        <v>33.56</v>
      </c>
      <c r="F4099" s="71">
        <v>7.97</v>
      </c>
      <c r="G4099" s="71">
        <v>41.53</v>
      </c>
      <c r="H4099" s="45">
        <v>9</v>
      </c>
    </row>
    <row r="4100" spans="1:8" x14ac:dyDescent="0.25">
      <c r="A4100" s="68" t="s">
        <v>8219</v>
      </c>
      <c r="B4100" s="68"/>
      <c r="C4100" s="69" t="s">
        <v>8220</v>
      </c>
      <c r="D4100" s="70"/>
      <c r="E4100" s="71"/>
      <c r="F4100" s="71"/>
      <c r="G4100" s="71"/>
      <c r="H4100" s="45">
        <v>2</v>
      </c>
    </row>
    <row r="4101" spans="1:8" x14ac:dyDescent="0.25">
      <c r="A4101" s="68" t="s">
        <v>8221</v>
      </c>
      <c r="B4101" s="68"/>
      <c r="C4101" s="69" t="s">
        <v>8222</v>
      </c>
      <c r="D4101" s="70"/>
      <c r="E4101" s="71"/>
      <c r="F4101" s="71"/>
      <c r="G4101" s="71"/>
      <c r="H4101" s="45">
        <v>5</v>
      </c>
    </row>
    <row r="4102" spans="1:8" x14ac:dyDescent="0.25">
      <c r="A4102" s="68" t="s">
        <v>8223</v>
      </c>
      <c r="B4102" s="68"/>
      <c r="C4102" s="69" t="s">
        <v>8224</v>
      </c>
      <c r="D4102" s="70" t="s">
        <v>73</v>
      </c>
      <c r="E4102" s="71">
        <v>11247.36</v>
      </c>
      <c r="F4102" s="71">
        <v>74.8</v>
      </c>
      <c r="G4102" s="71">
        <v>11322.16</v>
      </c>
      <c r="H4102" s="45">
        <v>9</v>
      </c>
    </row>
    <row r="4103" spans="1:8" x14ac:dyDescent="0.25">
      <c r="A4103" s="68" t="s">
        <v>8225</v>
      </c>
      <c r="B4103" s="68"/>
      <c r="C4103" s="69" t="s">
        <v>8226</v>
      </c>
      <c r="D4103" s="70" t="s">
        <v>73</v>
      </c>
      <c r="E4103" s="71">
        <v>360.56</v>
      </c>
      <c r="F4103" s="71">
        <v>74.8</v>
      </c>
      <c r="G4103" s="71">
        <v>435.36</v>
      </c>
      <c r="H4103" s="45">
        <v>9</v>
      </c>
    </row>
    <row r="4104" spans="1:8" x14ac:dyDescent="0.25">
      <c r="A4104" s="68" t="s">
        <v>8227</v>
      </c>
      <c r="B4104" s="68"/>
      <c r="C4104" s="69" t="s">
        <v>8228</v>
      </c>
      <c r="D4104" s="70" t="s">
        <v>73</v>
      </c>
      <c r="E4104" s="71">
        <v>3713.75</v>
      </c>
      <c r="F4104" s="71">
        <v>74.8</v>
      </c>
      <c r="G4104" s="71">
        <v>3788.55</v>
      </c>
      <c r="H4104" s="45">
        <v>9</v>
      </c>
    </row>
    <row r="4105" spans="1:8" ht="45" x14ac:dyDescent="0.25">
      <c r="A4105" s="68" t="s">
        <v>8229</v>
      </c>
      <c r="B4105" s="68"/>
      <c r="C4105" s="69" t="s">
        <v>8230</v>
      </c>
      <c r="D4105" s="70" t="s">
        <v>21</v>
      </c>
      <c r="E4105" s="71">
        <v>10.52</v>
      </c>
      <c r="F4105" s="71">
        <v>5.42</v>
      </c>
      <c r="G4105" s="71">
        <v>15.94</v>
      </c>
      <c r="H4105" s="45">
        <v>9</v>
      </c>
    </row>
    <row r="4106" spans="1:8" ht="45" x14ac:dyDescent="0.25">
      <c r="A4106" s="68" t="s">
        <v>8231</v>
      </c>
      <c r="B4106" s="68"/>
      <c r="C4106" s="69" t="s">
        <v>8232</v>
      </c>
      <c r="D4106" s="70" t="s">
        <v>21</v>
      </c>
      <c r="E4106" s="71">
        <v>7.03</v>
      </c>
      <c r="F4106" s="71">
        <v>5.42</v>
      </c>
      <c r="G4106" s="71">
        <v>12.45</v>
      </c>
      <c r="H4106" s="45">
        <v>9</v>
      </c>
    </row>
    <row r="4107" spans="1:8" ht="45" x14ac:dyDescent="0.25">
      <c r="A4107" s="68" t="s">
        <v>8233</v>
      </c>
      <c r="B4107" s="68"/>
      <c r="C4107" s="69" t="s">
        <v>8234</v>
      </c>
      <c r="D4107" s="70" t="s">
        <v>21</v>
      </c>
      <c r="E4107" s="71">
        <v>6.58</v>
      </c>
      <c r="F4107" s="71">
        <v>5.42</v>
      </c>
      <c r="G4107" s="71">
        <v>12</v>
      </c>
      <c r="H4107" s="45">
        <v>9</v>
      </c>
    </row>
    <row r="4108" spans="1:8" ht="30" x14ac:dyDescent="0.25">
      <c r="A4108" s="68" t="s">
        <v>8235</v>
      </c>
      <c r="B4108" s="68"/>
      <c r="C4108" s="69" t="s">
        <v>8236</v>
      </c>
      <c r="D4108" s="70" t="s">
        <v>21</v>
      </c>
      <c r="E4108" s="71">
        <v>6.17</v>
      </c>
      <c r="F4108" s="71">
        <v>5.42</v>
      </c>
      <c r="G4108" s="71">
        <v>11.59</v>
      </c>
      <c r="H4108" s="45">
        <v>9</v>
      </c>
    </row>
    <row r="4109" spans="1:8" ht="30" x14ac:dyDescent="0.25">
      <c r="A4109" s="68" t="s">
        <v>8237</v>
      </c>
      <c r="B4109" s="68"/>
      <c r="C4109" s="69" t="s">
        <v>8238</v>
      </c>
      <c r="D4109" s="70" t="s">
        <v>21</v>
      </c>
      <c r="E4109" s="71">
        <v>12.67</v>
      </c>
      <c r="F4109" s="71">
        <v>5.42</v>
      </c>
      <c r="G4109" s="71">
        <v>18.09</v>
      </c>
      <c r="H4109" s="45">
        <v>9</v>
      </c>
    </row>
    <row r="4110" spans="1:8" ht="30" x14ac:dyDescent="0.25">
      <c r="A4110" s="68" t="s">
        <v>8239</v>
      </c>
      <c r="B4110" s="68"/>
      <c r="C4110" s="69" t="s">
        <v>8240</v>
      </c>
      <c r="D4110" s="70" t="s">
        <v>21</v>
      </c>
      <c r="E4110" s="71">
        <v>5.97</v>
      </c>
      <c r="F4110" s="71">
        <v>5.42</v>
      </c>
      <c r="G4110" s="71">
        <v>11.39</v>
      </c>
      <c r="H4110" s="45">
        <v>9</v>
      </c>
    </row>
    <row r="4111" spans="1:8" x14ac:dyDescent="0.25">
      <c r="A4111" s="68" t="s">
        <v>8241</v>
      </c>
      <c r="B4111" s="68"/>
      <c r="C4111" s="69" t="s">
        <v>8242</v>
      </c>
      <c r="D4111" s="70" t="s">
        <v>21</v>
      </c>
      <c r="E4111" s="71">
        <v>205.6</v>
      </c>
      <c r="F4111" s="71">
        <v>3.08</v>
      </c>
      <c r="G4111" s="71">
        <v>208.68</v>
      </c>
      <c r="H4111" s="45">
        <v>9</v>
      </c>
    </row>
    <row r="4112" spans="1:8" x14ac:dyDescent="0.25">
      <c r="A4112" s="68" t="s">
        <v>8243</v>
      </c>
      <c r="B4112" s="68"/>
      <c r="C4112" s="69" t="s">
        <v>8244</v>
      </c>
      <c r="D4112" s="70"/>
      <c r="E4112" s="71"/>
      <c r="F4112" s="71"/>
      <c r="G4112" s="71"/>
      <c r="H4112" s="45">
        <v>5</v>
      </c>
    </row>
    <row r="4113" spans="1:8" x14ac:dyDescent="0.25">
      <c r="A4113" s="68" t="s">
        <v>8245</v>
      </c>
      <c r="B4113" s="68"/>
      <c r="C4113" s="69" t="s">
        <v>8246</v>
      </c>
      <c r="D4113" s="70" t="s">
        <v>21</v>
      </c>
      <c r="E4113" s="71">
        <v>10.25</v>
      </c>
      <c r="F4113" s="71">
        <v>47.3</v>
      </c>
      <c r="G4113" s="71">
        <v>57.55</v>
      </c>
      <c r="H4113" s="45">
        <v>9</v>
      </c>
    </row>
    <row r="4114" spans="1:8" x14ac:dyDescent="0.25">
      <c r="A4114" s="68" t="s">
        <v>8247</v>
      </c>
      <c r="B4114" s="68"/>
      <c r="C4114" s="69" t="s">
        <v>8248</v>
      </c>
      <c r="D4114" s="70"/>
      <c r="E4114" s="71"/>
      <c r="F4114" s="71"/>
      <c r="G4114" s="71"/>
      <c r="H4114" s="45">
        <v>5</v>
      </c>
    </row>
    <row r="4115" spans="1:8" ht="45" x14ac:dyDescent="0.25">
      <c r="A4115" s="68" t="s">
        <v>8249</v>
      </c>
      <c r="B4115" s="68"/>
      <c r="C4115" s="69" t="s">
        <v>8250</v>
      </c>
      <c r="D4115" s="70" t="s">
        <v>21</v>
      </c>
      <c r="E4115" s="71">
        <v>100.28</v>
      </c>
      <c r="F4115" s="71">
        <v>6.36</v>
      </c>
      <c r="G4115" s="71">
        <v>106.64</v>
      </c>
      <c r="H4115" s="45">
        <v>9</v>
      </c>
    </row>
    <row r="4116" spans="1:8" ht="45" x14ac:dyDescent="0.25">
      <c r="A4116" s="68" t="s">
        <v>8251</v>
      </c>
      <c r="B4116" s="68"/>
      <c r="C4116" s="69" t="s">
        <v>8252</v>
      </c>
      <c r="D4116" s="70" t="s">
        <v>21</v>
      </c>
      <c r="E4116" s="71">
        <v>39.14</v>
      </c>
      <c r="F4116" s="71">
        <v>1.31</v>
      </c>
      <c r="G4116" s="71">
        <v>40.450000000000003</v>
      </c>
      <c r="H4116" s="45">
        <v>9</v>
      </c>
    </row>
    <row r="4117" spans="1:8" ht="30" x14ac:dyDescent="0.25">
      <c r="A4117" s="68" t="s">
        <v>8253</v>
      </c>
      <c r="B4117" s="68"/>
      <c r="C4117" s="69" t="s">
        <v>8254</v>
      </c>
      <c r="D4117" s="70" t="s">
        <v>73</v>
      </c>
      <c r="E4117" s="71">
        <v>69.790000000000006</v>
      </c>
      <c r="F4117" s="71"/>
      <c r="G4117" s="71">
        <v>69.790000000000006</v>
      </c>
      <c r="H4117" s="45">
        <v>9</v>
      </c>
    </row>
    <row r="4118" spans="1:8" x14ac:dyDescent="0.25">
      <c r="A4118" s="68" t="s">
        <v>8255</v>
      </c>
      <c r="B4118" s="68"/>
      <c r="C4118" s="69" t="s">
        <v>8256</v>
      </c>
      <c r="D4118" s="70" t="s">
        <v>592</v>
      </c>
      <c r="E4118" s="71">
        <v>26.9</v>
      </c>
      <c r="F4118" s="71"/>
      <c r="G4118" s="71">
        <v>26.9</v>
      </c>
      <c r="H4118" s="45">
        <v>9</v>
      </c>
    </row>
    <row r="4119" spans="1:8" x14ac:dyDescent="0.25">
      <c r="A4119" s="68" t="s">
        <v>8257</v>
      </c>
      <c r="B4119" s="68"/>
      <c r="C4119" s="69" t="s">
        <v>8258</v>
      </c>
      <c r="D4119" s="70"/>
      <c r="E4119" s="71"/>
      <c r="F4119" s="71"/>
      <c r="G4119" s="71"/>
      <c r="H4119" s="45">
        <v>2</v>
      </c>
    </row>
    <row r="4120" spans="1:8" x14ac:dyDescent="0.25">
      <c r="A4120" s="68" t="s">
        <v>8259</v>
      </c>
      <c r="B4120" s="68"/>
      <c r="C4120" s="69" t="s">
        <v>8260</v>
      </c>
      <c r="D4120" s="70"/>
      <c r="E4120" s="71"/>
      <c r="F4120" s="71"/>
      <c r="G4120" s="71"/>
      <c r="H4120" s="45">
        <v>5</v>
      </c>
    </row>
    <row r="4121" spans="1:8" ht="30" x14ac:dyDescent="0.25">
      <c r="A4121" s="68" t="s">
        <v>8261</v>
      </c>
      <c r="B4121" s="68"/>
      <c r="C4121" s="69" t="s">
        <v>8262</v>
      </c>
      <c r="D4121" s="70" t="s">
        <v>21</v>
      </c>
      <c r="E4121" s="71">
        <v>695.59</v>
      </c>
      <c r="F4121" s="71"/>
      <c r="G4121" s="71">
        <v>695.59</v>
      </c>
      <c r="H4121" s="45">
        <v>9</v>
      </c>
    </row>
  </sheetData>
  <mergeCells count="4">
    <mergeCell ref="C1:G1"/>
    <mergeCell ref="A2:G2"/>
    <mergeCell ref="A3:G3"/>
    <mergeCell ref="A4:G4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H4131"/>
  <sheetViews>
    <sheetView view="pageBreakPreview" zoomScaleNormal="100" workbookViewId="0">
      <selection activeCell="O18" sqref="O18"/>
    </sheetView>
  </sheetViews>
  <sheetFormatPr defaultColWidth="8.85546875" defaultRowHeight="15" x14ac:dyDescent="0.25"/>
  <cols>
    <col min="1" max="2" width="11.7109375" style="15" customWidth="1"/>
    <col min="3" max="3" width="57.28515625" style="16" customWidth="1"/>
    <col min="4" max="4" width="8.85546875" style="17"/>
    <col min="5" max="5" width="9.85546875" style="18" customWidth="1"/>
    <col min="6" max="7" width="12.7109375" style="18" customWidth="1"/>
    <col min="8" max="8" width="8" style="19" hidden="1" customWidth="1"/>
    <col min="9" max="16384" width="8.85546875" style="19"/>
  </cols>
  <sheetData>
    <row r="1" spans="1:8" ht="16.5" x14ac:dyDescent="0.25">
      <c r="C1" s="8" t="s">
        <v>0</v>
      </c>
      <c r="D1" s="8"/>
      <c r="E1" s="8"/>
      <c r="F1" s="8"/>
      <c r="G1" s="8"/>
    </row>
    <row r="2" spans="1:8" ht="16.5" x14ac:dyDescent="0.25">
      <c r="A2" s="8" t="s">
        <v>1</v>
      </c>
      <c r="B2" s="8"/>
      <c r="C2" s="8"/>
      <c r="D2" s="8"/>
      <c r="E2" s="8"/>
      <c r="F2" s="8"/>
      <c r="G2" s="8"/>
    </row>
    <row r="3" spans="1:8" x14ac:dyDescent="0.25">
      <c r="A3" s="7" t="s">
        <v>2</v>
      </c>
      <c r="B3" s="7"/>
      <c r="C3" s="7"/>
      <c r="D3" s="7"/>
      <c r="E3" s="7"/>
      <c r="F3" s="7"/>
      <c r="G3" s="7"/>
    </row>
    <row r="4" spans="1:8" ht="15.75" x14ac:dyDescent="0.25">
      <c r="A4" s="6" t="s">
        <v>3</v>
      </c>
      <c r="B4" s="6"/>
      <c r="C4" s="6"/>
      <c r="D4" s="6"/>
      <c r="E4" s="6"/>
      <c r="F4" s="6"/>
      <c r="G4" s="6"/>
    </row>
    <row r="5" spans="1:8" x14ac:dyDescent="0.25">
      <c r="A5" s="20"/>
      <c r="B5" s="20"/>
      <c r="E5" s="21"/>
      <c r="F5" s="22"/>
      <c r="G5" s="23" t="s">
        <v>8272</v>
      </c>
    </row>
    <row r="6" spans="1:8" x14ac:dyDescent="0.25">
      <c r="A6" s="20"/>
      <c r="B6" s="20"/>
      <c r="C6" s="24"/>
      <c r="D6" s="72"/>
      <c r="E6" s="21"/>
      <c r="F6" s="23" t="s">
        <v>5</v>
      </c>
      <c r="G6" s="26" t="s">
        <v>8273</v>
      </c>
    </row>
    <row r="7" spans="1:8" x14ac:dyDescent="0.25">
      <c r="A7" s="20"/>
      <c r="B7" s="20"/>
      <c r="C7" s="24"/>
      <c r="D7" s="73" t="s">
        <v>7</v>
      </c>
      <c r="E7" s="74">
        <v>0</v>
      </c>
      <c r="F7" s="75" t="s">
        <v>8</v>
      </c>
      <c r="G7" s="74">
        <v>0.9778</v>
      </c>
    </row>
    <row r="8" spans="1:8" s="17" customFormat="1" x14ac:dyDescent="0.25">
      <c r="A8" s="31" t="s">
        <v>9</v>
      </c>
      <c r="B8" s="32"/>
      <c r="C8" s="33" t="s">
        <v>10</v>
      </c>
      <c r="D8" s="34" t="s">
        <v>11</v>
      </c>
      <c r="E8" s="35" t="s">
        <v>12</v>
      </c>
      <c r="F8" s="35" t="s">
        <v>13</v>
      </c>
      <c r="G8" s="35" t="s">
        <v>14</v>
      </c>
    </row>
    <row r="9" spans="1:8" x14ac:dyDescent="0.25">
      <c r="A9" s="36" t="s">
        <v>15</v>
      </c>
      <c r="B9" s="36"/>
      <c r="C9" s="37" t="s">
        <v>16</v>
      </c>
      <c r="D9" s="38"/>
      <c r="E9" s="39"/>
      <c r="F9" s="39"/>
      <c r="G9" s="39"/>
      <c r="H9" s="19">
        <v>2</v>
      </c>
    </row>
    <row r="10" spans="1:8" x14ac:dyDescent="0.25">
      <c r="A10" s="40" t="s">
        <v>17</v>
      </c>
      <c r="B10" s="40"/>
      <c r="C10" s="41" t="s">
        <v>18</v>
      </c>
      <c r="D10" s="42"/>
      <c r="E10" s="43"/>
      <c r="F10" s="43"/>
      <c r="G10" s="43"/>
      <c r="H10" s="19">
        <v>5</v>
      </c>
    </row>
    <row r="11" spans="1:8" ht="45" x14ac:dyDescent="0.25">
      <c r="A11" s="40" t="s">
        <v>19</v>
      </c>
      <c r="B11" s="40"/>
      <c r="C11" s="41" t="s">
        <v>20</v>
      </c>
      <c r="D11" s="42" t="s">
        <v>21</v>
      </c>
      <c r="E11" s="43"/>
      <c r="F11" s="43">
        <v>5636.66</v>
      </c>
      <c r="G11" s="43">
        <v>5636.66</v>
      </c>
      <c r="H11" s="19">
        <v>9</v>
      </c>
    </row>
    <row r="12" spans="1:8" ht="45" x14ac:dyDescent="0.25">
      <c r="A12" s="40" t="s">
        <v>22</v>
      </c>
      <c r="B12" s="40"/>
      <c r="C12" s="41" t="s">
        <v>23</v>
      </c>
      <c r="D12" s="42" t="s">
        <v>21</v>
      </c>
      <c r="E12" s="43"/>
      <c r="F12" s="43">
        <v>7495.66</v>
      </c>
      <c r="G12" s="43">
        <v>7495.66</v>
      </c>
      <c r="H12" s="19">
        <v>9</v>
      </c>
    </row>
    <row r="13" spans="1:8" ht="45" x14ac:dyDescent="0.25">
      <c r="A13" s="40" t="s">
        <v>24</v>
      </c>
      <c r="B13" s="40"/>
      <c r="C13" s="41" t="s">
        <v>25</v>
      </c>
      <c r="D13" s="42" t="s">
        <v>21</v>
      </c>
      <c r="E13" s="43"/>
      <c r="F13" s="43">
        <v>12804.27</v>
      </c>
      <c r="G13" s="43">
        <v>12804.27</v>
      </c>
      <c r="H13" s="19">
        <v>9</v>
      </c>
    </row>
    <row r="14" spans="1:8" ht="45" x14ac:dyDescent="0.25">
      <c r="A14" s="40" t="s">
        <v>26</v>
      </c>
      <c r="B14" s="40"/>
      <c r="C14" s="41" t="s">
        <v>27</v>
      </c>
      <c r="D14" s="42" t="s">
        <v>21</v>
      </c>
      <c r="E14" s="43"/>
      <c r="F14" s="43">
        <v>17556.16</v>
      </c>
      <c r="G14" s="43">
        <v>17556.16</v>
      </c>
      <c r="H14" s="19">
        <v>9</v>
      </c>
    </row>
    <row r="15" spans="1:8" ht="45" x14ac:dyDescent="0.25">
      <c r="A15" s="40" t="s">
        <v>28</v>
      </c>
      <c r="B15" s="40"/>
      <c r="C15" s="41" t="s">
        <v>29</v>
      </c>
      <c r="D15" s="42" t="s">
        <v>21</v>
      </c>
      <c r="E15" s="43"/>
      <c r="F15" s="43">
        <v>20458.990000000002</v>
      </c>
      <c r="G15" s="43">
        <v>20458.990000000002</v>
      </c>
      <c r="H15" s="19">
        <v>9</v>
      </c>
    </row>
    <row r="16" spans="1:8" x14ac:dyDescent="0.25">
      <c r="A16" s="40" t="s">
        <v>30</v>
      </c>
      <c r="B16" s="40"/>
      <c r="C16" s="41" t="s">
        <v>31</v>
      </c>
      <c r="D16" s="42"/>
      <c r="E16" s="43"/>
      <c r="F16" s="43"/>
      <c r="G16" s="43"/>
      <c r="H16" s="19">
        <v>5</v>
      </c>
    </row>
    <row r="17" spans="1:8" ht="45" x14ac:dyDescent="0.25">
      <c r="A17" s="40" t="s">
        <v>32</v>
      </c>
      <c r="B17" s="40"/>
      <c r="C17" s="41" t="s">
        <v>33</v>
      </c>
      <c r="D17" s="42" t="s">
        <v>21</v>
      </c>
      <c r="E17" s="43"/>
      <c r="F17" s="43">
        <v>7199.56</v>
      </c>
      <c r="G17" s="43">
        <v>7199.56</v>
      </c>
      <c r="H17" s="19">
        <v>9</v>
      </c>
    </row>
    <row r="18" spans="1:8" ht="60" x14ac:dyDescent="0.25">
      <c r="A18" s="40" t="s">
        <v>34</v>
      </c>
      <c r="B18" s="40"/>
      <c r="C18" s="41" t="s">
        <v>35</v>
      </c>
      <c r="D18" s="42" t="s">
        <v>21</v>
      </c>
      <c r="E18" s="43"/>
      <c r="F18" s="43">
        <v>12194.64</v>
      </c>
      <c r="G18" s="43">
        <v>12194.64</v>
      </c>
      <c r="H18" s="19">
        <v>9</v>
      </c>
    </row>
    <row r="19" spans="1:8" ht="45" x14ac:dyDescent="0.25">
      <c r="A19" s="40" t="s">
        <v>36</v>
      </c>
      <c r="B19" s="40"/>
      <c r="C19" s="41" t="s">
        <v>37</v>
      </c>
      <c r="D19" s="42" t="s">
        <v>21</v>
      </c>
      <c r="E19" s="43"/>
      <c r="F19" s="43">
        <v>16501.64</v>
      </c>
      <c r="G19" s="43">
        <v>16501.64</v>
      </c>
      <c r="H19" s="19">
        <v>9</v>
      </c>
    </row>
    <row r="20" spans="1:8" ht="45" x14ac:dyDescent="0.25">
      <c r="A20" s="40" t="s">
        <v>38</v>
      </c>
      <c r="B20" s="40"/>
      <c r="C20" s="41" t="s">
        <v>39</v>
      </c>
      <c r="D20" s="42" t="s">
        <v>21</v>
      </c>
      <c r="E20" s="43"/>
      <c r="F20" s="43">
        <v>21949.1</v>
      </c>
      <c r="G20" s="43">
        <v>21949.1</v>
      </c>
      <c r="H20" s="19">
        <v>9</v>
      </c>
    </row>
    <row r="21" spans="1:8" x14ac:dyDescent="0.25">
      <c r="A21" s="40" t="s">
        <v>40</v>
      </c>
      <c r="B21" s="40"/>
      <c r="C21" s="41" t="s">
        <v>41</v>
      </c>
      <c r="D21" s="42"/>
      <c r="E21" s="43"/>
      <c r="F21" s="43"/>
      <c r="G21" s="43"/>
      <c r="H21" s="19">
        <v>5</v>
      </c>
    </row>
    <row r="22" spans="1:8" x14ac:dyDescent="0.25">
      <c r="A22" s="40" t="s">
        <v>42</v>
      </c>
      <c r="B22" s="40"/>
      <c r="C22" s="41" t="s">
        <v>43</v>
      </c>
      <c r="D22" s="42" t="s">
        <v>21</v>
      </c>
      <c r="E22" s="43"/>
      <c r="F22" s="43">
        <v>2836.01</v>
      </c>
      <c r="G22" s="43">
        <v>2836.01</v>
      </c>
      <c r="H22" s="19">
        <v>9</v>
      </c>
    </row>
    <row r="23" spans="1:8" x14ac:dyDescent="0.25">
      <c r="A23" s="40" t="s">
        <v>44</v>
      </c>
      <c r="B23" s="40"/>
      <c r="C23" s="41" t="s">
        <v>45</v>
      </c>
      <c r="D23" s="42" t="s">
        <v>21</v>
      </c>
      <c r="E23" s="43"/>
      <c r="F23" s="43">
        <v>3833.98</v>
      </c>
      <c r="G23" s="43">
        <v>3833.98</v>
      </c>
      <c r="H23" s="19">
        <v>9</v>
      </c>
    </row>
    <row r="24" spans="1:8" x14ac:dyDescent="0.25">
      <c r="A24" s="40" t="s">
        <v>46</v>
      </c>
      <c r="B24" s="40"/>
      <c r="C24" s="41" t="s">
        <v>47</v>
      </c>
      <c r="D24" s="42" t="s">
        <v>21</v>
      </c>
      <c r="E24" s="43"/>
      <c r="F24" s="43">
        <v>2079.88</v>
      </c>
      <c r="G24" s="43">
        <v>2079.88</v>
      </c>
      <c r="H24" s="19">
        <v>9</v>
      </c>
    </row>
    <row r="25" spans="1:8" x14ac:dyDescent="0.25">
      <c r="A25" s="40" t="s">
        <v>48</v>
      </c>
      <c r="B25" s="40"/>
      <c r="C25" s="41" t="s">
        <v>49</v>
      </c>
      <c r="D25" s="42" t="s">
        <v>21</v>
      </c>
      <c r="E25" s="43"/>
      <c r="F25" s="43">
        <v>2845.66</v>
      </c>
      <c r="G25" s="43">
        <v>2845.66</v>
      </c>
      <c r="H25" s="19">
        <v>9</v>
      </c>
    </row>
    <row r="26" spans="1:8" x14ac:dyDescent="0.25">
      <c r="A26" s="40" t="s">
        <v>50</v>
      </c>
      <c r="B26" s="40"/>
      <c r="C26" s="41" t="s">
        <v>51</v>
      </c>
      <c r="D26" s="42" t="s">
        <v>21</v>
      </c>
      <c r="E26" s="43"/>
      <c r="F26" s="43">
        <v>892.89</v>
      </c>
      <c r="G26" s="43">
        <v>892.89</v>
      </c>
      <c r="H26" s="19">
        <v>9</v>
      </c>
    </row>
    <row r="27" spans="1:8" x14ac:dyDescent="0.25">
      <c r="A27" s="40" t="s">
        <v>52</v>
      </c>
      <c r="B27" s="40"/>
      <c r="C27" s="41" t="s">
        <v>53</v>
      </c>
      <c r="D27" s="42" t="s">
        <v>21</v>
      </c>
      <c r="E27" s="43"/>
      <c r="F27" s="43">
        <v>1188.55</v>
      </c>
      <c r="G27" s="43">
        <v>1188.55</v>
      </c>
      <c r="H27" s="19">
        <v>9</v>
      </c>
    </row>
    <row r="28" spans="1:8" x14ac:dyDescent="0.25">
      <c r="A28" s="40" t="s">
        <v>54</v>
      </c>
      <c r="B28" s="40"/>
      <c r="C28" s="41" t="s">
        <v>55</v>
      </c>
      <c r="D28" s="42" t="s">
        <v>21</v>
      </c>
      <c r="E28" s="43"/>
      <c r="F28" s="43">
        <v>991.52</v>
      </c>
      <c r="G28" s="43">
        <v>991.52</v>
      </c>
      <c r="H28" s="19">
        <v>9</v>
      </c>
    </row>
    <row r="29" spans="1:8" x14ac:dyDescent="0.25">
      <c r="A29" s="40" t="s">
        <v>56</v>
      </c>
      <c r="B29" s="40"/>
      <c r="C29" s="41" t="s">
        <v>57</v>
      </c>
      <c r="D29" s="42" t="s">
        <v>21</v>
      </c>
      <c r="E29" s="43"/>
      <c r="F29" s="43">
        <v>1374.79</v>
      </c>
      <c r="G29" s="43">
        <v>1374.79</v>
      </c>
      <c r="H29" s="19">
        <v>9</v>
      </c>
    </row>
    <row r="30" spans="1:8" x14ac:dyDescent="0.25">
      <c r="A30" s="40" t="s">
        <v>58</v>
      </c>
      <c r="B30" s="40"/>
      <c r="C30" s="41" t="s">
        <v>59</v>
      </c>
      <c r="D30" s="42" t="s">
        <v>21</v>
      </c>
      <c r="E30" s="43"/>
      <c r="F30" s="43">
        <v>1908.51</v>
      </c>
      <c r="G30" s="43">
        <v>1908.51</v>
      </c>
      <c r="H30" s="19">
        <v>9</v>
      </c>
    </row>
    <row r="31" spans="1:8" x14ac:dyDescent="0.25">
      <c r="A31" s="40" t="s">
        <v>60</v>
      </c>
      <c r="B31" s="40"/>
      <c r="C31" s="41" t="s">
        <v>61</v>
      </c>
      <c r="D31" s="42" t="s">
        <v>21</v>
      </c>
      <c r="E31" s="43"/>
      <c r="F31" s="43">
        <v>2601.48</v>
      </c>
      <c r="G31" s="43">
        <v>2601.48</v>
      </c>
      <c r="H31" s="19">
        <v>9</v>
      </c>
    </row>
    <row r="32" spans="1:8" x14ac:dyDescent="0.25">
      <c r="A32" s="40" t="s">
        <v>62</v>
      </c>
      <c r="B32" s="40"/>
      <c r="C32" s="41" t="s">
        <v>63</v>
      </c>
      <c r="D32" s="42" t="s">
        <v>21</v>
      </c>
      <c r="E32" s="43"/>
      <c r="F32" s="43">
        <v>1647.55</v>
      </c>
      <c r="G32" s="43">
        <v>1647.55</v>
      </c>
      <c r="H32" s="19">
        <v>9</v>
      </c>
    </row>
    <row r="33" spans="1:8" x14ac:dyDescent="0.25">
      <c r="A33" s="40" t="s">
        <v>64</v>
      </c>
      <c r="B33" s="40"/>
      <c r="C33" s="41" t="s">
        <v>65</v>
      </c>
      <c r="D33" s="42" t="s">
        <v>21</v>
      </c>
      <c r="E33" s="43"/>
      <c r="F33" s="43">
        <v>2129.5300000000002</v>
      </c>
      <c r="G33" s="43">
        <v>2129.5300000000002</v>
      </c>
      <c r="H33" s="19">
        <v>9</v>
      </c>
    </row>
    <row r="34" spans="1:8" x14ac:dyDescent="0.25">
      <c r="A34" s="40" t="s">
        <v>66</v>
      </c>
      <c r="B34" s="40"/>
      <c r="C34" s="41" t="s">
        <v>67</v>
      </c>
      <c r="D34" s="42"/>
      <c r="E34" s="43"/>
      <c r="F34" s="43"/>
      <c r="G34" s="43"/>
      <c r="H34" s="19">
        <v>5</v>
      </c>
    </row>
    <row r="35" spans="1:8" ht="30" x14ac:dyDescent="0.25">
      <c r="A35" s="40" t="s">
        <v>68</v>
      </c>
      <c r="B35" s="40"/>
      <c r="C35" s="41" t="s">
        <v>69</v>
      </c>
      <c r="D35" s="42" t="s">
        <v>70</v>
      </c>
      <c r="E35" s="43">
        <v>1215.48</v>
      </c>
      <c r="F35" s="43"/>
      <c r="G35" s="43">
        <v>1215.48</v>
      </c>
      <c r="H35" s="19">
        <v>9</v>
      </c>
    </row>
    <row r="36" spans="1:8" ht="30" x14ac:dyDescent="0.25">
      <c r="A36" s="40" t="s">
        <v>71</v>
      </c>
      <c r="B36" s="40"/>
      <c r="C36" s="41" t="s">
        <v>72</v>
      </c>
      <c r="D36" s="42" t="s">
        <v>73</v>
      </c>
      <c r="E36" s="43">
        <v>0.04</v>
      </c>
      <c r="F36" s="43">
        <v>0.13</v>
      </c>
      <c r="G36" s="43">
        <v>0.17</v>
      </c>
      <c r="H36" s="19">
        <v>9</v>
      </c>
    </row>
    <row r="37" spans="1:8" ht="45" x14ac:dyDescent="0.25">
      <c r="A37" s="40" t="s">
        <v>74</v>
      </c>
      <c r="B37" s="40"/>
      <c r="C37" s="41" t="s">
        <v>75</v>
      </c>
      <c r="D37" s="42" t="s">
        <v>73</v>
      </c>
      <c r="E37" s="43">
        <v>0.39</v>
      </c>
      <c r="F37" s="43">
        <v>0.46</v>
      </c>
      <c r="G37" s="43">
        <v>0.85</v>
      </c>
      <c r="H37" s="19">
        <v>9</v>
      </c>
    </row>
    <row r="38" spans="1:8" ht="45" x14ac:dyDescent="0.25">
      <c r="A38" s="40" t="s">
        <v>76</v>
      </c>
      <c r="B38" s="40"/>
      <c r="C38" s="41" t="s">
        <v>77</v>
      </c>
      <c r="D38" s="42" t="s">
        <v>73</v>
      </c>
      <c r="E38" s="43">
        <v>0.3</v>
      </c>
      <c r="F38" s="43">
        <v>0.35</v>
      </c>
      <c r="G38" s="43">
        <v>0.65</v>
      </c>
      <c r="H38" s="19">
        <v>9</v>
      </c>
    </row>
    <row r="39" spans="1:8" ht="45" x14ac:dyDescent="0.25">
      <c r="A39" s="40" t="s">
        <v>78</v>
      </c>
      <c r="B39" s="40"/>
      <c r="C39" s="41" t="s">
        <v>79</v>
      </c>
      <c r="D39" s="42" t="s">
        <v>73</v>
      </c>
      <c r="E39" s="43">
        <v>0.25</v>
      </c>
      <c r="F39" s="43">
        <v>0.28999999999999998</v>
      </c>
      <c r="G39" s="43">
        <v>0.54</v>
      </c>
      <c r="H39" s="19">
        <v>9</v>
      </c>
    </row>
    <row r="40" spans="1:8" ht="30" x14ac:dyDescent="0.25">
      <c r="A40" s="40" t="s">
        <v>80</v>
      </c>
      <c r="B40" s="40"/>
      <c r="C40" s="41" t="s">
        <v>81</v>
      </c>
      <c r="D40" s="42" t="s">
        <v>73</v>
      </c>
      <c r="E40" s="43">
        <v>0.34</v>
      </c>
      <c r="F40" s="43">
        <v>0.4</v>
      </c>
      <c r="G40" s="43">
        <v>0.74</v>
      </c>
      <c r="H40" s="19">
        <v>9</v>
      </c>
    </row>
    <row r="41" spans="1:8" ht="30" x14ac:dyDescent="0.25">
      <c r="A41" s="40" t="s">
        <v>82</v>
      </c>
      <c r="B41" s="40"/>
      <c r="C41" s="41" t="s">
        <v>83</v>
      </c>
      <c r="D41" s="42" t="s">
        <v>73</v>
      </c>
      <c r="E41" s="43">
        <v>0.16</v>
      </c>
      <c r="F41" s="43">
        <v>0.45</v>
      </c>
      <c r="G41" s="43">
        <v>0.61</v>
      </c>
      <c r="H41" s="19">
        <v>9</v>
      </c>
    </row>
    <row r="42" spans="1:8" ht="30" x14ac:dyDescent="0.25">
      <c r="A42" s="40" t="s">
        <v>84</v>
      </c>
      <c r="B42" s="40"/>
      <c r="C42" s="41" t="s">
        <v>85</v>
      </c>
      <c r="D42" s="42" t="s">
        <v>73</v>
      </c>
      <c r="E42" s="43">
        <v>0.21</v>
      </c>
      <c r="F42" s="43">
        <v>0.25</v>
      </c>
      <c r="G42" s="43">
        <v>0.46</v>
      </c>
      <c r="H42" s="19">
        <v>9</v>
      </c>
    </row>
    <row r="43" spans="1:8" ht="30" x14ac:dyDescent="0.25">
      <c r="A43" s="40" t="s">
        <v>86</v>
      </c>
      <c r="B43" s="40"/>
      <c r="C43" s="41" t="s">
        <v>87</v>
      </c>
      <c r="D43" s="42" t="s">
        <v>73</v>
      </c>
      <c r="E43" s="43">
        <v>0.28999999999999998</v>
      </c>
      <c r="F43" s="43">
        <v>0.35</v>
      </c>
      <c r="G43" s="43">
        <v>0.64</v>
      </c>
      <c r="H43" s="19">
        <v>9</v>
      </c>
    </row>
    <row r="44" spans="1:8" ht="30" x14ac:dyDescent="0.25">
      <c r="A44" s="40" t="s">
        <v>88</v>
      </c>
      <c r="B44" s="40"/>
      <c r="C44" s="41" t="s">
        <v>89</v>
      </c>
      <c r="D44" s="42" t="s">
        <v>73</v>
      </c>
      <c r="E44" s="43">
        <v>0.26</v>
      </c>
      <c r="F44" s="43">
        <v>0.3</v>
      </c>
      <c r="G44" s="43">
        <v>0.56000000000000005</v>
      </c>
      <c r="H44" s="19">
        <v>9</v>
      </c>
    </row>
    <row r="45" spans="1:8" ht="30" x14ac:dyDescent="0.25">
      <c r="A45" s="40" t="s">
        <v>90</v>
      </c>
      <c r="B45" s="40"/>
      <c r="C45" s="41" t="s">
        <v>91</v>
      </c>
      <c r="D45" s="42" t="s">
        <v>73</v>
      </c>
      <c r="E45" s="43">
        <v>0.25</v>
      </c>
      <c r="F45" s="43">
        <v>0.3</v>
      </c>
      <c r="G45" s="43">
        <v>0.55000000000000004</v>
      </c>
      <c r="H45" s="19">
        <v>9</v>
      </c>
    </row>
    <row r="46" spans="1:8" ht="45" x14ac:dyDescent="0.25">
      <c r="A46" s="40" t="s">
        <v>92</v>
      </c>
      <c r="B46" s="40"/>
      <c r="C46" s="41" t="s">
        <v>93</v>
      </c>
      <c r="D46" s="42" t="s">
        <v>73</v>
      </c>
      <c r="E46" s="43">
        <v>0.42</v>
      </c>
      <c r="F46" s="43">
        <v>0.49</v>
      </c>
      <c r="G46" s="43">
        <v>0.91</v>
      </c>
      <c r="H46" s="19">
        <v>9</v>
      </c>
    </row>
    <row r="47" spans="1:8" ht="45" x14ac:dyDescent="0.25">
      <c r="A47" s="40" t="s">
        <v>94</v>
      </c>
      <c r="B47" s="40"/>
      <c r="C47" s="41" t="s">
        <v>95</v>
      </c>
      <c r="D47" s="42" t="s">
        <v>73</v>
      </c>
      <c r="E47" s="43">
        <v>0.33</v>
      </c>
      <c r="F47" s="43">
        <v>0.39</v>
      </c>
      <c r="G47" s="43">
        <v>0.72</v>
      </c>
      <c r="H47" s="19">
        <v>9</v>
      </c>
    </row>
    <row r="48" spans="1:8" ht="45" x14ac:dyDescent="0.25">
      <c r="A48" s="40" t="s">
        <v>96</v>
      </c>
      <c r="B48" s="40"/>
      <c r="C48" s="41" t="s">
        <v>97</v>
      </c>
      <c r="D48" s="42" t="s">
        <v>73</v>
      </c>
      <c r="E48" s="43">
        <v>0.26</v>
      </c>
      <c r="F48" s="43">
        <v>0.3</v>
      </c>
      <c r="G48" s="43">
        <v>0.56000000000000005</v>
      </c>
      <c r="H48" s="19">
        <v>9</v>
      </c>
    </row>
    <row r="49" spans="1:8" ht="30" x14ac:dyDescent="0.25">
      <c r="A49" s="40" t="s">
        <v>98</v>
      </c>
      <c r="B49" s="40"/>
      <c r="C49" s="41" t="s">
        <v>99</v>
      </c>
      <c r="D49" s="42" t="s">
        <v>73</v>
      </c>
      <c r="E49" s="43">
        <v>0.34</v>
      </c>
      <c r="F49" s="43">
        <v>0.42</v>
      </c>
      <c r="G49" s="43">
        <v>0.76</v>
      </c>
      <c r="H49" s="19">
        <v>9</v>
      </c>
    </row>
    <row r="50" spans="1:8" ht="30" x14ac:dyDescent="0.25">
      <c r="A50" s="40" t="s">
        <v>100</v>
      </c>
      <c r="B50" s="40"/>
      <c r="C50" s="41" t="s">
        <v>101</v>
      </c>
      <c r="D50" s="42" t="s">
        <v>73</v>
      </c>
      <c r="E50" s="43">
        <v>0.28000000000000003</v>
      </c>
      <c r="F50" s="43">
        <v>0.35</v>
      </c>
      <c r="G50" s="43">
        <v>0.63</v>
      </c>
      <c r="H50" s="19">
        <v>9</v>
      </c>
    </row>
    <row r="51" spans="1:8" ht="30" x14ac:dyDescent="0.25">
      <c r="A51" s="40" t="s">
        <v>102</v>
      </c>
      <c r="B51" s="40"/>
      <c r="C51" s="41" t="s">
        <v>103</v>
      </c>
      <c r="D51" s="42" t="s">
        <v>73</v>
      </c>
      <c r="E51" s="43">
        <v>0.24</v>
      </c>
      <c r="F51" s="43">
        <v>0.28000000000000003</v>
      </c>
      <c r="G51" s="43">
        <v>0.52</v>
      </c>
      <c r="H51" s="19">
        <v>9</v>
      </c>
    </row>
    <row r="52" spans="1:8" ht="30" x14ac:dyDescent="0.25">
      <c r="A52" s="40" t="s">
        <v>104</v>
      </c>
      <c r="B52" s="40"/>
      <c r="C52" s="41" t="s">
        <v>105</v>
      </c>
      <c r="D52" s="42" t="s">
        <v>73</v>
      </c>
      <c r="E52" s="43">
        <v>0.4</v>
      </c>
      <c r="F52" s="43">
        <v>0.49</v>
      </c>
      <c r="G52" s="43">
        <v>0.89</v>
      </c>
      <c r="H52" s="19">
        <v>9</v>
      </c>
    </row>
    <row r="53" spans="1:8" ht="30" x14ac:dyDescent="0.25">
      <c r="A53" s="40" t="s">
        <v>106</v>
      </c>
      <c r="B53" s="40"/>
      <c r="C53" s="41" t="s">
        <v>107</v>
      </c>
      <c r="D53" s="42" t="s">
        <v>73</v>
      </c>
      <c r="E53" s="43">
        <v>0.26</v>
      </c>
      <c r="F53" s="43">
        <v>0.31</v>
      </c>
      <c r="G53" s="43">
        <v>0.56999999999999995</v>
      </c>
      <c r="H53" s="19">
        <v>9</v>
      </c>
    </row>
    <row r="54" spans="1:8" ht="30" x14ac:dyDescent="0.25">
      <c r="A54" s="40" t="s">
        <v>108</v>
      </c>
      <c r="B54" s="40"/>
      <c r="C54" s="41" t="s">
        <v>109</v>
      </c>
      <c r="D54" s="42" t="s">
        <v>73</v>
      </c>
      <c r="E54" s="43">
        <v>0.16</v>
      </c>
      <c r="F54" s="43">
        <v>0.34</v>
      </c>
      <c r="G54" s="43">
        <v>0.5</v>
      </c>
      <c r="H54" s="19">
        <v>9</v>
      </c>
    </row>
    <row r="55" spans="1:8" ht="30" x14ac:dyDescent="0.25">
      <c r="A55" s="40" t="s">
        <v>110</v>
      </c>
      <c r="B55" s="40"/>
      <c r="C55" s="41" t="s">
        <v>111</v>
      </c>
      <c r="D55" s="42" t="s">
        <v>73</v>
      </c>
      <c r="E55" s="43">
        <v>0.17</v>
      </c>
      <c r="F55" s="43">
        <v>0.21</v>
      </c>
      <c r="G55" s="43">
        <v>0.38</v>
      </c>
      <c r="H55" s="19">
        <v>9</v>
      </c>
    </row>
    <row r="56" spans="1:8" ht="30" x14ac:dyDescent="0.25">
      <c r="A56" s="40" t="s">
        <v>112</v>
      </c>
      <c r="B56" s="40"/>
      <c r="C56" s="41" t="s">
        <v>113</v>
      </c>
      <c r="D56" s="42" t="s">
        <v>73</v>
      </c>
      <c r="E56" s="43">
        <v>0.12</v>
      </c>
      <c r="F56" s="43">
        <v>0.14000000000000001</v>
      </c>
      <c r="G56" s="43">
        <v>0.26</v>
      </c>
      <c r="H56" s="19">
        <v>9</v>
      </c>
    </row>
    <row r="57" spans="1:8" ht="30" x14ac:dyDescent="0.25">
      <c r="A57" s="40" t="s">
        <v>114</v>
      </c>
      <c r="B57" s="40"/>
      <c r="C57" s="41" t="s">
        <v>115</v>
      </c>
      <c r="D57" s="42" t="s">
        <v>73</v>
      </c>
      <c r="E57" s="43">
        <v>0.09</v>
      </c>
      <c r="F57" s="43">
        <v>0.12</v>
      </c>
      <c r="G57" s="43">
        <v>0.21</v>
      </c>
      <c r="H57" s="19">
        <v>9</v>
      </c>
    </row>
    <row r="58" spans="1:8" ht="30" x14ac:dyDescent="0.25">
      <c r="A58" s="40" t="s">
        <v>116</v>
      </c>
      <c r="B58" s="40"/>
      <c r="C58" s="41" t="s">
        <v>117</v>
      </c>
      <c r="D58" s="42" t="s">
        <v>73</v>
      </c>
      <c r="E58" s="43">
        <v>0.08</v>
      </c>
      <c r="F58" s="43">
        <v>0.09</v>
      </c>
      <c r="G58" s="43">
        <v>0.17</v>
      </c>
      <c r="H58" s="19">
        <v>9</v>
      </c>
    </row>
    <row r="59" spans="1:8" ht="30" x14ac:dyDescent="0.25">
      <c r="A59" s="40" t="s">
        <v>118</v>
      </c>
      <c r="B59" s="40"/>
      <c r="C59" s="41" t="s">
        <v>119</v>
      </c>
      <c r="D59" s="42" t="s">
        <v>120</v>
      </c>
      <c r="E59" s="43">
        <v>608.4</v>
      </c>
      <c r="F59" s="43">
        <v>587.25</v>
      </c>
      <c r="G59" s="43">
        <v>1195.6500000000001</v>
      </c>
      <c r="H59" s="19">
        <v>9</v>
      </c>
    </row>
    <row r="60" spans="1:8" ht="30" x14ac:dyDescent="0.25">
      <c r="A60" s="40" t="s">
        <v>121</v>
      </c>
      <c r="B60" s="40"/>
      <c r="C60" s="41" t="s">
        <v>122</v>
      </c>
      <c r="D60" s="42" t="s">
        <v>21</v>
      </c>
      <c r="E60" s="43">
        <v>723.76</v>
      </c>
      <c r="F60" s="43">
        <v>401.39</v>
      </c>
      <c r="G60" s="43">
        <v>1125.1500000000001</v>
      </c>
      <c r="H60" s="19">
        <v>9</v>
      </c>
    </row>
    <row r="61" spans="1:8" x14ac:dyDescent="0.25">
      <c r="A61" s="40" t="s">
        <v>123</v>
      </c>
      <c r="B61" s="40"/>
      <c r="C61" s="41" t="s">
        <v>124</v>
      </c>
      <c r="D61" s="42"/>
      <c r="E61" s="43"/>
      <c r="F61" s="43"/>
      <c r="G61" s="43"/>
      <c r="H61" s="19">
        <v>5</v>
      </c>
    </row>
    <row r="62" spans="1:8" ht="30" x14ac:dyDescent="0.25">
      <c r="A62" s="40" t="s">
        <v>125</v>
      </c>
      <c r="B62" s="40"/>
      <c r="C62" s="41" t="s">
        <v>126</v>
      </c>
      <c r="D62" s="42" t="s">
        <v>70</v>
      </c>
      <c r="E62" s="43">
        <v>1257.79</v>
      </c>
      <c r="F62" s="43"/>
      <c r="G62" s="43">
        <v>1257.79</v>
      </c>
      <c r="H62" s="19">
        <v>9</v>
      </c>
    </row>
    <row r="63" spans="1:8" ht="30" x14ac:dyDescent="0.25">
      <c r="A63" s="40" t="s">
        <v>127</v>
      </c>
      <c r="B63" s="40"/>
      <c r="C63" s="41" t="s">
        <v>128</v>
      </c>
      <c r="D63" s="42" t="s">
        <v>70</v>
      </c>
      <c r="E63" s="43">
        <v>6870.7</v>
      </c>
      <c r="F63" s="43"/>
      <c r="G63" s="43">
        <v>6870.7</v>
      </c>
      <c r="H63" s="19">
        <v>9</v>
      </c>
    </row>
    <row r="64" spans="1:8" x14ac:dyDescent="0.25">
      <c r="A64" s="40" t="s">
        <v>129</v>
      </c>
      <c r="B64" s="40"/>
      <c r="C64" s="41" t="s">
        <v>130</v>
      </c>
      <c r="D64" s="42" t="s">
        <v>131</v>
      </c>
      <c r="E64" s="43">
        <v>94.45</v>
      </c>
      <c r="F64" s="43"/>
      <c r="G64" s="43">
        <v>94.45</v>
      </c>
      <c r="H64" s="19">
        <v>9</v>
      </c>
    </row>
    <row r="65" spans="1:8" x14ac:dyDescent="0.25">
      <c r="A65" s="40" t="s">
        <v>132</v>
      </c>
      <c r="B65" s="40"/>
      <c r="C65" s="41" t="s">
        <v>133</v>
      </c>
      <c r="D65" s="42" t="s">
        <v>131</v>
      </c>
      <c r="E65" s="43">
        <v>93.7</v>
      </c>
      <c r="F65" s="43"/>
      <c r="G65" s="43">
        <v>93.7</v>
      </c>
      <c r="H65" s="19">
        <v>9</v>
      </c>
    </row>
    <row r="66" spans="1:8" x14ac:dyDescent="0.25">
      <c r="A66" s="40" t="s">
        <v>134</v>
      </c>
      <c r="B66" s="40"/>
      <c r="C66" s="41" t="s">
        <v>135</v>
      </c>
      <c r="D66" s="42" t="s">
        <v>131</v>
      </c>
      <c r="E66" s="43">
        <v>377.39</v>
      </c>
      <c r="F66" s="43"/>
      <c r="G66" s="43">
        <v>377.39</v>
      </c>
      <c r="H66" s="19">
        <v>9</v>
      </c>
    </row>
    <row r="67" spans="1:8" x14ac:dyDescent="0.25">
      <c r="A67" s="40" t="s">
        <v>136</v>
      </c>
      <c r="B67" s="40"/>
      <c r="C67" s="41" t="s">
        <v>137</v>
      </c>
      <c r="D67" s="42" t="s">
        <v>131</v>
      </c>
      <c r="E67" s="43">
        <v>625.59</v>
      </c>
      <c r="F67" s="43"/>
      <c r="G67" s="43">
        <v>625.59</v>
      </c>
      <c r="H67" s="19">
        <v>9</v>
      </c>
    </row>
    <row r="68" spans="1:8" ht="30" x14ac:dyDescent="0.25">
      <c r="A68" s="40" t="s">
        <v>138</v>
      </c>
      <c r="B68" s="40"/>
      <c r="C68" s="41" t="s">
        <v>139</v>
      </c>
      <c r="D68" s="42" t="s">
        <v>131</v>
      </c>
      <c r="E68" s="43">
        <v>94.31</v>
      </c>
      <c r="F68" s="43"/>
      <c r="G68" s="43">
        <v>94.31</v>
      </c>
      <c r="H68" s="19">
        <v>9</v>
      </c>
    </row>
    <row r="69" spans="1:8" x14ac:dyDescent="0.25">
      <c r="A69" s="40" t="s">
        <v>140</v>
      </c>
      <c r="B69" s="40"/>
      <c r="C69" s="41" t="s">
        <v>141</v>
      </c>
      <c r="D69" s="42"/>
      <c r="E69" s="43"/>
      <c r="F69" s="43"/>
      <c r="G69" s="43"/>
      <c r="H69" s="19">
        <v>5</v>
      </c>
    </row>
    <row r="70" spans="1:8" ht="30" x14ac:dyDescent="0.25">
      <c r="A70" s="40" t="s">
        <v>142</v>
      </c>
      <c r="B70" s="40"/>
      <c r="C70" s="41" t="s">
        <v>143</v>
      </c>
      <c r="D70" s="42" t="s">
        <v>70</v>
      </c>
      <c r="E70" s="43">
        <v>340.6</v>
      </c>
      <c r="F70" s="43"/>
      <c r="G70" s="43">
        <v>340.6</v>
      </c>
      <c r="H70" s="19">
        <v>9</v>
      </c>
    </row>
    <row r="71" spans="1:8" x14ac:dyDescent="0.25">
      <c r="A71" s="40" t="s">
        <v>144</v>
      </c>
      <c r="B71" s="40"/>
      <c r="C71" s="41" t="s">
        <v>145</v>
      </c>
      <c r="D71" s="42" t="s">
        <v>73</v>
      </c>
      <c r="E71" s="43">
        <v>2.63</v>
      </c>
      <c r="F71" s="43">
        <v>5.29</v>
      </c>
      <c r="G71" s="43">
        <v>7.92</v>
      </c>
      <c r="H71" s="19">
        <v>9</v>
      </c>
    </row>
    <row r="72" spans="1:8" x14ac:dyDescent="0.25">
      <c r="A72" s="40" t="s">
        <v>146</v>
      </c>
      <c r="B72" s="40"/>
      <c r="C72" s="41" t="s">
        <v>147</v>
      </c>
      <c r="D72" s="42" t="s">
        <v>73</v>
      </c>
      <c r="E72" s="43">
        <v>113.69</v>
      </c>
      <c r="F72" s="43">
        <v>39.119999999999997</v>
      </c>
      <c r="G72" s="43">
        <v>152.81</v>
      </c>
      <c r="H72" s="19">
        <v>9</v>
      </c>
    </row>
    <row r="73" spans="1:8" ht="30" x14ac:dyDescent="0.25">
      <c r="A73" s="40" t="s">
        <v>148</v>
      </c>
      <c r="B73" s="40"/>
      <c r="C73" s="41" t="s">
        <v>149</v>
      </c>
      <c r="D73" s="42" t="s">
        <v>73</v>
      </c>
      <c r="E73" s="43">
        <v>25.06</v>
      </c>
      <c r="F73" s="43">
        <v>37.299999999999997</v>
      </c>
      <c r="G73" s="43">
        <v>62.36</v>
      </c>
      <c r="H73" s="19">
        <v>9</v>
      </c>
    </row>
    <row r="74" spans="1:8" x14ac:dyDescent="0.25">
      <c r="A74" s="40" t="s">
        <v>150</v>
      </c>
      <c r="B74" s="40"/>
      <c r="C74" s="41" t="s">
        <v>151</v>
      </c>
      <c r="D74" s="42" t="s">
        <v>73</v>
      </c>
      <c r="E74" s="43"/>
      <c r="F74" s="43">
        <v>26.46</v>
      </c>
      <c r="G74" s="43">
        <v>26.46</v>
      </c>
      <c r="H74" s="19">
        <v>9</v>
      </c>
    </row>
    <row r="75" spans="1:8" x14ac:dyDescent="0.25">
      <c r="A75" s="40" t="s">
        <v>152</v>
      </c>
      <c r="B75" s="40"/>
      <c r="C75" s="41" t="s">
        <v>153</v>
      </c>
      <c r="D75" s="42" t="s">
        <v>131</v>
      </c>
      <c r="E75" s="43">
        <v>0.99</v>
      </c>
      <c r="F75" s="43">
        <v>3.91</v>
      </c>
      <c r="G75" s="43">
        <v>4.9000000000000004</v>
      </c>
      <c r="H75" s="19">
        <v>9</v>
      </c>
    </row>
    <row r="76" spans="1:8" ht="30" x14ac:dyDescent="0.25">
      <c r="A76" s="40" t="s">
        <v>154</v>
      </c>
      <c r="B76" s="40"/>
      <c r="C76" s="41" t="s">
        <v>155</v>
      </c>
      <c r="D76" s="42" t="s">
        <v>156</v>
      </c>
      <c r="E76" s="43"/>
      <c r="F76" s="43">
        <v>399.37</v>
      </c>
      <c r="G76" s="43">
        <v>399.37</v>
      </c>
      <c r="H76" s="19">
        <v>9</v>
      </c>
    </row>
    <row r="77" spans="1:8" x14ac:dyDescent="0.25">
      <c r="A77" s="40" t="s">
        <v>157</v>
      </c>
      <c r="B77" s="40"/>
      <c r="C77" s="41" t="s">
        <v>158</v>
      </c>
      <c r="D77" s="42" t="s">
        <v>131</v>
      </c>
      <c r="E77" s="43">
        <v>206.59</v>
      </c>
      <c r="F77" s="43"/>
      <c r="G77" s="43">
        <v>206.59</v>
      </c>
      <c r="H77" s="19">
        <v>9</v>
      </c>
    </row>
    <row r="78" spans="1:8" x14ac:dyDescent="0.25">
      <c r="A78" s="40" t="s">
        <v>159</v>
      </c>
      <c r="B78" s="40"/>
      <c r="C78" s="41" t="s">
        <v>160</v>
      </c>
      <c r="D78" s="42" t="s">
        <v>131</v>
      </c>
      <c r="E78" s="43">
        <v>247.66</v>
      </c>
      <c r="F78" s="43"/>
      <c r="G78" s="43">
        <v>247.66</v>
      </c>
      <c r="H78" s="19">
        <v>9</v>
      </c>
    </row>
    <row r="79" spans="1:8" x14ac:dyDescent="0.25">
      <c r="A79" s="40" t="s">
        <v>161</v>
      </c>
      <c r="B79" s="40"/>
      <c r="C79" s="41" t="s">
        <v>162</v>
      </c>
      <c r="D79" s="42" t="s">
        <v>131</v>
      </c>
      <c r="E79" s="43">
        <v>319.62</v>
      </c>
      <c r="F79" s="43"/>
      <c r="G79" s="43">
        <v>319.62</v>
      </c>
      <c r="H79" s="19">
        <v>9</v>
      </c>
    </row>
    <row r="80" spans="1:8" x14ac:dyDescent="0.25">
      <c r="A80" s="40" t="s">
        <v>163</v>
      </c>
      <c r="B80" s="40"/>
      <c r="C80" s="41" t="s">
        <v>164</v>
      </c>
      <c r="D80" s="42" t="s">
        <v>131</v>
      </c>
      <c r="E80" s="43">
        <v>326.99</v>
      </c>
      <c r="F80" s="43"/>
      <c r="G80" s="43">
        <v>326.99</v>
      </c>
      <c r="H80" s="19">
        <v>9</v>
      </c>
    </row>
    <row r="81" spans="1:8" ht="30" x14ac:dyDescent="0.25">
      <c r="A81" s="40" t="s">
        <v>165</v>
      </c>
      <c r="B81" s="40"/>
      <c r="C81" s="41" t="s">
        <v>166</v>
      </c>
      <c r="D81" s="42" t="s">
        <v>70</v>
      </c>
      <c r="E81" s="43">
        <v>251.75</v>
      </c>
      <c r="F81" s="43"/>
      <c r="G81" s="43">
        <v>251.75</v>
      </c>
      <c r="H81" s="19">
        <v>9</v>
      </c>
    </row>
    <row r="82" spans="1:8" ht="30" x14ac:dyDescent="0.25">
      <c r="A82" s="40" t="s">
        <v>167</v>
      </c>
      <c r="B82" s="40"/>
      <c r="C82" s="41" t="s">
        <v>168</v>
      </c>
      <c r="D82" s="42" t="s">
        <v>21</v>
      </c>
      <c r="E82" s="43">
        <v>12.91</v>
      </c>
      <c r="F82" s="43"/>
      <c r="G82" s="43">
        <v>12.91</v>
      </c>
      <c r="H82" s="19">
        <v>9</v>
      </c>
    </row>
    <row r="83" spans="1:8" ht="30" x14ac:dyDescent="0.25">
      <c r="A83" s="40" t="s">
        <v>169</v>
      </c>
      <c r="B83" s="40"/>
      <c r="C83" s="41" t="s">
        <v>170</v>
      </c>
      <c r="D83" s="42" t="s">
        <v>21</v>
      </c>
      <c r="E83" s="43">
        <v>13.22</v>
      </c>
      <c r="F83" s="43"/>
      <c r="G83" s="43">
        <v>13.22</v>
      </c>
      <c r="H83" s="19">
        <v>9</v>
      </c>
    </row>
    <row r="84" spans="1:8" ht="30" x14ac:dyDescent="0.25">
      <c r="A84" s="40" t="s">
        <v>171</v>
      </c>
      <c r="B84" s="40"/>
      <c r="C84" s="41" t="s">
        <v>172</v>
      </c>
      <c r="D84" s="42" t="s">
        <v>21</v>
      </c>
      <c r="E84" s="43">
        <v>15.78</v>
      </c>
      <c r="F84" s="43"/>
      <c r="G84" s="43">
        <v>15.78</v>
      </c>
      <c r="H84" s="19">
        <v>9</v>
      </c>
    </row>
    <row r="85" spans="1:8" ht="30" x14ac:dyDescent="0.25">
      <c r="A85" s="40" t="s">
        <v>173</v>
      </c>
      <c r="B85" s="40"/>
      <c r="C85" s="41" t="s">
        <v>174</v>
      </c>
      <c r="D85" s="42" t="s">
        <v>21</v>
      </c>
      <c r="E85" s="43">
        <v>19.37</v>
      </c>
      <c r="F85" s="43"/>
      <c r="G85" s="43">
        <v>19.37</v>
      </c>
      <c r="H85" s="19">
        <v>9</v>
      </c>
    </row>
    <row r="86" spans="1:8" ht="30" x14ac:dyDescent="0.25">
      <c r="A86" s="40" t="s">
        <v>175</v>
      </c>
      <c r="B86" s="40"/>
      <c r="C86" s="41" t="s">
        <v>176</v>
      </c>
      <c r="D86" s="42" t="s">
        <v>21</v>
      </c>
      <c r="E86" s="43">
        <v>19.5</v>
      </c>
      <c r="F86" s="43"/>
      <c r="G86" s="43">
        <v>19.5</v>
      </c>
      <c r="H86" s="19">
        <v>9</v>
      </c>
    </row>
    <row r="87" spans="1:8" ht="30" x14ac:dyDescent="0.25">
      <c r="A87" s="40" t="s">
        <v>177</v>
      </c>
      <c r="B87" s="40"/>
      <c r="C87" s="41" t="s">
        <v>178</v>
      </c>
      <c r="D87" s="42" t="s">
        <v>21</v>
      </c>
      <c r="E87" s="43">
        <v>23.28</v>
      </c>
      <c r="F87" s="43"/>
      <c r="G87" s="43">
        <v>23.28</v>
      </c>
      <c r="H87" s="19">
        <v>9</v>
      </c>
    </row>
    <row r="88" spans="1:8" ht="30" x14ac:dyDescent="0.25">
      <c r="A88" s="40" t="s">
        <v>179</v>
      </c>
      <c r="B88" s="40"/>
      <c r="C88" s="41" t="s">
        <v>180</v>
      </c>
      <c r="D88" s="42" t="s">
        <v>21</v>
      </c>
      <c r="E88" s="43">
        <v>24.13</v>
      </c>
      <c r="F88" s="43"/>
      <c r="G88" s="43">
        <v>24.13</v>
      </c>
      <c r="H88" s="19">
        <v>9</v>
      </c>
    </row>
    <row r="89" spans="1:8" ht="30" x14ac:dyDescent="0.25">
      <c r="A89" s="40" t="s">
        <v>181</v>
      </c>
      <c r="B89" s="40"/>
      <c r="C89" s="41" t="s">
        <v>182</v>
      </c>
      <c r="D89" s="42" t="s">
        <v>21</v>
      </c>
      <c r="E89" s="43">
        <v>25.82</v>
      </c>
      <c r="F89" s="43"/>
      <c r="G89" s="43">
        <v>25.82</v>
      </c>
      <c r="H89" s="19">
        <v>9</v>
      </c>
    </row>
    <row r="90" spans="1:8" ht="30" x14ac:dyDescent="0.25">
      <c r="A90" s="40" t="s">
        <v>183</v>
      </c>
      <c r="B90" s="40"/>
      <c r="C90" s="41" t="s">
        <v>184</v>
      </c>
      <c r="D90" s="42" t="s">
        <v>21</v>
      </c>
      <c r="E90" s="43">
        <v>26</v>
      </c>
      <c r="F90" s="43"/>
      <c r="G90" s="43">
        <v>26</v>
      </c>
      <c r="H90" s="19">
        <v>9</v>
      </c>
    </row>
    <row r="91" spans="1:8" ht="30" x14ac:dyDescent="0.25">
      <c r="A91" s="40" t="s">
        <v>185</v>
      </c>
      <c r="B91" s="40"/>
      <c r="C91" s="41" t="s">
        <v>186</v>
      </c>
      <c r="D91" s="42" t="s">
        <v>21</v>
      </c>
      <c r="E91" s="43">
        <v>31.03</v>
      </c>
      <c r="F91" s="43"/>
      <c r="G91" s="43">
        <v>31.03</v>
      </c>
      <c r="H91" s="19">
        <v>9</v>
      </c>
    </row>
    <row r="92" spans="1:8" ht="30" x14ac:dyDescent="0.25">
      <c r="A92" s="40" t="s">
        <v>187</v>
      </c>
      <c r="B92" s="40"/>
      <c r="C92" s="41" t="s">
        <v>188</v>
      </c>
      <c r="D92" s="42" t="s">
        <v>21</v>
      </c>
      <c r="E92" s="43">
        <v>32.17</v>
      </c>
      <c r="F92" s="43"/>
      <c r="G92" s="43">
        <v>32.17</v>
      </c>
      <c r="H92" s="19">
        <v>9</v>
      </c>
    </row>
    <row r="93" spans="1:8" x14ac:dyDescent="0.25">
      <c r="A93" s="40" t="s">
        <v>189</v>
      </c>
      <c r="B93" s="40"/>
      <c r="C93" s="41" t="s">
        <v>190</v>
      </c>
      <c r="D93" s="42" t="s">
        <v>131</v>
      </c>
      <c r="E93" s="43">
        <v>218.24</v>
      </c>
      <c r="F93" s="43"/>
      <c r="G93" s="43">
        <v>218.24</v>
      </c>
      <c r="H93" s="19">
        <v>9</v>
      </c>
    </row>
    <row r="94" spans="1:8" x14ac:dyDescent="0.25">
      <c r="A94" s="40" t="s">
        <v>191</v>
      </c>
      <c r="B94" s="40"/>
      <c r="C94" s="41" t="s">
        <v>192</v>
      </c>
      <c r="D94" s="42" t="s">
        <v>131</v>
      </c>
      <c r="E94" s="43">
        <v>312.26</v>
      </c>
      <c r="F94" s="43"/>
      <c r="G94" s="43">
        <v>312.26</v>
      </c>
      <c r="H94" s="19">
        <v>9</v>
      </c>
    </row>
    <row r="95" spans="1:8" x14ac:dyDescent="0.25">
      <c r="A95" s="40" t="s">
        <v>193</v>
      </c>
      <c r="B95" s="40"/>
      <c r="C95" s="41" t="s">
        <v>194</v>
      </c>
      <c r="D95" s="42" t="s">
        <v>131</v>
      </c>
      <c r="E95" s="43">
        <v>340.72</v>
      </c>
      <c r="F95" s="43"/>
      <c r="G95" s="43">
        <v>340.72</v>
      </c>
      <c r="H95" s="19">
        <v>9</v>
      </c>
    </row>
    <row r="96" spans="1:8" x14ac:dyDescent="0.25">
      <c r="A96" s="40" t="s">
        <v>195</v>
      </c>
      <c r="B96" s="40"/>
      <c r="C96" s="41" t="s">
        <v>196</v>
      </c>
      <c r="D96" s="42" t="s">
        <v>131</v>
      </c>
      <c r="E96" s="43">
        <v>378.74</v>
      </c>
      <c r="F96" s="43"/>
      <c r="G96" s="43">
        <v>378.74</v>
      </c>
      <c r="H96" s="19">
        <v>9</v>
      </c>
    </row>
    <row r="97" spans="1:8" x14ac:dyDescent="0.25">
      <c r="A97" s="40" t="s">
        <v>197</v>
      </c>
      <c r="B97" s="40"/>
      <c r="C97" s="41" t="s">
        <v>198</v>
      </c>
      <c r="D97" s="42" t="s">
        <v>131</v>
      </c>
      <c r="E97" s="43">
        <v>412.07</v>
      </c>
      <c r="F97" s="43"/>
      <c r="G97" s="43">
        <v>412.07</v>
      </c>
      <c r="H97" s="19">
        <v>9</v>
      </c>
    </row>
    <row r="98" spans="1:8" x14ac:dyDescent="0.25">
      <c r="A98" s="40" t="s">
        <v>199</v>
      </c>
      <c r="B98" s="40"/>
      <c r="C98" s="41" t="s">
        <v>200</v>
      </c>
      <c r="D98" s="42" t="s">
        <v>131</v>
      </c>
      <c r="E98" s="43">
        <v>469.92</v>
      </c>
      <c r="F98" s="43"/>
      <c r="G98" s="43">
        <v>469.92</v>
      </c>
      <c r="H98" s="19">
        <v>9</v>
      </c>
    </row>
    <row r="99" spans="1:8" x14ac:dyDescent="0.25">
      <c r="A99" s="40" t="s">
        <v>201</v>
      </c>
      <c r="B99" s="40"/>
      <c r="C99" s="41" t="s">
        <v>202</v>
      </c>
      <c r="D99" s="42" t="s">
        <v>131</v>
      </c>
      <c r="E99" s="43">
        <v>197.76</v>
      </c>
      <c r="F99" s="43"/>
      <c r="G99" s="43">
        <v>197.76</v>
      </c>
      <c r="H99" s="19">
        <v>9</v>
      </c>
    </row>
    <row r="100" spans="1:8" ht="30" x14ac:dyDescent="0.25">
      <c r="A100" s="40" t="s">
        <v>203</v>
      </c>
      <c r="B100" s="40"/>
      <c r="C100" s="41" t="s">
        <v>204</v>
      </c>
      <c r="D100" s="42" t="s">
        <v>70</v>
      </c>
      <c r="E100" s="43">
        <v>1659.52</v>
      </c>
      <c r="F100" s="43">
        <v>3596.56</v>
      </c>
      <c r="G100" s="43">
        <v>5256.08</v>
      </c>
      <c r="H100" s="19">
        <v>9</v>
      </c>
    </row>
    <row r="101" spans="1:8" ht="30" x14ac:dyDescent="0.25">
      <c r="A101" s="40" t="s">
        <v>205</v>
      </c>
      <c r="B101" s="40"/>
      <c r="C101" s="41" t="s">
        <v>206</v>
      </c>
      <c r="D101" s="42" t="s">
        <v>73</v>
      </c>
      <c r="E101" s="43">
        <v>6.63</v>
      </c>
      <c r="F101" s="43">
        <v>38.24</v>
      </c>
      <c r="G101" s="43">
        <v>44.87</v>
      </c>
      <c r="H101" s="19">
        <v>9</v>
      </c>
    </row>
    <row r="102" spans="1:8" ht="30" x14ac:dyDescent="0.25">
      <c r="A102" s="40" t="s">
        <v>207</v>
      </c>
      <c r="B102" s="40"/>
      <c r="C102" s="41" t="s">
        <v>208</v>
      </c>
      <c r="D102" s="42" t="s">
        <v>73</v>
      </c>
      <c r="E102" s="43">
        <v>303.86</v>
      </c>
      <c r="F102" s="43">
        <v>272.79000000000002</v>
      </c>
      <c r="G102" s="43">
        <v>576.65</v>
      </c>
      <c r="H102" s="19">
        <v>9</v>
      </c>
    </row>
    <row r="103" spans="1:8" x14ac:dyDescent="0.25">
      <c r="A103" s="40" t="s">
        <v>209</v>
      </c>
      <c r="B103" s="40"/>
      <c r="C103" s="41" t="s">
        <v>210</v>
      </c>
      <c r="D103" s="42"/>
      <c r="E103" s="43"/>
      <c r="F103" s="43"/>
      <c r="G103" s="43"/>
      <c r="H103" s="19">
        <v>5</v>
      </c>
    </row>
    <row r="104" spans="1:8" ht="30" x14ac:dyDescent="0.25">
      <c r="A104" s="40" t="s">
        <v>211</v>
      </c>
      <c r="B104" s="40"/>
      <c r="C104" s="41" t="s">
        <v>212</v>
      </c>
      <c r="D104" s="42" t="s">
        <v>21</v>
      </c>
      <c r="E104" s="43">
        <v>221.4</v>
      </c>
      <c r="F104" s="43">
        <v>7990.44</v>
      </c>
      <c r="G104" s="43">
        <v>8211.84</v>
      </c>
      <c r="H104" s="19">
        <v>9</v>
      </c>
    </row>
    <row r="105" spans="1:8" x14ac:dyDescent="0.25">
      <c r="A105" s="40" t="s">
        <v>213</v>
      </c>
      <c r="B105" s="40"/>
      <c r="C105" s="41" t="s">
        <v>214</v>
      </c>
      <c r="D105" s="42" t="s">
        <v>21</v>
      </c>
      <c r="E105" s="43">
        <v>221.4</v>
      </c>
      <c r="F105" s="43">
        <v>10703.22</v>
      </c>
      <c r="G105" s="43">
        <v>10924.62</v>
      </c>
      <c r="H105" s="19">
        <v>9</v>
      </c>
    </row>
    <row r="106" spans="1:8" x14ac:dyDescent="0.25">
      <c r="A106" s="40" t="s">
        <v>215</v>
      </c>
      <c r="B106" s="40"/>
      <c r="C106" s="41" t="s">
        <v>216</v>
      </c>
      <c r="D106" s="42" t="s">
        <v>21</v>
      </c>
      <c r="E106" s="43">
        <v>221.4</v>
      </c>
      <c r="F106" s="43">
        <v>9470.64</v>
      </c>
      <c r="G106" s="43">
        <v>9692.0400000000009</v>
      </c>
      <c r="H106" s="19">
        <v>9</v>
      </c>
    </row>
    <row r="107" spans="1:8" x14ac:dyDescent="0.25">
      <c r="A107" s="40" t="s">
        <v>217</v>
      </c>
      <c r="B107" s="40"/>
      <c r="C107" s="41" t="s">
        <v>218</v>
      </c>
      <c r="D107" s="42" t="s">
        <v>21</v>
      </c>
      <c r="E107" s="43">
        <v>641.4</v>
      </c>
      <c r="F107" s="43">
        <v>22054.82</v>
      </c>
      <c r="G107" s="43">
        <v>22696.22</v>
      </c>
      <c r="H107" s="19">
        <v>9</v>
      </c>
    </row>
    <row r="108" spans="1:8" x14ac:dyDescent="0.25">
      <c r="A108" s="40" t="s">
        <v>219</v>
      </c>
      <c r="B108" s="40"/>
      <c r="C108" s="41" t="s">
        <v>220</v>
      </c>
      <c r="D108" s="42" t="s">
        <v>21</v>
      </c>
      <c r="E108" s="43">
        <v>641.4</v>
      </c>
      <c r="F108" s="43">
        <v>33842.639999999999</v>
      </c>
      <c r="G108" s="43">
        <v>34484.04</v>
      </c>
      <c r="H108" s="19">
        <v>9</v>
      </c>
    </row>
    <row r="109" spans="1:8" ht="30" x14ac:dyDescent="0.25">
      <c r="A109" s="40" t="s">
        <v>221</v>
      </c>
      <c r="B109" s="40"/>
      <c r="C109" s="41" t="s">
        <v>222</v>
      </c>
      <c r="D109" s="42" t="s">
        <v>21</v>
      </c>
      <c r="E109" s="43">
        <v>641.4</v>
      </c>
      <c r="F109" s="43">
        <v>13416.08</v>
      </c>
      <c r="G109" s="43">
        <v>14057.48</v>
      </c>
      <c r="H109" s="19">
        <v>9</v>
      </c>
    </row>
    <row r="110" spans="1:8" x14ac:dyDescent="0.25">
      <c r="A110" s="40" t="s">
        <v>223</v>
      </c>
      <c r="B110" s="40"/>
      <c r="C110" s="41" t="s">
        <v>224</v>
      </c>
      <c r="D110" s="42" t="s">
        <v>21</v>
      </c>
      <c r="E110" s="43">
        <v>521.4</v>
      </c>
      <c r="F110" s="43">
        <v>16102.4</v>
      </c>
      <c r="G110" s="43">
        <v>16623.8</v>
      </c>
      <c r="H110" s="19">
        <v>9</v>
      </c>
    </row>
    <row r="111" spans="1:8" ht="30" x14ac:dyDescent="0.25">
      <c r="A111" s="40" t="s">
        <v>225</v>
      </c>
      <c r="B111" s="40"/>
      <c r="C111" s="41" t="s">
        <v>226</v>
      </c>
      <c r="D111" s="42" t="s">
        <v>21</v>
      </c>
      <c r="E111" s="43">
        <v>317.39999999999998</v>
      </c>
      <c r="F111" s="43">
        <v>26081.08</v>
      </c>
      <c r="G111" s="43">
        <v>26398.48</v>
      </c>
      <c r="H111" s="19">
        <v>9</v>
      </c>
    </row>
    <row r="112" spans="1:8" x14ac:dyDescent="0.25">
      <c r="A112" s="40" t="s">
        <v>227</v>
      </c>
      <c r="B112" s="40"/>
      <c r="C112" s="41" t="s">
        <v>228</v>
      </c>
      <c r="D112" s="42"/>
      <c r="E112" s="43"/>
      <c r="F112" s="43"/>
      <c r="G112" s="43"/>
      <c r="H112" s="19">
        <v>5</v>
      </c>
    </row>
    <row r="113" spans="1:8" ht="45" x14ac:dyDescent="0.25">
      <c r="A113" s="40" t="s">
        <v>229</v>
      </c>
      <c r="B113" s="40"/>
      <c r="C113" s="41" t="s">
        <v>230</v>
      </c>
      <c r="D113" s="42" t="s">
        <v>70</v>
      </c>
      <c r="E113" s="43">
        <v>8435.7999999999993</v>
      </c>
      <c r="F113" s="43"/>
      <c r="G113" s="43">
        <v>8435.7999999999993</v>
      </c>
      <c r="H113" s="19">
        <v>9</v>
      </c>
    </row>
    <row r="114" spans="1:8" ht="45" x14ac:dyDescent="0.25">
      <c r="A114" s="40" t="s">
        <v>231</v>
      </c>
      <c r="B114" s="40"/>
      <c r="C114" s="41" t="s">
        <v>232</v>
      </c>
      <c r="D114" s="42" t="s">
        <v>70</v>
      </c>
      <c r="E114" s="43">
        <v>12113.56</v>
      </c>
      <c r="F114" s="43"/>
      <c r="G114" s="43">
        <v>12113.56</v>
      </c>
      <c r="H114" s="19">
        <v>9</v>
      </c>
    </row>
    <row r="115" spans="1:8" ht="45" x14ac:dyDescent="0.25">
      <c r="A115" s="40" t="s">
        <v>233</v>
      </c>
      <c r="B115" s="40"/>
      <c r="C115" s="41" t="s">
        <v>234</v>
      </c>
      <c r="D115" s="42" t="s">
        <v>70</v>
      </c>
      <c r="E115" s="43">
        <v>12477.72</v>
      </c>
      <c r="F115" s="43"/>
      <c r="G115" s="43">
        <v>12477.72</v>
      </c>
      <c r="H115" s="19">
        <v>9</v>
      </c>
    </row>
    <row r="116" spans="1:8" ht="30" x14ac:dyDescent="0.25">
      <c r="A116" s="40" t="s">
        <v>235</v>
      </c>
      <c r="B116" s="40"/>
      <c r="C116" s="41" t="s">
        <v>236</v>
      </c>
      <c r="D116" s="42" t="s">
        <v>131</v>
      </c>
      <c r="E116" s="43">
        <v>512.1</v>
      </c>
      <c r="F116" s="43"/>
      <c r="G116" s="43">
        <v>512.1</v>
      </c>
      <c r="H116" s="19">
        <v>9</v>
      </c>
    </row>
    <row r="117" spans="1:8" ht="30" x14ac:dyDescent="0.25">
      <c r="A117" s="40" t="s">
        <v>237</v>
      </c>
      <c r="B117" s="40"/>
      <c r="C117" s="41" t="s">
        <v>238</v>
      </c>
      <c r="D117" s="42" t="s">
        <v>131</v>
      </c>
      <c r="E117" s="43">
        <v>466.44</v>
      </c>
      <c r="F117" s="43"/>
      <c r="G117" s="43">
        <v>466.44</v>
      </c>
      <c r="H117" s="19">
        <v>9</v>
      </c>
    </row>
    <row r="118" spans="1:8" ht="30" x14ac:dyDescent="0.25">
      <c r="A118" s="40" t="s">
        <v>239</v>
      </c>
      <c r="B118" s="40"/>
      <c r="C118" s="41" t="s">
        <v>240</v>
      </c>
      <c r="D118" s="42" t="s">
        <v>131</v>
      </c>
      <c r="E118" s="43">
        <v>903.32</v>
      </c>
      <c r="F118" s="43"/>
      <c r="G118" s="43">
        <v>903.32</v>
      </c>
      <c r="H118" s="19">
        <v>9</v>
      </c>
    </row>
    <row r="119" spans="1:8" ht="30" x14ac:dyDescent="0.25">
      <c r="A119" s="40" t="s">
        <v>241</v>
      </c>
      <c r="B119" s="40"/>
      <c r="C119" s="41" t="s">
        <v>242</v>
      </c>
      <c r="D119" s="42" t="s">
        <v>131</v>
      </c>
      <c r="E119" s="43">
        <v>1193.19</v>
      </c>
      <c r="F119" s="43"/>
      <c r="G119" s="43">
        <v>1193.19</v>
      </c>
      <c r="H119" s="19">
        <v>9</v>
      </c>
    </row>
    <row r="120" spans="1:8" ht="30" x14ac:dyDescent="0.25">
      <c r="A120" s="40" t="s">
        <v>243</v>
      </c>
      <c r="B120" s="40"/>
      <c r="C120" s="41" t="s">
        <v>244</v>
      </c>
      <c r="D120" s="42" t="s">
        <v>131</v>
      </c>
      <c r="E120" s="43">
        <v>1479.91</v>
      </c>
      <c r="F120" s="43"/>
      <c r="G120" s="43">
        <v>1479.91</v>
      </c>
      <c r="H120" s="19">
        <v>9</v>
      </c>
    </row>
    <row r="121" spans="1:8" ht="30" x14ac:dyDescent="0.25">
      <c r="A121" s="40" t="s">
        <v>245</v>
      </c>
      <c r="B121" s="40"/>
      <c r="C121" s="41" t="s">
        <v>246</v>
      </c>
      <c r="D121" s="42" t="s">
        <v>131</v>
      </c>
      <c r="E121" s="43">
        <v>1860.82</v>
      </c>
      <c r="F121" s="43"/>
      <c r="G121" s="43">
        <v>1860.82</v>
      </c>
      <c r="H121" s="19">
        <v>9</v>
      </c>
    </row>
    <row r="122" spans="1:8" ht="30" x14ac:dyDescent="0.25">
      <c r="A122" s="40" t="s">
        <v>247</v>
      </c>
      <c r="B122" s="40"/>
      <c r="C122" s="41" t="s">
        <v>248</v>
      </c>
      <c r="D122" s="42" t="s">
        <v>131</v>
      </c>
      <c r="E122" s="43">
        <v>2090.2800000000002</v>
      </c>
      <c r="F122" s="43"/>
      <c r="G122" s="43">
        <v>2090.2800000000002</v>
      </c>
      <c r="H122" s="19">
        <v>9</v>
      </c>
    </row>
    <row r="123" spans="1:8" ht="30" x14ac:dyDescent="0.25">
      <c r="A123" s="40" t="s">
        <v>249</v>
      </c>
      <c r="B123" s="40"/>
      <c r="C123" s="41" t="s">
        <v>250</v>
      </c>
      <c r="D123" s="42" t="s">
        <v>131</v>
      </c>
      <c r="E123" s="43">
        <v>2328.25</v>
      </c>
      <c r="F123" s="43"/>
      <c r="G123" s="43">
        <v>2328.25</v>
      </c>
      <c r="H123" s="19">
        <v>9</v>
      </c>
    </row>
    <row r="124" spans="1:8" ht="30" x14ac:dyDescent="0.25">
      <c r="A124" s="40" t="s">
        <v>251</v>
      </c>
      <c r="B124" s="40"/>
      <c r="C124" s="41" t="s">
        <v>252</v>
      </c>
      <c r="D124" s="42" t="s">
        <v>131</v>
      </c>
      <c r="E124" s="43">
        <v>2824.09</v>
      </c>
      <c r="F124" s="43"/>
      <c r="G124" s="43">
        <v>2824.09</v>
      </c>
      <c r="H124" s="19">
        <v>9</v>
      </c>
    </row>
    <row r="125" spans="1:8" ht="45" x14ac:dyDescent="0.25">
      <c r="A125" s="40" t="s">
        <v>253</v>
      </c>
      <c r="B125" s="40"/>
      <c r="C125" s="41" t="s">
        <v>254</v>
      </c>
      <c r="D125" s="42" t="s">
        <v>131</v>
      </c>
      <c r="E125" s="43">
        <v>365.95</v>
      </c>
      <c r="F125" s="43"/>
      <c r="G125" s="43">
        <v>365.95</v>
      </c>
      <c r="H125" s="19">
        <v>9</v>
      </c>
    </row>
    <row r="126" spans="1:8" ht="30" x14ac:dyDescent="0.25">
      <c r="A126" s="40" t="s">
        <v>255</v>
      </c>
      <c r="B126" s="40"/>
      <c r="C126" s="41" t="s">
        <v>256</v>
      </c>
      <c r="D126" s="42" t="s">
        <v>131</v>
      </c>
      <c r="E126" s="43">
        <v>1549.65</v>
      </c>
      <c r="F126" s="43"/>
      <c r="G126" s="43">
        <v>1549.65</v>
      </c>
      <c r="H126" s="19">
        <v>9</v>
      </c>
    </row>
    <row r="127" spans="1:8" ht="30" x14ac:dyDescent="0.25">
      <c r="A127" s="40" t="s">
        <v>257</v>
      </c>
      <c r="B127" s="40"/>
      <c r="C127" s="41" t="s">
        <v>258</v>
      </c>
      <c r="D127" s="42" t="s">
        <v>131</v>
      </c>
      <c r="E127" s="43">
        <v>5645.88</v>
      </c>
      <c r="F127" s="43"/>
      <c r="G127" s="43">
        <v>5645.88</v>
      </c>
      <c r="H127" s="19">
        <v>9</v>
      </c>
    </row>
    <row r="128" spans="1:8" ht="30" x14ac:dyDescent="0.25">
      <c r="A128" s="40" t="s">
        <v>259</v>
      </c>
      <c r="B128" s="40"/>
      <c r="C128" s="41" t="s">
        <v>260</v>
      </c>
      <c r="D128" s="42" t="s">
        <v>131</v>
      </c>
      <c r="E128" s="43">
        <v>392.97</v>
      </c>
      <c r="F128" s="43"/>
      <c r="G128" s="43">
        <v>392.97</v>
      </c>
      <c r="H128" s="19">
        <v>9</v>
      </c>
    </row>
    <row r="129" spans="1:8" ht="30" x14ac:dyDescent="0.25">
      <c r="A129" s="40" t="s">
        <v>261</v>
      </c>
      <c r="B129" s="40"/>
      <c r="C129" s="41" t="s">
        <v>262</v>
      </c>
      <c r="D129" s="42" t="s">
        <v>131</v>
      </c>
      <c r="E129" s="43">
        <v>477.82</v>
      </c>
      <c r="F129" s="43"/>
      <c r="G129" s="43">
        <v>477.82</v>
      </c>
      <c r="H129" s="19">
        <v>9</v>
      </c>
    </row>
    <row r="130" spans="1:8" ht="30" x14ac:dyDescent="0.25">
      <c r="A130" s="40" t="s">
        <v>263</v>
      </c>
      <c r="B130" s="40"/>
      <c r="C130" s="41" t="s">
        <v>264</v>
      </c>
      <c r="D130" s="42" t="s">
        <v>131</v>
      </c>
      <c r="E130" s="43">
        <v>548.89</v>
      </c>
      <c r="F130" s="43"/>
      <c r="G130" s="43">
        <v>548.89</v>
      </c>
      <c r="H130" s="19">
        <v>9</v>
      </c>
    </row>
    <row r="131" spans="1:8" ht="30" x14ac:dyDescent="0.25">
      <c r="A131" s="40" t="s">
        <v>265</v>
      </c>
      <c r="B131" s="40"/>
      <c r="C131" s="41" t="s">
        <v>266</v>
      </c>
      <c r="D131" s="42" t="s">
        <v>131</v>
      </c>
      <c r="E131" s="43">
        <v>319.16000000000003</v>
      </c>
      <c r="F131" s="43"/>
      <c r="G131" s="43">
        <v>319.16000000000003</v>
      </c>
      <c r="H131" s="19">
        <v>9</v>
      </c>
    </row>
    <row r="132" spans="1:8" ht="30" x14ac:dyDescent="0.25">
      <c r="A132" s="40" t="s">
        <v>267</v>
      </c>
      <c r="B132" s="40"/>
      <c r="C132" s="41" t="s">
        <v>268</v>
      </c>
      <c r="D132" s="42" t="s">
        <v>131</v>
      </c>
      <c r="E132" s="43">
        <v>510.92</v>
      </c>
      <c r="F132" s="43"/>
      <c r="G132" s="43">
        <v>510.92</v>
      </c>
      <c r="H132" s="19">
        <v>9</v>
      </c>
    </row>
    <row r="133" spans="1:8" ht="30" x14ac:dyDescent="0.25">
      <c r="A133" s="40" t="s">
        <v>269</v>
      </c>
      <c r="B133" s="40"/>
      <c r="C133" s="41" t="s">
        <v>270</v>
      </c>
      <c r="D133" s="42" t="s">
        <v>131</v>
      </c>
      <c r="E133" s="43">
        <v>762.47</v>
      </c>
      <c r="F133" s="43"/>
      <c r="G133" s="43">
        <v>762.47</v>
      </c>
      <c r="H133" s="19">
        <v>9</v>
      </c>
    </row>
    <row r="134" spans="1:8" ht="30" x14ac:dyDescent="0.25">
      <c r="A134" s="40" t="s">
        <v>271</v>
      </c>
      <c r="B134" s="40"/>
      <c r="C134" s="41" t="s">
        <v>272</v>
      </c>
      <c r="D134" s="42" t="s">
        <v>131</v>
      </c>
      <c r="E134" s="43">
        <v>1697.7</v>
      </c>
      <c r="F134" s="43"/>
      <c r="G134" s="43">
        <v>1697.7</v>
      </c>
      <c r="H134" s="19">
        <v>9</v>
      </c>
    </row>
    <row r="135" spans="1:8" ht="30" x14ac:dyDescent="0.25">
      <c r="A135" s="40" t="s">
        <v>273</v>
      </c>
      <c r="B135" s="40"/>
      <c r="C135" s="41" t="s">
        <v>274</v>
      </c>
      <c r="D135" s="42" t="s">
        <v>131</v>
      </c>
      <c r="E135" s="43">
        <v>2272.1999999999998</v>
      </c>
      <c r="F135" s="43"/>
      <c r="G135" s="43">
        <v>2272.1999999999998</v>
      </c>
      <c r="H135" s="19">
        <v>9</v>
      </c>
    </row>
    <row r="136" spans="1:8" ht="30" x14ac:dyDescent="0.25">
      <c r="A136" s="40" t="s">
        <v>275</v>
      </c>
      <c r="B136" s="40"/>
      <c r="C136" s="41" t="s">
        <v>276</v>
      </c>
      <c r="D136" s="42" t="s">
        <v>131</v>
      </c>
      <c r="E136" s="43">
        <v>2853.84</v>
      </c>
      <c r="F136" s="43"/>
      <c r="G136" s="43">
        <v>2853.84</v>
      </c>
      <c r="H136" s="19">
        <v>9</v>
      </c>
    </row>
    <row r="137" spans="1:8" ht="30" x14ac:dyDescent="0.25">
      <c r="A137" s="40" t="s">
        <v>277</v>
      </c>
      <c r="B137" s="40"/>
      <c r="C137" s="41" t="s">
        <v>278</v>
      </c>
      <c r="D137" s="42" t="s">
        <v>131</v>
      </c>
      <c r="E137" s="43">
        <v>695.64</v>
      </c>
      <c r="F137" s="43"/>
      <c r="G137" s="43">
        <v>695.64</v>
      </c>
      <c r="H137" s="19">
        <v>9</v>
      </c>
    </row>
    <row r="138" spans="1:8" ht="30" x14ac:dyDescent="0.25">
      <c r="A138" s="40" t="s">
        <v>279</v>
      </c>
      <c r="B138" s="40"/>
      <c r="C138" s="41" t="s">
        <v>280</v>
      </c>
      <c r="D138" s="42" t="s">
        <v>131</v>
      </c>
      <c r="E138" s="43">
        <v>353.15</v>
      </c>
      <c r="F138" s="43"/>
      <c r="G138" s="43">
        <v>353.15</v>
      </c>
      <c r="H138" s="19">
        <v>9</v>
      </c>
    </row>
    <row r="139" spans="1:8" ht="30" x14ac:dyDescent="0.25">
      <c r="A139" s="40" t="s">
        <v>281</v>
      </c>
      <c r="B139" s="40"/>
      <c r="C139" s="41" t="s">
        <v>282</v>
      </c>
      <c r="D139" s="42" t="s">
        <v>131</v>
      </c>
      <c r="E139" s="43">
        <v>669.9</v>
      </c>
      <c r="F139" s="43"/>
      <c r="G139" s="43">
        <v>669.9</v>
      </c>
      <c r="H139" s="19">
        <v>9</v>
      </c>
    </row>
    <row r="140" spans="1:8" ht="30" x14ac:dyDescent="0.25">
      <c r="A140" s="40" t="s">
        <v>283</v>
      </c>
      <c r="B140" s="40"/>
      <c r="C140" s="41" t="s">
        <v>284</v>
      </c>
      <c r="D140" s="42" t="s">
        <v>131</v>
      </c>
      <c r="E140" s="43">
        <v>672.09</v>
      </c>
      <c r="F140" s="43"/>
      <c r="G140" s="43">
        <v>672.09</v>
      </c>
      <c r="H140" s="19">
        <v>9</v>
      </c>
    </row>
    <row r="141" spans="1:8" ht="30" x14ac:dyDescent="0.25">
      <c r="A141" s="40" t="s">
        <v>285</v>
      </c>
      <c r="B141" s="40"/>
      <c r="C141" s="41" t="s">
        <v>286</v>
      </c>
      <c r="D141" s="42" t="s">
        <v>131</v>
      </c>
      <c r="E141" s="43">
        <v>581.26</v>
      </c>
      <c r="F141" s="43"/>
      <c r="G141" s="43">
        <v>581.26</v>
      </c>
      <c r="H141" s="19">
        <v>9</v>
      </c>
    </row>
    <row r="142" spans="1:8" ht="30" x14ac:dyDescent="0.25">
      <c r="A142" s="40" t="s">
        <v>287</v>
      </c>
      <c r="B142" s="40"/>
      <c r="C142" s="41" t="s">
        <v>288</v>
      </c>
      <c r="D142" s="42" t="s">
        <v>131</v>
      </c>
      <c r="E142" s="43">
        <v>890</v>
      </c>
      <c r="F142" s="43"/>
      <c r="G142" s="43">
        <v>890</v>
      </c>
      <c r="H142" s="19">
        <v>9</v>
      </c>
    </row>
    <row r="143" spans="1:8" ht="30" x14ac:dyDescent="0.25">
      <c r="A143" s="40" t="s">
        <v>289</v>
      </c>
      <c r="B143" s="40"/>
      <c r="C143" s="41" t="s">
        <v>290</v>
      </c>
      <c r="D143" s="42" t="s">
        <v>131</v>
      </c>
      <c r="E143" s="43">
        <v>2055.61</v>
      </c>
      <c r="F143" s="43"/>
      <c r="G143" s="43">
        <v>2055.61</v>
      </c>
      <c r="H143" s="19">
        <v>9</v>
      </c>
    </row>
    <row r="144" spans="1:8" ht="30" x14ac:dyDescent="0.25">
      <c r="A144" s="40" t="s">
        <v>291</v>
      </c>
      <c r="B144" s="40"/>
      <c r="C144" s="41" t="s">
        <v>292</v>
      </c>
      <c r="D144" s="42" t="s">
        <v>131</v>
      </c>
      <c r="E144" s="43">
        <v>1242.5</v>
      </c>
      <c r="F144" s="43"/>
      <c r="G144" s="43">
        <v>1242.5</v>
      </c>
      <c r="H144" s="19">
        <v>9</v>
      </c>
    </row>
    <row r="145" spans="1:8" ht="30" x14ac:dyDescent="0.25">
      <c r="A145" s="40" t="s">
        <v>293</v>
      </c>
      <c r="B145" s="40"/>
      <c r="C145" s="41" t="s">
        <v>294</v>
      </c>
      <c r="D145" s="42" t="s">
        <v>131</v>
      </c>
      <c r="E145" s="43">
        <v>1414.17</v>
      </c>
      <c r="F145" s="43"/>
      <c r="G145" s="43">
        <v>1414.17</v>
      </c>
      <c r="H145" s="19">
        <v>9</v>
      </c>
    </row>
    <row r="146" spans="1:8" ht="30" x14ac:dyDescent="0.25">
      <c r="A146" s="40" t="s">
        <v>295</v>
      </c>
      <c r="B146" s="40"/>
      <c r="C146" s="41" t="s">
        <v>296</v>
      </c>
      <c r="D146" s="42" t="s">
        <v>131</v>
      </c>
      <c r="E146" s="43">
        <v>1832.86</v>
      </c>
      <c r="F146" s="43"/>
      <c r="G146" s="43">
        <v>1832.86</v>
      </c>
      <c r="H146" s="19">
        <v>9</v>
      </c>
    </row>
    <row r="147" spans="1:8" ht="30" x14ac:dyDescent="0.25">
      <c r="A147" s="40" t="s">
        <v>297</v>
      </c>
      <c r="B147" s="40"/>
      <c r="C147" s="41" t="s">
        <v>298</v>
      </c>
      <c r="D147" s="42" t="s">
        <v>131</v>
      </c>
      <c r="E147" s="43">
        <v>1782.91</v>
      </c>
      <c r="F147" s="43"/>
      <c r="G147" s="43">
        <v>1782.91</v>
      </c>
      <c r="H147" s="19">
        <v>9</v>
      </c>
    </row>
    <row r="148" spans="1:8" ht="30" x14ac:dyDescent="0.25">
      <c r="A148" s="40" t="s">
        <v>299</v>
      </c>
      <c r="B148" s="40"/>
      <c r="C148" s="41" t="s">
        <v>300</v>
      </c>
      <c r="D148" s="42" t="s">
        <v>131</v>
      </c>
      <c r="E148" s="43">
        <v>490.51</v>
      </c>
      <c r="F148" s="43"/>
      <c r="G148" s="43">
        <v>490.51</v>
      </c>
      <c r="H148" s="19">
        <v>9</v>
      </c>
    </row>
    <row r="149" spans="1:8" ht="30" x14ac:dyDescent="0.25">
      <c r="A149" s="40" t="s">
        <v>301</v>
      </c>
      <c r="B149" s="40"/>
      <c r="C149" s="41" t="s">
        <v>302</v>
      </c>
      <c r="D149" s="42" t="s">
        <v>131</v>
      </c>
      <c r="E149" s="43">
        <v>830.86</v>
      </c>
      <c r="F149" s="43"/>
      <c r="G149" s="43">
        <v>830.86</v>
      </c>
      <c r="H149" s="19">
        <v>9</v>
      </c>
    </row>
    <row r="150" spans="1:8" ht="30" x14ac:dyDescent="0.25">
      <c r="A150" s="40" t="s">
        <v>303</v>
      </c>
      <c r="B150" s="40"/>
      <c r="C150" s="41" t="s">
        <v>304</v>
      </c>
      <c r="D150" s="42" t="s">
        <v>131</v>
      </c>
      <c r="E150" s="43">
        <v>1175.43</v>
      </c>
      <c r="F150" s="43"/>
      <c r="G150" s="43">
        <v>1175.43</v>
      </c>
      <c r="H150" s="19">
        <v>9</v>
      </c>
    </row>
    <row r="151" spans="1:8" ht="30" x14ac:dyDescent="0.25">
      <c r="A151" s="40" t="s">
        <v>305</v>
      </c>
      <c r="B151" s="40"/>
      <c r="C151" s="41" t="s">
        <v>306</v>
      </c>
      <c r="D151" s="42" t="s">
        <v>131</v>
      </c>
      <c r="E151" s="43">
        <v>1325.78</v>
      </c>
      <c r="F151" s="43"/>
      <c r="G151" s="43">
        <v>1325.78</v>
      </c>
      <c r="H151" s="19">
        <v>9</v>
      </c>
    </row>
    <row r="152" spans="1:8" ht="30" x14ac:dyDescent="0.25">
      <c r="A152" s="40" t="s">
        <v>307</v>
      </c>
      <c r="B152" s="40"/>
      <c r="C152" s="41" t="s">
        <v>308</v>
      </c>
      <c r="D152" s="42" t="s">
        <v>131</v>
      </c>
      <c r="E152" s="43">
        <v>2304.65</v>
      </c>
      <c r="F152" s="43"/>
      <c r="G152" s="43">
        <v>2304.65</v>
      </c>
      <c r="H152" s="19">
        <v>9</v>
      </c>
    </row>
    <row r="153" spans="1:8" ht="30" x14ac:dyDescent="0.25">
      <c r="A153" s="40" t="s">
        <v>309</v>
      </c>
      <c r="B153" s="40"/>
      <c r="C153" s="41" t="s">
        <v>310</v>
      </c>
      <c r="D153" s="42" t="s">
        <v>131</v>
      </c>
      <c r="E153" s="43">
        <v>963.61</v>
      </c>
      <c r="F153" s="43"/>
      <c r="G153" s="43">
        <v>963.61</v>
      </c>
      <c r="H153" s="19">
        <v>9</v>
      </c>
    </row>
    <row r="154" spans="1:8" x14ac:dyDescent="0.25">
      <c r="A154" s="40" t="s">
        <v>311</v>
      </c>
      <c r="B154" s="40"/>
      <c r="C154" s="41" t="s">
        <v>312</v>
      </c>
      <c r="D154" s="42" t="s">
        <v>156</v>
      </c>
      <c r="E154" s="43">
        <v>1720.66</v>
      </c>
      <c r="F154" s="43"/>
      <c r="G154" s="43">
        <v>1720.66</v>
      </c>
      <c r="H154" s="19">
        <v>9</v>
      </c>
    </row>
    <row r="155" spans="1:8" x14ac:dyDescent="0.25">
      <c r="A155" s="40" t="s">
        <v>313</v>
      </c>
      <c r="B155" s="40"/>
      <c r="C155" s="41" t="s">
        <v>314</v>
      </c>
      <c r="D155" s="42" t="s">
        <v>156</v>
      </c>
      <c r="E155" s="43">
        <v>2172.6</v>
      </c>
      <c r="F155" s="43"/>
      <c r="G155" s="43">
        <v>2172.6</v>
      </c>
      <c r="H155" s="19">
        <v>9</v>
      </c>
    </row>
    <row r="156" spans="1:8" x14ac:dyDescent="0.25">
      <c r="A156" s="40" t="s">
        <v>315</v>
      </c>
      <c r="B156" s="40"/>
      <c r="C156" s="41" t="s">
        <v>316</v>
      </c>
      <c r="D156" s="42" t="s">
        <v>131</v>
      </c>
      <c r="E156" s="43">
        <v>88.71</v>
      </c>
      <c r="F156" s="43"/>
      <c r="G156" s="43">
        <v>88.71</v>
      </c>
      <c r="H156" s="19">
        <v>9</v>
      </c>
    </row>
    <row r="157" spans="1:8" x14ac:dyDescent="0.25">
      <c r="A157" s="40" t="s">
        <v>317</v>
      </c>
      <c r="B157" s="40"/>
      <c r="C157" s="41" t="s">
        <v>318</v>
      </c>
      <c r="D157" s="42" t="s">
        <v>131</v>
      </c>
      <c r="E157" s="43">
        <v>192.07</v>
      </c>
      <c r="F157" s="43"/>
      <c r="G157" s="43">
        <v>192.07</v>
      </c>
      <c r="H157" s="19">
        <v>9</v>
      </c>
    </row>
    <row r="158" spans="1:8" ht="45" x14ac:dyDescent="0.25">
      <c r="A158" s="40" t="s">
        <v>319</v>
      </c>
      <c r="B158" s="40"/>
      <c r="C158" s="41" t="s">
        <v>320</v>
      </c>
      <c r="D158" s="42" t="s">
        <v>70</v>
      </c>
      <c r="E158" s="43">
        <v>4357.24</v>
      </c>
      <c r="F158" s="43"/>
      <c r="G158" s="43">
        <v>4357.24</v>
      </c>
      <c r="H158" s="19">
        <v>9</v>
      </c>
    </row>
    <row r="159" spans="1:8" x14ac:dyDescent="0.25">
      <c r="A159" s="40" t="s">
        <v>321</v>
      </c>
      <c r="B159" s="40"/>
      <c r="C159" s="41" t="s">
        <v>322</v>
      </c>
      <c r="D159" s="42" t="s">
        <v>323</v>
      </c>
      <c r="E159" s="43">
        <v>476.37</v>
      </c>
      <c r="F159" s="43"/>
      <c r="G159" s="43">
        <v>476.37</v>
      </c>
      <c r="H159" s="19">
        <v>9</v>
      </c>
    </row>
    <row r="160" spans="1:8" ht="30" x14ac:dyDescent="0.25">
      <c r="A160" s="40" t="s">
        <v>324</v>
      </c>
      <c r="B160" s="40"/>
      <c r="C160" s="41" t="s">
        <v>325</v>
      </c>
      <c r="D160" s="42" t="s">
        <v>323</v>
      </c>
      <c r="E160" s="43">
        <v>417.98</v>
      </c>
      <c r="F160" s="43"/>
      <c r="G160" s="43">
        <v>417.98</v>
      </c>
      <c r="H160" s="19">
        <v>9</v>
      </c>
    </row>
    <row r="161" spans="1:8" x14ac:dyDescent="0.25">
      <c r="A161" s="40" t="s">
        <v>326</v>
      </c>
      <c r="B161" s="40"/>
      <c r="C161" s="41" t="s">
        <v>327</v>
      </c>
      <c r="D161" s="42" t="s">
        <v>323</v>
      </c>
      <c r="E161" s="43">
        <v>330.94</v>
      </c>
      <c r="F161" s="43"/>
      <c r="G161" s="43">
        <v>330.94</v>
      </c>
      <c r="H161" s="19">
        <v>9</v>
      </c>
    </row>
    <row r="162" spans="1:8" x14ac:dyDescent="0.25">
      <c r="A162" s="40" t="s">
        <v>328</v>
      </c>
      <c r="B162" s="40"/>
      <c r="C162" s="41" t="s">
        <v>329</v>
      </c>
      <c r="D162" s="42" t="s">
        <v>323</v>
      </c>
      <c r="E162" s="43">
        <v>317.48</v>
      </c>
      <c r="F162" s="43"/>
      <c r="G162" s="43">
        <v>317.48</v>
      </c>
      <c r="H162" s="19">
        <v>9</v>
      </c>
    </row>
    <row r="163" spans="1:8" x14ac:dyDescent="0.25">
      <c r="A163" s="40" t="s">
        <v>330</v>
      </c>
      <c r="B163" s="40"/>
      <c r="C163" s="41" t="s">
        <v>331</v>
      </c>
      <c r="D163" s="42" t="s">
        <v>21</v>
      </c>
      <c r="E163" s="43">
        <v>2669.71</v>
      </c>
      <c r="F163" s="43"/>
      <c r="G163" s="43">
        <v>2669.71</v>
      </c>
      <c r="H163" s="19">
        <v>9</v>
      </c>
    </row>
    <row r="164" spans="1:8" ht="30" x14ac:dyDescent="0.25">
      <c r="A164" s="40" t="s">
        <v>332</v>
      </c>
      <c r="B164" s="40"/>
      <c r="C164" s="41" t="s">
        <v>333</v>
      </c>
      <c r="D164" s="42" t="s">
        <v>334</v>
      </c>
      <c r="E164" s="43">
        <v>3114.14</v>
      </c>
      <c r="F164" s="43"/>
      <c r="G164" s="43">
        <v>3114.14</v>
      </c>
      <c r="H164" s="19">
        <v>9</v>
      </c>
    </row>
    <row r="165" spans="1:8" ht="30" x14ac:dyDescent="0.25">
      <c r="A165" s="40" t="s">
        <v>335</v>
      </c>
      <c r="B165" s="40"/>
      <c r="C165" s="41" t="s">
        <v>336</v>
      </c>
      <c r="D165" s="42" t="s">
        <v>21</v>
      </c>
      <c r="E165" s="43">
        <v>288.77</v>
      </c>
      <c r="F165" s="43"/>
      <c r="G165" s="43">
        <v>288.77</v>
      </c>
      <c r="H165" s="19">
        <v>9</v>
      </c>
    </row>
    <row r="166" spans="1:8" ht="30" x14ac:dyDescent="0.25">
      <c r="A166" s="40" t="s">
        <v>337</v>
      </c>
      <c r="B166" s="40"/>
      <c r="C166" s="41" t="s">
        <v>338</v>
      </c>
      <c r="D166" s="42" t="s">
        <v>156</v>
      </c>
      <c r="E166" s="43">
        <v>2685.69</v>
      </c>
      <c r="F166" s="43"/>
      <c r="G166" s="43">
        <v>2685.69</v>
      </c>
      <c r="H166" s="19">
        <v>9</v>
      </c>
    </row>
    <row r="167" spans="1:8" ht="30" x14ac:dyDescent="0.25">
      <c r="A167" s="40" t="s">
        <v>339</v>
      </c>
      <c r="B167" s="40"/>
      <c r="C167" s="41" t="s">
        <v>340</v>
      </c>
      <c r="D167" s="42" t="s">
        <v>21</v>
      </c>
      <c r="E167" s="43">
        <v>1252.81</v>
      </c>
      <c r="F167" s="43">
        <v>459.36</v>
      </c>
      <c r="G167" s="43">
        <v>1712.17</v>
      </c>
      <c r="H167" s="19">
        <v>9</v>
      </c>
    </row>
    <row r="168" spans="1:8" x14ac:dyDescent="0.25">
      <c r="A168" s="40" t="s">
        <v>341</v>
      </c>
      <c r="B168" s="40"/>
      <c r="C168" s="41" t="s">
        <v>342</v>
      </c>
      <c r="D168" s="42" t="s">
        <v>21</v>
      </c>
      <c r="E168" s="43">
        <v>1123.8</v>
      </c>
      <c r="F168" s="43"/>
      <c r="G168" s="43">
        <v>1123.8</v>
      </c>
      <c r="H168" s="19">
        <v>9</v>
      </c>
    </row>
    <row r="169" spans="1:8" x14ac:dyDescent="0.25">
      <c r="A169" s="40" t="s">
        <v>343</v>
      </c>
      <c r="B169" s="40"/>
      <c r="C169" s="41" t="s">
        <v>344</v>
      </c>
      <c r="D169" s="42" t="s">
        <v>21</v>
      </c>
      <c r="E169" s="43">
        <v>4653.3100000000004</v>
      </c>
      <c r="F169" s="43"/>
      <c r="G169" s="43">
        <v>4653.3100000000004</v>
      </c>
      <c r="H169" s="19">
        <v>9</v>
      </c>
    </row>
    <row r="170" spans="1:8" x14ac:dyDescent="0.25">
      <c r="A170" s="40" t="s">
        <v>345</v>
      </c>
      <c r="B170" s="40"/>
      <c r="C170" s="41" t="s">
        <v>346</v>
      </c>
      <c r="D170" s="42" t="s">
        <v>21</v>
      </c>
      <c r="E170" s="43">
        <v>4583.1499999999996</v>
      </c>
      <c r="F170" s="43"/>
      <c r="G170" s="43">
        <v>4583.1499999999996</v>
      </c>
      <c r="H170" s="19">
        <v>9</v>
      </c>
    </row>
    <row r="171" spans="1:8" x14ac:dyDescent="0.25">
      <c r="A171" s="40" t="s">
        <v>347</v>
      </c>
      <c r="B171" s="40"/>
      <c r="C171" s="41" t="s">
        <v>348</v>
      </c>
      <c r="D171" s="42" t="s">
        <v>21</v>
      </c>
      <c r="E171" s="43">
        <v>5672.44</v>
      </c>
      <c r="F171" s="43"/>
      <c r="G171" s="43">
        <v>5672.44</v>
      </c>
      <c r="H171" s="19">
        <v>9</v>
      </c>
    </row>
    <row r="172" spans="1:8" x14ac:dyDescent="0.25">
      <c r="A172" s="40" t="s">
        <v>349</v>
      </c>
      <c r="B172" s="40"/>
      <c r="C172" s="41" t="s">
        <v>350</v>
      </c>
      <c r="D172" s="42"/>
      <c r="E172" s="43"/>
      <c r="F172" s="43"/>
      <c r="G172" s="43"/>
      <c r="H172" s="19">
        <v>2</v>
      </c>
    </row>
    <row r="173" spans="1:8" x14ac:dyDescent="0.25">
      <c r="A173" s="40" t="s">
        <v>351</v>
      </c>
      <c r="B173" s="40"/>
      <c r="C173" s="41" t="s">
        <v>352</v>
      </c>
      <c r="D173" s="42"/>
      <c r="E173" s="43"/>
      <c r="F173" s="43"/>
      <c r="G173" s="43"/>
      <c r="H173" s="19">
        <v>5</v>
      </c>
    </row>
    <row r="174" spans="1:8" ht="30" x14ac:dyDescent="0.25">
      <c r="A174" s="40" t="s">
        <v>353</v>
      </c>
      <c r="B174" s="40"/>
      <c r="C174" s="41" t="s">
        <v>354</v>
      </c>
      <c r="D174" s="42" t="s">
        <v>73</v>
      </c>
      <c r="E174" s="43">
        <v>420.38</v>
      </c>
      <c r="F174" s="43">
        <v>113.07</v>
      </c>
      <c r="G174" s="43">
        <v>533.45000000000005</v>
      </c>
      <c r="H174" s="19">
        <v>9</v>
      </c>
    </row>
    <row r="175" spans="1:8" x14ac:dyDescent="0.25">
      <c r="A175" s="40" t="s">
        <v>355</v>
      </c>
      <c r="B175" s="40"/>
      <c r="C175" s="41" t="s">
        <v>356</v>
      </c>
      <c r="D175" s="42" t="s">
        <v>73</v>
      </c>
      <c r="E175" s="43">
        <v>652.58000000000004</v>
      </c>
      <c r="F175" s="43">
        <v>285.44</v>
      </c>
      <c r="G175" s="43">
        <v>938.02</v>
      </c>
      <c r="H175" s="19">
        <v>9</v>
      </c>
    </row>
    <row r="176" spans="1:8" ht="30" x14ac:dyDescent="0.25">
      <c r="A176" s="40" t="s">
        <v>357</v>
      </c>
      <c r="B176" s="40"/>
      <c r="C176" s="41" t="s">
        <v>358</v>
      </c>
      <c r="D176" s="42" t="s">
        <v>359</v>
      </c>
      <c r="E176" s="43">
        <v>943.25</v>
      </c>
      <c r="F176" s="43"/>
      <c r="G176" s="43">
        <v>943.25</v>
      </c>
      <c r="H176" s="19">
        <v>9</v>
      </c>
    </row>
    <row r="177" spans="1:8" x14ac:dyDescent="0.25">
      <c r="A177" s="40" t="s">
        <v>360</v>
      </c>
      <c r="B177" s="40"/>
      <c r="C177" s="41" t="s">
        <v>361</v>
      </c>
      <c r="D177" s="42" t="s">
        <v>73</v>
      </c>
      <c r="E177" s="43">
        <v>17.2</v>
      </c>
      <c r="F177" s="43">
        <v>6.24</v>
      </c>
      <c r="G177" s="43">
        <v>23.44</v>
      </c>
      <c r="H177" s="19">
        <v>9</v>
      </c>
    </row>
    <row r="178" spans="1:8" x14ac:dyDescent="0.25">
      <c r="A178" s="40" t="s">
        <v>362</v>
      </c>
      <c r="B178" s="40"/>
      <c r="C178" s="41" t="s">
        <v>363</v>
      </c>
      <c r="D178" s="42"/>
      <c r="E178" s="43"/>
      <c r="F178" s="43"/>
      <c r="G178" s="43"/>
      <c r="H178" s="19">
        <v>5</v>
      </c>
    </row>
    <row r="179" spans="1:8" ht="30" x14ac:dyDescent="0.25">
      <c r="A179" s="40" t="s">
        <v>364</v>
      </c>
      <c r="B179" s="40"/>
      <c r="C179" s="41" t="s">
        <v>365</v>
      </c>
      <c r="D179" s="42" t="s">
        <v>359</v>
      </c>
      <c r="E179" s="43">
        <v>774.09</v>
      </c>
      <c r="F179" s="43">
        <v>72.03</v>
      </c>
      <c r="G179" s="43">
        <v>846.12</v>
      </c>
      <c r="H179" s="19">
        <v>9</v>
      </c>
    </row>
    <row r="180" spans="1:8" ht="30" x14ac:dyDescent="0.25">
      <c r="A180" s="40" t="s">
        <v>366</v>
      </c>
      <c r="B180" s="40"/>
      <c r="C180" s="41" t="s">
        <v>367</v>
      </c>
      <c r="D180" s="42" t="s">
        <v>359</v>
      </c>
      <c r="E180" s="43">
        <v>1183.1099999999999</v>
      </c>
      <c r="F180" s="43">
        <v>120.78</v>
      </c>
      <c r="G180" s="43">
        <v>1303.8900000000001</v>
      </c>
      <c r="H180" s="19">
        <v>9</v>
      </c>
    </row>
    <row r="181" spans="1:8" ht="45" x14ac:dyDescent="0.25">
      <c r="A181" s="40" t="s">
        <v>368</v>
      </c>
      <c r="B181" s="40"/>
      <c r="C181" s="41" t="s">
        <v>369</v>
      </c>
      <c r="D181" s="42" t="s">
        <v>359</v>
      </c>
      <c r="E181" s="43">
        <v>1112.28</v>
      </c>
      <c r="F181" s="43">
        <v>120.78</v>
      </c>
      <c r="G181" s="43">
        <v>1233.06</v>
      </c>
      <c r="H181" s="19">
        <v>9</v>
      </c>
    </row>
    <row r="182" spans="1:8" x14ac:dyDescent="0.25">
      <c r="A182" s="40" t="s">
        <v>370</v>
      </c>
      <c r="B182" s="40"/>
      <c r="C182" s="41" t="s">
        <v>371</v>
      </c>
      <c r="D182" s="42" t="s">
        <v>359</v>
      </c>
      <c r="E182" s="43">
        <v>733.95</v>
      </c>
      <c r="F182" s="43">
        <v>72.03</v>
      </c>
      <c r="G182" s="43">
        <v>805.98</v>
      </c>
      <c r="H182" s="19">
        <v>9</v>
      </c>
    </row>
    <row r="183" spans="1:8" x14ac:dyDescent="0.25">
      <c r="A183" s="40" t="s">
        <v>372</v>
      </c>
      <c r="B183" s="40"/>
      <c r="C183" s="41" t="s">
        <v>373</v>
      </c>
      <c r="D183" s="42" t="s">
        <v>359</v>
      </c>
      <c r="E183" s="43">
        <v>755.6</v>
      </c>
      <c r="F183" s="43">
        <v>24.01</v>
      </c>
      <c r="G183" s="43">
        <v>779.61</v>
      </c>
      <c r="H183" s="19">
        <v>9</v>
      </c>
    </row>
    <row r="184" spans="1:8" x14ac:dyDescent="0.25">
      <c r="A184" s="40" t="s">
        <v>374</v>
      </c>
      <c r="B184" s="40"/>
      <c r="C184" s="41" t="s">
        <v>375</v>
      </c>
      <c r="D184" s="42"/>
      <c r="E184" s="43"/>
      <c r="F184" s="43"/>
      <c r="G184" s="43"/>
      <c r="H184" s="19">
        <v>5</v>
      </c>
    </row>
    <row r="185" spans="1:8" x14ac:dyDescent="0.25">
      <c r="A185" s="40" t="s">
        <v>376</v>
      </c>
      <c r="B185" s="40"/>
      <c r="C185" s="41" t="s">
        <v>377</v>
      </c>
      <c r="D185" s="42" t="s">
        <v>73</v>
      </c>
      <c r="E185" s="43">
        <v>0.62</v>
      </c>
      <c r="F185" s="43">
        <v>1.76</v>
      </c>
      <c r="G185" s="43">
        <v>2.38</v>
      </c>
      <c r="H185" s="19">
        <v>9</v>
      </c>
    </row>
    <row r="186" spans="1:8" x14ac:dyDescent="0.25">
      <c r="A186" s="40" t="s">
        <v>378</v>
      </c>
      <c r="B186" s="40"/>
      <c r="C186" s="41" t="s">
        <v>379</v>
      </c>
      <c r="D186" s="42" t="s">
        <v>73</v>
      </c>
      <c r="E186" s="43">
        <v>5.47</v>
      </c>
      <c r="F186" s="43">
        <v>17.41</v>
      </c>
      <c r="G186" s="43">
        <v>22.88</v>
      </c>
      <c r="H186" s="19">
        <v>9</v>
      </c>
    </row>
    <row r="187" spans="1:8" ht="30" x14ac:dyDescent="0.25">
      <c r="A187" s="40" t="s">
        <v>380</v>
      </c>
      <c r="B187" s="40"/>
      <c r="C187" s="41" t="s">
        <v>381</v>
      </c>
      <c r="D187" s="42" t="s">
        <v>73</v>
      </c>
      <c r="E187" s="43">
        <v>17.37</v>
      </c>
      <c r="F187" s="43">
        <v>25.95</v>
      </c>
      <c r="G187" s="43">
        <v>43.32</v>
      </c>
      <c r="H187" s="19">
        <v>9</v>
      </c>
    </row>
    <row r="188" spans="1:8" x14ac:dyDescent="0.25">
      <c r="A188" s="40" t="s">
        <v>382</v>
      </c>
      <c r="B188" s="40"/>
      <c r="C188" s="41" t="s">
        <v>383</v>
      </c>
      <c r="D188" s="42" t="s">
        <v>73</v>
      </c>
      <c r="E188" s="43">
        <v>53.69</v>
      </c>
      <c r="F188" s="43">
        <v>47.05</v>
      </c>
      <c r="G188" s="43">
        <v>100.74</v>
      </c>
      <c r="H188" s="19">
        <v>9</v>
      </c>
    </row>
    <row r="189" spans="1:8" x14ac:dyDescent="0.25">
      <c r="A189" s="40" t="s">
        <v>384</v>
      </c>
      <c r="B189" s="40"/>
      <c r="C189" s="41" t="s">
        <v>385</v>
      </c>
      <c r="D189" s="42" t="s">
        <v>73</v>
      </c>
      <c r="E189" s="43">
        <v>53.69</v>
      </c>
      <c r="F189" s="43">
        <v>46.74</v>
      </c>
      <c r="G189" s="43">
        <v>100.43</v>
      </c>
      <c r="H189" s="19">
        <v>9</v>
      </c>
    </row>
    <row r="190" spans="1:8" ht="30" x14ac:dyDescent="0.25">
      <c r="A190" s="40" t="s">
        <v>386</v>
      </c>
      <c r="B190" s="40"/>
      <c r="C190" s="41" t="s">
        <v>387</v>
      </c>
      <c r="D190" s="42" t="s">
        <v>388</v>
      </c>
      <c r="E190" s="43">
        <v>42.99</v>
      </c>
      <c r="F190" s="43">
        <v>0.88</v>
      </c>
      <c r="G190" s="43">
        <v>43.87</v>
      </c>
      <c r="H190" s="19">
        <v>9</v>
      </c>
    </row>
    <row r="191" spans="1:8" x14ac:dyDescent="0.25">
      <c r="A191" s="40" t="s">
        <v>389</v>
      </c>
      <c r="B191" s="40"/>
      <c r="C191" s="41" t="s">
        <v>390</v>
      </c>
      <c r="D191" s="42" t="s">
        <v>73</v>
      </c>
      <c r="E191" s="43">
        <v>13.73</v>
      </c>
      <c r="F191" s="43">
        <v>3.53</v>
      </c>
      <c r="G191" s="43">
        <v>17.260000000000002</v>
      </c>
      <c r="H191" s="19">
        <v>9</v>
      </c>
    </row>
    <row r="192" spans="1:8" x14ac:dyDescent="0.25">
      <c r="A192" s="40" t="s">
        <v>393</v>
      </c>
      <c r="B192" s="40"/>
      <c r="C192" s="41" t="s">
        <v>394</v>
      </c>
      <c r="D192" s="42" t="s">
        <v>73</v>
      </c>
      <c r="E192" s="43">
        <v>90.48</v>
      </c>
      <c r="F192" s="43">
        <v>33.659999999999997</v>
      </c>
      <c r="G192" s="43">
        <v>124.14</v>
      </c>
      <c r="H192" s="19">
        <v>9</v>
      </c>
    </row>
    <row r="193" spans="1:8" x14ac:dyDescent="0.25">
      <c r="A193" s="40" t="s">
        <v>395</v>
      </c>
      <c r="B193" s="40"/>
      <c r="C193" s="41" t="s">
        <v>396</v>
      </c>
      <c r="D193" s="42" t="s">
        <v>73</v>
      </c>
      <c r="E193" s="43">
        <v>105.05</v>
      </c>
      <c r="F193" s="43">
        <v>33.659999999999997</v>
      </c>
      <c r="G193" s="43">
        <v>138.71</v>
      </c>
      <c r="H193" s="19">
        <v>9</v>
      </c>
    </row>
    <row r="194" spans="1:8" ht="30" x14ac:dyDescent="0.25">
      <c r="A194" s="40" t="s">
        <v>397</v>
      </c>
      <c r="B194" s="40"/>
      <c r="C194" s="41" t="s">
        <v>398</v>
      </c>
      <c r="D194" s="42" t="s">
        <v>156</v>
      </c>
      <c r="E194" s="43">
        <v>68.209999999999994</v>
      </c>
      <c r="F194" s="43">
        <v>38.83</v>
      </c>
      <c r="G194" s="43">
        <v>107.04</v>
      </c>
      <c r="H194" s="19">
        <v>9</v>
      </c>
    </row>
    <row r="195" spans="1:8" x14ac:dyDescent="0.25">
      <c r="A195" s="40" t="s">
        <v>399</v>
      </c>
      <c r="B195" s="40"/>
      <c r="C195" s="41" t="s">
        <v>400</v>
      </c>
      <c r="D195" s="42"/>
      <c r="E195" s="43"/>
      <c r="F195" s="43"/>
      <c r="G195" s="43"/>
      <c r="H195" s="19">
        <v>5</v>
      </c>
    </row>
    <row r="196" spans="1:8" ht="30" x14ac:dyDescent="0.25">
      <c r="A196" s="40" t="s">
        <v>401</v>
      </c>
      <c r="B196" s="40"/>
      <c r="C196" s="41" t="s">
        <v>402</v>
      </c>
      <c r="D196" s="42" t="s">
        <v>131</v>
      </c>
      <c r="E196" s="43"/>
      <c r="F196" s="43">
        <v>10.77</v>
      </c>
      <c r="G196" s="43">
        <v>10.77</v>
      </c>
      <c r="H196" s="19">
        <v>9</v>
      </c>
    </row>
    <row r="197" spans="1:8" ht="30" x14ac:dyDescent="0.25">
      <c r="A197" s="40" t="s">
        <v>403</v>
      </c>
      <c r="B197" s="40"/>
      <c r="C197" s="41" t="s">
        <v>404</v>
      </c>
      <c r="D197" s="42" t="s">
        <v>131</v>
      </c>
      <c r="E197" s="43"/>
      <c r="F197" s="43">
        <v>27.18</v>
      </c>
      <c r="G197" s="43">
        <v>27.18</v>
      </c>
      <c r="H197" s="19">
        <v>9</v>
      </c>
    </row>
    <row r="198" spans="1:8" ht="30" x14ac:dyDescent="0.25">
      <c r="A198" s="40" t="s">
        <v>405</v>
      </c>
      <c r="B198" s="40"/>
      <c r="C198" s="41" t="s">
        <v>406</v>
      </c>
      <c r="D198" s="42" t="s">
        <v>73</v>
      </c>
      <c r="E198" s="43"/>
      <c r="F198" s="43">
        <v>10.77</v>
      </c>
      <c r="G198" s="43">
        <v>10.77</v>
      </c>
      <c r="H198" s="19">
        <v>9</v>
      </c>
    </row>
    <row r="199" spans="1:8" ht="30" x14ac:dyDescent="0.25">
      <c r="A199" s="40" t="s">
        <v>407</v>
      </c>
      <c r="B199" s="40"/>
      <c r="C199" s="41" t="s">
        <v>408</v>
      </c>
      <c r="D199" s="42" t="s">
        <v>73</v>
      </c>
      <c r="E199" s="43"/>
      <c r="F199" s="43">
        <v>27.18</v>
      </c>
      <c r="G199" s="43">
        <v>27.18</v>
      </c>
      <c r="H199" s="19">
        <v>9</v>
      </c>
    </row>
    <row r="200" spans="1:8" ht="30" x14ac:dyDescent="0.25">
      <c r="A200" s="40" t="s">
        <v>409</v>
      </c>
      <c r="B200" s="40"/>
      <c r="C200" s="41" t="s">
        <v>410</v>
      </c>
      <c r="D200" s="42" t="s">
        <v>359</v>
      </c>
      <c r="E200" s="43">
        <v>2139.5300000000002</v>
      </c>
      <c r="F200" s="43"/>
      <c r="G200" s="43">
        <v>2139.5300000000002</v>
      </c>
      <c r="H200" s="19">
        <v>9</v>
      </c>
    </row>
    <row r="201" spans="1:8" x14ac:dyDescent="0.25">
      <c r="A201" s="40" t="s">
        <v>411</v>
      </c>
      <c r="B201" s="40"/>
      <c r="C201" s="41" t="s">
        <v>412</v>
      </c>
      <c r="D201" s="42" t="s">
        <v>413</v>
      </c>
      <c r="E201" s="43">
        <v>23.54</v>
      </c>
      <c r="F201" s="43">
        <v>4.2300000000000004</v>
      </c>
      <c r="G201" s="43">
        <v>27.77</v>
      </c>
      <c r="H201" s="19">
        <v>9</v>
      </c>
    </row>
    <row r="202" spans="1:8" ht="30" x14ac:dyDescent="0.25">
      <c r="A202" s="40" t="s">
        <v>414</v>
      </c>
      <c r="B202" s="40"/>
      <c r="C202" s="41" t="s">
        <v>415</v>
      </c>
      <c r="D202" s="42" t="s">
        <v>388</v>
      </c>
      <c r="E202" s="43">
        <v>10.37</v>
      </c>
      <c r="F202" s="43">
        <v>4.2300000000000004</v>
      </c>
      <c r="G202" s="43">
        <v>14.6</v>
      </c>
      <c r="H202" s="19">
        <v>9</v>
      </c>
    </row>
    <row r="203" spans="1:8" x14ac:dyDescent="0.25">
      <c r="A203" s="40" t="s">
        <v>416</v>
      </c>
      <c r="B203" s="40"/>
      <c r="C203" s="41" t="s">
        <v>417</v>
      </c>
      <c r="D203" s="42"/>
      <c r="E203" s="43"/>
      <c r="F203" s="43"/>
      <c r="G203" s="43"/>
      <c r="H203" s="19">
        <v>5</v>
      </c>
    </row>
    <row r="204" spans="1:8" ht="30" x14ac:dyDescent="0.25">
      <c r="A204" s="40" t="s">
        <v>418</v>
      </c>
      <c r="B204" s="40"/>
      <c r="C204" s="41" t="s">
        <v>419</v>
      </c>
      <c r="D204" s="42" t="s">
        <v>359</v>
      </c>
      <c r="E204" s="43">
        <v>9908.0400000000009</v>
      </c>
      <c r="F204" s="43">
        <v>3022.2</v>
      </c>
      <c r="G204" s="43">
        <v>12930.24</v>
      </c>
      <c r="H204" s="19">
        <v>9</v>
      </c>
    </row>
    <row r="205" spans="1:8" ht="30" x14ac:dyDescent="0.25">
      <c r="A205" s="40" t="s">
        <v>420</v>
      </c>
      <c r="B205" s="40"/>
      <c r="C205" s="41" t="s">
        <v>421</v>
      </c>
      <c r="D205" s="42" t="s">
        <v>359</v>
      </c>
      <c r="E205" s="43">
        <v>19827.599999999999</v>
      </c>
      <c r="F205" s="43">
        <v>3022.2</v>
      </c>
      <c r="G205" s="43">
        <v>22849.8</v>
      </c>
      <c r="H205" s="19">
        <v>9</v>
      </c>
    </row>
    <row r="206" spans="1:8" x14ac:dyDescent="0.25">
      <c r="A206" s="40" t="s">
        <v>422</v>
      </c>
      <c r="B206" s="40"/>
      <c r="C206" s="41" t="s">
        <v>423</v>
      </c>
      <c r="D206" s="42"/>
      <c r="E206" s="43"/>
      <c r="F206" s="43"/>
      <c r="G206" s="43"/>
      <c r="H206" s="19">
        <v>5</v>
      </c>
    </row>
    <row r="207" spans="1:8" x14ac:dyDescent="0.25">
      <c r="A207" s="40" t="s">
        <v>424</v>
      </c>
      <c r="B207" s="40"/>
      <c r="C207" s="41" t="s">
        <v>425</v>
      </c>
      <c r="D207" s="42" t="s">
        <v>73</v>
      </c>
      <c r="E207" s="43">
        <v>822.15</v>
      </c>
      <c r="F207" s="43">
        <v>81.069999999999993</v>
      </c>
      <c r="G207" s="43">
        <v>903.22</v>
      </c>
      <c r="H207" s="19">
        <v>9</v>
      </c>
    </row>
    <row r="208" spans="1:8" x14ac:dyDescent="0.25">
      <c r="A208" s="40" t="s">
        <v>426</v>
      </c>
      <c r="B208" s="40"/>
      <c r="C208" s="41" t="s">
        <v>427</v>
      </c>
      <c r="D208" s="42" t="s">
        <v>73</v>
      </c>
      <c r="E208" s="43">
        <v>295.68</v>
      </c>
      <c r="F208" s="43">
        <v>22.93</v>
      </c>
      <c r="G208" s="43">
        <v>318.61</v>
      </c>
      <c r="H208" s="19">
        <v>9</v>
      </c>
    </row>
    <row r="209" spans="1:8" x14ac:dyDescent="0.25">
      <c r="A209" s="40" t="s">
        <v>428</v>
      </c>
      <c r="B209" s="40"/>
      <c r="C209" s="41" t="s">
        <v>429</v>
      </c>
      <c r="D209" s="42" t="s">
        <v>73</v>
      </c>
      <c r="E209" s="43">
        <v>130.66999999999999</v>
      </c>
      <c r="F209" s="43">
        <v>46.27</v>
      </c>
      <c r="G209" s="43">
        <v>176.94</v>
      </c>
      <c r="H209" s="19">
        <v>9</v>
      </c>
    </row>
    <row r="210" spans="1:8" x14ac:dyDescent="0.25">
      <c r="A210" s="40" t="s">
        <v>430</v>
      </c>
      <c r="B210" s="40"/>
      <c r="C210" s="41" t="s">
        <v>431</v>
      </c>
      <c r="D210" s="42"/>
      <c r="E210" s="43"/>
      <c r="F210" s="43"/>
      <c r="G210" s="43"/>
      <c r="H210" s="19">
        <v>5</v>
      </c>
    </row>
    <row r="211" spans="1:8" ht="45" x14ac:dyDescent="0.25">
      <c r="A211" s="40" t="s">
        <v>432</v>
      </c>
      <c r="B211" s="40"/>
      <c r="C211" s="41" t="s">
        <v>433</v>
      </c>
      <c r="D211" s="42" t="s">
        <v>73</v>
      </c>
      <c r="E211" s="43">
        <v>2.59</v>
      </c>
      <c r="F211" s="43">
        <v>4.41</v>
      </c>
      <c r="G211" s="43">
        <v>7</v>
      </c>
      <c r="H211" s="19">
        <v>9</v>
      </c>
    </row>
    <row r="212" spans="1:8" ht="45" x14ac:dyDescent="0.25">
      <c r="A212" s="40" t="s">
        <v>434</v>
      </c>
      <c r="B212" s="40"/>
      <c r="C212" s="41" t="s">
        <v>435</v>
      </c>
      <c r="D212" s="42" t="s">
        <v>73</v>
      </c>
      <c r="E212" s="43">
        <v>4.13</v>
      </c>
      <c r="F212" s="43">
        <v>0.14000000000000001</v>
      </c>
      <c r="G212" s="43">
        <v>4.2699999999999996</v>
      </c>
      <c r="H212" s="19">
        <v>9</v>
      </c>
    </row>
    <row r="213" spans="1:8" ht="45" x14ac:dyDescent="0.25">
      <c r="A213" s="40" t="s">
        <v>436</v>
      </c>
      <c r="B213" s="40"/>
      <c r="C213" s="41" t="s">
        <v>437</v>
      </c>
      <c r="D213" s="42" t="s">
        <v>73</v>
      </c>
      <c r="E213" s="43">
        <v>4.45</v>
      </c>
      <c r="F213" s="43">
        <v>0.14000000000000001</v>
      </c>
      <c r="G213" s="43">
        <v>4.59</v>
      </c>
      <c r="H213" s="19">
        <v>9</v>
      </c>
    </row>
    <row r="214" spans="1:8" x14ac:dyDescent="0.25">
      <c r="A214" s="40" t="s">
        <v>438</v>
      </c>
      <c r="B214" s="40"/>
      <c r="C214" s="41" t="s">
        <v>439</v>
      </c>
      <c r="D214" s="42" t="s">
        <v>156</v>
      </c>
      <c r="E214" s="43">
        <v>70.27</v>
      </c>
      <c r="F214" s="43">
        <v>7.94</v>
      </c>
      <c r="G214" s="43">
        <v>78.209999999999994</v>
      </c>
      <c r="H214" s="19">
        <v>9</v>
      </c>
    </row>
    <row r="215" spans="1:8" ht="30" x14ac:dyDescent="0.25">
      <c r="A215" s="40" t="s">
        <v>440</v>
      </c>
      <c r="B215" s="40"/>
      <c r="C215" s="41" t="s">
        <v>441</v>
      </c>
      <c r="D215" s="42" t="s">
        <v>156</v>
      </c>
      <c r="E215" s="43">
        <v>82.75</v>
      </c>
      <c r="F215" s="43">
        <v>9.35</v>
      </c>
      <c r="G215" s="43">
        <v>92.1</v>
      </c>
      <c r="H215" s="19">
        <v>9</v>
      </c>
    </row>
    <row r="216" spans="1:8" x14ac:dyDescent="0.25">
      <c r="A216" s="40" t="s">
        <v>442</v>
      </c>
      <c r="B216" s="40"/>
      <c r="C216" s="41" t="s">
        <v>443</v>
      </c>
      <c r="D216" s="42"/>
      <c r="E216" s="43"/>
      <c r="F216" s="43"/>
      <c r="G216" s="43"/>
      <c r="H216" s="19">
        <v>5</v>
      </c>
    </row>
    <row r="217" spans="1:8" x14ac:dyDescent="0.25">
      <c r="A217" s="40" t="s">
        <v>444</v>
      </c>
      <c r="B217" s="40"/>
      <c r="C217" s="41" t="s">
        <v>445</v>
      </c>
      <c r="D217" s="42" t="s">
        <v>73</v>
      </c>
      <c r="E217" s="43">
        <v>11.11</v>
      </c>
      <c r="F217" s="43">
        <v>5.08</v>
      </c>
      <c r="G217" s="43">
        <v>16.190000000000001</v>
      </c>
      <c r="H217" s="19">
        <v>9</v>
      </c>
    </row>
    <row r="218" spans="1:8" x14ac:dyDescent="0.25">
      <c r="A218" s="40" t="s">
        <v>446</v>
      </c>
      <c r="B218" s="40"/>
      <c r="C218" s="41" t="s">
        <v>447</v>
      </c>
      <c r="D218" s="42" t="s">
        <v>131</v>
      </c>
      <c r="E218" s="43">
        <v>1.04</v>
      </c>
      <c r="F218" s="43">
        <v>0.36</v>
      </c>
      <c r="G218" s="43">
        <v>1.4</v>
      </c>
      <c r="H218" s="19">
        <v>9</v>
      </c>
    </row>
    <row r="219" spans="1:8" x14ac:dyDescent="0.25">
      <c r="A219" s="40" t="s">
        <v>448</v>
      </c>
      <c r="B219" s="40"/>
      <c r="C219" s="41" t="s">
        <v>449</v>
      </c>
      <c r="D219" s="42" t="s">
        <v>131</v>
      </c>
      <c r="E219" s="43">
        <v>1.04</v>
      </c>
      <c r="F219" s="43">
        <v>0.36</v>
      </c>
      <c r="G219" s="43">
        <v>1.4</v>
      </c>
      <c r="H219" s="19">
        <v>9</v>
      </c>
    </row>
    <row r="220" spans="1:8" x14ac:dyDescent="0.25">
      <c r="A220" s="40" t="s">
        <v>450</v>
      </c>
      <c r="B220" s="40"/>
      <c r="C220" s="41" t="s">
        <v>451</v>
      </c>
      <c r="D220" s="42" t="s">
        <v>73</v>
      </c>
      <c r="E220" s="43">
        <v>1</v>
      </c>
      <c r="F220" s="43">
        <v>0.72</v>
      </c>
      <c r="G220" s="43">
        <v>1.72</v>
      </c>
      <c r="H220" s="19">
        <v>9</v>
      </c>
    </row>
    <row r="221" spans="1:8" x14ac:dyDescent="0.25">
      <c r="A221" s="40" t="s">
        <v>452</v>
      </c>
      <c r="B221" s="40"/>
      <c r="C221" s="41" t="s">
        <v>453</v>
      </c>
      <c r="D221" s="42"/>
      <c r="E221" s="43"/>
      <c r="F221" s="43"/>
      <c r="G221" s="43"/>
      <c r="H221" s="19">
        <v>2</v>
      </c>
    </row>
    <row r="222" spans="1:8" x14ac:dyDescent="0.25">
      <c r="A222" s="40" t="s">
        <v>454</v>
      </c>
      <c r="B222" s="40"/>
      <c r="C222" s="41" t="s">
        <v>455</v>
      </c>
      <c r="D222" s="42"/>
      <c r="E222" s="43"/>
      <c r="F222" s="43"/>
      <c r="G222" s="43"/>
      <c r="H222" s="19">
        <v>5</v>
      </c>
    </row>
    <row r="223" spans="1:8" x14ac:dyDescent="0.25">
      <c r="A223" s="40" t="s">
        <v>456</v>
      </c>
      <c r="B223" s="40"/>
      <c r="C223" s="41" t="s">
        <v>457</v>
      </c>
      <c r="D223" s="42" t="s">
        <v>156</v>
      </c>
      <c r="E223" s="43"/>
      <c r="F223" s="43">
        <v>194.04</v>
      </c>
      <c r="G223" s="43">
        <v>194.04</v>
      </c>
      <c r="H223" s="19">
        <v>9</v>
      </c>
    </row>
    <row r="224" spans="1:8" x14ac:dyDescent="0.25">
      <c r="A224" s="40" t="s">
        <v>458</v>
      </c>
      <c r="B224" s="40"/>
      <c r="C224" s="41" t="s">
        <v>459</v>
      </c>
      <c r="D224" s="42" t="s">
        <v>156</v>
      </c>
      <c r="E224" s="43"/>
      <c r="F224" s="43">
        <v>352.8</v>
      </c>
      <c r="G224" s="43">
        <v>352.8</v>
      </c>
      <c r="H224" s="19">
        <v>9</v>
      </c>
    </row>
    <row r="225" spans="1:8" ht="30" x14ac:dyDescent="0.25">
      <c r="A225" s="40" t="s">
        <v>460</v>
      </c>
      <c r="B225" s="40"/>
      <c r="C225" s="41" t="s">
        <v>461</v>
      </c>
      <c r="D225" s="42" t="s">
        <v>73</v>
      </c>
      <c r="E225" s="43"/>
      <c r="F225" s="43">
        <v>26.46</v>
      </c>
      <c r="G225" s="43">
        <v>26.46</v>
      </c>
      <c r="H225" s="19">
        <v>9</v>
      </c>
    </row>
    <row r="226" spans="1:8" ht="45" x14ac:dyDescent="0.25">
      <c r="A226" s="40" t="s">
        <v>462</v>
      </c>
      <c r="B226" s="40"/>
      <c r="C226" s="41" t="s">
        <v>463</v>
      </c>
      <c r="D226" s="42" t="s">
        <v>156</v>
      </c>
      <c r="E226" s="43">
        <v>458.45</v>
      </c>
      <c r="F226" s="43">
        <v>105.84</v>
      </c>
      <c r="G226" s="43">
        <v>564.29</v>
      </c>
      <c r="H226" s="19">
        <v>9</v>
      </c>
    </row>
    <row r="227" spans="1:8" ht="30" x14ac:dyDescent="0.25">
      <c r="A227" s="40" t="s">
        <v>464</v>
      </c>
      <c r="B227" s="40"/>
      <c r="C227" s="41" t="s">
        <v>465</v>
      </c>
      <c r="D227" s="42" t="s">
        <v>156</v>
      </c>
      <c r="E227" s="43">
        <v>436.54</v>
      </c>
      <c r="F227" s="43">
        <v>105.84</v>
      </c>
      <c r="G227" s="43">
        <v>542.38</v>
      </c>
      <c r="H227" s="19">
        <v>9</v>
      </c>
    </row>
    <row r="228" spans="1:8" ht="45" x14ac:dyDescent="0.25">
      <c r="A228" s="40" t="s">
        <v>466</v>
      </c>
      <c r="B228" s="40"/>
      <c r="C228" s="41" t="s">
        <v>467</v>
      </c>
      <c r="D228" s="42" t="s">
        <v>156</v>
      </c>
      <c r="E228" s="43">
        <v>240.18</v>
      </c>
      <c r="F228" s="43">
        <v>70.56</v>
      </c>
      <c r="G228" s="43">
        <v>310.74</v>
      </c>
      <c r="H228" s="19">
        <v>9</v>
      </c>
    </row>
    <row r="229" spans="1:8" ht="30" x14ac:dyDescent="0.25">
      <c r="A229" s="40" t="s">
        <v>468</v>
      </c>
      <c r="B229" s="40"/>
      <c r="C229" s="41" t="s">
        <v>469</v>
      </c>
      <c r="D229" s="42" t="s">
        <v>156</v>
      </c>
      <c r="E229" s="43">
        <v>218.27</v>
      </c>
      <c r="F229" s="43">
        <v>70.56</v>
      </c>
      <c r="G229" s="43">
        <v>288.83</v>
      </c>
      <c r="H229" s="19">
        <v>9</v>
      </c>
    </row>
    <row r="230" spans="1:8" ht="45" x14ac:dyDescent="0.25">
      <c r="A230" s="40" t="s">
        <v>470</v>
      </c>
      <c r="B230" s="40"/>
      <c r="C230" s="41" t="s">
        <v>471</v>
      </c>
      <c r="D230" s="42" t="s">
        <v>73</v>
      </c>
      <c r="E230" s="43">
        <v>23.53</v>
      </c>
      <c r="F230" s="43">
        <v>7.06</v>
      </c>
      <c r="G230" s="43">
        <v>30.59</v>
      </c>
      <c r="H230" s="19">
        <v>9</v>
      </c>
    </row>
    <row r="231" spans="1:8" ht="30" x14ac:dyDescent="0.25">
      <c r="A231" s="40" t="s">
        <v>472</v>
      </c>
      <c r="B231" s="40"/>
      <c r="C231" s="41" t="s">
        <v>473</v>
      </c>
      <c r="D231" s="42" t="s">
        <v>73</v>
      </c>
      <c r="E231" s="43">
        <v>21.83</v>
      </c>
      <c r="F231" s="43">
        <v>7.06</v>
      </c>
      <c r="G231" s="43">
        <v>28.89</v>
      </c>
      <c r="H231" s="19">
        <v>9</v>
      </c>
    </row>
    <row r="232" spans="1:8" ht="45" x14ac:dyDescent="0.25">
      <c r="A232" s="40" t="s">
        <v>474</v>
      </c>
      <c r="B232" s="40"/>
      <c r="C232" s="41" t="s">
        <v>475</v>
      </c>
      <c r="D232" s="42" t="s">
        <v>156</v>
      </c>
      <c r="E232" s="43">
        <v>235.26</v>
      </c>
      <c r="F232" s="43">
        <v>70.56</v>
      </c>
      <c r="G232" s="43">
        <v>305.82</v>
      </c>
      <c r="H232" s="19">
        <v>9</v>
      </c>
    </row>
    <row r="233" spans="1:8" ht="30" x14ac:dyDescent="0.25">
      <c r="A233" s="40" t="s">
        <v>476</v>
      </c>
      <c r="B233" s="40"/>
      <c r="C233" s="41" t="s">
        <v>477</v>
      </c>
      <c r="D233" s="42" t="s">
        <v>156</v>
      </c>
      <c r="E233" s="43">
        <v>218.27</v>
      </c>
      <c r="F233" s="43">
        <v>70.56</v>
      </c>
      <c r="G233" s="43">
        <v>288.83</v>
      </c>
      <c r="H233" s="19">
        <v>9</v>
      </c>
    </row>
    <row r="234" spans="1:8" x14ac:dyDescent="0.25">
      <c r="A234" s="40" t="s">
        <v>478</v>
      </c>
      <c r="B234" s="40"/>
      <c r="C234" s="41" t="s">
        <v>479</v>
      </c>
      <c r="D234" s="42"/>
      <c r="E234" s="43"/>
      <c r="F234" s="43"/>
      <c r="G234" s="43"/>
      <c r="H234" s="19">
        <v>5</v>
      </c>
    </row>
    <row r="235" spans="1:8" x14ac:dyDescent="0.25">
      <c r="A235" s="40" t="s">
        <v>480</v>
      </c>
      <c r="B235" s="40"/>
      <c r="C235" s="41" t="s">
        <v>481</v>
      </c>
      <c r="D235" s="42" t="s">
        <v>156</v>
      </c>
      <c r="E235" s="43"/>
      <c r="F235" s="43">
        <v>105.84</v>
      </c>
      <c r="G235" s="43">
        <v>105.84</v>
      </c>
      <c r="H235" s="19">
        <v>9</v>
      </c>
    </row>
    <row r="236" spans="1:8" ht="30" x14ac:dyDescent="0.25">
      <c r="A236" s="40" t="s">
        <v>482</v>
      </c>
      <c r="B236" s="40"/>
      <c r="C236" s="41" t="s">
        <v>483</v>
      </c>
      <c r="D236" s="42" t="s">
        <v>156</v>
      </c>
      <c r="E236" s="43"/>
      <c r="F236" s="43">
        <v>70.56</v>
      </c>
      <c r="G236" s="43">
        <v>70.56</v>
      </c>
      <c r="H236" s="19">
        <v>9</v>
      </c>
    </row>
    <row r="237" spans="1:8" x14ac:dyDescent="0.25">
      <c r="A237" s="40" t="s">
        <v>484</v>
      </c>
      <c r="B237" s="40"/>
      <c r="C237" s="41" t="s">
        <v>485</v>
      </c>
      <c r="D237" s="42"/>
      <c r="E237" s="43"/>
      <c r="F237" s="43"/>
      <c r="G237" s="43"/>
      <c r="H237" s="19">
        <v>5</v>
      </c>
    </row>
    <row r="238" spans="1:8" x14ac:dyDescent="0.25">
      <c r="A238" s="40" t="s">
        <v>486</v>
      </c>
      <c r="B238" s="40"/>
      <c r="C238" s="41" t="s">
        <v>487</v>
      </c>
      <c r="D238" s="42" t="s">
        <v>73</v>
      </c>
      <c r="E238" s="43"/>
      <c r="F238" s="43">
        <v>2.65</v>
      </c>
      <c r="G238" s="43">
        <v>2.65</v>
      </c>
      <c r="H238" s="19">
        <v>9</v>
      </c>
    </row>
    <row r="239" spans="1:8" ht="30" x14ac:dyDescent="0.25">
      <c r="A239" s="40" t="s">
        <v>488</v>
      </c>
      <c r="B239" s="40"/>
      <c r="C239" s="41" t="s">
        <v>489</v>
      </c>
      <c r="D239" s="42" t="s">
        <v>73</v>
      </c>
      <c r="E239" s="43"/>
      <c r="F239" s="43">
        <v>5.29</v>
      </c>
      <c r="G239" s="43">
        <v>5.29</v>
      </c>
      <c r="H239" s="19">
        <v>9</v>
      </c>
    </row>
    <row r="240" spans="1:8" x14ac:dyDescent="0.25">
      <c r="A240" s="40" t="s">
        <v>490</v>
      </c>
      <c r="B240" s="40"/>
      <c r="C240" s="41" t="s">
        <v>491</v>
      </c>
      <c r="D240" s="42" t="s">
        <v>73</v>
      </c>
      <c r="E240" s="43"/>
      <c r="F240" s="43">
        <v>8.82</v>
      </c>
      <c r="G240" s="43">
        <v>8.82</v>
      </c>
      <c r="H240" s="19">
        <v>9</v>
      </c>
    </row>
    <row r="241" spans="1:8" x14ac:dyDescent="0.25">
      <c r="A241" s="40" t="s">
        <v>492</v>
      </c>
      <c r="B241" s="40"/>
      <c r="C241" s="41" t="s">
        <v>493</v>
      </c>
      <c r="D241" s="42"/>
      <c r="E241" s="43"/>
      <c r="F241" s="43"/>
      <c r="G241" s="43"/>
      <c r="H241" s="19">
        <v>5</v>
      </c>
    </row>
    <row r="242" spans="1:8" ht="30" x14ac:dyDescent="0.25">
      <c r="A242" s="40" t="s">
        <v>494</v>
      </c>
      <c r="B242" s="40"/>
      <c r="C242" s="41" t="s">
        <v>495</v>
      </c>
      <c r="D242" s="42" t="s">
        <v>73</v>
      </c>
      <c r="E242" s="43"/>
      <c r="F242" s="43">
        <v>10.58</v>
      </c>
      <c r="G242" s="43">
        <v>10.58</v>
      </c>
      <c r="H242" s="19">
        <v>9</v>
      </c>
    </row>
    <row r="243" spans="1:8" ht="30" x14ac:dyDescent="0.25">
      <c r="A243" s="40" t="s">
        <v>496</v>
      </c>
      <c r="B243" s="40"/>
      <c r="C243" s="41" t="s">
        <v>497</v>
      </c>
      <c r="D243" s="42" t="s">
        <v>73</v>
      </c>
      <c r="E243" s="43"/>
      <c r="F243" s="43">
        <v>8.82</v>
      </c>
      <c r="G243" s="43">
        <v>8.82</v>
      </c>
      <c r="H243" s="19">
        <v>9</v>
      </c>
    </row>
    <row r="244" spans="1:8" ht="30" x14ac:dyDescent="0.25">
      <c r="A244" s="40" t="s">
        <v>498</v>
      </c>
      <c r="B244" s="40"/>
      <c r="C244" s="41" t="s">
        <v>499</v>
      </c>
      <c r="D244" s="42" t="s">
        <v>131</v>
      </c>
      <c r="E244" s="43"/>
      <c r="F244" s="43">
        <v>2.65</v>
      </c>
      <c r="G244" s="43">
        <v>2.65</v>
      </c>
      <c r="H244" s="19">
        <v>9</v>
      </c>
    </row>
    <row r="245" spans="1:8" x14ac:dyDescent="0.25">
      <c r="A245" s="40" t="s">
        <v>500</v>
      </c>
      <c r="B245" s="40"/>
      <c r="C245" s="41" t="s">
        <v>501</v>
      </c>
      <c r="D245" s="42"/>
      <c r="E245" s="43"/>
      <c r="F245" s="43"/>
      <c r="G245" s="43"/>
      <c r="H245" s="19">
        <v>5</v>
      </c>
    </row>
    <row r="246" spans="1:8" ht="30" x14ac:dyDescent="0.25">
      <c r="A246" s="40" t="s">
        <v>502</v>
      </c>
      <c r="B246" s="40"/>
      <c r="C246" s="41" t="s">
        <v>503</v>
      </c>
      <c r="D246" s="42" t="s">
        <v>73</v>
      </c>
      <c r="E246" s="43"/>
      <c r="F246" s="43">
        <v>7.06</v>
      </c>
      <c r="G246" s="43">
        <v>7.06</v>
      </c>
      <c r="H246" s="19">
        <v>9</v>
      </c>
    </row>
    <row r="247" spans="1:8" x14ac:dyDescent="0.25">
      <c r="A247" s="40" t="s">
        <v>504</v>
      </c>
      <c r="B247" s="40"/>
      <c r="C247" s="41" t="s">
        <v>505</v>
      </c>
      <c r="D247" s="42"/>
      <c r="E247" s="43"/>
      <c r="F247" s="43"/>
      <c r="G247" s="43"/>
      <c r="H247" s="19">
        <v>5</v>
      </c>
    </row>
    <row r="248" spans="1:8" ht="45" x14ac:dyDescent="0.25">
      <c r="A248" s="40" t="s">
        <v>506</v>
      </c>
      <c r="B248" s="40"/>
      <c r="C248" s="41" t="s">
        <v>507</v>
      </c>
      <c r="D248" s="42" t="s">
        <v>73</v>
      </c>
      <c r="E248" s="43">
        <v>17.579999999999998</v>
      </c>
      <c r="F248" s="43">
        <v>8.82</v>
      </c>
      <c r="G248" s="43">
        <v>26.4</v>
      </c>
      <c r="H248" s="19">
        <v>9</v>
      </c>
    </row>
    <row r="249" spans="1:8" ht="45" x14ac:dyDescent="0.25">
      <c r="A249" s="40" t="s">
        <v>508</v>
      </c>
      <c r="B249" s="40"/>
      <c r="C249" s="41" t="s">
        <v>509</v>
      </c>
      <c r="D249" s="42" t="s">
        <v>73</v>
      </c>
      <c r="E249" s="43">
        <v>1.58</v>
      </c>
      <c r="F249" s="43">
        <v>8.82</v>
      </c>
      <c r="G249" s="43">
        <v>10.4</v>
      </c>
      <c r="H249" s="19">
        <v>9</v>
      </c>
    </row>
    <row r="250" spans="1:8" x14ac:dyDescent="0.25">
      <c r="A250" s="40" t="s">
        <v>510</v>
      </c>
      <c r="B250" s="40"/>
      <c r="C250" s="41" t="s">
        <v>511</v>
      </c>
      <c r="D250" s="42"/>
      <c r="E250" s="43"/>
      <c r="F250" s="43"/>
      <c r="G250" s="43"/>
      <c r="H250" s="19">
        <v>5</v>
      </c>
    </row>
    <row r="251" spans="1:8" ht="45" x14ac:dyDescent="0.25">
      <c r="A251" s="40" t="s">
        <v>512</v>
      </c>
      <c r="B251" s="40"/>
      <c r="C251" s="41" t="s">
        <v>513</v>
      </c>
      <c r="D251" s="42" t="s">
        <v>73</v>
      </c>
      <c r="E251" s="43">
        <v>24.17</v>
      </c>
      <c r="F251" s="43">
        <v>3.53</v>
      </c>
      <c r="G251" s="43">
        <v>27.7</v>
      </c>
      <c r="H251" s="19">
        <v>9</v>
      </c>
    </row>
    <row r="252" spans="1:8" ht="30" x14ac:dyDescent="0.25">
      <c r="A252" s="40" t="s">
        <v>514</v>
      </c>
      <c r="B252" s="40"/>
      <c r="C252" s="41" t="s">
        <v>515</v>
      </c>
      <c r="D252" s="42" t="s">
        <v>73</v>
      </c>
      <c r="E252" s="43">
        <v>21.83</v>
      </c>
      <c r="F252" s="43">
        <v>3.53</v>
      </c>
      <c r="G252" s="43">
        <v>25.36</v>
      </c>
      <c r="H252" s="19">
        <v>9</v>
      </c>
    </row>
    <row r="253" spans="1:8" ht="45" x14ac:dyDescent="0.25">
      <c r="A253" s="40" t="s">
        <v>516</v>
      </c>
      <c r="B253" s="40"/>
      <c r="C253" s="41" t="s">
        <v>517</v>
      </c>
      <c r="D253" s="42" t="s">
        <v>73</v>
      </c>
      <c r="E253" s="43">
        <v>9.5399999999999991</v>
      </c>
      <c r="F253" s="43">
        <v>1.23</v>
      </c>
      <c r="G253" s="43">
        <v>10.77</v>
      </c>
      <c r="H253" s="19">
        <v>9</v>
      </c>
    </row>
    <row r="254" spans="1:8" ht="30" x14ac:dyDescent="0.25">
      <c r="A254" s="40" t="s">
        <v>518</v>
      </c>
      <c r="B254" s="40"/>
      <c r="C254" s="41" t="s">
        <v>519</v>
      </c>
      <c r="D254" s="42" t="s">
        <v>73</v>
      </c>
      <c r="E254" s="43">
        <v>6.87</v>
      </c>
      <c r="F254" s="43">
        <v>1.23</v>
      </c>
      <c r="G254" s="43">
        <v>8.1</v>
      </c>
      <c r="H254" s="19">
        <v>9</v>
      </c>
    </row>
    <row r="255" spans="1:8" ht="45" x14ac:dyDescent="0.25">
      <c r="A255" s="40" t="s">
        <v>520</v>
      </c>
      <c r="B255" s="40"/>
      <c r="C255" s="41" t="s">
        <v>521</v>
      </c>
      <c r="D255" s="42" t="s">
        <v>73</v>
      </c>
      <c r="E255" s="43">
        <v>12.71</v>
      </c>
      <c r="F255" s="43">
        <v>0.53</v>
      </c>
      <c r="G255" s="43">
        <v>13.24</v>
      </c>
      <c r="H255" s="19">
        <v>9</v>
      </c>
    </row>
    <row r="256" spans="1:8" x14ac:dyDescent="0.25">
      <c r="A256" s="40" t="s">
        <v>522</v>
      </c>
      <c r="B256" s="40"/>
      <c r="C256" s="41" t="s">
        <v>523</v>
      </c>
      <c r="D256" s="42"/>
      <c r="E256" s="43"/>
      <c r="F256" s="43"/>
      <c r="G256" s="43"/>
      <c r="H256" s="19">
        <v>5</v>
      </c>
    </row>
    <row r="257" spans="1:8" ht="30" x14ac:dyDescent="0.25">
      <c r="A257" s="40" t="s">
        <v>524</v>
      </c>
      <c r="B257" s="40"/>
      <c r="C257" s="41" t="s">
        <v>525</v>
      </c>
      <c r="D257" s="42" t="s">
        <v>73</v>
      </c>
      <c r="E257" s="43"/>
      <c r="F257" s="43">
        <v>9.17</v>
      </c>
      <c r="G257" s="43">
        <v>9.17</v>
      </c>
      <c r="H257" s="19">
        <v>9</v>
      </c>
    </row>
    <row r="258" spans="1:8" ht="30" x14ac:dyDescent="0.25">
      <c r="A258" s="40" t="s">
        <v>526</v>
      </c>
      <c r="B258" s="40"/>
      <c r="C258" s="41" t="s">
        <v>527</v>
      </c>
      <c r="D258" s="42" t="s">
        <v>73</v>
      </c>
      <c r="E258" s="43"/>
      <c r="F258" s="43">
        <v>5.29</v>
      </c>
      <c r="G258" s="43">
        <v>5.29</v>
      </c>
      <c r="H258" s="19">
        <v>9</v>
      </c>
    </row>
    <row r="259" spans="1:8" ht="30" x14ac:dyDescent="0.25">
      <c r="A259" s="40" t="s">
        <v>528</v>
      </c>
      <c r="B259" s="40"/>
      <c r="C259" s="41" t="s">
        <v>529</v>
      </c>
      <c r="D259" s="42" t="s">
        <v>73</v>
      </c>
      <c r="E259" s="43"/>
      <c r="F259" s="43">
        <v>5.29</v>
      </c>
      <c r="G259" s="43">
        <v>5.29</v>
      </c>
      <c r="H259" s="19">
        <v>9</v>
      </c>
    </row>
    <row r="260" spans="1:8" ht="30" x14ac:dyDescent="0.25">
      <c r="A260" s="40" t="s">
        <v>530</v>
      </c>
      <c r="B260" s="40"/>
      <c r="C260" s="41" t="s">
        <v>531</v>
      </c>
      <c r="D260" s="42" t="s">
        <v>73</v>
      </c>
      <c r="E260" s="43"/>
      <c r="F260" s="43">
        <v>5.82</v>
      </c>
      <c r="G260" s="43">
        <v>5.82</v>
      </c>
      <c r="H260" s="19">
        <v>9</v>
      </c>
    </row>
    <row r="261" spans="1:8" x14ac:dyDescent="0.25">
      <c r="A261" s="40" t="s">
        <v>532</v>
      </c>
      <c r="B261" s="40"/>
      <c r="C261" s="41" t="s">
        <v>533</v>
      </c>
      <c r="D261" s="42"/>
      <c r="E261" s="43"/>
      <c r="F261" s="43"/>
      <c r="G261" s="43"/>
      <c r="H261" s="19">
        <v>5</v>
      </c>
    </row>
    <row r="262" spans="1:8" x14ac:dyDescent="0.25">
      <c r="A262" s="40" t="s">
        <v>534</v>
      </c>
      <c r="B262" s="40"/>
      <c r="C262" s="41" t="s">
        <v>535</v>
      </c>
      <c r="D262" s="42" t="s">
        <v>73</v>
      </c>
      <c r="E262" s="43"/>
      <c r="F262" s="43">
        <v>14.19</v>
      </c>
      <c r="G262" s="43">
        <v>14.19</v>
      </c>
      <c r="H262" s="19">
        <v>9</v>
      </c>
    </row>
    <row r="263" spans="1:8" ht="30" x14ac:dyDescent="0.25">
      <c r="A263" s="40" t="s">
        <v>536</v>
      </c>
      <c r="B263" s="40"/>
      <c r="C263" s="41" t="s">
        <v>537</v>
      </c>
      <c r="D263" s="42" t="s">
        <v>73</v>
      </c>
      <c r="E263" s="43"/>
      <c r="F263" s="43">
        <v>17.02</v>
      </c>
      <c r="G263" s="43">
        <v>17.02</v>
      </c>
      <c r="H263" s="19">
        <v>9</v>
      </c>
    </row>
    <row r="264" spans="1:8" ht="30" x14ac:dyDescent="0.25">
      <c r="A264" s="40" t="s">
        <v>538</v>
      </c>
      <c r="B264" s="40"/>
      <c r="C264" s="41" t="s">
        <v>539</v>
      </c>
      <c r="D264" s="42" t="s">
        <v>131</v>
      </c>
      <c r="E264" s="43"/>
      <c r="F264" s="43">
        <v>5.68</v>
      </c>
      <c r="G264" s="43">
        <v>5.68</v>
      </c>
      <c r="H264" s="19">
        <v>9</v>
      </c>
    </row>
    <row r="265" spans="1:8" x14ac:dyDescent="0.25">
      <c r="A265" s="40" t="s">
        <v>540</v>
      </c>
      <c r="B265" s="40"/>
      <c r="C265" s="41" t="s">
        <v>541</v>
      </c>
      <c r="D265" s="42"/>
      <c r="E265" s="43"/>
      <c r="F265" s="43"/>
      <c r="G265" s="43"/>
      <c r="H265" s="19">
        <v>5</v>
      </c>
    </row>
    <row r="266" spans="1:8" x14ac:dyDescent="0.25">
      <c r="A266" s="40" t="s">
        <v>542</v>
      </c>
      <c r="B266" s="40"/>
      <c r="C266" s="41" t="s">
        <v>543</v>
      </c>
      <c r="D266" s="42" t="s">
        <v>131</v>
      </c>
      <c r="E266" s="43">
        <v>7.0000000000000007E-2</v>
      </c>
      <c r="F266" s="43">
        <v>1.29</v>
      </c>
      <c r="G266" s="43">
        <v>1.36</v>
      </c>
      <c r="H266" s="19">
        <v>9</v>
      </c>
    </row>
    <row r="267" spans="1:8" ht="30" x14ac:dyDescent="0.25">
      <c r="A267" s="40" t="s">
        <v>544</v>
      </c>
      <c r="B267" s="40"/>
      <c r="C267" s="41" t="s">
        <v>545</v>
      </c>
      <c r="D267" s="42" t="s">
        <v>131</v>
      </c>
      <c r="E267" s="43">
        <v>0.77</v>
      </c>
      <c r="F267" s="43">
        <v>1.29</v>
      </c>
      <c r="G267" s="43">
        <v>2.06</v>
      </c>
      <c r="H267" s="19">
        <v>9</v>
      </c>
    </row>
    <row r="268" spans="1:8" ht="30" x14ac:dyDescent="0.25">
      <c r="A268" s="40" t="s">
        <v>546</v>
      </c>
      <c r="B268" s="40"/>
      <c r="C268" s="41" t="s">
        <v>547</v>
      </c>
      <c r="D268" s="42" t="s">
        <v>73</v>
      </c>
      <c r="E268" s="43">
        <v>3.84</v>
      </c>
      <c r="F268" s="43">
        <v>10.29</v>
      </c>
      <c r="G268" s="43">
        <v>14.13</v>
      </c>
      <c r="H268" s="19">
        <v>9</v>
      </c>
    </row>
    <row r="269" spans="1:8" ht="30" x14ac:dyDescent="0.25">
      <c r="A269" s="40" t="s">
        <v>548</v>
      </c>
      <c r="B269" s="40"/>
      <c r="C269" s="41" t="s">
        <v>549</v>
      </c>
      <c r="D269" s="42" t="s">
        <v>73</v>
      </c>
      <c r="E269" s="43">
        <v>0.34</v>
      </c>
      <c r="F269" s="43">
        <v>7.72</v>
      </c>
      <c r="G269" s="43">
        <v>8.06</v>
      </c>
      <c r="H269" s="19">
        <v>9</v>
      </c>
    </row>
    <row r="270" spans="1:8" x14ac:dyDescent="0.25">
      <c r="A270" s="40" t="s">
        <v>550</v>
      </c>
      <c r="B270" s="40"/>
      <c r="C270" s="41" t="s">
        <v>551</v>
      </c>
      <c r="D270" s="42" t="s">
        <v>73</v>
      </c>
      <c r="E270" s="43">
        <v>3.84</v>
      </c>
      <c r="F270" s="43">
        <v>7.72</v>
      </c>
      <c r="G270" s="43">
        <v>11.56</v>
      </c>
      <c r="H270" s="19">
        <v>9</v>
      </c>
    </row>
    <row r="271" spans="1:8" x14ac:dyDescent="0.25">
      <c r="A271" s="40" t="s">
        <v>552</v>
      </c>
      <c r="B271" s="40"/>
      <c r="C271" s="41" t="s">
        <v>553</v>
      </c>
      <c r="D271" s="42" t="s">
        <v>73</v>
      </c>
      <c r="E271" s="43">
        <v>0.34</v>
      </c>
      <c r="F271" s="43">
        <v>5.15</v>
      </c>
      <c r="G271" s="43">
        <v>5.49</v>
      </c>
      <c r="H271" s="19">
        <v>9</v>
      </c>
    </row>
    <row r="272" spans="1:8" x14ac:dyDescent="0.25">
      <c r="A272" s="40" t="s">
        <v>554</v>
      </c>
      <c r="B272" s="40"/>
      <c r="C272" s="41" t="s">
        <v>555</v>
      </c>
      <c r="D272" s="42"/>
      <c r="E272" s="43"/>
      <c r="F272" s="43"/>
      <c r="G272" s="43"/>
      <c r="H272" s="19">
        <v>5</v>
      </c>
    </row>
    <row r="273" spans="1:8" x14ac:dyDescent="0.25">
      <c r="A273" s="40" t="s">
        <v>556</v>
      </c>
      <c r="B273" s="40"/>
      <c r="C273" s="41" t="s">
        <v>557</v>
      </c>
      <c r="D273" s="42" t="s">
        <v>73</v>
      </c>
      <c r="E273" s="43">
        <v>99.85</v>
      </c>
      <c r="F273" s="43"/>
      <c r="G273" s="43">
        <v>99.85</v>
      </c>
      <c r="H273" s="19">
        <v>9</v>
      </c>
    </row>
    <row r="274" spans="1:8" x14ac:dyDescent="0.25">
      <c r="A274" s="40" t="s">
        <v>558</v>
      </c>
      <c r="B274" s="40"/>
      <c r="C274" s="41" t="s">
        <v>559</v>
      </c>
      <c r="D274" s="42" t="s">
        <v>21</v>
      </c>
      <c r="E274" s="43">
        <v>3.66</v>
      </c>
      <c r="F274" s="43">
        <v>7.83</v>
      </c>
      <c r="G274" s="43">
        <v>11.49</v>
      </c>
      <c r="H274" s="19">
        <v>9</v>
      </c>
    </row>
    <row r="275" spans="1:8" x14ac:dyDescent="0.25">
      <c r="A275" s="40" t="s">
        <v>560</v>
      </c>
      <c r="B275" s="40"/>
      <c r="C275" s="41" t="s">
        <v>561</v>
      </c>
      <c r="D275" s="42"/>
      <c r="E275" s="43"/>
      <c r="F275" s="43"/>
      <c r="G275" s="43"/>
      <c r="H275" s="19">
        <v>2</v>
      </c>
    </row>
    <row r="276" spans="1:8" x14ac:dyDescent="0.25">
      <c r="A276" s="40" t="s">
        <v>562</v>
      </c>
      <c r="B276" s="40"/>
      <c r="C276" s="41" t="s">
        <v>563</v>
      </c>
      <c r="D276" s="42"/>
      <c r="E276" s="43"/>
      <c r="F276" s="43"/>
      <c r="G276" s="43"/>
      <c r="H276" s="19">
        <v>5</v>
      </c>
    </row>
    <row r="277" spans="1:8" ht="30" x14ac:dyDescent="0.25">
      <c r="A277" s="40" t="s">
        <v>564</v>
      </c>
      <c r="B277" s="40"/>
      <c r="C277" s="41" t="s">
        <v>565</v>
      </c>
      <c r="D277" s="42" t="s">
        <v>73</v>
      </c>
      <c r="E277" s="43"/>
      <c r="F277" s="43">
        <v>32.22</v>
      </c>
      <c r="G277" s="43">
        <v>32.22</v>
      </c>
      <c r="H277" s="19">
        <v>9</v>
      </c>
    </row>
    <row r="278" spans="1:8" ht="30" x14ac:dyDescent="0.25">
      <c r="A278" s="40" t="s">
        <v>566</v>
      </c>
      <c r="B278" s="40"/>
      <c r="C278" s="41" t="s">
        <v>567</v>
      </c>
      <c r="D278" s="42" t="s">
        <v>73</v>
      </c>
      <c r="E278" s="43"/>
      <c r="F278" s="43">
        <v>27.92</v>
      </c>
      <c r="G278" s="43">
        <v>27.92</v>
      </c>
      <c r="H278" s="19">
        <v>9</v>
      </c>
    </row>
    <row r="279" spans="1:8" ht="30" x14ac:dyDescent="0.25">
      <c r="A279" s="40" t="s">
        <v>568</v>
      </c>
      <c r="B279" s="40"/>
      <c r="C279" s="41" t="s">
        <v>569</v>
      </c>
      <c r="D279" s="42" t="s">
        <v>73</v>
      </c>
      <c r="E279" s="43"/>
      <c r="F279" s="43">
        <v>17.18</v>
      </c>
      <c r="G279" s="43">
        <v>17.18</v>
      </c>
      <c r="H279" s="19">
        <v>9</v>
      </c>
    </row>
    <row r="280" spans="1:8" ht="30" x14ac:dyDescent="0.25">
      <c r="A280" s="40" t="s">
        <v>570</v>
      </c>
      <c r="B280" s="40"/>
      <c r="C280" s="41" t="s">
        <v>571</v>
      </c>
      <c r="D280" s="42" t="s">
        <v>73</v>
      </c>
      <c r="E280" s="43">
        <v>2.69</v>
      </c>
      <c r="F280" s="43">
        <v>0.6</v>
      </c>
      <c r="G280" s="43">
        <v>3.29</v>
      </c>
      <c r="H280" s="19">
        <v>9</v>
      </c>
    </row>
    <row r="281" spans="1:8" ht="30" x14ac:dyDescent="0.25">
      <c r="A281" s="40" t="s">
        <v>572</v>
      </c>
      <c r="B281" s="40"/>
      <c r="C281" s="41" t="s">
        <v>573</v>
      </c>
      <c r="D281" s="42" t="s">
        <v>131</v>
      </c>
      <c r="E281" s="43"/>
      <c r="F281" s="43">
        <v>3.72</v>
      </c>
      <c r="G281" s="43">
        <v>3.72</v>
      </c>
      <c r="H281" s="19">
        <v>9</v>
      </c>
    </row>
    <row r="282" spans="1:8" x14ac:dyDescent="0.25">
      <c r="A282" s="40" t="s">
        <v>574</v>
      </c>
      <c r="B282" s="40"/>
      <c r="C282" s="41" t="s">
        <v>575</v>
      </c>
      <c r="D282" s="42" t="s">
        <v>131</v>
      </c>
      <c r="E282" s="43"/>
      <c r="F282" s="43">
        <v>10.94</v>
      </c>
      <c r="G282" s="43">
        <v>10.94</v>
      </c>
      <c r="H282" s="19">
        <v>9</v>
      </c>
    </row>
    <row r="283" spans="1:8" ht="30" x14ac:dyDescent="0.25">
      <c r="A283" s="40" t="s">
        <v>576</v>
      </c>
      <c r="B283" s="40"/>
      <c r="C283" s="41" t="s">
        <v>577</v>
      </c>
      <c r="D283" s="42"/>
      <c r="E283" s="43"/>
      <c r="F283" s="43"/>
      <c r="G283" s="43"/>
      <c r="H283" s="19">
        <v>5</v>
      </c>
    </row>
    <row r="284" spans="1:8" x14ac:dyDescent="0.25">
      <c r="A284" s="40" t="s">
        <v>578</v>
      </c>
      <c r="B284" s="40"/>
      <c r="C284" s="41" t="s">
        <v>579</v>
      </c>
      <c r="D284" s="42" t="s">
        <v>131</v>
      </c>
      <c r="E284" s="43"/>
      <c r="F284" s="43">
        <v>1.17</v>
      </c>
      <c r="G284" s="43">
        <v>1.17</v>
      </c>
      <c r="H284" s="19">
        <v>9</v>
      </c>
    </row>
    <row r="285" spans="1:8" ht="30" x14ac:dyDescent="0.25">
      <c r="A285" s="40" t="s">
        <v>580</v>
      </c>
      <c r="B285" s="40"/>
      <c r="C285" s="41" t="s">
        <v>581</v>
      </c>
      <c r="D285" s="42" t="s">
        <v>131</v>
      </c>
      <c r="E285" s="43"/>
      <c r="F285" s="43">
        <v>3.91</v>
      </c>
      <c r="G285" s="43">
        <v>3.91</v>
      </c>
      <c r="H285" s="19">
        <v>9</v>
      </c>
    </row>
    <row r="286" spans="1:8" x14ac:dyDescent="0.25">
      <c r="A286" s="40" t="s">
        <v>582</v>
      </c>
      <c r="B286" s="40"/>
      <c r="C286" s="41" t="s">
        <v>583</v>
      </c>
      <c r="D286" s="42" t="s">
        <v>73</v>
      </c>
      <c r="E286" s="43"/>
      <c r="F286" s="43">
        <v>21.51</v>
      </c>
      <c r="G286" s="43">
        <v>21.51</v>
      </c>
      <c r="H286" s="19">
        <v>9</v>
      </c>
    </row>
    <row r="287" spans="1:8" ht="30" x14ac:dyDescent="0.25">
      <c r="A287" s="40" t="s">
        <v>584</v>
      </c>
      <c r="B287" s="40"/>
      <c r="C287" s="41" t="s">
        <v>585</v>
      </c>
      <c r="D287" s="42" t="s">
        <v>73</v>
      </c>
      <c r="E287" s="43"/>
      <c r="F287" s="43">
        <v>17.61</v>
      </c>
      <c r="G287" s="43">
        <v>17.61</v>
      </c>
      <c r="H287" s="19">
        <v>9</v>
      </c>
    </row>
    <row r="288" spans="1:8" ht="30" x14ac:dyDescent="0.25">
      <c r="A288" s="40" t="s">
        <v>586</v>
      </c>
      <c r="B288" s="40"/>
      <c r="C288" s="41" t="s">
        <v>587</v>
      </c>
      <c r="D288" s="42" t="s">
        <v>73</v>
      </c>
      <c r="E288" s="43"/>
      <c r="F288" s="43">
        <v>15.65</v>
      </c>
      <c r="G288" s="43">
        <v>15.65</v>
      </c>
      <c r="H288" s="19">
        <v>9</v>
      </c>
    </row>
    <row r="289" spans="1:8" ht="30" x14ac:dyDescent="0.25">
      <c r="A289" s="40" t="s">
        <v>588</v>
      </c>
      <c r="B289" s="40"/>
      <c r="C289" s="41" t="s">
        <v>589</v>
      </c>
      <c r="D289" s="42" t="s">
        <v>73</v>
      </c>
      <c r="E289" s="43"/>
      <c r="F289" s="43">
        <v>11.73</v>
      </c>
      <c r="G289" s="43">
        <v>11.73</v>
      </c>
      <c r="H289" s="19">
        <v>9</v>
      </c>
    </row>
    <row r="290" spans="1:8" x14ac:dyDescent="0.25">
      <c r="A290" s="40" t="s">
        <v>590</v>
      </c>
      <c r="B290" s="40"/>
      <c r="C290" s="41" t="s">
        <v>591</v>
      </c>
      <c r="D290" s="42" t="s">
        <v>592</v>
      </c>
      <c r="E290" s="43">
        <v>2.2599999999999998</v>
      </c>
      <c r="F290" s="43"/>
      <c r="G290" s="43">
        <v>2.2599999999999998</v>
      </c>
      <c r="H290" s="19">
        <v>9</v>
      </c>
    </row>
    <row r="291" spans="1:8" x14ac:dyDescent="0.25">
      <c r="A291" s="40" t="s">
        <v>593</v>
      </c>
      <c r="B291" s="40"/>
      <c r="C291" s="41" t="s">
        <v>594</v>
      </c>
      <c r="D291" s="42"/>
      <c r="E291" s="43"/>
      <c r="F291" s="43"/>
      <c r="G291" s="43"/>
      <c r="H291" s="19">
        <v>5</v>
      </c>
    </row>
    <row r="292" spans="1:8" x14ac:dyDescent="0.25">
      <c r="A292" s="40" t="s">
        <v>595</v>
      </c>
      <c r="B292" s="40"/>
      <c r="C292" s="41" t="s">
        <v>596</v>
      </c>
      <c r="D292" s="42" t="s">
        <v>73</v>
      </c>
      <c r="E292" s="43"/>
      <c r="F292" s="43">
        <v>14.11</v>
      </c>
      <c r="G292" s="43">
        <v>14.11</v>
      </c>
      <c r="H292" s="19">
        <v>9</v>
      </c>
    </row>
    <row r="293" spans="1:8" ht="30" x14ac:dyDescent="0.25">
      <c r="A293" s="40" t="s">
        <v>597</v>
      </c>
      <c r="B293" s="40"/>
      <c r="C293" s="41" t="s">
        <v>598</v>
      </c>
      <c r="D293" s="42" t="s">
        <v>73</v>
      </c>
      <c r="E293" s="43"/>
      <c r="F293" s="43">
        <v>7.06</v>
      </c>
      <c r="G293" s="43">
        <v>7.06</v>
      </c>
      <c r="H293" s="19">
        <v>9</v>
      </c>
    </row>
    <row r="294" spans="1:8" x14ac:dyDescent="0.25">
      <c r="A294" s="40" t="s">
        <v>599</v>
      </c>
      <c r="B294" s="40"/>
      <c r="C294" s="41" t="s">
        <v>600</v>
      </c>
      <c r="D294" s="42" t="s">
        <v>131</v>
      </c>
      <c r="E294" s="43"/>
      <c r="F294" s="43">
        <v>5.29</v>
      </c>
      <c r="G294" s="43">
        <v>5.29</v>
      </c>
      <c r="H294" s="19">
        <v>9</v>
      </c>
    </row>
    <row r="295" spans="1:8" x14ac:dyDescent="0.25">
      <c r="A295" s="40" t="s">
        <v>601</v>
      </c>
      <c r="B295" s="40"/>
      <c r="C295" s="41" t="s">
        <v>602</v>
      </c>
      <c r="D295" s="42" t="s">
        <v>131</v>
      </c>
      <c r="E295" s="43"/>
      <c r="F295" s="43">
        <v>8.82</v>
      </c>
      <c r="G295" s="43">
        <v>8.82</v>
      </c>
      <c r="H295" s="19">
        <v>9</v>
      </c>
    </row>
    <row r="296" spans="1:8" ht="30" x14ac:dyDescent="0.25">
      <c r="A296" s="40" t="s">
        <v>603</v>
      </c>
      <c r="B296" s="40"/>
      <c r="C296" s="41" t="s">
        <v>604</v>
      </c>
      <c r="D296" s="42" t="s">
        <v>73</v>
      </c>
      <c r="E296" s="43"/>
      <c r="F296" s="43">
        <v>10.74</v>
      </c>
      <c r="G296" s="43">
        <v>10.74</v>
      </c>
      <c r="H296" s="19">
        <v>9</v>
      </c>
    </row>
    <row r="297" spans="1:8" x14ac:dyDescent="0.25">
      <c r="A297" s="40" t="s">
        <v>605</v>
      </c>
      <c r="B297" s="40"/>
      <c r="C297" s="41" t="s">
        <v>606</v>
      </c>
      <c r="D297" s="42"/>
      <c r="E297" s="43"/>
      <c r="F297" s="43"/>
      <c r="G297" s="43"/>
      <c r="H297" s="19">
        <v>5</v>
      </c>
    </row>
    <row r="298" spans="1:8" ht="30" x14ac:dyDescent="0.25">
      <c r="A298" s="40" t="s">
        <v>607</v>
      </c>
      <c r="B298" s="40"/>
      <c r="C298" s="41" t="s">
        <v>608</v>
      </c>
      <c r="D298" s="42" t="s">
        <v>73</v>
      </c>
      <c r="E298" s="43"/>
      <c r="F298" s="43">
        <v>37.74</v>
      </c>
      <c r="G298" s="43">
        <v>37.74</v>
      </c>
      <c r="H298" s="19">
        <v>9</v>
      </c>
    </row>
    <row r="299" spans="1:8" ht="30" x14ac:dyDescent="0.25">
      <c r="A299" s="40" t="s">
        <v>609</v>
      </c>
      <c r="B299" s="40"/>
      <c r="C299" s="41" t="s">
        <v>610</v>
      </c>
      <c r="D299" s="42" t="s">
        <v>73</v>
      </c>
      <c r="E299" s="43"/>
      <c r="F299" s="43">
        <v>22.93</v>
      </c>
      <c r="G299" s="43">
        <v>22.93</v>
      </c>
      <c r="H299" s="19">
        <v>9</v>
      </c>
    </row>
    <row r="300" spans="1:8" x14ac:dyDescent="0.25">
      <c r="A300" s="40" t="s">
        <v>611</v>
      </c>
      <c r="B300" s="40"/>
      <c r="C300" s="41" t="s">
        <v>612</v>
      </c>
      <c r="D300" s="42" t="s">
        <v>131</v>
      </c>
      <c r="E300" s="43"/>
      <c r="F300" s="43">
        <v>15.88</v>
      </c>
      <c r="G300" s="43">
        <v>15.88</v>
      </c>
      <c r="H300" s="19">
        <v>9</v>
      </c>
    </row>
    <row r="301" spans="1:8" x14ac:dyDescent="0.25">
      <c r="A301" s="40" t="s">
        <v>613</v>
      </c>
      <c r="B301" s="40"/>
      <c r="C301" s="41" t="s">
        <v>614</v>
      </c>
      <c r="D301" s="42" t="s">
        <v>131</v>
      </c>
      <c r="E301" s="43"/>
      <c r="F301" s="43">
        <v>17.64</v>
      </c>
      <c r="G301" s="43">
        <v>17.64</v>
      </c>
      <c r="H301" s="19">
        <v>9</v>
      </c>
    </row>
    <row r="302" spans="1:8" x14ac:dyDescent="0.25">
      <c r="A302" s="40" t="s">
        <v>615</v>
      </c>
      <c r="B302" s="40"/>
      <c r="C302" s="41" t="s">
        <v>616</v>
      </c>
      <c r="D302" s="42" t="s">
        <v>131</v>
      </c>
      <c r="E302" s="43"/>
      <c r="F302" s="43">
        <v>14.11</v>
      </c>
      <c r="G302" s="43">
        <v>14.11</v>
      </c>
      <c r="H302" s="19">
        <v>9</v>
      </c>
    </row>
    <row r="303" spans="1:8" x14ac:dyDescent="0.25">
      <c r="A303" s="40" t="s">
        <v>617</v>
      </c>
      <c r="B303" s="40"/>
      <c r="C303" s="41" t="s">
        <v>618</v>
      </c>
      <c r="D303" s="42"/>
      <c r="E303" s="43"/>
      <c r="F303" s="43"/>
      <c r="G303" s="43"/>
      <c r="H303" s="19">
        <v>5</v>
      </c>
    </row>
    <row r="304" spans="1:8" x14ac:dyDescent="0.25">
      <c r="A304" s="40" t="s">
        <v>619</v>
      </c>
      <c r="B304" s="40"/>
      <c r="C304" s="41" t="s">
        <v>620</v>
      </c>
      <c r="D304" s="42" t="s">
        <v>73</v>
      </c>
      <c r="E304" s="43"/>
      <c r="F304" s="43">
        <v>49.47</v>
      </c>
      <c r="G304" s="43">
        <v>49.47</v>
      </c>
      <c r="H304" s="19">
        <v>9</v>
      </c>
    </row>
    <row r="305" spans="1:8" x14ac:dyDescent="0.25">
      <c r="A305" s="40" t="s">
        <v>621</v>
      </c>
      <c r="B305" s="40"/>
      <c r="C305" s="41" t="s">
        <v>622</v>
      </c>
      <c r="D305" s="42" t="s">
        <v>73</v>
      </c>
      <c r="E305" s="43"/>
      <c r="F305" s="43">
        <v>10.58</v>
      </c>
      <c r="G305" s="43">
        <v>10.58</v>
      </c>
      <c r="H305" s="19">
        <v>9</v>
      </c>
    </row>
    <row r="306" spans="1:8" x14ac:dyDescent="0.25">
      <c r="A306" s="40" t="s">
        <v>623</v>
      </c>
      <c r="B306" s="40"/>
      <c r="C306" s="41" t="s">
        <v>624</v>
      </c>
      <c r="D306" s="42" t="s">
        <v>73</v>
      </c>
      <c r="E306" s="43"/>
      <c r="F306" s="43">
        <v>13.69</v>
      </c>
      <c r="G306" s="43">
        <v>13.69</v>
      </c>
      <c r="H306" s="19">
        <v>9</v>
      </c>
    </row>
    <row r="307" spans="1:8" x14ac:dyDescent="0.25">
      <c r="A307" s="40" t="s">
        <v>625</v>
      </c>
      <c r="B307" s="40"/>
      <c r="C307" s="41" t="s">
        <v>626</v>
      </c>
      <c r="D307" s="42" t="s">
        <v>73</v>
      </c>
      <c r="E307" s="43"/>
      <c r="F307" s="43">
        <v>23.47</v>
      </c>
      <c r="G307" s="43">
        <v>23.47</v>
      </c>
      <c r="H307" s="19">
        <v>9</v>
      </c>
    </row>
    <row r="308" spans="1:8" x14ac:dyDescent="0.25">
      <c r="A308" s="40" t="s">
        <v>627</v>
      </c>
      <c r="B308" s="40"/>
      <c r="C308" s="41" t="s">
        <v>628</v>
      </c>
      <c r="D308" s="42" t="s">
        <v>131</v>
      </c>
      <c r="E308" s="43"/>
      <c r="F308" s="43">
        <v>11.73</v>
      </c>
      <c r="G308" s="43">
        <v>11.73</v>
      </c>
      <c r="H308" s="19">
        <v>9</v>
      </c>
    </row>
    <row r="309" spans="1:8" x14ac:dyDescent="0.25">
      <c r="A309" s="40" t="s">
        <v>629</v>
      </c>
      <c r="B309" s="40"/>
      <c r="C309" s="41" t="s">
        <v>630</v>
      </c>
      <c r="D309" s="42" t="s">
        <v>131</v>
      </c>
      <c r="E309" s="43"/>
      <c r="F309" s="43">
        <v>2.65</v>
      </c>
      <c r="G309" s="43">
        <v>2.65</v>
      </c>
      <c r="H309" s="19">
        <v>9</v>
      </c>
    </row>
    <row r="310" spans="1:8" x14ac:dyDescent="0.25">
      <c r="A310" s="40" t="s">
        <v>631</v>
      </c>
      <c r="B310" s="40"/>
      <c r="C310" s="41" t="s">
        <v>632</v>
      </c>
      <c r="D310" s="42"/>
      <c r="E310" s="43"/>
      <c r="F310" s="43"/>
      <c r="G310" s="43"/>
      <c r="H310" s="19">
        <v>5</v>
      </c>
    </row>
    <row r="311" spans="1:8" x14ac:dyDescent="0.25">
      <c r="A311" s="40" t="s">
        <v>633</v>
      </c>
      <c r="B311" s="40"/>
      <c r="C311" s="41" t="s">
        <v>634</v>
      </c>
      <c r="D311" s="42" t="s">
        <v>73</v>
      </c>
      <c r="E311" s="43"/>
      <c r="F311" s="43">
        <v>49.47</v>
      </c>
      <c r="G311" s="43">
        <v>49.47</v>
      </c>
      <c r="H311" s="19">
        <v>9</v>
      </c>
    </row>
    <row r="312" spans="1:8" x14ac:dyDescent="0.25">
      <c r="A312" s="40" t="s">
        <v>635</v>
      </c>
      <c r="B312" s="40"/>
      <c r="C312" s="41" t="s">
        <v>636</v>
      </c>
      <c r="D312" s="42" t="s">
        <v>73</v>
      </c>
      <c r="E312" s="43"/>
      <c r="F312" s="43">
        <v>3.91</v>
      </c>
      <c r="G312" s="43">
        <v>3.91</v>
      </c>
      <c r="H312" s="19">
        <v>9</v>
      </c>
    </row>
    <row r="313" spans="1:8" x14ac:dyDescent="0.25">
      <c r="A313" s="40" t="s">
        <v>637</v>
      </c>
      <c r="B313" s="40"/>
      <c r="C313" s="41" t="s">
        <v>638</v>
      </c>
      <c r="D313" s="42" t="s">
        <v>131</v>
      </c>
      <c r="E313" s="43"/>
      <c r="F313" s="43">
        <v>3.64</v>
      </c>
      <c r="G313" s="43">
        <v>3.64</v>
      </c>
      <c r="H313" s="19">
        <v>9</v>
      </c>
    </row>
    <row r="314" spans="1:8" x14ac:dyDescent="0.25">
      <c r="A314" s="40" t="s">
        <v>639</v>
      </c>
      <c r="B314" s="40"/>
      <c r="C314" s="41" t="s">
        <v>640</v>
      </c>
      <c r="D314" s="42" t="s">
        <v>131</v>
      </c>
      <c r="E314" s="43"/>
      <c r="F314" s="43">
        <v>0.88</v>
      </c>
      <c r="G314" s="43">
        <v>0.88</v>
      </c>
      <c r="H314" s="19">
        <v>9</v>
      </c>
    </row>
    <row r="315" spans="1:8" ht="30" x14ac:dyDescent="0.25">
      <c r="A315" s="40" t="s">
        <v>641</v>
      </c>
      <c r="B315" s="40"/>
      <c r="C315" s="41" t="s">
        <v>642</v>
      </c>
      <c r="D315" s="42" t="s">
        <v>73</v>
      </c>
      <c r="E315" s="43"/>
      <c r="F315" s="43">
        <v>43.04</v>
      </c>
      <c r="G315" s="43">
        <v>43.04</v>
      </c>
      <c r="H315" s="19">
        <v>9</v>
      </c>
    </row>
    <row r="316" spans="1:8" x14ac:dyDescent="0.25">
      <c r="A316" s="40" t="s">
        <v>643</v>
      </c>
      <c r="B316" s="40"/>
      <c r="C316" s="41" t="s">
        <v>644</v>
      </c>
      <c r="D316" s="42"/>
      <c r="E316" s="43"/>
      <c r="F316" s="43"/>
      <c r="G316" s="43"/>
      <c r="H316" s="19">
        <v>5</v>
      </c>
    </row>
    <row r="317" spans="1:8" x14ac:dyDescent="0.25">
      <c r="A317" s="40" t="s">
        <v>645</v>
      </c>
      <c r="B317" s="40"/>
      <c r="C317" s="41" t="s">
        <v>646</v>
      </c>
      <c r="D317" s="42" t="s">
        <v>73</v>
      </c>
      <c r="E317" s="43"/>
      <c r="F317" s="43">
        <v>10.95</v>
      </c>
      <c r="G317" s="43">
        <v>10.95</v>
      </c>
      <c r="H317" s="19">
        <v>9</v>
      </c>
    </row>
    <row r="318" spans="1:8" x14ac:dyDescent="0.25">
      <c r="A318" s="40" t="s">
        <v>647</v>
      </c>
      <c r="B318" s="40"/>
      <c r="C318" s="41" t="s">
        <v>648</v>
      </c>
      <c r="D318" s="42" t="s">
        <v>73</v>
      </c>
      <c r="E318" s="43"/>
      <c r="F318" s="43">
        <v>5.87</v>
      </c>
      <c r="G318" s="43">
        <v>5.87</v>
      </c>
      <c r="H318" s="19">
        <v>9</v>
      </c>
    </row>
    <row r="319" spans="1:8" x14ac:dyDescent="0.25">
      <c r="A319" s="40" t="s">
        <v>649</v>
      </c>
      <c r="B319" s="40"/>
      <c r="C319" s="41" t="s">
        <v>650</v>
      </c>
      <c r="D319" s="42" t="s">
        <v>73</v>
      </c>
      <c r="E319" s="43"/>
      <c r="F319" s="43">
        <v>4.41</v>
      </c>
      <c r="G319" s="43">
        <v>4.41</v>
      </c>
      <c r="H319" s="19">
        <v>9</v>
      </c>
    </row>
    <row r="320" spans="1:8" x14ac:dyDescent="0.25">
      <c r="A320" s="40" t="s">
        <v>651</v>
      </c>
      <c r="B320" s="40"/>
      <c r="C320" s="41" t="s">
        <v>652</v>
      </c>
      <c r="D320" s="42"/>
      <c r="E320" s="43"/>
      <c r="F320" s="43"/>
      <c r="G320" s="43"/>
      <c r="H320" s="19">
        <v>5</v>
      </c>
    </row>
    <row r="321" spans="1:8" x14ac:dyDescent="0.25">
      <c r="A321" s="40" t="s">
        <v>653</v>
      </c>
      <c r="B321" s="40"/>
      <c r="C321" s="41" t="s">
        <v>654</v>
      </c>
      <c r="D321" s="42" t="s">
        <v>21</v>
      </c>
      <c r="E321" s="43"/>
      <c r="F321" s="43">
        <v>19.559999999999999</v>
      </c>
      <c r="G321" s="43">
        <v>19.559999999999999</v>
      </c>
      <c r="H321" s="19">
        <v>9</v>
      </c>
    </row>
    <row r="322" spans="1:8" ht="30" x14ac:dyDescent="0.25">
      <c r="A322" s="40" t="s">
        <v>655</v>
      </c>
      <c r="B322" s="40"/>
      <c r="C322" s="41" t="s">
        <v>656</v>
      </c>
      <c r="D322" s="42" t="s">
        <v>131</v>
      </c>
      <c r="E322" s="43"/>
      <c r="F322" s="43">
        <v>1.5</v>
      </c>
      <c r="G322" s="43">
        <v>1.5</v>
      </c>
      <c r="H322" s="19">
        <v>9</v>
      </c>
    </row>
    <row r="323" spans="1:8" ht="30" x14ac:dyDescent="0.25">
      <c r="A323" s="40" t="s">
        <v>657</v>
      </c>
      <c r="B323" s="40"/>
      <c r="C323" s="41" t="s">
        <v>658</v>
      </c>
      <c r="D323" s="42" t="s">
        <v>131</v>
      </c>
      <c r="E323" s="43"/>
      <c r="F323" s="43">
        <v>11.73</v>
      </c>
      <c r="G323" s="43">
        <v>11.73</v>
      </c>
      <c r="H323" s="19">
        <v>9</v>
      </c>
    </row>
    <row r="324" spans="1:8" ht="30" x14ac:dyDescent="0.25">
      <c r="A324" s="40" t="s">
        <v>659</v>
      </c>
      <c r="B324" s="40"/>
      <c r="C324" s="41" t="s">
        <v>660</v>
      </c>
      <c r="D324" s="42" t="s">
        <v>73</v>
      </c>
      <c r="E324" s="43"/>
      <c r="F324" s="43">
        <v>5.29</v>
      </c>
      <c r="G324" s="43">
        <v>5.29</v>
      </c>
      <c r="H324" s="19">
        <v>9</v>
      </c>
    </row>
    <row r="325" spans="1:8" x14ac:dyDescent="0.25">
      <c r="A325" s="40" t="s">
        <v>661</v>
      </c>
      <c r="B325" s="40"/>
      <c r="C325" s="41" t="s">
        <v>662</v>
      </c>
      <c r="D325" s="42" t="s">
        <v>73</v>
      </c>
      <c r="E325" s="43"/>
      <c r="F325" s="43">
        <v>17.61</v>
      </c>
      <c r="G325" s="43">
        <v>17.61</v>
      </c>
      <c r="H325" s="19">
        <v>9</v>
      </c>
    </row>
    <row r="326" spans="1:8" x14ac:dyDescent="0.25">
      <c r="A326" s="40" t="s">
        <v>663</v>
      </c>
      <c r="B326" s="40"/>
      <c r="C326" s="41" t="s">
        <v>664</v>
      </c>
      <c r="D326" s="42"/>
      <c r="E326" s="43"/>
      <c r="F326" s="43"/>
      <c r="G326" s="43"/>
      <c r="H326" s="19">
        <v>5</v>
      </c>
    </row>
    <row r="327" spans="1:8" x14ac:dyDescent="0.25">
      <c r="A327" s="40" t="s">
        <v>665</v>
      </c>
      <c r="B327" s="40"/>
      <c r="C327" s="41" t="s">
        <v>666</v>
      </c>
      <c r="D327" s="42" t="s">
        <v>73</v>
      </c>
      <c r="E327" s="43"/>
      <c r="F327" s="43">
        <v>27.39</v>
      </c>
      <c r="G327" s="43">
        <v>27.39</v>
      </c>
      <c r="H327" s="19">
        <v>9</v>
      </c>
    </row>
    <row r="328" spans="1:8" x14ac:dyDescent="0.25">
      <c r="A328" s="40" t="s">
        <v>667</v>
      </c>
      <c r="B328" s="40"/>
      <c r="C328" s="41" t="s">
        <v>668</v>
      </c>
      <c r="D328" s="42" t="s">
        <v>21</v>
      </c>
      <c r="E328" s="43"/>
      <c r="F328" s="43">
        <v>22.93</v>
      </c>
      <c r="G328" s="43">
        <v>22.93</v>
      </c>
      <c r="H328" s="19">
        <v>9</v>
      </c>
    </row>
    <row r="329" spans="1:8" ht="30" x14ac:dyDescent="0.25">
      <c r="A329" s="40" t="s">
        <v>669</v>
      </c>
      <c r="B329" s="40"/>
      <c r="C329" s="41" t="s">
        <v>670</v>
      </c>
      <c r="D329" s="42" t="s">
        <v>131</v>
      </c>
      <c r="E329" s="43"/>
      <c r="F329" s="43">
        <v>9.39</v>
      </c>
      <c r="G329" s="43">
        <v>9.39</v>
      </c>
      <c r="H329" s="19">
        <v>9</v>
      </c>
    </row>
    <row r="330" spans="1:8" ht="30" x14ac:dyDescent="0.25">
      <c r="A330" s="40" t="s">
        <v>671</v>
      </c>
      <c r="B330" s="40"/>
      <c r="C330" s="41" t="s">
        <v>672</v>
      </c>
      <c r="D330" s="42" t="s">
        <v>131</v>
      </c>
      <c r="E330" s="43"/>
      <c r="F330" s="43">
        <v>6.44</v>
      </c>
      <c r="G330" s="43">
        <v>6.44</v>
      </c>
      <c r="H330" s="19">
        <v>9</v>
      </c>
    </row>
    <row r="331" spans="1:8" x14ac:dyDescent="0.25">
      <c r="A331" s="40" t="s">
        <v>673</v>
      </c>
      <c r="B331" s="40"/>
      <c r="C331" s="41" t="s">
        <v>674</v>
      </c>
      <c r="D331" s="42" t="s">
        <v>73</v>
      </c>
      <c r="E331" s="43"/>
      <c r="F331" s="43">
        <v>27.39</v>
      </c>
      <c r="G331" s="43">
        <v>27.39</v>
      </c>
      <c r="H331" s="19">
        <v>9</v>
      </c>
    </row>
    <row r="332" spans="1:8" x14ac:dyDescent="0.25">
      <c r="A332" s="40" t="s">
        <v>675</v>
      </c>
      <c r="B332" s="40"/>
      <c r="C332" s="41" t="s">
        <v>676</v>
      </c>
      <c r="D332" s="42" t="s">
        <v>131</v>
      </c>
      <c r="E332" s="43"/>
      <c r="F332" s="43">
        <v>31.29</v>
      </c>
      <c r="G332" s="43">
        <v>31.29</v>
      </c>
      <c r="H332" s="19">
        <v>9</v>
      </c>
    </row>
    <row r="333" spans="1:8" ht="30" x14ac:dyDescent="0.25">
      <c r="A333" s="40" t="s">
        <v>677</v>
      </c>
      <c r="B333" s="40"/>
      <c r="C333" s="41" t="s">
        <v>678</v>
      </c>
      <c r="D333" s="42" t="s">
        <v>21</v>
      </c>
      <c r="E333" s="43"/>
      <c r="F333" s="43">
        <v>22.93</v>
      </c>
      <c r="G333" s="43">
        <v>22.93</v>
      </c>
      <c r="H333" s="19">
        <v>9</v>
      </c>
    </row>
    <row r="334" spans="1:8" x14ac:dyDescent="0.25">
      <c r="A334" s="40" t="s">
        <v>679</v>
      </c>
      <c r="B334" s="40"/>
      <c r="C334" s="41" t="s">
        <v>680</v>
      </c>
      <c r="D334" s="42" t="s">
        <v>73</v>
      </c>
      <c r="E334" s="43"/>
      <c r="F334" s="43">
        <v>3.72</v>
      </c>
      <c r="G334" s="43">
        <v>3.72</v>
      </c>
      <c r="H334" s="19">
        <v>9</v>
      </c>
    </row>
    <row r="335" spans="1:8" x14ac:dyDescent="0.25">
      <c r="A335" s="40" t="s">
        <v>681</v>
      </c>
      <c r="B335" s="40"/>
      <c r="C335" s="41" t="s">
        <v>682</v>
      </c>
      <c r="D335" s="42"/>
      <c r="E335" s="43"/>
      <c r="F335" s="43"/>
      <c r="G335" s="43"/>
      <c r="H335" s="19">
        <v>5</v>
      </c>
    </row>
    <row r="336" spans="1:8" x14ac:dyDescent="0.25">
      <c r="A336" s="40" t="s">
        <v>683</v>
      </c>
      <c r="B336" s="40"/>
      <c r="C336" s="41" t="s">
        <v>684</v>
      </c>
      <c r="D336" s="42" t="s">
        <v>21</v>
      </c>
      <c r="E336" s="43"/>
      <c r="F336" s="43">
        <v>10.74</v>
      </c>
      <c r="G336" s="43">
        <v>10.74</v>
      </c>
      <c r="H336" s="19">
        <v>9</v>
      </c>
    </row>
    <row r="337" spans="1:8" x14ac:dyDescent="0.25">
      <c r="A337" s="40" t="s">
        <v>685</v>
      </c>
      <c r="B337" s="40"/>
      <c r="C337" s="41" t="s">
        <v>686</v>
      </c>
      <c r="D337" s="42" t="s">
        <v>21</v>
      </c>
      <c r="E337" s="43"/>
      <c r="F337" s="43">
        <v>4.3</v>
      </c>
      <c r="G337" s="43">
        <v>4.3</v>
      </c>
      <c r="H337" s="19">
        <v>9</v>
      </c>
    </row>
    <row r="338" spans="1:8" x14ac:dyDescent="0.25">
      <c r="A338" s="40" t="s">
        <v>687</v>
      </c>
      <c r="B338" s="40"/>
      <c r="C338" s="41" t="s">
        <v>688</v>
      </c>
      <c r="D338" s="42" t="s">
        <v>21</v>
      </c>
      <c r="E338" s="43"/>
      <c r="F338" s="43">
        <v>2.15</v>
      </c>
      <c r="G338" s="43">
        <v>2.15</v>
      </c>
      <c r="H338" s="19">
        <v>9</v>
      </c>
    </row>
    <row r="339" spans="1:8" ht="30" x14ac:dyDescent="0.25">
      <c r="A339" s="40" t="s">
        <v>689</v>
      </c>
      <c r="B339" s="40"/>
      <c r="C339" s="41" t="s">
        <v>690</v>
      </c>
      <c r="D339" s="42" t="s">
        <v>21</v>
      </c>
      <c r="E339" s="43"/>
      <c r="F339" s="43">
        <v>16.93</v>
      </c>
      <c r="G339" s="43">
        <v>16.93</v>
      </c>
      <c r="H339" s="19">
        <v>9</v>
      </c>
    </row>
    <row r="340" spans="1:8" x14ac:dyDescent="0.25">
      <c r="A340" s="40" t="s">
        <v>691</v>
      </c>
      <c r="B340" s="40"/>
      <c r="C340" s="41" t="s">
        <v>692</v>
      </c>
      <c r="D340" s="42"/>
      <c r="E340" s="43"/>
      <c r="F340" s="43"/>
      <c r="G340" s="43"/>
      <c r="H340" s="19">
        <v>5</v>
      </c>
    </row>
    <row r="341" spans="1:8" x14ac:dyDescent="0.25">
      <c r="A341" s="40" t="s">
        <v>693</v>
      </c>
      <c r="B341" s="40"/>
      <c r="C341" s="41" t="s">
        <v>694</v>
      </c>
      <c r="D341" s="42" t="s">
        <v>21</v>
      </c>
      <c r="E341" s="43"/>
      <c r="F341" s="43">
        <v>38.6</v>
      </c>
      <c r="G341" s="43">
        <v>38.6</v>
      </c>
      <c r="H341" s="19">
        <v>9</v>
      </c>
    </row>
    <row r="342" spans="1:8" x14ac:dyDescent="0.25">
      <c r="A342" s="40" t="s">
        <v>695</v>
      </c>
      <c r="B342" s="40"/>
      <c r="C342" s="41" t="s">
        <v>696</v>
      </c>
      <c r="D342" s="42" t="s">
        <v>73</v>
      </c>
      <c r="E342" s="43"/>
      <c r="F342" s="43">
        <v>54.77</v>
      </c>
      <c r="G342" s="43">
        <v>54.77</v>
      </c>
      <c r="H342" s="19">
        <v>9</v>
      </c>
    </row>
    <row r="343" spans="1:8" x14ac:dyDescent="0.25">
      <c r="A343" s="40" t="s">
        <v>697</v>
      </c>
      <c r="B343" s="40"/>
      <c r="C343" s="41" t="s">
        <v>698</v>
      </c>
      <c r="D343" s="42" t="s">
        <v>21</v>
      </c>
      <c r="E343" s="43"/>
      <c r="F343" s="43">
        <v>12.89</v>
      </c>
      <c r="G343" s="43">
        <v>12.89</v>
      </c>
      <c r="H343" s="19">
        <v>9</v>
      </c>
    </row>
    <row r="344" spans="1:8" x14ac:dyDescent="0.25">
      <c r="A344" s="40" t="s">
        <v>699</v>
      </c>
      <c r="B344" s="40"/>
      <c r="C344" s="41" t="s">
        <v>700</v>
      </c>
      <c r="D344" s="42" t="s">
        <v>21</v>
      </c>
      <c r="E344" s="43"/>
      <c r="F344" s="43">
        <v>5.37</v>
      </c>
      <c r="G344" s="43">
        <v>5.37</v>
      </c>
      <c r="H344" s="19">
        <v>9</v>
      </c>
    </row>
    <row r="345" spans="1:8" x14ac:dyDescent="0.25">
      <c r="A345" s="40" t="s">
        <v>701</v>
      </c>
      <c r="B345" s="40"/>
      <c r="C345" s="41" t="s">
        <v>702</v>
      </c>
      <c r="D345" s="42" t="s">
        <v>21</v>
      </c>
      <c r="E345" s="43"/>
      <c r="F345" s="43">
        <v>49.34</v>
      </c>
      <c r="G345" s="43">
        <v>49.34</v>
      </c>
      <c r="H345" s="19">
        <v>9</v>
      </c>
    </row>
    <row r="346" spans="1:8" x14ac:dyDescent="0.25">
      <c r="A346" s="40" t="s">
        <v>703</v>
      </c>
      <c r="B346" s="40"/>
      <c r="C346" s="41" t="s">
        <v>704</v>
      </c>
      <c r="D346" s="42" t="s">
        <v>21</v>
      </c>
      <c r="E346" s="43"/>
      <c r="F346" s="43">
        <v>28.3</v>
      </c>
      <c r="G346" s="43">
        <v>28.3</v>
      </c>
      <c r="H346" s="19">
        <v>9</v>
      </c>
    </row>
    <row r="347" spans="1:8" x14ac:dyDescent="0.25">
      <c r="A347" s="40" t="s">
        <v>705</v>
      </c>
      <c r="B347" s="40"/>
      <c r="C347" s="41" t="s">
        <v>706</v>
      </c>
      <c r="D347" s="42" t="s">
        <v>21</v>
      </c>
      <c r="E347" s="43"/>
      <c r="F347" s="43">
        <v>28.3</v>
      </c>
      <c r="G347" s="43">
        <v>28.3</v>
      </c>
      <c r="H347" s="19">
        <v>9</v>
      </c>
    </row>
    <row r="348" spans="1:8" x14ac:dyDescent="0.25">
      <c r="A348" s="40" t="s">
        <v>707</v>
      </c>
      <c r="B348" s="40"/>
      <c r="C348" s="41" t="s">
        <v>708</v>
      </c>
      <c r="D348" s="42" t="s">
        <v>21</v>
      </c>
      <c r="E348" s="43"/>
      <c r="F348" s="43">
        <v>6.69</v>
      </c>
      <c r="G348" s="43">
        <v>6.69</v>
      </c>
      <c r="H348" s="19">
        <v>9</v>
      </c>
    </row>
    <row r="349" spans="1:8" x14ac:dyDescent="0.25">
      <c r="A349" s="40" t="s">
        <v>709</v>
      </c>
      <c r="B349" s="40"/>
      <c r="C349" s="41" t="s">
        <v>710</v>
      </c>
      <c r="D349" s="42" t="s">
        <v>21</v>
      </c>
      <c r="E349" s="43"/>
      <c r="F349" s="43">
        <v>10.29</v>
      </c>
      <c r="G349" s="43">
        <v>10.29</v>
      </c>
      <c r="H349" s="19">
        <v>9</v>
      </c>
    </row>
    <row r="350" spans="1:8" x14ac:dyDescent="0.25">
      <c r="A350" s="40" t="s">
        <v>711</v>
      </c>
      <c r="B350" s="40"/>
      <c r="C350" s="41" t="s">
        <v>712</v>
      </c>
      <c r="D350" s="42" t="s">
        <v>21</v>
      </c>
      <c r="E350" s="43"/>
      <c r="F350" s="43">
        <v>19.55</v>
      </c>
      <c r="G350" s="43">
        <v>19.55</v>
      </c>
      <c r="H350" s="19">
        <v>9</v>
      </c>
    </row>
    <row r="351" spans="1:8" x14ac:dyDescent="0.25">
      <c r="A351" s="40" t="s">
        <v>713</v>
      </c>
      <c r="B351" s="40"/>
      <c r="C351" s="41" t="s">
        <v>714</v>
      </c>
      <c r="D351" s="42"/>
      <c r="E351" s="43"/>
      <c r="F351" s="43"/>
      <c r="G351" s="43"/>
      <c r="H351" s="19">
        <v>5</v>
      </c>
    </row>
    <row r="352" spans="1:8" x14ac:dyDescent="0.25">
      <c r="A352" s="40" t="s">
        <v>715</v>
      </c>
      <c r="B352" s="40"/>
      <c r="C352" s="41" t="s">
        <v>716</v>
      </c>
      <c r="D352" s="42" t="s">
        <v>21</v>
      </c>
      <c r="E352" s="43"/>
      <c r="F352" s="43">
        <v>81.97</v>
      </c>
      <c r="G352" s="43">
        <v>81.97</v>
      </c>
      <c r="H352" s="19">
        <v>9</v>
      </c>
    </row>
    <row r="353" spans="1:8" x14ac:dyDescent="0.25">
      <c r="A353" s="40" t="s">
        <v>717</v>
      </c>
      <c r="B353" s="40"/>
      <c r="C353" s="41" t="s">
        <v>718</v>
      </c>
      <c r="D353" s="42" t="s">
        <v>21</v>
      </c>
      <c r="E353" s="43"/>
      <c r="F353" s="43">
        <v>65.06</v>
      </c>
      <c r="G353" s="43">
        <v>65.06</v>
      </c>
      <c r="H353" s="19">
        <v>9</v>
      </c>
    </row>
    <row r="354" spans="1:8" x14ac:dyDescent="0.25">
      <c r="A354" s="40" t="s">
        <v>719</v>
      </c>
      <c r="B354" s="40"/>
      <c r="C354" s="41" t="s">
        <v>720</v>
      </c>
      <c r="D354" s="42"/>
      <c r="E354" s="43"/>
      <c r="F354" s="43"/>
      <c r="G354" s="43"/>
      <c r="H354" s="19">
        <v>5</v>
      </c>
    </row>
    <row r="355" spans="1:8" x14ac:dyDescent="0.25">
      <c r="A355" s="40" t="s">
        <v>721</v>
      </c>
      <c r="B355" s="40"/>
      <c r="C355" s="41" t="s">
        <v>722</v>
      </c>
      <c r="D355" s="42" t="s">
        <v>73</v>
      </c>
      <c r="E355" s="43"/>
      <c r="F355" s="43">
        <v>5.29</v>
      </c>
      <c r="G355" s="43">
        <v>5.29</v>
      </c>
      <c r="H355" s="19">
        <v>9</v>
      </c>
    </row>
    <row r="356" spans="1:8" x14ac:dyDescent="0.25">
      <c r="A356" s="40" t="s">
        <v>723</v>
      </c>
      <c r="B356" s="40"/>
      <c r="C356" s="41" t="s">
        <v>724</v>
      </c>
      <c r="D356" s="42" t="s">
        <v>73</v>
      </c>
      <c r="E356" s="43"/>
      <c r="F356" s="43">
        <v>0.88</v>
      </c>
      <c r="G356" s="43">
        <v>0.88</v>
      </c>
      <c r="H356" s="19">
        <v>9</v>
      </c>
    </row>
    <row r="357" spans="1:8" x14ac:dyDescent="0.25">
      <c r="A357" s="40" t="s">
        <v>725</v>
      </c>
      <c r="B357" s="40"/>
      <c r="C357" s="41" t="s">
        <v>726</v>
      </c>
      <c r="D357" s="42"/>
      <c r="E357" s="43"/>
      <c r="F357" s="43"/>
      <c r="G357" s="43"/>
      <c r="H357" s="19">
        <v>5</v>
      </c>
    </row>
    <row r="358" spans="1:8" ht="30" x14ac:dyDescent="0.25">
      <c r="A358" s="40" t="s">
        <v>727</v>
      </c>
      <c r="B358" s="40"/>
      <c r="C358" s="41" t="s">
        <v>728</v>
      </c>
      <c r="D358" s="42" t="s">
        <v>73</v>
      </c>
      <c r="E358" s="43"/>
      <c r="F358" s="43">
        <v>12.87</v>
      </c>
      <c r="G358" s="43">
        <v>12.87</v>
      </c>
      <c r="H358" s="19">
        <v>9</v>
      </c>
    </row>
    <row r="359" spans="1:8" x14ac:dyDescent="0.25">
      <c r="A359" s="40" t="s">
        <v>729</v>
      </c>
      <c r="B359" s="40"/>
      <c r="C359" s="41" t="s">
        <v>730</v>
      </c>
      <c r="D359" s="42" t="s">
        <v>73</v>
      </c>
      <c r="E359" s="43"/>
      <c r="F359" s="43">
        <v>39.119999999999997</v>
      </c>
      <c r="G359" s="43">
        <v>39.119999999999997</v>
      </c>
      <c r="H359" s="19">
        <v>9</v>
      </c>
    </row>
    <row r="360" spans="1:8" x14ac:dyDescent="0.25">
      <c r="A360" s="40" t="s">
        <v>731</v>
      </c>
      <c r="B360" s="40"/>
      <c r="C360" s="41" t="s">
        <v>732</v>
      </c>
      <c r="D360" s="42"/>
      <c r="E360" s="43"/>
      <c r="F360" s="43"/>
      <c r="G360" s="43"/>
      <c r="H360" s="19">
        <v>5</v>
      </c>
    </row>
    <row r="361" spans="1:8" ht="30" x14ac:dyDescent="0.25">
      <c r="A361" s="40" t="s">
        <v>733</v>
      </c>
      <c r="B361" s="40"/>
      <c r="C361" s="41" t="s">
        <v>734</v>
      </c>
      <c r="D361" s="42" t="s">
        <v>21</v>
      </c>
      <c r="E361" s="43"/>
      <c r="F361" s="43">
        <v>17.350000000000001</v>
      </c>
      <c r="G361" s="43">
        <v>17.350000000000001</v>
      </c>
      <c r="H361" s="19">
        <v>9</v>
      </c>
    </row>
    <row r="362" spans="1:8" ht="30" x14ac:dyDescent="0.25">
      <c r="A362" s="40" t="s">
        <v>735</v>
      </c>
      <c r="B362" s="40"/>
      <c r="C362" s="41" t="s">
        <v>736</v>
      </c>
      <c r="D362" s="42" t="s">
        <v>21</v>
      </c>
      <c r="E362" s="43"/>
      <c r="F362" s="43">
        <v>65.06</v>
      </c>
      <c r="G362" s="43">
        <v>65.06</v>
      </c>
      <c r="H362" s="19">
        <v>9</v>
      </c>
    </row>
    <row r="363" spans="1:8" x14ac:dyDescent="0.25">
      <c r="A363" s="40" t="s">
        <v>737</v>
      </c>
      <c r="B363" s="40"/>
      <c r="C363" s="41" t="s">
        <v>738</v>
      </c>
      <c r="D363" s="42" t="s">
        <v>21</v>
      </c>
      <c r="E363" s="43"/>
      <c r="F363" s="43">
        <v>21.69</v>
      </c>
      <c r="G363" s="43">
        <v>21.69</v>
      </c>
      <c r="H363" s="19">
        <v>9</v>
      </c>
    </row>
    <row r="364" spans="1:8" x14ac:dyDescent="0.25">
      <c r="A364" s="40" t="s">
        <v>739</v>
      </c>
      <c r="B364" s="40"/>
      <c r="C364" s="41" t="s">
        <v>740</v>
      </c>
      <c r="D364" s="42" t="s">
        <v>131</v>
      </c>
      <c r="E364" s="43"/>
      <c r="F364" s="43">
        <v>17.350000000000001</v>
      </c>
      <c r="G364" s="43">
        <v>17.350000000000001</v>
      </c>
      <c r="H364" s="19">
        <v>9</v>
      </c>
    </row>
    <row r="365" spans="1:8" x14ac:dyDescent="0.25">
      <c r="A365" s="40" t="s">
        <v>741</v>
      </c>
      <c r="B365" s="40"/>
      <c r="C365" s="41" t="s">
        <v>742</v>
      </c>
      <c r="D365" s="42" t="s">
        <v>21</v>
      </c>
      <c r="E365" s="43"/>
      <c r="F365" s="43">
        <v>6.51</v>
      </c>
      <c r="G365" s="43">
        <v>6.51</v>
      </c>
      <c r="H365" s="19">
        <v>9</v>
      </c>
    </row>
    <row r="366" spans="1:8" x14ac:dyDescent="0.25">
      <c r="A366" s="40" t="s">
        <v>743</v>
      </c>
      <c r="B366" s="40"/>
      <c r="C366" s="41" t="s">
        <v>744</v>
      </c>
      <c r="D366" s="42" t="s">
        <v>21</v>
      </c>
      <c r="E366" s="43"/>
      <c r="F366" s="43">
        <v>6.51</v>
      </c>
      <c r="G366" s="43">
        <v>6.51</v>
      </c>
      <c r="H366" s="19">
        <v>9</v>
      </c>
    </row>
    <row r="367" spans="1:8" x14ac:dyDescent="0.25">
      <c r="A367" s="40" t="s">
        <v>745</v>
      </c>
      <c r="B367" s="40"/>
      <c r="C367" s="41" t="s">
        <v>746</v>
      </c>
      <c r="D367" s="42" t="s">
        <v>21</v>
      </c>
      <c r="E367" s="43"/>
      <c r="F367" s="43">
        <v>43.37</v>
      </c>
      <c r="G367" s="43">
        <v>43.37</v>
      </c>
      <c r="H367" s="19">
        <v>9</v>
      </c>
    </row>
    <row r="368" spans="1:8" x14ac:dyDescent="0.25">
      <c r="A368" s="40" t="s">
        <v>747</v>
      </c>
      <c r="B368" s="40"/>
      <c r="C368" s="41" t="s">
        <v>748</v>
      </c>
      <c r="D368" s="42" t="s">
        <v>21</v>
      </c>
      <c r="E368" s="43"/>
      <c r="F368" s="43">
        <v>21.69</v>
      </c>
      <c r="G368" s="43">
        <v>21.69</v>
      </c>
      <c r="H368" s="19">
        <v>9</v>
      </c>
    </row>
    <row r="369" spans="1:8" x14ac:dyDescent="0.25">
      <c r="A369" s="40" t="s">
        <v>749</v>
      </c>
      <c r="B369" s="40"/>
      <c r="C369" s="41" t="s">
        <v>750</v>
      </c>
      <c r="D369" s="42" t="s">
        <v>21</v>
      </c>
      <c r="E369" s="43"/>
      <c r="F369" s="43">
        <v>19.52</v>
      </c>
      <c r="G369" s="43">
        <v>19.52</v>
      </c>
      <c r="H369" s="19">
        <v>9</v>
      </c>
    </row>
    <row r="370" spans="1:8" x14ac:dyDescent="0.25">
      <c r="A370" s="40" t="s">
        <v>751</v>
      </c>
      <c r="B370" s="40"/>
      <c r="C370" s="41" t="s">
        <v>752</v>
      </c>
      <c r="D370" s="42" t="s">
        <v>21</v>
      </c>
      <c r="E370" s="43"/>
      <c r="F370" s="43">
        <v>17.350000000000001</v>
      </c>
      <c r="G370" s="43">
        <v>17.350000000000001</v>
      </c>
      <c r="H370" s="19">
        <v>9</v>
      </c>
    </row>
    <row r="371" spans="1:8" x14ac:dyDescent="0.25">
      <c r="A371" s="40" t="s">
        <v>753</v>
      </c>
      <c r="B371" s="40"/>
      <c r="C371" s="41" t="s">
        <v>754</v>
      </c>
      <c r="D371" s="42" t="s">
        <v>21</v>
      </c>
      <c r="E371" s="43"/>
      <c r="F371" s="43">
        <v>17.350000000000001</v>
      </c>
      <c r="G371" s="43">
        <v>17.350000000000001</v>
      </c>
      <c r="H371" s="19">
        <v>9</v>
      </c>
    </row>
    <row r="372" spans="1:8" x14ac:dyDescent="0.25">
      <c r="A372" s="40" t="s">
        <v>755</v>
      </c>
      <c r="B372" s="40"/>
      <c r="C372" s="41" t="s">
        <v>756</v>
      </c>
      <c r="D372" s="42" t="s">
        <v>21</v>
      </c>
      <c r="E372" s="43"/>
      <c r="F372" s="43">
        <v>13.01</v>
      </c>
      <c r="G372" s="43">
        <v>13.01</v>
      </c>
      <c r="H372" s="19">
        <v>9</v>
      </c>
    </row>
    <row r="373" spans="1:8" x14ac:dyDescent="0.25">
      <c r="A373" s="40" t="s">
        <v>757</v>
      </c>
      <c r="B373" s="40"/>
      <c r="C373" s="41" t="s">
        <v>758</v>
      </c>
      <c r="D373" s="42"/>
      <c r="E373" s="43"/>
      <c r="F373" s="43"/>
      <c r="G373" s="43"/>
      <c r="H373" s="19">
        <v>5</v>
      </c>
    </row>
    <row r="374" spans="1:8" x14ac:dyDescent="0.25">
      <c r="A374" s="40" t="s">
        <v>759</v>
      </c>
      <c r="B374" s="40"/>
      <c r="C374" s="41" t="s">
        <v>760</v>
      </c>
      <c r="D374" s="42" t="s">
        <v>21</v>
      </c>
      <c r="E374" s="43"/>
      <c r="F374" s="43">
        <v>10.84</v>
      </c>
      <c r="G374" s="43">
        <v>10.84</v>
      </c>
      <c r="H374" s="19">
        <v>9</v>
      </c>
    </row>
    <row r="375" spans="1:8" x14ac:dyDescent="0.25">
      <c r="A375" s="40" t="s">
        <v>761</v>
      </c>
      <c r="B375" s="40"/>
      <c r="C375" s="41" t="s">
        <v>762</v>
      </c>
      <c r="D375" s="42" t="s">
        <v>131</v>
      </c>
      <c r="E375" s="43"/>
      <c r="F375" s="43">
        <v>15.18</v>
      </c>
      <c r="G375" s="43">
        <v>15.18</v>
      </c>
      <c r="H375" s="19">
        <v>9</v>
      </c>
    </row>
    <row r="376" spans="1:8" ht="30" x14ac:dyDescent="0.25">
      <c r="A376" s="40" t="s">
        <v>763</v>
      </c>
      <c r="B376" s="40"/>
      <c r="C376" s="41" t="s">
        <v>764</v>
      </c>
      <c r="D376" s="42" t="s">
        <v>21</v>
      </c>
      <c r="E376" s="43"/>
      <c r="F376" s="43">
        <v>216.85</v>
      </c>
      <c r="G376" s="43">
        <v>216.85</v>
      </c>
      <c r="H376" s="19">
        <v>9</v>
      </c>
    </row>
    <row r="377" spans="1:8" ht="30" x14ac:dyDescent="0.25">
      <c r="A377" s="40" t="s">
        <v>765</v>
      </c>
      <c r="B377" s="40"/>
      <c r="C377" s="41" t="s">
        <v>766</v>
      </c>
      <c r="D377" s="42" t="s">
        <v>21</v>
      </c>
      <c r="E377" s="43"/>
      <c r="F377" s="43">
        <v>173.48</v>
      </c>
      <c r="G377" s="43">
        <v>173.48</v>
      </c>
      <c r="H377" s="19">
        <v>9</v>
      </c>
    </row>
    <row r="378" spans="1:8" x14ac:dyDescent="0.25">
      <c r="A378" s="40" t="s">
        <v>767</v>
      </c>
      <c r="B378" s="40"/>
      <c r="C378" s="41" t="s">
        <v>768</v>
      </c>
      <c r="D378" s="42" t="s">
        <v>21</v>
      </c>
      <c r="E378" s="43"/>
      <c r="F378" s="43">
        <v>86.74</v>
      </c>
      <c r="G378" s="43">
        <v>86.74</v>
      </c>
      <c r="H378" s="19">
        <v>9</v>
      </c>
    </row>
    <row r="379" spans="1:8" x14ac:dyDescent="0.25">
      <c r="A379" s="40" t="s">
        <v>769</v>
      </c>
      <c r="B379" s="40"/>
      <c r="C379" s="41" t="s">
        <v>770</v>
      </c>
      <c r="D379" s="42" t="s">
        <v>21</v>
      </c>
      <c r="E379" s="43"/>
      <c r="F379" s="43">
        <v>48.15</v>
      </c>
      <c r="G379" s="43">
        <v>48.15</v>
      </c>
      <c r="H379" s="19">
        <v>9</v>
      </c>
    </row>
    <row r="380" spans="1:8" x14ac:dyDescent="0.25">
      <c r="A380" s="40" t="s">
        <v>771</v>
      </c>
      <c r="B380" s="40"/>
      <c r="C380" s="41" t="s">
        <v>772</v>
      </c>
      <c r="D380" s="42" t="s">
        <v>21</v>
      </c>
      <c r="E380" s="43"/>
      <c r="F380" s="43">
        <v>6.43</v>
      </c>
      <c r="G380" s="43">
        <v>6.43</v>
      </c>
      <c r="H380" s="19">
        <v>9</v>
      </c>
    </row>
    <row r="381" spans="1:8" ht="30" x14ac:dyDescent="0.25">
      <c r="A381" s="40" t="s">
        <v>773</v>
      </c>
      <c r="B381" s="40"/>
      <c r="C381" s="41" t="s">
        <v>774</v>
      </c>
      <c r="D381" s="42" t="s">
        <v>21</v>
      </c>
      <c r="E381" s="43"/>
      <c r="F381" s="43">
        <v>7.72</v>
      </c>
      <c r="G381" s="43">
        <v>7.72</v>
      </c>
      <c r="H381" s="19">
        <v>9</v>
      </c>
    </row>
    <row r="382" spans="1:8" x14ac:dyDescent="0.25">
      <c r="A382" s="40" t="s">
        <v>775</v>
      </c>
      <c r="B382" s="40"/>
      <c r="C382" s="41" t="s">
        <v>776</v>
      </c>
      <c r="D382" s="42" t="s">
        <v>21</v>
      </c>
      <c r="E382" s="43"/>
      <c r="F382" s="43">
        <v>48.15</v>
      </c>
      <c r="G382" s="43">
        <v>48.15</v>
      </c>
      <c r="H382" s="19">
        <v>9</v>
      </c>
    </row>
    <row r="383" spans="1:8" x14ac:dyDescent="0.25">
      <c r="A383" s="40" t="s">
        <v>777</v>
      </c>
      <c r="B383" s="40"/>
      <c r="C383" s="41" t="s">
        <v>778</v>
      </c>
      <c r="D383" s="42" t="s">
        <v>131</v>
      </c>
      <c r="E383" s="43"/>
      <c r="F383" s="43">
        <v>10.84</v>
      </c>
      <c r="G383" s="43">
        <v>10.84</v>
      </c>
      <c r="H383" s="19">
        <v>9</v>
      </c>
    </row>
    <row r="384" spans="1:8" x14ac:dyDescent="0.25">
      <c r="A384" s="40" t="s">
        <v>779</v>
      </c>
      <c r="B384" s="40"/>
      <c r="C384" s="41" t="s">
        <v>780</v>
      </c>
      <c r="D384" s="42" t="s">
        <v>21</v>
      </c>
      <c r="E384" s="43"/>
      <c r="F384" s="43">
        <v>21.69</v>
      </c>
      <c r="G384" s="43">
        <v>21.69</v>
      </c>
      <c r="H384" s="19">
        <v>9</v>
      </c>
    </row>
    <row r="385" spans="1:8" x14ac:dyDescent="0.25">
      <c r="A385" s="40" t="s">
        <v>781</v>
      </c>
      <c r="B385" s="40"/>
      <c r="C385" s="41" t="s">
        <v>782</v>
      </c>
      <c r="D385" s="42" t="s">
        <v>21</v>
      </c>
      <c r="E385" s="43"/>
      <c r="F385" s="43">
        <v>17.350000000000001</v>
      </c>
      <c r="G385" s="43">
        <v>17.350000000000001</v>
      </c>
      <c r="H385" s="19">
        <v>9</v>
      </c>
    </row>
    <row r="386" spans="1:8" x14ac:dyDescent="0.25">
      <c r="A386" s="40" t="s">
        <v>783</v>
      </c>
      <c r="B386" s="40"/>
      <c r="C386" s="41" t="s">
        <v>784</v>
      </c>
      <c r="D386" s="42" t="s">
        <v>21</v>
      </c>
      <c r="E386" s="43"/>
      <c r="F386" s="43">
        <v>26.02</v>
      </c>
      <c r="G386" s="43">
        <v>26.02</v>
      </c>
      <c r="H386" s="19">
        <v>9</v>
      </c>
    </row>
    <row r="387" spans="1:8" x14ac:dyDescent="0.25">
      <c r="A387" s="40" t="s">
        <v>785</v>
      </c>
      <c r="B387" s="40"/>
      <c r="C387" s="41" t="s">
        <v>786</v>
      </c>
      <c r="D387" s="42" t="s">
        <v>21</v>
      </c>
      <c r="E387" s="43"/>
      <c r="F387" s="43">
        <v>21.69</v>
      </c>
      <c r="G387" s="43">
        <v>21.69</v>
      </c>
      <c r="H387" s="19">
        <v>9</v>
      </c>
    </row>
    <row r="388" spans="1:8" ht="30" x14ac:dyDescent="0.25">
      <c r="A388" s="40" t="s">
        <v>787</v>
      </c>
      <c r="B388" s="40"/>
      <c r="C388" s="41" t="s">
        <v>788</v>
      </c>
      <c r="D388" s="42" t="s">
        <v>21</v>
      </c>
      <c r="E388" s="43"/>
      <c r="F388" s="43">
        <v>43.37</v>
      </c>
      <c r="G388" s="43">
        <v>43.37</v>
      </c>
      <c r="H388" s="19">
        <v>9</v>
      </c>
    </row>
    <row r="389" spans="1:8" x14ac:dyDescent="0.25">
      <c r="A389" s="40" t="s">
        <v>789</v>
      </c>
      <c r="B389" s="40"/>
      <c r="C389" s="41" t="s">
        <v>790</v>
      </c>
      <c r="D389" s="42" t="s">
        <v>21</v>
      </c>
      <c r="E389" s="43"/>
      <c r="F389" s="43">
        <v>65.06</v>
      </c>
      <c r="G389" s="43">
        <v>65.06</v>
      </c>
      <c r="H389" s="19">
        <v>9</v>
      </c>
    </row>
    <row r="390" spans="1:8" ht="30" x14ac:dyDescent="0.25">
      <c r="A390" s="40" t="s">
        <v>791</v>
      </c>
      <c r="B390" s="40"/>
      <c r="C390" s="41" t="s">
        <v>792</v>
      </c>
      <c r="D390" s="42" t="s">
        <v>21</v>
      </c>
      <c r="E390" s="43"/>
      <c r="F390" s="43">
        <v>122.02</v>
      </c>
      <c r="G390" s="43">
        <v>122.02</v>
      </c>
      <c r="H390" s="19">
        <v>9</v>
      </c>
    </row>
    <row r="391" spans="1:8" x14ac:dyDescent="0.25">
      <c r="A391" s="40" t="s">
        <v>793</v>
      </c>
      <c r="B391" s="40"/>
      <c r="C391" s="41" t="s">
        <v>794</v>
      </c>
      <c r="D391" s="42" t="s">
        <v>21</v>
      </c>
      <c r="E391" s="43"/>
      <c r="F391" s="43">
        <v>32.53</v>
      </c>
      <c r="G391" s="43">
        <v>32.53</v>
      </c>
      <c r="H391" s="19">
        <v>9</v>
      </c>
    </row>
    <row r="392" spans="1:8" ht="30" x14ac:dyDescent="0.25">
      <c r="A392" s="40" t="s">
        <v>795</v>
      </c>
      <c r="B392" s="40"/>
      <c r="C392" s="41" t="s">
        <v>796</v>
      </c>
      <c r="D392" s="42" t="s">
        <v>21</v>
      </c>
      <c r="E392" s="43"/>
      <c r="F392" s="43">
        <v>8.82</v>
      </c>
      <c r="G392" s="43">
        <v>8.82</v>
      </c>
      <c r="H392" s="19">
        <v>9</v>
      </c>
    </row>
    <row r="393" spans="1:8" x14ac:dyDescent="0.25">
      <c r="A393" s="40" t="s">
        <v>797</v>
      </c>
      <c r="B393" s="40"/>
      <c r="C393" s="41" t="s">
        <v>798</v>
      </c>
      <c r="D393" s="42" t="s">
        <v>21</v>
      </c>
      <c r="E393" s="43"/>
      <c r="F393" s="43">
        <v>17.28</v>
      </c>
      <c r="G393" s="43">
        <v>17.28</v>
      </c>
      <c r="H393" s="19">
        <v>9</v>
      </c>
    </row>
    <row r="394" spans="1:8" ht="30" x14ac:dyDescent="0.25">
      <c r="A394" s="40" t="s">
        <v>799</v>
      </c>
      <c r="B394" s="40"/>
      <c r="C394" s="41" t="s">
        <v>800</v>
      </c>
      <c r="D394" s="42" t="s">
        <v>131</v>
      </c>
      <c r="E394" s="43"/>
      <c r="F394" s="43">
        <v>5.21</v>
      </c>
      <c r="G394" s="43">
        <v>5.21</v>
      </c>
      <c r="H394" s="19">
        <v>9</v>
      </c>
    </row>
    <row r="395" spans="1:8" x14ac:dyDescent="0.25">
      <c r="A395" s="40" t="s">
        <v>801</v>
      </c>
      <c r="B395" s="40"/>
      <c r="C395" s="41" t="s">
        <v>802</v>
      </c>
      <c r="D395" s="42" t="s">
        <v>131</v>
      </c>
      <c r="E395" s="43"/>
      <c r="F395" s="43">
        <v>2.6</v>
      </c>
      <c r="G395" s="43">
        <v>2.6</v>
      </c>
      <c r="H395" s="19">
        <v>9</v>
      </c>
    </row>
    <row r="396" spans="1:8" ht="30" x14ac:dyDescent="0.25">
      <c r="A396" s="40" t="s">
        <v>803</v>
      </c>
      <c r="B396" s="40"/>
      <c r="C396" s="41" t="s">
        <v>804</v>
      </c>
      <c r="D396" s="42" t="s">
        <v>131</v>
      </c>
      <c r="E396" s="43"/>
      <c r="F396" s="43">
        <v>4.33</v>
      </c>
      <c r="G396" s="43">
        <v>4.33</v>
      </c>
      <c r="H396" s="19">
        <v>9</v>
      </c>
    </row>
    <row r="397" spans="1:8" x14ac:dyDescent="0.25">
      <c r="A397" s="40" t="s">
        <v>805</v>
      </c>
      <c r="B397" s="40"/>
      <c r="C397" s="41" t="s">
        <v>806</v>
      </c>
      <c r="D397" s="42" t="s">
        <v>131</v>
      </c>
      <c r="E397" s="43"/>
      <c r="F397" s="43">
        <v>2.17</v>
      </c>
      <c r="G397" s="43">
        <v>2.17</v>
      </c>
      <c r="H397" s="19">
        <v>9</v>
      </c>
    </row>
    <row r="398" spans="1:8" x14ac:dyDescent="0.25">
      <c r="A398" s="40" t="s">
        <v>807</v>
      </c>
      <c r="B398" s="40"/>
      <c r="C398" s="41" t="s">
        <v>808</v>
      </c>
      <c r="D398" s="42" t="s">
        <v>131</v>
      </c>
      <c r="E398" s="43"/>
      <c r="F398" s="43">
        <v>30.51</v>
      </c>
      <c r="G398" s="43">
        <v>30.51</v>
      </c>
      <c r="H398" s="19">
        <v>9</v>
      </c>
    </row>
    <row r="399" spans="1:8" x14ac:dyDescent="0.25">
      <c r="A399" s="40" t="s">
        <v>809</v>
      </c>
      <c r="B399" s="40"/>
      <c r="C399" s="41" t="s">
        <v>810</v>
      </c>
      <c r="D399" s="42" t="s">
        <v>131</v>
      </c>
      <c r="E399" s="43"/>
      <c r="F399" s="43">
        <v>8.68</v>
      </c>
      <c r="G399" s="43">
        <v>8.68</v>
      </c>
      <c r="H399" s="19">
        <v>9</v>
      </c>
    </row>
    <row r="400" spans="1:8" x14ac:dyDescent="0.25">
      <c r="A400" s="40" t="s">
        <v>811</v>
      </c>
      <c r="B400" s="40"/>
      <c r="C400" s="41" t="s">
        <v>812</v>
      </c>
      <c r="D400" s="42" t="s">
        <v>21</v>
      </c>
      <c r="E400" s="43"/>
      <c r="F400" s="43">
        <v>43.37</v>
      </c>
      <c r="G400" s="43">
        <v>43.37</v>
      </c>
      <c r="H400" s="19">
        <v>9</v>
      </c>
    </row>
    <row r="401" spans="1:8" x14ac:dyDescent="0.25">
      <c r="A401" s="40" t="s">
        <v>813</v>
      </c>
      <c r="B401" s="40"/>
      <c r="C401" s="41" t="s">
        <v>814</v>
      </c>
      <c r="D401" s="42" t="s">
        <v>21</v>
      </c>
      <c r="E401" s="43"/>
      <c r="F401" s="43">
        <v>8.68</v>
      </c>
      <c r="G401" s="43">
        <v>8.68</v>
      </c>
      <c r="H401" s="19">
        <v>9</v>
      </c>
    </row>
    <row r="402" spans="1:8" x14ac:dyDescent="0.25">
      <c r="A402" s="40" t="s">
        <v>815</v>
      </c>
      <c r="B402" s="40"/>
      <c r="C402" s="41" t="s">
        <v>816</v>
      </c>
      <c r="D402" s="42" t="s">
        <v>21</v>
      </c>
      <c r="E402" s="43"/>
      <c r="F402" s="43">
        <v>65.06</v>
      </c>
      <c r="G402" s="43">
        <v>65.06</v>
      </c>
      <c r="H402" s="19">
        <v>9</v>
      </c>
    </row>
    <row r="403" spans="1:8" x14ac:dyDescent="0.25">
      <c r="A403" s="40" t="s">
        <v>817</v>
      </c>
      <c r="B403" s="40"/>
      <c r="C403" s="41" t="s">
        <v>818</v>
      </c>
      <c r="D403" s="42" t="s">
        <v>21</v>
      </c>
      <c r="E403" s="43"/>
      <c r="F403" s="43">
        <v>91.52</v>
      </c>
      <c r="G403" s="43">
        <v>91.52</v>
      </c>
      <c r="H403" s="19">
        <v>9</v>
      </c>
    </row>
    <row r="404" spans="1:8" x14ac:dyDescent="0.25">
      <c r="A404" s="40" t="s">
        <v>819</v>
      </c>
      <c r="B404" s="40"/>
      <c r="C404" s="41" t="s">
        <v>820</v>
      </c>
      <c r="D404" s="42"/>
      <c r="E404" s="43"/>
      <c r="F404" s="43"/>
      <c r="G404" s="43"/>
      <c r="H404" s="19">
        <v>5</v>
      </c>
    </row>
    <row r="405" spans="1:8" x14ac:dyDescent="0.25">
      <c r="A405" s="40" t="s">
        <v>821</v>
      </c>
      <c r="B405" s="40"/>
      <c r="C405" s="41" t="s">
        <v>822</v>
      </c>
      <c r="D405" s="42" t="s">
        <v>21</v>
      </c>
      <c r="E405" s="43"/>
      <c r="F405" s="43">
        <v>178.55</v>
      </c>
      <c r="G405" s="43">
        <v>178.55</v>
      </c>
      <c r="H405" s="19">
        <v>9</v>
      </c>
    </row>
    <row r="406" spans="1:8" x14ac:dyDescent="0.25">
      <c r="A406" s="40" t="s">
        <v>823</v>
      </c>
      <c r="B406" s="40"/>
      <c r="C406" s="41" t="s">
        <v>824</v>
      </c>
      <c r="D406" s="42" t="s">
        <v>21</v>
      </c>
      <c r="E406" s="43"/>
      <c r="F406" s="43">
        <v>43.37</v>
      </c>
      <c r="G406" s="43">
        <v>43.37</v>
      </c>
      <c r="H406" s="19">
        <v>9</v>
      </c>
    </row>
    <row r="407" spans="1:8" x14ac:dyDescent="0.25">
      <c r="A407" s="40" t="s">
        <v>825</v>
      </c>
      <c r="B407" s="40"/>
      <c r="C407" s="41" t="s">
        <v>826</v>
      </c>
      <c r="D407" s="42" t="s">
        <v>21</v>
      </c>
      <c r="E407" s="43"/>
      <c r="F407" s="43">
        <v>10.84</v>
      </c>
      <c r="G407" s="43">
        <v>10.84</v>
      </c>
      <c r="H407" s="19">
        <v>9</v>
      </c>
    </row>
    <row r="408" spans="1:8" ht="30" x14ac:dyDescent="0.25">
      <c r="A408" s="40" t="s">
        <v>827</v>
      </c>
      <c r="B408" s="40"/>
      <c r="C408" s="41" t="s">
        <v>828</v>
      </c>
      <c r="D408" s="42" t="s">
        <v>73</v>
      </c>
      <c r="E408" s="43"/>
      <c r="F408" s="43">
        <v>43.37</v>
      </c>
      <c r="G408" s="43">
        <v>43.37</v>
      </c>
      <c r="H408" s="19">
        <v>9</v>
      </c>
    </row>
    <row r="409" spans="1:8" x14ac:dyDescent="0.25">
      <c r="A409" s="40" t="s">
        <v>829</v>
      </c>
      <c r="B409" s="40"/>
      <c r="C409" s="41" t="s">
        <v>830</v>
      </c>
      <c r="D409" s="42" t="s">
        <v>21</v>
      </c>
      <c r="E409" s="43"/>
      <c r="F409" s="43">
        <v>8.68</v>
      </c>
      <c r="G409" s="43">
        <v>8.68</v>
      </c>
      <c r="H409" s="19">
        <v>9</v>
      </c>
    </row>
    <row r="410" spans="1:8" ht="30" x14ac:dyDescent="0.25">
      <c r="A410" s="40" t="s">
        <v>831</v>
      </c>
      <c r="B410" s="40"/>
      <c r="C410" s="41" t="s">
        <v>832</v>
      </c>
      <c r="D410" s="42" t="s">
        <v>21</v>
      </c>
      <c r="E410" s="43"/>
      <c r="F410" s="43">
        <v>17.350000000000001</v>
      </c>
      <c r="G410" s="43">
        <v>17.350000000000001</v>
      </c>
      <c r="H410" s="19">
        <v>9</v>
      </c>
    </row>
    <row r="411" spans="1:8" x14ac:dyDescent="0.25">
      <c r="A411" s="40" t="s">
        <v>833</v>
      </c>
      <c r="B411" s="40"/>
      <c r="C411" s="41" t="s">
        <v>834</v>
      </c>
      <c r="D411" s="42" t="s">
        <v>21</v>
      </c>
      <c r="E411" s="43"/>
      <c r="F411" s="43">
        <v>4.33</v>
      </c>
      <c r="G411" s="43">
        <v>4.33</v>
      </c>
      <c r="H411" s="19">
        <v>9</v>
      </c>
    </row>
    <row r="412" spans="1:8" ht="30" x14ac:dyDescent="0.25">
      <c r="A412" s="40" t="s">
        <v>835</v>
      </c>
      <c r="B412" s="40"/>
      <c r="C412" s="41" t="s">
        <v>836</v>
      </c>
      <c r="D412" s="42" t="s">
        <v>21</v>
      </c>
      <c r="E412" s="43"/>
      <c r="F412" s="43">
        <v>6.51</v>
      </c>
      <c r="G412" s="43">
        <v>6.51</v>
      </c>
      <c r="H412" s="19">
        <v>9</v>
      </c>
    </row>
    <row r="413" spans="1:8" x14ac:dyDescent="0.25">
      <c r="A413" s="40" t="s">
        <v>837</v>
      </c>
      <c r="B413" s="40"/>
      <c r="C413" s="41" t="s">
        <v>838</v>
      </c>
      <c r="D413" s="42" t="s">
        <v>21</v>
      </c>
      <c r="E413" s="43"/>
      <c r="F413" s="43">
        <v>10.84</v>
      </c>
      <c r="G413" s="43">
        <v>10.84</v>
      </c>
      <c r="H413" s="19">
        <v>9</v>
      </c>
    </row>
    <row r="414" spans="1:8" x14ac:dyDescent="0.25">
      <c r="A414" s="40" t="s">
        <v>839</v>
      </c>
      <c r="B414" s="40"/>
      <c r="C414" s="41" t="s">
        <v>840</v>
      </c>
      <c r="D414" s="42" t="s">
        <v>21</v>
      </c>
      <c r="E414" s="43"/>
      <c r="F414" s="43">
        <v>10.84</v>
      </c>
      <c r="G414" s="43">
        <v>10.84</v>
      </c>
      <c r="H414" s="19">
        <v>9</v>
      </c>
    </row>
    <row r="415" spans="1:8" x14ac:dyDescent="0.25">
      <c r="A415" s="40" t="s">
        <v>841</v>
      </c>
      <c r="B415" s="40"/>
      <c r="C415" s="41" t="s">
        <v>842</v>
      </c>
      <c r="D415" s="42"/>
      <c r="E415" s="43"/>
      <c r="F415" s="43"/>
      <c r="G415" s="43"/>
      <c r="H415" s="19">
        <v>5</v>
      </c>
    </row>
    <row r="416" spans="1:8" ht="30" x14ac:dyDescent="0.25">
      <c r="A416" s="40" t="s">
        <v>843</v>
      </c>
      <c r="B416" s="40"/>
      <c r="C416" s="41" t="s">
        <v>844</v>
      </c>
      <c r="D416" s="42" t="s">
        <v>21</v>
      </c>
      <c r="E416" s="43"/>
      <c r="F416" s="43">
        <v>30.51</v>
      </c>
      <c r="G416" s="43">
        <v>30.51</v>
      </c>
      <c r="H416" s="19">
        <v>9</v>
      </c>
    </row>
    <row r="417" spans="1:8" x14ac:dyDescent="0.25">
      <c r="A417" s="40" t="s">
        <v>845</v>
      </c>
      <c r="B417" s="40"/>
      <c r="C417" s="41" t="s">
        <v>846</v>
      </c>
      <c r="D417" s="42" t="s">
        <v>21</v>
      </c>
      <c r="E417" s="43"/>
      <c r="F417" s="43">
        <v>3.53</v>
      </c>
      <c r="G417" s="43">
        <v>3.53</v>
      </c>
      <c r="H417" s="19">
        <v>9</v>
      </c>
    </row>
    <row r="418" spans="1:8" x14ac:dyDescent="0.25">
      <c r="A418" s="40" t="s">
        <v>847</v>
      </c>
      <c r="B418" s="40"/>
      <c r="C418" s="41" t="s">
        <v>848</v>
      </c>
      <c r="D418" s="42" t="s">
        <v>21</v>
      </c>
      <c r="E418" s="43"/>
      <c r="F418" s="43">
        <v>43.37</v>
      </c>
      <c r="G418" s="43">
        <v>43.37</v>
      </c>
      <c r="H418" s="19">
        <v>9</v>
      </c>
    </row>
    <row r="419" spans="1:8" x14ac:dyDescent="0.25">
      <c r="A419" s="40" t="s">
        <v>849</v>
      </c>
      <c r="B419" s="40"/>
      <c r="C419" s="41" t="s">
        <v>850</v>
      </c>
      <c r="D419" s="42" t="s">
        <v>21</v>
      </c>
      <c r="E419" s="43"/>
      <c r="F419" s="43">
        <v>21.69</v>
      </c>
      <c r="G419" s="43">
        <v>21.69</v>
      </c>
      <c r="H419" s="19">
        <v>9</v>
      </c>
    </row>
    <row r="420" spans="1:8" x14ac:dyDescent="0.25">
      <c r="A420" s="40" t="s">
        <v>851</v>
      </c>
      <c r="B420" s="40"/>
      <c r="C420" s="41" t="s">
        <v>852</v>
      </c>
      <c r="D420" s="42" t="s">
        <v>21</v>
      </c>
      <c r="E420" s="43"/>
      <c r="F420" s="43">
        <v>17.64</v>
      </c>
      <c r="G420" s="43">
        <v>17.64</v>
      </c>
      <c r="H420" s="19">
        <v>9</v>
      </c>
    </row>
    <row r="421" spans="1:8" x14ac:dyDescent="0.25">
      <c r="A421" s="40" t="s">
        <v>853</v>
      </c>
      <c r="B421" s="40"/>
      <c r="C421" s="41" t="s">
        <v>854</v>
      </c>
      <c r="D421" s="42" t="s">
        <v>21</v>
      </c>
      <c r="E421" s="43"/>
      <c r="F421" s="43">
        <v>61.01</v>
      </c>
      <c r="G421" s="43">
        <v>61.01</v>
      </c>
      <c r="H421" s="19">
        <v>9</v>
      </c>
    </row>
    <row r="422" spans="1:8" x14ac:dyDescent="0.25">
      <c r="A422" s="40" t="s">
        <v>855</v>
      </c>
      <c r="B422" s="40"/>
      <c r="C422" s="41" t="s">
        <v>856</v>
      </c>
      <c r="D422" s="42"/>
      <c r="E422" s="43"/>
      <c r="F422" s="43"/>
      <c r="G422" s="43"/>
      <c r="H422" s="19">
        <v>5</v>
      </c>
    </row>
    <row r="423" spans="1:8" x14ac:dyDescent="0.25">
      <c r="A423" s="40" t="s">
        <v>857</v>
      </c>
      <c r="B423" s="40"/>
      <c r="C423" s="41" t="s">
        <v>858</v>
      </c>
      <c r="D423" s="42" t="s">
        <v>859</v>
      </c>
      <c r="E423" s="43"/>
      <c r="F423" s="43">
        <v>0.71</v>
      </c>
      <c r="G423" s="43">
        <v>0.71</v>
      </c>
      <c r="H423" s="19">
        <v>9</v>
      </c>
    </row>
    <row r="424" spans="1:8" x14ac:dyDescent="0.25">
      <c r="A424" s="40" t="s">
        <v>860</v>
      </c>
      <c r="B424" s="40"/>
      <c r="C424" s="41" t="s">
        <v>861</v>
      </c>
      <c r="D424" s="42" t="s">
        <v>21</v>
      </c>
      <c r="E424" s="43"/>
      <c r="F424" s="43">
        <v>65.06</v>
      </c>
      <c r="G424" s="43">
        <v>65.06</v>
      </c>
      <c r="H424" s="19">
        <v>9</v>
      </c>
    </row>
    <row r="425" spans="1:8" ht="30" x14ac:dyDescent="0.25">
      <c r="A425" s="40" t="s">
        <v>862</v>
      </c>
      <c r="B425" s="40"/>
      <c r="C425" s="41" t="s">
        <v>863</v>
      </c>
      <c r="D425" s="42" t="s">
        <v>21</v>
      </c>
      <c r="E425" s="43"/>
      <c r="F425" s="43">
        <v>86.74</v>
      </c>
      <c r="G425" s="43">
        <v>86.74</v>
      </c>
      <c r="H425" s="19">
        <v>9</v>
      </c>
    </row>
    <row r="426" spans="1:8" x14ac:dyDescent="0.25">
      <c r="A426" s="40" t="s">
        <v>864</v>
      </c>
      <c r="B426" s="40"/>
      <c r="C426" s="41" t="s">
        <v>865</v>
      </c>
      <c r="D426" s="42" t="s">
        <v>131</v>
      </c>
      <c r="E426" s="43"/>
      <c r="F426" s="43">
        <v>17.350000000000001</v>
      </c>
      <c r="G426" s="43">
        <v>17.350000000000001</v>
      </c>
      <c r="H426" s="19">
        <v>9</v>
      </c>
    </row>
    <row r="427" spans="1:8" x14ac:dyDescent="0.25">
      <c r="A427" s="40" t="s">
        <v>866</v>
      </c>
      <c r="B427" s="40"/>
      <c r="C427" s="41" t="s">
        <v>867</v>
      </c>
      <c r="D427" s="42" t="s">
        <v>73</v>
      </c>
      <c r="E427" s="43"/>
      <c r="F427" s="43">
        <v>43.37</v>
      </c>
      <c r="G427" s="43">
        <v>43.37</v>
      </c>
      <c r="H427" s="19">
        <v>9</v>
      </c>
    </row>
    <row r="428" spans="1:8" x14ac:dyDescent="0.25">
      <c r="A428" s="40" t="s">
        <v>868</v>
      </c>
      <c r="B428" s="40"/>
      <c r="C428" s="41" t="s">
        <v>869</v>
      </c>
      <c r="D428" s="42" t="s">
        <v>21</v>
      </c>
      <c r="E428" s="43">
        <v>132.28</v>
      </c>
      <c r="F428" s="43">
        <v>122.02</v>
      </c>
      <c r="G428" s="43">
        <v>254.3</v>
      </c>
      <c r="H428" s="19">
        <v>9</v>
      </c>
    </row>
    <row r="429" spans="1:8" x14ac:dyDescent="0.25">
      <c r="A429" s="40" t="s">
        <v>870</v>
      </c>
      <c r="B429" s="40"/>
      <c r="C429" s="41" t="s">
        <v>871</v>
      </c>
      <c r="D429" s="42" t="s">
        <v>21</v>
      </c>
      <c r="E429" s="43">
        <v>132.28</v>
      </c>
      <c r="F429" s="43">
        <v>122.02</v>
      </c>
      <c r="G429" s="43">
        <v>254.3</v>
      </c>
      <c r="H429" s="19">
        <v>9</v>
      </c>
    </row>
    <row r="430" spans="1:8" x14ac:dyDescent="0.25">
      <c r="A430" s="40" t="s">
        <v>872</v>
      </c>
      <c r="B430" s="40"/>
      <c r="C430" s="41" t="s">
        <v>873</v>
      </c>
      <c r="D430" s="42" t="s">
        <v>21</v>
      </c>
      <c r="E430" s="43"/>
      <c r="F430" s="43">
        <v>136.65</v>
      </c>
      <c r="G430" s="43">
        <v>136.65</v>
      </c>
      <c r="H430" s="19">
        <v>9</v>
      </c>
    </row>
    <row r="431" spans="1:8" ht="30" x14ac:dyDescent="0.25">
      <c r="A431" s="40" t="s">
        <v>874</v>
      </c>
      <c r="B431" s="40"/>
      <c r="C431" s="41" t="s">
        <v>875</v>
      </c>
      <c r="D431" s="42" t="s">
        <v>73</v>
      </c>
      <c r="E431" s="43"/>
      <c r="F431" s="43">
        <v>86.74</v>
      </c>
      <c r="G431" s="43">
        <v>86.74</v>
      </c>
      <c r="H431" s="19">
        <v>9</v>
      </c>
    </row>
    <row r="432" spans="1:8" x14ac:dyDescent="0.25">
      <c r="A432" s="40" t="s">
        <v>876</v>
      </c>
      <c r="B432" s="40"/>
      <c r="C432" s="41" t="s">
        <v>877</v>
      </c>
      <c r="D432" s="42" t="s">
        <v>21</v>
      </c>
      <c r="E432" s="43"/>
      <c r="F432" s="43">
        <v>15.25</v>
      </c>
      <c r="G432" s="43">
        <v>15.25</v>
      </c>
      <c r="H432" s="19">
        <v>9</v>
      </c>
    </row>
    <row r="433" spans="1:8" x14ac:dyDescent="0.25">
      <c r="A433" s="40" t="s">
        <v>878</v>
      </c>
      <c r="B433" s="40"/>
      <c r="C433" s="41" t="s">
        <v>879</v>
      </c>
      <c r="D433" s="42" t="s">
        <v>21</v>
      </c>
      <c r="E433" s="43"/>
      <c r="F433" s="43">
        <v>86.74</v>
      </c>
      <c r="G433" s="43">
        <v>86.74</v>
      </c>
      <c r="H433" s="19">
        <v>9</v>
      </c>
    </row>
    <row r="434" spans="1:8" x14ac:dyDescent="0.25">
      <c r="A434" s="40" t="s">
        <v>880</v>
      </c>
      <c r="B434" s="40"/>
      <c r="C434" s="41" t="s">
        <v>881</v>
      </c>
      <c r="D434" s="42" t="s">
        <v>21</v>
      </c>
      <c r="E434" s="43"/>
      <c r="F434" s="43">
        <v>20.58</v>
      </c>
      <c r="G434" s="43">
        <v>20.58</v>
      </c>
      <c r="H434" s="19">
        <v>9</v>
      </c>
    </row>
    <row r="435" spans="1:8" x14ac:dyDescent="0.25">
      <c r="A435" s="40" t="s">
        <v>882</v>
      </c>
      <c r="B435" s="40"/>
      <c r="C435" s="41" t="s">
        <v>883</v>
      </c>
      <c r="D435" s="42" t="s">
        <v>21</v>
      </c>
      <c r="E435" s="43"/>
      <c r="F435" s="43">
        <v>3.53</v>
      </c>
      <c r="G435" s="43">
        <v>3.53</v>
      </c>
      <c r="H435" s="19">
        <v>9</v>
      </c>
    </row>
    <row r="436" spans="1:8" x14ac:dyDescent="0.25">
      <c r="A436" s="40" t="s">
        <v>884</v>
      </c>
      <c r="B436" s="40"/>
      <c r="C436" s="41" t="s">
        <v>885</v>
      </c>
      <c r="D436" s="42" t="s">
        <v>21</v>
      </c>
      <c r="E436" s="43"/>
      <c r="F436" s="43">
        <v>3.53</v>
      </c>
      <c r="G436" s="43">
        <v>3.53</v>
      </c>
      <c r="H436" s="19">
        <v>9</v>
      </c>
    </row>
    <row r="437" spans="1:8" ht="30" x14ac:dyDescent="0.25">
      <c r="A437" s="40" t="s">
        <v>886</v>
      </c>
      <c r="B437" s="40"/>
      <c r="C437" s="41" t="s">
        <v>887</v>
      </c>
      <c r="D437" s="42" t="s">
        <v>21</v>
      </c>
      <c r="E437" s="43"/>
      <c r="F437" s="43">
        <v>28.22</v>
      </c>
      <c r="G437" s="43">
        <v>28.22</v>
      </c>
      <c r="H437" s="19">
        <v>9</v>
      </c>
    </row>
    <row r="438" spans="1:8" x14ac:dyDescent="0.25">
      <c r="A438" s="40" t="s">
        <v>888</v>
      </c>
      <c r="B438" s="40"/>
      <c r="C438" s="41" t="s">
        <v>889</v>
      </c>
      <c r="D438" s="42"/>
      <c r="E438" s="43"/>
      <c r="F438" s="43"/>
      <c r="G438" s="43"/>
      <c r="H438" s="19">
        <v>5</v>
      </c>
    </row>
    <row r="439" spans="1:8" x14ac:dyDescent="0.25">
      <c r="A439" s="40" t="s">
        <v>890</v>
      </c>
      <c r="B439" s="40"/>
      <c r="C439" s="41" t="s">
        <v>891</v>
      </c>
      <c r="D439" s="42" t="s">
        <v>21</v>
      </c>
      <c r="E439" s="43"/>
      <c r="F439" s="43">
        <v>4.41</v>
      </c>
      <c r="G439" s="43">
        <v>4.41</v>
      </c>
      <c r="H439" s="19">
        <v>9</v>
      </c>
    </row>
    <row r="440" spans="1:8" x14ac:dyDescent="0.25">
      <c r="A440" s="40" t="s">
        <v>892</v>
      </c>
      <c r="B440" s="40"/>
      <c r="C440" s="41" t="s">
        <v>893</v>
      </c>
      <c r="D440" s="42" t="s">
        <v>21</v>
      </c>
      <c r="E440" s="43"/>
      <c r="F440" s="43">
        <v>300.57</v>
      </c>
      <c r="G440" s="43">
        <v>300.57</v>
      </c>
      <c r="H440" s="19">
        <v>9</v>
      </c>
    </row>
    <row r="441" spans="1:8" x14ac:dyDescent="0.25">
      <c r="A441" s="40" t="s">
        <v>894</v>
      </c>
      <c r="B441" s="40"/>
      <c r="C441" s="41" t="s">
        <v>895</v>
      </c>
      <c r="D441" s="42" t="s">
        <v>21</v>
      </c>
      <c r="E441" s="43"/>
      <c r="F441" s="43">
        <v>28.19</v>
      </c>
      <c r="G441" s="43">
        <v>28.19</v>
      </c>
      <c r="H441" s="19">
        <v>9</v>
      </c>
    </row>
    <row r="442" spans="1:8" ht="30" x14ac:dyDescent="0.25">
      <c r="A442" s="40" t="s">
        <v>896</v>
      </c>
      <c r="B442" s="40"/>
      <c r="C442" s="41" t="s">
        <v>897</v>
      </c>
      <c r="D442" s="42" t="s">
        <v>21</v>
      </c>
      <c r="E442" s="43">
        <v>264.55</v>
      </c>
      <c r="F442" s="43">
        <v>346.96</v>
      </c>
      <c r="G442" s="43">
        <v>611.51</v>
      </c>
      <c r="H442" s="19">
        <v>9</v>
      </c>
    </row>
    <row r="443" spans="1:8" ht="30" x14ac:dyDescent="0.25">
      <c r="A443" s="40" t="s">
        <v>898</v>
      </c>
      <c r="B443" s="40"/>
      <c r="C443" s="41" t="s">
        <v>899</v>
      </c>
      <c r="D443" s="42" t="s">
        <v>131</v>
      </c>
      <c r="E443" s="43"/>
      <c r="F443" s="43">
        <v>21.69</v>
      </c>
      <c r="G443" s="43">
        <v>21.69</v>
      </c>
      <c r="H443" s="19">
        <v>9</v>
      </c>
    </row>
    <row r="444" spans="1:8" ht="30" x14ac:dyDescent="0.25">
      <c r="A444" s="40" t="s">
        <v>900</v>
      </c>
      <c r="B444" s="40"/>
      <c r="C444" s="41" t="s">
        <v>901</v>
      </c>
      <c r="D444" s="42" t="s">
        <v>131</v>
      </c>
      <c r="E444" s="43"/>
      <c r="F444" s="43">
        <v>10.84</v>
      </c>
      <c r="G444" s="43">
        <v>10.84</v>
      </c>
      <c r="H444" s="19">
        <v>9</v>
      </c>
    </row>
    <row r="445" spans="1:8" ht="30" x14ac:dyDescent="0.25">
      <c r="A445" s="40" t="s">
        <v>902</v>
      </c>
      <c r="B445" s="40"/>
      <c r="C445" s="41" t="s">
        <v>903</v>
      </c>
      <c r="D445" s="42" t="s">
        <v>131</v>
      </c>
      <c r="E445" s="43"/>
      <c r="F445" s="43">
        <v>43.37</v>
      </c>
      <c r="G445" s="43">
        <v>43.37</v>
      </c>
      <c r="H445" s="19">
        <v>9</v>
      </c>
    </row>
    <row r="446" spans="1:8" ht="30" x14ac:dyDescent="0.25">
      <c r="A446" s="40" t="s">
        <v>904</v>
      </c>
      <c r="B446" s="40"/>
      <c r="C446" s="41" t="s">
        <v>905</v>
      </c>
      <c r="D446" s="42" t="s">
        <v>131</v>
      </c>
      <c r="E446" s="43"/>
      <c r="F446" s="43">
        <v>21.69</v>
      </c>
      <c r="G446" s="43">
        <v>21.69</v>
      </c>
      <c r="H446" s="19">
        <v>9</v>
      </c>
    </row>
    <row r="447" spans="1:8" x14ac:dyDescent="0.25">
      <c r="A447" s="40" t="s">
        <v>906</v>
      </c>
      <c r="B447" s="40"/>
      <c r="C447" s="41" t="s">
        <v>907</v>
      </c>
      <c r="D447" s="42" t="s">
        <v>131</v>
      </c>
      <c r="E447" s="43"/>
      <c r="F447" s="43">
        <v>8.68</v>
      </c>
      <c r="G447" s="43">
        <v>8.68</v>
      </c>
      <c r="H447" s="19">
        <v>9</v>
      </c>
    </row>
    <row r="448" spans="1:8" x14ac:dyDescent="0.25">
      <c r="A448" s="40" t="s">
        <v>908</v>
      </c>
      <c r="B448" s="40"/>
      <c r="C448" s="41" t="s">
        <v>909</v>
      </c>
      <c r="D448" s="42"/>
      <c r="E448" s="43"/>
      <c r="F448" s="43"/>
      <c r="G448" s="43"/>
      <c r="H448" s="19">
        <v>5</v>
      </c>
    </row>
    <row r="449" spans="1:8" x14ac:dyDescent="0.25">
      <c r="A449" s="40" t="s">
        <v>910</v>
      </c>
      <c r="B449" s="40"/>
      <c r="C449" s="41" t="s">
        <v>911</v>
      </c>
      <c r="D449" s="42" t="s">
        <v>131</v>
      </c>
      <c r="E449" s="43"/>
      <c r="F449" s="43">
        <v>4.0599999999999996</v>
      </c>
      <c r="G449" s="43">
        <v>4.0599999999999996</v>
      </c>
      <c r="H449" s="19">
        <v>9</v>
      </c>
    </row>
    <row r="450" spans="1:8" x14ac:dyDescent="0.25">
      <c r="A450" s="40" t="s">
        <v>912</v>
      </c>
      <c r="B450" s="40"/>
      <c r="C450" s="41" t="s">
        <v>913</v>
      </c>
      <c r="D450" s="42" t="s">
        <v>131</v>
      </c>
      <c r="E450" s="43"/>
      <c r="F450" s="43">
        <v>2.65</v>
      </c>
      <c r="G450" s="43">
        <v>2.65</v>
      </c>
      <c r="H450" s="19">
        <v>9</v>
      </c>
    </row>
    <row r="451" spans="1:8" ht="30" x14ac:dyDescent="0.25">
      <c r="A451" s="40" t="s">
        <v>914</v>
      </c>
      <c r="B451" s="40"/>
      <c r="C451" s="41" t="s">
        <v>915</v>
      </c>
      <c r="D451" s="42" t="s">
        <v>131</v>
      </c>
      <c r="E451" s="43"/>
      <c r="F451" s="43">
        <v>7.06</v>
      </c>
      <c r="G451" s="43">
        <v>7.06</v>
      </c>
      <c r="H451" s="19">
        <v>9</v>
      </c>
    </row>
    <row r="452" spans="1:8" x14ac:dyDescent="0.25">
      <c r="A452" s="40" t="s">
        <v>916</v>
      </c>
      <c r="B452" s="40"/>
      <c r="C452" s="41" t="s">
        <v>917</v>
      </c>
      <c r="D452" s="42" t="s">
        <v>21</v>
      </c>
      <c r="E452" s="43"/>
      <c r="F452" s="43">
        <v>77.19</v>
      </c>
      <c r="G452" s="43">
        <v>77.19</v>
      </c>
      <c r="H452" s="19">
        <v>9</v>
      </c>
    </row>
    <row r="453" spans="1:8" x14ac:dyDescent="0.25">
      <c r="A453" s="40" t="s">
        <v>918</v>
      </c>
      <c r="B453" s="40"/>
      <c r="C453" s="41" t="s">
        <v>919</v>
      </c>
      <c r="D453" s="42" t="s">
        <v>21</v>
      </c>
      <c r="E453" s="43"/>
      <c r="F453" s="43">
        <v>130.11000000000001</v>
      </c>
      <c r="G453" s="43">
        <v>130.11000000000001</v>
      </c>
      <c r="H453" s="19">
        <v>9</v>
      </c>
    </row>
    <row r="454" spans="1:8" x14ac:dyDescent="0.25">
      <c r="A454" s="40" t="s">
        <v>920</v>
      </c>
      <c r="B454" s="40"/>
      <c r="C454" s="41" t="s">
        <v>921</v>
      </c>
      <c r="D454" s="42"/>
      <c r="E454" s="43"/>
      <c r="F454" s="43"/>
      <c r="G454" s="43"/>
      <c r="H454" s="19">
        <v>5</v>
      </c>
    </row>
    <row r="455" spans="1:8" x14ac:dyDescent="0.25">
      <c r="A455" s="40" t="s">
        <v>922</v>
      </c>
      <c r="B455" s="40"/>
      <c r="C455" s="41" t="s">
        <v>923</v>
      </c>
      <c r="D455" s="42" t="s">
        <v>21</v>
      </c>
      <c r="E455" s="43"/>
      <c r="F455" s="43">
        <v>12.21</v>
      </c>
      <c r="G455" s="43">
        <v>12.21</v>
      </c>
      <c r="H455" s="19">
        <v>9</v>
      </c>
    </row>
    <row r="456" spans="1:8" x14ac:dyDescent="0.25">
      <c r="A456" s="40" t="s">
        <v>924</v>
      </c>
      <c r="B456" s="40"/>
      <c r="C456" s="41" t="s">
        <v>925</v>
      </c>
      <c r="D456" s="42"/>
      <c r="E456" s="43"/>
      <c r="F456" s="43"/>
      <c r="G456" s="43"/>
      <c r="H456" s="19">
        <v>5</v>
      </c>
    </row>
    <row r="457" spans="1:8" x14ac:dyDescent="0.25">
      <c r="A457" s="40" t="s">
        <v>926</v>
      </c>
      <c r="B457" s="40"/>
      <c r="C457" s="41" t="s">
        <v>927</v>
      </c>
      <c r="D457" s="42" t="s">
        <v>21</v>
      </c>
      <c r="E457" s="43"/>
      <c r="F457" s="43">
        <v>19.66</v>
      </c>
      <c r="G457" s="43">
        <v>19.66</v>
      </c>
      <c r="H457" s="19">
        <v>9</v>
      </c>
    </row>
    <row r="458" spans="1:8" x14ac:dyDescent="0.25">
      <c r="A458" s="40" t="s">
        <v>928</v>
      </c>
      <c r="B458" s="40"/>
      <c r="C458" s="41" t="s">
        <v>929</v>
      </c>
      <c r="D458" s="42"/>
      <c r="E458" s="43"/>
      <c r="F458" s="43"/>
      <c r="G458" s="43"/>
      <c r="H458" s="19">
        <v>5</v>
      </c>
    </row>
    <row r="459" spans="1:8" ht="45" x14ac:dyDescent="0.25">
      <c r="A459" s="40" t="s">
        <v>930</v>
      </c>
      <c r="B459" s="40"/>
      <c r="C459" s="41" t="s">
        <v>931</v>
      </c>
      <c r="D459" s="42" t="s">
        <v>131</v>
      </c>
      <c r="E459" s="43">
        <v>0.9</v>
      </c>
      <c r="F459" s="43">
        <v>7.06</v>
      </c>
      <c r="G459" s="43">
        <v>7.96</v>
      </c>
      <c r="H459" s="19">
        <v>9</v>
      </c>
    </row>
    <row r="460" spans="1:8" x14ac:dyDescent="0.25">
      <c r="A460" s="40" t="s">
        <v>932</v>
      </c>
      <c r="B460" s="40"/>
      <c r="C460" s="41" t="s">
        <v>933</v>
      </c>
      <c r="D460" s="42" t="s">
        <v>131</v>
      </c>
      <c r="E460" s="43"/>
      <c r="F460" s="43">
        <v>3.53</v>
      </c>
      <c r="G460" s="43">
        <v>3.53</v>
      </c>
      <c r="H460" s="19">
        <v>9</v>
      </c>
    </row>
    <row r="461" spans="1:8" ht="30" x14ac:dyDescent="0.25">
      <c r="A461" s="40" t="s">
        <v>934</v>
      </c>
      <c r="B461" s="40"/>
      <c r="C461" s="41" t="s">
        <v>935</v>
      </c>
      <c r="D461" s="42" t="s">
        <v>131</v>
      </c>
      <c r="E461" s="43"/>
      <c r="F461" s="43">
        <v>7.06</v>
      </c>
      <c r="G461" s="43">
        <v>7.06</v>
      </c>
      <c r="H461" s="19">
        <v>9</v>
      </c>
    </row>
    <row r="462" spans="1:8" ht="45" x14ac:dyDescent="0.25">
      <c r="A462" s="40" t="s">
        <v>936</v>
      </c>
      <c r="B462" s="40"/>
      <c r="C462" s="41" t="s">
        <v>937</v>
      </c>
      <c r="D462" s="42" t="s">
        <v>73</v>
      </c>
      <c r="E462" s="43">
        <v>7.17</v>
      </c>
      <c r="F462" s="43">
        <v>10.58</v>
      </c>
      <c r="G462" s="43">
        <v>17.75</v>
      </c>
      <c r="H462" s="19">
        <v>9</v>
      </c>
    </row>
    <row r="463" spans="1:8" ht="30" x14ac:dyDescent="0.25">
      <c r="A463" s="40" t="s">
        <v>938</v>
      </c>
      <c r="B463" s="40"/>
      <c r="C463" s="41" t="s">
        <v>939</v>
      </c>
      <c r="D463" s="42" t="s">
        <v>73</v>
      </c>
      <c r="E463" s="43"/>
      <c r="F463" s="43">
        <v>10.58</v>
      </c>
      <c r="G463" s="43">
        <v>10.58</v>
      </c>
      <c r="H463" s="19">
        <v>9</v>
      </c>
    </row>
    <row r="464" spans="1:8" x14ac:dyDescent="0.25">
      <c r="A464" s="40" t="s">
        <v>940</v>
      </c>
      <c r="B464" s="40"/>
      <c r="C464" s="41" t="s">
        <v>941</v>
      </c>
      <c r="D464" s="42"/>
      <c r="E464" s="43"/>
      <c r="F464" s="43"/>
      <c r="G464" s="43"/>
      <c r="H464" s="19">
        <v>5</v>
      </c>
    </row>
    <row r="465" spans="1:8" x14ac:dyDescent="0.25">
      <c r="A465" s="40" t="s">
        <v>942</v>
      </c>
      <c r="B465" s="40"/>
      <c r="C465" s="41" t="s">
        <v>943</v>
      </c>
      <c r="D465" s="42" t="s">
        <v>73</v>
      </c>
      <c r="E465" s="43">
        <v>44.18</v>
      </c>
      <c r="F465" s="43">
        <v>15.65</v>
      </c>
      <c r="G465" s="43">
        <v>59.83</v>
      </c>
      <c r="H465" s="19">
        <v>9</v>
      </c>
    </row>
    <row r="466" spans="1:8" x14ac:dyDescent="0.25">
      <c r="A466" s="40" t="s">
        <v>944</v>
      </c>
      <c r="B466" s="40"/>
      <c r="C466" s="41" t="s">
        <v>945</v>
      </c>
      <c r="D466" s="42"/>
      <c r="E466" s="43"/>
      <c r="F466" s="43"/>
      <c r="G466" s="43"/>
      <c r="H466" s="19">
        <v>2</v>
      </c>
    </row>
    <row r="467" spans="1:8" x14ac:dyDescent="0.25">
      <c r="A467" s="40" t="s">
        <v>946</v>
      </c>
      <c r="B467" s="40"/>
      <c r="C467" s="41" t="s">
        <v>947</v>
      </c>
      <c r="D467" s="42"/>
      <c r="E467" s="43"/>
      <c r="F467" s="43"/>
      <c r="G467" s="43"/>
      <c r="H467" s="19">
        <v>5</v>
      </c>
    </row>
    <row r="468" spans="1:8" ht="30" x14ac:dyDescent="0.25">
      <c r="A468" s="40" t="s">
        <v>948</v>
      </c>
      <c r="B468" s="40"/>
      <c r="C468" s="41" t="s">
        <v>949</v>
      </c>
      <c r="D468" s="42" t="s">
        <v>156</v>
      </c>
      <c r="E468" s="43">
        <v>29.34</v>
      </c>
      <c r="F468" s="43">
        <v>95.26</v>
      </c>
      <c r="G468" s="43">
        <v>124.6</v>
      </c>
      <c r="H468" s="19">
        <v>9</v>
      </c>
    </row>
    <row r="469" spans="1:8" x14ac:dyDescent="0.25">
      <c r="A469" s="40" t="s">
        <v>950</v>
      </c>
      <c r="B469" s="40"/>
      <c r="C469" s="41" t="s">
        <v>951</v>
      </c>
      <c r="D469" s="42"/>
      <c r="E469" s="43"/>
      <c r="F469" s="43"/>
      <c r="G469" s="43"/>
      <c r="H469" s="19">
        <v>5</v>
      </c>
    </row>
    <row r="470" spans="1:8" ht="45" x14ac:dyDescent="0.25">
      <c r="A470" s="40" t="s">
        <v>952</v>
      </c>
      <c r="B470" s="40"/>
      <c r="C470" s="41" t="s">
        <v>953</v>
      </c>
      <c r="D470" s="42" t="s">
        <v>156</v>
      </c>
      <c r="E470" s="43">
        <v>91.24</v>
      </c>
      <c r="F470" s="43">
        <v>10.58</v>
      </c>
      <c r="G470" s="43">
        <v>101.82</v>
      </c>
      <c r="H470" s="19">
        <v>9</v>
      </c>
    </row>
    <row r="471" spans="1:8" ht="45" x14ac:dyDescent="0.25">
      <c r="A471" s="40" t="s">
        <v>954</v>
      </c>
      <c r="B471" s="40"/>
      <c r="C471" s="41" t="s">
        <v>955</v>
      </c>
      <c r="D471" s="42" t="s">
        <v>156</v>
      </c>
      <c r="E471" s="43">
        <v>109.6</v>
      </c>
      <c r="F471" s="43">
        <v>10.58</v>
      </c>
      <c r="G471" s="43">
        <v>120.18</v>
      </c>
      <c r="H471" s="19">
        <v>9</v>
      </c>
    </row>
    <row r="472" spans="1:8" ht="45" x14ac:dyDescent="0.25">
      <c r="A472" s="40" t="s">
        <v>956</v>
      </c>
      <c r="B472" s="40"/>
      <c r="C472" s="41" t="s">
        <v>957</v>
      </c>
      <c r="D472" s="42" t="s">
        <v>156</v>
      </c>
      <c r="E472" s="43">
        <v>118.4</v>
      </c>
      <c r="F472" s="43">
        <v>10.58</v>
      </c>
      <c r="G472" s="43">
        <v>128.97999999999999</v>
      </c>
      <c r="H472" s="19">
        <v>9</v>
      </c>
    </row>
    <row r="473" spans="1:8" ht="30" x14ac:dyDescent="0.25">
      <c r="A473" s="40" t="s">
        <v>958</v>
      </c>
      <c r="B473" s="40"/>
      <c r="C473" s="41" t="s">
        <v>959</v>
      </c>
      <c r="D473" s="42" t="s">
        <v>156</v>
      </c>
      <c r="E473" s="43">
        <v>110.27</v>
      </c>
      <c r="F473" s="43">
        <v>10.58</v>
      </c>
      <c r="G473" s="43">
        <v>120.85</v>
      </c>
      <c r="H473" s="19">
        <v>9</v>
      </c>
    </row>
    <row r="474" spans="1:8" x14ac:dyDescent="0.25">
      <c r="A474" s="40" t="s">
        <v>960</v>
      </c>
      <c r="B474" s="40"/>
      <c r="C474" s="41" t="s">
        <v>961</v>
      </c>
      <c r="D474" s="42"/>
      <c r="E474" s="43"/>
      <c r="F474" s="43"/>
      <c r="G474" s="43"/>
      <c r="H474" s="19">
        <v>5</v>
      </c>
    </row>
    <row r="475" spans="1:8" ht="30" x14ac:dyDescent="0.25">
      <c r="A475" s="40" t="s">
        <v>962</v>
      </c>
      <c r="B475" s="40"/>
      <c r="C475" s="41" t="s">
        <v>963</v>
      </c>
      <c r="D475" s="42" t="s">
        <v>156</v>
      </c>
      <c r="E475" s="43">
        <v>21.94</v>
      </c>
      <c r="F475" s="43"/>
      <c r="G475" s="43">
        <v>21.94</v>
      </c>
      <c r="H475" s="19">
        <v>9</v>
      </c>
    </row>
    <row r="476" spans="1:8" ht="30" x14ac:dyDescent="0.25">
      <c r="A476" s="40" t="s">
        <v>964</v>
      </c>
      <c r="B476" s="40"/>
      <c r="C476" s="41" t="s">
        <v>965</v>
      </c>
      <c r="D476" s="42" t="s">
        <v>156</v>
      </c>
      <c r="E476" s="43">
        <v>41.14</v>
      </c>
      <c r="F476" s="43"/>
      <c r="G476" s="43">
        <v>41.14</v>
      </c>
      <c r="H476" s="19">
        <v>9</v>
      </c>
    </row>
    <row r="477" spans="1:8" ht="30" x14ac:dyDescent="0.25">
      <c r="A477" s="40" t="s">
        <v>966</v>
      </c>
      <c r="B477" s="40"/>
      <c r="C477" s="41" t="s">
        <v>967</v>
      </c>
      <c r="D477" s="42" t="s">
        <v>156</v>
      </c>
      <c r="E477" s="43">
        <v>51.08</v>
      </c>
      <c r="F477" s="43"/>
      <c r="G477" s="43">
        <v>51.08</v>
      </c>
      <c r="H477" s="19">
        <v>9</v>
      </c>
    </row>
    <row r="478" spans="1:8" ht="30" x14ac:dyDescent="0.25">
      <c r="A478" s="40" t="s">
        <v>968</v>
      </c>
      <c r="B478" s="40"/>
      <c r="C478" s="41" t="s">
        <v>969</v>
      </c>
      <c r="D478" s="42" t="s">
        <v>156</v>
      </c>
      <c r="E478" s="43">
        <v>58.09</v>
      </c>
      <c r="F478" s="43"/>
      <c r="G478" s="43">
        <v>58.09</v>
      </c>
      <c r="H478" s="19">
        <v>9</v>
      </c>
    </row>
    <row r="479" spans="1:8" x14ac:dyDescent="0.25">
      <c r="A479" s="40" t="s">
        <v>970</v>
      </c>
      <c r="B479" s="40"/>
      <c r="C479" s="41" t="s">
        <v>971</v>
      </c>
      <c r="D479" s="42" t="s">
        <v>972</v>
      </c>
      <c r="E479" s="43">
        <v>2.91</v>
      </c>
      <c r="F479" s="43"/>
      <c r="G479" s="43">
        <v>2.91</v>
      </c>
      <c r="H479" s="19">
        <v>9</v>
      </c>
    </row>
    <row r="480" spans="1:8" ht="30" x14ac:dyDescent="0.25">
      <c r="A480" s="40" t="s">
        <v>973</v>
      </c>
      <c r="B480" s="40"/>
      <c r="C480" s="41" t="s">
        <v>974</v>
      </c>
      <c r="D480" s="42" t="s">
        <v>156</v>
      </c>
      <c r="E480" s="43">
        <v>17.45</v>
      </c>
      <c r="F480" s="43"/>
      <c r="G480" s="43">
        <v>17.45</v>
      </c>
      <c r="H480" s="19">
        <v>9</v>
      </c>
    </row>
    <row r="481" spans="1:8" x14ac:dyDescent="0.25">
      <c r="A481" s="40" t="s">
        <v>975</v>
      </c>
      <c r="B481" s="40"/>
      <c r="C481" s="41" t="s">
        <v>976</v>
      </c>
      <c r="D481" s="42"/>
      <c r="E481" s="43"/>
      <c r="F481" s="43"/>
      <c r="G481" s="43"/>
      <c r="H481" s="19">
        <v>5</v>
      </c>
    </row>
    <row r="482" spans="1:8" x14ac:dyDescent="0.25">
      <c r="A482" s="40" t="s">
        <v>977</v>
      </c>
      <c r="B482" s="40"/>
      <c r="C482" s="41" t="s">
        <v>978</v>
      </c>
      <c r="D482" s="42" t="s">
        <v>979</v>
      </c>
      <c r="E482" s="43">
        <v>37.369999999999997</v>
      </c>
      <c r="F482" s="43"/>
      <c r="G482" s="43">
        <v>37.369999999999997</v>
      </c>
      <c r="H482" s="19">
        <v>9</v>
      </c>
    </row>
    <row r="483" spans="1:8" ht="30" x14ac:dyDescent="0.25">
      <c r="A483" s="40" t="s">
        <v>980</v>
      </c>
      <c r="B483" s="40"/>
      <c r="C483" s="41" t="s">
        <v>981</v>
      </c>
      <c r="D483" s="42" t="s">
        <v>156</v>
      </c>
      <c r="E483" s="43">
        <v>28.62</v>
      </c>
      <c r="F483" s="43"/>
      <c r="G483" s="43">
        <v>28.62</v>
      </c>
      <c r="H483" s="19">
        <v>9</v>
      </c>
    </row>
    <row r="484" spans="1:8" ht="30" x14ac:dyDescent="0.25">
      <c r="A484" s="40" t="s">
        <v>982</v>
      </c>
      <c r="B484" s="40"/>
      <c r="C484" s="41" t="s">
        <v>983</v>
      </c>
      <c r="D484" s="42" t="s">
        <v>979</v>
      </c>
      <c r="E484" s="43">
        <v>1107.74</v>
      </c>
      <c r="F484" s="43"/>
      <c r="G484" s="43">
        <v>1107.74</v>
      </c>
      <c r="H484" s="19">
        <v>9</v>
      </c>
    </row>
    <row r="485" spans="1:8" x14ac:dyDescent="0.25">
      <c r="A485" s="40" t="s">
        <v>984</v>
      </c>
      <c r="B485" s="40"/>
      <c r="C485" s="41" t="s">
        <v>985</v>
      </c>
      <c r="D485" s="42"/>
      <c r="E485" s="43"/>
      <c r="F485" s="43"/>
      <c r="G485" s="43"/>
      <c r="H485" s="19">
        <v>5</v>
      </c>
    </row>
    <row r="486" spans="1:8" x14ac:dyDescent="0.25">
      <c r="A486" s="40" t="s">
        <v>986</v>
      </c>
      <c r="B486" s="40"/>
      <c r="C486" s="41" t="s">
        <v>987</v>
      </c>
      <c r="D486" s="42" t="s">
        <v>156</v>
      </c>
      <c r="E486" s="43">
        <v>5.33</v>
      </c>
      <c r="F486" s="43"/>
      <c r="G486" s="43">
        <v>5.33</v>
      </c>
      <c r="H486" s="19">
        <v>9</v>
      </c>
    </row>
    <row r="487" spans="1:8" ht="30" x14ac:dyDescent="0.25">
      <c r="A487" s="40" t="s">
        <v>988</v>
      </c>
      <c r="B487" s="40"/>
      <c r="C487" s="41" t="s">
        <v>989</v>
      </c>
      <c r="D487" s="42" t="s">
        <v>156</v>
      </c>
      <c r="E487" s="43">
        <v>8.5299999999999994</v>
      </c>
      <c r="F487" s="43"/>
      <c r="G487" s="43">
        <v>8.5299999999999994</v>
      </c>
      <c r="H487" s="19">
        <v>9</v>
      </c>
    </row>
    <row r="488" spans="1:8" ht="30" x14ac:dyDescent="0.25">
      <c r="A488" s="40" t="s">
        <v>990</v>
      </c>
      <c r="B488" s="40"/>
      <c r="C488" s="41" t="s">
        <v>991</v>
      </c>
      <c r="D488" s="42" t="s">
        <v>156</v>
      </c>
      <c r="E488" s="43">
        <v>12.74</v>
      </c>
      <c r="F488" s="43"/>
      <c r="G488" s="43">
        <v>12.74</v>
      </c>
      <c r="H488" s="19">
        <v>9</v>
      </c>
    </row>
    <row r="489" spans="1:8" ht="30" x14ac:dyDescent="0.25">
      <c r="A489" s="40" t="s">
        <v>992</v>
      </c>
      <c r="B489" s="40"/>
      <c r="C489" s="41" t="s">
        <v>993</v>
      </c>
      <c r="D489" s="42" t="s">
        <v>156</v>
      </c>
      <c r="E489" s="43">
        <v>14.07</v>
      </c>
      <c r="F489" s="43"/>
      <c r="G489" s="43">
        <v>14.07</v>
      </c>
      <c r="H489" s="19">
        <v>9</v>
      </c>
    </row>
    <row r="490" spans="1:8" ht="30" x14ac:dyDescent="0.25">
      <c r="A490" s="40" t="s">
        <v>994</v>
      </c>
      <c r="B490" s="40"/>
      <c r="C490" s="41" t="s">
        <v>995</v>
      </c>
      <c r="D490" s="42" t="s">
        <v>156</v>
      </c>
      <c r="E490" s="43">
        <v>18.809999999999999</v>
      </c>
      <c r="F490" s="43"/>
      <c r="G490" s="43">
        <v>18.809999999999999</v>
      </c>
      <c r="H490" s="19">
        <v>9</v>
      </c>
    </row>
    <row r="491" spans="1:8" ht="30" x14ac:dyDescent="0.25">
      <c r="A491" s="40" t="s">
        <v>996</v>
      </c>
      <c r="B491" s="40"/>
      <c r="C491" s="41" t="s">
        <v>997</v>
      </c>
      <c r="D491" s="42" t="s">
        <v>156</v>
      </c>
      <c r="E491" s="43">
        <v>28.19</v>
      </c>
      <c r="F491" s="43"/>
      <c r="G491" s="43">
        <v>28.19</v>
      </c>
      <c r="H491" s="19">
        <v>9</v>
      </c>
    </row>
    <row r="492" spans="1:8" ht="30" x14ac:dyDescent="0.25">
      <c r="A492" s="40" t="s">
        <v>998</v>
      </c>
      <c r="B492" s="40"/>
      <c r="C492" s="41" t="s">
        <v>999</v>
      </c>
      <c r="D492" s="42" t="s">
        <v>156</v>
      </c>
      <c r="E492" s="43">
        <v>37.549999999999997</v>
      </c>
      <c r="F492" s="43"/>
      <c r="G492" s="43">
        <v>37.549999999999997</v>
      </c>
      <c r="H492" s="19">
        <v>9</v>
      </c>
    </row>
    <row r="493" spans="1:8" ht="30" x14ac:dyDescent="0.25">
      <c r="A493" s="40" t="s">
        <v>1000</v>
      </c>
      <c r="B493" s="40"/>
      <c r="C493" s="41" t="s">
        <v>1001</v>
      </c>
      <c r="D493" s="42" t="s">
        <v>972</v>
      </c>
      <c r="E493" s="43">
        <v>1.81</v>
      </c>
      <c r="F493" s="43"/>
      <c r="G493" s="43">
        <v>1.81</v>
      </c>
      <c r="H493" s="19">
        <v>9</v>
      </c>
    </row>
    <row r="494" spans="1:8" x14ac:dyDescent="0.25">
      <c r="A494" s="40" t="s">
        <v>1002</v>
      </c>
      <c r="B494" s="40"/>
      <c r="C494" s="41" t="s">
        <v>1003</v>
      </c>
      <c r="D494" s="42" t="s">
        <v>156</v>
      </c>
      <c r="E494" s="43">
        <v>14.67</v>
      </c>
      <c r="F494" s="43"/>
      <c r="G494" s="43">
        <v>14.67</v>
      </c>
      <c r="H494" s="19">
        <v>9</v>
      </c>
    </row>
    <row r="495" spans="1:8" ht="30" x14ac:dyDescent="0.25">
      <c r="A495" s="40" t="s">
        <v>1004</v>
      </c>
      <c r="B495" s="40"/>
      <c r="C495" s="41" t="s">
        <v>1005</v>
      </c>
      <c r="D495" s="42" t="s">
        <v>156</v>
      </c>
      <c r="E495" s="43">
        <v>20.239999999999998</v>
      </c>
      <c r="F495" s="43"/>
      <c r="G495" s="43">
        <v>20.239999999999998</v>
      </c>
      <c r="H495" s="19">
        <v>9</v>
      </c>
    </row>
    <row r="496" spans="1:8" ht="30" x14ac:dyDescent="0.25">
      <c r="A496" s="40" t="s">
        <v>1006</v>
      </c>
      <c r="B496" s="40"/>
      <c r="C496" s="41" t="s">
        <v>1007</v>
      </c>
      <c r="D496" s="42" t="s">
        <v>156</v>
      </c>
      <c r="E496" s="43">
        <v>21.12</v>
      </c>
      <c r="F496" s="43"/>
      <c r="G496" s="43">
        <v>21.12</v>
      </c>
      <c r="H496" s="19">
        <v>9</v>
      </c>
    </row>
    <row r="497" spans="1:8" ht="30" x14ac:dyDescent="0.25">
      <c r="A497" s="40" t="s">
        <v>1008</v>
      </c>
      <c r="B497" s="40"/>
      <c r="C497" s="41" t="s">
        <v>1009</v>
      </c>
      <c r="D497" s="42" t="s">
        <v>156</v>
      </c>
      <c r="E497" s="43">
        <v>27</v>
      </c>
      <c r="F497" s="43"/>
      <c r="G497" s="43">
        <v>27</v>
      </c>
      <c r="H497" s="19">
        <v>9</v>
      </c>
    </row>
    <row r="498" spans="1:8" ht="30" x14ac:dyDescent="0.25">
      <c r="A498" s="40" t="s">
        <v>1010</v>
      </c>
      <c r="B498" s="40"/>
      <c r="C498" s="41" t="s">
        <v>1011</v>
      </c>
      <c r="D498" s="42" t="s">
        <v>156</v>
      </c>
      <c r="E498" s="43">
        <v>40.47</v>
      </c>
      <c r="F498" s="43"/>
      <c r="G498" s="43">
        <v>40.47</v>
      </c>
      <c r="H498" s="19">
        <v>9</v>
      </c>
    </row>
    <row r="499" spans="1:8" ht="30" x14ac:dyDescent="0.25">
      <c r="A499" s="40" t="s">
        <v>1012</v>
      </c>
      <c r="B499" s="40"/>
      <c r="C499" s="41" t="s">
        <v>1013</v>
      </c>
      <c r="D499" s="42" t="s">
        <v>156</v>
      </c>
      <c r="E499" s="43">
        <v>53.95</v>
      </c>
      <c r="F499" s="43"/>
      <c r="G499" s="43">
        <v>53.95</v>
      </c>
      <c r="H499" s="19">
        <v>9</v>
      </c>
    </row>
    <row r="500" spans="1:8" ht="30" x14ac:dyDescent="0.25">
      <c r="A500" s="40" t="s">
        <v>1014</v>
      </c>
      <c r="B500" s="40"/>
      <c r="C500" s="41" t="s">
        <v>1015</v>
      </c>
      <c r="D500" s="42" t="s">
        <v>972</v>
      </c>
      <c r="E500" s="43">
        <v>2.62</v>
      </c>
      <c r="F500" s="43"/>
      <c r="G500" s="43">
        <v>2.62</v>
      </c>
      <c r="H500" s="19">
        <v>9</v>
      </c>
    </row>
    <row r="501" spans="1:8" x14ac:dyDescent="0.25">
      <c r="A501" s="40" t="s">
        <v>1016</v>
      </c>
      <c r="B501" s="40"/>
      <c r="C501" s="41" t="s">
        <v>1017</v>
      </c>
      <c r="D501" s="42"/>
      <c r="E501" s="43"/>
      <c r="F501" s="43"/>
      <c r="G501" s="43"/>
      <c r="H501" s="19">
        <v>2</v>
      </c>
    </row>
    <row r="502" spans="1:8" x14ac:dyDescent="0.25">
      <c r="A502" s="40" t="s">
        <v>1018</v>
      </c>
      <c r="B502" s="40"/>
      <c r="C502" s="41" t="s">
        <v>1019</v>
      </c>
      <c r="D502" s="42"/>
      <c r="E502" s="43"/>
      <c r="F502" s="43"/>
      <c r="G502" s="43"/>
      <c r="H502" s="19">
        <v>5</v>
      </c>
    </row>
    <row r="503" spans="1:8" ht="30" x14ac:dyDescent="0.25">
      <c r="A503" s="40" t="s">
        <v>1020</v>
      </c>
      <c r="B503" s="40"/>
      <c r="C503" s="41" t="s">
        <v>1021</v>
      </c>
      <c r="D503" s="42" t="s">
        <v>156</v>
      </c>
      <c r="E503" s="43"/>
      <c r="F503" s="43">
        <v>44.1</v>
      </c>
      <c r="G503" s="43">
        <v>44.1</v>
      </c>
      <c r="H503" s="19">
        <v>9</v>
      </c>
    </row>
    <row r="504" spans="1:8" x14ac:dyDescent="0.25">
      <c r="A504" s="40" t="s">
        <v>1022</v>
      </c>
      <c r="B504" s="40"/>
      <c r="C504" s="41" t="s">
        <v>1023</v>
      </c>
      <c r="D504" s="42" t="s">
        <v>156</v>
      </c>
      <c r="E504" s="43"/>
      <c r="F504" s="43">
        <v>55.04</v>
      </c>
      <c r="G504" s="43">
        <v>55.04</v>
      </c>
      <c r="H504" s="19">
        <v>9</v>
      </c>
    </row>
    <row r="505" spans="1:8" x14ac:dyDescent="0.25">
      <c r="A505" s="40" t="s">
        <v>1024</v>
      </c>
      <c r="B505" s="40"/>
      <c r="C505" s="41" t="s">
        <v>1025</v>
      </c>
      <c r="D505" s="42"/>
      <c r="E505" s="43"/>
      <c r="F505" s="43"/>
      <c r="G505" s="43"/>
      <c r="H505" s="19">
        <v>5</v>
      </c>
    </row>
    <row r="506" spans="1:8" ht="30" x14ac:dyDescent="0.25">
      <c r="A506" s="40" t="s">
        <v>1026</v>
      </c>
      <c r="B506" s="40"/>
      <c r="C506" s="41" t="s">
        <v>1027</v>
      </c>
      <c r="D506" s="42" t="s">
        <v>156</v>
      </c>
      <c r="E506" s="43"/>
      <c r="F506" s="43">
        <v>52.92</v>
      </c>
      <c r="G506" s="43">
        <v>52.92</v>
      </c>
      <c r="H506" s="19">
        <v>9</v>
      </c>
    </row>
    <row r="507" spans="1:8" ht="30" x14ac:dyDescent="0.25">
      <c r="A507" s="40" t="s">
        <v>1028</v>
      </c>
      <c r="B507" s="40"/>
      <c r="C507" s="41" t="s">
        <v>1029</v>
      </c>
      <c r="D507" s="42" t="s">
        <v>156</v>
      </c>
      <c r="E507" s="43"/>
      <c r="F507" s="43">
        <v>68.44</v>
      </c>
      <c r="G507" s="43">
        <v>68.44</v>
      </c>
      <c r="H507" s="19">
        <v>9</v>
      </c>
    </row>
    <row r="508" spans="1:8" x14ac:dyDescent="0.25">
      <c r="A508" s="40" t="s">
        <v>1030</v>
      </c>
      <c r="B508" s="40"/>
      <c r="C508" s="41" t="s">
        <v>1031</v>
      </c>
      <c r="D508" s="42"/>
      <c r="E508" s="43"/>
      <c r="F508" s="43"/>
      <c r="G508" s="43"/>
      <c r="H508" s="19">
        <v>5</v>
      </c>
    </row>
    <row r="509" spans="1:8" x14ac:dyDescent="0.25">
      <c r="A509" s="40" t="s">
        <v>1032</v>
      </c>
      <c r="B509" s="40"/>
      <c r="C509" s="41" t="s">
        <v>1033</v>
      </c>
      <c r="D509" s="42" t="s">
        <v>156</v>
      </c>
      <c r="E509" s="43"/>
      <c r="F509" s="43">
        <v>7.59</v>
      </c>
      <c r="G509" s="43">
        <v>7.59</v>
      </c>
      <c r="H509" s="19">
        <v>9</v>
      </c>
    </row>
    <row r="510" spans="1:8" x14ac:dyDescent="0.25">
      <c r="A510" s="40" t="s">
        <v>1034</v>
      </c>
      <c r="B510" s="40"/>
      <c r="C510" s="41" t="s">
        <v>1035</v>
      </c>
      <c r="D510" s="42" t="s">
        <v>156</v>
      </c>
      <c r="E510" s="43"/>
      <c r="F510" s="43">
        <v>16.46</v>
      </c>
      <c r="G510" s="43">
        <v>16.46</v>
      </c>
      <c r="H510" s="19">
        <v>9</v>
      </c>
    </row>
    <row r="511" spans="1:8" x14ac:dyDescent="0.25">
      <c r="A511" s="40" t="s">
        <v>1036</v>
      </c>
      <c r="B511" s="40"/>
      <c r="C511" s="41" t="s">
        <v>1037</v>
      </c>
      <c r="D511" s="42" t="s">
        <v>156</v>
      </c>
      <c r="E511" s="43">
        <v>17.32</v>
      </c>
      <c r="F511" s="43">
        <v>59.27</v>
      </c>
      <c r="G511" s="43">
        <v>76.59</v>
      </c>
      <c r="H511" s="19">
        <v>9</v>
      </c>
    </row>
    <row r="512" spans="1:8" x14ac:dyDescent="0.25">
      <c r="A512" s="40" t="s">
        <v>1038</v>
      </c>
      <c r="B512" s="40"/>
      <c r="C512" s="41" t="s">
        <v>1039</v>
      </c>
      <c r="D512" s="42"/>
      <c r="E512" s="43"/>
      <c r="F512" s="43"/>
      <c r="G512" s="43"/>
      <c r="H512" s="19">
        <v>5</v>
      </c>
    </row>
    <row r="513" spans="1:8" x14ac:dyDescent="0.25">
      <c r="A513" s="40" t="s">
        <v>1040</v>
      </c>
      <c r="B513" s="40"/>
      <c r="C513" s="41" t="s">
        <v>1041</v>
      </c>
      <c r="D513" s="42" t="s">
        <v>156</v>
      </c>
      <c r="E513" s="43"/>
      <c r="F513" s="43">
        <v>54.49</v>
      </c>
      <c r="G513" s="43">
        <v>54.49</v>
      </c>
      <c r="H513" s="19">
        <v>9</v>
      </c>
    </row>
    <row r="514" spans="1:8" x14ac:dyDescent="0.25">
      <c r="A514" s="40" t="s">
        <v>1042</v>
      </c>
      <c r="B514" s="40"/>
      <c r="C514" s="41" t="s">
        <v>1043</v>
      </c>
      <c r="D514" s="42"/>
      <c r="E514" s="43"/>
      <c r="F514" s="43"/>
      <c r="G514" s="43"/>
      <c r="H514" s="19">
        <v>5</v>
      </c>
    </row>
    <row r="515" spans="1:8" x14ac:dyDescent="0.25">
      <c r="A515" s="40" t="s">
        <v>1044</v>
      </c>
      <c r="B515" s="40"/>
      <c r="C515" s="41" t="s">
        <v>1045</v>
      </c>
      <c r="D515" s="42" t="s">
        <v>156</v>
      </c>
      <c r="E515" s="43"/>
      <c r="F515" s="43">
        <v>10.58</v>
      </c>
      <c r="G515" s="43">
        <v>10.58</v>
      </c>
      <c r="H515" s="19">
        <v>9</v>
      </c>
    </row>
    <row r="516" spans="1:8" x14ac:dyDescent="0.25">
      <c r="A516" s="40" t="s">
        <v>1046</v>
      </c>
      <c r="B516" s="40"/>
      <c r="C516" s="41" t="s">
        <v>1047</v>
      </c>
      <c r="D516" s="42"/>
      <c r="E516" s="43"/>
      <c r="F516" s="43"/>
      <c r="G516" s="43"/>
      <c r="H516" s="19">
        <v>2</v>
      </c>
    </row>
    <row r="517" spans="1:8" ht="30" x14ac:dyDescent="0.25">
      <c r="A517" s="40" t="s">
        <v>1048</v>
      </c>
      <c r="B517" s="40"/>
      <c r="C517" s="41" t="s">
        <v>1049</v>
      </c>
      <c r="D517" s="42"/>
      <c r="E517" s="43"/>
      <c r="F517" s="43"/>
      <c r="G517" s="43"/>
      <c r="H517" s="19">
        <v>5</v>
      </c>
    </row>
    <row r="518" spans="1:8" ht="30" x14ac:dyDescent="0.25">
      <c r="A518" s="40" t="s">
        <v>1050</v>
      </c>
      <c r="B518" s="40"/>
      <c r="C518" s="41" t="s">
        <v>1051</v>
      </c>
      <c r="D518" s="42" t="s">
        <v>156</v>
      </c>
      <c r="E518" s="43">
        <v>16.45</v>
      </c>
      <c r="F518" s="43">
        <v>0.25</v>
      </c>
      <c r="G518" s="43">
        <v>16.7</v>
      </c>
      <c r="H518" s="19">
        <v>9</v>
      </c>
    </row>
    <row r="519" spans="1:8" ht="30" x14ac:dyDescent="0.25">
      <c r="A519" s="40" t="s">
        <v>1052</v>
      </c>
      <c r="B519" s="40"/>
      <c r="C519" s="41" t="s">
        <v>1053</v>
      </c>
      <c r="D519" s="42" t="s">
        <v>156</v>
      </c>
      <c r="E519" s="43">
        <v>16.88</v>
      </c>
      <c r="F519" s="43">
        <v>0.25</v>
      </c>
      <c r="G519" s="43">
        <v>17.13</v>
      </c>
      <c r="H519" s="19">
        <v>9</v>
      </c>
    </row>
    <row r="520" spans="1:8" ht="30" x14ac:dyDescent="0.25">
      <c r="A520" s="40" t="s">
        <v>1054</v>
      </c>
      <c r="B520" s="40"/>
      <c r="C520" s="41" t="s">
        <v>1055</v>
      </c>
      <c r="D520" s="42" t="s">
        <v>156</v>
      </c>
      <c r="E520" s="43">
        <v>27.5</v>
      </c>
      <c r="F520" s="43">
        <v>0.83</v>
      </c>
      <c r="G520" s="43">
        <v>28.33</v>
      </c>
      <c r="H520" s="19">
        <v>9</v>
      </c>
    </row>
    <row r="521" spans="1:8" x14ac:dyDescent="0.25">
      <c r="A521" s="40" t="s">
        <v>1056</v>
      </c>
      <c r="B521" s="40"/>
      <c r="C521" s="41" t="s">
        <v>1057</v>
      </c>
      <c r="D521" s="42" t="s">
        <v>156</v>
      </c>
      <c r="E521" s="43">
        <v>15.19</v>
      </c>
      <c r="F521" s="43"/>
      <c r="G521" s="43">
        <v>15.19</v>
      </c>
      <c r="H521" s="19">
        <v>9</v>
      </c>
    </row>
    <row r="522" spans="1:8" ht="30" x14ac:dyDescent="0.25">
      <c r="A522" s="40" t="s">
        <v>1058</v>
      </c>
      <c r="B522" s="40"/>
      <c r="C522" s="41" t="s">
        <v>1059</v>
      </c>
      <c r="D522" s="42"/>
      <c r="E522" s="43"/>
      <c r="F522" s="43"/>
      <c r="G522" s="43"/>
      <c r="H522" s="19">
        <v>5</v>
      </c>
    </row>
    <row r="523" spans="1:8" ht="30" x14ac:dyDescent="0.25">
      <c r="A523" s="40" t="s">
        <v>1060</v>
      </c>
      <c r="B523" s="40"/>
      <c r="C523" s="41" t="s">
        <v>1061</v>
      </c>
      <c r="D523" s="42" t="s">
        <v>156</v>
      </c>
      <c r="E523" s="43">
        <v>10.19</v>
      </c>
      <c r="F523" s="43">
        <v>1.1399999999999999</v>
      </c>
      <c r="G523" s="43">
        <v>11.33</v>
      </c>
      <c r="H523" s="19">
        <v>9</v>
      </c>
    </row>
    <row r="524" spans="1:8" ht="30" x14ac:dyDescent="0.25">
      <c r="A524" s="40" t="s">
        <v>1062</v>
      </c>
      <c r="B524" s="40"/>
      <c r="C524" s="41" t="s">
        <v>1063</v>
      </c>
      <c r="D524" s="42" t="s">
        <v>156</v>
      </c>
      <c r="E524" s="43">
        <v>11.49</v>
      </c>
      <c r="F524" s="43">
        <v>1.28</v>
      </c>
      <c r="G524" s="43">
        <v>12.77</v>
      </c>
      <c r="H524" s="19">
        <v>9</v>
      </c>
    </row>
    <row r="525" spans="1:8" ht="30" x14ac:dyDescent="0.25">
      <c r="A525" s="40" t="s">
        <v>1064</v>
      </c>
      <c r="B525" s="40"/>
      <c r="C525" s="41" t="s">
        <v>1065</v>
      </c>
      <c r="D525" s="42" t="s">
        <v>156</v>
      </c>
      <c r="E525" s="43">
        <v>20.83</v>
      </c>
      <c r="F525" s="43">
        <v>0.74</v>
      </c>
      <c r="G525" s="43">
        <v>21.57</v>
      </c>
      <c r="H525" s="19">
        <v>9</v>
      </c>
    </row>
    <row r="526" spans="1:8" ht="30" x14ac:dyDescent="0.25">
      <c r="A526" s="40" t="s">
        <v>1066</v>
      </c>
      <c r="B526" s="40"/>
      <c r="C526" s="41" t="s">
        <v>1067</v>
      </c>
      <c r="D526" s="42" t="s">
        <v>156</v>
      </c>
      <c r="E526" s="43">
        <v>22.05</v>
      </c>
      <c r="F526" s="43">
        <v>0.7</v>
      </c>
      <c r="G526" s="43">
        <v>22.75</v>
      </c>
      <c r="H526" s="19">
        <v>9</v>
      </c>
    </row>
    <row r="527" spans="1:8" x14ac:dyDescent="0.25">
      <c r="A527" s="40" t="s">
        <v>1068</v>
      </c>
      <c r="B527" s="40"/>
      <c r="C527" s="41" t="s">
        <v>1069</v>
      </c>
      <c r="D527" s="42"/>
      <c r="E527" s="43"/>
      <c r="F527" s="43"/>
      <c r="G527" s="43"/>
      <c r="H527" s="19">
        <v>5</v>
      </c>
    </row>
    <row r="528" spans="1:8" x14ac:dyDescent="0.25">
      <c r="A528" s="40" t="s">
        <v>1070</v>
      </c>
      <c r="B528" s="40"/>
      <c r="C528" s="41" t="s">
        <v>1071</v>
      </c>
      <c r="D528" s="42" t="s">
        <v>156</v>
      </c>
      <c r="E528" s="43">
        <v>39.39</v>
      </c>
      <c r="F528" s="43">
        <v>1.65</v>
      </c>
      <c r="G528" s="43">
        <v>41.04</v>
      </c>
      <c r="H528" s="19">
        <v>9</v>
      </c>
    </row>
    <row r="529" spans="1:8" x14ac:dyDescent="0.25">
      <c r="A529" s="40" t="s">
        <v>1072</v>
      </c>
      <c r="B529" s="40"/>
      <c r="C529" s="41" t="s">
        <v>1073</v>
      </c>
      <c r="D529" s="42" t="s">
        <v>156</v>
      </c>
      <c r="E529" s="43">
        <v>33.64</v>
      </c>
      <c r="F529" s="43">
        <v>1.32</v>
      </c>
      <c r="G529" s="43">
        <v>34.96</v>
      </c>
      <c r="H529" s="19">
        <v>9</v>
      </c>
    </row>
    <row r="530" spans="1:8" x14ac:dyDescent="0.25">
      <c r="A530" s="40" t="s">
        <v>1074</v>
      </c>
      <c r="B530" s="40"/>
      <c r="C530" s="41" t="s">
        <v>1075</v>
      </c>
      <c r="D530" s="42"/>
      <c r="E530" s="43"/>
      <c r="F530" s="43"/>
      <c r="G530" s="43"/>
      <c r="H530" s="19">
        <v>5</v>
      </c>
    </row>
    <row r="531" spans="1:8" ht="30" x14ac:dyDescent="0.25">
      <c r="A531" s="40" t="s">
        <v>1076</v>
      </c>
      <c r="B531" s="40"/>
      <c r="C531" s="41" t="s">
        <v>1077</v>
      </c>
      <c r="D531" s="42" t="s">
        <v>156</v>
      </c>
      <c r="E531" s="43">
        <v>272.76</v>
      </c>
      <c r="F531" s="43"/>
      <c r="G531" s="43">
        <v>272.76</v>
      </c>
      <c r="H531" s="19">
        <v>9</v>
      </c>
    </row>
    <row r="532" spans="1:8" x14ac:dyDescent="0.25">
      <c r="A532" s="40" t="s">
        <v>1078</v>
      </c>
      <c r="B532" s="40"/>
      <c r="C532" s="41" t="s">
        <v>1079</v>
      </c>
      <c r="D532" s="42"/>
      <c r="E532" s="43"/>
      <c r="F532" s="43"/>
      <c r="G532" s="43"/>
      <c r="H532" s="19">
        <v>5</v>
      </c>
    </row>
    <row r="533" spans="1:8" ht="30" x14ac:dyDescent="0.25">
      <c r="A533" s="40" t="s">
        <v>1080</v>
      </c>
      <c r="B533" s="40"/>
      <c r="C533" s="41" t="s">
        <v>1081</v>
      </c>
      <c r="D533" s="42" t="s">
        <v>156</v>
      </c>
      <c r="E533" s="43">
        <v>6.85</v>
      </c>
      <c r="F533" s="43">
        <v>0.1</v>
      </c>
      <c r="G533" s="43">
        <v>6.95</v>
      </c>
      <c r="H533" s="19">
        <v>9</v>
      </c>
    </row>
    <row r="534" spans="1:8" x14ac:dyDescent="0.25">
      <c r="A534" s="40" t="s">
        <v>1082</v>
      </c>
      <c r="B534" s="40"/>
      <c r="C534" s="41" t="s">
        <v>1083</v>
      </c>
      <c r="D534" s="42"/>
      <c r="E534" s="43"/>
      <c r="F534" s="43"/>
      <c r="G534" s="43"/>
      <c r="H534" s="19">
        <v>5</v>
      </c>
    </row>
    <row r="535" spans="1:8" ht="30" x14ac:dyDescent="0.25">
      <c r="A535" s="40" t="s">
        <v>1084</v>
      </c>
      <c r="B535" s="40"/>
      <c r="C535" s="41" t="s">
        <v>1085</v>
      </c>
      <c r="D535" s="42" t="s">
        <v>156</v>
      </c>
      <c r="E535" s="43">
        <v>3.92</v>
      </c>
      <c r="F535" s="43">
        <v>2.46</v>
      </c>
      <c r="G535" s="43">
        <v>6.38</v>
      </c>
      <c r="H535" s="19">
        <v>9</v>
      </c>
    </row>
    <row r="536" spans="1:8" ht="30" x14ac:dyDescent="0.25">
      <c r="A536" s="40" t="s">
        <v>1086</v>
      </c>
      <c r="B536" s="40"/>
      <c r="C536" s="41" t="s">
        <v>1087</v>
      </c>
      <c r="D536" s="42" t="s">
        <v>156</v>
      </c>
      <c r="E536" s="43">
        <v>21.72</v>
      </c>
      <c r="F536" s="43">
        <v>2.2599999999999998</v>
      </c>
      <c r="G536" s="43">
        <v>23.98</v>
      </c>
      <c r="H536" s="19">
        <v>9</v>
      </c>
    </row>
    <row r="537" spans="1:8" x14ac:dyDescent="0.25">
      <c r="A537" s="40" t="s">
        <v>1088</v>
      </c>
      <c r="B537" s="40"/>
      <c r="C537" s="41" t="s">
        <v>1089</v>
      </c>
      <c r="D537" s="42"/>
      <c r="E537" s="43"/>
      <c r="F537" s="43"/>
      <c r="G537" s="43"/>
      <c r="H537" s="19">
        <v>5</v>
      </c>
    </row>
    <row r="538" spans="1:8" ht="30" x14ac:dyDescent="0.25">
      <c r="A538" s="40" t="s">
        <v>1090</v>
      </c>
      <c r="B538" s="40"/>
      <c r="C538" s="41" t="s">
        <v>1091</v>
      </c>
      <c r="D538" s="42" t="s">
        <v>156</v>
      </c>
      <c r="E538" s="43">
        <v>18.53</v>
      </c>
      <c r="F538" s="43">
        <v>0.37</v>
      </c>
      <c r="G538" s="43">
        <v>18.899999999999999</v>
      </c>
      <c r="H538" s="19">
        <v>9</v>
      </c>
    </row>
    <row r="539" spans="1:8" ht="30" x14ac:dyDescent="0.25">
      <c r="A539" s="40" t="s">
        <v>1092</v>
      </c>
      <c r="B539" s="40"/>
      <c r="C539" s="41" t="s">
        <v>1093</v>
      </c>
      <c r="D539" s="42" t="s">
        <v>156</v>
      </c>
      <c r="E539" s="43">
        <v>13.19</v>
      </c>
      <c r="F539" s="43">
        <v>0.26</v>
      </c>
      <c r="G539" s="43">
        <v>13.45</v>
      </c>
      <c r="H539" s="19">
        <v>9</v>
      </c>
    </row>
    <row r="540" spans="1:8" ht="30" x14ac:dyDescent="0.25">
      <c r="A540" s="40" t="s">
        <v>1094</v>
      </c>
      <c r="B540" s="40"/>
      <c r="C540" s="41" t="s">
        <v>1095</v>
      </c>
      <c r="D540" s="42" t="s">
        <v>156</v>
      </c>
      <c r="E540" s="43">
        <v>13.39</v>
      </c>
      <c r="F540" s="43">
        <v>0.12</v>
      </c>
      <c r="G540" s="43">
        <v>13.51</v>
      </c>
      <c r="H540" s="19">
        <v>9</v>
      </c>
    </row>
    <row r="541" spans="1:8" ht="30" x14ac:dyDescent="0.25">
      <c r="A541" s="40" t="s">
        <v>1096</v>
      </c>
      <c r="B541" s="40"/>
      <c r="C541" s="41" t="s">
        <v>1097</v>
      </c>
      <c r="D541" s="42" t="s">
        <v>156</v>
      </c>
      <c r="E541" s="43">
        <v>21.19</v>
      </c>
      <c r="F541" s="43">
        <v>0.35</v>
      </c>
      <c r="G541" s="43">
        <v>21.54</v>
      </c>
      <c r="H541" s="19">
        <v>9</v>
      </c>
    </row>
    <row r="542" spans="1:8" x14ac:dyDescent="0.25">
      <c r="A542" s="40" t="s">
        <v>1098</v>
      </c>
      <c r="B542" s="40"/>
      <c r="C542" s="41" t="s">
        <v>1099</v>
      </c>
      <c r="D542" s="42"/>
      <c r="E542" s="43"/>
      <c r="F542" s="43"/>
      <c r="G542" s="43"/>
      <c r="H542" s="19">
        <v>2</v>
      </c>
    </row>
    <row r="543" spans="1:8" x14ac:dyDescent="0.25">
      <c r="A543" s="40" t="s">
        <v>1100</v>
      </c>
      <c r="B543" s="40"/>
      <c r="C543" s="41" t="s">
        <v>1101</v>
      </c>
      <c r="D543" s="42"/>
      <c r="E543" s="43"/>
      <c r="F543" s="43"/>
      <c r="G543" s="43"/>
      <c r="H543" s="19">
        <v>5</v>
      </c>
    </row>
    <row r="544" spans="1:8" x14ac:dyDescent="0.25">
      <c r="A544" s="40" t="s">
        <v>1102</v>
      </c>
      <c r="B544" s="40"/>
      <c r="C544" s="41" t="s">
        <v>1103</v>
      </c>
      <c r="D544" s="42" t="s">
        <v>73</v>
      </c>
      <c r="E544" s="43">
        <v>37.700000000000003</v>
      </c>
      <c r="F544" s="43">
        <v>52.03</v>
      </c>
      <c r="G544" s="43">
        <v>89.73</v>
      </c>
      <c r="H544" s="19">
        <v>9</v>
      </c>
    </row>
    <row r="545" spans="1:8" x14ac:dyDescent="0.25">
      <c r="A545" s="40" t="s">
        <v>1104</v>
      </c>
      <c r="B545" s="40"/>
      <c r="C545" s="41" t="s">
        <v>1105</v>
      </c>
      <c r="D545" s="42" t="s">
        <v>73</v>
      </c>
      <c r="E545" s="43">
        <v>20.54</v>
      </c>
      <c r="F545" s="43">
        <v>31.29</v>
      </c>
      <c r="G545" s="43">
        <v>51.83</v>
      </c>
      <c r="H545" s="19">
        <v>9</v>
      </c>
    </row>
    <row r="546" spans="1:8" x14ac:dyDescent="0.25">
      <c r="A546" s="40" t="s">
        <v>1106</v>
      </c>
      <c r="B546" s="40"/>
      <c r="C546" s="41" t="s">
        <v>1107</v>
      </c>
      <c r="D546" s="42" t="s">
        <v>73</v>
      </c>
      <c r="E546" s="43">
        <v>13.81</v>
      </c>
      <c r="F546" s="43">
        <v>7.56</v>
      </c>
      <c r="G546" s="43">
        <v>21.37</v>
      </c>
      <c r="H546" s="19">
        <v>9</v>
      </c>
    </row>
    <row r="547" spans="1:8" x14ac:dyDescent="0.25">
      <c r="A547" s="40" t="s">
        <v>1108</v>
      </c>
      <c r="B547" s="40"/>
      <c r="C547" s="41" t="s">
        <v>1109</v>
      </c>
      <c r="D547" s="42" t="s">
        <v>73</v>
      </c>
      <c r="E547" s="43">
        <v>48.01</v>
      </c>
      <c r="F547" s="43">
        <v>60.54</v>
      </c>
      <c r="G547" s="43">
        <v>108.55</v>
      </c>
      <c r="H547" s="19">
        <v>9</v>
      </c>
    </row>
    <row r="548" spans="1:8" ht="30" x14ac:dyDescent="0.25">
      <c r="A548" s="40" t="s">
        <v>1110</v>
      </c>
      <c r="B548" s="40"/>
      <c r="C548" s="41" t="s">
        <v>1111</v>
      </c>
      <c r="D548" s="42" t="s">
        <v>73</v>
      </c>
      <c r="E548" s="43">
        <v>388.39</v>
      </c>
      <c r="F548" s="43"/>
      <c r="G548" s="43">
        <v>388.39</v>
      </c>
      <c r="H548" s="19">
        <v>9</v>
      </c>
    </row>
    <row r="549" spans="1:8" ht="30" x14ac:dyDescent="0.25">
      <c r="A549" s="40" t="s">
        <v>1112</v>
      </c>
      <c r="B549" s="40"/>
      <c r="C549" s="41" t="s">
        <v>1113</v>
      </c>
      <c r="D549" s="42" t="s">
        <v>73</v>
      </c>
      <c r="E549" s="43">
        <v>425.41</v>
      </c>
      <c r="F549" s="43"/>
      <c r="G549" s="43">
        <v>425.41</v>
      </c>
      <c r="H549" s="19">
        <v>9</v>
      </c>
    </row>
    <row r="550" spans="1:8" ht="30" x14ac:dyDescent="0.25">
      <c r="A550" s="40" t="s">
        <v>1114</v>
      </c>
      <c r="B550" s="40"/>
      <c r="C550" s="41" t="s">
        <v>1115</v>
      </c>
      <c r="D550" s="42" t="s">
        <v>73</v>
      </c>
      <c r="E550" s="43">
        <v>471.22</v>
      </c>
      <c r="F550" s="43"/>
      <c r="G550" s="43">
        <v>471.22</v>
      </c>
      <c r="H550" s="19">
        <v>9</v>
      </c>
    </row>
    <row r="551" spans="1:8" x14ac:dyDescent="0.25">
      <c r="A551" s="40" t="s">
        <v>1116</v>
      </c>
      <c r="B551" s="40"/>
      <c r="C551" s="41" t="s">
        <v>1117</v>
      </c>
      <c r="D551" s="42"/>
      <c r="E551" s="43"/>
      <c r="F551" s="43"/>
      <c r="G551" s="43"/>
      <c r="H551" s="19">
        <v>5</v>
      </c>
    </row>
    <row r="552" spans="1:8" x14ac:dyDescent="0.25">
      <c r="A552" s="40" t="s">
        <v>1118</v>
      </c>
      <c r="B552" s="40"/>
      <c r="C552" s="41" t="s">
        <v>1119</v>
      </c>
      <c r="D552" s="42" t="s">
        <v>156</v>
      </c>
      <c r="E552" s="43">
        <v>20.41</v>
      </c>
      <c r="F552" s="43">
        <v>28.38</v>
      </c>
      <c r="G552" s="43">
        <v>48.79</v>
      </c>
      <c r="H552" s="19">
        <v>9</v>
      </c>
    </row>
    <row r="553" spans="1:8" x14ac:dyDescent="0.25">
      <c r="A553" s="40" t="s">
        <v>1120</v>
      </c>
      <c r="B553" s="40"/>
      <c r="C553" s="41" t="s">
        <v>1121</v>
      </c>
      <c r="D553" s="42" t="s">
        <v>592</v>
      </c>
      <c r="E553" s="43">
        <v>9.8800000000000008</v>
      </c>
      <c r="F553" s="43">
        <v>1.95</v>
      </c>
      <c r="G553" s="43">
        <v>11.83</v>
      </c>
      <c r="H553" s="19">
        <v>9</v>
      </c>
    </row>
    <row r="554" spans="1:8" x14ac:dyDescent="0.25">
      <c r="A554" s="40" t="s">
        <v>1122</v>
      </c>
      <c r="B554" s="40"/>
      <c r="C554" s="41" t="s">
        <v>1123</v>
      </c>
      <c r="D554" s="42" t="s">
        <v>1124</v>
      </c>
      <c r="E554" s="43">
        <v>7</v>
      </c>
      <c r="F554" s="43">
        <v>1.76</v>
      </c>
      <c r="G554" s="43">
        <v>8.76</v>
      </c>
      <c r="H554" s="19">
        <v>9</v>
      </c>
    </row>
    <row r="555" spans="1:8" x14ac:dyDescent="0.25">
      <c r="A555" s="40" t="s">
        <v>1125</v>
      </c>
      <c r="B555" s="40"/>
      <c r="C555" s="41" t="s">
        <v>1126</v>
      </c>
      <c r="D555" s="42" t="s">
        <v>156</v>
      </c>
      <c r="E555" s="43"/>
      <c r="F555" s="43">
        <v>13.42</v>
      </c>
      <c r="G555" s="43">
        <v>13.42</v>
      </c>
      <c r="H555" s="19">
        <v>9</v>
      </c>
    </row>
    <row r="556" spans="1:8" x14ac:dyDescent="0.25">
      <c r="A556" s="40" t="s">
        <v>1127</v>
      </c>
      <c r="B556" s="40"/>
      <c r="C556" s="41" t="s">
        <v>1128</v>
      </c>
      <c r="D556" s="42"/>
      <c r="E556" s="43"/>
      <c r="F556" s="43"/>
      <c r="G556" s="43"/>
      <c r="H556" s="19">
        <v>5</v>
      </c>
    </row>
    <row r="557" spans="1:8" x14ac:dyDescent="0.25">
      <c r="A557" s="40" t="s">
        <v>1129</v>
      </c>
      <c r="B557" s="40"/>
      <c r="C557" s="41" t="s">
        <v>1130</v>
      </c>
      <c r="D557" s="42" t="s">
        <v>156</v>
      </c>
      <c r="E557" s="43"/>
      <c r="F557" s="43">
        <v>7.83</v>
      </c>
      <c r="G557" s="43">
        <v>7.83</v>
      </c>
      <c r="H557" s="19">
        <v>9</v>
      </c>
    </row>
    <row r="558" spans="1:8" x14ac:dyDescent="0.25">
      <c r="A558" s="40" t="s">
        <v>1131</v>
      </c>
      <c r="B558" s="40"/>
      <c r="C558" s="41" t="s">
        <v>1132</v>
      </c>
      <c r="D558" s="42"/>
      <c r="E558" s="43"/>
      <c r="F558" s="43"/>
      <c r="G558" s="43"/>
      <c r="H558" s="19">
        <v>5</v>
      </c>
    </row>
    <row r="559" spans="1:8" ht="30" x14ac:dyDescent="0.25">
      <c r="A559" s="40" t="s">
        <v>1133</v>
      </c>
      <c r="B559" s="40"/>
      <c r="C559" s="41" t="s">
        <v>1134</v>
      </c>
      <c r="D559" s="42" t="s">
        <v>73</v>
      </c>
      <c r="E559" s="43">
        <v>26.84</v>
      </c>
      <c r="F559" s="43">
        <v>0.66</v>
      </c>
      <c r="G559" s="43">
        <v>27.5</v>
      </c>
      <c r="H559" s="19">
        <v>9</v>
      </c>
    </row>
    <row r="560" spans="1:8" x14ac:dyDescent="0.25">
      <c r="A560" s="40" t="s">
        <v>1135</v>
      </c>
      <c r="B560" s="40"/>
      <c r="C560" s="41" t="s">
        <v>1136</v>
      </c>
      <c r="D560" s="42" t="s">
        <v>156</v>
      </c>
      <c r="E560" s="43">
        <v>127.5</v>
      </c>
      <c r="F560" s="43">
        <v>19.559999999999999</v>
      </c>
      <c r="G560" s="43">
        <v>147.06</v>
      </c>
      <c r="H560" s="19">
        <v>9</v>
      </c>
    </row>
    <row r="561" spans="1:8" x14ac:dyDescent="0.25">
      <c r="A561" s="40" t="s">
        <v>1137</v>
      </c>
      <c r="B561" s="40"/>
      <c r="C561" s="41" t="s">
        <v>1138</v>
      </c>
      <c r="D561" s="42" t="s">
        <v>156</v>
      </c>
      <c r="E561" s="43">
        <v>154.59</v>
      </c>
      <c r="F561" s="43">
        <v>11.73</v>
      </c>
      <c r="G561" s="43">
        <v>166.32</v>
      </c>
      <c r="H561" s="19">
        <v>9</v>
      </c>
    </row>
    <row r="562" spans="1:8" ht="30" x14ac:dyDescent="0.25">
      <c r="A562" s="40" t="s">
        <v>1139</v>
      </c>
      <c r="B562" s="40"/>
      <c r="C562" s="41" t="s">
        <v>1140</v>
      </c>
      <c r="D562" s="42" t="s">
        <v>73</v>
      </c>
      <c r="E562" s="43">
        <v>6.03</v>
      </c>
      <c r="F562" s="43">
        <v>11.73</v>
      </c>
      <c r="G562" s="43">
        <v>17.760000000000002</v>
      </c>
      <c r="H562" s="19">
        <v>9</v>
      </c>
    </row>
    <row r="563" spans="1:8" ht="30" x14ac:dyDescent="0.25">
      <c r="A563" s="40" t="s">
        <v>1141</v>
      </c>
      <c r="B563" s="40"/>
      <c r="C563" s="41" t="s">
        <v>1142</v>
      </c>
      <c r="D563" s="42" t="s">
        <v>73</v>
      </c>
      <c r="E563" s="43">
        <v>8.27</v>
      </c>
      <c r="F563" s="43">
        <v>11.73</v>
      </c>
      <c r="G563" s="43">
        <v>20</v>
      </c>
      <c r="H563" s="19">
        <v>9</v>
      </c>
    </row>
    <row r="564" spans="1:8" ht="30" x14ac:dyDescent="0.25">
      <c r="A564" s="40" t="s">
        <v>1143</v>
      </c>
      <c r="B564" s="40"/>
      <c r="C564" s="41" t="s">
        <v>1144</v>
      </c>
      <c r="D564" s="42" t="s">
        <v>73</v>
      </c>
      <c r="E564" s="43">
        <v>16.34</v>
      </c>
      <c r="F564" s="43">
        <v>11.73</v>
      </c>
      <c r="G564" s="43">
        <v>28.07</v>
      </c>
      <c r="H564" s="19">
        <v>9</v>
      </c>
    </row>
    <row r="565" spans="1:8" x14ac:dyDescent="0.25">
      <c r="A565" s="40" t="s">
        <v>1145</v>
      </c>
      <c r="B565" s="40"/>
      <c r="C565" s="41" t="s">
        <v>1146</v>
      </c>
      <c r="D565" s="42"/>
      <c r="E565" s="43"/>
      <c r="F565" s="43"/>
      <c r="G565" s="43"/>
      <c r="H565" s="19">
        <v>5</v>
      </c>
    </row>
    <row r="566" spans="1:8" x14ac:dyDescent="0.25">
      <c r="A566" s="40" t="s">
        <v>1147</v>
      </c>
      <c r="B566" s="40"/>
      <c r="C566" s="41" t="s">
        <v>1148</v>
      </c>
      <c r="D566" s="42" t="s">
        <v>131</v>
      </c>
      <c r="E566" s="43">
        <v>11.81</v>
      </c>
      <c r="F566" s="43">
        <v>13.69</v>
      </c>
      <c r="G566" s="43">
        <v>25.5</v>
      </c>
      <c r="H566" s="19">
        <v>9</v>
      </c>
    </row>
    <row r="567" spans="1:8" x14ac:dyDescent="0.25">
      <c r="A567" s="40" t="s">
        <v>1149</v>
      </c>
      <c r="B567" s="40"/>
      <c r="C567" s="41" t="s">
        <v>1150</v>
      </c>
      <c r="D567" s="42" t="s">
        <v>131</v>
      </c>
      <c r="E567" s="43">
        <v>16.760000000000002</v>
      </c>
      <c r="F567" s="43">
        <v>15.65</v>
      </c>
      <c r="G567" s="43">
        <v>32.409999999999997</v>
      </c>
      <c r="H567" s="19">
        <v>9</v>
      </c>
    </row>
    <row r="568" spans="1:8" x14ac:dyDescent="0.25">
      <c r="A568" s="40" t="s">
        <v>1151</v>
      </c>
      <c r="B568" s="40"/>
      <c r="C568" s="41" t="s">
        <v>1152</v>
      </c>
      <c r="D568" s="42" t="s">
        <v>131</v>
      </c>
      <c r="E568" s="43">
        <v>16.39</v>
      </c>
      <c r="F568" s="43">
        <v>19.559999999999999</v>
      </c>
      <c r="G568" s="43">
        <v>35.950000000000003</v>
      </c>
      <c r="H568" s="19">
        <v>9</v>
      </c>
    </row>
    <row r="569" spans="1:8" x14ac:dyDescent="0.25">
      <c r="A569" s="40" t="s">
        <v>1153</v>
      </c>
      <c r="B569" s="40"/>
      <c r="C569" s="41" t="s">
        <v>1154</v>
      </c>
      <c r="D569" s="42"/>
      <c r="E569" s="43"/>
      <c r="F569" s="43"/>
      <c r="G569" s="43"/>
      <c r="H569" s="19">
        <v>5</v>
      </c>
    </row>
    <row r="570" spans="1:8" ht="30" x14ac:dyDescent="0.25">
      <c r="A570" s="40" t="s">
        <v>1155</v>
      </c>
      <c r="B570" s="40"/>
      <c r="C570" s="41" t="s">
        <v>1156</v>
      </c>
      <c r="D570" s="42" t="s">
        <v>70</v>
      </c>
      <c r="E570" s="43">
        <v>12607.36</v>
      </c>
      <c r="F570" s="43"/>
      <c r="G570" s="43">
        <v>12607.36</v>
      </c>
      <c r="H570" s="19">
        <v>9</v>
      </c>
    </row>
    <row r="571" spans="1:8" ht="45" x14ac:dyDescent="0.25">
      <c r="A571" s="40" t="s">
        <v>1157</v>
      </c>
      <c r="B571" s="40"/>
      <c r="C571" s="41" t="s">
        <v>1158</v>
      </c>
      <c r="D571" s="42" t="s">
        <v>1159</v>
      </c>
      <c r="E571" s="43">
        <v>725.26</v>
      </c>
      <c r="F571" s="43"/>
      <c r="G571" s="43">
        <v>725.26</v>
      </c>
      <c r="H571" s="19">
        <v>9</v>
      </c>
    </row>
    <row r="572" spans="1:8" x14ac:dyDescent="0.25">
      <c r="A572" s="40" t="s">
        <v>1160</v>
      </c>
      <c r="B572" s="40"/>
      <c r="C572" s="41" t="s">
        <v>1161</v>
      </c>
      <c r="D572" s="42" t="s">
        <v>21</v>
      </c>
      <c r="E572" s="43">
        <v>411.84</v>
      </c>
      <c r="F572" s="43"/>
      <c r="G572" s="43">
        <v>411.84</v>
      </c>
      <c r="H572" s="19">
        <v>9</v>
      </c>
    </row>
    <row r="573" spans="1:8" ht="30" x14ac:dyDescent="0.25">
      <c r="A573" s="40" t="s">
        <v>1162</v>
      </c>
      <c r="B573" s="40"/>
      <c r="C573" s="41" t="s">
        <v>1163</v>
      </c>
      <c r="D573" s="42" t="s">
        <v>1164</v>
      </c>
      <c r="E573" s="43">
        <v>2.76</v>
      </c>
      <c r="F573" s="43">
        <v>3.53</v>
      </c>
      <c r="G573" s="43">
        <v>6.29</v>
      </c>
      <c r="H573" s="19">
        <v>9</v>
      </c>
    </row>
    <row r="574" spans="1:8" x14ac:dyDescent="0.25">
      <c r="A574" s="40" t="s">
        <v>1165</v>
      </c>
      <c r="B574" s="40"/>
      <c r="C574" s="41" t="s">
        <v>1166</v>
      </c>
      <c r="D574" s="42"/>
      <c r="E574" s="43"/>
      <c r="F574" s="43"/>
      <c r="G574" s="43"/>
      <c r="H574" s="19">
        <v>5</v>
      </c>
    </row>
    <row r="575" spans="1:8" x14ac:dyDescent="0.25">
      <c r="A575" s="40" t="s">
        <v>1167</v>
      </c>
      <c r="B575" s="40"/>
      <c r="C575" s="41" t="s">
        <v>1168</v>
      </c>
      <c r="D575" s="42" t="s">
        <v>156</v>
      </c>
      <c r="E575" s="43">
        <v>148.91999999999999</v>
      </c>
      <c r="F575" s="43">
        <v>117.36</v>
      </c>
      <c r="G575" s="43">
        <v>266.27999999999997</v>
      </c>
      <c r="H575" s="19">
        <v>9</v>
      </c>
    </row>
    <row r="576" spans="1:8" x14ac:dyDescent="0.25">
      <c r="A576" s="40" t="s">
        <v>1169</v>
      </c>
      <c r="B576" s="40"/>
      <c r="C576" s="41" t="s">
        <v>1170</v>
      </c>
      <c r="D576" s="42" t="s">
        <v>156</v>
      </c>
      <c r="E576" s="43">
        <v>276.66000000000003</v>
      </c>
      <c r="F576" s="43">
        <v>227.04</v>
      </c>
      <c r="G576" s="43">
        <v>503.7</v>
      </c>
      <c r="H576" s="19">
        <v>9</v>
      </c>
    </row>
    <row r="577" spans="1:8" ht="45" x14ac:dyDescent="0.25">
      <c r="A577" s="40" t="s">
        <v>1171</v>
      </c>
      <c r="B577" s="40"/>
      <c r="C577" s="41" t="s">
        <v>1172</v>
      </c>
      <c r="D577" s="42" t="s">
        <v>156</v>
      </c>
      <c r="E577" s="43">
        <v>746.99</v>
      </c>
      <c r="F577" s="43">
        <v>105.57</v>
      </c>
      <c r="G577" s="43">
        <v>852.56</v>
      </c>
      <c r="H577" s="19">
        <v>9</v>
      </c>
    </row>
    <row r="578" spans="1:8" ht="45" x14ac:dyDescent="0.25">
      <c r="A578" s="40" t="s">
        <v>1173</v>
      </c>
      <c r="B578" s="40"/>
      <c r="C578" s="41" t="s">
        <v>1174</v>
      </c>
      <c r="D578" s="42" t="s">
        <v>156</v>
      </c>
      <c r="E578" s="43">
        <v>591.82000000000005</v>
      </c>
      <c r="F578" s="43">
        <v>129.66</v>
      </c>
      <c r="G578" s="43">
        <v>721.48</v>
      </c>
      <c r="H578" s="19">
        <v>9</v>
      </c>
    </row>
    <row r="579" spans="1:8" x14ac:dyDescent="0.25">
      <c r="A579" s="40" t="s">
        <v>1175</v>
      </c>
      <c r="B579" s="40"/>
      <c r="C579" s="41" t="s">
        <v>1176</v>
      </c>
      <c r="D579" s="42"/>
      <c r="E579" s="43"/>
      <c r="F579" s="43"/>
      <c r="G579" s="43"/>
      <c r="H579" s="19">
        <v>2</v>
      </c>
    </row>
    <row r="580" spans="1:8" x14ac:dyDescent="0.25">
      <c r="A580" s="40" t="s">
        <v>1177</v>
      </c>
      <c r="B580" s="40"/>
      <c r="C580" s="41" t="s">
        <v>1178</v>
      </c>
      <c r="D580" s="42"/>
      <c r="E580" s="43"/>
      <c r="F580" s="43"/>
      <c r="G580" s="43"/>
      <c r="H580" s="19">
        <v>5</v>
      </c>
    </row>
    <row r="581" spans="1:8" x14ac:dyDescent="0.25">
      <c r="A581" s="40" t="s">
        <v>1179</v>
      </c>
      <c r="B581" s="40"/>
      <c r="C581" s="41" t="s">
        <v>1180</v>
      </c>
      <c r="D581" s="42" t="s">
        <v>73</v>
      </c>
      <c r="E581" s="43">
        <v>42.9</v>
      </c>
      <c r="F581" s="43">
        <v>50.85</v>
      </c>
      <c r="G581" s="43">
        <v>93.75</v>
      </c>
      <c r="H581" s="19">
        <v>9</v>
      </c>
    </row>
    <row r="582" spans="1:8" x14ac:dyDescent="0.25">
      <c r="A582" s="40" t="s">
        <v>1181</v>
      </c>
      <c r="B582" s="40"/>
      <c r="C582" s="41" t="s">
        <v>1182</v>
      </c>
      <c r="D582" s="42" t="s">
        <v>73</v>
      </c>
      <c r="E582" s="43">
        <v>179.08</v>
      </c>
      <c r="F582" s="43">
        <v>58.68</v>
      </c>
      <c r="G582" s="43">
        <v>237.76</v>
      </c>
      <c r="H582" s="19">
        <v>9</v>
      </c>
    </row>
    <row r="583" spans="1:8" x14ac:dyDescent="0.25">
      <c r="A583" s="40" t="s">
        <v>1183</v>
      </c>
      <c r="B583" s="40"/>
      <c r="C583" s="41" t="s">
        <v>1184</v>
      </c>
      <c r="D583" s="42" t="s">
        <v>73</v>
      </c>
      <c r="E583" s="43">
        <v>69.08</v>
      </c>
      <c r="F583" s="43">
        <v>46.95</v>
      </c>
      <c r="G583" s="43">
        <v>116.03</v>
      </c>
      <c r="H583" s="19">
        <v>9</v>
      </c>
    </row>
    <row r="584" spans="1:8" ht="30" x14ac:dyDescent="0.25">
      <c r="A584" s="40" t="s">
        <v>1185</v>
      </c>
      <c r="B584" s="40"/>
      <c r="C584" s="41" t="s">
        <v>1186</v>
      </c>
      <c r="D584" s="42" t="s">
        <v>73</v>
      </c>
      <c r="E584" s="43"/>
      <c r="F584" s="43">
        <v>6.02</v>
      </c>
      <c r="G584" s="43">
        <v>6.02</v>
      </c>
      <c r="H584" s="19">
        <v>9</v>
      </c>
    </row>
    <row r="585" spans="1:8" ht="30" x14ac:dyDescent="0.25">
      <c r="A585" s="40" t="s">
        <v>1187</v>
      </c>
      <c r="B585" s="40"/>
      <c r="C585" s="41" t="s">
        <v>1188</v>
      </c>
      <c r="D585" s="42" t="s">
        <v>73</v>
      </c>
      <c r="E585" s="43"/>
      <c r="F585" s="43">
        <v>7.17</v>
      </c>
      <c r="G585" s="43">
        <v>7.17</v>
      </c>
      <c r="H585" s="19">
        <v>9</v>
      </c>
    </row>
    <row r="586" spans="1:8" x14ac:dyDescent="0.25">
      <c r="A586" s="40" t="s">
        <v>1189</v>
      </c>
      <c r="B586" s="40"/>
      <c r="C586" s="41" t="s">
        <v>1190</v>
      </c>
      <c r="D586" s="42"/>
      <c r="E586" s="43"/>
      <c r="F586" s="43"/>
      <c r="G586" s="43"/>
      <c r="H586" s="19">
        <v>5</v>
      </c>
    </row>
    <row r="587" spans="1:8" x14ac:dyDescent="0.25">
      <c r="A587" s="40" t="s">
        <v>1191</v>
      </c>
      <c r="B587" s="40"/>
      <c r="C587" s="41" t="s">
        <v>1192</v>
      </c>
      <c r="D587" s="42" t="s">
        <v>73</v>
      </c>
      <c r="E587" s="43">
        <v>128.11000000000001</v>
      </c>
      <c r="F587" s="43">
        <v>54.77</v>
      </c>
      <c r="G587" s="43">
        <v>182.88</v>
      </c>
      <c r="H587" s="19">
        <v>9</v>
      </c>
    </row>
    <row r="588" spans="1:8" x14ac:dyDescent="0.25">
      <c r="A588" s="40" t="s">
        <v>1193</v>
      </c>
      <c r="B588" s="40"/>
      <c r="C588" s="41" t="s">
        <v>1194</v>
      </c>
      <c r="D588" s="42" t="s">
        <v>73</v>
      </c>
      <c r="E588" s="43">
        <v>134.55000000000001</v>
      </c>
      <c r="F588" s="43">
        <v>54.77</v>
      </c>
      <c r="G588" s="43">
        <v>189.32</v>
      </c>
      <c r="H588" s="19">
        <v>9</v>
      </c>
    </row>
    <row r="589" spans="1:8" x14ac:dyDescent="0.25">
      <c r="A589" s="40" t="s">
        <v>1195</v>
      </c>
      <c r="B589" s="40"/>
      <c r="C589" s="41" t="s">
        <v>1196</v>
      </c>
      <c r="D589" s="42" t="s">
        <v>73</v>
      </c>
      <c r="E589" s="43">
        <v>126.85</v>
      </c>
      <c r="F589" s="43">
        <v>97.8</v>
      </c>
      <c r="G589" s="43">
        <v>224.65</v>
      </c>
      <c r="H589" s="19">
        <v>9</v>
      </c>
    </row>
    <row r="590" spans="1:8" ht="30" x14ac:dyDescent="0.25">
      <c r="A590" s="40" t="s">
        <v>1197</v>
      </c>
      <c r="B590" s="40"/>
      <c r="C590" s="41" t="s">
        <v>1198</v>
      </c>
      <c r="D590" s="42" t="s">
        <v>73</v>
      </c>
      <c r="E590" s="43">
        <v>93</v>
      </c>
      <c r="F590" s="43">
        <v>52.81</v>
      </c>
      <c r="G590" s="43">
        <v>145.81</v>
      </c>
      <c r="H590" s="19">
        <v>9</v>
      </c>
    </row>
    <row r="591" spans="1:8" x14ac:dyDescent="0.25">
      <c r="A591" s="40" t="s">
        <v>1199</v>
      </c>
      <c r="B591" s="40"/>
      <c r="C591" s="41" t="s">
        <v>1200</v>
      </c>
      <c r="D591" s="42" t="s">
        <v>73</v>
      </c>
      <c r="E591" s="43">
        <v>44.49</v>
      </c>
      <c r="F591" s="43">
        <v>43.03</v>
      </c>
      <c r="G591" s="43">
        <v>87.52</v>
      </c>
      <c r="H591" s="19">
        <v>9</v>
      </c>
    </row>
    <row r="592" spans="1:8" x14ac:dyDescent="0.25">
      <c r="A592" s="40" t="s">
        <v>1201</v>
      </c>
      <c r="B592" s="40"/>
      <c r="C592" s="41" t="s">
        <v>1202</v>
      </c>
      <c r="D592" s="42" t="s">
        <v>73</v>
      </c>
      <c r="E592" s="43">
        <v>102.23</v>
      </c>
      <c r="F592" s="43">
        <v>85.61</v>
      </c>
      <c r="G592" s="43">
        <v>187.84</v>
      </c>
      <c r="H592" s="19">
        <v>9</v>
      </c>
    </row>
    <row r="593" spans="1:8" ht="30" x14ac:dyDescent="0.25">
      <c r="A593" s="40" t="s">
        <v>1203</v>
      </c>
      <c r="B593" s="40"/>
      <c r="C593" s="41" t="s">
        <v>1204</v>
      </c>
      <c r="D593" s="42" t="s">
        <v>73</v>
      </c>
      <c r="E593" s="43">
        <v>101.73</v>
      </c>
      <c r="F593" s="43">
        <v>33.67</v>
      </c>
      <c r="G593" s="43">
        <v>135.4</v>
      </c>
      <c r="H593" s="19">
        <v>9</v>
      </c>
    </row>
    <row r="594" spans="1:8" ht="30" x14ac:dyDescent="0.25">
      <c r="A594" s="40" t="s">
        <v>1205</v>
      </c>
      <c r="B594" s="40"/>
      <c r="C594" s="41" t="s">
        <v>1206</v>
      </c>
      <c r="D594" s="42" t="s">
        <v>73</v>
      </c>
      <c r="E594" s="43">
        <v>101.73</v>
      </c>
      <c r="F594" s="43">
        <v>60.06</v>
      </c>
      <c r="G594" s="43">
        <v>161.79</v>
      </c>
      <c r="H594" s="19">
        <v>9</v>
      </c>
    </row>
    <row r="595" spans="1:8" ht="30" x14ac:dyDescent="0.25">
      <c r="A595" s="40" t="s">
        <v>1207</v>
      </c>
      <c r="B595" s="40"/>
      <c r="C595" s="41" t="s">
        <v>1208</v>
      </c>
      <c r="D595" s="42" t="s">
        <v>73</v>
      </c>
      <c r="E595" s="43">
        <v>65.59</v>
      </c>
      <c r="F595" s="43">
        <v>103.09</v>
      </c>
      <c r="G595" s="43">
        <v>168.68</v>
      </c>
      <c r="H595" s="19">
        <v>9</v>
      </c>
    </row>
    <row r="596" spans="1:8" x14ac:dyDescent="0.25">
      <c r="A596" s="40" t="s">
        <v>1209</v>
      </c>
      <c r="B596" s="40"/>
      <c r="C596" s="41" t="s">
        <v>1210</v>
      </c>
      <c r="D596" s="42"/>
      <c r="E596" s="43"/>
      <c r="F596" s="43"/>
      <c r="G596" s="43"/>
      <c r="H596" s="19">
        <v>5</v>
      </c>
    </row>
    <row r="597" spans="1:8" x14ac:dyDescent="0.25">
      <c r="A597" s="40" t="s">
        <v>1211</v>
      </c>
      <c r="B597" s="40"/>
      <c r="C597" s="41" t="s">
        <v>1212</v>
      </c>
      <c r="D597" s="42" t="s">
        <v>131</v>
      </c>
      <c r="E597" s="43">
        <v>91.25</v>
      </c>
      <c r="F597" s="43">
        <v>9.2899999999999991</v>
      </c>
      <c r="G597" s="43">
        <v>100.54</v>
      </c>
      <c r="H597" s="19">
        <v>9</v>
      </c>
    </row>
    <row r="598" spans="1:8" x14ac:dyDescent="0.25">
      <c r="A598" s="40" t="s">
        <v>1213</v>
      </c>
      <c r="B598" s="40"/>
      <c r="C598" s="41" t="s">
        <v>1214</v>
      </c>
      <c r="D598" s="42" t="s">
        <v>131</v>
      </c>
      <c r="E598" s="43">
        <v>141.75</v>
      </c>
      <c r="F598" s="43">
        <v>9.2899999999999991</v>
      </c>
      <c r="G598" s="43">
        <v>151.04</v>
      </c>
      <c r="H598" s="19">
        <v>9</v>
      </c>
    </row>
    <row r="599" spans="1:8" x14ac:dyDescent="0.25">
      <c r="A599" s="40" t="s">
        <v>1215</v>
      </c>
      <c r="B599" s="40"/>
      <c r="C599" s="41" t="s">
        <v>1216</v>
      </c>
      <c r="D599" s="42" t="s">
        <v>131</v>
      </c>
      <c r="E599" s="43">
        <v>171.19</v>
      </c>
      <c r="F599" s="43">
        <v>9.2899999999999991</v>
      </c>
      <c r="G599" s="43">
        <v>180.48</v>
      </c>
      <c r="H599" s="19">
        <v>9</v>
      </c>
    </row>
    <row r="600" spans="1:8" x14ac:dyDescent="0.25">
      <c r="A600" s="40" t="s">
        <v>1217</v>
      </c>
      <c r="B600" s="40"/>
      <c r="C600" s="41" t="s">
        <v>1218</v>
      </c>
      <c r="D600" s="42" t="s">
        <v>131</v>
      </c>
      <c r="E600" s="43">
        <v>199.86</v>
      </c>
      <c r="F600" s="43">
        <v>9.2899999999999991</v>
      </c>
      <c r="G600" s="43">
        <v>209.15</v>
      </c>
      <c r="H600" s="19">
        <v>9</v>
      </c>
    </row>
    <row r="601" spans="1:8" x14ac:dyDescent="0.25">
      <c r="A601" s="40" t="s">
        <v>1219</v>
      </c>
      <c r="B601" s="40"/>
      <c r="C601" s="41" t="s">
        <v>1220</v>
      </c>
      <c r="D601" s="42" t="s">
        <v>131</v>
      </c>
      <c r="E601" s="43">
        <v>219.44</v>
      </c>
      <c r="F601" s="43">
        <v>9.2899999999999991</v>
      </c>
      <c r="G601" s="43">
        <v>228.73</v>
      </c>
      <c r="H601" s="19">
        <v>9</v>
      </c>
    </row>
    <row r="602" spans="1:8" x14ac:dyDescent="0.25">
      <c r="A602" s="40" t="s">
        <v>1221</v>
      </c>
      <c r="B602" s="40"/>
      <c r="C602" s="41" t="s">
        <v>1222</v>
      </c>
      <c r="D602" s="42" t="s">
        <v>131</v>
      </c>
      <c r="E602" s="43">
        <v>201.41</v>
      </c>
      <c r="F602" s="43">
        <v>9.2899999999999991</v>
      </c>
      <c r="G602" s="43">
        <v>210.7</v>
      </c>
      <c r="H602" s="19">
        <v>9</v>
      </c>
    </row>
    <row r="603" spans="1:8" x14ac:dyDescent="0.25">
      <c r="A603" s="40" t="s">
        <v>1223</v>
      </c>
      <c r="B603" s="40"/>
      <c r="C603" s="41" t="s">
        <v>1224</v>
      </c>
      <c r="D603" s="42"/>
      <c r="E603" s="43"/>
      <c r="F603" s="43"/>
      <c r="G603" s="43"/>
      <c r="H603" s="19">
        <v>5</v>
      </c>
    </row>
    <row r="604" spans="1:8" ht="30" x14ac:dyDescent="0.25">
      <c r="A604" s="40" t="s">
        <v>1225</v>
      </c>
      <c r="B604" s="40"/>
      <c r="C604" s="41" t="s">
        <v>1226</v>
      </c>
      <c r="D604" s="42" t="s">
        <v>156</v>
      </c>
      <c r="E604" s="43">
        <v>391</v>
      </c>
      <c r="F604" s="43">
        <v>68.47</v>
      </c>
      <c r="G604" s="43">
        <v>459.47</v>
      </c>
      <c r="H604" s="19">
        <v>9</v>
      </c>
    </row>
    <row r="605" spans="1:8" x14ac:dyDescent="0.25">
      <c r="A605" s="40" t="s">
        <v>1227</v>
      </c>
      <c r="B605" s="40"/>
      <c r="C605" s="41" t="s">
        <v>1228</v>
      </c>
      <c r="D605" s="42"/>
      <c r="E605" s="43"/>
      <c r="F605" s="43"/>
      <c r="G605" s="43"/>
      <c r="H605" s="19">
        <v>2</v>
      </c>
    </row>
    <row r="606" spans="1:8" x14ac:dyDescent="0.25">
      <c r="A606" s="40" t="s">
        <v>1229</v>
      </c>
      <c r="B606" s="40"/>
      <c r="C606" s="41" t="s">
        <v>1230</v>
      </c>
      <c r="D606" s="42"/>
      <c r="E606" s="43"/>
      <c r="F606" s="43"/>
      <c r="G606" s="43"/>
      <c r="H606" s="19">
        <v>5</v>
      </c>
    </row>
    <row r="607" spans="1:8" x14ac:dyDescent="0.25">
      <c r="A607" s="40" t="s">
        <v>1231</v>
      </c>
      <c r="B607" s="40"/>
      <c r="C607" s="41" t="s">
        <v>1232</v>
      </c>
      <c r="D607" s="42" t="s">
        <v>592</v>
      </c>
      <c r="E607" s="43">
        <v>10.7</v>
      </c>
      <c r="F607" s="43">
        <v>2.27</v>
      </c>
      <c r="G607" s="43">
        <v>12.97</v>
      </c>
      <c r="H607" s="19">
        <v>9</v>
      </c>
    </row>
    <row r="608" spans="1:8" x14ac:dyDescent="0.25">
      <c r="A608" s="40" t="s">
        <v>1233</v>
      </c>
      <c r="B608" s="40"/>
      <c r="C608" s="41" t="s">
        <v>1234</v>
      </c>
      <c r="D608" s="42" t="s">
        <v>592</v>
      </c>
      <c r="E608" s="43">
        <v>8.7200000000000006</v>
      </c>
      <c r="F608" s="43">
        <v>2.27</v>
      </c>
      <c r="G608" s="43">
        <v>10.99</v>
      </c>
      <c r="H608" s="19">
        <v>9</v>
      </c>
    </row>
    <row r="609" spans="1:8" x14ac:dyDescent="0.25">
      <c r="A609" s="40" t="s">
        <v>1235</v>
      </c>
      <c r="B609" s="40"/>
      <c r="C609" s="41" t="s">
        <v>1236</v>
      </c>
      <c r="D609" s="42" t="s">
        <v>592</v>
      </c>
      <c r="E609" s="43">
        <v>9.0399999999999991</v>
      </c>
      <c r="F609" s="43">
        <v>2.27</v>
      </c>
      <c r="G609" s="43">
        <v>11.31</v>
      </c>
      <c r="H609" s="19">
        <v>9</v>
      </c>
    </row>
    <row r="610" spans="1:8" x14ac:dyDescent="0.25">
      <c r="A610" s="40" t="s">
        <v>1237</v>
      </c>
      <c r="B610" s="40"/>
      <c r="C610" s="41" t="s">
        <v>1238</v>
      </c>
      <c r="D610" s="42"/>
      <c r="E610" s="43"/>
      <c r="F610" s="43"/>
      <c r="G610" s="43"/>
      <c r="H610" s="19">
        <v>5</v>
      </c>
    </row>
    <row r="611" spans="1:8" x14ac:dyDescent="0.25">
      <c r="A611" s="40" t="s">
        <v>1239</v>
      </c>
      <c r="B611" s="40"/>
      <c r="C611" s="41" t="s">
        <v>1240</v>
      </c>
      <c r="D611" s="42" t="s">
        <v>592</v>
      </c>
      <c r="E611" s="43">
        <v>12.84</v>
      </c>
      <c r="F611" s="43">
        <v>1.1399999999999999</v>
      </c>
      <c r="G611" s="43">
        <v>13.98</v>
      </c>
      <c r="H611" s="19">
        <v>9</v>
      </c>
    </row>
    <row r="612" spans="1:8" x14ac:dyDescent="0.25">
      <c r="A612" s="40" t="s">
        <v>8274</v>
      </c>
      <c r="B612" s="40"/>
      <c r="C612" s="41" t="s">
        <v>8275</v>
      </c>
      <c r="D612" s="42"/>
      <c r="E612" s="43"/>
      <c r="F612" s="43"/>
      <c r="G612" s="43"/>
      <c r="H612" s="19">
        <v>5</v>
      </c>
    </row>
    <row r="613" spans="1:8" ht="30" x14ac:dyDescent="0.25">
      <c r="A613" s="40" t="s">
        <v>8276</v>
      </c>
      <c r="B613" s="40"/>
      <c r="C613" s="41" t="s">
        <v>8277</v>
      </c>
      <c r="D613" s="42" t="s">
        <v>592</v>
      </c>
      <c r="E613" s="43">
        <v>45.77</v>
      </c>
      <c r="F613" s="43">
        <v>11.4</v>
      </c>
      <c r="G613" s="43">
        <v>57.17</v>
      </c>
      <c r="H613" s="19">
        <v>9</v>
      </c>
    </row>
    <row r="614" spans="1:8" x14ac:dyDescent="0.25">
      <c r="A614" s="40" t="s">
        <v>1241</v>
      </c>
      <c r="B614" s="40"/>
      <c r="C614" s="41" t="s">
        <v>1242</v>
      </c>
      <c r="D614" s="42"/>
      <c r="E614" s="43"/>
      <c r="F614" s="43"/>
      <c r="G614" s="43"/>
      <c r="H614" s="19">
        <v>2</v>
      </c>
    </row>
    <row r="615" spans="1:8" x14ac:dyDescent="0.25">
      <c r="A615" s="40" t="s">
        <v>1243</v>
      </c>
      <c r="B615" s="40"/>
      <c r="C615" s="41" t="s">
        <v>1244</v>
      </c>
      <c r="D615" s="42"/>
      <c r="E615" s="43"/>
      <c r="F615" s="43"/>
      <c r="G615" s="43"/>
      <c r="H615" s="19">
        <v>5</v>
      </c>
    </row>
    <row r="616" spans="1:8" x14ac:dyDescent="0.25">
      <c r="A616" s="40" t="s">
        <v>1245</v>
      </c>
      <c r="B616" s="40"/>
      <c r="C616" s="41" t="s">
        <v>1246</v>
      </c>
      <c r="D616" s="42" t="s">
        <v>156</v>
      </c>
      <c r="E616" s="43">
        <v>443.04</v>
      </c>
      <c r="F616" s="43"/>
      <c r="G616" s="43">
        <v>443.04</v>
      </c>
      <c r="H616" s="19">
        <v>9</v>
      </c>
    </row>
    <row r="617" spans="1:8" x14ac:dyDescent="0.25">
      <c r="A617" s="40" t="s">
        <v>1247</v>
      </c>
      <c r="B617" s="40"/>
      <c r="C617" s="41" t="s">
        <v>1248</v>
      </c>
      <c r="D617" s="42" t="s">
        <v>156</v>
      </c>
      <c r="E617" s="43">
        <v>464.19</v>
      </c>
      <c r="F617" s="43"/>
      <c r="G617" s="43">
        <v>464.19</v>
      </c>
      <c r="H617" s="19">
        <v>9</v>
      </c>
    </row>
    <row r="618" spans="1:8" x14ac:dyDescent="0.25">
      <c r="A618" s="40" t="s">
        <v>1249</v>
      </c>
      <c r="B618" s="40"/>
      <c r="C618" s="41" t="s">
        <v>1250</v>
      </c>
      <c r="D618" s="42" t="s">
        <v>156</v>
      </c>
      <c r="E618" s="43">
        <v>486.36</v>
      </c>
      <c r="F618" s="43"/>
      <c r="G618" s="43">
        <v>486.36</v>
      </c>
      <c r="H618" s="19">
        <v>9</v>
      </c>
    </row>
    <row r="619" spans="1:8" x14ac:dyDescent="0.25">
      <c r="A619" s="40" t="s">
        <v>1251</v>
      </c>
      <c r="B619" s="40"/>
      <c r="C619" s="41" t="s">
        <v>1252</v>
      </c>
      <c r="D619" s="42" t="s">
        <v>156</v>
      </c>
      <c r="E619" s="43">
        <v>509.59</v>
      </c>
      <c r="F619" s="43"/>
      <c r="G619" s="43">
        <v>509.59</v>
      </c>
      <c r="H619" s="19">
        <v>9</v>
      </c>
    </row>
    <row r="620" spans="1:8" x14ac:dyDescent="0.25">
      <c r="A620" s="40" t="s">
        <v>1253</v>
      </c>
      <c r="B620" s="40"/>
      <c r="C620" s="41" t="s">
        <v>1254</v>
      </c>
      <c r="D620" s="42" t="s">
        <v>156</v>
      </c>
      <c r="E620" s="43">
        <v>533.91</v>
      </c>
      <c r="F620" s="43"/>
      <c r="G620" s="43">
        <v>533.91</v>
      </c>
      <c r="H620" s="19">
        <v>9</v>
      </c>
    </row>
    <row r="621" spans="1:8" x14ac:dyDescent="0.25">
      <c r="A621" s="40" t="s">
        <v>1255</v>
      </c>
      <c r="B621" s="40"/>
      <c r="C621" s="41" t="s">
        <v>1256</v>
      </c>
      <c r="D621" s="42" t="s">
        <v>156</v>
      </c>
      <c r="E621" s="43">
        <v>495.57</v>
      </c>
      <c r="F621" s="43"/>
      <c r="G621" s="43">
        <v>495.57</v>
      </c>
      <c r="H621" s="19">
        <v>9</v>
      </c>
    </row>
    <row r="622" spans="1:8" x14ac:dyDescent="0.25">
      <c r="A622" s="40" t="s">
        <v>1257</v>
      </c>
      <c r="B622" s="40"/>
      <c r="C622" s="41" t="s">
        <v>1258</v>
      </c>
      <c r="D622" s="42" t="s">
        <v>156</v>
      </c>
      <c r="E622" s="43">
        <v>516.44000000000005</v>
      </c>
      <c r="F622" s="43"/>
      <c r="G622" s="43">
        <v>516.44000000000005</v>
      </c>
      <c r="H622" s="19">
        <v>9</v>
      </c>
    </row>
    <row r="623" spans="1:8" x14ac:dyDescent="0.25">
      <c r="A623" s="40" t="s">
        <v>1259</v>
      </c>
      <c r="B623" s="40"/>
      <c r="C623" s="41" t="s">
        <v>1260</v>
      </c>
      <c r="D623" s="42" t="s">
        <v>156</v>
      </c>
      <c r="E623" s="43">
        <v>538.59</v>
      </c>
      <c r="F623" s="43"/>
      <c r="G623" s="43">
        <v>538.59</v>
      </c>
      <c r="H623" s="19">
        <v>9</v>
      </c>
    </row>
    <row r="624" spans="1:8" x14ac:dyDescent="0.25">
      <c r="A624" s="40" t="s">
        <v>1261</v>
      </c>
      <c r="B624" s="40"/>
      <c r="C624" s="41" t="s">
        <v>1262</v>
      </c>
      <c r="D624" s="42" t="s">
        <v>156</v>
      </c>
      <c r="E624" s="43">
        <v>561.79999999999995</v>
      </c>
      <c r="F624" s="43"/>
      <c r="G624" s="43">
        <v>561.79999999999995</v>
      </c>
      <c r="H624" s="19">
        <v>9</v>
      </c>
    </row>
    <row r="625" spans="1:8" x14ac:dyDescent="0.25">
      <c r="A625" s="40" t="s">
        <v>1263</v>
      </c>
      <c r="B625" s="40"/>
      <c r="C625" s="41" t="s">
        <v>1264</v>
      </c>
      <c r="D625" s="42" t="s">
        <v>156</v>
      </c>
      <c r="E625" s="43">
        <v>586.46</v>
      </c>
      <c r="F625" s="43"/>
      <c r="G625" s="43">
        <v>586.46</v>
      </c>
      <c r="H625" s="19">
        <v>9</v>
      </c>
    </row>
    <row r="626" spans="1:8" ht="30" x14ac:dyDescent="0.25">
      <c r="A626" s="40" t="s">
        <v>1265</v>
      </c>
      <c r="B626" s="40"/>
      <c r="C626" s="41" t="s">
        <v>1266</v>
      </c>
      <c r="D626" s="42" t="s">
        <v>156</v>
      </c>
      <c r="E626" s="43">
        <v>566.12</v>
      </c>
      <c r="F626" s="43"/>
      <c r="G626" s="43">
        <v>566.12</v>
      </c>
      <c r="H626" s="19">
        <v>9</v>
      </c>
    </row>
    <row r="627" spans="1:8" x14ac:dyDescent="0.25">
      <c r="A627" s="40" t="s">
        <v>8278</v>
      </c>
      <c r="B627" s="40"/>
      <c r="C627" s="41" t="s">
        <v>8279</v>
      </c>
      <c r="D627" s="42" t="s">
        <v>156</v>
      </c>
      <c r="E627" s="43">
        <v>507.45</v>
      </c>
      <c r="F627" s="43"/>
      <c r="G627" s="43">
        <v>507.45</v>
      </c>
      <c r="H627" s="19">
        <v>9</v>
      </c>
    </row>
    <row r="628" spans="1:8" x14ac:dyDescent="0.25">
      <c r="A628" s="40" t="s">
        <v>1267</v>
      </c>
      <c r="B628" s="40"/>
      <c r="C628" s="41" t="s">
        <v>1268</v>
      </c>
      <c r="D628" s="42" t="s">
        <v>156</v>
      </c>
      <c r="E628" s="43">
        <v>557.1</v>
      </c>
      <c r="F628" s="43"/>
      <c r="G628" s="43">
        <v>557.1</v>
      </c>
      <c r="H628" s="19">
        <v>9</v>
      </c>
    </row>
    <row r="629" spans="1:8" x14ac:dyDescent="0.25">
      <c r="A629" s="40" t="s">
        <v>1269</v>
      </c>
      <c r="B629" s="40"/>
      <c r="C629" s="41" t="s">
        <v>1270</v>
      </c>
      <c r="D629" s="42"/>
      <c r="E629" s="43"/>
      <c r="F629" s="43"/>
      <c r="G629" s="43"/>
      <c r="H629" s="19">
        <v>5</v>
      </c>
    </row>
    <row r="630" spans="1:8" x14ac:dyDescent="0.25">
      <c r="A630" s="40" t="s">
        <v>1271</v>
      </c>
      <c r="B630" s="40"/>
      <c r="C630" s="41" t="s">
        <v>1272</v>
      </c>
      <c r="D630" s="42" t="s">
        <v>156</v>
      </c>
      <c r="E630" s="43">
        <v>473.17</v>
      </c>
      <c r="F630" s="43"/>
      <c r="G630" s="43">
        <v>473.17</v>
      </c>
      <c r="H630" s="19">
        <v>9</v>
      </c>
    </row>
    <row r="631" spans="1:8" x14ac:dyDescent="0.25">
      <c r="A631" s="40" t="s">
        <v>1273</v>
      </c>
      <c r="B631" s="40"/>
      <c r="C631" s="41" t="s">
        <v>1274</v>
      </c>
      <c r="D631" s="42" t="s">
        <v>156</v>
      </c>
      <c r="E631" s="43">
        <v>500.58</v>
      </c>
      <c r="F631" s="43"/>
      <c r="G631" s="43">
        <v>500.58</v>
      </c>
      <c r="H631" s="19">
        <v>9</v>
      </c>
    </row>
    <row r="632" spans="1:8" x14ac:dyDescent="0.25">
      <c r="A632" s="40" t="s">
        <v>1275</v>
      </c>
      <c r="B632" s="40"/>
      <c r="C632" s="41" t="s">
        <v>1276</v>
      </c>
      <c r="D632" s="42" t="s">
        <v>156</v>
      </c>
      <c r="E632" s="43">
        <v>482.39</v>
      </c>
      <c r="F632" s="43"/>
      <c r="G632" s="43">
        <v>482.39</v>
      </c>
      <c r="H632" s="19">
        <v>9</v>
      </c>
    </row>
    <row r="633" spans="1:8" ht="30" x14ac:dyDescent="0.25">
      <c r="A633" s="40" t="s">
        <v>1277</v>
      </c>
      <c r="B633" s="40"/>
      <c r="C633" s="41" t="s">
        <v>1278</v>
      </c>
      <c r="D633" s="42"/>
      <c r="E633" s="43"/>
      <c r="F633" s="43"/>
      <c r="G633" s="43"/>
      <c r="H633" s="19">
        <v>5</v>
      </c>
    </row>
    <row r="634" spans="1:8" x14ac:dyDescent="0.25">
      <c r="A634" s="40" t="s">
        <v>1279</v>
      </c>
      <c r="B634" s="40"/>
      <c r="C634" s="41" t="s">
        <v>1280</v>
      </c>
      <c r="D634" s="42" t="s">
        <v>156</v>
      </c>
      <c r="E634" s="43">
        <v>372.82</v>
      </c>
      <c r="F634" s="43">
        <v>105.84</v>
      </c>
      <c r="G634" s="43">
        <v>478.66</v>
      </c>
      <c r="H634" s="19">
        <v>9</v>
      </c>
    </row>
    <row r="635" spans="1:8" ht="30" x14ac:dyDescent="0.25">
      <c r="A635" s="40" t="s">
        <v>1283</v>
      </c>
      <c r="B635" s="40"/>
      <c r="C635" s="41" t="s">
        <v>1284</v>
      </c>
      <c r="D635" s="42"/>
      <c r="E635" s="43"/>
      <c r="F635" s="43"/>
      <c r="G635" s="43"/>
      <c r="H635" s="19">
        <v>5</v>
      </c>
    </row>
    <row r="636" spans="1:8" ht="30" x14ac:dyDescent="0.25">
      <c r="A636" s="40" t="s">
        <v>1285</v>
      </c>
      <c r="B636" s="40"/>
      <c r="C636" s="41" t="s">
        <v>1286</v>
      </c>
      <c r="D636" s="42" t="s">
        <v>156</v>
      </c>
      <c r="E636" s="43">
        <v>301.35000000000002</v>
      </c>
      <c r="F636" s="43">
        <v>44.1</v>
      </c>
      <c r="G636" s="43">
        <v>345.45</v>
      </c>
      <c r="H636" s="19">
        <v>9</v>
      </c>
    </row>
    <row r="637" spans="1:8" ht="30" x14ac:dyDescent="0.25">
      <c r="A637" s="40" t="s">
        <v>1287</v>
      </c>
      <c r="B637" s="40"/>
      <c r="C637" s="41" t="s">
        <v>1288</v>
      </c>
      <c r="D637" s="42" t="s">
        <v>156</v>
      </c>
      <c r="E637" s="43">
        <v>331.85</v>
      </c>
      <c r="F637" s="43">
        <v>44.1</v>
      </c>
      <c r="G637" s="43">
        <v>375.95</v>
      </c>
      <c r="H637" s="19">
        <v>9</v>
      </c>
    </row>
    <row r="638" spans="1:8" ht="30" x14ac:dyDescent="0.25">
      <c r="A638" s="40" t="s">
        <v>1289</v>
      </c>
      <c r="B638" s="40"/>
      <c r="C638" s="41" t="s">
        <v>1290</v>
      </c>
      <c r="D638" s="42" t="s">
        <v>156</v>
      </c>
      <c r="E638" s="43">
        <v>396.25</v>
      </c>
      <c r="F638" s="43">
        <v>44.1</v>
      </c>
      <c r="G638" s="43">
        <v>440.35</v>
      </c>
      <c r="H638" s="19">
        <v>9</v>
      </c>
    </row>
    <row r="639" spans="1:8" x14ac:dyDescent="0.25">
      <c r="A639" s="40" t="s">
        <v>1291</v>
      </c>
      <c r="B639" s="40"/>
      <c r="C639" s="41" t="s">
        <v>1292</v>
      </c>
      <c r="D639" s="42"/>
      <c r="E639" s="43"/>
      <c r="F639" s="43"/>
      <c r="G639" s="43"/>
      <c r="H639" s="19">
        <v>5</v>
      </c>
    </row>
    <row r="640" spans="1:8" x14ac:dyDescent="0.25">
      <c r="A640" s="40" t="s">
        <v>1293</v>
      </c>
      <c r="B640" s="40"/>
      <c r="C640" s="41" t="s">
        <v>1294</v>
      </c>
      <c r="D640" s="42" t="s">
        <v>156</v>
      </c>
      <c r="E640" s="43">
        <v>75.150000000000006</v>
      </c>
      <c r="F640" s="43">
        <v>44.1</v>
      </c>
      <c r="G640" s="43">
        <v>119.25</v>
      </c>
      <c r="H640" s="19">
        <v>9</v>
      </c>
    </row>
    <row r="641" spans="1:8" x14ac:dyDescent="0.25">
      <c r="A641" s="40" t="s">
        <v>1295</v>
      </c>
      <c r="B641" s="40"/>
      <c r="C641" s="41" t="s">
        <v>1296</v>
      </c>
      <c r="D641" s="42" t="s">
        <v>156</v>
      </c>
      <c r="E641" s="43">
        <v>3812.1</v>
      </c>
      <c r="F641" s="43">
        <v>49.47</v>
      </c>
      <c r="G641" s="43">
        <v>3861.57</v>
      </c>
      <c r="H641" s="19">
        <v>9</v>
      </c>
    </row>
    <row r="642" spans="1:8" x14ac:dyDescent="0.25">
      <c r="A642" s="40" t="s">
        <v>1297</v>
      </c>
      <c r="B642" s="40"/>
      <c r="C642" s="41" t="s">
        <v>1298</v>
      </c>
      <c r="D642" s="42" t="s">
        <v>156</v>
      </c>
      <c r="E642" s="43">
        <v>343.6</v>
      </c>
      <c r="F642" s="43">
        <v>49.47</v>
      </c>
      <c r="G642" s="43">
        <v>393.07</v>
      </c>
      <c r="H642" s="19">
        <v>9</v>
      </c>
    </row>
    <row r="643" spans="1:8" ht="30" x14ac:dyDescent="0.25">
      <c r="A643" s="40" t="s">
        <v>1299</v>
      </c>
      <c r="B643" s="40"/>
      <c r="C643" s="41" t="s">
        <v>1300</v>
      </c>
      <c r="D643" s="42" t="s">
        <v>156</v>
      </c>
      <c r="E643" s="43">
        <v>348.39</v>
      </c>
      <c r="F643" s="43">
        <v>325.2</v>
      </c>
      <c r="G643" s="43">
        <v>673.59</v>
      </c>
      <c r="H643" s="19">
        <v>9</v>
      </c>
    </row>
    <row r="644" spans="1:8" ht="30" x14ac:dyDescent="0.25">
      <c r="A644" s="40" t="s">
        <v>1301</v>
      </c>
      <c r="B644" s="40"/>
      <c r="C644" s="41" t="s">
        <v>1302</v>
      </c>
      <c r="D644" s="42" t="s">
        <v>156</v>
      </c>
      <c r="E644" s="43">
        <v>2238.41</v>
      </c>
      <c r="F644" s="43">
        <v>595.20000000000005</v>
      </c>
      <c r="G644" s="43">
        <v>2833.61</v>
      </c>
      <c r="H644" s="19">
        <v>9</v>
      </c>
    </row>
    <row r="645" spans="1:8" x14ac:dyDescent="0.25">
      <c r="A645" s="40" t="s">
        <v>1303</v>
      </c>
      <c r="B645" s="40"/>
      <c r="C645" s="41" t="s">
        <v>1304</v>
      </c>
      <c r="D645" s="42"/>
      <c r="E645" s="43"/>
      <c r="F645" s="43"/>
      <c r="G645" s="43"/>
      <c r="H645" s="19">
        <v>5</v>
      </c>
    </row>
    <row r="646" spans="1:8" ht="30" x14ac:dyDescent="0.25">
      <c r="A646" s="40" t="s">
        <v>1305</v>
      </c>
      <c r="B646" s="40"/>
      <c r="C646" s="41" t="s">
        <v>1306</v>
      </c>
      <c r="D646" s="42" t="s">
        <v>156</v>
      </c>
      <c r="E646" s="43">
        <v>497.68</v>
      </c>
      <c r="F646" s="43">
        <v>44.1</v>
      </c>
      <c r="G646" s="43">
        <v>541.78</v>
      </c>
      <c r="H646" s="19">
        <v>9</v>
      </c>
    </row>
    <row r="647" spans="1:8" x14ac:dyDescent="0.25">
      <c r="A647" s="40" t="s">
        <v>1307</v>
      </c>
      <c r="B647" s="40"/>
      <c r="C647" s="41" t="s">
        <v>1308</v>
      </c>
      <c r="D647" s="42"/>
      <c r="E647" s="43"/>
      <c r="F647" s="43"/>
      <c r="G647" s="43"/>
      <c r="H647" s="19">
        <v>5</v>
      </c>
    </row>
    <row r="648" spans="1:8" ht="30" x14ac:dyDescent="0.25">
      <c r="A648" s="40" t="s">
        <v>1309</v>
      </c>
      <c r="B648" s="40"/>
      <c r="C648" s="41" t="s">
        <v>1310</v>
      </c>
      <c r="D648" s="42" t="s">
        <v>156</v>
      </c>
      <c r="E648" s="43"/>
      <c r="F648" s="43">
        <v>74.400000000000006</v>
      </c>
      <c r="G648" s="43">
        <v>74.400000000000006</v>
      </c>
      <c r="H648" s="19">
        <v>9</v>
      </c>
    </row>
    <row r="649" spans="1:8" ht="30" x14ac:dyDescent="0.25">
      <c r="A649" s="40" t="s">
        <v>1311</v>
      </c>
      <c r="B649" s="40"/>
      <c r="C649" s="41" t="s">
        <v>1312</v>
      </c>
      <c r="D649" s="42" t="s">
        <v>156</v>
      </c>
      <c r="E649" s="43"/>
      <c r="F649" s="43">
        <v>148.80000000000001</v>
      </c>
      <c r="G649" s="43">
        <v>148.80000000000001</v>
      </c>
      <c r="H649" s="19">
        <v>9</v>
      </c>
    </row>
    <row r="650" spans="1:8" ht="30" x14ac:dyDescent="0.25">
      <c r="A650" s="40" t="s">
        <v>1313</v>
      </c>
      <c r="B650" s="40"/>
      <c r="C650" s="41" t="s">
        <v>1314</v>
      </c>
      <c r="D650" s="42" t="s">
        <v>156</v>
      </c>
      <c r="E650" s="43"/>
      <c r="F650" s="43">
        <v>102.78</v>
      </c>
      <c r="G650" s="43">
        <v>102.78</v>
      </c>
      <c r="H650" s="19">
        <v>9</v>
      </c>
    </row>
    <row r="651" spans="1:8" ht="30" x14ac:dyDescent="0.25">
      <c r="A651" s="40" t="s">
        <v>1315</v>
      </c>
      <c r="B651" s="40"/>
      <c r="C651" s="41" t="s">
        <v>1316</v>
      </c>
      <c r="D651" s="42" t="s">
        <v>156</v>
      </c>
      <c r="E651" s="43">
        <v>51</v>
      </c>
      <c r="F651" s="43">
        <v>56.76</v>
      </c>
      <c r="G651" s="43">
        <v>107.76</v>
      </c>
      <c r="H651" s="19">
        <v>9</v>
      </c>
    </row>
    <row r="652" spans="1:8" ht="30" x14ac:dyDescent="0.25">
      <c r="A652" s="40" t="s">
        <v>1317</v>
      </c>
      <c r="B652" s="40"/>
      <c r="C652" s="41" t="s">
        <v>1318</v>
      </c>
      <c r="D652" s="42" t="s">
        <v>73</v>
      </c>
      <c r="E652" s="43">
        <v>16.54</v>
      </c>
      <c r="F652" s="43"/>
      <c r="G652" s="43">
        <v>16.54</v>
      </c>
      <c r="H652" s="19">
        <v>9</v>
      </c>
    </row>
    <row r="653" spans="1:8" x14ac:dyDescent="0.25">
      <c r="A653" s="40" t="s">
        <v>1319</v>
      </c>
      <c r="B653" s="40"/>
      <c r="C653" s="41" t="s">
        <v>1320</v>
      </c>
      <c r="D653" s="42"/>
      <c r="E653" s="43"/>
      <c r="F653" s="43"/>
      <c r="G653" s="43"/>
      <c r="H653" s="19">
        <v>5</v>
      </c>
    </row>
    <row r="654" spans="1:8" x14ac:dyDescent="0.25">
      <c r="A654" s="40" t="s">
        <v>1321</v>
      </c>
      <c r="B654" s="40"/>
      <c r="C654" s="41" t="s">
        <v>1322</v>
      </c>
      <c r="D654" s="42" t="s">
        <v>156</v>
      </c>
      <c r="E654" s="43">
        <v>166.36</v>
      </c>
      <c r="F654" s="43">
        <v>61.74</v>
      </c>
      <c r="G654" s="43">
        <v>228.1</v>
      </c>
      <c r="H654" s="19">
        <v>9</v>
      </c>
    </row>
    <row r="655" spans="1:8" x14ac:dyDescent="0.25">
      <c r="A655" s="40" t="s">
        <v>1323</v>
      </c>
      <c r="B655" s="40"/>
      <c r="C655" s="41" t="s">
        <v>1324</v>
      </c>
      <c r="D655" s="42" t="s">
        <v>156</v>
      </c>
      <c r="E655" s="43">
        <v>153</v>
      </c>
      <c r="F655" s="43">
        <v>26.46</v>
      </c>
      <c r="G655" s="43">
        <v>179.46</v>
      </c>
      <c r="H655" s="19">
        <v>9</v>
      </c>
    </row>
    <row r="656" spans="1:8" x14ac:dyDescent="0.25">
      <c r="A656" s="40" t="s">
        <v>1325</v>
      </c>
      <c r="B656" s="40"/>
      <c r="C656" s="41" t="s">
        <v>8280</v>
      </c>
      <c r="D656" s="42" t="s">
        <v>73</v>
      </c>
      <c r="E656" s="43">
        <v>3.29</v>
      </c>
      <c r="F656" s="43">
        <v>0.53</v>
      </c>
      <c r="G656" s="43">
        <v>3.82</v>
      </c>
      <c r="H656" s="19">
        <v>9</v>
      </c>
    </row>
    <row r="657" spans="1:8" ht="30" x14ac:dyDescent="0.25">
      <c r="A657" s="40" t="s">
        <v>1327</v>
      </c>
      <c r="B657" s="40"/>
      <c r="C657" s="41" t="s">
        <v>1328</v>
      </c>
      <c r="D657" s="42" t="s">
        <v>156</v>
      </c>
      <c r="E657" s="43">
        <v>899.14</v>
      </c>
      <c r="F657" s="43">
        <v>81.3</v>
      </c>
      <c r="G657" s="43">
        <v>980.44</v>
      </c>
      <c r="H657" s="19">
        <v>9</v>
      </c>
    </row>
    <row r="658" spans="1:8" x14ac:dyDescent="0.25">
      <c r="A658" s="40" t="s">
        <v>1329</v>
      </c>
      <c r="B658" s="40"/>
      <c r="C658" s="41" t="s">
        <v>1330</v>
      </c>
      <c r="D658" s="42" t="s">
        <v>156</v>
      </c>
      <c r="E658" s="43">
        <v>325.5</v>
      </c>
      <c r="F658" s="43">
        <v>35.28</v>
      </c>
      <c r="G658" s="43">
        <v>360.78</v>
      </c>
      <c r="H658" s="19">
        <v>9</v>
      </c>
    </row>
    <row r="659" spans="1:8" ht="30" x14ac:dyDescent="0.25">
      <c r="A659" s="40" t="s">
        <v>1331</v>
      </c>
      <c r="B659" s="40"/>
      <c r="C659" s="41" t="s">
        <v>1332</v>
      </c>
      <c r="D659" s="42" t="s">
        <v>156</v>
      </c>
      <c r="E659" s="43"/>
      <c r="F659" s="43">
        <v>35.28</v>
      </c>
      <c r="G659" s="43">
        <v>35.28</v>
      </c>
      <c r="H659" s="19">
        <v>9</v>
      </c>
    </row>
    <row r="660" spans="1:8" x14ac:dyDescent="0.25">
      <c r="A660" s="40" t="s">
        <v>1333</v>
      </c>
      <c r="B660" s="40"/>
      <c r="C660" s="41" t="s">
        <v>1334</v>
      </c>
      <c r="D660" s="42" t="s">
        <v>156</v>
      </c>
      <c r="E660" s="43">
        <v>191.95</v>
      </c>
      <c r="F660" s="43">
        <v>17.64</v>
      </c>
      <c r="G660" s="43">
        <v>209.59</v>
      </c>
      <c r="H660" s="19">
        <v>9</v>
      </c>
    </row>
    <row r="661" spans="1:8" x14ac:dyDescent="0.25">
      <c r="A661" s="40" t="s">
        <v>1335</v>
      </c>
      <c r="B661" s="40"/>
      <c r="C661" s="41" t="s">
        <v>1336</v>
      </c>
      <c r="D661" s="42" t="s">
        <v>156</v>
      </c>
      <c r="E661" s="43">
        <v>160.38999999999999</v>
      </c>
      <c r="F661" s="43">
        <v>52.92</v>
      </c>
      <c r="G661" s="43">
        <v>213.31</v>
      </c>
      <c r="H661" s="19">
        <v>9</v>
      </c>
    </row>
    <row r="662" spans="1:8" x14ac:dyDescent="0.25">
      <c r="A662" s="40" t="s">
        <v>1337</v>
      </c>
      <c r="B662" s="40"/>
      <c r="C662" s="41" t="s">
        <v>1338</v>
      </c>
      <c r="D662" s="42" t="s">
        <v>156</v>
      </c>
      <c r="E662" s="43">
        <v>166.36</v>
      </c>
      <c r="F662" s="43">
        <v>83.22</v>
      </c>
      <c r="G662" s="43">
        <v>249.58</v>
      </c>
      <c r="H662" s="19">
        <v>9</v>
      </c>
    </row>
    <row r="663" spans="1:8" x14ac:dyDescent="0.25">
      <c r="A663" s="40" t="s">
        <v>1339</v>
      </c>
      <c r="B663" s="40"/>
      <c r="C663" s="41" t="s">
        <v>1340</v>
      </c>
      <c r="D663" s="42" t="s">
        <v>156</v>
      </c>
      <c r="E663" s="43">
        <v>182.84</v>
      </c>
      <c r="F663" s="43">
        <v>0.18</v>
      </c>
      <c r="G663" s="43">
        <v>183.02</v>
      </c>
      <c r="H663" s="19">
        <v>9</v>
      </c>
    </row>
    <row r="664" spans="1:8" x14ac:dyDescent="0.25">
      <c r="A664" s="40" t="s">
        <v>1341</v>
      </c>
      <c r="B664" s="40"/>
      <c r="C664" s="41" t="s">
        <v>1342</v>
      </c>
      <c r="D664" s="42" t="s">
        <v>156</v>
      </c>
      <c r="E664" s="43">
        <v>338.55</v>
      </c>
      <c r="F664" s="43">
        <v>14.11</v>
      </c>
      <c r="G664" s="43">
        <v>352.66</v>
      </c>
      <c r="H664" s="19">
        <v>9</v>
      </c>
    </row>
    <row r="665" spans="1:8" ht="30" x14ac:dyDescent="0.25">
      <c r="A665" s="40" t="s">
        <v>1343</v>
      </c>
      <c r="B665" s="40"/>
      <c r="C665" s="41" t="s">
        <v>1344</v>
      </c>
      <c r="D665" s="42" t="s">
        <v>156</v>
      </c>
      <c r="E665" s="43">
        <v>1270.1099999999999</v>
      </c>
      <c r="F665" s="43">
        <v>14.11</v>
      </c>
      <c r="G665" s="43">
        <v>1284.22</v>
      </c>
      <c r="H665" s="19">
        <v>9</v>
      </c>
    </row>
    <row r="666" spans="1:8" x14ac:dyDescent="0.25">
      <c r="A666" s="40" t="s">
        <v>1345</v>
      </c>
      <c r="B666" s="40"/>
      <c r="C666" s="41" t="s">
        <v>1346</v>
      </c>
      <c r="D666" s="42"/>
      <c r="E666" s="43"/>
      <c r="F666" s="43"/>
      <c r="G666" s="43"/>
      <c r="H666" s="19">
        <v>5</v>
      </c>
    </row>
    <row r="667" spans="1:8" x14ac:dyDescent="0.25">
      <c r="A667" s="40" t="s">
        <v>1347</v>
      </c>
      <c r="B667" s="40"/>
      <c r="C667" s="41" t="s">
        <v>8281</v>
      </c>
      <c r="D667" s="42" t="s">
        <v>73</v>
      </c>
      <c r="E667" s="43">
        <v>3.05</v>
      </c>
      <c r="F667" s="43">
        <v>4.41</v>
      </c>
      <c r="G667" s="43">
        <v>7.46</v>
      </c>
      <c r="H667" s="19">
        <v>9</v>
      </c>
    </row>
    <row r="668" spans="1:8" ht="30" x14ac:dyDescent="0.25">
      <c r="A668" s="40" t="s">
        <v>1349</v>
      </c>
      <c r="B668" s="40"/>
      <c r="C668" s="41" t="s">
        <v>1350</v>
      </c>
      <c r="D668" s="42" t="s">
        <v>131</v>
      </c>
      <c r="E668" s="43">
        <v>20.010000000000002</v>
      </c>
      <c r="F668" s="43"/>
      <c r="G668" s="43">
        <v>20.010000000000002</v>
      </c>
      <c r="H668" s="19">
        <v>9</v>
      </c>
    </row>
    <row r="669" spans="1:8" x14ac:dyDescent="0.25">
      <c r="A669" s="40" t="s">
        <v>1351</v>
      </c>
      <c r="B669" s="40"/>
      <c r="C669" s="41" t="s">
        <v>1352</v>
      </c>
      <c r="D669" s="42" t="s">
        <v>73</v>
      </c>
      <c r="E669" s="43">
        <v>3.88</v>
      </c>
      <c r="F669" s="43">
        <v>4.41</v>
      </c>
      <c r="G669" s="43">
        <v>8.2899999999999991</v>
      </c>
      <c r="H669" s="19">
        <v>9</v>
      </c>
    </row>
    <row r="670" spans="1:8" ht="30" x14ac:dyDescent="0.25">
      <c r="A670" s="40" t="s">
        <v>1353</v>
      </c>
      <c r="B670" s="40"/>
      <c r="C670" s="41" t="s">
        <v>1354</v>
      </c>
      <c r="D670" s="42" t="s">
        <v>156</v>
      </c>
      <c r="E670" s="43">
        <v>8910.0499999999993</v>
      </c>
      <c r="F670" s="43">
        <v>1532.64</v>
      </c>
      <c r="G670" s="43">
        <v>10442.69</v>
      </c>
      <c r="H670" s="19">
        <v>9</v>
      </c>
    </row>
    <row r="671" spans="1:8" ht="30" x14ac:dyDescent="0.25">
      <c r="A671" s="40" t="s">
        <v>1355</v>
      </c>
      <c r="B671" s="40"/>
      <c r="C671" s="41" t="s">
        <v>1356</v>
      </c>
      <c r="D671" s="42" t="s">
        <v>131</v>
      </c>
      <c r="E671" s="43">
        <v>186.48</v>
      </c>
      <c r="F671" s="43">
        <v>117.36</v>
      </c>
      <c r="G671" s="43">
        <v>303.83999999999997</v>
      </c>
      <c r="H671" s="19">
        <v>9</v>
      </c>
    </row>
    <row r="672" spans="1:8" x14ac:dyDescent="0.25">
      <c r="A672" s="40" t="s">
        <v>1357</v>
      </c>
      <c r="B672" s="40"/>
      <c r="C672" s="41" t="s">
        <v>1358</v>
      </c>
      <c r="D672" s="42"/>
      <c r="E672" s="43"/>
      <c r="F672" s="43"/>
      <c r="G672" s="43"/>
      <c r="H672" s="19">
        <v>2</v>
      </c>
    </row>
    <row r="673" spans="1:8" x14ac:dyDescent="0.25">
      <c r="A673" s="40" t="s">
        <v>1359</v>
      </c>
      <c r="B673" s="40"/>
      <c r="C673" s="41" t="s">
        <v>1360</v>
      </c>
      <c r="D673" s="42"/>
      <c r="E673" s="43"/>
      <c r="F673" s="43"/>
      <c r="G673" s="43"/>
      <c r="H673" s="19">
        <v>5</v>
      </c>
    </row>
    <row r="674" spans="1:8" x14ac:dyDescent="0.25">
      <c r="A674" s="40" t="s">
        <v>1361</v>
      </c>
      <c r="B674" s="40"/>
      <c r="C674" s="41" t="s">
        <v>1362</v>
      </c>
      <c r="D674" s="42" t="s">
        <v>131</v>
      </c>
      <c r="E674" s="43">
        <v>18.13</v>
      </c>
      <c r="F674" s="43">
        <v>41.17</v>
      </c>
      <c r="G674" s="43">
        <v>59.3</v>
      </c>
      <c r="H674" s="19">
        <v>9</v>
      </c>
    </row>
    <row r="675" spans="1:8" x14ac:dyDescent="0.25">
      <c r="A675" s="40" t="s">
        <v>1363</v>
      </c>
      <c r="B675" s="40"/>
      <c r="C675" s="41" t="s">
        <v>1364</v>
      </c>
      <c r="D675" s="42" t="s">
        <v>131</v>
      </c>
      <c r="E675" s="43">
        <v>28.25</v>
      </c>
      <c r="F675" s="43">
        <v>42.82</v>
      </c>
      <c r="G675" s="43">
        <v>71.069999999999993</v>
      </c>
      <c r="H675" s="19">
        <v>9</v>
      </c>
    </row>
    <row r="676" spans="1:8" x14ac:dyDescent="0.25">
      <c r="A676" s="40" t="s">
        <v>1365</v>
      </c>
      <c r="B676" s="40"/>
      <c r="C676" s="41" t="s">
        <v>1366</v>
      </c>
      <c r="D676" s="42" t="s">
        <v>131</v>
      </c>
      <c r="E676" s="43">
        <v>40.81</v>
      </c>
      <c r="F676" s="43">
        <v>68.150000000000006</v>
      </c>
      <c r="G676" s="43">
        <v>108.96</v>
      </c>
      <c r="H676" s="19">
        <v>9</v>
      </c>
    </row>
    <row r="677" spans="1:8" x14ac:dyDescent="0.25">
      <c r="A677" s="40" t="s">
        <v>1367</v>
      </c>
      <c r="B677" s="40"/>
      <c r="C677" s="41" t="s">
        <v>1368</v>
      </c>
      <c r="D677" s="42"/>
      <c r="E677" s="43"/>
      <c r="F677" s="43"/>
      <c r="G677" s="43"/>
      <c r="H677" s="19">
        <v>5</v>
      </c>
    </row>
    <row r="678" spans="1:8" ht="30" x14ac:dyDescent="0.25">
      <c r="A678" s="40" t="s">
        <v>8282</v>
      </c>
      <c r="B678" s="40"/>
      <c r="C678" s="41" t="s">
        <v>1370</v>
      </c>
      <c r="D678" s="42" t="s">
        <v>70</v>
      </c>
      <c r="E678" s="43">
        <v>23418.74</v>
      </c>
      <c r="F678" s="43"/>
      <c r="G678" s="43">
        <v>23418.74</v>
      </c>
      <c r="H678" s="19">
        <v>9</v>
      </c>
    </row>
    <row r="679" spans="1:8" x14ac:dyDescent="0.25">
      <c r="A679" s="40" t="s">
        <v>8283</v>
      </c>
      <c r="B679" s="40"/>
      <c r="C679" s="41" t="s">
        <v>8284</v>
      </c>
      <c r="D679" s="42" t="s">
        <v>131</v>
      </c>
      <c r="E679" s="43">
        <v>150.11000000000001</v>
      </c>
      <c r="F679" s="43">
        <v>1.76</v>
      </c>
      <c r="G679" s="43">
        <v>151.87</v>
      </c>
      <c r="H679" s="19">
        <v>9</v>
      </c>
    </row>
    <row r="680" spans="1:8" x14ac:dyDescent="0.25">
      <c r="A680" s="40" t="s">
        <v>8285</v>
      </c>
      <c r="B680" s="40"/>
      <c r="C680" s="41" t="s">
        <v>8286</v>
      </c>
      <c r="D680" s="42" t="s">
        <v>131</v>
      </c>
      <c r="E680" s="43">
        <v>161.63999999999999</v>
      </c>
      <c r="F680" s="43">
        <v>1.76</v>
      </c>
      <c r="G680" s="43">
        <v>163.4</v>
      </c>
      <c r="H680" s="19">
        <v>9</v>
      </c>
    </row>
    <row r="681" spans="1:8" x14ac:dyDescent="0.25">
      <c r="A681" s="40" t="s">
        <v>8287</v>
      </c>
      <c r="B681" s="40"/>
      <c r="C681" s="41" t="s">
        <v>8288</v>
      </c>
      <c r="D681" s="42" t="s">
        <v>131</v>
      </c>
      <c r="E681" s="43">
        <v>195.9</v>
      </c>
      <c r="F681" s="43">
        <v>1.76</v>
      </c>
      <c r="G681" s="43">
        <v>197.66</v>
      </c>
      <c r="H681" s="19">
        <v>9</v>
      </c>
    </row>
    <row r="682" spans="1:8" x14ac:dyDescent="0.25">
      <c r="A682" s="40" t="s">
        <v>8289</v>
      </c>
      <c r="B682" s="40"/>
      <c r="C682" s="41" t="s">
        <v>8290</v>
      </c>
      <c r="D682" s="42" t="s">
        <v>131</v>
      </c>
      <c r="E682" s="43">
        <v>221.62</v>
      </c>
      <c r="F682" s="43">
        <v>1.76</v>
      </c>
      <c r="G682" s="43">
        <v>223.38</v>
      </c>
      <c r="H682" s="19">
        <v>9</v>
      </c>
    </row>
    <row r="683" spans="1:8" x14ac:dyDescent="0.25">
      <c r="A683" s="40" t="s">
        <v>8291</v>
      </c>
      <c r="B683" s="40"/>
      <c r="C683" s="41" t="s">
        <v>8292</v>
      </c>
      <c r="D683" s="42" t="s">
        <v>131</v>
      </c>
      <c r="E683" s="43">
        <v>259.69</v>
      </c>
      <c r="F683" s="43">
        <v>1.76</v>
      </c>
      <c r="G683" s="43">
        <v>261.45</v>
      </c>
      <c r="H683" s="19">
        <v>9</v>
      </c>
    </row>
    <row r="684" spans="1:8" x14ac:dyDescent="0.25">
      <c r="A684" s="40" t="s">
        <v>1383</v>
      </c>
      <c r="B684" s="40"/>
      <c r="C684" s="41" t="s">
        <v>1384</v>
      </c>
      <c r="D684" s="42"/>
      <c r="E684" s="43"/>
      <c r="F684" s="43"/>
      <c r="G684" s="43"/>
      <c r="H684" s="19">
        <v>5</v>
      </c>
    </row>
    <row r="685" spans="1:8" ht="30" x14ac:dyDescent="0.25">
      <c r="A685" s="40" t="s">
        <v>1385</v>
      </c>
      <c r="B685" s="40"/>
      <c r="C685" s="41" t="s">
        <v>1386</v>
      </c>
      <c r="D685" s="42" t="s">
        <v>70</v>
      </c>
      <c r="E685" s="43">
        <v>2066.65</v>
      </c>
      <c r="F685" s="43"/>
      <c r="G685" s="43">
        <v>2066.65</v>
      </c>
      <c r="H685" s="19">
        <v>9</v>
      </c>
    </row>
    <row r="686" spans="1:8" x14ac:dyDescent="0.25">
      <c r="A686" s="40" t="s">
        <v>1387</v>
      </c>
      <c r="B686" s="40"/>
      <c r="C686" s="41" t="s">
        <v>1388</v>
      </c>
      <c r="D686" s="42" t="s">
        <v>131</v>
      </c>
      <c r="E686" s="43">
        <v>38.49</v>
      </c>
      <c r="F686" s="43">
        <v>13.05</v>
      </c>
      <c r="G686" s="43">
        <v>51.54</v>
      </c>
      <c r="H686" s="19">
        <v>9</v>
      </c>
    </row>
    <row r="687" spans="1:8" x14ac:dyDescent="0.25">
      <c r="A687" s="40" t="s">
        <v>1389</v>
      </c>
      <c r="B687" s="40"/>
      <c r="C687" s="41" t="s">
        <v>1390</v>
      </c>
      <c r="D687" s="42" t="s">
        <v>131</v>
      </c>
      <c r="E687" s="43">
        <v>51.86</v>
      </c>
      <c r="F687" s="43">
        <v>18.850000000000001</v>
      </c>
      <c r="G687" s="43">
        <v>70.709999999999994</v>
      </c>
      <c r="H687" s="19">
        <v>9</v>
      </c>
    </row>
    <row r="688" spans="1:8" x14ac:dyDescent="0.25">
      <c r="A688" s="40" t="s">
        <v>1391</v>
      </c>
      <c r="B688" s="40"/>
      <c r="C688" s="41" t="s">
        <v>1392</v>
      </c>
      <c r="D688" s="42" t="s">
        <v>131</v>
      </c>
      <c r="E688" s="43">
        <v>70.11</v>
      </c>
      <c r="F688" s="43">
        <v>25.81</v>
      </c>
      <c r="G688" s="43">
        <v>95.92</v>
      </c>
      <c r="H688" s="19">
        <v>9</v>
      </c>
    </row>
    <row r="689" spans="1:8" x14ac:dyDescent="0.25">
      <c r="A689" s="40" t="s">
        <v>1393</v>
      </c>
      <c r="B689" s="40"/>
      <c r="C689" s="41" t="s">
        <v>1394</v>
      </c>
      <c r="D689" s="42" t="s">
        <v>131</v>
      </c>
      <c r="E689" s="43">
        <v>89.78</v>
      </c>
      <c r="F689" s="43">
        <v>34.159999999999997</v>
      </c>
      <c r="G689" s="43">
        <v>123.94</v>
      </c>
      <c r="H689" s="19">
        <v>9</v>
      </c>
    </row>
    <row r="690" spans="1:8" x14ac:dyDescent="0.25">
      <c r="A690" s="40" t="s">
        <v>1395</v>
      </c>
      <c r="B690" s="40"/>
      <c r="C690" s="41" t="s">
        <v>1396</v>
      </c>
      <c r="D690" s="42"/>
      <c r="E690" s="43"/>
      <c r="F690" s="43"/>
      <c r="G690" s="43"/>
      <c r="H690" s="19">
        <v>5</v>
      </c>
    </row>
    <row r="691" spans="1:8" ht="30" x14ac:dyDescent="0.25">
      <c r="A691" s="40" t="s">
        <v>1397</v>
      </c>
      <c r="B691" s="40"/>
      <c r="C691" s="41" t="s">
        <v>1398</v>
      </c>
      <c r="D691" s="42" t="s">
        <v>70</v>
      </c>
      <c r="E691" s="43">
        <v>2415.48</v>
      </c>
      <c r="F691" s="43"/>
      <c r="G691" s="43">
        <v>2415.48</v>
      </c>
      <c r="H691" s="19">
        <v>9</v>
      </c>
    </row>
    <row r="692" spans="1:8" x14ac:dyDescent="0.25">
      <c r="A692" s="40" t="s">
        <v>1399</v>
      </c>
      <c r="B692" s="40"/>
      <c r="C692" s="41" t="s">
        <v>1400</v>
      </c>
      <c r="D692" s="42" t="s">
        <v>131</v>
      </c>
      <c r="E692" s="43">
        <v>62.97</v>
      </c>
      <c r="F692" s="43">
        <v>10.97</v>
      </c>
      <c r="G692" s="43">
        <v>73.94</v>
      </c>
      <c r="H692" s="19">
        <v>9</v>
      </c>
    </row>
    <row r="693" spans="1:8" x14ac:dyDescent="0.25">
      <c r="A693" s="40" t="s">
        <v>1401</v>
      </c>
      <c r="B693" s="40"/>
      <c r="C693" s="41" t="s">
        <v>1402</v>
      </c>
      <c r="D693" s="42" t="s">
        <v>131</v>
      </c>
      <c r="E693" s="43">
        <v>80.86</v>
      </c>
      <c r="F693" s="43">
        <v>15.84</v>
      </c>
      <c r="G693" s="43">
        <v>96.7</v>
      </c>
      <c r="H693" s="19">
        <v>9</v>
      </c>
    </row>
    <row r="694" spans="1:8" x14ac:dyDescent="0.25">
      <c r="A694" s="40" t="s">
        <v>1403</v>
      </c>
      <c r="B694" s="40"/>
      <c r="C694" s="41" t="s">
        <v>1404</v>
      </c>
      <c r="D694" s="42" t="s">
        <v>131</v>
      </c>
      <c r="E694" s="43">
        <v>102.12</v>
      </c>
      <c r="F694" s="43">
        <v>21.6</v>
      </c>
      <c r="G694" s="43">
        <v>123.72</v>
      </c>
      <c r="H694" s="19">
        <v>9</v>
      </c>
    </row>
    <row r="695" spans="1:8" x14ac:dyDescent="0.25">
      <c r="A695" s="40" t="s">
        <v>1405</v>
      </c>
      <c r="B695" s="40"/>
      <c r="C695" s="41" t="s">
        <v>1406</v>
      </c>
      <c r="D695" s="42" t="s">
        <v>131</v>
      </c>
      <c r="E695" s="43">
        <v>164.66</v>
      </c>
      <c r="F695" s="43">
        <v>28.16</v>
      </c>
      <c r="G695" s="43">
        <v>192.82</v>
      </c>
      <c r="H695" s="19">
        <v>9</v>
      </c>
    </row>
    <row r="696" spans="1:8" x14ac:dyDescent="0.25">
      <c r="A696" s="40" t="s">
        <v>1407</v>
      </c>
      <c r="B696" s="40"/>
      <c r="C696" s="41" t="s">
        <v>1408</v>
      </c>
      <c r="D696" s="42"/>
      <c r="E696" s="43"/>
      <c r="F696" s="43"/>
      <c r="G696" s="43"/>
      <c r="H696" s="19">
        <v>5</v>
      </c>
    </row>
    <row r="697" spans="1:8" ht="30" x14ac:dyDescent="0.25">
      <c r="A697" s="40" t="s">
        <v>1409</v>
      </c>
      <c r="B697" s="40"/>
      <c r="C697" s="41" t="s">
        <v>1410</v>
      </c>
      <c r="D697" s="42" t="s">
        <v>70</v>
      </c>
      <c r="E697" s="43">
        <v>19725.349999999999</v>
      </c>
      <c r="F697" s="43"/>
      <c r="G697" s="43">
        <v>19725.349999999999</v>
      </c>
      <c r="H697" s="19">
        <v>9</v>
      </c>
    </row>
    <row r="698" spans="1:8" x14ac:dyDescent="0.25">
      <c r="A698" s="40" t="s">
        <v>1411</v>
      </c>
      <c r="B698" s="40"/>
      <c r="C698" s="41" t="s">
        <v>1412</v>
      </c>
      <c r="D698" s="42" t="s">
        <v>131</v>
      </c>
      <c r="E698" s="43">
        <v>206.73</v>
      </c>
      <c r="F698" s="43">
        <v>7.98</v>
      </c>
      <c r="G698" s="43">
        <v>214.71</v>
      </c>
      <c r="H698" s="19">
        <v>9</v>
      </c>
    </row>
    <row r="699" spans="1:8" x14ac:dyDescent="0.25">
      <c r="A699" s="40" t="s">
        <v>1413</v>
      </c>
      <c r="B699" s="40"/>
      <c r="C699" s="41" t="s">
        <v>1414</v>
      </c>
      <c r="D699" s="42" t="s">
        <v>131</v>
      </c>
      <c r="E699" s="43">
        <v>195.66</v>
      </c>
      <c r="F699" s="43">
        <v>10.01</v>
      </c>
      <c r="G699" s="43">
        <v>205.67</v>
      </c>
      <c r="H699" s="19">
        <v>9</v>
      </c>
    </row>
    <row r="700" spans="1:8" x14ac:dyDescent="0.25">
      <c r="A700" s="40" t="s">
        <v>1415</v>
      </c>
      <c r="B700" s="40"/>
      <c r="C700" s="41" t="s">
        <v>1416</v>
      </c>
      <c r="D700" s="42" t="s">
        <v>131</v>
      </c>
      <c r="E700" s="43">
        <v>251.91</v>
      </c>
      <c r="F700" s="43">
        <v>15.15</v>
      </c>
      <c r="G700" s="43">
        <v>267.06</v>
      </c>
      <c r="H700" s="19">
        <v>9</v>
      </c>
    </row>
    <row r="701" spans="1:8" x14ac:dyDescent="0.25">
      <c r="A701" s="40" t="s">
        <v>1417</v>
      </c>
      <c r="B701" s="40"/>
      <c r="C701" s="41" t="s">
        <v>1418</v>
      </c>
      <c r="D701" s="42" t="s">
        <v>131</v>
      </c>
      <c r="E701" s="43">
        <v>288.07</v>
      </c>
      <c r="F701" s="43">
        <v>21.2</v>
      </c>
      <c r="G701" s="43">
        <v>309.27</v>
      </c>
      <c r="H701" s="19">
        <v>9</v>
      </c>
    </row>
    <row r="702" spans="1:8" x14ac:dyDescent="0.25">
      <c r="A702" s="40" t="s">
        <v>1419</v>
      </c>
      <c r="B702" s="40"/>
      <c r="C702" s="41" t="s">
        <v>1420</v>
      </c>
      <c r="D702" s="42" t="s">
        <v>131</v>
      </c>
      <c r="E702" s="43">
        <v>353.97</v>
      </c>
      <c r="F702" s="43">
        <v>32.4</v>
      </c>
      <c r="G702" s="43">
        <v>386.37</v>
      </c>
      <c r="H702" s="19">
        <v>9</v>
      </c>
    </row>
    <row r="703" spans="1:8" x14ac:dyDescent="0.25">
      <c r="A703" s="40" t="s">
        <v>1421</v>
      </c>
      <c r="B703" s="40"/>
      <c r="C703" s="41" t="s">
        <v>1422</v>
      </c>
      <c r="D703" s="42" t="s">
        <v>131</v>
      </c>
      <c r="E703" s="43">
        <v>412.16</v>
      </c>
      <c r="F703" s="43">
        <v>38</v>
      </c>
      <c r="G703" s="43">
        <v>450.16</v>
      </c>
      <c r="H703" s="19">
        <v>9</v>
      </c>
    </row>
    <row r="704" spans="1:8" x14ac:dyDescent="0.25">
      <c r="A704" s="40" t="s">
        <v>1423</v>
      </c>
      <c r="B704" s="40"/>
      <c r="C704" s="41" t="s">
        <v>1424</v>
      </c>
      <c r="D704" s="42" t="s">
        <v>131</v>
      </c>
      <c r="E704" s="43">
        <v>491.19</v>
      </c>
      <c r="F704" s="43">
        <v>44.93</v>
      </c>
      <c r="G704" s="43">
        <v>536.12</v>
      </c>
      <c r="H704" s="19">
        <v>9</v>
      </c>
    </row>
    <row r="705" spans="1:8" x14ac:dyDescent="0.25">
      <c r="A705" s="40" t="s">
        <v>1425</v>
      </c>
      <c r="B705" s="40"/>
      <c r="C705" s="41" t="s">
        <v>1426</v>
      </c>
      <c r="D705" s="42" t="s">
        <v>131</v>
      </c>
      <c r="E705" s="43">
        <v>578.41</v>
      </c>
      <c r="F705" s="43">
        <v>38</v>
      </c>
      <c r="G705" s="43">
        <v>616.41</v>
      </c>
      <c r="H705" s="19">
        <v>9</v>
      </c>
    </row>
    <row r="706" spans="1:8" x14ac:dyDescent="0.25">
      <c r="A706" s="40" t="s">
        <v>1427</v>
      </c>
      <c r="B706" s="40"/>
      <c r="C706" s="41" t="s">
        <v>1428</v>
      </c>
      <c r="D706" s="42" t="s">
        <v>131</v>
      </c>
      <c r="E706" s="43">
        <v>275.93</v>
      </c>
      <c r="F706" s="43"/>
      <c r="G706" s="43">
        <v>275.93</v>
      </c>
      <c r="H706" s="19">
        <v>9</v>
      </c>
    </row>
    <row r="707" spans="1:8" x14ac:dyDescent="0.25">
      <c r="A707" s="40" t="s">
        <v>1429</v>
      </c>
      <c r="B707" s="40"/>
      <c r="C707" s="41" t="s">
        <v>1430</v>
      </c>
      <c r="D707" s="42" t="s">
        <v>131</v>
      </c>
      <c r="E707" s="43">
        <v>448.43</v>
      </c>
      <c r="F707" s="43"/>
      <c r="G707" s="43">
        <v>448.43</v>
      </c>
      <c r="H707" s="19">
        <v>9</v>
      </c>
    </row>
    <row r="708" spans="1:8" ht="30" x14ac:dyDescent="0.25">
      <c r="A708" s="40" t="s">
        <v>1431</v>
      </c>
      <c r="B708" s="40"/>
      <c r="C708" s="41" t="s">
        <v>1432</v>
      </c>
      <c r="D708" s="42" t="s">
        <v>70</v>
      </c>
      <c r="E708" s="43">
        <v>19725.349999999999</v>
      </c>
      <c r="F708" s="43"/>
      <c r="G708" s="43">
        <v>19725.349999999999</v>
      </c>
      <c r="H708" s="19">
        <v>9</v>
      </c>
    </row>
    <row r="709" spans="1:8" x14ac:dyDescent="0.25">
      <c r="A709" s="40" t="s">
        <v>1433</v>
      </c>
      <c r="B709" s="40"/>
      <c r="C709" s="41" t="s">
        <v>1434</v>
      </c>
      <c r="D709" s="42" t="s">
        <v>131</v>
      </c>
      <c r="E709" s="43">
        <v>969.52</v>
      </c>
      <c r="F709" s="43"/>
      <c r="G709" s="43">
        <v>969.52</v>
      </c>
      <c r="H709" s="19">
        <v>9</v>
      </c>
    </row>
    <row r="710" spans="1:8" x14ac:dyDescent="0.25">
      <c r="A710" s="40" t="s">
        <v>1435</v>
      </c>
      <c r="B710" s="40"/>
      <c r="C710" s="41" t="s">
        <v>1436</v>
      </c>
      <c r="D710" s="42" t="s">
        <v>131</v>
      </c>
      <c r="E710" s="43">
        <v>1259.8900000000001</v>
      </c>
      <c r="F710" s="43"/>
      <c r="G710" s="43">
        <v>1259.8900000000001</v>
      </c>
      <c r="H710" s="19">
        <v>9</v>
      </c>
    </row>
    <row r="711" spans="1:8" x14ac:dyDescent="0.25">
      <c r="A711" s="40" t="s">
        <v>1437</v>
      </c>
      <c r="B711" s="40"/>
      <c r="C711" s="41" t="s">
        <v>1438</v>
      </c>
      <c r="D711" s="42" t="s">
        <v>131</v>
      </c>
      <c r="E711" s="43">
        <v>1399.2</v>
      </c>
      <c r="F711" s="43"/>
      <c r="G711" s="43">
        <v>1399.2</v>
      </c>
      <c r="H711" s="19">
        <v>9</v>
      </c>
    </row>
    <row r="712" spans="1:8" ht="30" x14ac:dyDescent="0.25">
      <c r="A712" s="40" t="s">
        <v>1439</v>
      </c>
      <c r="B712" s="40"/>
      <c r="C712" s="41" t="s">
        <v>1440</v>
      </c>
      <c r="D712" s="42" t="s">
        <v>131</v>
      </c>
      <c r="E712" s="43">
        <v>627.19000000000005</v>
      </c>
      <c r="F712" s="43"/>
      <c r="G712" s="43">
        <v>627.19000000000005</v>
      </c>
      <c r="H712" s="19">
        <v>9</v>
      </c>
    </row>
    <row r="713" spans="1:8" ht="30" x14ac:dyDescent="0.25">
      <c r="A713" s="40" t="s">
        <v>1441</v>
      </c>
      <c r="B713" s="40"/>
      <c r="C713" s="41" t="s">
        <v>1442</v>
      </c>
      <c r="D713" s="42" t="s">
        <v>131</v>
      </c>
      <c r="E713" s="43">
        <v>757.44</v>
      </c>
      <c r="F713" s="43"/>
      <c r="G713" s="43">
        <v>757.44</v>
      </c>
      <c r="H713" s="19">
        <v>9</v>
      </c>
    </row>
    <row r="714" spans="1:8" ht="30" x14ac:dyDescent="0.25">
      <c r="A714" s="40" t="s">
        <v>1443</v>
      </c>
      <c r="B714" s="40"/>
      <c r="C714" s="41" t="s">
        <v>1444</v>
      </c>
      <c r="D714" s="42" t="s">
        <v>156</v>
      </c>
      <c r="E714" s="43">
        <v>437.13</v>
      </c>
      <c r="F714" s="43"/>
      <c r="G714" s="43">
        <v>437.13</v>
      </c>
      <c r="H714" s="19">
        <v>9</v>
      </c>
    </row>
    <row r="715" spans="1:8" x14ac:dyDescent="0.25">
      <c r="A715" s="40" t="s">
        <v>1445</v>
      </c>
      <c r="B715" s="40"/>
      <c r="C715" s="41" t="s">
        <v>1446</v>
      </c>
      <c r="D715" s="42"/>
      <c r="E715" s="43"/>
      <c r="F715" s="43"/>
      <c r="G715" s="43"/>
      <c r="H715" s="19">
        <v>5</v>
      </c>
    </row>
    <row r="716" spans="1:8" ht="30" x14ac:dyDescent="0.25">
      <c r="A716" s="40" t="s">
        <v>1447</v>
      </c>
      <c r="B716" s="40"/>
      <c r="C716" s="41" t="s">
        <v>1448</v>
      </c>
      <c r="D716" s="42" t="s">
        <v>70</v>
      </c>
      <c r="E716" s="43">
        <v>1905.62</v>
      </c>
      <c r="F716" s="43"/>
      <c r="G716" s="43">
        <v>1905.62</v>
      </c>
      <c r="H716" s="19">
        <v>9</v>
      </c>
    </row>
    <row r="717" spans="1:8" x14ac:dyDescent="0.25">
      <c r="A717" s="40" t="s">
        <v>1449</v>
      </c>
      <c r="B717" s="40"/>
      <c r="C717" s="41" t="s">
        <v>1450</v>
      </c>
      <c r="D717" s="42" t="s">
        <v>131</v>
      </c>
      <c r="E717" s="43">
        <v>31.9</v>
      </c>
      <c r="F717" s="43"/>
      <c r="G717" s="43">
        <v>31.9</v>
      </c>
      <c r="H717" s="19">
        <v>9</v>
      </c>
    </row>
    <row r="718" spans="1:8" x14ac:dyDescent="0.25">
      <c r="A718" s="40" t="s">
        <v>1451</v>
      </c>
      <c r="B718" s="40"/>
      <c r="C718" s="41" t="s">
        <v>1452</v>
      </c>
      <c r="D718" s="42" t="s">
        <v>131</v>
      </c>
      <c r="E718" s="43">
        <v>37.520000000000003</v>
      </c>
      <c r="F718" s="43"/>
      <c r="G718" s="43">
        <v>37.520000000000003</v>
      </c>
      <c r="H718" s="19">
        <v>9</v>
      </c>
    </row>
    <row r="719" spans="1:8" x14ac:dyDescent="0.25">
      <c r="A719" s="40" t="s">
        <v>1453</v>
      </c>
      <c r="B719" s="40"/>
      <c r="C719" s="41" t="s">
        <v>1454</v>
      </c>
      <c r="D719" s="42" t="s">
        <v>131</v>
      </c>
      <c r="E719" s="43">
        <v>56.6</v>
      </c>
      <c r="F719" s="43"/>
      <c r="G719" s="43">
        <v>56.6</v>
      </c>
      <c r="H719" s="19">
        <v>9</v>
      </c>
    </row>
    <row r="720" spans="1:8" ht="30" x14ac:dyDescent="0.25">
      <c r="A720" s="40" t="s">
        <v>1455</v>
      </c>
      <c r="B720" s="40"/>
      <c r="C720" s="41" t="s">
        <v>1456</v>
      </c>
      <c r="D720" s="42" t="s">
        <v>156</v>
      </c>
      <c r="E720" s="43"/>
      <c r="F720" s="43">
        <v>433.7</v>
      </c>
      <c r="G720" s="43">
        <v>433.7</v>
      </c>
      <c r="H720" s="19">
        <v>9</v>
      </c>
    </row>
    <row r="721" spans="1:8" x14ac:dyDescent="0.25">
      <c r="A721" s="40" t="s">
        <v>1457</v>
      </c>
      <c r="B721" s="40"/>
      <c r="C721" s="41" t="s">
        <v>1458</v>
      </c>
      <c r="D721" s="42"/>
      <c r="E721" s="43"/>
      <c r="F721" s="43"/>
      <c r="G721" s="43"/>
      <c r="H721" s="19">
        <v>5</v>
      </c>
    </row>
    <row r="722" spans="1:8" ht="30" x14ac:dyDescent="0.25">
      <c r="A722" s="40" t="s">
        <v>1459</v>
      </c>
      <c r="B722" s="40"/>
      <c r="C722" s="41" t="s">
        <v>1460</v>
      </c>
      <c r="D722" s="42" t="s">
        <v>70</v>
      </c>
      <c r="E722" s="43">
        <v>31217.81</v>
      </c>
      <c r="F722" s="43"/>
      <c r="G722" s="43">
        <v>31217.81</v>
      </c>
      <c r="H722" s="19">
        <v>9</v>
      </c>
    </row>
    <row r="723" spans="1:8" x14ac:dyDescent="0.25">
      <c r="A723" s="40" t="s">
        <v>1461</v>
      </c>
      <c r="B723" s="40"/>
      <c r="C723" s="41" t="s">
        <v>1462</v>
      </c>
      <c r="D723" s="42" t="s">
        <v>131</v>
      </c>
      <c r="E723" s="43">
        <v>37.619999999999997</v>
      </c>
      <c r="F723" s="43">
        <v>4.7</v>
      </c>
      <c r="G723" s="43">
        <v>42.32</v>
      </c>
      <c r="H723" s="19">
        <v>9</v>
      </c>
    </row>
    <row r="724" spans="1:8" x14ac:dyDescent="0.25">
      <c r="A724" s="40" t="s">
        <v>1463</v>
      </c>
      <c r="B724" s="40"/>
      <c r="C724" s="41" t="s">
        <v>1464</v>
      </c>
      <c r="D724" s="42" t="s">
        <v>131</v>
      </c>
      <c r="E724" s="43">
        <v>47.23</v>
      </c>
      <c r="F724" s="43">
        <v>4.7</v>
      </c>
      <c r="G724" s="43">
        <v>51.93</v>
      </c>
      <c r="H724" s="19">
        <v>9</v>
      </c>
    </row>
    <row r="725" spans="1:8" x14ac:dyDescent="0.25">
      <c r="A725" s="40" t="s">
        <v>1465</v>
      </c>
      <c r="B725" s="40"/>
      <c r="C725" s="41" t="s">
        <v>1466</v>
      </c>
      <c r="D725" s="42" t="s">
        <v>131</v>
      </c>
      <c r="E725" s="43">
        <v>60.12</v>
      </c>
      <c r="F725" s="43">
        <v>4.7</v>
      </c>
      <c r="G725" s="43">
        <v>64.819999999999993</v>
      </c>
      <c r="H725" s="19">
        <v>9</v>
      </c>
    </row>
    <row r="726" spans="1:8" x14ac:dyDescent="0.25">
      <c r="A726" s="40" t="s">
        <v>1467</v>
      </c>
      <c r="B726" s="40"/>
      <c r="C726" s="41" t="s">
        <v>1468</v>
      </c>
      <c r="D726" s="42" t="s">
        <v>131</v>
      </c>
      <c r="E726" s="43">
        <v>69.38</v>
      </c>
      <c r="F726" s="43">
        <v>4.7</v>
      </c>
      <c r="G726" s="43">
        <v>74.08</v>
      </c>
      <c r="H726" s="19">
        <v>9</v>
      </c>
    </row>
    <row r="727" spans="1:8" x14ac:dyDescent="0.25">
      <c r="A727" s="40" t="s">
        <v>1469</v>
      </c>
      <c r="B727" s="40"/>
      <c r="C727" s="41" t="s">
        <v>1470</v>
      </c>
      <c r="D727" s="42" t="s">
        <v>131</v>
      </c>
      <c r="E727" s="43">
        <v>79.05</v>
      </c>
      <c r="F727" s="43">
        <v>4.7</v>
      </c>
      <c r="G727" s="43">
        <v>83.75</v>
      </c>
      <c r="H727" s="19">
        <v>9</v>
      </c>
    </row>
    <row r="728" spans="1:8" x14ac:dyDescent="0.25">
      <c r="A728" s="40" t="s">
        <v>1471</v>
      </c>
      <c r="B728" s="40"/>
      <c r="C728" s="41" t="s">
        <v>1472</v>
      </c>
      <c r="D728" s="42" t="s">
        <v>131</v>
      </c>
      <c r="E728" s="43">
        <v>98.25</v>
      </c>
      <c r="F728" s="43">
        <v>4.7</v>
      </c>
      <c r="G728" s="43">
        <v>102.95</v>
      </c>
      <c r="H728" s="19">
        <v>9</v>
      </c>
    </row>
    <row r="729" spans="1:8" x14ac:dyDescent="0.25">
      <c r="A729" s="40" t="s">
        <v>1473</v>
      </c>
      <c r="B729" s="40"/>
      <c r="C729" s="41" t="s">
        <v>1474</v>
      </c>
      <c r="D729" s="42" t="s">
        <v>131</v>
      </c>
      <c r="E729" s="43">
        <v>120.39</v>
      </c>
      <c r="F729" s="43">
        <v>4.7</v>
      </c>
      <c r="G729" s="43">
        <v>125.09</v>
      </c>
      <c r="H729" s="19">
        <v>9</v>
      </c>
    </row>
    <row r="730" spans="1:8" x14ac:dyDescent="0.25">
      <c r="A730" s="40" t="s">
        <v>1475</v>
      </c>
      <c r="B730" s="40"/>
      <c r="C730" s="41" t="s">
        <v>1476</v>
      </c>
      <c r="D730" s="42" t="s">
        <v>131</v>
      </c>
      <c r="E730" s="43">
        <v>147.68</v>
      </c>
      <c r="F730" s="43">
        <v>4.7</v>
      </c>
      <c r="G730" s="43">
        <v>152.38</v>
      </c>
      <c r="H730" s="19">
        <v>9</v>
      </c>
    </row>
    <row r="731" spans="1:8" x14ac:dyDescent="0.25">
      <c r="A731" s="40" t="s">
        <v>1477</v>
      </c>
      <c r="B731" s="40"/>
      <c r="C731" s="41" t="s">
        <v>1478</v>
      </c>
      <c r="D731" s="42"/>
      <c r="E731" s="43"/>
      <c r="F731" s="43"/>
      <c r="G731" s="43"/>
      <c r="H731" s="19">
        <v>5</v>
      </c>
    </row>
    <row r="732" spans="1:8" ht="30" x14ac:dyDescent="0.25">
      <c r="A732" s="40" t="s">
        <v>1479</v>
      </c>
      <c r="B732" s="40"/>
      <c r="C732" s="41" t="s">
        <v>1480</v>
      </c>
      <c r="D732" s="42" t="s">
        <v>70</v>
      </c>
      <c r="E732" s="43">
        <v>19476.95</v>
      </c>
      <c r="F732" s="43"/>
      <c r="G732" s="43">
        <v>19476.95</v>
      </c>
      <c r="H732" s="19">
        <v>9</v>
      </c>
    </row>
    <row r="733" spans="1:8" ht="30" x14ac:dyDescent="0.25">
      <c r="A733" s="40" t="s">
        <v>1481</v>
      </c>
      <c r="B733" s="40"/>
      <c r="C733" s="41" t="s">
        <v>1482</v>
      </c>
      <c r="D733" s="42" t="s">
        <v>131</v>
      </c>
      <c r="E733" s="43">
        <v>255.94</v>
      </c>
      <c r="F733" s="43">
        <v>21.2</v>
      </c>
      <c r="G733" s="43">
        <v>277.14</v>
      </c>
      <c r="H733" s="19">
        <v>9</v>
      </c>
    </row>
    <row r="734" spans="1:8" ht="30" x14ac:dyDescent="0.25">
      <c r="A734" s="40" t="s">
        <v>1483</v>
      </c>
      <c r="B734" s="40"/>
      <c r="C734" s="41" t="s">
        <v>1484</v>
      </c>
      <c r="D734" s="42" t="s">
        <v>131</v>
      </c>
      <c r="E734" s="43">
        <v>320.76</v>
      </c>
      <c r="F734" s="43">
        <v>32.4</v>
      </c>
      <c r="G734" s="43">
        <v>353.16</v>
      </c>
      <c r="H734" s="19">
        <v>9</v>
      </c>
    </row>
    <row r="735" spans="1:8" ht="30" x14ac:dyDescent="0.25">
      <c r="A735" s="40" t="s">
        <v>1485</v>
      </c>
      <c r="B735" s="40"/>
      <c r="C735" s="41" t="s">
        <v>1486</v>
      </c>
      <c r="D735" s="42" t="s">
        <v>131</v>
      </c>
      <c r="E735" s="43">
        <v>389.94</v>
      </c>
      <c r="F735" s="43">
        <v>38</v>
      </c>
      <c r="G735" s="43">
        <v>427.94</v>
      </c>
      <c r="H735" s="19">
        <v>9</v>
      </c>
    </row>
    <row r="736" spans="1:8" x14ac:dyDescent="0.25">
      <c r="A736" s="40" t="s">
        <v>1487</v>
      </c>
      <c r="B736" s="40"/>
      <c r="C736" s="41" t="s">
        <v>1488</v>
      </c>
      <c r="D736" s="42"/>
      <c r="E736" s="43"/>
      <c r="F736" s="43"/>
      <c r="G736" s="43"/>
      <c r="H736" s="19">
        <v>2</v>
      </c>
    </row>
    <row r="737" spans="1:8" x14ac:dyDescent="0.25">
      <c r="A737" s="40" t="s">
        <v>1489</v>
      </c>
      <c r="B737" s="40"/>
      <c r="C737" s="41" t="s">
        <v>1490</v>
      </c>
      <c r="D737" s="42"/>
      <c r="E737" s="43"/>
      <c r="F737" s="43"/>
      <c r="G737" s="43"/>
      <c r="H737" s="19">
        <v>5</v>
      </c>
    </row>
    <row r="738" spans="1:8" ht="30" x14ac:dyDescent="0.25">
      <c r="A738" s="40" t="s">
        <v>1491</v>
      </c>
      <c r="B738" s="40"/>
      <c r="C738" s="41" t="s">
        <v>1492</v>
      </c>
      <c r="D738" s="42" t="s">
        <v>73</v>
      </c>
      <c r="E738" s="43">
        <v>132.33000000000001</v>
      </c>
      <c r="F738" s="43">
        <v>28.48</v>
      </c>
      <c r="G738" s="43">
        <v>160.81</v>
      </c>
      <c r="H738" s="19">
        <v>9</v>
      </c>
    </row>
    <row r="739" spans="1:8" ht="30" x14ac:dyDescent="0.25">
      <c r="A739" s="40" t="s">
        <v>1493</v>
      </c>
      <c r="B739" s="40"/>
      <c r="C739" s="41" t="s">
        <v>1494</v>
      </c>
      <c r="D739" s="42" t="s">
        <v>73</v>
      </c>
      <c r="E739" s="43">
        <v>135.54</v>
      </c>
      <c r="F739" s="43">
        <v>31.31</v>
      </c>
      <c r="G739" s="43">
        <v>166.85</v>
      </c>
      <c r="H739" s="19">
        <v>9</v>
      </c>
    </row>
    <row r="740" spans="1:8" ht="30" x14ac:dyDescent="0.25">
      <c r="A740" s="40" t="s">
        <v>1495</v>
      </c>
      <c r="B740" s="40"/>
      <c r="C740" s="41" t="s">
        <v>1496</v>
      </c>
      <c r="D740" s="42" t="s">
        <v>73</v>
      </c>
      <c r="E740" s="43">
        <v>167.58</v>
      </c>
      <c r="F740" s="43">
        <v>34.159999999999997</v>
      </c>
      <c r="G740" s="43">
        <v>201.74</v>
      </c>
      <c r="H740" s="19">
        <v>9</v>
      </c>
    </row>
    <row r="741" spans="1:8" ht="30" x14ac:dyDescent="0.25">
      <c r="A741" s="40" t="s">
        <v>1497</v>
      </c>
      <c r="B741" s="40"/>
      <c r="C741" s="41" t="s">
        <v>1498</v>
      </c>
      <c r="D741" s="42" t="s">
        <v>73</v>
      </c>
      <c r="E741" s="43">
        <v>177.75</v>
      </c>
      <c r="F741" s="43">
        <v>36.99</v>
      </c>
      <c r="G741" s="43">
        <v>214.74</v>
      </c>
      <c r="H741" s="19">
        <v>9</v>
      </c>
    </row>
    <row r="742" spans="1:8" ht="30" x14ac:dyDescent="0.25">
      <c r="A742" s="40" t="s">
        <v>1499</v>
      </c>
      <c r="B742" s="40"/>
      <c r="C742" s="41" t="s">
        <v>1500</v>
      </c>
      <c r="D742" s="42" t="s">
        <v>73</v>
      </c>
      <c r="E742" s="43">
        <v>230.41</v>
      </c>
      <c r="F742" s="43">
        <v>40.6</v>
      </c>
      <c r="G742" s="43">
        <v>271.01</v>
      </c>
      <c r="H742" s="19">
        <v>9</v>
      </c>
    </row>
    <row r="743" spans="1:8" ht="30" x14ac:dyDescent="0.25">
      <c r="A743" s="40" t="s">
        <v>1501</v>
      </c>
      <c r="B743" s="40"/>
      <c r="C743" s="41" t="s">
        <v>1502</v>
      </c>
      <c r="D743" s="42" t="s">
        <v>73</v>
      </c>
      <c r="E743" s="43">
        <v>140.55000000000001</v>
      </c>
      <c r="F743" s="43">
        <v>31.31</v>
      </c>
      <c r="G743" s="43">
        <v>171.86</v>
      </c>
      <c r="H743" s="19">
        <v>9</v>
      </c>
    </row>
    <row r="744" spans="1:8" ht="30" x14ac:dyDescent="0.25">
      <c r="A744" s="40" t="s">
        <v>1503</v>
      </c>
      <c r="B744" s="40"/>
      <c r="C744" s="41" t="s">
        <v>1504</v>
      </c>
      <c r="D744" s="42" t="s">
        <v>73</v>
      </c>
      <c r="E744" s="43">
        <v>164.51</v>
      </c>
      <c r="F744" s="43">
        <v>31.31</v>
      </c>
      <c r="G744" s="43">
        <v>195.82</v>
      </c>
      <c r="H744" s="19">
        <v>9</v>
      </c>
    </row>
    <row r="745" spans="1:8" ht="30" x14ac:dyDescent="0.25">
      <c r="A745" s="40" t="s">
        <v>1505</v>
      </c>
      <c r="B745" s="40"/>
      <c r="C745" s="41" t="s">
        <v>1506</v>
      </c>
      <c r="D745" s="42" t="s">
        <v>73</v>
      </c>
      <c r="E745" s="43">
        <v>183.02</v>
      </c>
      <c r="F745" s="43">
        <v>34.159999999999997</v>
      </c>
      <c r="G745" s="43">
        <v>217.18</v>
      </c>
      <c r="H745" s="19">
        <v>9</v>
      </c>
    </row>
    <row r="746" spans="1:8" ht="30" x14ac:dyDescent="0.25">
      <c r="A746" s="40" t="s">
        <v>1507</v>
      </c>
      <c r="B746" s="40"/>
      <c r="C746" s="41" t="s">
        <v>1508</v>
      </c>
      <c r="D746" s="42" t="s">
        <v>73</v>
      </c>
      <c r="E746" s="43">
        <v>221.76</v>
      </c>
      <c r="F746" s="43">
        <v>36.99</v>
      </c>
      <c r="G746" s="43">
        <v>258.75</v>
      </c>
      <c r="H746" s="19">
        <v>9</v>
      </c>
    </row>
    <row r="747" spans="1:8" ht="30" x14ac:dyDescent="0.25">
      <c r="A747" s="40" t="s">
        <v>1509</v>
      </c>
      <c r="B747" s="40"/>
      <c r="C747" s="41" t="s">
        <v>1510</v>
      </c>
      <c r="D747" s="42" t="s">
        <v>73</v>
      </c>
      <c r="E747" s="43">
        <v>296.45999999999998</v>
      </c>
      <c r="F747" s="43">
        <v>40.6</v>
      </c>
      <c r="G747" s="43">
        <v>337.06</v>
      </c>
      <c r="H747" s="19">
        <v>9</v>
      </c>
    </row>
    <row r="748" spans="1:8" x14ac:dyDescent="0.25">
      <c r="A748" s="40" t="s">
        <v>1511</v>
      </c>
      <c r="B748" s="40"/>
      <c r="C748" s="41" t="s">
        <v>1512</v>
      </c>
      <c r="D748" s="42"/>
      <c r="E748" s="43"/>
      <c r="F748" s="43"/>
      <c r="G748" s="43"/>
      <c r="H748" s="19">
        <v>5</v>
      </c>
    </row>
    <row r="749" spans="1:8" ht="30" x14ac:dyDescent="0.25">
      <c r="A749" s="40" t="s">
        <v>1513</v>
      </c>
      <c r="B749" s="40"/>
      <c r="C749" s="41" t="s">
        <v>1514</v>
      </c>
      <c r="D749" s="42" t="s">
        <v>73</v>
      </c>
      <c r="E749" s="43">
        <v>163.26</v>
      </c>
      <c r="F749" s="43">
        <v>31.31</v>
      </c>
      <c r="G749" s="43">
        <v>194.57</v>
      </c>
      <c r="H749" s="19">
        <v>9</v>
      </c>
    </row>
    <row r="750" spans="1:8" ht="30" x14ac:dyDescent="0.25">
      <c r="A750" s="40" t="s">
        <v>1515</v>
      </c>
      <c r="B750" s="40"/>
      <c r="C750" s="41" t="s">
        <v>1516</v>
      </c>
      <c r="D750" s="42" t="s">
        <v>73</v>
      </c>
      <c r="E750" s="43">
        <v>162.79</v>
      </c>
      <c r="F750" s="43">
        <v>34.159999999999997</v>
      </c>
      <c r="G750" s="43">
        <v>196.95</v>
      </c>
      <c r="H750" s="19">
        <v>9</v>
      </c>
    </row>
    <row r="751" spans="1:8" ht="30" x14ac:dyDescent="0.25">
      <c r="A751" s="40" t="s">
        <v>1517</v>
      </c>
      <c r="B751" s="40"/>
      <c r="C751" s="41" t="s">
        <v>1518</v>
      </c>
      <c r="D751" s="42" t="s">
        <v>73</v>
      </c>
      <c r="E751" s="43">
        <v>175.44</v>
      </c>
      <c r="F751" s="43">
        <v>36.99</v>
      </c>
      <c r="G751" s="43">
        <v>212.43</v>
      </c>
      <c r="H751" s="19">
        <v>9</v>
      </c>
    </row>
    <row r="752" spans="1:8" ht="30" x14ac:dyDescent="0.25">
      <c r="A752" s="40" t="s">
        <v>1519</v>
      </c>
      <c r="B752" s="40"/>
      <c r="C752" s="41" t="s">
        <v>1520</v>
      </c>
      <c r="D752" s="42" t="s">
        <v>73</v>
      </c>
      <c r="E752" s="43">
        <v>190.47</v>
      </c>
      <c r="F752" s="43">
        <v>40.6</v>
      </c>
      <c r="G752" s="43">
        <v>231.07</v>
      </c>
      <c r="H752" s="19">
        <v>9</v>
      </c>
    </row>
    <row r="753" spans="1:8" x14ac:dyDescent="0.25">
      <c r="A753" s="40" t="s">
        <v>1521</v>
      </c>
      <c r="B753" s="40"/>
      <c r="C753" s="41" t="s">
        <v>1522</v>
      </c>
      <c r="D753" s="42"/>
      <c r="E753" s="43"/>
      <c r="F753" s="43"/>
      <c r="G753" s="43"/>
      <c r="H753" s="19">
        <v>5</v>
      </c>
    </row>
    <row r="754" spans="1:8" x14ac:dyDescent="0.25">
      <c r="A754" s="40" t="s">
        <v>1523</v>
      </c>
      <c r="B754" s="40"/>
      <c r="C754" s="41" t="s">
        <v>1524</v>
      </c>
      <c r="D754" s="42" t="s">
        <v>73</v>
      </c>
      <c r="E754" s="43">
        <v>176.93</v>
      </c>
      <c r="F754" s="43">
        <v>9.5500000000000007</v>
      </c>
      <c r="G754" s="43">
        <v>186.48</v>
      </c>
      <c r="H754" s="19">
        <v>9</v>
      </c>
    </row>
    <row r="755" spans="1:8" x14ac:dyDescent="0.25">
      <c r="A755" s="40" t="s">
        <v>1525</v>
      </c>
      <c r="B755" s="40"/>
      <c r="C755" s="41" t="s">
        <v>1526</v>
      </c>
      <c r="D755" s="42" t="s">
        <v>73</v>
      </c>
      <c r="E755" s="43">
        <v>188.06</v>
      </c>
      <c r="F755" s="43">
        <v>10.039999999999999</v>
      </c>
      <c r="G755" s="43">
        <v>198.1</v>
      </c>
      <c r="H755" s="19">
        <v>9</v>
      </c>
    </row>
    <row r="756" spans="1:8" x14ac:dyDescent="0.25">
      <c r="A756" s="40" t="s">
        <v>1527</v>
      </c>
      <c r="B756" s="40"/>
      <c r="C756" s="41" t="s">
        <v>1528</v>
      </c>
      <c r="D756" s="42" t="s">
        <v>73</v>
      </c>
      <c r="E756" s="43">
        <v>207.83</v>
      </c>
      <c r="F756" s="43">
        <v>10.53</v>
      </c>
      <c r="G756" s="43">
        <v>218.36</v>
      </c>
      <c r="H756" s="19">
        <v>9</v>
      </c>
    </row>
    <row r="757" spans="1:8" x14ac:dyDescent="0.25">
      <c r="A757" s="40" t="s">
        <v>1529</v>
      </c>
      <c r="B757" s="40"/>
      <c r="C757" s="41" t="s">
        <v>1530</v>
      </c>
      <c r="D757" s="42" t="s">
        <v>73</v>
      </c>
      <c r="E757" s="43">
        <v>281.13</v>
      </c>
      <c r="F757" s="43">
        <v>10.73</v>
      </c>
      <c r="G757" s="43">
        <v>291.86</v>
      </c>
      <c r="H757" s="19">
        <v>9</v>
      </c>
    </row>
    <row r="758" spans="1:8" x14ac:dyDescent="0.25">
      <c r="A758" s="40" t="s">
        <v>1531</v>
      </c>
      <c r="B758" s="40"/>
      <c r="C758" s="41" t="s">
        <v>1532</v>
      </c>
      <c r="D758" s="42" t="s">
        <v>73</v>
      </c>
      <c r="E758" s="43">
        <v>154.38999999999999</v>
      </c>
      <c r="F758" s="43">
        <v>9.5500000000000007</v>
      </c>
      <c r="G758" s="43">
        <v>163.94</v>
      </c>
      <c r="H758" s="19">
        <v>9</v>
      </c>
    </row>
    <row r="759" spans="1:8" x14ac:dyDescent="0.25">
      <c r="A759" s="40" t="s">
        <v>1533</v>
      </c>
      <c r="B759" s="40"/>
      <c r="C759" s="41" t="s">
        <v>1534</v>
      </c>
      <c r="D759" s="42" t="s">
        <v>73</v>
      </c>
      <c r="E759" s="43">
        <v>190.88</v>
      </c>
      <c r="F759" s="43">
        <v>10.039999999999999</v>
      </c>
      <c r="G759" s="43">
        <v>200.92</v>
      </c>
      <c r="H759" s="19">
        <v>9</v>
      </c>
    </row>
    <row r="760" spans="1:8" x14ac:dyDescent="0.25">
      <c r="A760" s="40" t="s">
        <v>1535</v>
      </c>
      <c r="B760" s="40"/>
      <c r="C760" s="41" t="s">
        <v>1536</v>
      </c>
      <c r="D760" s="42"/>
      <c r="E760" s="43"/>
      <c r="F760" s="43"/>
      <c r="G760" s="43"/>
      <c r="H760" s="19">
        <v>2</v>
      </c>
    </row>
    <row r="761" spans="1:8" x14ac:dyDescent="0.25">
      <c r="A761" s="40" t="s">
        <v>1537</v>
      </c>
      <c r="B761" s="40"/>
      <c r="C761" s="41" t="s">
        <v>1538</v>
      </c>
      <c r="D761" s="42"/>
      <c r="E761" s="43"/>
      <c r="F761" s="43"/>
      <c r="G761" s="43"/>
      <c r="H761" s="19">
        <v>5</v>
      </c>
    </row>
    <row r="762" spans="1:8" x14ac:dyDescent="0.25">
      <c r="A762" s="40" t="s">
        <v>1539</v>
      </c>
      <c r="B762" s="40"/>
      <c r="C762" s="41" t="s">
        <v>1540</v>
      </c>
      <c r="D762" s="42" t="s">
        <v>156</v>
      </c>
      <c r="E762" s="43">
        <v>534.4</v>
      </c>
      <c r="F762" s="43">
        <v>324.11</v>
      </c>
      <c r="G762" s="43">
        <v>858.51</v>
      </c>
      <c r="H762" s="19">
        <v>9</v>
      </c>
    </row>
    <row r="763" spans="1:8" ht="30" x14ac:dyDescent="0.25">
      <c r="A763" s="40" t="s">
        <v>1541</v>
      </c>
      <c r="B763" s="40"/>
      <c r="C763" s="41" t="s">
        <v>1542</v>
      </c>
      <c r="D763" s="42" t="s">
        <v>73</v>
      </c>
      <c r="E763" s="43">
        <v>56.85</v>
      </c>
      <c r="F763" s="43">
        <v>31.1</v>
      </c>
      <c r="G763" s="43">
        <v>87.95</v>
      </c>
      <c r="H763" s="19">
        <v>9</v>
      </c>
    </row>
    <row r="764" spans="1:8" ht="30" x14ac:dyDescent="0.25">
      <c r="A764" s="40" t="s">
        <v>1543</v>
      </c>
      <c r="B764" s="40"/>
      <c r="C764" s="41" t="s">
        <v>1544</v>
      </c>
      <c r="D764" s="42" t="s">
        <v>73</v>
      </c>
      <c r="E764" s="43">
        <v>79.150000000000006</v>
      </c>
      <c r="F764" s="43">
        <v>31.81</v>
      </c>
      <c r="G764" s="43">
        <v>110.96</v>
      </c>
      <c r="H764" s="19">
        <v>9</v>
      </c>
    </row>
    <row r="765" spans="1:8" x14ac:dyDescent="0.25">
      <c r="A765" s="40" t="s">
        <v>1545</v>
      </c>
      <c r="B765" s="40"/>
      <c r="C765" s="41" t="s">
        <v>1546</v>
      </c>
      <c r="D765" s="42"/>
      <c r="E765" s="43"/>
      <c r="F765" s="43"/>
      <c r="G765" s="43"/>
      <c r="H765" s="19">
        <v>5</v>
      </c>
    </row>
    <row r="766" spans="1:8" x14ac:dyDescent="0.25">
      <c r="A766" s="40" t="s">
        <v>1547</v>
      </c>
      <c r="B766" s="40"/>
      <c r="C766" s="41" t="s">
        <v>1548</v>
      </c>
      <c r="D766" s="42" t="s">
        <v>73</v>
      </c>
      <c r="E766" s="43">
        <v>32.799999999999997</v>
      </c>
      <c r="F766" s="43">
        <v>40.020000000000003</v>
      </c>
      <c r="G766" s="43">
        <v>72.819999999999993</v>
      </c>
      <c r="H766" s="19">
        <v>9</v>
      </c>
    </row>
    <row r="767" spans="1:8" x14ac:dyDescent="0.25">
      <c r="A767" s="40" t="s">
        <v>1549</v>
      </c>
      <c r="B767" s="40"/>
      <c r="C767" s="41" t="s">
        <v>1550</v>
      </c>
      <c r="D767" s="42" t="s">
        <v>73</v>
      </c>
      <c r="E767" s="43">
        <v>45.46</v>
      </c>
      <c r="F767" s="43">
        <v>63.34</v>
      </c>
      <c r="G767" s="43">
        <v>108.8</v>
      </c>
      <c r="H767" s="19">
        <v>9</v>
      </c>
    </row>
    <row r="768" spans="1:8" x14ac:dyDescent="0.25">
      <c r="A768" s="40" t="s">
        <v>1551</v>
      </c>
      <c r="B768" s="40"/>
      <c r="C768" s="41" t="s">
        <v>1552</v>
      </c>
      <c r="D768" s="42" t="s">
        <v>73</v>
      </c>
      <c r="E768" s="43">
        <v>99.97</v>
      </c>
      <c r="F768" s="43">
        <v>102.78</v>
      </c>
      <c r="G768" s="43">
        <v>202.75</v>
      </c>
      <c r="H768" s="19">
        <v>9</v>
      </c>
    </row>
    <row r="769" spans="1:8" x14ac:dyDescent="0.25">
      <c r="A769" s="40" t="s">
        <v>1553</v>
      </c>
      <c r="B769" s="40"/>
      <c r="C769" s="41" t="s">
        <v>1554</v>
      </c>
      <c r="D769" s="42" t="s">
        <v>73</v>
      </c>
      <c r="E769" s="43">
        <v>144.63</v>
      </c>
      <c r="F769" s="43">
        <v>126.75</v>
      </c>
      <c r="G769" s="43">
        <v>271.38</v>
      </c>
      <c r="H769" s="19">
        <v>9</v>
      </c>
    </row>
    <row r="770" spans="1:8" x14ac:dyDescent="0.25">
      <c r="A770" s="40" t="s">
        <v>1555</v>
      </c>
      <c r="B770" s="40"/>
      <c r="C770" s="41" t="s">
        <v>1556</v>
      </c>
      <c r="D770" s="42" t="s">
        <v>73</v>
      </c>
      <c r="E770" s="43">
        <v>160.69999999999999</v>
      </c>
      <c r="F770" s="43">
        <v>63.34</v>
      </c>
      <c r="G770" s="43">
        <v>224.04</v>
      </c>
      <c r="H770" s="19">
        <v>9</v>
      </c>
    </row>
    <row r="771" spans="1:8" x14ac:dyDescent="0.25">
      <c r="A771" s="40" t="s">
        <v>1557</v>
      </c>
      <c r="B771" s="40"/>
      <c r="C771" s="41" t="s">
        <v>1558</v>
      </c>
      <c r="D771" s="42" t="s">
        <v>73</v>
      </c>
      <c r="E771" s="43">
        <v>364.85</v>
      </c>
      <c r="F771" s="43">
        <v>102.78</v>
      </c>
      <c r="G771" s="43">
        <v>467.63</v>
      </c>
      <c r="H771" s="19">
        <v>9</v>
      </c>
    </row>
    <row r="772" spans="1:8" x14ac:dyDescent="0.25">
      <c r="A772" s="40" t="s">
        <v>1559</v>
      </c>
      <c r="B772" s="40"/>
      <c r="C772" s="41" t="s">
        <v>1560</v>
      </c>
      <c r="D772" s="42"/>
      <c r="E772" s="43"/>
      <c r="F772" s="43"/>
      <c r="G772" s="43"/>
      <c r="H772" s="19">
        <v>5</v>
      </c>
    </row>
    <row r="773" spans="1:8" x14ac:dyDescent="0.25">
      <c r="A773" s="40" t="s">
        <v>1561</v>
      </c>
      <c r="B773" s="40"/>
      <c r="C773" s="41" t="s">
        <v>1562</v>
      </c>
      <c r="D773" s="42" t="s">
        <v>73</v>
      </c>
      <c r="E773" s="43">
        <v>121.65</v>
      </c>
      <c r="F773" s="43">
        <v>56.45</v>
      </c>
      <c r="G773" s="43">
        <v>178.1</v>
      </c>
      <c r="H773" s="19">
        <v>9</v>
      </c>
    </row>
    <row r="774" spans="1:8" x14ac:dyDescent="0.25">
      <c r="A774" s="40" t="s">
        <v>1563</v>
      </c>
      <c r="B774" s="40"/>
      <c r="C774" s="41" t="s">
        <v>1564</v>
      </c>
      <c r="D774" s="42" t="s">
        <v>73</v>
      </c>
      <c r="E774" s="43">
        <v>229.51</v>
      </c>
      <c r="F774" s="43">
        <v>106.48</v>
      </c>
      <c r="G774" s="43">
        <v>335.99</v>
      </c>
      <c r="H774" s="19">
        <v>9</v>
      </c>
    </row>
    <row r="775" spans="1:8" x14ac:dyDescent="0.25">
      <c r="A775" s="40" t="s">
        <v>1565</v>
      </c>
      <c r="B775" s="40"/>
      <c r="C775" s="41" t="s">
        <v>1566</v>
      </c>
      <c r="D775" s="42" t="s">
        <v>73</v>
      </c>
      <c r="E775" s="43">
        <v>475.18</v>
      </c>
      <c r="F775" s="43">
        <v>148.91999999999999</v>
      </c>
      <c r="G775" s="43">
        <v>624.1</v>
      </c>
      <c r="H775" s="19">
        <v>9</v>
      </c>
    </row>
    <row r="776" spans="1:8" x14ac:dyDescent="0.25">
      <c r="A776" s="40" t="s">
        <v>1567</v>
      </c>
      <c r="B776" s="40"/>
      <c r="C776" s="41" t="s">
        <v>1568</v>
      </c>
      <c r="D776" s="42"/>
      <c r="E776" s="43"/>
      <c r="F776" s="43"/>
      <c r="G776" s="43"/>
      <c r="H776" s="19">
        <v>5</v>
      </c>
    </row>
    <row r="777" spans="1:8" ht="30" x14ac:dyDescent="0.25">
      <c r="A777" s="40" t="s">
        <v>1569</v>
      </c>
      <c r="B777" s="40"/>
      <c r="C777" s="41" t="s">
        <v>1570</v>
      </c>
      <c r="D777" s="42" t="s">
        <v>73</v>
      </c>
      <c r="E777" s="43">
        <v>37.42</v>
      </c>
      <c r="F777" s="43">
        <v>28.66</v>
      </c>
      <c r="G777" s="43">
        <v>66.08</v>
      </c>
      <c r="H777" s="19">
        <v>9</v>
      </c>
    </row>
    <row r="778" spans="1:8" ht="30" x14ac:dyDescent="0.25">
      <c r="A778" s="40" t="s">
        <v>1571</v>
      </c>
      <c r="B778" s="40"/>
      <c r="C778" s="41" t="s">
        <v>1572</v>
      </c>
      <c r="D778" s="42" t="s">
        <v>73</v>
      </c>
      <c r="E778" s="43">
        <v>47.75</v>
      </c>
      <c r="F778" s="43">
        <v>31.1</v>
      </c>
      <c r="G778" s="43">
        <v>78.849999999999994</v>
      </c>
      <c r="H778" s="19">
        <v>9</v>
      </c>
    </row>
    <row r="779" spans="1:8" ht="30" x14ac:dyDescent="0.25">
      <c r="A779" s="40" t="s">
        <v>1573</v>
      </c>
      <c r="B779" s="40"/>
      <c r="C779" s="41" t="s">
        <v>1574</v>
      </c>
      <c r="D779" s="42" t="s">
        <v>73</v>
      </c>
      <c r="E779" s="43">
        <v>54.58</v>
      </c>
      <c r="F779" s="43">
        <v>33.380000000000003</v>
      </c>
      <c r="G779" s="43">
        <v>87.96</v>
      </c>
      <c r="H779" s="19">
        <v>9</v>
      </c>
    </row>
    <row r="780" spans="1:8" x14ac:dyDescent="0.25">
      <c r="A780" s="40" t="s">
        <v>1575</v>
      </c>
      <c r="B780" s="40"/>
      <c r="C780" s="41" t="s">
        <v>1576</v>
      </c>
      <c r="D780" s="42"/>
      <c r="E780" s="43"/>
      <c r="F780" s="43"/>
      <c r="G780" s="43"/>
      <c r="H780" s="19">
        <v>5</v>
      </c>
    </row>
    <row r="781" spans="1:8" ht="30" x14ac:dyDescent="0.25">
      <c r="A781" s="40" t="s">
        <v>1577</v>
      </c>
      <c r="B781" s="40"/>
      <c r="C781" s="41" t="s">
        <v>1578</v>
      </c>
      <c r="D781" s="42" t="s">
        <v>73</v>
      </c>
      <c r="E781" s="43">
        <v>45.1</v>
      </c>
      <c r="F781" s="43">
        <v>31.1</v>
      </c>
      <c r="G781" s="43">
        <v>76.2</v>
      </c>
      <c r="H781" s="19">
        <v>9</v>
      </c>
    </row>
    <row r="782" spans="1:8" ht="30" x14ac:dyDescent="0.25">
      <c r="A782" s="40" t="s">
        <v>1579</v>
      </c>
      <c r="B782" s="40"/>
      <c r="C782" s="41" t="s">
        <v>1580</v>
      </c>
      <c r="D782" s="42" t="s">
        <v>73</v>
      </c>
      <c r="E782" s="43">
        <v>55.85</v>
      </c>
      <c r="F782" s="43">
        <v>33.380000000000003</v>
      </c>
      <c r="G782" s="43">
        <v>89.23</v>
      </c>
      <c r="H782" s="19">
        <v>9</v>
      </c>
    </row>
    <row r="783" spans="1:8" x14ac:dyDescent="0.25">
      <c r="A783" s="40" t="s">
        <v>1581</v>
      </c>
      <c r="B783" s="40"/>
      <c r="C783" s="41" t="s">
        <v>1582</v>
      </c>
      <c r="D783" s="42"/>
      <c r="E783" s="43"/>
      <c r="F783" s="43"/>
      <c r="G783" s="43"/>
      <c r="H783" s="19">
        <v>5</v>
      </c>
    </row>
    <row r="784" spans="1:8" ht="30" x14ac:dyDescent="0.25">
      <c r="A784" s="40" t="s">
        <v>1583</v>
      </c>
      <c r="B784" s="40"/>
      <c r="C784" s="41" t="s">
        <v>1584</v>
      </c>
      <c r="D784" s="42" t="s">
        <v>73</v>
      </c>
      <c r="E784" s="43">
        <v>38.67</v>
      </c>
      <c r="F784" s="43">
        <v>28.66</v>
      </c>
      <c r="G784" s="43">
        <v>67.33</v>
      </c>
      <c r="H784" s="19">
        <v>9</v>
      </c>
    </row>
    <row r="785" spans="1:8" ht="30" x14ac:dyDescent="0.25">
      <c r="A785" s="40" t="s">
        <v>1585</v>
      </c>
      <c r="B785" s="40"/>
      <c r="C785" s="41" t="s">
        <v>1586</v>
      </c>
      <c r="D785" s="42" t="s">
        <v>73</v>
      </c>
      <c r="E785" s="43">
        <v>49.27</v>
      </c>
      <c r="F785" s="43">
        <v>31.1</v>
      </c>
      <c r="G785" s="43">
        <v>80.37</v>
      </c>
      <c r="H785" s="19">
        <v>9</v>
      </c>
    </row>
    <row r="786" spans="1:8" ht="30" x14ac:dyDescent="0.25">
      <c r="A786" s="40" t="s">
        <v>1587</v>
      </c>
      <c r="B786" s="40"/>
      <c r="C786" s="41" t="s">
        <v>1588</v>
      </c>
      <c r="D786" s="42" t="s">
        <v>73</v>
      </c>
      <c r="E786" s="43">
        <v>64.16</v>
      </c>
      <c r="F786" s="43">
        <v>31.81</v>
      </c>
      <c r="G786" s="43">
        <v>95.97</v>
      </c>
      <c r="H786" s="19">
        <v>9</v>
      </c>
    </row>
    <row r="787" spans="1:8" x14ac:dyDescent="0.25">
      <c r="A787" s="40" t="s">
        <v>1589</v>
      </c>
      <c r="B787" s="40"/>
      <c r="C787" s="41" t="s">
        <v>1590</v>
      </c>
      <c r="D787" s="42"/>
      <c r="E787" s="43"/>
      <c r="F787" s="43"/>
      <c r="G787" s="43"/>
      <c r="H787" s="19">
        <v>5</v>
      </c>
    </row>
    <row r="788" spans="1:8" ht="30" x14ac:dyDescent="0.25">
      <c r="A788" s="40" t="s">
        <v>1591</v>
      </c>
      <c r="B788" s="40"/>
      <c r="C788" s="41" t="s">
        <v>1592</v>
      </c>
      <c r="D788" s="42" t="s">
        <v>73</v>
      </c>
      <c r="E788" s="43">
        <v>55.39</v>
      </c>
      <c r="F788" s="43">
        <v>35.020000000000003</v>
      </c>
      <c r="G788" s="43">
        <v>90.41</v>
      </c>
      <c r="H788" s="19">
        <v>9</v>
      </c>
    </row>
    <row r="789" spans="1:8" ht="30" x14ac:dyDescent="0.25">
      <c r="A789" s="40" t="s">
        <v>1593</v>
      </c>
      <c r="B789" s="40"/>
      <c r="C789" s="41" t="s">
        <v>1594</v>
      </c>
      <c r="D789" s="42" t="s">
        <v>73</v>
      </c>
      <c r="E789" s="43">
        <v>71.150000000000006</v>
      </c>
      <c r="F789" s="43">
        <v>35.9</v>
      </c>
      <c r="G789" s="43">
        <v>107.05</v>
      </c>
      <c r="H789" s="19">
        <v>9</v>
      </c>
    </row>
    <row r="790" spans="1:8" ht="30" x14ac:dyDescent="0.25">
      <c r="A790" s="40" t="s">
        <v>1595</v>
      </c>
      <c r="B790" s="40"/>
      <c r="C790" s="41" t="s">
        <v>1596</v>
      </c>
      <c r="D790" s="42" t="s">
        <v>73</v>
      </c>
      <c r="E790" s="43">
        <v>57.6</v>
      </c>
      <c r="F790" s="43">
        <v>46.36</v>
      </c>
      <c r="G790" s="43">
        <v>103.96</v>
      </c>
      <c r="H790" s="19">
        <v>9</v>
      </c>
    </row>
    <row r="791" spans="1:8" ht="30" x14ac:dyDescent="0.25">
      <c r="A791" s="40" t="s">
        <v>1597</v>
      </c>
      <c r="B791" s="40"/>
      <c r="C791" s="41" t="s">
        <v>1598</v>
      </c>
      <c r="D791" s="42" t="s">
        <v>73</v>
      </c>
      <c r="E791" s="43">
        <v>80.25</v>
      </c>
      <c r="F791" s="43">
        <v>49.42</v>
      </c>
      <c r="G791" s="43">
        <v>129.66999999999999</v>
      </c>
      <c r="H791" s="19">
        <v>9</v>
      </c>
    </row>
    <row r="792" spans="1:8" x14ac:dyDescent="0.25">
      <c r="A792" s="40" t="s">
        <v>1599</v>
      </c>
      <c r="B792" s="40"/>
      <c r="C792" s="41" t="s">
        <v>1600</v>
      </c>
      <c r="D792" s="42"/>
      <c r="E792" s="43"/>
      <c r="F792" s="43"/>
      <c r="G792" s="43"/>
      <c r="H792" s="19">
        <v>5</v>
      </c>
    </row>
    <row r="793" spans="1:8" ht="30" x14ac:dyDescent="0.25">
      <c r="A793" s="40" t="s">
        <v>1601</v>
      </c>
      <c r="B793" s="40"/>
      <c r="C793" s="41" t="s">
        <v>1602</v>
      </c>
      <c r="D793" s="42" t="s">
        <v>73</v>
      </c>
      <c r="E793" s="43">
        <v>95.86</v>
      </c>
      <c r="F793" s="43">
        <v>13.57</v>
      </c>
      <c r="G793" s="43">
        <v>109.43</v>
      </c>
      <c r="H793" s="19">
        <v>9</v>
      </c>
    </row>
    <row r="794" spans="1:8" ht="30" x14ac:dyDescent="0.25">
      <c r="A794" s="40" t="s">
        <v>1603</v>
      </c>
      <c r="B794" s="40"/>
      <c r="C794" s="41" t="s">
        <v>1604</v>
      </c>
      <c r="D794" s="42" t="s">
        <v>73</v>
      </c>
      <c r="E794" s="43">
        <v>111.48</v>
      </c>
      <c r="F794" s="43">
        <v>13.93</v>
      </c>
      <c r="G794" s="43">
        <v>125.41</v>
      </c>
      <c r="H794" s="19">
        <v>9</v>
      </c>
    </row>
    <row r="795" spans="1:8" ht="30" x14ac:dyDescent="0.25">
      <c r="A795" s="40" t="s">
        <v>1605</v>
      </c>
      <c r="B795" s="40"/>
      <c r="C795" s="41" t="s">
        <v>1606</v>
      </c>
      <c r="D795" s="42" t="s">
        <v>73</v>
      </c>
      <c r="E795" s="43">
        <v>139.52000000000001</v>
      </c>
      <c r="F795" s="43">
        <v>14.1</v>
      </c>
      <c r="G795" s="43">
        <v>153.62</v>
      </c>
      <c r="H795" s="19">
        <v>9</v>
      </c>
    </row>
    <row r="796" spans="1:8" ht="30" x14ac:dyDescent="0.25">
      <c r="A796" s="40" t="s">
        <v>1607</v>
      </c>
      <c r="B796" s="40"/>
      <c r="C796" s="41" t="s">
        <v>1608</v>
      </c>
      <c r="D796" s="42" t="s">
        <v>73</v>
      </c>
      <c r="E796" s="43">
        <v>189.03</v>
      </c>
      <c r="F796" s="43">
        <v>14.63</v>
      </c>
      <c r="G796" s="43">
        <v>203.66</v>
      </c>
      <c r="H796" s="19">
        <v>9</v>
      </c>
    </row>
    <row r="797" spans="1:8" x14ac:dyDescent="0.25">
      <c r="A797" s="40" t="s">
        <v>1609</v>
      </c>
      <c r="B797" s="40"/>
      <c r="C797" s="41" t="s">
        <v>1610</v>
      </c>
      <c r="D797" s="42"/>
      <c r="E797" s="43"/>
      <c r="F797" s="43"/>
      <c r="G797" s="43"/>
      <c r="H797" s="19">
        <v>5</v>
      </c>
    </row>
    <row r="798" spans="1:8" x14ac:dyDescent="0.25">
      <c r="A798" s="40" t="s">
        <v>1611</v>
      </c>
      <c r="B798" s="40"/>
      <c r="C798" s="41" t="s">
        <v>1612</v>
      </c>
      <c r="D798" s="42" t="s">
        <v>156</v>
      </c>
      <c r="E798" s="43">
        <v>974.32</v>
      </c>
      <c r="F798" s="43">
        <v>739.73</v>
      </c>
      <c r="G798" s="43">
        <v>1714.05</v>
      </c>
      <c r="H798" s="19">
        <v>9</v>
      </c>
    </row>
    <row r="799" spans="1:8" x14ac:dyDescent="0.25">
      <c r="A799" s="40" t="s">
        <v>1613</v>
      </c>
      <c r="B799" s="40"/>
      <c r="C799" s="41" t="s">
        <v>1614</v>
      </c>
      <c r="D799" s="42" t="s">
        <v>131</v>
      </c>
      <c r="E799" s="43">
        <v>3.69</v>
      </c>
      <c r="F799" s="43">
        <v>6.68</v>
      </c>
      <c r="G799" s="43">
        <v>10.37</v>
      </c>
      <c r="H799" s="19">
        <v>9</v>
      </c>
    </row>
    <row r="800" spans="1:8" x14ac:dyDescent="0.25">
      <c r="A800" s="40" t="s">
        <v>1615</v>
      </c>
      <c r="B800" s="40"/>
      <c r="C800" s="41" t="s">
        <v>1616</v>
      </c>
      <c r="D800" s="42"/>
      <c r="E800" s="43"/>
      <c r="F800" s="43"/>
      <c r="G800" s="43"/>
      <c r="H800" s="19">
        <v>5</v>
      </c>
    </row>
    <row r="801" spans="1:8" ht="30" x14ac:dyDescent="0.25">
      <c r="A801" s="40" t="s">
        <v>1617</v>
      </c>
      <c r="B801" s="40"/>
      <c r="C801" s="41" t="s">
        <v>1618</v>
      </c>
      <c r="D801" s="42" t="s">
        <v>73</v>
      </c>
      <c r="E801" s="43">
        <v>156.27000000000001</v>
      </c>
      <c r="F801" s="43">
        <v>70.38</v>
      </c>
      <c r="G801" s="43">
        <v>226.65</v>
      </c>
      <c r="H801" s="19">
        <v>9</v>
      </c>
    </row>
    <row r="802" spans="1:8" ht="30" x14ac:dyDescent="0.25">
      <c r="A802" s="40" t="s">
        <v>1619</v>
      </c>
      <c r="B802" s="40"/>
      <c r="C802" s="41" t="s">
        <v>1620</v>
      </c>
      <c r="D802" s="42" t="s">
        <v>73</v>
      </c>
      <c r="E802" s="43">
        <v>131.94999999999999</v>
      </c>
      <c r="F802" s="43">
        <v>58.41</v>
      </c>
      <c r="G802" s="43">
        <v>190.36</v>
      </c>
      <c r="H802" s="19">
        <v>9</v>
      </c>
    </row>
    <row r="803" spans="1:8" ht="30" x14ac:dyDescent="0.25">
      <c r="A803" s="40" t="s">
        <v>1621</v>
      </c>
      <c r="B803" s="40"/>
      <c r="C803" s="41" t="s">
        <v>1622</v>
      </c>
      <c r="D803" s="42" t="s">
        <v>73</v>
      </c>
      <c r="E803" s="43">
        <v>134.86000000000001</v>
      </c>
      <c r="F803" s="43">
        <v>58.41</v>
      </c>
      <c r="G803" s="43">
        <v>193.27</v>
      </c>
      <c r="H803" s="19">
        <v>9</v>
      </c>
    </row>
    <row r="804" spans="1:8" ht="30" x14ac:dyDescent="0.25">
      <c r="A804" s="40" t="s">
        <v>1623</v>
      </c>
      <c r="B804" s="40"/>
      <c r="C804" s="41" t="s">
        <v>1624</v>
      </c>
      <c r="D804" s="42" t="s">
        <v>73</v>
      </c>
      <c r="E804" s="43">
        <v>1706.69</v>
      </c>
      <c r="F804" s="43">
        <v>158.44999999999999</v>
      </c>
      <c r="G804" s="43">
        <v>1865.14</v>
      </c>
      <c r="H804" s="19">
        <v>9</v>
      </c>
    </row>
    <row r="805" spans="1:8" x14ac:dyDescent="0.25">
      <c r="A805" s="40" t="s">
        <v>1625</v>
      </c>
      <c r="B805" s="40"/>
      <c r="C805" s="41" t="s">
        <v>1626</v>
      </c>
      <c r="D805" s="42" t="s">
        <v>73</v>
      </c>
      <c r="E805" s="43">
        <v>940.2</v>
      </c>
      <c r="F805" s="43">
        <v>105.21</v>
      </c>
      <c r="G805" s="43">
        <v>1045.4100000000001</v>
      </c>
      <c r="H805" s="19">
        <v>9</v>
      </c>
    </row>
    <row r="806" spans="1:8" x14ac:dyDescent="0.25">
      <c r="A806" s="40" t="s">
        <v>1627</v>
      </c>
      <c r="B806" s="40"/>
      <c r="C806" s="41" t="s">
        <v>1628</v>
      </c>
      <c r="D806" s="42"/>
      <c r="E806" s="43"/>
      <c r="F806" s="43"/>
      <c r="G806" s="43"/>
      <c r="H806" s="19">
        <v>5</v>
      </c>
    </row>
    <row r="807" spans="1:8" x14ac:dyDescent="0.25">
      <c r="A807" s="40" t="s">
        <v>1629</v>
      </c>
      <c r="B807" s="40"/>
      <c r="C807" s="41" t="s">
        <v>1630</v>
      </c>
      <c r="D807" s="42" t="s">
        <v>73</v>
      </c>
      <c r="E807" s="43">
        <v>950.14</v>
      </c>
      <c r="F807" s="43">
        <v>68.12</v>
      </c>
      <c r="G807" s="43">
        <v>1018.26</v>
      </c>
      <c r="H807" s="19">
        <v>9</v>
      </c>
    </row>
    <row r="808" spans="1:8" x14ac:dyDescent="0.25">
      <c r="A808" s="40" t="s">
        <v>1631</v>
      </c>
      <c r="B808" s="40"/>
      <c r="C808" s="41" t="s">
        <v>1632</v>
      </c>
      <c r="D808" s="42" t="s">
        <v>73</v>
      </c>
      <c r="E808" s="43">
        <v>240.8</v>
      </c>
      <c r="F808" s="43"/>
      <c r="G808" s="43">
        <v>240.8</v>
      </c>
      <c r="H808" s="19">
        <v>9</v>
      </c>
    </row>
    <row r="809" spans="1:8" ht="45" x14ac:dyDescent="0.25">
      <c r="A809" s="40" t="s">
        <v>1633</v>
      </c>
      <c r="B809" s="40"/>
      <c r="C809" s="41" t="s">
        <v>1634</v>
      </c>
      <c r="D809" s="42" t="s">
        <v>73</v>
      </c>
      <c r="E809" s="43">
        <v>679.9</v>
      </c>
      <c r="F809" s="43"/>
      <c r="G809" s="43">
        <v>679.9</v>
      </c>
      <c r="H809" s="19">
        <v>9</v>
      </c>
    </row>
    <row r="810" spans="1:8" ht="30" x14ac:dyDescent="0.25">
      <c r="A810" s="40" t="s">
        <v>1635</v>
      </c>
      <c r="B810" s="40"/>
      <c r="C810" s="41" t="s">
        <v>1636</v>
      </c>
      <c r="D810" s="42" t="s">
        <v>73</v>
      </c>
      <c r="E810" s="43">
        <v>1077.8800000000001</v>
      </c>
      <c r="F810" s="43">
        <v>68.12</v>
      </c>
      <c r="G810" s="43">
        <v>1146</v>
      </c>
      <c r="H810" s="19">
        <v>9</v>
      </c>
    </row>
    <row r="811" spans="1:8" ht="30" x14ac:dyDescent="0.25">
      <c r="A811" s="40" t="s">
        <v>1637</v>
      </c>
      <c r="B811" s="40"/>
      <c r="C811" s="41" t="s">
        <v>1638</v>
      </c>
      <c r="D811" s="42" t="s">
        <v>73</v>
      </c>
      <c r="E811" s="43">
        <v>147.05000000000001</v>
      </c>
      <c r="F811" s="43"/>
      <c r="G811" s="43">
        <v>147.05000000000001</v>
      </c>
      <c r="H811" s="19">
        <v>9</v>
      </c>
    </row>
    <row r="812" spans="1:8" ht="30" x14ac:dyDescent="0.25">
      <c r="A812" s="40" t="s">
        <v>1639</v>
      </c>
      <c r="B812" s="40"/>
      <c r="C812" s="41" t="s">
        <v>1640</v>
      </c>
      <c r="D812" s="42" t="s">
        <v>73</v>
      </c>
      <c r="E812" s="43">
        <v>232.69</v>
      </c>
      <c r="F812" s="43"/>
      <c r="G812" s="43">
        <v>232.69</v>
      </c>
      <c r="H812" s="19">
        <v>9</v>
      </c>
    </row>
    <row r="813" spans="1:8" ht="30" x14ac:dyDescent="0.25">
      <c r="A813" s="40" t="s">
        <v>1641</v>
      </c>
      <c r="B813" s="40"/>
      <c r="C813" s="41" t="s">
        <v>1642</v>
      </c>
      <c r="D813" s="42" t="s">
        <v>73</v>
      </c>
      <c r="E813" s="43">
        <v>168.92</v>
      </c>
      <c r="F813" s="43"/>
      <c r="G813" s="43">
        <v>168.92</v>
      </c>
      <c r="H813" s="19">
        <v>9</v>
      </c>
    </row>
    <row r="814" spans="1:8" ht="30" x14ac:dyDescent="0.25">
      <c r="A814" s="40" t="s">
        <v>1643</v>
      </c>
      <c r="B814" s="40"/>
      <c r="C814" s="41" t="s">
        <v>1644</v>
      </c>
      <c r="D814" s="42" t="s">
        <v>73</v>
      </c>
      <c r="E814" s="43">
        <v>196.81</v>
      </c>
      <c r="F814" s="43"/>
      <c r="G814" s="43">
        <v>196.81</v>
      </c>
      <c r="H814" s="19">
        <v>9</v>
      </c>
    </row>
    <row r="815" spans="1:8" ht="30" x14ac:dyDescent="0.25">
      <c r="A815" s="40" t="s">
        <v>1645</v>
      </c>
      <c r="B815" s="40"/>
      <c r="C815" s="41" t="s">
        <v>1646</v>
      </c>
      <c r="D815" s="42" t="s">
        <v>73</v>
      </c>
      <c r="E815" s="43">
        <v>168.5</v>
      </c>
      <c r="F815" s="43"/>
      <c r="G815" s="43">
        <v>168.5</v>
      </c>
      <c r="H815" s="19">
        <v>9</v>
      </c>
    </row>
    <row r="816" spans="1:8" ht="30" x14ac:dyDescent="0.25">
      <c r="A816" s="40" t="s">
        <v>1647</v>
      </c>
      <c r="B816" s="40"/>
      <c r="C816" s="41" t="s">
        <v>1648</v>
      </c>
      <c r="D816" s="42" t="s">
        <v>73</v>
      </c>
      <c r="E816" s="43">
        <v>146.82</v>
      </c>
      <c r="F816" s="43"/>
      <c r="G816" s="43">
        <v>146.82</v>
      </c>
      <c r="H816" s="19">
        <v>9</v>
      </c>
    </row>
    <row r="817" spans="1:8" ht="30" x14ac:dyDescent="0.25">
      <c r="A817" s="40" t="s">
        <v>1649</v>
      </c>
      <c r="B817" s="40"/>
      <c r="C817" s="41" t="s">
        <v>1650</v>
      </c>
      <c r="D817" s="42" t="s">
        <v>73</v>
      </c>
      <c r="E817" s="43">
        <v>175.55</v>
      </c>
      <c r="F817" s="43"/>
      <c r="G817" s="43">
        <v>175.55</v>
      </c>
      <c r="H817" s="19">
        <v>9</v>
      </c>
    </row>
    <row r="818" spans="1:8" ht="30" x14ac:dyDescent="0.25">
      <c r="A818" s="40" t="s">
        <v>1651</v>
      </c>
      <c r="B818" s="40"/>
      <c r="C818" s="41" t="s">
        <v>1652</v>
      </c>
      <c r="D818" s="42" t="s">
        <v>73</v>
      </c>
      <c r="E818" s="43">
        <v>152.66999999999999</v>
      </c>
      <c r="F818" s="43"/>
      <c r="G818" s="43">
        <v>152.66999999999999</v>
      </c>
      <c r="H818" s="19">
        <v>9</v>
      </c>
    </row>
    <row r="819" spans="1:8" ht="30" x14ac:dyDescent="0.25">
      <c r="A819" s="40" t="s">
        <v>1653</v>
      </c>
      <c r="B819" s="40"/>
      <c r="C819" s="41" t="s">
        <v>1654</v>
      </c>
      <c r="D819" s="42" t="s">
        <v>73</v>
      </c>
      <c r="E819" s="43">
        <v>213.89</v>
      </c>
      <c r="F819" s="43"/>
      <c r="G819" s="43">
        <v>213.89</v>
      </c>
      <c r="H819" s="19">
        <v>9</v>
      </c>
    </row>
    <row r="820" spans="1:8" ht="30" x14ac:dyDescent="0.25">
      <c r="A820" s="40" t="s">
        <v>1655</v>
      </c>
      <c r="B820" s="40"/>
      <c r="C820" s="41" t="s">
        <v>1656</v>
      </c>
      <c r="D820" s="42" t="s">
        <v>73</v>
      </c>
      <c r="E820" s="43">
        <v>219.44</v>
      </c>
      <c r="F820" s="43"/>
      <c r="G820" s="43">
        <v>219.44</v>
      </c>
      <c r="H820" s="19">
        <v>9</v>
      </c>
    </row>
    <row r="821" spans="1:8" ht="30" x14ac:dyDescent="0.25">
      <c r="A821" s="40" t="s">
        <v>1657</v>
      </c>
      <c r="B821" s="40"/>
      <c r="C821" s="41" t="s">
        <v>1658</v>
      </c>
      <c r="D821" s="42" t="s">
        <v>73</v>
      </c>
      <c r="E821" s="43">
        <v>1014.13</v>
      </c>
      <c r="F821" s="43"/>
      <c r="G821" s="43">
        <v>1014.13</v>
      </c>
      <c r="H821" s="19">
        <v>9</v>
      </c>
    </row>
    <row r="822" spans="1:8" ht="30" x14ac:dyDescent="0.25">
      <c r="A822" s="40" t="s">
        <v>1659</v>
      </c>
      <c r="B822" s="40"/>
      <c r="C822" s="41" t="s">
        <v>1660</v>
      </c>
      <c r="D822" s="42" t="s">
        <v>73</v>
      </c>
      <c r="E822" s="43">
        <v>786.05</v>
      </c>
      <c r="F822" s="43"/>
      <c r="G822" s="43">
        <v>786.05</v>
      </c>
      <c r="H822" s="19">
        <v>9</v>
      </c>
    </row>
    <row r="823" spans="1:8" ht="30" x14ac:dyDescent="0.25">
      <c r="A823" s="40" t="s">
        <v>1661</v>
      </c>
      <c r="B823" s="40"/>
      <c r="C823" s="41" t="s">
        <v>1662</v>
      </c>
      <c r="D823" s="42" t="s">
        <v>73</v>
      </c>
      <c r="E823" s="43">
        <v>1475.89</v>
      </c>
      <c r="F823" s="43"/>
      <c r="G823" s="43">
        <v>1475.89</v>
      </c>
      <c r="H823" s="19">
        <v>9</v>
      </c>
    </row>
    <row r="824" spans="1:8" x14ac:dyDescent="0.25">
      <c r="A824" s="40" t="s">
        <v>1663</v>
      </c>
      <c r="B824" s="40"/>
      <c r="C824" s="41" t="s">
        <v>1664</v>
      </c>
      <c r="D824" s="42" t="s">
        <v>73</v>
      </c>
      <c r="E824" s="43">
        <v>312.58999999999997</v>
      </c>
      <c r="F824" s="43">
        <v>63.2</v>
      </c>
      <c r="G824" s="43">
        <v>375.79</v>
      </c>
      <c r="H824" s="19">
        <v>9</v>
      </c>
    </row>
    <row r="825" spans="1:8" ht="30" x14ac:dyDescent="0.25">
      <c r="A825" s="40" t="s">
        <v>1665</v>
      </c>
      <c r="B825" s="40"/>
      <c r="C825" s="41" t="s">
        <v>1666</v>
      </c>
      <c r="D825" s="42" t="s">
        <v>73</v>
      </c>
      <c r="E825" s="43">
        <v>270.23</v>
      </c>
      <c r="F825" s="43"/>
      <c r="G825" s="43">
        <v>270.23</v>
      </c>
      <c r="H825" s="19">
        <v>9</v>
      </c>
    </row>
    <row r="826" spans="1:8" ht="30" x14ac:dyDescent="0.25">
      <c r="A826" s="40" t="s">
        <v>1667</v>
      </c>
      <c r="B826" s="40"/>
      <c r="C826" s="41" t="s">
        <v>1668</v>
      </c>
      <c r="D826" s="42" t="s">
        <v>73</v>
      </c>
      <c r="E826" s="43">
        <v>273.16000000000003</v>
      </c>
      <c r="F826" s="43"/>
      <c r="G826" s="43">
        <v>273.16000000000003</v>
      </c>
      <c r="H826" s="19">
        <v>9</v>
      </c>
    </row>
    <row r="827" spans="1:8" ht="30" x14ac:dyDescent="0.25">
      <c r="A827" s="40" t="s">
        <v>1669</v>
      </c>
      <c r="B827" s="40"/>
      <c r="C827" s="41" t="s">
        <v>1670</v>
      </c>
      <c r="D827" s="42" t="s">
        <v>73</v>
      </c>
      <c r="E827" s="43">
        <v>281.10000000000002</v>
      </c>
      <c r="F827" s="43"/>
      <c r="G827" s="43">
        <v>281.10000000000002</v>
      </c>
      <c r="H827" s="19">
        <v>9</v>
      </c>
    </row>
    <row r="828" spans="1:8" ht="30" x14ac:dyDescent="0.25">
      <c r="A828" s="40" t="s">
        <v>1671</v>
      </c>
      <c r="B828" s="40"/>
      <c r="C828" s="41" t="s">
        <v>1672</v>
      </c>
      <c r="D828" s="42" t="s">
        <v>73</v>
      </c>
      <c r="E828" s="43">
        <v>237.4</v>
      </c>
      <c r="F828" s="43"/>
      <c r="G828" s="43">
        <v>237.4</v>
      </c>
      <c r="H828" s="19">
        <v>9</v>
      </c>
    </row>
    <row r="829" spans="1:8" ht="30" x14ac:dyDescent="0.25">
      <c r="A829" s="40" t="s">
        <v>1673</v>
      </c>
      <c r="B829" s="40"/>
      <c r="C829" s="41" t="s">
        <v>1674</v>
      </c>
      <c r="D829" s="42" t="s">
        <v>73</v>
      </c>
      <c r="E829" s="43">
        <v>249.52</v>
      </c>
      <c r="F829" s="43"/>
      <c r="G829" s="43">
        <v>249.52</v>
      </c>
      <c r="H829" s="19">
        <v>9</v>
      </c>
    </row>
    <row r="830" spans="1:8" ht="30" x14ac:dyDescent="0.25">
      <c r="A830" s="40" t="s">
        <v>1675</v>
      </c>
      <c r="B830" s="40"/>
      <c r="C830" s="41" t="s">
        <v>1676</v>
      </c>
      <c r="D830" s="42" t="s">
        <v>73</v>
      </c>
      <c r="E830" s="43">
        <v>239.7</v>
      </c>
      <c r="F830" s="43"/>
      <c r="G830" s="43">
        <v>239.7</v>
      </c>
      <c r="H830" s="19">
        <v>9</v>
      </c>
    </row>
    <row r="831" spans="1:8" x14ac:dyDescent="0.25">
      <c r="A831" s="40" t="s">
        <v>1677</v>
      </c>
      <c r="B831" s="40"/>
      <c r="C831" s="41" t="s">
        <v>1678</v>
      </c>
      <c r="D831" s="42"/>
      <c r="E831" s="43"/>
      <c r="F831" s="43"/>
      <c r="G831" s="43"/>
      <c r="H831" s="19">
        <v>5</v>
      </c>
    </row>
    <row r="832" spans="1:8" x14ac:dyDescent="0.25">
      <c r="A832" s="40" t="s">
        <v>1679</v>
      </c>
      <c r="B832" s="40"/>
      <c r="C832" s="41" t="s">
        <v>1680</v>
      </c>
      <c r="D832" s="42" t="s">
        <v>73</v>
      </c>
      <c r="E832" s="43">
        <v>107.76</v>
      </c>
      <c r="F832" s="43">
        <v>113.2</v>
      </c>
      <c r="G832" s="43">
        <v>220.96</v>
      </c>
      <c r="H832" s="19">
        <v>9</v>
      </c>
    </row>
    <row r="833" spans="1:8" x14ac:dyDescent="0.25">
      <c r="A833" s="40" t="s">
        <v>1681</v>
      </c>
      <c r="B833" s="40"/>
      <c r="C833" s="41" t="s">
        <v>1682</v>
      </c>
      <c r="D833" s="42"/>
      <c r="E833" s="43"/>
      <c r="F833" s="43"/>
      <c r="G833" s="43"/>
      <c r="H833" s="19">
        <v>5</v>
      </c>
    </row>
    <row r="834" spans="1:8" ht="30" x14ac:dyDescent="0.25">
      <c r="A834" s="40" t="s">
        <v>1683</v>
      </c>
      <c r="B834" s="40"/>
      <c r="C834" s="41" t="s">
        <v>1684</v>
      </c>
      <c r="D834" s="42" t="s">
        <v>73</v>
      </c>
      <c r="E834" s="43"/>
      <c r="F834" s="43">
        <v>39.119999999999997</v>
      </c>
      <c r="G834" s="43">
        <v>39.119999999999997</v>
      </c>
      <c r="H834" s="19">
        <v>9</v>
      </c>
    </row>
    <row r="835" spans="1:8" ht="30" x14ac:dyDescent="0.25">
      <c r="A835" s="40" t="s">
        <v>1685</v>
      </c>
      <c r="B835" s="40"/>
      <c r="C835" s="41" t="s">
        <v>1686</v>
      </c>
      <c r="D835" s="42" t="s">
        <v>21</v>
      </c>
      <c r="E835" s="43">
        <v>2.4900000000000002</v>
      </c>
      <c r="F835" s="43">
        <v>5.37</v>
      </c>
      <c r="G835" s="43">
        <v>7.86</v>
      </c>
      <c r="H835" s="19">
        <v>9</v>
      </c>
    </row>
    <row r="836" spans="1:8" ht="30" x14ac:dyDescent="0.25">
      <c r="A836" s="40" t="s">
        <v>1687</v>
      </c>
      <c r="B836" s="40"/>
      <c r="C836" s="41" t="s">
        <v>1688</v>
      </c>
      <c r="D836" s="42" t="s">
        <v>21</v>
      </c>
      <c r="E836" s="43">
        <v>3.06</v>
      </c>
      <c r="F836" s="43">
        <v>5.37</v>
      </c>
      <c r="G836" s="43">
        <v>8.43</v>
      </c>
      <c r="H836" s="19">
        <v>9</v>
      </c>
    </row>
    <row r="837" spans="1:8" ht="30" x14ac:dyDescent="0.25">
      <c r="A837" s="40" t="s">
        <v>1689</v>
      </c>
      <c r="B837" s="40"/>
      <c r="C837" s="41" t="s">
        <v>1690</v>
      </c>
      <c r="D837" s="42" t="s">
        <v>21</v>
      </c>
      <c r="E837" s="43">
        <v>3.35</v>
      </c>
      <c r="F837" s="43">
        <v>5.37</v>
      </c>
      <c r="G837" s="43">
        <v>8.7200000000000006</v>
      </c>
      <c r="H837" s="19">
        <v>9</v>
      </c>
    </row>
    <row r="838" spans="1:8" ht="30" x14ac:dyDescent="0.25">
      <c r="A838" s="40" t="s">
        <v>1691</v>
      </c>
      <c r="B838" s="40"/>
      <c r="C838" s="41" t="s">
        <v>1692</v>
      </c>
      <c r="D838" s="42" t="s">
        <v>21</v>
      </c>
      <c r="E838" s="43">
        <v>3.6</v>
      </c>
      <c r="F838" s="43">
        <v>5.37</v>
      </c>
      <c r="G838" s="43">
        <v>8.9700000000000006</v>
      </c>
      <c r="H838" s="19">
        <v>9</v>
      </c>
    </row>
    <row r="839" spans="1:8" ht="30" x14ac:dyDescent="0.25">
      <c r="A839" s="40" t="s">
        <v>1693</v>
      </c>
      <c r="B839" s="40"/>
      <c r="C839" s="41" t="s">
        <v>1694</v>
      </c>
      <c r="D839" s="42" t="s">
        <v>21</v>
      </c>
      <c r="E839" s="43">
        <v>5.05</v>
      </c>
      <c r="F839" s="43">
        <v>5.37</v>
      </c>
      <c r="G839" s="43">
        <v>10.42</v>
      </c>
      <c r="H839" s="19">
        <v>9</v>
      </c>
    </row>
    <row r="840" spans="1:8" x14ac:dyDescent="0.25">
      <c r="A840" s="40" t="s">
        <v>1695</v>
      </c>
      <c r="B840" s="40"/>
      <c r="C840" s="41" t="s">
        <v>1696</v>
      </c>
      <c r="D840" s="42"/>
      <c r="E840" s="43"/>
      <c r="F840" s="43"/>
      <c r="G840" s="43"/>
      <c r="H840" s="19">
        <v>2</v>
      </c>
    </row>
    <row r="841" spans="1:8" x14ac:dyDescent="0.25">
      <c r="A841" s="40" t="s">
        <v>1697</v>
      </c>
      <c r="B841" s="40"/>
      <c r="C841" s="41" t="s">
        <v>1698</v>
      </c>
      <c r="D841" s="42"/>
      <c r="E841" s="43"/>
      <c r="F841" s="43"/>
      <c r="G841" s="43"/>
      <c r="H841" s="19">
        <v>5</v>
      </c>
    </row>
    <row r="842" spans="1:8" ht="30" x14ac:dyDescent="0.25">
      <c r="A842" s="40" t="s">
        <v>1699</v>
      </c>
      <c r="B842" s="40"/>
      <c r="C842" s="41" t="s">
        <v>1700</v>
      </c>
      <c r="D842" s="42" t="s">
        <v>73</v>
      </c>
      <c r="E842" s="43">
        <v>114.16</v>
      </c>
      <c r="F842" s="43">
        <v>48.9</v>
      </c>
      <c r="G842" s="43">
        <v>163.06</v>
      </c>
      <c r="H842" s="19">
        <v>9</v>
      </c>
    </row>
    <row r="843" spans="1:8" ht="30" x14ac:dyDescent="0.25">
      <c r="A843" s="40" t="s">
        <v>1701</v>
      </c>
      <c r="B843" s="40"/>
      <c r="C843" s="41" t="s">
        <v>1702</v>
      </c>
      <c r="D843" s="42" t="s">
        <v>73</v>
      </c>
      <c r="E843" s="43">
        <v>122.5</v>
      </c>
      <c r="F843" s="43">
        <v>50.85</v>
      </c>
      <c r="G843" s="43">
        <v>173.35</v>
      </c>
      <c r="H843" s="19">
        <v>9</v>
      </c>
    </row>
    <row r="844" spans="1:8" ht="30" x14ac:dyDescent="0.25">
      <c r="A844" s="40" t="s">
        <v>1703</v>
      </c>
      <c r="B844" s="40"/>
      <c r="C844" s="41" t="s">
        <v>1704</v>
      </c>
      <c r="D844" s="42" t="s">
        <v>73</v>
      </c>
      <c r="E844" s="43">
        <v>130.83000000000001</v>
      </c>
      <c r="F844" s="43">
        <v>52.81</v>
      </c>
      <c r="G844" s="43">
        <v>183.64</v>
      </c>
      <c r="H844" s="19">
        <v>9</v>
      </c>
    </row>
    <row r="845" spans="1:8" ht="30" x14ac:dyDescent="0.25">
      <c r="A845" s="40" t="s">
        <v>1705</v>
      </c>
      <c r="B845" s="40"/>
      <c r="C845" s="41" t="s">
        <v>1706</v>
      </c>
      <c r="D845" s="42" t="s">
        <v>73</v>
      </c>
      <c r="E845" s="43">
        <v>143.52000000000001</v>
      </c>
      <c r="F845" s="43">
        <v>56.73</v>
      </c>
      <c r="G845" s="43">
        <v>200.25</v>
      </c>
      <c r="H845" s="19">
        <v>9</v>
      </c>
    </row>
    <row r="846" spans="1:8" ht="30" x14ac:dyDescent="0.25">
      <c r="A846" s="40" t="s">
        <v>1707</v>
      </c>
      <c r="B846" s="40"/>
      <c r="C846" s="41" t="s">
        <v>1708</v>
      </c>
      <c r="D846" s="42" t="s">
        <v>73</v>
      </c>
      <c r="E846" s="43">
        <v>78.040000000000006</v>
      </c>
      <c r="F846" s="43">
        <v>37.17</v>
      </c>
      <c r="G846" s="43">
        <v>115.21</v>
      </c>
      <c r="H846" s="19">
        <v>9</v>
      </c>
    </row>
    <row r="847" spans="1:8" ht="30" x14ac:dyDescent="0.25">
      <c r="A847" s="40" t="s">
        <v>1709</v>
      </c>
      <c r="B847" s="40"/>
      <c r="C847" s="41" t="s">
        <v>1710</v>
      </c>
      <c r="D847" s="42" t="s">
        <v>73</v>
      </c>
      <c r="E847" s="43">
        <v>86.38</v>
      </c>
      <c r="F847" s="43">
        <v>39.119999999999997</v>
      </c>
      <c r="G847" s="43">
        <v>125.5</v>
      </c>
      <c r="H847" s="19">
        <v>9</v>
      </c>
    </row>
    <row r="848" spans="1:8" ht="30" x14ac:dyDescent="0.25">
      <c r="A848" s="40" t="s">
        <v>1711</v>
      </c>
      <c r="B848" s="40"/>
      <c r="C848" s="41" t="s">
        <v>1712</v>
      </c>
      <c r="D848" s="42" t="s">
        <v>73</v>
      </c>
      <c r="E848" s="43">
        <v>94.71</v>
      </c>
      <c r="F848" s="43">
        <v>41.07</v>
      </c>
      <c r="G848" s="43">
        <v>135.78</v>
      </c>
      <c r="H848" s="19">
        <v>9</v>
      </c>
    </row>
    <row r="849" spans="1:8" ht="30" x14ac:dyDescent="0.25">
      <c r="A849" s="40" t="s">
        <v>1713</v>
      </c>
      <c r="B849" s="40"/>
      <c r="C849" s="41" t="s">
        <v>1714</v>
      </c>
      <c r="D849" s="42" t="s">
        <v>73</v>
      </c>
      <c r="E849" s="43">
        <v>103.42</v>
      </c>
      <c r="F849" s="43">
        <v>44.99</v>
      </c>
      <c r="G849" s="43">
        <v>148.41</v>
      </c>
      <c r="H849" s="19">
        <v>9</v>
      </c>
    </row>
    <row r="850" spans="1:8" x14ac:dyDescent="0.25">
      <c r="A850" s="40" t="s">
        <v>1715</v>
      </c>
      <c r="B850" s="40"/>
      <c r="C850" s="41" t="s">
        <v>1716</v>
      </c>
      <c r="D850" s="42" t="s">
        <v>73</v>
      </c>
      <c r="E850" s="43">
        <v>87.09</v>
      </c>
      <c r="F850" s="43">
        <v>46.95</v>
      </c>
      <c r="G850" s="43">
        <v>134.04</v>
      </c>
      <c r="H850" s="19">
        <v>9</v>
      </c>
    </row>
    <row r="851" spans="1:8" x14ac:dyDescent="0.25">
      <c r="A851" s="40" t="s">
        <v>1717</v>
      </c>
      <c r="B851" s="40"/>
      <c r="C851" s="41" t="s">
        <v>1718</v>
      </c>
      <c r="D851" s="42" t="s">
        <v>73</v>
      </c>
      <c r="E851" s="43">
        <v>65.45</v>
      </c>
      <c r="F851" s="43">
        <v>35.21</v>
      </c>
      <c r="G851" s="43">
        <v>100.66</v>
      </c>
      <c r="H851" s="19">
        <v>9</v>
      </c>
    </row>
    <row r="852" spans="1:8" x14ac:dyDescent="0.25">
      <c r="A852" s="40" t="s">
        <v>1719</v>
      </c>
      <c r="B852" s="40"/>
      <c r="C852" s="41" t="s">
        <v>1720</v>
      </c>
      <c r="D852" s="42" t="s">
        <v>73</v>
      </c>
      <c r="E852" s="43">
        <v>80.489999999999995</v>
      </c>
      <c r="F852" s="43">
        <v>25.43</v>
      </c>
      <c r="G852" s="43">
        <v>105.92</v>
      </c>
      <c r="H852" s="19">
        <v>9</v>
      </c>
    </row>
    <row r="853" spans="1:8" ht="30" x14ac:dyDescent="0.25">
      <c r="A853" s="40" t="s">
        <v>1721</v>
      </c>
      <c r="B853" s="40"/>
      <c r="C853" s="41" t="s">
        <v>1722</v>
      </c>
      <c r="D853" s="42" t="s">
        <v>73</v>
      </c>
      <c r="E853" s="43">
        <v>24.62</v>
      </c>
      <c r="F853" s="43">
        <v>4.9800000000000004</v>
      </c>
      <c r="G853" s="43">
        <v>29.6</v>
      </c>
      <c r="H853" s="19">
        <v>9</v>
      </c>
    </row>
    <row r="854" spans="1:8" x14ac:dyDescent="0.25">
      <c r="A854" s="40" t="s">
        <v>1723</v>
      </c>
      <c r="B854" s="40"/>
      <c r="C854" s="41" t="s">
        <v>1724</v>
      </c>
      <c r="D854" s="42" t="s">
        <v>73</v>
      </c>
      <c r="E854" s="43">
        <v>15.46</v>
      </c>
      <c r="F854" s="43">
        <v>4.9800000000000004</v>
      </c>
      <c r="G854" s="43">
        <v>20.440000000000001</v>
      </c>
      <c r="H854" s="19">
        <v>9</v>
      </c>
    </row>
    <row r="855" spans="1:8" x14ac:dyDescent="0.25">
      <c r="A855" s="40" t="s">
        <v>1725</v>
      </c>
      <c r="B855" s="40"/>
      <c r="C855" s="41" t="s">
        <v>1726</v>
      </c>
      <c r="D855" s="42"/>
      <c r="E855" s="43"/>
      <c r="F855" s="43"/>
      <c r="G855" s="43"/>
      <c r="H855" s="19">
        <v>5</v>
      </c>
    </row>
    <row r="856" spans="1:8" ht="30" x14ac:dyDescent="0.25">
      <c r="A856" s="40" t="s">
        <v>1727</v>
      </c>
      <c r="B856" s="40"/>
      <c r="C856" s="41" t="s">
        <v>1728</v>
      </c>
      <c r="D856" s="42" t="s">
        <v>592</v>
      </c>
      <c r="E856" s="43">
        <v>23.03</v>
      </c>
      <c r="F856" s="43"/>
      <c r="G856" s="43">
        <v>23.03</v>
      </c>
      <c r="H856" s="19">
        <v>9</v>
      </c>
    </row>
    <row r="857" spans="1:8" x14ac:dyDescent="0.25">
      <c r="A857" s="40" t="s">
        <v>1729</v>
      </c>
      <c r="B857" s="40"/>
      <c r="C857" s="41" t="s">
        <v>1730</v>
      </c>
      <c r="D857" s="42" t="s">
        <v>592</v>
      </c>
      <c r="E857" s="43"/>
      <c r="F857" s="43">
        <v>5.04</v>
      </c>
      <c r="G857" s="43">
        <v>5.04</v>
      </c>
      <c r="H857" s="19">
        <v>9</v>
      </c>
    </row>
    <row r="858" spans="1:8" ht="30" x14ac:dyDescent="0.25">
      <c r="A858" s="40" t="s">
        <v>1731</v>
      </c>
      <c r="B858" s="40"/>
      <c r="C858" s="41" t="s">
        <v>1732</v>
      </c>
      <c r="D858" s="42" t="s">
        <v>592</v>
      </c>
      <c r="E858" s="43">
        <v>22.38</v>
      </c>
      <c r="F858" s="43"/>
      <c r="G858" s="43">
        <v>22.38</v>
      </c>
      <c r="H858" s="19">
        <v>9</v>
      </c>
    </row>
    <row r="859" spans="1:8" ht="30" x14ac:dyDescent="0.25">
      <c r="A859" s="40" t="s">
        <v>1733</v>
      </c>
      <c r="B859" s="40"/>
      <c r="C859" s="41" t="s">
        <v>1734</v>
      </c>
      <c r="D859" s="42" t="s">
        <v>592</v>
      </c>
      <c r="E859" s="43">
        <v>21.28</v>
      </c>
      <c r="F859" s="43"/>
      <c r="G859" s="43">
        <v>21.28</v>
      </c>
      <c r="H859" s="19">
        <v>9</v>
      </c>
    </row>
    <row r="860" spans="1:8" ht="30" x14ac:dyDescent="0.25">
      <c r="A860" s="40" t="s">
        <v>1735</v>
      </c>
      <c r="B860" s="40"/>
      <c r="C860" s="41" t="s">
        <v>1736</v>
      </c>
      <c r="D860" s="42" t="s">
        <v>592</v>
      </c>
      <c r="E860" s="43">
        <v>22.81</v>
      </c>
      <c r="F860" s="43"/>
      <c r="G860" s="43">
        <v>22.81</v>
      </c>
      <c r="H860" s="19">
        <v>9</v>
      </c>
    </row>
    <row r="861" spans="1:8" ht="30" x14ac:dyDescent="0.25">
      <c r="A861" s="40" t="s">
        <v>1737</v>
      </c>
      <c r="B861" s="40"/>
      <c r="C861" s="41" t="s">
        <v>1738</v>
      </c>
      <c r="D861" s="42" t="s">
        <v>592</v>
      </c>
      <c r="E861" s="43">
        <v>16.84</v>
      </c>
      <c r="F861" s="43">
        <v>5.04</v>
      </c>
      <c r="G861" s="43">
        <v>21.88</v>
      </c>
      <c r="H861" s="19">
        <v>9</v>
      </c>
    </row>
    <row r="862" spans="1:8" x14ac:dyDescent="0.25">
      <c r="A862" s="40" t="s">
        <v>1739</v>
      </c>
      <c r="B862" s="40"/>
      <c r="C862" s="41" t="s">
        <v>1740</v>
      </c>
      <c r="D862" s="42"/>
      <c r="E862" s="43"/>
      <c r="F862" s="43"/>
      <c r="G862" s="43"/>
      <c r="H862" s="19">
        <v>5</v>
      </c>
    </row>
    <row r="863" spans="1:8" ht="30" x14ac:dyDescent="0.25">
      <c r="A863" s="40" t="s">
        <v>1741</v>
      </c>
      <c r="B863" s="40"/>
      <c r="C863" s="41" t="s">
        <v>1742</v>
      </c>
      <c r="D863" s="42" t="s">
        <v>156</v>
      </c>
      <c r="E863" s="43">
        <v>2937.97</v>
      </c>
      <c r="F863" s="43">
        <v>753.49</v>
      </c>
      <c r="G863" s="43">
        <v>3691.46</v>
      </c>
      <c r="H863" s="19">
        <v>9</v>
      </c>
    </row>
    <row r="864" spans="1:8" x14ac:dyDescent="0.25">
      <c r="A864" s="40" t="s">
        <v>1743</v>
      </c>
      <c r="B864" s="40"/>
      <c r="C864" s="41" t="s">
        <v>1744</v>
      </c>
      <c r="D864" s="42" t="s">
        <v>156</v>
      </c>
      <c r="E864" s="43">
        <v>2844.16</v>
      </c>
      <c r="F864" s="43">
        <v>831.25</v>
      </c>
      <c r="G864" s="43">
        <v>3675.41</v>
      </c>
      <c r="H864" s="19">
        <v>9</v>
      </c>
    </row>
    <row r="865" spans="1:8" ht="30" x14ac:dyDescent="0.25">
      <c r="A865" s="40" t="s">
        <v>1745</v>
      </c>
      <c r="B865" s="40"/>
      <c r="C865" s="41" t="s">
        <v>1746</v>
      </c>
      <c r="D865" s="42" t="s">
        <v>156</v>
      </c>
      <c r="E865" s="43">
        <v>2516.06</v>
      </c>
      <c r="F865" s="43">
        <v>716.41</v>
      </c>
      <c r="G865" s="43">
        <v>3232.47</v>
      </c>
      <c r="H865" s="19">
        <v>9</v>
      </c>
    </row>
    <row r="866" spans="1:8" ht="30" x14ac:dyDescent="0.25">
      <c r="A866" s="40" t="s">
        <v>1747</v>
      </c>
      <c r="B866" s="40"/>
      <c r="C866" s="41" t="s">
        <v>1748</v>
      </c>
      <c r="D866" s="42" t="s">
        <v>156</v>
      </c>
      <c r="E866" s="43">
        <v>2274.85</v>
      </c>
      <c r="F866" s="43">
        <v>709.18</v>
      </c>
      <c r="G866" s="43">
        <v>2984.03</v>
      </c>
      <c r="H866" s="19">
        <v>9</v>
      </c>
    </row>
    <row r="867" spans="1:8" x14ac:dyDescent="0.25">
      <c r="A867" s="40" t="s">
        <v>1749</v>
      </c>
      <c r="B867" s="40"/>
      <c r="C867" s="41" t="s">
        <v>1750</v>
      </c>
      <c r="D867" s="42" t="s">
        <v>156</v>
      </c>
      <c r="E867" s="43">
        <v>2506.5</v>
      </c>
      <c r="F867" s="43">
        <v>759.8</v>
      </c>
      <c r="G867" s="43">
        <v>3266.3</v>
      </c>
      <c r="H867" s="19">
        <v>9</v>
      </c>
    </row>
    <row r="868" spans="1:8" x14ac:dyDescent="0.25">
      <c r="A868" s="40" t="s">
        <v>1751</v>
      </c>
      <c r="B868" s="40"/>
      <c r="C868" s="41" t="s">
        <v>1752</v>
      </c>
      <c r="D868" s="42"/>
      <c r="E868" s="43"/>
      <c r="F868" s="43"/>
      <c r="G868" s="43"/>
      <c r="H868" s="19">
        <v>5</v>
      </c>
    </row>
    <row r="869" spans="1:8" x14ac:dyDescent="0.25">
      <c r="A869" s="40" t="s">
        <v>1753</v>
      </c>
      <c r="B869" s="40"/>
      <c r="C869" s="41" t="s">
        <v>1754</v>
      </c>
      <c r="D869" s="42" t="s">
        <v>156</v>
      </c>
      <c r="E869" s="43">
        <v>4024.68</v>
      </c>
      <c r="F869" s="43">
        <v>1173.5999999999999</v>
      </c>
      <c r="G869" s="43">
        <v>5198.28</v>
      </c>
      <c r="H869" s="19">
        <v>9</v>
      </c>
    </row>
    <row r="870" spans="1:8" ht="30" x14ac:dyDescent="0.25">
      <c r="A870" s="40" t="s">
        <v>1755</v>
      </c>
      <c r="B870" s="40"/>
      <c r="C870" s="41" t="s">
        <v>1756</v>
      </c>
      <c r="D870" s="42" t="s">
        <v>131</v>
      </c>
      <c r="E870" s="43">
        <v>0.15</v>
      </c>
      <c r="F870" s="43">
        <v>5.48</v>
      </c>
      <c r="G870" s="43">
        <v>5.63</v>
      </c>
      <c r="H870" s="19">
        <v>9</v>
      </c>
    </row>
    <row r="871" spans="1:8" ht="30" x14ac:dyDescent="0.25">
      <c r="A871" s="40" t="s">
        <v>1757</v>
      </c>
      <c r="B871" s="40"/>
      <c r="C871" s="41" t="s">
        <v>1758</v>
      </c>
      <c r="D871" s="42" t="s">
        <v>131</v>
      </c>
      <c r="E871" s="43">
        <v>0.36</v>
      </c>
      <c r="F871" s="43">
        <v>14.48</v>
      </c>
      <c r="G871" s="43">
        <v>14.84</v>
      </c>
      <c r="H871" s="19">
        <v>9</v>
      </c>
    </row>
    <row r="872" spans="1:8" x14ac:dyDescent="0.25">
      <c r="A872" s="40" t="s">
        <v>1759</v>
      </c>
      <c r="B872" s="40"/>
      <c r="C872" s="41" t="s">
        <v>1760</v>
      </c>
      <c r="D872" s="42"/>
      <c r="E872" s="43"/>
      <c r="F872" s="43"/>
      <c r="G872" s="43"/>
      <c r="H872" s="19">
        <v>2</v>
      </c>
    </row>
    <row r="873" spans="1:8" x14ac:dyDescent="0.25">
      <c r="A873" s="40" t="s">
        <v>1761</v>
      </c>
      <c r="B873" s="40"/>
      <c r="C873" s="41" t="s">
        <v>1762</v>
      </c>
      <c r="D873" s="42"/>
      <c r="E873" s="43"/>
      <c r="F873" s="43"/>
      <c r="G873" s="43"/>
      <c r="H873" s="19">
        <v>5</v>
      </c>
    </row>
    <row r="874" spans="1:8" x14ac:dyDescent="0.25">
      <c r="A874" s="40" t="s">
        <v>1763</v>
      </c>
      <c r="B874" s="40"/>
      <c r="C874" s="41" t="s">
        <v>1764</v>
      </c>
      <c r="D874" s="42" t="s">
        <v>73</v>
      </c>
      <c r="E874" s="43">
        <v>43.52</v>
      </c>
      <c r="F874" s="43">
        <v>28.38</v>
      </c>
      <c r="G874" s="43">
        <v>71.900000000000006</v>
      </c>
      <c r="H874" s="19">
        <v>9</v>
      </c>
    </row>
    <row r="875" spans="1:8" x14ac:dyDescent="0.25">
      <c r="A875" s="40" t="s">
        <v>1765</v>
      </c>
      <c r="B875" s="40"/>
      <c r="C875" s="41" t="s">
        <v>1766</v>
      </c>
      <c r="D875" s="42" t="s">
        <v>73</v>
      </c>
      <c r="E875" s="43">
        <v>56.48</v>
      </c>
      <c r="F875" s="43">
        <v>28.38</v>
      </c>
      <c r="G875" s="43">
        <v>84.86</v>
      </c>
      <c r="H875" s="19">
        <v>9</v>
      </c>
    </row>
    <row r="876" spans="1:8" x14ac:dyDescent="0.25">
      <c r="A876" s="40" t="s">
        <v>1767</v>
      </c>
      <c r="B876" s="40"/>
      <c r="C876" s="41" t="s">
        <v>1768</v>
      </c>
      <c r="D876" s="42" t="s">
        <v>73</v>
      </c>
      <c r="E876" s="43">
        <v>37.76</v>
      </c>
      <c r="F876" s="43">
        <v>28.38</v>
      </c>
      <c r="G876" s="43">
        <v>66.14</v>
      </c>
      <c r="H876" s="19">
        <v>9</v>
      </c>
    </row>
    <row r="877" spans="1:8" x14ac:dyDescent="0.25">
      <c r="A877" s="40" t="s">
        <v>1769</v>
      </c>
      <c r="B877" s="40"/>
      <c r="C877" s="41" t="s">
        <v>1770</v>
      </c>
      <c r="D877" s="42" t="s">
        <v>73</v>
      </c>
      <c r="E877" s="43">
        <v>85.05</v>
      </c>
      <c r="F877" s="43">
        <v>42.57</v>
      </c>
      <c r="G877" s="43">
        <v>127.62</v>
      </c>
      <c r="H877" s="19">
        <v>9</v>
      </c>
    </row>
    <row r="878" spans="1:8" x14ac:dyDescent="0.25">
      <c r="A878" s="40" t="s">
        <v>1771</v>
      </c>
      <c r="B878" s="40"/>
      <c r="C878" s="41" t="s">
        <v>1772</v>
      </c>
      <c r="D878" s="42" t="s">
        <v>73</v>
      </c>
      <c r="E878" s="43">
        <v>99.9</v>
      </c>
      <c r="F878" s="43">
        <v>42.57</v>
      </c>
      <c r="G878" s="43">
        <v>142.47</v>
      </c>
      <c r="H878" s="19">
        <v>9</v>
      </c>
    </row>
    <row r="879" spans="1:8" x14ac:dyDescent="0.25">
      <c r="A879" s="40" t="s">
        <v>1773</v>
      </c>
      <c r="B879" s="40"/>
      <c r="C879" s="41" t="s">
        <v>1774</v>
      </c>
      <c r="D879" s="42" t="s">
        <v>131</v>
      </c>
      <c r="E879" s="43">
        <v>0.95</v>
      </c>
      <c r="F879" s="43">
        <v>12.51</v>
      </c>
      <c r="G879" s="43">
        <v>13.46</v>
      </c>
      <c r="H879" s="19">
        <v>9</v>
      </c>
    </row>
    <row r="880" spans="1:8" ht="30" x14ac:dyDescent="0.25">
      <c r="A880" s="40" t="s">
        <v>1775</v>
      </c>
      <c r="B880" s="40"/>
      <c r="C880" s="41" t="s">
        <v>1776</v>
      </c>
      <c r="D880" s="42" t="s">
        <v>131</v>
      </c>
      <c r="E880" s="43">
        <v>13.44</v>
      </c>
      <c r="F880" s="43">
        <v>15.65</v>
      </c>
      <c r="G880" s="43">
        <v>29.09</v>
      </c>
      <c r="H880" s="19">
        <v>9</v>
      </c>
    </row>
    <row r="881" spans="1:8" x14ac:dyDescent="0.25">
      <c r="A881" s="40" t="s">
        <v>1777</v>
      </c>
      <c r="B881" s="40"/>
      <c r="C881" s="41" t="s">
        <v>1778</v>
      </c>
      <c r="D881" s="42" t="s">
        <v>131</v>
      </c>
      <c r="E881" s="43">
        <v>20.03</v>
      </c>
      <c r="F881" s="43">
        <v>15.65</v>
      </c>
      <c r="G881" s="43">
        <v>35.68</v>
      </c>
      <c r="H881" s="19">
        <v>9</v>
      </c>
    </row>
    <row r="882" spans="1:8" x14ac:dyDescent="0.25">
      <c r="A882" s="40" t="s">
        <v>1779</v>
      </c>
      <c r="B882" s="40"/>
      <c r="C882" s="41" t="s">
        <v>1780</v>
      </c>
      <c r="D882" s="42"/>
      <c r="E882" s="43"/>
      <c r="F882" s="43"/>
      <c r="G882" s="43"/>
      <c r="H882" s="19">
        <v>5</v>
      </c>
    </row>
    <row r="883" spans="1:8" ht="30" x14ac:dyDescent="0.25">
      <c r="A883" s="40" t="s">
        <v>1781</v>
      </c>
      <c r="B883" s="40"/>
      <c r="C883" s="41" t="s">
        <v>1782</v>
      </c>
      <c r="D883" s="42" t="s">
        <v>73</v>
      </c>
      <c r="E883" s="43">
        <v>43.75</v>
      </c>
      <c r="F883" s="43">
        <v>15.65</v>
      </c>
      <c r="G883" s="43">
        <v>59.4</v>
      </c>
      <c r="H883" s="19">
        <v>9</v>
      </c>
    </row>
    <row r="884" spans="1:8" ht="30" x14ac:dyDescent="0.25">
      <c r="A884" s="40" t="s">
        <v>1783</v>
      </c>
      <c r="B884" s="40"/>
      <c r="C884" s="41" t="s">
        <v>1784</v>
      </c>
      <c r="D884" s="42" t="s">
        <v>73</v>
      </c>
      <c r="E884" s="43">
        <v>66.790000000000006</v>
      </c>
      <c r="F884" s="43">
        <v>15.65</v>
      </c>
      <c r="G884" s="43">
        <v>82.44</v>
      </c>
      <c r="H884" s="19">
        <v>9</v>
      </c>
    </row>
    <row r="885" spans="1:8" ht="30" x14ac:dyDescent="0.25">
      <c r="A885" s="40" t="s">
        <v>1785</v>
      </c>
      <c r="B885" s="40"/>
      <c r="C885" s="41" t="s">
        <v>1786</v>
      </c>
      <c r="D885" s="42" t="s">
        <v>73</v>
      </c>
      <c r="E885" s="43">
        <v>155.15</v>
      </c>
      <c r="F885" s="43">
        <v>15.65</v>
      </c>
      <c r="G885" s="43">
        <v>170.8</v>
      </c>
      <c r="H885" s="19">
        <v>9</v>
      </c>
    </row>
    <row r="886" spans="1:8" ht="30" x14ac:dyDescent="0.25">
      <c r="A886" s="40" t="s">
        <v>1787</v>
      </c>
      <c r="B886" s="40"/>
      <c r="C886" s="41" t="s">
        <v>1788</v>
      </c>
      <c r="D886" s="42" t="s">
        <v>73</v>
      </c>
      <c r="E886" s="43">
        <v>166.27</v>
      </c>
      <c r="F886" s="43">
        <v>15.65</v>
      </c>
      <c r="G886" s="43">
        <v>181.92</v>
      </c>
      <c r="H886" s="19">
        <v>9</v>
      </c>
    </row>
    <row r="887" spans="1:8" ht="30" x14ac:dyDescent="0.25">
      <c r="A887" s="40" t="s">
        <v>1789</v>
      </c>
      <c r="B887" s="40"/>
      <c r="C887" s="41" t="s">
        <v>1790</v>
      </c>
      <c r="D887" s="42" t="s">
        <v>131</v>
      </c>
      <c r="E887" s="43">
        <v>87.38</v>
      </c>
      <c r="F887" s="43">
        <v>7.83</v>
      </c>
      <c r="G887" s="43">
        <v>95.21</v>
      </c>
      <c r="H887" s="19">
        <v>9</v>
      </c>
    </row>
    <row r="888" spans="1:8" ht="30" x14ac:dyDescent="0.25">
      <c r="A888" s="40" t="s">
        <v>1791</v>
      </c>
      <c r="B888" s="40"/>
      <c r="C888" s="41" t="s">
        <v>1792</v>
      </c>
      <c r="D888" s="42" t="s">
        <v>131</v>
      </c>
      <c r="E888" s="43">
        <v>77.62</v>
      </c>
      <c r="F888" s="43">
        <v>7.83</v>
      </c>
      <c r="G888" s="43">
        <v>85.45</v>
      </c>
      <c r="H888" s="19">
        <v>9</v>
      </c>
    </row>
    <row r="889" spans="1:8" ht="30" x14ac:dyDescent="0.25">
      <c r="A889" s="40" t="s">
        <v>1793</v>
      </c>
      <c r="B889" s="40"/>
      <c r="C889" s="41" t="s">
        <v>1794</v>
      </c>
      <c r="D889" s="42" t="s">
        <v>131</v>
      </c>
      <c r="E889" s="43">
        <v>115.53</v>
      </c>
      <c r="F889" s="43">
        <v>7.83</v>
      </c>
      <c r="G889" s="43">
        <v>123.36</v>
      </c>
      <c r="H889" s="19">
        <v>9</v>
      </c>
    </row>
    <row r="890" spans="1:8" ht="30" x14ac:dyDescent="0.25">
      <c r="A890" s="40" t="s">
        <v>1795</v>
      </c>
      <c r="B890" s="40"/>
      <c r="C890" s="41" t="s">
        <v>1796</v>
      </c>
      <c r="D890" s="42" t="s">
        <v>131</v>
      </c>
      <c r="E890" s="43">
        <v>168.8</v>
      </c>
      <c r="F890" s="43">
        <v>7.83</v>
      </c>
      <c r="G890" s="43">
        <v>176.63</v>
      </c>
      <c r="H890" s="19">
        <v>9</v>
      </c>
    </row>
    <row r="891" spans="1:8" ht="30" x14ac:dyDescent="0.25">
      <c r="A891" s="40" t="s">
        <v>1797</v>
      </c>
      <c r="B891" s="40"/>
      <c r="C891" s="41" t="s">
        <v>1798</v>
      </c>
      <c r="D891" s="42" t="s">
        <v>131</v>
      </c>
      <c r="E891" s="43">
        <v>55.09</v>
      </c>
      <c r="F891" s="43">
        <v>7.83</v>
      </c>
      <c r="G891" s="43">
        <v>62.92</v>
      </c>
      <c r="H891" s="19">
        <v>9</v>
      </c>
    </row>
    <row r="892" spans="1:8" ht="30" x14ac:dyDescent="0.25">
      <c r="A892" s="40" t="s">
        <v>1799</v>
      </c>
      <c r="B892" s="40"/>
      <c r="C892" s="41" t="s">
        <v>1800</v>
      </c>
      <c r="D892" s="42" t="s">
        <v>131</v>
      </c>
      <c r="E892" s="43">
        <v>97.77</v>
      </c>
      <c r="F892" s="43">
        <v>7.83</v>
      </c>
      <c r="G892" s="43">
        <v>105.6</v>
      </c>
      <c r="H892" s="19">
        <v>9</v>
      </c>
    </row>
    <row r="893" spans="1:8" ht="30" x14ac:dyDescent="0.25">
      <c r="A893" s="40" t="s">
        <v>1801</v>
      </c>
      <c r="B893" s="40"/>
      <c r="C893" s="41" t="s">
        <v>1802</v>
      </c>
      <c r="D893" s="42" t="s">
        <v>131</v>
      </c>
      <c r="E893" s="43">
        <v>72.27</v>
      </c>
      <c r="F893" s="43">
        <v>7.83</v>
      </c>
      <c r="G893" s="43">
        <v>80.099999999999994</v>
      </c>
      <c r="H893" s="19">
        <v>9</v>
      </c>
    </row>
    <row r="894" spans="1:8" x14ac:dyDescent="0.25">
      <c r="A894" s="40" t="s">
        <v>1803</v>
      </c>
      <c r="B894" s="40"/>
      <c r="C894" s="41" t="s">
        <v>1804</v>
      </c>
      <c r="D894" s="42"/>
      <c r="E894" s="43"/>
      <c r="F894" s="43"/>
      <c r="G894" s="43"/>
      <c r="H894" s="19">
        <v>5</v>
      </c>
    </row>
    <row r="895" spans="1:8" ht="30" x14ac:dyDescent="0.25">
      <c r="A895" s="40" t="s">
        <v>1805</v>
      </c>
      <c r="B895" s="40"/>
      <c r="C895" s="41" t="s">
        <v>1806</v>
      </c>
      <c r="D895" s="42" t="s">
        <v>73</v>
      </c>
      <c r="E895" s="43">
        <v>81.760000000000005</v>
      </c>
      <c r="F895" s="43">
        <v>25.43</v>
      </c>
      <c r="G895" s="43">
        <v>107.19</v>
      </c>
      <c r="H895" s="19">
        <v>9</v>
      </c>
    </row>
    <row r="896" spans="1:8" x14ac:dyDescent="0.25">
      <c r="A896" s="40" t="s">
        <v>1807</v>
      </c>
      <c r="B896" s="40"/>
      <c r="C896" s="41" t="s">
        <v>1808</v>
      </c>
      <c r="D896" s="42" t="s">
        <v>131</v>
      </c>
      <c r="E896" s="43">
        <v>111.34</v>
      </c>
      <c r="F896" s="43">
        <v>8.61</v>
      </c>
      <c r="G896" s="43">
        <v>119.95</v>
      </c>
      <c r="H896" s="19">
        <v>9</v>
      </c>
    </row>
    <row r="897" spans="1:8" x14ac:dyDescent="0.25">
      <c r="A897" s="40" t="s">
        <v>1809</v>
      </c>
      <c r="B897" s="40"/>
      <c r="C897" s="41" t="s">
        <v>1810</v>
      </c>
      <c r="D897" s="42"/>
      <c r="E897" s="43"/>
      <c r="F897" s="43"/>
      <c r="G897" s="43"/>
      <c r="H897" s="19">
        <v>5</v>
      </c>
    </row>
    <row r="898" spans="1:8" ht="30" x14ac:dyDescent="0.25">
      <c r="A898" s="40" t="s">
        <v>1811</v>
      </c>
      <c r="B898" s="40"/>
      <c r="C898" s="41" t="s">
        <v>1812</v>
      </c>
      <c r="D898" s="42" t="s">
        <v>73</v>
      </c>
      <c r="E898" s="43">
        <v>129.19999999999999</v>
      </c>
      <c r="F898" s="43">
        <v>15.65</v>
      </c>
      <c r="G898" s="43">
        <v>144.85</v>
      </c>
      <c r="H898" s="19">
        <v>9</v>
      </c>
    </row>
    <row r="899" spans="1:8" ht="45" x14ac:dyDescent="0.25">
      <c r="A899" s="40" t="s">
        <v>1813</v>
      </c>
      <c r="B899" s="40"/>
      <c r="C899" s="41" t="s">
        <v>1814</v>
      </c>
      <c r="D899" s="42" t="s">
        <v>73</v>
      </c>
      <c r="E899" s="43">
        <v>203.69</v>
      </c>
      <c r="F899" s="43">
        <v>15.65</v>
      </c>
      <c r="G899" s="43">
        <v>219.34</v>
      </c>
      <c r="H899" s="19">
        <v>9</v>
      </c>
    </row>
    <row r="900" spans="1:8" ht="45" x14ac:dyDescent="0.25">
      <c r="A900" s="40" t="s">
        <v>1815</v>
      </c>
      <c r="B900" s="40"/>
      <c r="C900" s="41" t="s">
        <v>1816</v>
      </c>
      <c r="D900" s="42" t="s">
        <v>73</v>
      </c>
      <c r="E900" s="43">
        <v>159.72999999999999</v>
      </c>
      <c r="F900" s="43">
        <v>15.65</v>
      </c>
      <c r="G900" s="43">
        <v>175.38</v>
      </c>
      <c r="H900" s="19">
        <v>9</v>
      </c>
    </row>
    <row r="901" spans="1:8" ht="45" x14ac:dyDescent="0.25">
      <c r="A901" s="40" t="s">
        <v>1817</v>
      </c>
      <c r="B901" s="40"/>
      <c r="C901" s="41" t="s">
        <v>1818</v>
      </c>
      <c r="D901" s="42" t="s">
        <v>73</v>
      </c>
      <c r="E901" s="43">
        <v>112.76</v>
      </c>
      <c r="F901" s="43">
        <v>15.65</v>
      </c>
      <c r="G901" s="43">
        <v>128.41</v>
      </c>
      <c r="H901" s="19">
        <v>9</v>
      </c>
    </row>
    <row r="902" spans="1:8" ht="30" x14ac:dyDescent="0.25">
      <c r="A902" s="40" t="s">
        <v>1819</v>
      </c>
      <c r="B902" s="40"/>
      <c r="C902" s="41" t="s">
        <v>1820</v>
      </c>
      <c r="D902" s="42" t="s">
        <v>131</v>
      </c>
      <c r="E902" s="43">
        <v>98.12</v>
      </c>
      <c r="F902" s="43">
        <v>7.83</v>
      </c>
      <c r="G902" s="43">
        <v>105.95</v>
      </c>
      <c r="H902" s="19">
        <v>9</v>
      </c>
    </row>
    <row r="903" spans="1:8" ht="30" x14ac:dyDescent="0.25">
      <c r="A903" s="40" t="s">
        <v>1821</v>
      </c>
      <c r="B903" s="40"/>
      <c r="C903" s="41" t="s">
        <v>1822</v>
      </c>
      <c r="D903" s="42" t="s">
        <v>131</v>
      </c>
      <c r="E903" s="43">
        <v>108.62</v>
      </c>
      <c r="F903" s="43">
        <v>7.83</v>
      </c>
      <c r="G903" s="43">
        <v>116.45</v>
      </c>
      <c r="H903" s="19">
        <v>9</v>
      </c>
    </row>
    <row r="904" spans="1:8" x14ac:dyDescent="0.25">
      <c r="A904" s="40" t="s">
        <v>1823</v>
      </c>
      <c r="B904" s="40"/>
      <c r="C904" s="41" t="s">
        <v>1824</v>
      </c>
      <c r="D904" s="42"/>
      <c r="E904" s="43"/>
      <c r="F904" s="43"/>
      <c r="G904" s="43"/>
      <c r="H904" s="19">
        <v>5</v>
      </c>
    </row>
    <row r="905" spans="1:8" ht="45" x14ac:dyDescent="0.25">
      <c r="A905" s="40" t="s">
        <v>1825</v>
      </c>
      <c r="B905" s="40"/>
      <c r="C905" s="41" t="s">
        <v>1826</v>
      </c>
      <c r="D905" s="42" t="s">
        <v>73</v>
      </c>
      <c r="E905" s="43">
        <v>120.34</v>
      </c>
      <c r="F905" s="43">
        <v>39.35</v>
      </c>
      <c r="G905" s="43">
        <v>159.69</v>
      </c>
      <c r="H905" s="19">
        <v>9</v>
      </c>
    </row>
    <row r="906" spans="1:8" ht="45" x14ac:dyDescent="0.25">
      <c r="A906" s="40" t="s">
        <v>1827</v>
      </c>
      <c r="B906" s="40"/>
      <c r="C906" s="41" t="s">
        <v>1828</v>
      </c>
      <c r="D906" s="42" t="s">
        <v>73</v>
      </c>
      <c r="E906" s="43">
        <v>154.55000000000001</v>
      </c>
      <c r="F906" s="43">
        <v>17.02</v>
      </c>
      <c r="G906" s="43">
        <v>171.57</v>
      </c>
      <c r="H906" s="19">
        <v>9</v>
      </c>
    </row>
    <row r="907" spans="1:8" ht="45" x14ac:dyDescent="0.25">
      <c r="A907" s="40" t="s">
        <v>1829</v>
      </c>
      <c r="B907" s="40"/>
      <c r="C907" s="41" t="s">
        <v>1830</v>
      </c>
      <c r="D907" s="42" t="s">
        <v>73</v>
      </c>
      <c r="E907" s="43">
        <v>172.6</v>
      </c>
      <c r="F907" s="43">
        <v>17.02</v>
      </c>
      <c r="G907" s="43">
        <v>189.62</v>
      </c>
      <c r="H907" s="19">
        <v>9</v>
      </c>
    </row>
    <row r="908" spans="1:8" ht="30" x14ac:dyDescent="0.25">
      <c r="A908" s="40" t="s">
        <v>1831</v>
      </c>
      <c r="B908" s="40"/>
      <c r="C908" s="41" t="s">
        <v>1832</v>
      </c>
      <c r="D908" s="42" t="s">
        <v>73</v>
      </c>
      <c r="E908" s="43">
        <v>133.74</v>
      </c>
      <c r="F908" s="43">
        <v>15.65</v>
      </c>
      <c r="G908" s="43">
        <v>149.38999999999999</v>
      </c>
      <c r="H908" s="19">
        <v>9</v>
      </c>
    </row>
    <row r="909" spans="1:8" x14ac:dyDescent="0.25">
      <c r="A909" s="40" t="s">
        <v>1833</v>
      </c>
      <c r="B909" s="40"/>
      <c r="C909" s="41" t="s">
        <v>1834</v>
      </c>
      <c r="D909" s="42"/>
      <c r="E909" s="43"/>
      <c r="F909" s="43"/>
      <c r="G909" s="43"/>
      <c r="H909" s="19">
        <v>5</v>
      </c>
    </row>
    <row r="910" spans="1:8" x14ac:dyDescent="0.25">
      <c r="A910" s="40" t="s">
        <v>1835</v>
      </c>
      <c r="B910" s="40"/>
      <c r="C910" s="41" t="s">
        <v>1836</v>
      </c>
      <c r="D910" s="42" t="s">
        <v>73</v>
      </c>
      <c r="E910" s="43">
        <v>80.05</v>
      </c>
      <c r="F910" s="43">
        <v>15.65</v>
      </c>
      <c r="G910" s="43">
        <v>95.7</v>
      </c>
      <c r="H910" s="19">
        <v>9</v>
      </c>
    </row>
    <row r="911" spans="1:8" ht="30" x14ac:dyDescent="0.25">
      <c r="A911" s="40" t="s">
        <v>1837</v>
      </c>
      <c r="B911" s="40"/>
      <c r="C911" s="41" t="s">
        <v>1838</v>
      </c>
      <c r="D911" s="42" t="s">
        <v>73</v>
      </c>
      <c r="E911" s="43">
        <v>123.94</v>
      </c>
      <c r="F911" s="43">
        <v>15.65</v>
      </c>
      <c r="G911" s="43">
        <v>139.59</v>
      </c>
      <c r="H911" s="19">
        <v>9</v>
      </c>
    </row>
    <row r="912" spans="1:8" x14ac:dyDescent="0.25">
      <c r="A912" s="40" t="s">
        <v>1839</v>
      </c>
      <c r="B912" s="40"/>
      <c r="C912" s="41" t="s">
        <v>1840</v>
      </c>
      <c r="D912" s="42" t="s">
        <v>131</v>
      </c>
      <c r="E912" s="43">
        <v>172.09</v>
      </c>
      <c r="F912" s="43">
        <v>7.83</v>
      </c>
      <c r="G912" s="43">
        <v>179.92</v>
      </c>
      <c r="H912" s="19">
        <v>9</v>
      </c>
    </row>
    <row r="913" spans="1:8" x14ac:dyDescent="0.25">
      <c r="A913" s="40" t="s">
        <v>1841</v>
      </c>
      <c r="B913" s="40"/>
      <c r="C913" s="41" t="s">
        <v>1842</v>
      </c>
      <c r="D913" s="42"/>
      <c r="E913" s="43"/>
      <c r="F913" s="43"/>
      <c r="G913" s="43"/>
      <c r="H913" s="19">
        <v>5</v>
      </c>
    </row>
    <row r="914" spans="1:8" x14ac:dyDescent="0.25">
      <c r="A914" s="40" t="s">
        <v>1843</v>
      </c>
      <c r="B914" s="40"/>
      <c r="C914" s="41" t="s">
        <v>1844</v>
      </c>
      <c r="D914" s="42" t="s">
        <v>21</v>
      </c>
      <c r="E914" s="43">
        <v>67.36</v>
      </c>
      <c r="F914" s="43">
        <v>3.91</v>
      </c>
      <c r="G914" s="43">
        <v>71.27</v>
      </c>
      <c r="H914" s="19">
        <v>9</v>
      </c>
    </row>
    <row r="915" spans="1:8" x14ac:dyDescent="0.25">
      <c r="A915" s="40" t="s">
        <v>1845</v>
      </c>
      <c r="B915" s="40"/>
      <c r="C915" s="41" t="s">
        <v>1846</v>
      </c>
      <c r="D915" s="42" t="s">
        <v>21</v>
      </c>
      <c r="E915" s="43">
        <v>67.36</v>
      </c>
      <c r="F915" s="43">
        <v>3.91</v>
      </c>
      <c r="G915" s="43">
        <v>71.27</v>
      </c>
      <c r="H915" s="19">
        <v>9</v>
      </c>
    </row>
    <row r="916" spans="1:8" x14ac:dyDescent="0.25">
      <c r="A916" s="40" t="s">
        <v>1847</v>
      </c>
      <c r="B916" s="40"/>
      <c r="C916" s="41" t="s">
        <v>1848</v>
      </c>
      <c r="D916" s="42"/>
      <c r="E916" s="43"/>
      <c r="F916" s="43"/>
      <c r="G916" s="43"/>
      <c r="H916" s="19">
        <v>5</v>
      </c>
    </row>
    <row r="917" spans="1:8" x14ac:dyDescent="0.25">
      <c r="A917" s="40" t="s">
        <v>1849</v>
      </c>
      <c r="B917" s="40"/>
      <c r="C917" s="41" t="s">
        <v>1850</v>
      </c>
      <c r="D917" s="42" t="s">
        <v>73</v>
      </c>
      <c r="E917" s="43">
        <v>720.96</v>
      </c>
      <c r="F917" s="43"/>
      <c r="G917" s="43">
        <v>720.96</v>
      </c>
      <c r="H917" s="19">
        <v>9</v>
      </c>
    </row>
    <row r="918" spans="1:8" x14ac:dyDescent="0.25">
      <c r="A918" s="40" t="s">
        <v>1851</v>
      </c>
      <c r="B918" s="40"/>
      <c r="C918" s="41" t="s">
        <v>1852</v>
      </c>
      <c r="D918" s="42"/>
      <c r="E918" s="43"/>
      <c r="F918" s="43"/>
      <c r="G918" s="43"/>
      <c r="H918" s="19">
        <v>5</v>
      </c>
    </row>
    <row r="919" spans="1:8" ht="30" x14ac:dyDescent="0.25">
      <c r="A919" s="40" t="s">
        <v>1853</v>
      </c>
      <c r="B919" s="40"/>
      <c r="C919" s="41" t="s">
        <v>1854</v>
      </c>
      <c r="D919" s="42" t="s">
        <v>73</v>
      </c>
      <c r="E919" s="43">
        <v>141.4</v>
      </c>
      <c r="F919" s="43">
        <v>80.08</v>
      </c>
      <c r="G919" s="43">
        <v>221.48</v>
      </c>
      <c r="H919" s="19">
        <v>9</v>
      </c>
    </row>
    <row r="920" spans="1:8" ht="30" x14ac:dyDescent="0.25">
      <c r="A920" s="40" t="s">
        <v>1855</v>
      </c>
      <c r="B920" s="40"/>
      <c r="C920" s="41" t="s">
        <v>1856</v>
      </c>
      <c r="D920" s="42" t="s">
        <v>73</v>
      </c>
      <c r="E920" s="43">
        <v>229.89</v>
      </c>
      <c r="F920" s="43">
        <v>72.069999999999993</v>
      </c>
      <c r="G920" s="43">
        <v>301.95999999999998</v>
      </c>
      <c r="H920" s="19">
        <v>9</v>
      </c>
    </row>
    <row r="921" spans="1:8" ht="30" x14ac:dyDescent="0.25">
      <c r="A921" s="40" t="s">
        <v>1857</v>
      </c>
      <c r="B921" s="40"/>
      <c r="C921" s="41" t="s">
        <v>1858</v>
      </c>
      <c r="D921" s="42" t="s">
        <v>73</v>
      </c>
      <c r="E921" s="43">
        <v>232.93</v>
      </c>
      <c r="F921" s="43">
        <v>80.08</v>
      </c>
      <c r="G921" s="43">
        <v>313.01</v>
      </c>
      <c r="H921" s="19">
        <v>9</v>
      </c>
    </row>
    <row r="922" spans="1:8" x14ac:dyDescent="0.25">
      <c r="A922" s="40" t="s">
        <v>1859</v>
      </c>
      <c r="B922" s="40"/>
      <c r="C922" s="41" t="s">
        <v>1860</v>
      </c>
      <c r="D922" s="42"/>
      <c r="E922" s="43"/>
      <c r="F922" s="43"/>
      <c r="G922" s="43"/>
      <c r="H922" s="19">
        <v>5</v>
      </c>
    </row>
    <row r="923" spans="1:8" x14ac:dyDescent="0.25">
      <c r="A923" s="40" t="s">
        <v>1861</v>
      </c>
      <c r="B923" s="40"/>
      <c r="C923" s="41" t="s">
        <v>1862</v>
      </c>
      <c r="D923" s="42" t="s">
        <v>131</v>
      </c>
      <c r="E923" s="43">
        <v>55.69</v>
      </c>
      <c r="F923" s="43">
        <v>47.7</v>
      </c>
      <c r="G923" s="43">
        <v>103.39</v>
      </c>
      <c r="H923" s="19">
        <v>9</v>
      </c>
    </row>
    <row r="924" spans="1:8" x14ac:dyDescent="0.25">
      <c r="A924" s="40" t="s">
        <v>1863</v>
      </c>
      <c r="B924" s="40"/>
      <c r="C924" s="41" t="s">
        <v>1864</v>
      </c>
      <c r="D924" s="42" t="s">
        <v>131</v>
      </c>
      <c r="E924" s="43">
        <v>85.73</v>
      </c>
      <c r="F924" s="43">
        <v>56.38</v>
      </c>
      <c r="G924" s="43">
        <v>142.11000000000001</v>
      </c>
      <c r="H924" s="19">
        <v>9</v>
      </c>
    </row>
    <row r="925" spans="1:8" x14ac:dyDescent="0.25">
      <c r="A925" s="40" t="s">
        <v>1865</v>
      </c>
      <c r="B925" s="40"/>
      <c r="C925" s="41" t="s">
        <v>1866</v>
      </c>
      <c r="D925" s="42" t="s">
        <v>131</v>
      </c>
      <c r="E925" s="43">
        <v>171.78</v>
      </c>
      <c r="F925" s="43">
        <v>60.72</v>
      </c>
      <c r="G925" s="43">
        <v>232.5</v>
      </c>
      <c r="H925" s="19">
        <v>9</v>
      </c>
    </row>
    <row r="926" spans="1:8" x14ac:dyDescent="0.25">
      <c r="A926" s="40" t="s">
        <v>1867</v>
      </c>
      <c r="B926" s="40"/>
      <c r="C926" s="41" t="s">
        <v>1868</v>
      </c>
      <c r="D926" s="42" t="s">
        <v>131</v>
      </c>
      <c r="E926" s="43">
        <v>44.58</v>
      </c>
      <c r="F926" s="43">
        <v>47.7</v>
      </c>
      <c r="G926" s="43">
        <v>92.28</v>
      </c>
      <c r="H926" s="19">
        <v>9</v>
      </c>
    </row>
    <row r="927" spans="1:8" x14ac:dyDescent="0.25">
      <c r="A927" s="40" t="s">
        <v>1869</v>
      </c>
      <c r="B927" s="40"/>
      <c r="C927" s="41" t="s">
        <v>1870</v>
      </c>
      <c r="D927" s="42" t="s">
        <v>131</v>
      </c>
      <c r="E927" s="43">
        <v>63.21</v>
      </c>
      <c r="F927" s="43">
        <v>56.38</v>
      </c>
      <c r="G927" s="43">
        <v>119.59</v>
      </c>
      <c r="H927" s="19">
        <v>9</v>
      </c>
    </row>
    <row r="928" spans="1:8" x14ac:dyDescent="0.25">
      <c r="A928" s="40" t="s">
        <v>1871</v>
      </c>
      <c r="B928" s="40"/>
      <c r="C928" s="41" t="s">
        <v>1872</v>
      </c>
      <c r="D928" s="42" t="s">
        <v>131</v>
      </c>
      <c r="E928" s="43">
        <v>88.22</v>
      </c>
      <c r="F928" s="43">
        <v>41.2</v>
      </c>
      <c r="G928" s="43">
        <v>129.41999999999999</v>
      </c>
      <c r="H928" s="19">
        <v>9</v>
      </c>
    </row>
    <row r="929" spans="1:8" x14ac:dyDescent="0.25">
      <c r="A929" s="40" t="s">
        <v>1873</v>
      </c>
      <c r="B929" s="40"/>
      <c r="C929" s="41" t="s">
        <v>1874</v>
      </c>
      <c r="D929" s="42" t="s">
        <v>21</v>
      </c>
      <c r="E929" s="43">
        <v>15.35</v>
      </c>
      <c r="F929" s="43">
        <v>1.23</v>
      </c>
      <c r="G929" s="43">
        <v>16.579999999999998</v>
      </c>
      <c r="H929" s="19">
        <v>9</v>
      </c>
    </row>
    <row r="930" spans="1:8" x14ac:dyDescent="0.25">
      <c r="A930" s="40" t="s">
        <v>1875</v>
      </c>
      <c r="B930" s="40"/>
      <c r="C930" s="41" t="s">
        <v>1876</v>
      </c>
      <c r="D930" s="42" t="s">
        <v>21</v>
      </c>
      <c r="E930" s="43">
        <v>17.329999999999998</v>
      </c>
      <c r="F930" s="43">
        <v>1.76</v>
      </c>
      <c r="G930" s="43">
        <v>19.09</v>
      </c>
      <c r="H930" s="19">
        <v>9</v>
      </c>
    </row>
    <row r="931" spans="1:8" x14ac:dyDescent="0.25">
      <c r="A931" s="40" t="s">
        <v>1877</v>
      </c>
      <c r="B931" s="40"/>
      <c r="C931" s="41" t="s">
        <v>1878</v>
      </c>
      <c r="D931" s="42" t="s">
        <v>21</v>
      </c>
      <c r="E931" s="43">
        <v>19.63</v>
      </c>
      <c r="F931" s="43">
        <v>2.4700000000000002</v>
      </c>
      <c r="G931" s="43">
        <v>22.1</v>
      </c>
      <c r="H931" s="19">
        <v>9</v>
      </c>
    </row>
    <row r="932" spans="1:8" x14ac:dyDescent="0.25">
      <c r="A932" s="40" t="s">
        <v>1879</v>
      </c>
      <c r="B932" s="40"/>
      <c r="C932" s="41" t="s">
        <v>1880</v>
      </c>
      <c r="D932" s="42"/>
      <c r="E932" s="43"/>
      <c r="F932" s="43"/>
      <c r="G932" s="43"/>
      <c r="H932" s="19">
        <v>5</v>
      </c>
    </row>
    <row r="933" spans="1:8" x14ac:dyDescent="0.25">
      <c r="A933" s="40" t="s">
        <v>1881</v>
      </c>
      <c r="B933" s="40"/>
      <c r="C933" s="41" t="s">
        <v>1882</v>
      </c>
      <c r="D933" s="42" t="s">
        <v>131</v>
      </c>
      <c r="E933" s="43">
        <v>2.4</v>
      </c>
      <c r="F933" s="43">
        <v>15.65</v>
      </c>
      <c r="G933" s="43">
        <v>18.05</v>
      </c>
      <c r="H933" s="19">
        <v>9</v>
      </c>
    </row>
    <row r="934" spans="1:8" x14ac:dyDescent="0.25">
      <c r="A934" s="40" t="s">
        <v>1883</v>
      </c>
      <c r="B934" s="40"/>
      <c r="C934" s="41" t="s">
        <v>1884</v>
      </c>
      <c r="D934" s="42" t="s">
        <v>73</v>
      </c>
      <c r="E934" s="43"/>
      <c r="F934" s="43">
        <v>42.57</v>
      </c>
      <c r="G934" s="43">
        <v>42.57</v>
      </c>
      <c r="H934" s="19">
        <v>9</v>
      </c>
    </row>
    <row r="935" spans="1:8" x14ac:dyDescent="0.25">
      <c r="A935" s="40" t="s">
        <v>1885</v>
      </c>
      <c r="B935" s="40"/>
      <c r="C935" s="41" t="s">
        <v>1886</v>
      </c>
      <c r="D935" s="42" t="s">
        <v>73</v>
      </c>
      <c r="E935" s="43"/>
      <c r="F935" s="43">
        <v>42.57</v>
      </c>
      <c r="G935" s="43">
        <v>42.57</v>
      </c>
      <c r="H935" s="19">
        <v>9</v>
      </c>
    </row>
    <row r="936" spans="1:8" ht="30" x14ac:dyDescent="0.25">
      <c r="A936" s="40" t="s">
        <v>1887</v>
      </c>
      <c r="B936" s="40"/>
      <c r="C936" s="41" t="s">
        <v>1888</v>
      </c>
      <c r="D936" s="42" t="s">
        <v>73</v>
      </c>
      <c r="E936" s="43"/>
      <c r="F936" s="43">
        <v>19.559999999999999</v>
      </c>
      <c r="G936" s="43">
        <v>19.559999999999999</v>
      </c>
      <c r="H936" s="19">
        <v>9</v>
      </c>
    </row>
    <row r="937" spans="1:8" x14ac:dyDescent="0.25">
      <c r="A937" s="40" t="s">
        <v>1889</v>
      </c>
      <c r="B937" s="40"/>
      <c r="C937" s="41" t="s">
        <v>8293</v>
      </c>
      <c r="D937" s="42" t="s">
        <v>73</v>
      </c>
      <c r="E937" s="43"/>
      <c r="F937" s="43">
        <v>28.38</v>
      </c>
      <c r="G937" s="43">
        <v>28.38</v>
      </c>
      <c r="H937" s="19">
        <v>9</v>
      </c>
    </row>
    <row r="938" spans="1:8" ht="30" x14ac:dyDescent="0.25">
      <c r="A938" s="40" t="s">
        <v>1891</v>
      </c>
      <c r="B938" s="40"/>
      <c r="C938" s="41" t="s">
        <v>1892</v>
      </c>
      <c r="D938" s="42" t="s">
        <v>73</v>
      </c>
      <c r="E938" s="43">
        <v>3.68</v>
      </c>
      <c r="F938" s="43">
        <v>15.65</v>
      </c>
      <c r="G938" s="43">
        <v>19.329999999999998</v>
      </c>
      <c r="H938" s="19">
        <v>9</v>
      </c>
    </row>
    <row r="939" spans="1:8" ht="30" x14ac:dyDescent="0.25">
      <c r="A939" s="40" t="s">
        <v>1893</v>
      </c>
      <c r="B939" s="40"/>
      <c r="C939" s="41" t="s">
        <v>1894</v>
      </c>
      <c r="D939" s="42" t="s">
        <v>73</v>
      </c>
      <c r="E939" s="43">
        <v>11.04</v>
      </c>
      <c r="F939" s="43">
        <v>15.65</v>
      </c>
      <c r="G939" s="43">
        <v>26.69</v>
      </c>
      <c r="H939" s="19">
        <v>9</v>
      </c>
    </row>
    <row r="940" spans="1:8" x14ac:dyDescent="0.25">
      <c r="A940" s="40" t="s">
        <v>1895</v>
      </c>
      <c r="B940" s="40"/>
      <c r="C940" s="41" t="s">
        <v>1896</v>
      </c>
      <c r="D940" s="42"/>
      <c r="E940" s="43"/>
      <c r="F940" s="43"/>
      <c r="G940" s="43"/>
      <c r="H940" s="19">
        <v>2</v>
      </c>
    </row>
    <row r="941" spans="1:8" x14ac:dyDescent="0.25">
      <c r="A941" s="40" t="s">
        <v>1897</v>
      </c>
      <c r="B941" s="40"/>
      <c r="C941" s="41" t="s">
        <v>1898</v>
      </c>
      <c r="D941" s="42"/>
      <c r="E941" s="43"/>
      <c r="F941" s="43"/>
      <c r="G941" s="43"/>
      <c r="H941" s="19">
        <v>5</v>
      </c>
    </row>
    <row r="942" spans="1:8" x14ac:dyDescent="0.25">
      <c r="A942" s="40" t="s">
        <v>1899</v>
      </c>
      <c r="B942" s="40"/>
      <c r="C942" s="41" t="s">
        <v>1900</v>
      </c>
      <c r="D942" s="42" t="s">
        <v>156</v>
      </c>
      <c r="E942" s="43">
        <v>932.3</v>
      </c>
      <c r="F942" s="43">
        <v>278.82</v>
      </c>
      <c r="G942" s="43">
        <v>1211.1199999999999</v>
      </c>
      <c r="H942" s="19">
        <v>9</v>
      </c>
    </row>
    <row r="943" spans="1:8" x14ac:dyDescent="0.25">
      <c r="A943" s="40" t="s">
        <v>1901</v>
      </c>
      <c r="B943" s="40"/>
      <c r="C943" s="41" t="s">
        <v>1902</v>
      </c>
      <c r="D943" s="42" t="s">
        <v>156</v>
      </c>
      <c r="E943" s="43">
        <v>438.6</v>
      </c>
      <c r="F943" s="43">
        <v>278.82</v>
      </c>
      <c r="G943" s="43">
        <v>717.42</v>
      </c>
      <c r="H943" s="19">
        <v>9</v>
      </c>
    </row>
    <row r="944" spans="1:8" x14ac:dyDescent="0.25">
      <c r="A944" s="40" t="s">
        <v>1903</v>
      </c>
      <c r="B944" s="40"/>
      <c r="C944" s="41" t="s">
        <v>1904</v>
      </c>
      <c r="D944" s="42" t="s">
        <v>156</v>
      </c>
      <c r="E944" s="43">
        <v>385.92</v>
      </c>
      <c r="F944" s="43">
        <v>278.82</v>
      </c>
      <c r="G944" s="43">
        <v>664.74</v>
      </c>
      <c r="H944" s="19">
        <v>9</v>
      </c>
    </row>
    <row r="945" spans="1:8" x14ac:dyDescent="0.25">
      <c r="A945" s="40" t="s">
        <v>1905</v>
      </c>
      <c r="B945" s="40"/>
      <c r="C945" s="41" t="s">
        <v>1906</v>
      </c>
      <c r="D945" s="42" t="s">
        <v>73</v>
      </c>
      <c r="E945" s="43">
        <v>3.65</v>
      </c>
      <c r="F945" s="43">
        <v>21.71</v>
      </c>
      <c r="G945" s="43">
        <v>25.36</v>
      </c>
      <c r="H945" s="19">
        <v>9</v>
      </c>
    </row>
    <row r="946" spans="1:8" ht="30" x14ac:dyDescent="0.25">
      <c r="A946" s="40" t="s">
        <v>1907</v>
      </c>
      <c r="B946" s="40"/>
      <c r="C946" s="41" t="s">
        <v>8265</v>
      </c>
      <c r="D946" s="42" t="s">
        <v>73</v>
      </c>
      <c r="E946" s="43">
        <v>8.5299999999999994</v>
      </c>
      <c r="F946" s="43">
        <v>21.32</v>
      </c>
      <c r="G946" s="43">
        <v>29.85</v>
      </c>
      <c r="H946" s="19">
        <v>9</v>
      </c>
    </row>
    <row r="947" spans="1:8" x14ac:dyDescent="0.25">
      <c r="A947" s="40" t="s">
        <v>1909</v>
      </c>
      <c r="B947" s="40"/>
      <c r="C947" s="41" t="s">
        <v>1910</v>
      </c>
      <c r="D947" s="42" t="s">
        <v>156</v>
      </c>
      <c r="E947" s="43">
        <v>1076.07</v>
      </c>
      <c r="F947" s="43">
        <v>278.82</v>
      </c>
      <c r="G947" s="43">
        <v>1354.89</v>
      </c>
      <c r="H947" s="19">
        <v>9</v>
      </c>
    </row>
    <row r="948" spans="1:8" x14ac:dyDescent="0.25">
      <c r="A948" s="40" t="s">
        <v>1911</v>
      </c>
      <c r="B948" s="40"/>
      <c r="C948" s="41" t="s">
        <v>1912</v>
      </c>
      <c r="D948" s="42"/>
      <c r="E948" s="43"/>
      <c r="F948" s="43"/>
      <c r="G948" s="43"/>
      <c r="H948" s="19">
        <v>5</v>
      </c>
    </row>
    <row r="949" spans="1:8" x14ac:dyDescent="0.25">
      <c r="A949" s="40" t="s">
        <v>1913</v>
      </c>
      <c r="B949" s="40"/>
      <c r="C949" s="41" t="s">
        <v>1914</v>
      </c>
      <c r="D949" s="42" t="s">
        <v>73</v>
      </c>
      <c r="E949" s="43">
        <v>2.19</v>
      </c>
      <c r="F949" s="43">
        <v>4.13</v>
      </c>
      <c r="G949" s="43">
        <v>6.32</v>
      </c>
      <c r="H949" s="19">
        <v>9</v>
      </c>
    </row>
    <row r="950" spans="1:8" x14ac:dyDescent="0.25">
      <c r="A950" s="40" t="s">
        <v>1915</v>
      </c>
      <c r="B950" s="40"/>
      <c r="C950" s="41" t="s">
        <v>1916</v>
      </c>
      <c r="D950" s="42" t="s">
        <v>73</v>
      </c>
      <c r="E950" s="43">
        <v>1.41</v>
      </c>
      <c r="F950" s="43">
        <v>4.13</v>
      </c>
      <c r="G950" s="43">
        <v>5.54</v>
      </c>
      <c r="H950" s="19">
        <v>9</v>
      </c>
    </row>
    <row r="951" spans="1:8" x14ac:dyDescent="0.25">
      <c r="A951" s="40" t="s">
        <v>1917</v>
      </c>
      <c r="B951" s="40"/>
      <c r="C951" s="41" t="s">
        <v>8266</v>
      </c>
      <c r="D951" s="42" t="s">
        <v>73</v>
      </c>
      <c r="E951" s="43">
        <v>6.85</v>
      </c>
      <c r="F951" s="43">
        <v>4.13</v>
      </c>
      <c r="G951" s="43">
        <v>10.98</v>
      </c>
      <c r="H951" s="19">
        <v>9</v>
      </c>
    </row>
    <row r="952" spans="1:8" x14ac:dyDescent="0.25">
      <c r="A952" s="40" t="s">
        <v>1919</v>
      </c>
      <c r="B952" s="40"/>
      <c r="C952" s="41" t="s">
        <v>1920</v>
      </c>
      <c r="D952" s="42" t="s">
        <v>73</v>
      </c>
      <c r="E952" s="43">
        <v>2.2400000000000002</v>
      </c>
      <c r="F952" s="43">
        <v>6.03</v>
      </c>
      <c r="G952" s="43">
        <v>8.27</v>
      </c>
      <c r="H952" s="19">
        <v>9</v>
      </c>
    </row>
    <row r="953" spans="1:8" x14ac:dyDescent="0.25">
      <c r="A953" s="40" t="s">
        <v>1921</v>
      </c>
      <c r="B953" s="40"/>
      <c r="C953" s="41" t="s">
        <v>1922</v>
      </c>
      <c r="D953" s="42" t="s">
        <v>73</v>
      </c>
      <c r="E953" s="43">
        <v>3.84</v>
      </c>
      <c r="F953" s="43">
        <v>6.4</v>
      </c>
      <c r="G953" s="43">
        <v>10.24</v>
      </c>
      <c r="H953" s="19">
        <v>9</v>
      </c>
    </row>
    <row r="954" spans="1:8" x14ac:dyDescent="0.25">
      <c r="A954" s="40" t="s">
        <v>1923</v>
      </c>
      <c r="B954" s="40"/>
      <c r="C954" s="41" t="s">
        <v>1924</v>
      </c>
      <c r="D954" s="42" t="s">
        <v>73</v>
      </c>
      <c r="E954" s="43">
        <v>9.39</v>
      </c>
      <c r="F954" s="43">
        <v>11.36</v>
      </c>
      <c r="G954" s="43">
        <v>20.75</v>
      </c>
      <c r="H954" s="19">
        <v>9</v>
      </c>
    </row>
    <row r="955" spans="1:8" x14ac:dyDescent="0.25">
      <c r="A955" s="40" t="s">
        <v>1925</v>
      </c>
      <c r="B955" s="40"/>
      <c r="C955" s="41" t="s">
        <v>1926</v>
      </c>
      <c r="D955" s="42" t="s">
        <v>73</v>
      </c>
      <c r="E955" s="43">
        <v>9.39</v>
      </c>
      <c r="F955" s="43">
        <v>15.65</v>
      </c>
      <c r="G955" s="43">
        <v>25.04</v>
      </c>
      <c r="H955" s="19">
        <v>9</v>
      </c>
    </row>
    <row r="956" spans="1:8" x14ac:dyDescent="0.25">
      <c r="A956" s="40" t="s">
        <v>1927</v>
      </c>
      <c r="B956" s="40"/>
      <c r="C956" s="41" t="s">
        <v>1928</v>
      </c>
      <c r="D956" s="42" t="s">
        <v>73</v>
      </c>
      <c r="E956" s="43">
        <v>40.380000000000003</v>
      </c>
      <c r="F956" s="43">
        <v>9.7799999999999994</v>
      </c>
      <c r="G956" s="43">
        <v>50.16</v>
      </c>
      <c r="H956" s="19">
        <v>9</v>
      </c>
    </row>
    <row r="957" spans="1:8" x14ac:dyDescent="0.25">
      <c r="A957" s="40" t="s">
        <v>1929</v>
      </c>
      <c r="B957" s="40"/>
      <c r="C957" s="41" t="s">
        <v>1930</v>
      </c>
      <c r="D957" s="42" t="s">
        <v>73</v>
      </c>
      <c r="E957" s="43">
        <v>1.89</v>
      </c>
      <c r="F957" s="43">
        <v>9.7799999999999994</v>
      </c>
      <c r="G957" s="43">
        <v>11.67</v>
      </c>
      <c r="H957" s="19">
        <v>9</v>
      </c>
    </row>
    <row r="958" spans="1:8" x14ac:dyDescent="0.25">
      <c r="A958" s="40" t="s">
        <v>1931</v>
      </c>
      <c r="B958" s="40"/>
      <c r="C958" s="41" t="s">
        <v>1932</v>
      </c>
      <c r="D958" s="42" t="s">
        <v>73</v>
      </c>
      <c r="E958" s="43">
        <v>9.01</v>
      </c>
      <c r="F958" s="43">
        <v>25.43</v>
      </c>
      <c r="G958" s="43">
        <v>34.44</v>
      </c>
      <c r="H958" s="19">
        <v>9</v>
      </c>
    </row>
    <row r="959" spans="1:8" x14ac:dyDescent="0.25">
      <c r="A959" s="40" t="s">
        <v>1933</v>
      </c>
      <c r="B959" s="40"/>
      <c r="C959" s="41" t="s">
        <v>1934</v>
      </c>
      <c r="D959" s="42"/>
      <c r="E959" s="43"/>
      <c r="F959" s="43"/>
      <c r="G959" s="43"/>
      <c r="H959" s="19">
        <v>5</v>
      </c>
    </row>
    <row r="960" spans="1:8" x14ac:dyDescent="0.25">
      <c r="A960" s="40" t="s">
        <v>1935</v>
      </c>
      <c r="B960" s="40"/>
      <c r="C960" s="41" t="s">
        <v>1936</v>
      </c>
      <c r="D960" s="42" t="s">
        <v>73</v>
      </c>
      <c r="E960" s="43">
        <v>8.77</v>
      </c>
      <c r="F960" s="43">
        <v>21.51</v>
      </c>
      <c r="G960" s="43">
        <v>30.28</v>
      </c>
      <c r="H960" s="19">
        <v>9</v>
      </c>
    </row>
    <row r="961" spans="1:8" x14ac:dyDescent="0.25">
      <c r="A961" s="40" t="s">
        <v>1937</v>
      </c>
      <c r="B961" s="40"/>
      <c r="C961" s="41" t="s">
        <v>1938</v>
      </c>
      <c r="D961" s="42" t="s">
        <v>73</v>
      </c>
      <c r="E961" s="43">
        <v>9.3800000000000008</v>
      </c>
      <c r="F961" s="43">
        <v>25.43</v>
      </c>
      <c r="G961" s="43">
        <v>34.81</v>
      </c>
      <c r="H961" s="19">
        <v>9</v>
      </c>
    </row>
    <row r="962" spans="1:8" x14ac:dyDescent="0.25">
      <c r="A962" s="40" t="s">
        <v>1939</v>
      </c>
      <c r="B962" s="40"/>
      <c r="C962" s="41" t="s">
        <v>1940</v>
      </c>
      <c r="D962" s="42" t="s">
        <v>73</v>
      </c>
      <c r="E962" s="43">
        <v>31.11</v>
      </c>
      <c r="F962" s="43">
        <v>25.43</v>
      </c>
      <c r="G962" s="43">
        <v>56.54</v>
      </c>
      <c r="H962" s="19">
        <v>9</v>
      </c>
    </row>
    <row r="963" spans="1:8" x14ac:dyDescent="0.25">
      <c r="A963" s="40" t="s">
        <v>1941</v>
      </c>
      <c r="B963" s="40"/>
      <c r="C963" s="41" t="s">
        <v>1942</v>
      </c>
      <c r="D963" s="42" t="s">
        <v>73</v>
      </c>
      <c r="E963" s="43">
        <v>8.77</v>
      </c>
      <c r="F963" s="43">
        <v>15.65</v>
      </c>
      <c r="G963" s="43">
        <v>24.42</v>
      </c>
      <c r="H963" s="19">
        <v>9</v>
      </c>
    </row>
    <row r="964" spans="1:8" x14ac:dyDescent="0.25">
      <c r="A964" s="40" t="s">
        <v>1943</v>
      </c>
      <c r="B964" s="40"/>
      <c r="C964" s="41" t="s">
        <v>1944</v>
      </c>
      <c r="D964" s="42" t="s">
        <v>73</v>
      </c>
      <c r="E964" s="43">
        <v>8.77</v>
      </c>
      <c r="F964" s="43">
        <v>27.39</v>
      </c>
      <c r="G964" s="43">
        <v>36.159999999999997</v>
      </c>
      <c r="H964" s="19">
        <v>9</v>
      </c>
    </row>
    <row r="965" spans="1:8" x14ac:dyDescent="0.25">
      <c r="A965" s="40" t="s">
        <v>1945</v>
      </c>
      <c r="B965" s="40"/>
      <c r="C965" s="41" t="s">
        <v>1946</v>
      </c>
      <c r="D965" s="42" t="s">
        <v>131</v>
      </c>
      <c r="E965" s="43">
        <v>6.31</v>
      </c>
      <c r="F965" s="43">
        <v>44.3</v>
      </c>
      <c r="G965" s="43">
        <v>50.61</v>
      </c>
      <c r="H965" s="19">
        <v>9</v>
      </c>
    </row>
    <row r="966" spans="1:8" ht="30" x14ac:dyDescent="0.25">
      <c r="A966" s="40" t="s">
        <v>1947</v>
      </c>
      <c r="B966" s="40"/>
      <c r="C966" s="41" t="s">
        <v>1948</v>
      </c>
      <c r="D966" s="42" t="s">
        <v>131</v>
      </c>
      <c r="E966" s="43">
        <v>1.34</v>
      </c>
      <c r="F966" s="43">
        <v>20.62</v>
      </c>
      <c r="G966" s="43">
        <v>21.96</v>
      </c>
      <c r="H966" s="19">
        <v>9</v>
      </c>
    </row>
    <row r="967" spans="1:8" ht="30" x14ac:dyDescent="0.25">
      <c r="A967" s="40" t="s">
        <v>1949</v>
      </c>
      <c r="B967" s="40"/>
      <c r="C967" s="41" t="s">
        <v>1950</v>
      </c>
      <c r="D967" s="42" t="s">
        <v>131</v>
      </c>
      <c r="E967" s="43">
        <v>1.51</v>
      </c>
      <c r="F967" s="43">
        <v>20.62</v>
      </c>
      <c r="G967" s="43">
        <v>22.13</v>
      </c>
      <c r="H967" s="19">
        <v>9</v>
      </c>
    </row>
    <row r="968" spans="1:8" ht="30" x14ac:dyDescent="0.25">
      <c r="A968" s="40" t="s">
        <v>1951</v>
      </c>
      <c r="B968" s="40"/>
      <c r="C968" s="41" t="s">
        <v>1952</v>
      </c>
      <c r="D968" s="42" t="s">
        <v>131</v>
      </c>
      <c r="E968" s="43">
        <v>1.75</v>
      </c>
      <c r="F968" s="43">
        <v>20.62</v>
      </c>
      <c r="G968" s="43">
        <v>22.37</v>
      </c>
      <c r="H968" s="19">
        <v>9</v>
      </c>
    </row>
    <row r="969" spans="1:8" ht="30" x14ac:dyDescent="0.25">
      <c r="A969" s="40" t="s">
        <v>1953</v>
      </c>
      <c r="B969" s="40"/>
      <c r="C969" s="41" t="s">
        <v>1954</v>
      </c>
      <c r="D969" s="42" t="s">
        <v>131</v>
      </c>
      <c r="E969" s="43">
        <v>2.1800000000000002</v>
      </c>
      <c r="F969" s="43">
        <v>20.62</v>
      </c>
      <c r="G969" s="43">
        <v>22.8</v>
      </c>
      <c r="H969" s="19">
        <v>9</v>
      </c>
    </row>
    <row r="970" spans="1:8" x14ac:dyDescent="0.25">
      <c r="A970" s="40" t="s">
        <v>1955</v>
      </c>
      <c r="B970" s="40"/>
      <c r="C970" s="41" t="s">
        <v>1956</v>
      </c>
      <c r="D970" s="42"/>
      <c r="E970" s="43"/>
      <c r="F970" s="43"/>
      <c r="G970" s="43"/>
      <c r="H970" s="19">
        <v>5</v>
      </c>
    </row>
    <row r="971" spans="1:8" x14ac:dyDescent="0.25">
      <c r="A971" s="40" t="s">
        <v>1957</v>
      </c>
      <c r="B971" s="40"/>
      <c r="C971" s="41" t="s">
        <v>1958</v>
      </c>
      <c r="D971" s="42" t="s">
        <v>73</v>
      </c>
      <c r="E971" s="43">
        <v>4.8</v>
      </c>
      <c r="F971" s="43">
        <v>13</v>
      </c>
      <c r="G971" s="43">
        <v>17.8</v>
      </c>
      <c r="H971" s="19">
        <v>9</v>
      </c>
    </row>
    <row r="972" spans="1:8" x14ac:dyDescent="0.25">
      <c r="A972" s="40" t="s">
        <v>1959</v>
      </c>
      <c r="B972" s="40"/>
      <c r="C972" s="41" t="s">
        <v>1960</v>
      </c>
      <c r="D972" s="42" t="s">
        <v>73</v>
      </c>
      <c r="E972" s="43">
        <v>6.72</v>
      </c>
      <c r="F972" s="43">
        <v>13</v>
      </c>
      <c r="G972" s="43">
        <v>19.72</v>
      </c>
      <c r="H972" s="19">
        <v>9</v>
      </c>
    </row>
    <row r="973" spans="1:8" x14ac:dyDescent="0.25">
      <c r="A973" s="40" t="s">
        <v>1961</v>
      </c>
      <c r="B973" s="40"/>
      <c r="C973" s="41" t="s">
        <v>1962</v>
      </c>
      <c r="D973" s="42"/>
      <c r="E973" s="43"/>
      <c r="F973" s="43"/>
      <c r="G973" s="43"/>
      <c r="H973" s="19">
        <v>5</v>
      </c>
    </row>
    <row r="974" spans="1:8" x14ac:dyDescent="0.25">
      <c r="A974" s="40" t="s">
        <v>1963</v>
      </c>
      <c r="B974" s="40"/>
      <c r="C974" s="41" t="s">
        <v>1964</v>
      </c>
      <c r="D974" s="42" t="s">
        <v>156</v>
      </c>
      <c r="E974" s="43">
        <v>435.74</v>
      </c>
      <c r="F974" s="43">
        <v>375.48</v>
      </c>
      <c r="G974" s="43">
        <v>811.22</v>
      </c>
      <c r="H974" s="19">
        <v>9</v>
      </c>
    </row>
    <row r="975" spans="1:8" ht="30" x14ac:dyDescent="0.25">
      <c r="A975" s="40" t="s">
        <v>1965</v>
      </c>
      <c r="B975" s="40"/>
      <c r="C975" s="41" t="s">
        <v>1966</v>
      </c>
      <c r="D975" s="42" t="s">
        <v>156</v>
      </c>
      <c r="E975" s="43">
        <v>512.12</v>
      </c>
      <c r="F975" s="43">
        <v>375.48</v>
      </c>
      <c r="G975" s="43">
        <v>887.6</v>
      </c>
      <c r="H975" s="19">
        <v>9</v>
      </c>
    </row>
    <row r="976" spans="1:8" ht="30" x14ac:dyDescent="0.25">
      <c r="A976" s="40" t="s">
        <v>1967</v>
      </c>
      <c r="B976" s="40"/>
      <c r="C976" s="41" t="s">
        <v>1968</v>
      </c>
      <c r="D976" s="42" t="s">
        <v>156</v>
      </c>
      <c r="E976" s="43">
        <v>549.41</v>
      </c>
      <c r="F976" s="43">
        <v>375.48</v>
      </c>
      <c r="G976" s="43">
        <v>924.89</v>
      </c>
      <c r="H976" s="19">
        <v>9</v>
      </c>
    </row>
    <row r="977" spans="1:8" x14ac:dyDescent="0.25">
      <c r="A977" s="40" t="s">
        <v>1969</v>
      </c>
      <c r="B977" s="40"/>
      <c r="C977" s="41" t="s">
        <v>1970</v>
      </c>
      <c r="D977" s="42" t="s">
        <v>131</v>
      </c>
      <c r="E977" s="43">
        <v>28.1</v>
      </c>
      <c r="F977" s="43">
        <v>43.63</v>
      </c>
      <c r="G977" s="43">
        <v>71.73</v>
      </c>
      <c r="H977" s="19">
        <v>9</v>
      </c>
    </row>
    <row r="978" spans="1:8" x14ac:dyDescent="0.25">
      <c r="A978" s="40" t="s">
        <v>1971</v>
      </c>
      <c r="B978" s="40"/>
      <c r="C978" s="41" t="s">
        <v>1972</v>
      </c>
      <c r="D978" s="42" t="s">
        <v>131</v>
      </c>
      <c r="E978" s="43">
        <v>13.83</v>
      </c>
      <c r="F978" s="43">
        <v>59.4</v>
      </c>
      <c r="G978" s="43">
        <v>73.23</v>
      </c>
      <c r="H978" s="19">
        <v>9</v>
      </c>
    </row>
    <row r="979" spans="1:8" x14ac:dyDescent="0.25">
      <c r="A979" s="40" t="s">
        <v>1973</v>
      </c>
      <c r="B979" s="40"/>
      <c r="C979" s="41" t="s">
        <v>1974</v>
      </c>
      <c r="D979" s="42"/>
      <c r="E979" s="43"/>
      <c r="F979" s="43"/>
      <c r="G979" s="43"/>
      <c r="H979" s="19">
        <v>5</v>
      </c>
    </row>
    <row r="980" spans="1:8" x14ac:dyDescent="0.25">
      <c r="A980" s="40" t="s">
        <v>1975</v>
      </c>
      <c r="B980" s="40"/>
      <c r="C980" s="41" t="s">
        <v>1976</v>
      </c>
      <c r="D980" s="42" t="s">
        <v>73</v>
      </c>
      <c r="E980" s="43">
        <v>86.98</v>
      </c>
      <c r="F980" s="43">
        <v>7.06</v>
      </c>
      <c r="G980" s="43">
        <v>94.04</v>
      </c>
      <c r="H980" s="19">
        <v>9</v>
      </c>
    </row>
    <row r="981" spans="1:8" x14ac:dyDescent="0.25">
      <c r="A981" s="40" t="s">
        <v>1977</v>
      </c>
      <c r="B981" s="40"/>
      <c r="C981" s="41" t="s">
        <v>1978</v>
      </c>
      <c r="D981" s="42" t="s">
        <v>131</v>
      </c>
      <c r="E981" s="43">
        <v>45.93</v>
      </c>
      <c r="F981" s="43">
        <v>1.76</v>
      </c>
      <c r="G981" s="43">
        <v>47.69</v>
      </c>
      <c r="H981" s="19">
        <v>9</v>
      </c>
    </row>
    <row r="982" spans="1:8" x14ac:dyDescent="0.25">
      <c r="A982" s="40" t="s">
        <v>1979</v>
      </c>
      <c r="B982" s="40"/>
      <c r="C982" s="41" t="s">
        <v>1980</v>
      </c>
      <c r="D982" s="42" t="s">
        <v>131</v>
      </c>
      <c r="E982" s="43">
        <v>80.02</v>
      </c>
      <c r="F982" s="43">
        <v>2.12</v>
      </c>
      <c r="G982" s="43">
        <v>82.14</v>
      </c>
      <c r="H982" s="19">
        <v>9</v>
      </c>
    </row>
    <row r="983" spans="1:8" x14ac:dyDescent="0.25">
      <c r="A983" s="40" t="s">
        <v>1981</v>
      </c>
      <c r="B983" s="40"/>
      <c r="C983" s="41" t="s">
        <v>1982</v>
      </c>
      <c r="D983" s="42" t="s">
        <v>131</v>
      </c>
      <c r="E983" s="43">
        <v>42.26</v>
      </c>
      <c r="F983" s="43">
        <v>3.53</v>
      </c>
      <c r="G983" s="43">
        <v>45.79</v>
      </c>
      <c r="H983" s="19">
        <v>9</v>
      </c>
    </row>
    <row r="984" spans="1:8" ht="30" x14ac:dyDescent="0.25">
      <c r="A984" s="40" t="s">
        <v>1983</v>
      </c>
      <c r="B984" s="40"/>
      <c r="C984" s="41" t="s">
        <v>1984</v>
      </c>
      <c r="D984" s="42" t="s">
        <v>131</v>
      </c>
      <c r="E984" s="43">
        <v>140.03</v>
      </c>
      <c r="F984" s="43">
        <v>0.42</v>
      </c>
      <c r="G984" s="43">
        <v>140.44999999999999</v>
      </c>
      <c r="H984" s="19">
        <v>9</v>
      </c>
    </row>
    <row r="985" spans="1:8" x14ac:dyDescent="0.25">
      <c r="A985" s="40" t="s">
        <v>1985</v>
      </c>
      <c r="B985" s="40"/>
      <c r="C985" s="41" t="s">
        <v>1986</v>
      </c>
      <c r="D985" s="42" t="s">
        <v>73</v>
      </c>
      <c r="E985" s="43">
        <v>290.55</v>
      </c>
      <c r="F985" s="43">
        <v>4.2300000000000004</v>
      </c>
      <c r="G985" s="43">
        <v>294.77999999999997</v>
      </c>
      <c r="H985" s="19">
        <v>9</v>
      </c>
    </row>
    <row r="986" spans="1:8" x14ac:dyDescent="0.25">
      <c r="A986" s="40" t="s">
        <v>1987</v>
      </c>
      <c r="B986" s="40"/>
      <c r="C986" s="41" t="s">
        <v>1988</v>
      </c>
      <c r="D986" s="42"/>
      <c r="E986" s="43"/>
      <c r="F986" s="43"/>
      <c r="G986" s="43"/>
      <c r="H986" s="19">
        <v>5</v>
      </c>
    </row>
    <row r="987" spans="1:8" x14ac:dyDescent="0.25">
      <c r="A987" s="40" t="s">
        <v>1989</v>
      </c>
      <c r="B987" s="40"/>
      <c r="C987" s="41" t="s">
        <v>1990</v>
      </c>
      <c r="D987" s="42" t="s">
        <v>73</v>
      </c>
      <c r="E987" s="43">
        <v>83.08</v>
      </c>
      <c r="F987" s="43">
        <v>7.06</v>
      </c>
      <c r="G987" s="43">
        <v>90.14</v>
      </c>
      <c r="H987" s="19">
        <v>9</v>
      </c>
    </row>
    <row r="988" spans="1:8" x14ac:dyDescent="0.25">
      <c r="A988" s="40" t="s">
        <v>1991</v>
      </c>
      <c r="B988" s="40"/>
      <c r="C988" s="41" t="s">
        <v>1992</v>
      </c>
      <c r="D988" s="42" t="s">
        <v>131</v>
      </c>
      <c r="E988" s="43">
        <v>38.71</v>
      </c>
      <c r="F988" s="43">
        <v>1.76</v>
      </c>
      <c r="G988" s="43">
        <v>40.47</v>
      </c>
      <c r="H988" s="19">
        <v>9</v>
      </c>
    </row>
    <row r="989" spans="1:8" x14ac:dyDescent="0.25">
      <c r="A989" s="40" t="s">
        <v>1993</v>
      </c>
      <c r="B989" s="40"/>
      <c r="C989" s="41" t="s">
        <v>1994</v>
      </c>
      <c r="D989" s="42" t="s">
        <v>131</v>
      </c>
      <c r="E989" s="43">
        <v>78.819999999999993</v>
      </c>
      <c r="F989" s="43">
        <v>2.12</v>
      </c>
      <c r="G989" s="43">
        <v>80.94</v>
      </c>
      <c r="H989" s="19">
        <v>9</v>
      </c>
    </row>
    <row r="990" spans="1:8" x14ac:dyDescent="0.25">
      <c r="A990" s="40" t="s">
        <v>1995</v>
      </c>
      <c r="B990" s="40"/>
      <c r="C990" s="41" t="s">
        <v>1996</v>
      </c>
      <c r="D990" s="42" t="s">
        <v>131</v>
      </c>
      <c r="E990" s="43">
        <v>82.82</v>
      </c>
      <c r="F990" s="43">
        <v>2.12</v>
      </c>
      <c r="G990" s="43">
        <v>84.94</v>
      </c>
      <c r="H990" s="19">
        <v>9</v>
      </c>
    </row>
    <row r="991" spans="1:8" ht="30" x14ac:dyDescent="0.25">
      <c r="A991" s="40" t="s">
        <v>1997</v>
      </c>
      <c r="B991" s="40"/>
      <c r="C991" s="41" t="s">
        <v>1998</v>
      </c>
      <c r="D991" s="42" t="s">
        <v>131</v>
      </c>
      <c r="E991" s="43">
        <v>40.590000000000003</v>
      </c>
      <c r="F991" s="43">
        <v>3.53</v>
      </c>
      <c r="G991" s="43">
        <v>44.12</v>
      </c>
      <c r="H991" s="19">
        <v>9</v>
      </c>
    </row>
    <row r="992" spans="1:8" x14ac:dyDescent="0.25">
      <c r="A992" s="40" t="s">
        <v>1999</v>
      </c>
      <c r="B992" s="40"/>
      <c r="C992" s="41" t="s">
        <v>2000</v>
      </c>
      <c r="D992" s="42" t="s">
        <v>131</v>
      </c>
      <c r="E992" s="43">
        <v>78.78</v>
      </c>
      <c r="F992" s="43"/>
      <c r="G992" s="43">
        <v>78.78</v>
      </c>
      <c r="H992" s="19">
        <v>9</v>
      </c>
    </row>
    <row r="993" spans="1:8" x14ac:dyDescent="0.25">
      <c r="A993" s="40" t="s">
        <v>2001</v>
      </c>
      <c r="B993" s="40"/>
      <c r="C993" s="41" t="s">
        <v>2002</v>
      </c>
      <c r="D993" s="42" t="s">
        <v>73</v>
      </c>
      <c r="E993" s="43">
        <v>165.3</v>
      </c>
      <c r="F993" s="43"/>
      <c r="G993" s="43">
        <v>165.3</v>
      </c>
      <c r="H993" s="19">
        <v>9</v>
      </c>
    </row>
    <row r="994" spans="1:8" ht="30" x14ac:dyDescent="0.25">
      <c r="A994" s="40" t="s">
        <v>2003</v>
      </c>
      <c r="B994" s="40"/>
      <c r="C994" s="41" t="s">
        <v>2004</v>
      </c>
      <c r="D994" s="42" t="s">
        <v>70</v>
      </c>
      <c r="E994" s="43">
        <v>2858.79</v>
      </c>
      <c r="F994" s="43"/>
      <c r="G994" s="43">
        <v>2858.79</v>
      </c>
      <c r="H994" s="19">
        <v>9</v>
      </c>
    </row>
    <row r="995" spans="1:8" x14ac:dyDescent="0.25">
      <c r="A995" s="40" t="s">
        <v>2005</v>
      </c>
      <c r="B995" s="40"/>
      <c r="C995" s="41" t="s">
        <v>2006</v>
      </c>
      <c r="D995" s="42"/>
      <c r="E995" s="43"/>
      <c r="F995" s="43"/>
      <c r="G995" s="43"/>
      <c r="H995" s="19">
        <v>5</v>
      </c>
    </row>
    <row r="996" spans="1:8" x14ac:dyDescent="0.25">
      <c r="A996" s="40" t="s">
        <v>2007</v>
      </c>
      <c r="B996" s="40"/>
      <c r="C996" s="41" t="s">
        <v>2008</v>
      </c>
      <c r="D996" s="42" t="s">
        <v>73</v>
      </c>
      <c r="E996" s="43">
        <v>33.32</v>
      </c>
      <c r="F996" s="43">
        <v>49.59</v>
      </c>
      <c r="G996" s="43">
        <v>82.91</v>
      </c>
      <c r="H996" s="19">
        <v>9</v>
      </c>
    </row>
    <row r="997" spans="1:8" ht="30" x14ac:dyDescent="0.25">
      <c r="A997" s="40" t="s">
        <v>2009</v>
      </c>
      <c r="B997" s="40"/>
      <c r="C997" s="41" t="s">
        <v>2010</v>
      </c>
      <c r="D997" s="42" t="s">
        <v>131</v>
      </c>
      <c r="E997" s="43">
        <v>82.21</v>
      </c>
      <c r="F997" s="43">
        <v>17.64</v>
      </c>
      <c r="G997" s="43">
        <v>99.85</v>
      </c>
      <c r="H997" s="19">
        <v>9</v>
      </c>
    </row>
    <row r="998" spans="1:8" ht="30" x14ac:dyDescent="0.25">
      <c r="A998" s="40" t="s">
        <v>2011</v>
      </c>
      <c r="B998" s="40"/>
      <c r="C998" s="41" t="s">
        <v>2012</v>
      </c>
      <c r="D998" s="42" t="s">
        <v>131</v>
      </c>
      <c r="E998" s="43">
        <v>11.16</v>
      </c>
      <c r="F998" s="43"/>
      <c r="G998" s="43">
        <v>11.16</v>
      </c>
      <c r="H998" s="19">
        <v>9</v>
      </c>
    </row>
    <row r="999" spans="1:8" x14ac:dyDescent="0.25">
      <c r="A999" s="40" t="s">
        <v>2013</v>
      </c>
      <c r="B999" s="40"/>
      <c r="C999" s="41" t="s">
        <v>2014</v>
      </c>
      <c r="D999" s="42" t="s">
        <v>73</v>
      </c>
      <c r="E999" s="43">
        <v>146.6</v>
      </c>
      <c r="F999" s="43">
        <v>17.64</v>
      </c>
      <c r="G999" s="43">
        <v>164.24</v>
      </c>
      <c r="H999" s="19">
        <v>9</v>
      </c>
    </row>
    <row r="1000" spans="1:8" ht="30" x14ac:dyDescent="0.25">
      <c r="A1000" s="40" t="s">
        <v>2015</v>
      </c>
      <c r="B1000" s="40"/>
      <c r="C1000" s="41" t="s">
        <v>2016</v>
      </c>
      <c r="D1000" s="42" t="s">
        <v>73</v>
      </c>
      <c r="E1000" s="43">
        <v>11.61</v>
      </c>
      <c r="F1000" s="43">
        <v>19.45</v>
      </c>
      <c r="G1000" s="43">
        <v>31.06</v>
      </c>
      <c r="H1000" s="19">
        <v>9</v>
      </c>
    </row>
    <row r="1001" spans="1:8" x14ac:dyDescent="0.25">
      <c r="A1001" s="40" t="s">
        <v>2017</v>
      </c>
      <c r="B1001" s="40"/>
      <c r="C1001" s="41" t="s">
        <v>2018</v>
      </c>
      <c r="D1001" s="42"/>
      <c r="E1001" s="43"/>
      <c r="F1001" s="43"/>
      <c r="G1001" s="43"/>
      <c r="H1001" s="19">
        <v>5</v>
      </c>
    </row>
    <row r="1002" spans="1:8" x14ac:dyDescent="0.25">
      <c r="A1002" s="40" t="s">
        <v>2019</v>
      </c>
      <c r="B1002" s="40"/>
      <c r="C1002" s="41" t="s">
        <v>2020</v>
      </c>
      <c r="D1002" s="42" t="s">
        <v>73</v>
      </c>
      <c r="E1002" s="43">
        <v>44.56</v>
      </c>
      <c r="F1002" s="43"/>
      <c r="G1002" s="43">
        <v>44.56</v>
      </c>
      <c r="H1002" s="19">
        <v>9</v>
      </c>
    </row>
    <row r="1003" spans="1:8" ht="30" x14ac:dyDescent="0.25">
      <c r="A1003" s="40" t="s">
        <v>2021</v>
      </c>
      <c r="B1003" s="40"/>
      <c r="C1003" s="41" t="s">
        <v>2022</v>
      </c>
      <c r="D1003" s="42" t="s">
        <v>73</v>
      </c>
      <c r="E1003" s="43">
        <v>40.270000000000003</v>
      </c>
      <c r="F1003" s="43"/>
      <c r="G1003" s="43">
        <v>40.270000000000003</v>
      </c>
      <c r="H1003" s="19">
        <v>9</v>
      </c>
    </row>
    <row r="1004" spans="1:8" ht="30" x14ac:dyDescent="0.25">
      <c r="A1004" s="40" t="s">
        <v>2023</v>
      </c>
      <c r="B1004" s="40"/>
      <c r="C1004" s="41" t="s">
        <v>2024</v>
      </c>
      <c r="D1004" s="42" t="s">
        <v>131</v>
      </c>
      <c r="E1004" s="43">
        <v>45.7</v>
      </c>
      <c r="F1004" s="43"/>
      <c r="G1004" s="43">
        <v>45.7</v>
      </c>
      <c r="H1004" s="19">
        <v>9</v>
      </c>
    </row>
    <row r="1005" spans="1:8" x14ac:dyDescent="0.25">
      <c r="A1005" s="40" t="s">
        <v>2025</v>
      </c>
      <c r="B1005" s="40"/>
      <c r="C1005" s="41" t="s">
        <v>2026</v>
      </c>
      <c r="D1005" s="42" t="s">
        <v>131</v>
      </c>
      <c r="E1005" s="43">
        <v>35.74</v>
      </c>
      <c r="F1005" s="43"/>
      <c r="G1005" s="43">
        <v>35.74</v>
      </c>
      <c r="H1005" s="19">
        <v>9</v>
      </c>
    </row>
    <row r="1006" spans="1:8" ht="30" x14ac:dyDescent="0.25">
      <c r="A1006" s="40" t="s">
        <v>2027</v>
      </c>
      <c r="B1006" s="40"/>
      <c r="C1006" s="41" t="s">
        <v>2028</v>
      </c>
      <c r="D1006" s="42" t="s">
        <v>131</v>
      </c>
      <c r="E1006" s="43"/>
      <c r="F1006" s="43">
        <v>39.119999999999997</v>
      </c>
      <c r="G1006" s="43">
        <v>39.119999999999997</v>
      </c>
      <c r="H1006" s="19">
        <v>9</v>
      </c>
    </row>
    <row r="1007" spans="1:8" x14ac:dyDescent="0.25">
      <c r="A1007" s="40" t="s">
        <v>2029</v>
      </c>
      <c r="B1007" s="40"/>
      <c r="C1007" s="41" t="s">
        <v>2030</v>
      </c>
      <c r="D1007" s="42" t="s">
        <v>73</v>
      </c>
      <c r="E1007" s="43">
        <v>11.42</v>
      </c>
      <c r="F1007" s="43">
        <v>19.93</v>
      </c>
      <c r="G1007" s="43">
        <v>31.35</v>
      </c>
      <c r="H1007" s="19">
        <v>9</v>
      </c>
    </row>
    <row r="1008" spans="1:8" x14ac:dyDescent="0.25">
      <c r="A1008" s="40" t="s">
        <v>2031</v>
      </c>
      <c r="B1008" s="40"/>
      <c r="C1008" s="41" t="s">
        <v>2032</v>
      </c>
      <c r="D1008" s="42" t="s">
        <v>73</v>
      </c>
      <c r="E1008" s="43">
        <v>25.67</v>
      </c>
      <c r="F1008" s="43">
        <v>19.93</v>
      </c>
      <c r="G1008" s="43">
        <v>45.6</v>
      </c>
      <c r="H1008" s="19">
        <v>9</v>
      </c>
    </row>
    <row r="1009" spans="1:8" x14ac:dyDescent="0.25">
      <c r="A1009" s="40" t="s">
        <v>2033</v>
      </c>
      <c r="B1009" s="40"/>
      <c r="C1009" s="41" t="s">
        <v>2034</v>
      </c>
      <c r="D1009" s="42" t="s">
        <v>131</v>
      </c>
      <c r="E1009" s="43">
        <v>6.09</v>
      </c>
      <c r="F1009" s="43">
        <v>10.39</v>
      </c>
      <c r="G1009" s="43">
        <v>16.48</v>
      </c>
      <c r="H1009" s="19">
        <v>9</v>
      </c>
    </row>
    <row r="1010" spans="1:8" x14ac:dyDescent="0.25">
      <c r="A1010" s="40" t="s">
        <v>2035</v>
      </c>
      <c r="B1010" s="40"/>
      <c r="C1010" s="41" t="s">
        <v>2036</v>
      </c>
      <c r="D1010" s="42" t="s">
        <v>131</v>
      </c>
      <c r="E1010" s="43">
        <v>13.69</v>
      </c>
      <c r="F1010" s="43">
        <v>10.39</v>
      </c>
      <c r="G1010" s="43">
        <v>24.08</v>
      </c>
      <c r="H1010" s="19">
        <v>9</v>
      </c>
    </row>
    <row r="1011" spans="1:8" x14ac:dyDescent="0.25">
      <c r="A1011" s="40" t="s">
        <v>2037</v>
      </c>
      <c r="B1011" s="40"/>
      <c r="C1011" s="41" t="s">
        <v>2038</v>
      </c>
      <c r="D1011" s="42"/>
      <c r="E1011" s="43"/>
      <c r="F1011" s="43"/>
      <c r="G1011" s="43"/>
      <c r="H1011" s="19">
        <v>2</v>
      </c>
    </row>
    <row r="1012" spans="1:8" x14ac:dyDescent="0.25">
      <c r="A1012" s="40" t="s">
        <v>2039</v>
      </c>
      <c r="B1012" s="40"/>
      <c r="C1012" s="41" t="s">
        <v>2040</v>
      </c>
      <c r="D1012" s="42"/>
      <c r="E1012" s="43"/>
      <c r="F1012" s="43"/>
      <c r="G1012" s="43"/>
      <c r="H1012" s="19">
        <v>5</v>
      </c>
    </row>
    <row r="1013" spans="1:8" ht="30" x14ac:dyDescent="0.25">
      <c r="A1013" s="40" t="s">
        <v>2041</v>
      </c>
      <c r="B1013" s="40"/>
      <c r="C1013" s="41" t="s">
        <v>2042</v>
      </c>
      <c r="D1013" s="42" t="s">
        <v>73</v>
      </c>
      <c r="E1013" s="43">
        <v>53.51</v>
      </c>
      <c r="F1013" s="43">
        <v>11.26</v>
      </c>
      <c r="G1013" s="43">
        <v>64.77</v>
      </c>
      <c r="H1013" s="19">
        <v>9</v>
      </c>
    </row>
    <row r="1014" spans="1:8" x14ac:dyDescent="0.25">
      <c r="A1014" s="40" t="s">
        <v>2043</v>
      </c>
      <c r="B1014" s="40"/>
      <c r="C1014" s="41" t="s">
        <v>2044</v>
      </c>
      <c r="D1014" s="42"/>
      <c r="E1014" s="43"/>
      <c r="F1014" s="43"/>
      <c r="G1014" s="43"/>
      <c r="H1014" s="19">
        <v>5</v>
      </c>
    </row>
    <row r="1015" spans="1:8" ht="45" x14ac:dyDescent="0.25">
      <c r="A1015" s="40" t="s">
        <v>2045</v>
      </c>
      <c r="B1015" s="40"/>
      <c r="C1015" s="41" t="s">
        <v>2046</v>
      </c>
      <c r="D1015" s="42" t="s">
        <v>73</v>
      </c>
      <c r="E1015" s="43">
        <v>31.02</v>
      </c>
      <c r="F1015" s="43">
        <v>13.33</v>
      </c>
      <c r="G1015" s="43">
        <v>44.35</v>
      </c>
      <c r="H1015" s="19">
        <v>9</v>
      </c>
    </row>
    <row r="1016" spans="1:8" ht="45" x14ac:dyDescent="0.25">
      <c r="A1016" s="40" t="s">
        <v>2047</v>
      </c>
      <c r="B1016" s="40"/>
      <c r="C1016" s="41" t="s">
        <v>2048</v>
      </c>
      <c r="D1016" s="42" t="s">
        <v>131</v>
      </c>
      <c r="E1016" s="43">
        <v>5.09</v>
      </c>
      <c r="F1016" s="43">
        <v>1.07</v>
      </c>
      <c r="G1016" s="43">
        <v>6.16</v>
      </c>
      <c r="H1016" s="19">
        <v>9</v>
      </c>
    </row>
    <row r="1017" spans="1:8" ht="60" x14ac:dyDescent="0.25">
      <c r="A1017" s="40" t="s">
        <v>2049</v>
      </c>
      <c r="B1017" s="40"/>
      <c r="C1017" s="41" t="s">
        <v>2050</v>
      </c>
      <c r="D1017" s="42" t="s">
        <v>73</v>
      </c>
      <c r="E1017" s="43">
        <v>146.72</v>
      </c>
      <c r="F1017" s="43">
        <v>13.33</v>
      </c>
      <c r="G1017" s="43">
        <v>160.05000000000001</v>
      </c>
      <c r="H1017" s="19">
        <v>9</v>
      </c>
    </row>
    <row r="1018" spans="1:8" ht="60" x14ac:dyDescent="0.25">
      <c r="A1018" s="40" t="s">
        <v>2051</v>
      </c>
      <c r="B1018" s="40"/>
      <c r="C1018" s="41" t="s">
        <v>2052</v>
      </c>
      <c r="D1018" s="42" t="s">
        <v>131</v>
      </c>
      <c r="E1018" s="43">
        <v>24.67</v>
      </c>
      <c r="F1018" s="43">
        <v>1.07</v>
      </c>
      <c r="G1018" s="43">
        <v>25.74</v>
      </c>
      <c r="H1018" s="19">
        <v>9</v>
      </c>
    </row>
    <row r="1019" spans="1:8" ht="45" x14ac:dyDescent="0.25">
      <c r="A1019" s="40" t="s">
        <v>2053</v>
      </c>
      <c r="B1019" s="40"/>
      <c r="C1019" s="41" t="s">
        <v>2054</v>
      </c>
      <c r="D1019" s="42" t="s">
        <v>73</v>
      </c>
      <c r="E1019" s="43">
        <v>50.18</v>
      </c>
      <c r="F1019" s="43">
        <v>13.33</v>
      </c>
      <c r="G1019" s="43">
        <v>63.51</v>
      </c>
      <c r="H1019" s="19">
        <v>9</v>
      </c>
    </row>
    <row r="1020" spans="1:8" ht="45" x14ac:dyDescent="0.25">
      <c r="A1020" s="40" t="s">
        <v>2055</v>
      </c>
      <c r="B1020" s="40"/>
      <c r="C1020" s="41" t="s">
        <v>2056</v>
      </c>
      <c r="D1020" s="42" t="s">
        <v>131</v>
      </c>
      <c r="E1020" s="43">
        <v>8.17</v>
      </c>
      <c r="F1020" s="43">
        <v>1.07</v>
      </c>
      <c r="G1020" s="43">
        <v>9.24</v>
      </c>
      <c r="H1020" s="19">
        <v>9</v>
      </c>
    </row>
    <row r="1021" spans="1:8" ht="45" x14ac:dyDescent="0.25">
      <c r="A1021" s="40" t="s">
        <v>2057</v>
      </c>
      <c r="B1021" s="40"/>
      <c r="C1021" s="41" t="s">
        <v>2058</v>
      </c>
      <c r="D1021" s="42" t="s">
        <v>73</v>
      </c>
      <c r="E1021" s="43">
        <v>36.17</v>
      </c>
      <c r="F1021" s="43">
        <v>13.33</v>
      </c>
      <c r="G1021" s="43">
        <v>49.5</v>
      </c>
      <c r="H1021" s="19">
        <v>9</v>
      </c>
    </row>
    <row r="1022" spans="1:8" ht="60" x14ac:dyDescent="0.25">
      <c r="A1022" s="40" t="s">
        <v>2059</v>
      </c>
      <c r="B1022" s="40"/>
      <c r="C1022" s="41" t="s">
        <v>2060</v>
      </c>
      <c r="D1022" s="42" t="s">
        <v>131</v>
      </c>
      <c r="E1022" s="43">
        <v>5.78</v>
      </c>
      <c r="F1022" s="43">
        <v>1.07</v>
      </c>
      <c r="G1022" s="43">
        <v>6.85</v>
      </c>
      <c r="H1022" s="19">
        <v>9</v>
      </c>
    </row>
    <row r="1023" spans="1:8" ht="30" x14ac:dyDescent="0.25">
      <c r="A1023" s="40" t="s">
        <v>2061</v>
      </c>
      <c r="B1023" s="40"/>
      <c r="C1023" s="41" t="s">
        <v>2062</v>
      </c>
      <c r="D1023" s="42" t="s">
        <v>73</v>
      </c>
      <c r="E1023" s="43">
        <v>11.3</v>
      </c>
      <c r="F1023" s="43">
        <v>56.03</v>
      </c>
      <c r="G1023" s="43">
        <v>67.33</v>
      </c>
      <c r="H1023" s="19">
        <v>9</v>
      </c>
    </row>
    <row r="1024" spans="1:8" ht="30" x14ac:dyDescent="0.25">
      <c r="A1024" s="40" t="s">
        <v>2063</v>
      </c>
      <c r="B1024" s="40"/>
      <c r="C1024" s="41" t="s">
        <v>2064</v>
      </c>
      <c r="D1024" s="42" t="s">
        <v>73</v>
      </c>
      <c r="E1024" s="43">
        <v>1.18</v>
      </c>
      <c r="F1024" s="43">
        <v>8.9</v>
      </c>
      <c r="G1024" s="43">
        <v>10.08</v>
      </c>
      <c r="H1024" s="19">
        <v>9</v>
      </c>
    </row>
    <row r="1025" spans="1:8" ht="30" x14ac:dyDescent="0.25">
      <c r="A1025" s="40" t="s">
        <v>2065</v>
      </c>
      <c r="B1025" s="40"/>
      <c r="C1025" s="41" t="s">
        <v>2066</v>
      </c>
      <c r="D1025" s="42" t="s">
        <v>73</v>
      </c>
      <c r="E1025" s="43">
        <v>2.66</v>
      </c>
      <c r="F1025" s="43">
        <v>8.9</v>
      </c>
      <c r="G1025" s="43">
        <v>11.56</v>
      </c>
      <c r="H1025" s="19">
        <v>9</v>
      </c>
    </row>
    <row r="1026" spans="1:8" ht="30" x14ac:dyDescent="0.25">
      <c r="A1026" s="40" t="s">
        <v>2067</v>
      </c>
      <c r="B1026" s="40"/>
      <c r="C1026" s="41" t="s">
        <v>2068</v>
      </c>
      <c r="D1026" s="42" t="s">
        <v>73</v>
      </c>
      <c r="E1026" s="43">
        <v>2.36</v>
      </c>
      <c r="F1026" s="43">
        <v>8.9</v>
      </c>
      <c r="G1026" s="43">
        <v>11.26</v>
      </c>
      <c r="H1026" s="19">
        <v>9</v>
      </c>
    </row>
    <row r="1027" spans="1:8" ht="30" x14ac:dyDescent="0.25">
      <c r="A1027" s="40" t="s">
        <v>2069</v>
      </c>
      <c r="B1027" s="40"/>
      <c r="C1027" s="41" t="s">
        <v>2070</v>
      </c>
      <c r="D1027" s="42" t="s">
        <v>73</v>
      </c>
      <c r="E1027" s="43">
        <v>6.64</v>
      </c>
      <c r="F1027" s="43">
        <v>8.9</v>
      </c>
      <c r="G1027" s="43">
        <v>15.54</v>
      </c>
      <c r="H1027" s="19">
        <v>9</v>
      </c>
    </row>
    <row r="1028" spans="1:8" ht="30" x14ac:dyDescent="0.25">
      <c r="A1028" s="40" t="s">
        <v>2071</v>
      </c>
      <c r="B1028" s="40"/>
      <c r="C1028" s="41" t="s">
        <v>2072</v>
      </c>
      <c r="D1028" s="42" t="s">
        <v>131</v>
      </c>
      <c r="E1028" s="43">
        <v>0.12</v>
      </c>
      <c r="F1028" s="43">
        <v>0.99</v>
      </c>
      <c r="G1028" s="43">
        <v>1.1100000000000001</v>
      </c>
      <c r="H1028" s="19">
        <v>9</v>
      </c>
    </row>
    <row r="1029" spans="1:8" ht="45" x14ac:dyDescent="0.25">
      <c r="A1029" s="40" t="s">
        <v>2073</v>
      </c>
      <c r="B1029" s="40"/>
      <c r="C1029" s="41" t="s">
        <v>2074</v>
      </c>
      <c r="D1029" s="42" t="s">
        <v>131</v>
      </c>
      <c r="E1029" s="43">
        <v>0.27</v>
      </c>
      <c r="F1029" s="43">
        <v>0.99</v>
      </c>
      <c r="G1029" s="43">
        <v>1.26</v>
      </c>
      <c r="H1029" s="19">
        <v>9</v>
      </c>
    </row>
    <row r="1030" spans="1:8" ht="30" x14ac:dyDescent="0.25">
      <c r="A1030" s="40" t="s">
        <v>2075</v>
      </c>
      <c r="B1030" s="40"/>
      <c r="C1030" s="41" t="s">
        <v>2076</v>
      </c>
      <c r="D1030" s="42" t="s">
        <v>131</v>
      </c>
      <c r="E1030" s="43">
        <v>0.24</v>
      </c>
      <c r="F1030" s="43">
        <v>0.99</v>
      </c>
      <c r="G1030" s="43">
        <v>1.23</v>
      </c>
      <c r="H1030" s="19">
        <v>9</v>
      </c>
    </row>
    <row r="1031" spans="1:8" ht="45" x14ac:dyDescent="0.25">
      <c r="A1031" s="40" t="s">
        <v>2077</v>
      </c>
      <c r="B1031" s="40"/>
      <c r="C1031" s="41" t="s">
        <v>2078</v>
      </c>
      <c r="D1031" s="42" t="s">
        <v>131</v>
      </c>
      <c r="E1031" s="43">
        <v>0.66</v>
      </c>
      <c r="F1031" s="43">
        <v>0.99</v>
      </c>
      <c r="G1031" s="43">
        <v>1.65</v>
      </c>
      <c r="H1031" s="19">
        <v>9</v>
      </c>
    </row>
    <row r="1032" spans="1:8" x14ac:dyDescent="0.25">
      <c r="A1032" s="40" t="s">
        <v>2079</v>
      </c>
      <c r="B1032" s="40"/>
      <c r="C1032" s="41" t="s">
        <v>2080</v>
      </c>
      <c r="D1032" s="42"/>
      <c r="E1032" s="43"/>
      <c r="F1032" s="43"/>
      <c r="G1032" s="43"/>
      <c r="H1032" s="19">
        <v>5</v>
      </c>
    </row>
    <row r="1033" spans="1:8" ht="45" x14ac:dyDescent="0.25">
      <c r="A1033" s="40" t="s">
        <v>2081</v>
      </c>
      <c r="B1033" s="40"/>
      <c r="C1033" s="41" t="s">
        <v>2082</v>
      </c>
      <c r="D1033" s="42" t="s">
        <v>73</v>
      </c>
      <c r="E1033" s="43">
        <v>133.35</v>
      </c>
      <c r="F1033" s="43">
        <v>13.33</v>
      </c>
      <c r="G1033" s="43">
        <v>146.68</v>
      </c>
      <c r="H1033" s="19">
        <v>9</v>
      </c>
    </row>
    <row r="1034" spans="1:8" ht="45" x14ac:dyDescent="0.25">
      <c r="A1034" s="40" t="s">
        <v>2083</v>
      </c>
      <c r="B1034" s="40"/>
      <c r="C1034" s="41" t="s">
        <v>2084</v>
      </c>
      <c r="D1034" s="42" t="s">
        <v>73</v>
      </c>
      <c r="E1034" s="43">
        <v>172.42</v>
      </c>
      <c r="F1034" s="43">
        <v>13.33</v>
      </c>
      <c r="G1034" s="43">
        <v>185.75</v>
      </c>
      <c r="H1034" s="19">
        <v>9</v>
      </c>
    </row>
    <row r="1035" spans="1:8" ht="45" x14ac:dyDescent="0.25">
      <c r="A1035" s="40" t="s">
        <v>2085</v>
      </c>
      <c r="B1035" s="40"/>
      <c r="C1035" s="41" t="s">
        <v>2086</v>
      </c>
      <c r="D1035" s="42" t="s">
        <v>73</v>
      </c>
      <c r="E1035" s="43">
        <v>146.15</v>
      </c>
      <c r="F1035" s="43">
        <v>13.33</v>
      </c>
      <c r="G1035" s="43">
        <v>159.47999999999999</v>
      </c>
      <c r="H1035" s="19">
        <v>9</v>
      </c>
    </row>
    <row r="1036" spans="1:8" ht="45" x14ac:dyDescent="0.25">
      <c r="A1036" s="40" t="s">
        <v>2087</v>
      </c>
      <c r="B1036" s="40"/>
      <c r="C1036" s="41" t="s">
        <v>2088</v>
      </c>
      <c r="D1036" s="42" t="s">
        <v>131</v>
      </c>
      <c r="E1036" s="43">
        <v>41.25</v>
      </c>
      <c r="F1036" s="43">
        <v>1.34</v>
      </c>
      <c r="G1036" s="43">
        <v>42.59</v>
      </c>
      <c r="H1036" s="19">
        <v>9</v>
      </c>
    </row>
    <row r="1037" spans="1:8" ht="60" x14ac:dyDescent="0.25">
      <c r="A1037" s="40" t="s">
        <v>2089</v>
      </c>
      <c r="B1037" s="40"/>
      <c r="C1037" s="41" t="s">
        <v>2090</v>
      </c>
      <c r="D1037" s="42" t="s">
        <v>73</v>
      </c>
      <c r="E1037" s="43">
        <v>229.56</v>
      </c>
      <c r="F1037" s="43">
        <v>13.33</v>
      </c>
      <c r="G1037" s="43">
        <v>242.89</v>
      </c>
      <c r="H1037" s="19">
        <v>9</v>
      </c>
    </row>
    <row r="1038" spans="1:8" ht="60" x14ac:dyDescent="0.25">
      <c r="A1038" s="40" t="s">
        <v>2091</v>
      </c>
      <c r="B1038" s="40"/>
      <c r="C1038" s="41" t="s">
        <v>2092</v>
      </c>
      <c r="D1038" s="42" t="s">
        <v>131</v>
      </c>
      <c r="E1038" s="43">
        <v>53.16</v>
      </c>
      <c r="F1038" s="43">
        <v>1.34</v>
      </c>
      <c r="G1038" s="43">
        <v>54.5</v>
      </c>
      <c r="H1038" s="19">
        <v>9</v>
      </c>
    </row>
    <row r="1039" spans="1:8" ht="45" x14ac:dyDescent="0.25">
      <c r="A1039" s="40" t="s">
        <v>2093</v>
      </c>
      <c r="B1039" s="40"/>
      <c r="C1039" s="41" t="s">
        <v>2094</v>
      </c>
      <c r="D1039" s="42" t="s">
        <v>73</v>
      </c>
      <c r="E1039" s="43">
        <v>34.85</v>
      </c>
      <c r="F1039" s="43">
        <v>8.9</v>
      </c>
      <c r="G1039" s="43">
        <v>43.75</v>
      </c>
      <c r="H1039" s="19">
        <v>9</v>
      </c>
    </row>
    <row r="1040" spans="1:8" ht="45" x14ac:dyDescent="0.25">
      <c r="A1040" s="40" t="s">
        <v>2095</v>
      </c>
      <c r="B1040" s="40"/>
      <c r="C1040" s="41" t="s">
        <v>2096</v>
      </c>
      <c r="D1040" s="42" t="s">
        <v>73</v>
      </c>
      <c r="E1040" s="43">
        <v>31.27</v>
      </c>
      <c r="F1040" s="43">
        <v>8.9</v>
      </c>
      <c r="G1040" s="43">
        <v>40.17</v>
      </c>
      <c r="H1040" s="19">
        <v>9</v>
      </c>
    </row>
    <row r="1041" spans="1:8" ht="60" x14ac:dyDescent="0.25">
      <c r="A1041" s="40" t="s">
        <v>2097</v>
      </c>
      <c r="B1041" s="40"/>
      <c r="C1041" s="41" t="s">
        <v>2098</v>
      </c>
      <c r="D1041" s="42" t="s">
        <v>73</v>
      </c>
      <c r="E1041" s="43">
        <v>58.08</v>
      </c>
      <c r="F1041" s="43">
        <v>8.9</v>
      </c>
      <c r="G1041" s="43">
        <v>66.98</v>
      </c>
      <c r="H1041" s="19">
        <v>9</v>
      </c>
    </row>
    <row r="1042" spans="1:8" ht="45" x14ac:dyDescent="0.25">
      <c r="A1042" s="40" t="s">
        <v>2099</v>
      </c>
      <c r="B1042" s="40"/>
      <c r="C1042" s="41" t="s">
        <v>2100</v>
      </c>
      <c r="D1042" s="42" t="s">
        <v>73</v>
      </c>
      <c r="E1042" s="43">
        <v>52.12</v>
      </c>
      <c r="F1042" s="43">
        <v>8.9</v>
      </c>
      <c r="G1042" s="43">
        <v>61.02</v>
      </c>
      <c r="H1042" s="19">
        <v>9</v>
      </c>
    </row>
    <row r="1043" spans="1:8" ht="60" x14ac:dyDescent="0.25">
      <c r="A1043" s="40" t="s">
        <v>2101</v>
      </c>
      <c r="B1043" s="40"/>
      <c r="C1043" s="41" t="s">
        <v>2102</v>
      </c>
      <c r="D1043" s="42" t="s">
        <v>73</v>
      </c>
      <c r="E1043" s="43">
        <v>55.5</v>
      </c>
      <c r="F1043" s="43">
        <v>8.9</v>
      </c>
      <c r="G1043" s="43">
        <v>64.400000000000006</v>
      </c>
      <c r="H1043" s="19">
        <v>9</v>
      </c>
    </row>
    <row r="1044" spans="1:8" ht="60" x14ac:dyDescent="0.25">
      <c r="A1044" s="40" t="s">
        <v>2103</v>
      </c>
      <c r="B1044" s="40"/>
      <c r="C1044" s="41" t="s">
        <v>2104</v>
      </c>
      <c r="D1044" s="42" t="s">
        <v>131</v>
      </c>
      <c r="E1044" s="43">
        <v>3.48</v>
      </c>
      <c r="F1044" s="43">
        <v>0.89</v>
      </c>
      <c r="G1044" s="43">
        <v>4.37</v>
      </c>
      <c r="H1044" s="19">
        <v>9</v>
      </c>
    </row>
    <row r="1045" spans="1:8" ht="60" x14ac:dyDescent="0.25">
      <c r="A1045" s="40" t="s">
        <v>2105</v>
      </c>
      <c r="B1045" s="40"/>
      <c r="C1045" s="41" t="s">
        <v>2106</v>
      </c>
      <c r="D1045" s="42" t="s">
        <v>131</v>
      </c>
      <c r="E1045" s="43">
        <v>3.13</v>
      </c>
      <c r="F1045" s="43">
        <v>0.89</v>
      </c>
      <c r="G1045" s="43">
        <v>4.0199999999999996</v>
      </c>
      <c r="H1045" s="19">
        <v>9</v>
      </c>
    </row>
    <row r="1046" spans="1:8" x14ac:dyDescent="0.25">
      <c r="A1046" s="40" t="s">
        <v>2107</v>
      </c>
      <c r="B1046" s="40"/>
      <c r="C1046" s="41" t="s">
        <v>2108</v>
      </c>
      <c r="D1046" s="42"/>
      <c r="E1046" s="43"/>
      <c r="F1046" s="43"/>
      <c r="G1046" s="43"/>
      <c r="H1046" s="19">
        <v>5</v>
      </c>
    </row>
    <row r="1047" spans="1:8" ht="60" x14ac:dyDescent="0.25">
      <c r="A1047" s="40" t="s">
        <v>2109</v>
      </c>
      <c r="B1047" s="40"/>
      <c r="C1047" s="41" t="s">
        <v>2110</v>
      </c>
      <c r="D1047" s="42" t="s">
        <v>73</v>
      </c>
      <c r="E1047" s="43">
        <v>98.38</v>
      </c>
      <c r="F1047" s="43">
        <v>35.21</v>
      </c>
      <c r="G1047" s="43">
        <v>133.59</v>
      </c>
      <c r="H1047" s="19">
        <v>9</v>
      </c>
    </row>
    <row r="1048" spans="1:8" ht="45" x14ac:dyDescent="0.25">
      <c r="A1048" s="40" t="s">
        <v>2111</v>
      </c>
      <c r="B1048" s="40"/>
      <c r="C1048" s="41" t="s">
        <v>2112</v>
      </c>
      <c r="D1048" s="42" t="s">
        <v>131</v>
      </c>
      <c r="E1048" s="43">
        <v>17.510000000000002</v>
      </c>
      <c r="F1048" s="43">
        <v>9.7799999999999994</v>
      </c>
      <c r="G1048" s="43">
        <v>27.29</v>
      </c>
      <c r="H1048" s="19">
        <v>9</v>
      </c>
    </row>
    <row r="1049" spans="1:8" ht="60" x14ac:dyDescent="0.25">
      <c r="A1049" s="40" t="s">
        <v>2113</v>
      </c>
      <c r="B1049" s="40"/>
      <c r="C1049" s="41" t="s">
        <v>2114</v>
      </c>
      <c r="D1049" s="42" t="s">
        <v>73</v>
      </c>
      <c r="E1049" s="43">
        <v>187.12</v>
      </c>
      <c r="F1049" s="43">
        <v>35.21</v>
      </c>
      <c r="G1049" s="43">
        <v>222.33</v>
      </c>
      <c r="H1049" s="19">
        <v>9</v>
      </c>
    </row>
    <row r="1050" spans="1:8" ht="45" x14ac:dyDescent="0.25">
      <c r="A1050" s="40" t="s">
        <v>2115</v>
      </c>
      <c r="B1050" s="40"/>
      <c r="C1050" s="41" t="s">
        <v>2116</v>
      </c>
      <c r="D1050" s="42" t="s">
        <v>131</v>
      </c>
      <c r="E1050" s="43">
        <v>32.96</v>
      </c>
      <c r="F1050" s="43">
        <v>9.7799999999999994</v>
      </c>
      <c r="G1050" s="43">
        <v>42.74</v>
      </c>
      <c r="H1050" s="19">
        <v>9</v>
      </c>
    </row>
    <row r="1051" spans="1:8" ht="60" x14ac:dyDescent="0.25">
      <c r="A1051" s="40" t="s">
        <v>2117</v>
      </c>
      <c r="B1051" s="40"/>
      <c r="C1051" s="41" t="s">
        <v>2118</v>
      </c>
      <c r="D1051" s="42" t="s">
        <v>73</v>
      </c>
      <c r="E1051" s="43">
        <v>94.12</v>
      </c>
      <c r="F1051" s="43">
        <v>35.21</v>
      </c>
      <c r="G1051" s="43">
        <v>129.33000000000001</v>
      </c>
      <c r="H1051" s="19">
        <v>9</v>
      </c>
    </row>
    <row r="1052" spans="1:8" ht="60" x14ac:dyDescent="0.25">
      <c r="A1052" s="40" t="s">
        <v>2119</v>
      </c>
      <c r="B1052" s="40"/>
      <c r="C1052" s="41" t="s">
        <v>2120</v>
      </c>
      <c r="D1052" s="42" t="s">
        <v>131</v>
      </c>
      <c r="E1052" s="43">
        <v>16.77</v>
      </c>
      <c r="F1052" s="43">
        <v>9.7799999999999994</v>
      </c>
      <c r="G1052" s="43">
        <v>26.55</v>
      </c>
      <c r="H1052" s="19">
        <v>9</v>
      </c>
    </row>
    <row r="1053" spans="1:8" ht="45" x14ac:dyDescent="0.25">
      <c r="A1053" s="40" t="s">
        <v>2121</v>
      </c>
      <c r="B1053" s="40"/>
      <c r="C1053" s="41" t="s">
        <v>2122</v>
      </c>
      <c r="D1053" s="42" t="s">
        <v>73</v>
      </c>
      <c r="E1053" s="43">
        <v>149.13</v>
      </c>
      <c r="F1053" s="43">
        <v>35.21</v>
      </c>
      <c r="G1053" s="43">
        <v>184.34</v>
      </c>
      <c r="H1053" s="19">
        <v>9</v>
      </c>
    </row>
    <row r="1054" spans="1:8" ht="45" x14ac:dyDescent="0.25">
      <c r="A1054" s="40" t="s">
        <v>2123</v>
      </c>
      <c r="B1054" s="40"/>
      <c r="C1054" s="41" t="s">
        <v>2124</v>
      </c>
      <c r="D1054" s="42" t="s">
        <v>131</v>
      </c>
      <c r="E1054" s="43">
        <v>26.56</v>
      </c>
      <c r="F1054" s="43">
        <v>9.7799999999999994</v>
      </c>
      <c r="G1054" s="43">
        <v>36.340000000000003</v>
      </c>
      <c r="H1054" s="19">
        <v>9</v>
      </c>
    </row>
    <row r="1055" spans="1:8" ht="60" x14ac:dyDescent="0.25">
      <c r="A1055" s="40" t="s">
        <v>2125</v>
      </c>
      <c r="B1055" s="40"/>
      <c r="C1055" s="41" t="s">
        <v>2126</v>
      </c>
      <c r="D1055" s="42" t="s">
        <v>73</v>
      </c>
      <c r="E1055" s="43">
        <v>147.07</v>
      </c>
      <c r="F1055" s="43">
        <v>35.21</v>
      </c>
      <c r="G1055" s="43">
        <v>182.28</v>
      </c>
      <c r="H1055" s="19">
        <v>9</v>
      </c>
    </row>
    <row r="1056" spans="1:8" ht="45" x14ac:dyDescent="0.25">
      <c r="A1056" s="40" t="s">
        <v>2127</v>
      </c>
      <c r="B1056" s="40"/>
      <c r="C1056" s="41" t="s">
        <v>2128</v>
      </c>
      <c r="D1056" s="42" t="s">
        <v>131</v>
      </c>
      <c r="E1056" s="43">
        <v>26.2</v>
      </c>
      <c r="F1056" s="43">
        <v>9.7799999999999994</v>
      </c>
      <c r="G1056" s="43">
        <v>35.979999999999997</v>
      </c>
      <c r="H1056" s="19">
        <v>9</v>
      </c>
    </row>
    <row r="1057" spans="1:8" ht="60" x14ac:dyDescent="0.25">
      <c r="A1057" s="40" t="s">
        <v>2129</v>
      </c>
      <c r="B1057" s="40"/>
      <c r="C1057" s="41" t="s">
        <v>2130</v>
      </c>
      <c r="D1057" s="42" t="s">
        <v>73</v>
      </c>
      <c r="E1057" s="43">
        <v>196.29</v>
      </c>
      <c r="F1057" s="43">
        <v>35.21</v>
      </c>
      <c r="G1057" s="43">
        <v>231.5</v>
      </c>
      <c r="H1057" s="19">
        <v>9</v>
      </c>
    </row>
    <row r="1058" spans="1:8" ht="45" x14ac:dyDescent="0.25">
      <c r="A1058" s="40" t="s">
        <v>2131</v>
      </c>
      <c r="B1058" s="40"/>
      <c r="C1058" s="41" t="s">
        <v>2132</v>
      </c>
      <c r="D1058" s="42" t="s">
        <v>131</v>
      </c>
      <c r="E1058" s="43">
        <v>34.770000000000003</v>
      </c>
      <c r="F1058" s="43">
        <v>9.7799999999999994</v>
      </c>
      <c r="G1058" s="43">
        <v>44.55</v>
      </c>
      <c r="H1058" s="19">
        <v>9</v>
      </c>
    </row>
    <row r="1059" spans="1:8" x14ac:dyDescent="0.25">
      <c r="A1059" s="40" t="s">
        <v>2133</v>
      </c>
      <c r="B1059" s="40"/>
      <c r="C1059" s="41" t="s">
        <v>2134</v>
      </c>
      <c r="D1059" s="42"/>
      <c r="E1059" s="43"/>
      <c r="F1059" s="43"/>
      <c r="G1059" s="43"/>
      <c r="H1059" s="19">
        <v>5</v>
      </c>
    </row>
    <row r="1060" spans="1:8" ht="30" x14ac:dyDescent="0.25">
      <c r="A1060" s="40" t="s">
        <v>2135</v>
      </c>
      <c r="B1060" s="40"/>
      <c r="C1060" s="41" t="s">
        <v>2136</v>
      </c>
      <c r="D1060" s="42" t="s">
        <v>73</v>
      </c>
      <c r="E1060" s="43">
        <v>123.37</v>
      </c>
      <c r="F1060" s="43">
        <v>19.95</v>
      </c>
      <c r="G1060" s="43">
        <v>143.32</v>
      </c>
      <c r="H1060" s="19">
        <v>9</v>
      </c>
    </row>
    <row r="1061" spans="1:8" ht="30" x14ac:dyDescent="0.25">
      <c r="A1061" s="40" t="s">
        <v>2137</v>
      </c>
      <c r="B1061" s="40"/>
      <c r="C1061" s="41" t="s">
        <v>2138</v>
      </c>
      <c r="D1061" s="42" t="s">
        <v>73</v>
      </c>
      <c r="E1061" s="43">
        <v>87.58</v>
      </c>
      <c r="F1061" s="43">
        <v>19.95</v>
      </c>
      <c r="G1061" s="43">
        <v>107.53</v>
      </c>
      <c r="H1061" s="19">
        <v>9</v>
      </c>
    </row>
    <row r="1062" spans="1:8" ht="45" x14ac:dyDescent="0.25">
      <c r="A1062" s="40" t="s">
        <v>2139</v>
      </c>
      <c r="B1062" s="40"/>
      <c r="C1062" s="41" t="s">
        <v>2140</v>
      </c>
      <c r="D1062" s="42" t="s">
        <v>73</v>
      </c>
      <c r="E1062" s="43">
        <v>75.08</v>
      </c>
      <c r="F1062" s="43">
        <v>19.95</v>
      </c>
      <c r="G1062" s="43">
        <v>95.03</v>
      </c>
      <c r="H1062" s="19">
        <v>9</v>
      </c>
    </row>
    <row r="1063" spans="1:8" ht="45" x14ac:dyDescent="0.25">
      <c r="A1063" s="40" t="s">
        <v>2141</v>
      </c>
      <c r="B1063" s="40"/>
      <c r="C1063" s="41" t="s">
        <v>2142</v>
      </c>
      <c r="D1063" s="42" t="s">
        <v>73</v>
      </c>
      <c r="E1063" s="43">
        <v>74.510000000000005</v>
      </c>
      <c r="F1063" s="43">
        <v>19.95</v>
      </c>
      <c r="G1063" s="43">
        <v>94.46</v>
      </c>
      <c r="H1063" s="19">
        <v>9</v>
      </c>
    </row>
    <row r="1064" spans="1:8" ht="45" x14ac:dyDescent="0.25">
      <c r="A1064" s="40" t="s">
        <v>2143</v>
      </c>
      <c r="B1064" s="40"/>
      <c r="C1064" s="41" t="s">
        <v>2144</v>
      </c>
      <c r="D1064" s="42" t="s">
        <v>73</v>
      </c>
      <c r="E1064" s="43">
        <v>66.31</v>
      </c>
      <c r="F1064" s="43">
        <v>19.95</v>
      </c>
      <c r="G1064" s="43">
        <v>86.26</v>
      </c>
      <c r="H1064" s="19">
        <v>9</v>
      </c>
    </row>
    <row r="1065" spans="1:8" x14ac:dyDescent="0.25">
      <c r="A1065" s="40" t="s">
        <v>2145</v>
      </c>
      <c r="B1065" s="40"/>
      <c r="C1065" s="41" t="s">
        <v>2146</v>
      </c>
      <c r="D1065" s="42"/>
      <c r="E1065" s="43"/>
      <c r="F1065" s="43"/>
      <c r="G1065" s="43"/>
      <c r="H1065" s="19">
        <v>5</v>
      </c>
    </row>
    <row r="1066" spans="1:8" ht="45" x14ac:dyDescent="0.25">
      <c r="A1066" s="40" t="s">
        <v>2147</v>
      </c>
      <c r="B1066" s="40"/>
      <c r="C1066" s="41" t="s">
        <v>2148</v>
      </c>
      <c r="D1066" s="42" t="s">
        <v>73</v>
      </c>
      <c r="E1066" s="43">
        <v>173.08</v>
      </c>
      <c r="F1066" s="43">
        <v>25.24</v>
      </c>
      <c r="G1066" s="43">
        <v>198.32</v>
      </c>
      <c r="H1066" s="19">
        <v>9</v>
      </c>
    </row>
    <row r="1067" spans="1:8" ht="45" x14ac:dyDescent="0.25">
      <c r="A1067" s="40" t="s">
        <v>2149</v>
      </c>
      <c r="B1067" s="40"/>
      <c r="C1067" s="41" t="s">
        <v>2150</v>
      </c>
      <c r="D1067" s="42" t="s">
        <v>73</v>
      </c>
      <c r="E1067" s="43">
        <v>361</v>
      </c>
      <c r="F1067" s="43">
        <v>25.24</v>
      </c>
      <c r="G1067" s="43">
        <v>386.24</v>
      </c>
      <c r="H1067" s="19">
        <v>9</v>
      </c>
    </row>
    <row r="1068" spans="1:8" ht="45" x14ac:dyDescent="0.25">
      <c r="A1068" s="40" t="s">
        <v>2151</v>
      </c>
      <c r="B1068" s="40"/>
      <c r="C1068" s="41" t="s">
        <v>2152</v>
      </c>
      <c r="D1068" s="42" t="s">
        <v>73</v>
      </c>
      <c r="E1068" s="43">
        <v>382.92</v>
      </c>
      <c r="F1068" s="43">
        <v>25.24</v>
      </c>
      <c r="G1068" s="43">
        <v>408.16</v>
      </c>
      <c r="H1068" s="19">
        <v>9</v>
      </c>
    </row>
    <row r="1069" spans="1:8" x14ac:dyDescent="0.25">
      <c r="A1069" s="40" t="s">
        <v>2153</v>
      </c>
      <c r="B1069" s="40"/>
      <c r="C1069" s="41" t="s">
        <v>2154</v>
      </c>
      <c r="D1069" s="42"/>
      <c r="E1069" s="43"/>
      <c r="F1069" s="43"/>
      <c r="G1069" s="43"/>
      <c r="H1069" s="19">
        <v>5</v>
      </c>
    </row>
    <row r="1070" spans="1:8" ht="45" x14ac:dyDescent="0.25">
      <c r="A1070" s="40" t="s">
        <v>2155</v>
      </c>
      <c r="B1070" s="40"/>
      <c r="C1070" s="41" t="s">
        <v>2156</v>
      </c>
      <c r="D1070" s="42" t="s">
        <v>73</v>
      </c>
      <c r="E1070" s="43">
        <v>121.55</v>
      </c>
      <c r="F1070" s="43">
        <v>16.14</v>
      </c>
      <c r="G1070" s="43">
        <v>137.69</v>
      </c>
      <c r="H1070" s="19">
        <v>9</v>
      </c>
    </row>
    <row r="1071" spans="1:8" ht="45" x14ac:dyDescent="0.25">
      <c r="A1071" s="40" t="s">
        <v>2157</v>
      </c>
      <c r="B1071" s="40"/>
      <c r="C1071" s="41" t="s">
        <v>2158</v>
      </c>
      <c r="D1071" s="42" t="s">
        <v>73</v>
      </c>
      <c r="E1071" s="43">
        <v>126.95</v>
      </c>
      <c r="F1071" s="43">
        <v>16.14</v>
      </c>
      <c r="G1071" s="43">
        <v>143.09</v>
      </c>
      <c r="H1071" s="19">
        <v>9</v>
      </c>
    </row>
    <row r="1072" spans="1:8" ht="45" x14ac:dyDescent="0.25">
      <c r="A1072" s="40" t="s">
        <v>2159</v>
      </c>
      <c r="B1072" s="40"/>
      <c r="C1072" s="41" t="s">
        <v>2160</v>
      </c>
      <c r="D1072" s="42" t="s">
        <v>73</v>
      </c>
      <c r="E1072" s="43">
        <v>45.61</v>
      </c>
      <c r="F1072" s="43">
        <v>8.9</v>
      </c>
      <c r="G1072" s="43">
        <v>54.51</v>
      </c>
      <c r="H1072" s="19">
        <v>9</v>
      </c>
    </row>
    <row r="1073" spans="1:8" x14ac:dyDescent="0.25">
      <c r="A1073" s="40" t="s">
        <v>2161</v>
      </c>
      <c r="B1073" s="40"/>
      <c r="C1073" s="41" t="s">
        <v>2162</v>
      </c>
      <c r="D1073" s="42"/>
      <c r="E1073" s="43"/>
      <c r="F1073" s="43"/>
      <c r="G1073" s="43"/>
      <c r="H1073" s="19">
        <v>2</v>
      </c>
    </row>
    <row r="1074" spans="1:8" x14ac:dyDescent="0.25">
      <c r="A1074" s="40" t="s">
        <v>2163</v>
      </c>
      <c r="B1074" s="40"/>
      <c r="C1074" s="41" t="s">
        <v>2164</v>
      </c>
      <c r="D1074" s="42"/>
      <c r="E1074" s="43"/>
      <c r="F1074" s="43"/>
      <c r="G1074" s="43"/>
      <c r="H1074" s="19">
        <v>5</v>
      </c>
    </row>
    <row r="1075" spans="1:8" ht="30" x14ac:dyDescent="0.25">
      <c r="A1075" s="40" t="s">
        <v>2165</v>
      </c>
      <c r="B1075" s="40"/>
      <c r="C1075" s="41" t="s">
        <v>2166</v>
      </c>
      <c r="D1075" s="42" t="s">
        <v>73</v>
      </c>
      <c r="E1075" s="43">
        <v>412.6</v>
      </c>
      <c r="F1075" s="43">
        <v>41.05</v>
      </c>
      <c r="G1075" s="43">
        <v>453.65</v>
      </c>
      <c r="H1075" s="19">
        <v>9</v>
      </c>
    </row>
    <row r="1076" spans="1:8" ht="30" x14ac:dyDescent="0.25">
      <c r="A1076" s="40" t="s">
        <v>2167</v>
      </c>
      <c r="B1076" s="40"/>
      <c r="C1076" s="41" t="s">
        <v>2168</v>
      </c>
      <c r="D1076" s="42" t="s">
        <v>131</v>
      </c>
      <c r="E1076" s="43">
        <v>134.52000000000001</v>
      </c>
      <c r="F1076" s="43">
        <v>18.89</v>
      </c>
      <c r="G1076" s="43">
        <v>153.41</v>
      </c>
      <c r="H1076" s="19">
        <v>9</v>
      </c>
    </row>
    <row r="1077" spans="1:8" ht="30" x14ac:dyDescent="0.25">
      <c r="A1077" s="40" t="s">
        <v>2169</v>
      </c>
      <c r="B1077" s="40"/>
      <c r="C1077" s="41" t="s">
        <v>2170</v>
      </c>
      <c r="D1077" s="42" t="s">
        <v>131</v>
      </c>
      <c r="E1077" s="43">
        <v>156.4</v>
      </c>
      <c r="F1077" s="43">
        <v>23.61</v>
      </c>
      <c r="G1077" s="43">
        <v>180.01</v>
      </c>
      <c r="H1077" s="19">
        <v>9</v>
      </c>
    </row>
    <row r="1078" spans="1:8" ht="30" x14ac:dyDescent="0.25">
      <c r="A1078" s="40" t="s">
        <v>2171</v>
      </c>
      <c r="B1078" s="40"/>
      <c r="C1078" s="41" t="s">
        <v>2172</v>
      </c>
      <c r="D1078" s="42" t="s">
        <v>131</v>
      </c>
      <c r="E1078" s="43">
        <v>370.64</v>
      </c>
      <c r="F1078" s="43">
        <v>47.23</v>
      </c>
      <c r="G1078" s="43">
        <v>417.87</v>
      </c>
      <c r="H1078" s="19">
        <v>9</v>
      </c>
    </row>
    <row r="1079" spans="1:8" ht="30" x14ac:dyDescent="0.25">
      <c r="A1079" s="40" t="s">
        <v>2173</v>
      </c>
      <c r="B1079" s="40"/>
      <c r="C1079" s="41" t="s">
        <v>2174</v>
      </c>
      <c r="D1079" s="42" t="s">
        <v>131</v>
      </c>
      <c r="E1079" s="43">
        <v>79.39</v>
      </c>
      <c r="F1079" s="43">
        <v>10.34</v>
      </c>
      <c r="G1079" s="43">
        <v>89.73</v>
      </c>
      <c r="H1079" s="19">
        <v>9</v>
      </c>
    </row>
    <row r="1080" spans="1:8" ht="30" x14ac:dyDescent="0.25">
      <c r="A1080" s="40" t="s">
        <v>2175</v>
      </c>
      <c r="B1080" s="40"/>
      <c r="C1080" s="41" t="s">
        <v>2176</v>
      </c>
      <c r="D1080" s="42" t="s">
        <v>131</v>
      </c>
      <c r="E1080" s="43">
        <v>85.46</v>
      </c>
      <c r="F1080" s="43">
        <v>10.34</v>
      </c>
      <c r="G1080" s="43">
        <v>95.8</v>
      </c>
      <c r="H1080" s="19">
        <v>9</v>
      </c>
    </row>
    <row r="1081" spans="1:8" x14ac:dyDescent="0.25">
      <c r="A1081" s="40" t="s">
        <v>2177</v>
      </c>
      <c r="B1081" s="40"/>
      <c r="C1081" s="41" t="s">
        <v>2178</v>
      </c>
      <c r="D1081" s="42"/>
      <c r="E1081" s="43"/>
      <c r="F1081" s="43"/>
      <c r="G1081" s="43"/>
      <c r="H1081" s="19">
        <v>5</v>
      </c>
    </row>
    <row r="1082" spans="1:8" ht="30" x14ac:dyDescent="0.25">
      <c r="A1082" s="40" t="s">
        <v>2179</v>
      </c>
      <c r="B1082" s="40"/>
      <c r="C1082" s="41" t="s">
        <v>2180</v>
      </c>
      <c r="D1082" s="42" t="s">
        <v>73</v>
      </c>
      <c r="E1082" s="43">
        <v>718.94</v>
      </c>
      <c r="F1082" s="43">
        <v>10.58</v>
      </c>
      <c r="G1082" s="43">
        <v>729.52</v>
      </c>
      <c r="H1082" s="19">
        <v>9</v>
      </c>
    </row>
    <row r="1083" spans="1:8" ht="30" x14ac:dyDescent="0.25">
      <c r="A1083" s="40" t="s">
        <v>2181</v>
      </c>
      <c r="B1083" s="40"/>
      <c r="C1083" s="41" t="s">
        <v>2182</v>
      </c>
      <c r="D1083" s="42" t="s">
        <v>73</v>
      </c>
      <c r="E1083" s="43">
        <v>795.92</v>
      </c>
      <c r="F1083" s="43">
        <v>10.58</v>
      </c>
      <c r="G1083" s="43">
        <v>806.5</v>
      </c>
      <c r="H1083" s="19">
        <v>9</v>
      </c>
    </row>
    <row r="1084" spans="1:8" ht="30" x14ac:dyDescent="0.25">
      <c r="A1084" s="40" t="s">
        <v>2183</v>
      </c>
      <c r="B1084" s="40"/>
      <c r="C1084" s="41" t="s">
        <v>2184</v>
      </c>
      <c r="D1084" s="42" t="s">
        <v>73</v>
      </c>
      <c r="E1084" s="43">
        <v>887.22</v>
      </c>
      <c r="F1084" s="43">
        <v>12.35</v>
      </c>
      <c r="G1084" s="43">
        <v>899.57</v>
      </c>
      <c r="H1084" s="19">
        <v>9</v>
      </c>
    </row>
    <row r="1085" spans="1:8" ht="30" x14ac:dyDescent="0.25">
      <c r="A1085" s="40" t="s">
        <v>2185</v>
      </c>
      <c r="B1085" s="40"/>
      <c r="C1085" s="41" t="s">
        <v>2186</v>
      </c>
      <c r="D1085" s="42" t="s">
        <v>73</v>
      </c>
      <c r="E1085" s="43">
        <v>973.83</v>
      </c>
      <c r="F1085" s="43">
        <v>12.35</v>
      </c>
      <c r="G1085" s="43">
        <v>986.18</v>
      </c>
      <c r="H1085" s="19">
        <v>9</v>
      </c>
    </row>
    <row r="1086" spans="1:8" x14ac:dyDescent="0.25">
      <c r="A1086" s="40" t="s">
        <v>2187</v>
      </c>
      <c r="B1086" s="40"/>
      <c r="C1086" s="41" t="s">
        <v>2188</v>
      </c>
      <c r="D1086" s="42" t="s">
        <v>131</v>
      </c>
      <c r="E1086" s="43">
        <v>401.46</v>
      </c>
      <c r="F1086" s="43">
        <v>6.17</v>
      </c>
      <c r="G1086" s="43">
        <v>407.63</v>
      </c>
      <c r="H1086" s="19">
        <v>9</v>
      </c>
    </row>
    <row r="1087" spans="1:8" ht="30" x14ac:dyDescent="0.25">
      <c r="A1087" s="40" t="s">
        <v>2189</v>
      </c>
      <c r="B1087" s="40"/>
      <c r="C1087" s="41" t="s">
        <v>2190</v>
      </c>
      <c r="D1087" s="42" t="s">
        <v>131</v>
      </c>
      <c r="E1087" s="43">
        <v>353.25</v>
      </c>
      <c r="F1087" s="43">
        <v>6.17</v>
      </c>
      <c r="G1087" s="43">
        <v>359.42</v>
      </c>
      <c r="H1087" s="19">
        <v>9</v>
      </c>
    </row>
    <row r="1088" spans="1:8" ht="30" x14ac:dyDescent="0.25">
      <c r="A1088" s="40" t="s">
        <v>2191</v>
      </c>
      <c r="B1088" s="40"/>
      <c r="C1088" s="41" t="s">
        <v>2192</v>
      </c>
      <c r="D1088" s="42" t="s">
        <v>131</v>
      </c>
      <c r="E1088" s="43">
        <v>57.64</v>
      </c>
      <c r="F1088" s="43">
        <v>1.76</v>
      </c>
      <c r="G1088" s="43">
        <v>59.4</v>
      </c>
      <c r="H1088" s="19">
        <v>9</v>
      </c>
    </row>
    <row r="1089" spans="1:8" x14ac:dyDescent="0.25">
      <c r="A1089" s="40" t="s">
        <v>2193</v>
      </c>
      <c r="B1089" s="40"/>
      <c r="C1089" s="41" t="s">
        <v>2194</v>
      </c>
      <c r="D1089" s="42"/>
      <c r="E1089" s="43"/>
      <c r="F1089" s="43"/>
      <c r="G1089" s="43"/>
      <c r="H1089" s="19">
        <v>5</v>
      </c>
    </row>
    <row r="1090" spans="1:8" x14ac:dyDescent="0.25">
      <c r="A1090" s="40" t="s">
        <v>2195</v>
      </c>
      <c r="B1090" s="40"/>
      <c r="C1090" s="41" t="s">
        <v>2196</v>
      </c>
      <c r="D1090" s="42" t="s">
        <v>73</v>
      </c>
      <c r="E1090" s="43">
        <v>275.87</v>
      </c>
      <c r="F1090" s="43">
        <v>28.22</v>
      </c>
      <c r="G1090" s="43">
        <v>304.08999999999997</v>
      </c>
      <c r="H1090" s="19">
        <v>9</v>
      </c>
    </row>
    <row r="1091" spans="1:8" x14ac:dyDescent="0.25">
      <c r="A1091" s="40" t="s">
        <v>2197</v>
      </c>
      <c r="B1091" s="40"/>
      <c r="C1091" s="41" t="s">
        <v>2198</v>
      </c>
      <c r="D1091" s="42" t="s">
        <v>73</v>
      </c>
      <c r="E1091" s="43">
        <v>317.79000000000002</v>
      </c>
      <c r="F1091" s="43">
        <v>28.22</v>
      </c>
      <c r="G1091" s="43">
        <v>346.01</v>
      </c>
      <c r="H1091" s="19">
        <v>9</v>
      </c>
    </row>
    <row r="1092" spans="1:8" x14ac:dyDescent="0.25">
      <c r="A1092" s="40" t="s">
        <v>2199</v>
      </c>
      <c r="B1092" s="40"/>
      <c r="C1092" s="41" t="s">
        <v>2200</v>
      </c>
      <c r="D1092" s="42" t="s">
        <v>73</v>
      </c>
      <c r="E1092" s="43">
        <v>100.02</v>
      </c>
      <c r="F1092" s="43">
        <v>22.15</v>
      </c>
      <c r="G1092" s="43">
        <v>122.17</v>
      </c>
      <c r="H1092" s="19">
        <v>9</v>
      </c>
    </row>
    <row r="1093" spans="1:8" x14ac:dyDescent="0.25">
      <c r="A1093" s="40" t="s">
        <v>2201</v>
      </c>
      <c r="B1093" s="40"/>
      <c r="C1093" s="41" t="s">
        <v>2202</v>
      </c>
      <c r="D1093" s="42" t="s">
        <v>131</v>
      </c>
      <c r="E1093" s="43">
        <v>3.23</v>
      </c>
      <c r="F1093" s="43">
        <v>23.86</v>
      </c>
      <c r="G1093" s="43">
        <v>27.09</v>
      </c>
      <c r="H1093" s="19">
        <v>9</v>
      </c>
    </row>
    <row r="1094" spans="1:8" x14ac:dyDescent="0.25">
      <c r="A1094" s="40" t="s">
        <v>2203</v>
      </c>
      <c r="B1094" s="40"/>
      <c r="C1094" s="41" t="s">
        <v>2204</v>
      </c>
      <c r="D1094" s="42" t="s">
        <v>131</v>
      </c>
      <c r="E1094" s="43">
        <v>6.55</v>
      </c>
      <c r="F1094" s="43">
        <v>35.590000000000003</v>
      </c>
      <c r="G1094" s="43">
        <v>42.14</v>
      </c>
      <c r="H1094" s="19">
        <v>9</v>
      </c>
    </row>
    <row r="1095" spans="1:8" x14ac:dyDescent="0.25">
      <c r="A1095" s="40" t="s">
        <v>2205</v>
      </c>
      <c r="B1095" s="40"/>
      <c r="C1095" s="41" t="s">
        <v>2206</v>
      </c>
      <c r="D1095" s="42" t="s">
        <v>131</v>
      </c>
      <c r="E1095" s="43">
        <v>81.540000000000006</v>
      </c>
      <c r="F1095" s="43">
        <v>1.76</v>
      </c>
      <c r="G1095" s="43">
        <v>83.3</v>
      </c>
      <c r="H1095" s="19">
        <v>9</v>
      </c>
    </row>
    <row r="1096" spans="1:8" x14ac:dyDescent="0.25">
      <c r="A1096" s="40" t="s">
        <v>2207</v>
      </c>
      <c r="B1096" s="40"/>
      <c r="C1096" s="41" t="s">
        <v>2208</v>
      </c>
      <c r="D1096" s="42" t="s">
        <v>73</v>
      </c>
      <c r="E1096" s="43">
        <v>183.23</v>
      </c>
      <c r="F1096" s="43">
        <v>22.7</v>
      </c>
      <c r="G1096" s="43">
        <v>205.93</v>
      </c>
      <c r="H1096" s="19">
        <v>9</v>
      </c>
    </row>
    <row r="1097" spans="1:8" x14ac:dyDescent="0.25">
      <c r="A1097" s="40" t="s">
        <v>2209</v>
      </c>
      <c r="B1097" s="40"/>
      <c r="C1097" s="41" t="s">
        <v>2210</v>
      </c>
      <c r="D1097" s="42" t="s">
        <v>131</v>
      </c>
      <c r="E1097" s="43">
        <v>36.31</v>
      </c>
      <c r="F1097" s="43">
        <v>6.06</v>
      </c>
      <c r="G1097" s="43">
        <v>42.37</v>
      </c>
      <c r="H1097" s="19">
        <v>9</v>
      </c>
    </row>
    <row r="1098" spans="1:8" ht="30" x14ac:dyDescent="0.25">
      <c r="A1098" s="40" t="s">
        <v>2211</v>
      </c>
      <c r="B1098" s="40"/>
      <c r="C1098" s="41" t="s">
        <v>2212</v>
      </c>
      <c r="D1098" s="42" t="s">
        <v>131</v>
      </c>
      <c r="E1098" s="43">
        <v>115.77</v>
      </c>
      <c r="F1098" s="43">
        <v>3.53</v>
      </c>
      <c r="G1098" s="43">
        <v>119.3</v>
      </c>
      <c r="H1098" s="19">
        <v>9</v>
      </c>
    </row>
    <row r="1099" spans="1:8" x14ac:dyDescent="0.25">
      <c r="A1099" s="40" t="s">
        <v>2213</v>
      </c>
      <c r="B1099" s="40"/>
      <c r="C1099" s="41" t="s">
        <v>2214</v>
      </c>
      <c r="D1099" s="42"/>
      <c r="E1099" s="43"/>
      <c r="F1099" s="43"/>
      <c r="G1099" s="43"/>
      <c r="H1099" s="19">
        <v>5</v>
      </c>
    </row>
    <row r="1100" spans="1:8" ht="30" x14ac:dyDescent="0.25">
      <c r="A1100" s="40" t="s">
        <v>2215</v>
      </c>
      <c r="B1100" s="40"/>
      <c r="C1100" s="41" t="s">
        <v>2216</v>
      </c>
      <c r="D1100" s="42" t="s">
        <v>73</v>
      </c>
      <c r="E1100" s="43">
        <v>10.96</v>
      </c>
      <c r="F1100" s="43">
        <v>45.4</v>
      </c>
      <c r="G1100" s="43">
        <v>56.36</v>
      </c>
      <c r="H1100" s="19">
        <v>9</v>
      </c>
    </row>
    <row r="1101" spans="1:8" x14ac:dyDescent="0.25">
      <c r="A1101" s="40" t="s">
        <v>2217</v>
      </c>
      <c r="B1101" s="40"/>
      <c r="C1101" s="41" t="s">
        <v>2218</v>
      </c>
      <c r="D1101" s="42"/>
      <c r="E1101" s="43"/>
      <c r="F1101" s="43"/>
      <c r="G1101" s="43"/>
      <c r="H1101" s="19">
        <v>2</v>
      </c>
    </row>
    <row r="1102" spans="1:8" x14ac:dyDescent="0.25">
      <c r="A1102" s="40" t="s">
        <v>2219</v>
      </c>
      <c r="B1102" s="40"/>
      <c r="C1102" s="41" t="s">
        <v>2220</v>
      </c>
      <c r="D1102" s="42"/>
      <c r="E1102" s="43"/>
      <c r="F1102" s="43"/>
      <c r="G1102" s="43"/>
      <c r="H1102" s="19">
        <v>5</v>
      </c>
    </row>
    <row r="1103" spans="1:8" x14ac:dyDescent="0.25">
      <c r="A1103" s="40" t="s">
        <v>2221</v>
      </c>
      <c r="B1103" s="40"/>
      <c r="C1103" s="41" t="s">
        <v>2222</v>
      </c>
      <c r="D1103" s="42" t="s">
        <v>73</v>
      </c>
      <c r="E1103" s="43">
        <v>109.05</v>
      </c>
      <c r="F1103" s="43">
        <v>60.45</v>
      </c>
      <c r="G1103" s="43">
        <v>169.5</v>
      </c>
      <c r="H1103" s="19">
        <v>9</v>
      </c>
    </row>
    <row r="1104" spans="1:8" x14ac:dyDescent="0.25">
      <c r="A1104" s="40" t="s">
        <v>2223</v>
      </c>
      <c r="B1104" s="40"/>
      <c r="C1104" s="41" t="s">
        <v>2224</v>
      </c>
      <c r="D1104" s="42"/>
      <c r="E1104" s="43"/>
      <c r="F1104" s="43"/>
      <c r="G1104" s="43"/>
      <c r="H1104" s="19">
        <v>5</v>
      </c>
    </row>
    <row r="1105" spans="1:8" x14ac:dyDescent="0.25">
      <c r="A1105" s="40" t="s">
        <v>2225</v>
      </c>
      <c r="B1105" s="40"/>
      <c r="C1105" s="41" t="s">
        <v>2226</v>
      </c>
      <c r="D1105" s="42" t="s">
        <v>73</v>
      </c>
      <c r="E1105" s="43">
        <v>650.66</v>
      </c>
      <c r="F1105" s="43"/>
      <c r="G1105" s="43">
        <v>650.66</v>
      </c>
      <c r="H1105" s="19">
        <v>9</v>
      </c>
    </row>
    <row r="1106" spans="1:8" x14ac:dyDescent="0.25">
      <c r="A1106" s="40" t="s">
        <v>2227</v>
      </c>
      <c r="B1106" s="40"/>
      <c r="C1106" s="41" t="s">
        <v>2228</v>
      </c>
      <c r="D1106" s="42"/>
      <c r="E1106" s="43"/>
      <c r="F1106" s="43"/>
      <c r="G1106" s="43"/>
      <c r="H1106" s="19">
        <v>5</v>
      </c>
    </row>
    <row r="1107" spans="1:8" x14ac:dyDescent="0.25">
      <c r="A1107" s="40" t="s">
        <v>2229</v>
      </c>
      <c r="B1107" s="40"/>
      <c r="C1107" s="41" t="s">
        <v>2230</v>
      </c>
      <c r="D1107" s="42" t="s">
        <v>73</v>
      </c>
      <c r="E1107" s="43">
        <v>293.61</v>
      </c>
      <c r="F1107" s="43">
        <v>19.87</v>
      </c>
      <c r="G1107" s="43">
        <v>313.48</v>
      </c>
      <c r="H1107" s="19">
        <v>9</v>
      </c>
    </row>
    <row r="1108" spans="1:8" x14ac:dyDescent="0.25">
      <c r="A1108" s="40" t="s">
        <v>2231</v>
      </c>
      <c r="B1108" s="40"/>
      <c r="C1108" s="41" t="s">
        <v>2232</v>
      </c>
      <c r="D1108" s="42"/>
      <c r="E1108" s="43"/>
      <c r="F1108" s="43"/>
      <c r="G1108" s="43"/>
      <c r="H1108" s="19">
        <v>5</v>
      </c>
    </row>
    <row r="1109" spans="1:8" x14ac:dyDescent="0.25">
      <c r="A1109" s="40" t="s">
        <v>2233</v>
      </c>
      <c r="B1109" s="40"/>
      <c r="C1109" s="41" t="s">
        <v>2234</v>
      </c>
      <c r="D1109" s="42" t="s">
        <v>131</v>
      </c>
      <c r="E1109" s="43">
        <v>20.05</v>
      </c>
      <c r="F1109" s="43">
        <v>13.19</v>
      </c>
      <c r="G1109" s="43">
        <v>33.24</v>
      </c>
      <c r="H1109" s="19">
        <v>9</v>
      </c>
    </row>
    <row r="1110" spans="1:8" x14ac:dyDescent="0.25">
      <c r="A1110" s="40" t="s">
        <v>2235</v>
      </c>
      <c r="B1110" s="40"/>
      <c r="C1110" s="41" t="s">
        <v>2236</v>
      </c>
      <c r="D1110" s="42" t="s">
        <v>131</v>
      </c>
      <c r="E1110" s="43">
        <v>4.7</v>
      </c>
      <c r="F1110" s="43">
        <v>3.22</v>
      </c>
      <c r="G1110" s="43">
        <v>7.92</v>
      </c>
      <c r="H1110" s="19">
        <v>9</v>
      </c>
    </row>
    <row r="1111" spans="1:8" x14ac:dyDescent="0.25">
      <c r="A1111" s="40" t="s">
        <v>2237</v>
      </c>
      <c r="B1111" s="40"/>
      <c r="C1111" s="41" t="s">
        <v>2238</v>
      </c>
      <c r="D1111" s="42"/>
      <c r="E1111" s="43"/>
      <c r="F1111" s="43"/>
      <c r="G1111" s="43"/>
      <c r="H1111" s="19">
        <v>5</v>
      </c>
    </row>
    <row r="1112" spans="1:8" x14ac:dyDescent="0.25">
      <c r="A1112" s="40" t="s">
        <v>2239</v>
      </c>
      <c r="B1112" s="40"/>
      <c r="C1112" s="41" t="s">
        <v>2240</v>
      </c>
      <c r="D1112" s="42" t="s">
        <v>73</v>
      </c>
      <c r="E1112" s="43">
        <v>0.57999999999999996</v>
      </c>
      <c r="F1112" s="43">
        <v>7.83</v>
      </c>
      <c r="G1112" s="43">
        <v>8.41</v>
      </c>
      <c r="H1112" s="19">
        <v>9</v>
      </c>
    </row>
    <row r="1113" spans="1:8" x14ac:dyDescent="0.25">
      <c r="A1113" s="40" t="s">
        <v>2241</v>
      </c>
      <c r="B1113" s="40"/>
      <c r="C1113" s="41" t="s">
        <v>2242</v>
      </c>
      <c r="D1113" s="42" t="s">
        <v>73</v>
      </c>
      <c r="E1113" s="43">
        <v>23.78</v>
      </c>
      <c r="F1113" s="43">
        <v>19.87</v>
      </c>
      <c r="G1113" s="43">
        <v>43.65</v>
      </c>
      <c r="H1113" s="19">
        <v>9</v>
      </c>
    </row>
    <row r="1114" spans="1:8" x14ac:dyDescent="0.25">
      <c r="A1114" s="40" t="s">
        <v>2243</v>
      </c>
      <c r="B1114" s="40"/>
      <c r="C1114" s="41" t="s">
        <v>2244</v>
      </c>
      <c r="D1114" s="42" t="s">
        <v>131</v>
      </c>
      <c r="E1114" s="43">
        <v>0.57999999999999996</v>
      </c>
      <c r="F1114" s="43">
        <v>9.9700000000000006</v>
      </c>
      <c r="G1114" s="43">
        <v>10.55</v>
      </c>
      <c r="H1114" s="19">
        <v>9</v>
      </c>
    </row>
    <row r="1115" spans="1:8" x14ac:dyDescent="0.25">
      <c r="A1115" s="40" t="s">
        <v>2245</v>
      </c>
      <c r="B1115" s="40"/>
      <c r="C1115" s="41" t="s">
        <v>2246</v>
      </c>
      <c r="D1115" s="42" t="s">
        <v>73</v>
      </c>
      <c r="E1115" s="43">
        <v>136.9</v>
      </c>
      <c r="F1115" s="43"/>
      <c r="G1115" s="43">
        <v>136.9</v>
      </c>
      <c r="H1115" s="19">
        <v>9</v>
      </c>
    </row>
    <row r="1116" spans="1:8" x14ac:dyDescent="0.25">
      <c r="A1116" s="40" t="s">
        <v>2249</v>
      </c>
      <c r="B1116" s="40"/>
      <c r="C1116" s="41" t="s">
        <v>2250</v>
      </c>
      <c r="D1116" s="42"/>
      <c r="E1116" s="43"/>
      <c r="F1116" s="43"/>
      <c r="G1116" s="43"/>
      <c r="H1116" s="19">
        <v>2</v>
      </c>
    </row>
    <row r="1117" spans="1:8" x14ac:dyDescent="0.25">
      <c r="A1117" s="40" t="s">
        <v>2251</v>
      </c>
      <c r="B1117" s="40"/>
      <c r="C1117" s="41" t="s">
        <v>2252</v>
      </c>
      <c r="D1117" s="42"/>
      <c r="E1117" s="43"/>
      <c r="F1117" s="43"/>
      <c r="G1117" s="43"/>
      <c r="H1117" s="19">
        <v>5</v>
      </c>
    </row>
    <row r="1118" spans="1:8" ht="30" x14ac:dyDescent="0.25">
      <c r="A1118" s="40" t="s">
        <v>2253</v>
      </c>
      <c r="B1118" s="40"/>
      <c r="C1118" s="41" t="s">
        <v>2254</v>
      </c>
      <c r="D1118" s="42" t="s">
        <v>73</v>
      </c>
      <c r="E1118" s="43">
        <v>102.6</v>
      </c>
      <c r="F1118" s="43">
        <v>9</v>
      </c>
      <c r="G1118" s="43">
        <v>111.6</v>
      </c>
      <c r="H1118" s="19">
        <v>9</v>
      </c>
    </row>
    <row r="1119" spans="1:8" ht="30" x14ac:dyDescent="0.25">
      <c r="A1119" s="40" t="s">
        <v>2255</v>
      </c>
      <c r="B1119" s="40"/>
      <c r="C1119" s="41" t="s">
        <v>2256</v>
      </c>
      <c r="D1119" s="42" t="s">
        <v>73</v>
      </c>
      <c r="E1119" s="43">
        <v>64.92</v>
      </c>
      <c r="F1119" s="43"/>
      <c r="G1119" s="43">
        <v>64.92</v>
      </c>
      <c r="H1119" s="19">
        <v>9</v>
      </c>
    </row>
    <row r="1120" spans="1:8" x14ac:dyDescent="0.25">
      <c r="A1120" s="40" t="s">
        <v>2257</v>
      </c>
      <c r="B1120" s="40"/>
      <c r="C1120" s="41" t="s">
        <v>2258</v>
      </c>
      <c r="D1120" s="42"/>
      <c r="E1120" s="43"/>
      <c r="F1120" s="43"/>
      <c r="G1120" s="43"/>
      <c r="H1120" s="19">
        <v>5</v>
      </c>
    </row>
    <row r="1121" spans="1:8" ht="30" x14ac:dyDescent="0.25">
      <c r="A1121" s="40" t="s">
        <v>2259</v>
      </c>
      <c r="B1121" s="40"/>
      <c r="C1121" s="41" t="s">
        <v>2260</v>
      </c>
      <c r="D1121" s="42" t="s">
        <v>73</v>
      </c>
      <c r="E1121" s="43">
        <v>136.08000000000001</v>
      </c>
      <c r="F1121" s="43">
        <v>19.96</v>
      </c>
      <c r="G1121" s="43">
        <v>156.04</v>
      </c>
      <c r="H1121" s="19">
        <v>9</v>
      </c>
    </row>
    <row r="1122" spans="1:8" ht="30" x14ac:dyDescent="0.25">
      <c r="A1122" s="40" t="s">
        <v>2261</v>
      </c>
      <c r="B1122" s="40"/>
      <c r="C1122" s="41" t="s">
        <v>2262</v>
      </c>
      <c r="D1122" s="42" t="s">
        <v>73</v>
      </c>
      <c r="E1122" s="43">
        <v>213.09</v>
      </c>
      <c r="F1122" s="43">
        <v>19.96</v>
      </c>
      <c r="G1122" s="43">
        <v>233.05</v>
      </c>
      <c r="H1122" s="19">
        <v>9</v>
      </c>
    </row>
    <row r="1123" spans="1:8" ht="30" x14ac:dyDescent="0.25">
      <c r="A1123" s="40" t="s">
        <v>2263</v>
      </c>
      <c r="B1123" s="40"/>
      <c r="C1123" s="41" t="s">
        <v>2264</v>
      </c>
      <c r="D1123" s="42" t="s">
        <v>73</v>
      </c>
      <c r="E1123" s="43">
        <v>224.16</v>
      </c>
      <c r="F1123" s="43"/>
      <c r="G1123" s="43">
        <v>224.16</v>
      </c>
      <c r="H1123" s="19">
        <v>9</v>
      </c>
    </row>
    <row r="1124" spans="1:8" ht="30" x14ac:dyDescent="0.25">
      <c r="A1124" s="40" t="s">
        <v>2265</v>
      </c>
      <c r="B1124" s="40"/>
      <c r="C1124" s="41" t="s">
        <v>2266</v>
      </c>
      <c r="D1124" s="42" t="s">
        <v>73</v>
      </c>
      <c r="E1124" s="43">
        <v>243.8</v>
      </c>
      <c r="F1124" s="43">
        <v>19.96</v>
      </c>
      <c r="G1124" s="43">
        <v>263.76</v>
      </c>
      <c r="H1124" s="19">
        <v>9</v>
      </c>
    </row>
    <row r="1125" spans="1:8" ht="30" x14ac:dyDescent="0.25">
      <c r="A1125" s="40" t="s">
        <v>2267</v>
      </c>
      <c r="B1125" s="40"/>
      <c r="C1125" s="41" t="s">
        <v>2268</v>
      </c>
      <c r="D1125" s="42" t="s">
        <v>73</v>
      </c>
      <c r="E1125" s="43">
        <v>374.19</v>
      </c>
      <c r="F1125" s="43">
        <v>19.96</v>
      </c>
      <c r="G1125" s="43">
        <v>394.15</v>
      </c>
      <c r="H1125" s="19">
        <v>9</v>
      </c>
    </row>
    <row r="1126" spans="1:8" ht="30" x14ac:dyDescent="0.25">
      <c r="A1126" s="40" t="s">
        <v>2269</v>
      </c>
      <c r="B1126" s="40"/>
      <c r="C1126" s="41" t="s">
        <v>2270</v>
      </c>
      <c r="D1126" s="42" t="s">
        <v>73</v>
      </c>
      <c r="E1126" s="43">
        <v>225.78</v>
      </c>
      <c r="F1126" s="43">
        <v>19.96</v>
      </c>
      <c r="G1126" s="43">
        <v>245.74</v>
      </c>
      <c r="H1126" s="19">
        <v>9</v>
      </c>
    </row>
    <row r="1127" spans="1:8" ht="30" x14ac:dyDescent="0.25">
      <c r="A1127" s="40" t="s">
        <v>2271</v>
      </c>
      <c r="B1127" s="40"/>
      <c r="C1127" s="41" t="s">
        <v>2272</v>
      </c>
      <c r="D1127" s="42" t="s">
        <v>73</v>
      </c>
      <c r="E1127" s="43">
        <v>561.98</v>
      </c>
      <c r="F1127" s="43">
        <v>19.96</v>
      </c>
      <c r="G1127" s="43">
        <v>581.94000000000005</v>
      </c>
      <c r="H1127" s="19">
        <v>9</v>
      </c>
    </row>
    <row r="1128" spans="1:8" ht="30" x14ac:dyDescent="0.25">
      <c r="A1128" s="40" t="s">
        <v>2273</v>
      </c>
      <c r="B1128" s="40"/>
      <c r="C1128" s="41" t="s">
        <v>2274</v>
      </c>
      <c r="D1128" s="42" t="s">
        <v>73</v>
      </c>
      <c r="E1128" s="43">
        <v>433.15</v>
      </c>
      <c r="F1128" s="43">
        <v>19.96</v>
      </c>
      <c r="G1128" s="43">
        <v>453.11</v>
      </c>
      <c r="H1128" s="19">
        <v>9</v>
      </c>
    </row>
    <row r="1129" spans="1:8" ht="30" x14ac:dyDescent="0.25">
      <c r="A1129" s="40" t="s">
        <v>2275</v>
      </c>
      <c r="B1129" s="40"/>
      <c r="C1129" s="41" t="s">
        <v>2276</v>
      </c>
      <c r="D1129" s="42" t="s">
        <v>73</v>
      </c>
      <c r="E1129" s="43">
        <v>290.87</v>
      </c>
      <c r="F1129" s="43">
        <v>40.549999999999997</v>
      </c>
      <c r="G1129" s="43">
        <v>331.42</v>
      </c>
      <c r="H1129" s="19">
        <v>9</v>
      </c>
    </row>
    <row r="1130" spans="1:8" x14ac:dyDescent="0.25">
      <c r="A1130" s="40" t="s">
        <v>2277</v>
      </c>
      <c r="B1130" s="40"/>
      <c r="C1130" s="41" t="s">
        <v>2278</v>
      </c>
      <c r="D1130" s="42"/>
      <c r="E1130" s="43"/>
      <c r="F1130" s="43"/>
      <c r="G1130" s="43"/>
      <c r="H1130" s="19">
        <v>5</v>
      </c>
    </row>
    <row r="1131" spans="1:8" ht="30" x14ac:dyDescent="0.25">
      <c r="A1131" s="40" t="s">
        <v>2279</v>
      </c>
      <c r="B1131" s="40"/>
      <c r="C1131" s="41" t="s">
        <v>2280</v>
      </c>
      <c r="D1131" s="42" t="s">
        <v>73</v>
      </c>
      <c r="E1131" s="43">
        <v>1194.6600000000001</v>
      </c>
      <c r="F1131" s="43"/>
      <c r="G1131" s="43">
        <v>1194.6600000000001</v>
      </c>
      <c r="H1131" s="19">
        <v>9</v>
      </c>
    </row>
    <row r="1132" spans="1:8" ht="30" x14ac:dyDescent="0.25">
      <c r="A1132" s="40" t="s">
        <v>2281</v>
      </c>
      <c r="B1132" s="40"/>
      <c r="C1132" s="41" t="s">
        <v>2282</v>
      </c>
      <c r="D1132" s="42" t="s">
        <v>73</v>
      </c>
      <c r="E1132" s="43">
        <v>420.77</v>
      </c>
      <c r="F1132" s="43"/>
      <c r="G1132" s="43">
        <v>420.77</v>
      </c>
      <c r="H1132" s="19">
        <v>9</v>
      </c>
    </row>
    <row r="1133" spans="1:8" ht="30" x14ac:dyDescent="0.25">
      <c r="A1133" s="40" t="s">
        <v>2283</v>
      </c>
      <c r="B1133" s="40"/>
      <c r="C1133" s="41" t="s">
        <v>8294</v>
      </c>
      <c r="D1133" s="42" t="s">
        <v>73</v>
      </c>
      <c r="E1133" s="43">
        <v>596.45000000000005</v>
      </c>
      <c r="F1133" s="43">
        <v>248.67</v>
      </c>
      <c r="G1133" s="43">
        <v>845.12</v>
      </c>
      <c r="H1133" s="19">
        <v>9</v>
      </c>
    </row>
    <row r="1134" spans="1:8" ht="30" x14ac:dyDescent="0.25">
      <c r="A1134" s="40" t="s">
        <v>8295</v>
      </c>
      <c r="B1134" s="40"/>
      <c r="C1134" s="41" t="s">
        <v>8296</v>
      </c>
      <c r="D1134" s="42" t="s">
        <v>73</v>
      </c>
      <c r="E1134" s="43">
        <v>359.31</v>
      </c>
      <c r="F1134" s="43">
        <v>248.67</v>
      </c>
      <c r="G1134" s="43">
        <v>607.98</v>
      </c>
      <c r="H1134" s="19">
        <v>9</v>
      </c>
    </row>
    <row r="1135" spans="1:8" x14ac:dyDescent="0.25">
      <c r="A1135" s="40" t="s">
        <v>2287</v>
      </c>
      <c r="B1135" s="40"/>
      <c r="C1135" s="41" t="s">
        <v>2288</v>
      </c>
      <c r="D1135" s="42"/>
      <c r="E1135" s="43"/>
      <c r="F1135" s="43"/>
      <c r="G1135" s="43"/>
      <c r="H1135" s="19">
        <v>5</v>
      </c>
    </row>
    <row r="1136" spans="1:8" ht="30" x14ac:dyDescent="0.25">
      <c r="A1136" s="40" t="s">
        <v>2289</v>
      </c>
      <c r="B1136" s="40"/>
      <c r="C1136" s="41" t="s">
        <v>2290</v>
      </c>
      <c r="D1136" s="42" t="s">
        <v>73</v>
      </c>
      <c r="E1136" s="43">
        <v>134.1</v>
      </c>
      <c r="F1136" s="43"/>
      <c r="G1136" s="43">
        <v>134.1</v>
      </c>
      <c r="H1136" s="19">
        <v>9</v>
      </c>
    </row>
    <row r="1137" spans="1:8" ht="30" x14ac:dyDescent="0.25">
      <c r="A1137" s="40" t="s">
        <v>2291</v>
      </c>
      <c r="B1137" s="40"/>
      <c r="C1137" s="41" t="s">
        <v>2292</v>
      </c>
      <c r="D1137" s="42" t="s">
        <v>73</v>
      </c>
      <c r="E1137" s="43">
        <v>161.37</v>
      </c>
      <c r="F1137" s="43"/>
      <c r="G1137" s="43">
        <v>161.37</v>
      </c>
      <c r="H1137" s="19">
        <v>9</v>
      </c>
    </row>
    <row r="1138" spans="1:8" x14ac:dyDescent="0.25">
      <c r="A1138" s="40" t="s">
        <v>2293</v>
      </c>
      <c r="B1138" s="40"/>
      <c r="C1138" s="41" t="s">
        <v>2294</v>
      </c>
      <c r="D1138" s="42"/>
      <c r="E1138" s="43"/>
      <c r="F1138" s="43"/>
      <c r="G1138" s="43"/>
      <c r="H1138" s="19">
        <v>5</v>
      </c>
    </row>
    <row r="1139" spans="1:8" ht="45" x14ac:dyDescent="0.25">
      <c r="A1139" s="40" t="s">
        <v>2295</v>
      </c>
      <c r="B1139" s="40"/>
      <c r="C1139" s="41" t="s">
        <v>2296</v>
      </c>
      <c r="D1139" s="42" t="s">
        <v>73</v>
      </c>
      <c r="E1139" s="43">
        <v>166.55</v>
      </c>
      <c r="F1139" s="43">
        <v>85.14</v>
      </c>
      <c r="G1139" s="43">
        <v>251.69</v>
      </c>
      <c r="H1139" s="19">
        <v>9</v>
      </c>
    </row>
    <row r="1140" spans="1:8" ht="30" x14ac:dyDescent="0.25">
      <c r="A1140" s="40" t="s">
        <v>2297</v>
      </c>
      <c r="B1140" s="40"/>
      <c r="C1140" s="41" t="s">
        <v>2298</v>
      </c>
      <c r="D1140" s="42" t="s">
        <v>73</v>
      </c>
      <c r="E1140" s="43">
        <v>443.96</v>
      </c>
      <c r="F1140" s="43"/>
      <c r="G1140" s="43">
        <v>443.96</v>
      </c>
      <c r="H1140" s="19">
        <v>9</v>
      </c>
    </row>
    <row r="1141" spans="1:8" x14ac:dyDescent="0.25">
      <c r="A1141" s="40" t="s">
        <v>2299</v>
      </c>
      <c r="B1141" s="40"/>
      <c r="C1141" s="41" t="s">
        <v>2300</v>
      </c>
      <c r="D1141" s="42"/>
      <c r="E1141" s="43"/>
      <c r="F1141" s="43"/>
      <c r="G1141" s="43"/>
      <c r="H1141" s="19">
        <v>5</v>
      </c>
    </row>
    <row r="1142" spans="1:8" x14ac:dyDescent="0.25">
      <c r="A1142" s="40" t="s">
        <v>2301</v>
      </c>
      <c r="B1142" s="40"/>
      <c r="C1142" s="41" t="s">
        <v>2302</v>
      </c>
      <c r="D1142" s="42" t="s">
        <v>73</v>
      </c>
      <c r="E1142" s="43">
        <v>709.58</v>
      </c>
      <c r="F1142" s="43"/>
      <c r="G1142" s="43">
        <v>709.58</v>
      </c>
      <c r="H1142" s="19">
        <v>9</v>
      </c>
    </row>
    <row r="1143" spans="1:8" x14ac:dyDescent="0.25">
      <c r="A1143" s="40" t="s">
        <v>2303</v>
      </c>
      <c r="B1143" s="40"/>
      <c r="C1143" s="41" t="s">
        <v>2304</v>
      </c>
      <c r="D1143" s="42"/>
      <c r="E1143" s="43"/>
      <c r="F1143" s="43"/>
      <c r="G1143" s="43"/>
      <c r="H1143" s="19">
        <v>5</v>
      </c>
    </row>
    <row r="1144" spans="1:8" x14ac:dyDescent="0.25">
      <c r="A1144" s="40" t="s">
        <v>2305</v>
      </c>
      <c r="B1144" s="40"/>
      <c r="C1144" s="41" t="s">
        <v>2306</v>
      </c>
      <c r="D1144" s="42" t="s">
        <v>131</v>
      </c>
      <c r="E1144" s="43">
        <v>43.95</v>
      </c>
      <c r="F1144" s="43">
        <v>6.89</v>
      </c>
      <c r="G1144" s="43">
        <v>50.84</v>
      </c>
      <c r="H1144" s="19">
        <v>9</v>
      </c>
    </row>
    <row r="1145" spans="1:8" x14ac:dyDescent="0.25">
      <c r="A1145" s="40" t="s">
        <v>2307</v>
      </c>
      <c r="B1145" s="40"/>
      <c r="C1145" s="41" t="s">
        <v>2308</v>
      </c>
      <c r="D1145" s="42" t="s">
        <v>131</v>
      </c>
      <c r="E1145" s="43">
        <v>57.94</v>
      </c>
      <c r="F1145" s="43">
        <v>6.89</v>
      </c>
      <c r="G1145" s="43">
        <v>64.83</v>
      </c>
      <c r="H1145" s="19">
        <v>9</v>
      </c>
    </row>
    <row r="1146" spans="1:8" ht="30" x14ac:dyDescent="0.25">
      <c r="A1146" s="40" t="s">
        <v>2309</v>
      </c>
      <c r="B1146" s="40"/>
      <c r="C1146" s="41" t="s">
        <v>2310</v>
      </c>
      <c r="D1146" s="42" t="s">
        <v>131</v>
      </c>
      <c r="E1146" s="43">
        <v>27.42</v>
      </c>
      <c r="F1146" s="43">
        <v>9.01</v>
      </c>
      <c r="G1146" s="43">
        <v>36.43</v>
      </c>
      <c r="H1146" s="19">
        <v>9</v>
      </c>
    </row>
    <row r="1147" spans="1:8" ht="45" x14ac:dyDescent="0.25">
      <c r="A1147" s="40" t="s">
        <v>2311</v>
      </c>
      <c r="B1147" s="40"/>
      <c r="C1147" s="41" t="s">
        <v>2312</v>
      </c>
      <c r="D1147" s="42" t="s">
        <v>131</v>
      </c>
      <c r="E1147" s="43">
        <v>34.020000000000003</v>
      </c>
      <c r="F1147" s="43">
        <v>9.01</v>
      </c>
      <c r="G1147" s="43">
        <v>43.03</v>
      </c>
      <c r="H1147" s="19">
        <v>9</v>
      </c>
    </row>
    <row r="1148" spans="1:8" ht="45" x14ac:dyDescent="0.25">
      <c r="A1148" s="40" t="s">
        <v>2313</v>
      </c>
      <c r="B1148" s="40"/>
      <c r="C1148" s="41" t="s">
        <v>2314</v>
      </c>
      <c r="D1148" s="42" t="s">
        <v>131</v>
      </c>
      <c r="E1148" s="43">
        <v>46.05</v>
      </c>
      <c r="F1148" s="43">
        <v>6.89</v>
      </c>
      <c r="G1148" s="43">
        <v>52.94</v>
      </c>
      <c r="H1148" s="19">
        <v>9</v>
      </c>
    </row>
    <row r="1149" spans="1:8" x14ac:dyDescent="0.25">
      <c r="A1149" s="40" t="s">
        <v>2315</v>
      </c>
      <c r="B1149" s="40"/>
      <c r="C1149" s="41" t="s">
        <v>2316</v>
      </c>
      <c r="D1149" s="42" t="s">
        <v>131</v>
      </c>
      <c r="E1149" s="43">
        <v>20.92</v>
      </c>
      <c r="F1149" s="43">
        <v>2.73</v>
      </c>
      <c r="G1149" s="43">
        <v>23.65</v>
      </c>
      <c r="H1149" s="19">
        <v>9</v>
      </c>
    </row>
    <row r="1150" spans="1:8" x14ac:dyDescent="0.25">
      <c r="A1150" s="40" t="s">
        <v>2317</v>
      </c>
      <c r="B1150" s="40"/>
      <c r="C1150" s="41" t="s">
        <v>2318</v>
      </c>
      <c r="D1150" s="42" t="s">
        <v>131</v>
      </c>
      <c r="E1150" s="43">
        <v>7.85</v>
      </c>
      <c r="F1150" s="43"/>
      <c r="G1150" s="43">
        <v>7.85</v>
      </c>
      <c r="H1150" s="19">
        <v>9</v>
      </c>
    </row>
    <row r="1151" spans="1:8" ht="30" x14ac:dyDescent="0.25">
      <c r="A1151" s="40" t="s">
        <v>2319</v>
      </c>
      <c r="B1151" s="40"/>
      <c r="C1151" s="41" t="s">
        <v>2320</v>
      </c>
      <c r="D1151" s="42" t="s">
        <v>131</v>
      </c>
      <c r="E1151" s="43">
        <v>74.34</v>
      </c>
      <c r="F1151" s="43"/>
      <c r="G1151" s="43">
        <v>74.34</v>
      </c>
      <c r="H1151" s="19">
        <v>9</v>
      </c>
    </row>
    <row r="1152" spans="1:8" x14ac:dyDescent="0.25">
      <c r="A1152" s="40" t="s">
        <v>2321</v>
      </c>
      <c r="B1152" s="40"/>
      <c r="C1152" s="41" t="s">
        <v>2322</v>
      </c>
      <c r="D1152" s="42"/>
      <c r="E1152" s="43"/>
      <c r="F1152" s="43"/>
      <c r="G1152" s="43"/>
      <c r="H1152" s="19">
        <v>5</v>
      </c>
    </row>
    <row r="1153" spans="1:8" ht="30" x14ac:dyDescent="0.25">
      <c r="A1153" s="40" t="s">
        <v>2323</v>
      </c>
      <c r="B1153" s="40"/>
      <c r="C1153" s="41" t="s">
        <v>2324</v>
      </c>
      <c r="D1153" s="42" t="s">
        <v>131</v>
      </c>
      <c r="E1153" s="43">
        <v>134.47999999999999</v>
      </c>
      <c r="F1153" s="43">
        <v>7.43</v>
      </c>
      <c r="G1153" s="43">
        <v>141.91</v>
      </c>
      <c r="H1153" s="19">
        <v>9</v>
      </c>
    </row>
    <row r="1154" spans="1:8" ht="30" x14ac:dyDescent="0.25">
      <c r="A1154" s="40" t="s">
        <v>2325</v>
      </c>
      <c r="B1154" s="40"/>
      <c r="C1154" s="41" t="s">
        <v>2326</v>
      </c>
      <c r="D1154" s="42" t="s">
        <v>131</v>
      </c>
      <c r="E1154" s="43">
        <v>45.21</v>
      </c>
      <c r="F1154" s="43">
        <v>6.89</v>
      </c>
      <c r="G1154" s="43">
        <v>52.1</v>
      </c>
      <c r="H1154" s="19">
        <v>9</v>
      </c>
    </row>
    <row r="1155" spans="1:8" x14ac:dyDescent="0.25">
      <c r="A1155" s="40" t="s">
        <v>2327</v>
      </c>
      <c r="B1155" s="40"/>
      <c r="C1155" s="41" t="s">
        <v>2328</v>
      </c>
      <c r="D1155" s="42"/>
      <c r="E1155" s="43"/>
      <c r="F1155" s="43"/>
      <c r="G1155" s="43"/>
      <c r="H1155" s="19">
        <v>5</v>
      </c>
    </row>
    <row r="1156" spans="1:8" x14ac:dyDescent="0.25">
      <c r="A1156" s="40" t="s">
        <v>2329</v>
      </c>
      <c r="B1156" s="40"/>
      <c r="C1156" s="41" t="s">
        <v>2330</v>
      </c>
      <c r="D1156" s="42" t="s">
        <v>73</v>
      </c>
      <c r="E1156" s="43">
        <v>11.21</v>
      </c>
      <c r="F1156" s="43">
        <v>7.83</v>
      </c>
      <c r="G1156" s="43">
        <v>19.04</v>
      </c>
      <c r="H1156" s="19">
        <v>9</v>
      </c>
    </row>
    <row r="1157" spans="1:8" x14ac:dyDescent="0.25">
      <c r="A1157" s="40" t="s">
        <v>2331</v>
      </c>
      <c r="B1157" s="40"/>
      <c r="C1157" s="41" t="s">
        <v>2332</v>
      </c>
      <c r="D1157" s="42" t="s">
        <v>73</v>
      </c>
      <c r="E1157" s="43">
        <v>3.85</v>
      </c>
      <c r="F1157" s="43">
        <v>27.39</v>
      </c>
      <c r="G1157" s="43">
        <v>31.24</v>
      </c>
      <c r="H1157" s="19">
        <v>9</v>
      </c>
    </row>
    <row r="1158" spans="1:8" ht="30" x14ac:dyDescent="0.25">
      <c r="A1158" s="40" t="s">
        <v>2333</v>
      </c>
      <c r="B1158" s="40"/>
      <c r="C1158" s="41" t="s">
        <v>2334</v>
      </c>
      <c r="D1158" s="42" t="s">
        <v>73</v>
      </c>
      <c r="E1158" s="43"/>
      <c r="F1158" s="43">
        <v>59.97</v>
      </c>
      <c r="G1158" s="43">
        <v>59.97</v>
      </c>
      <c r="H1158" s="19">
        <v>9</v>
      </c>
    </row>
    <row r="1159" spans="1:8" x14ac:dyDescent="0.25">
      <c r="A1159" s="40" t="s">
        <v>2335</v>
      </c>
      <c r="B1159" s="40"/>
      <c r="C1159" s="41" t="s">
        <v>2336</v>
      </c>
      <c r="D1159" s="42" t="s">
        <v>21</v>
      </c>
      <c r="E1159" s="43">
        <v>66.900000000000006</v>
      </c>
      <c r="F1159" s="43"/>
      <c r="G1159" s="43">
        <v>66.900000000000006</v>
      </c>
      <c r="H1159" s="19">
        <v>9</v>
      </c>
    </row>
    <row r="1160" spans="1:8" x14ac:dyDescent="0.25">
      <c r="A1160" s="40" t="s">
        <v>2337</v>
      </c>
      <c r="B1160" s="40"/>
      <c r="C1160" s="41" t="s">
        <v>2338</v>
      </c>
      <c r="D1160" s="42" t="s">
        <v>131</v>
      </c>
      <c r="E1160" s="43"/>
      <c r="F1160" s="43">
        <v>9.9700000000000006</v>
      </c>
      <c r="G1160" s="43">
        <v>9.9700000000000006</v>
      </c>
      <c r="H1160" s="19">
        <v>9</v>
      </c>
    </row>
    <row r="1161" spans="1:8" x14ac:dyDescent="0.25">
      <c r="A1161" s="40" t="s">
        <v>2339</v>
      </c>
      <c r="B1161" s="40"/>
      <c r="C1161" s="41" t="s">
        <v>2340</v>
      </c>
      <c r="D1161" s="42" t="s">
        <v>131</v>
      </c>
      <c r="E1161" s="43">
        <v>15.68</v>
      </c>
      <c r="F1161" s="43">
        <v>10.74</v>
      </c>
      <c r="G1161" s="43">
        <v>26.42</v>
      </c>
      <c r="H1161" s="19">
        <v>9</v>
      </c>
    </row>
    <row r="1162" spans="1:8" ht="30" x14ac:dyDescent="0.25">
      <c r="A1162" s="40" t="s">
        <v>2341</v>
      </c>
      <c r="B1162" s="40"/>
      <c r="C1162" s="41" t="s">
        <v>2342</v>
      </c>
      <c r="D1162" s="42" t="s">
        <v>131</v>
      </c>
      <c r="E1162" s="43">
        <v>14.95</v>
      </c>
      <c r="F1162" s="43">
        <v>10.74</v>
      </c>
      <c r="G1162" s="43">
        <v>25.69</v>
      </c>
      <c r="H1162" s="19">
        <v>9</v>
      </c>
    </row>
    <row r="1163" spans="1:8" x14ac:dyDescent="0.25">
      <c r="A1163" s="40" t="s">
        <v>2343</v>
      </c>
      <c r="B1163" s="40"/>
      <c r="C1163" s="41" t="s">
        <v>2344</v>
      </c>
      <c r="D1163" s="42" t="s">
        <v>21</v>
      </c>
      <c r="E1163" s="43">
        <v>57.82</v>
      </c>
      <c r="F1163" s="43">
        <v>2.73</v>
      </c>
      <c r="G1163" s="43">
        <v>60.55</v>
      </c>
      <c r="H1163" s="19">
        <v>9</v>
      </c>
    </row>
    <row r="1164" spans="1:8" x14ac:dyDescent="0.25">
      <c r="A1164" s="40" t="s">
        <v>2345</v>
      </c>
      <c r="B1164" s="40"/>
      <c r="C1164" s="41" t="s">
        <v>2346</v>
      </c>
      <c r="D1164" s="42" t="s">
        <v>131</v>
      </c>
      <c r="E1164" s="43">
        <v>12.34</v>
      </c>
      <c r="F1164" s="43">
        <v>1.37</v>
      </c>
      <c r="G1164" s="43">
        <v>13.71</v>
      </c>
      <c r="H1164" s="19">
        <v>9</v>
      </c>
    </row>
    <row r="1165" spans="1:8" x14ac:dyDescent="0.25">
      <c r="A1165" s="40" t="s">
        <v>2347</v>
      </c>
      <c r="B1165" s="40"/>
      <c r="C1165" s="41" t="s">
        <v>2348</v>
      </c>
      <c r="D1165" s="42" t="s">
        <v>131</v>
      </c>
      <c r="E1165" s="43">
        <v>35.880000000000003</v>
      </c>
      <c r="F1165" s="43">
        <v>5.87</v>
      </c>
      <c r="G1165" s="43">
        <v>41.75</v>
      </c>
      <c r="H1165" s="19">
        <v>9</v>
      </c>
    </row>
    <row r="1166" spans="1:8" x14ac:dyDescent="0.25">
      <c r="A1166" s="40" t="s">
        <v>2349</v>
      </c>
      <c r="B1166" s="40"/>
      <c r="C1166" s="41" t="s">
        <v>2350</v>
      </c>
      <c r="D1166" s="42"/>
      <c r="E1166" s="43"/>
      <c r="F1166" s="43"/>
      <c r="G1166" s="43"/>
      <c r="H1166" s="19">
        <v>2</v>
      </c>
    </row>
    <row r="1167" spans="1:8" x14ac:dyDescent="0.25">
      <c r="A1167" s="40" t="s">
        <v>2351</v>
      </c>
      <c r="B1167" s="40"/>
      <c r="C1167" s="41" t="s">
        <v>2352</v>
      </c>
      <c r="D1167" s="42"/>
      <c r="E1167" s="43"/>
      <c r="F1167" s="43"/>
      <c r="G1167" s="43"/>
      <c r="H1167" s="19">
        <v>5</v>
      </c>
    </row>
    <row r="1168" spans="1:8" x14ac:dyDescent="0.25">
      <c r="A1168" s="40" t="s">
        <v>2353</v>
      </c>
      <c r="B1168" s="40"/>
      <c r="C1168" s="41" t="s">
        <v>2354</v>
      </c>
      <c r="D1168" s="42" t="s">
        <v>73</v>
      </c>
      <c r="E1168" s="43">
        <v>60.58</v>
      </c>
      <c r="F1168" s="43">
        <v>23.47</v>
      </c>
      <c r="G1168" s="43">
        <v>84.05</v>
      </c>
      <c r="H1168" s="19">
        <v>9</v>
      </c>
    </row>
    <row r="1169" spans="1:8" ht="30" x14ac:dyDescent="0.25">
      <c r="A1169" s="40" t="s">
        <v>2355</v>
      </c>
      <c r="B1169" s="40"/>
      <c r="C1169" s="41" t="s">
        <v>2356</v>
      </c>
      <c r="D1169" s="42" t="s">
        <v>73</v>
      </c>
      <c r="E1169" s="43">
        <v>80.95</v>
      </c>
      <c r="F1169" s="43">
        <v>46.95</v>
      </c>
      <c r="G1169" s="43">
        <v>127.9</v>
      </c>
      <c r="H1169" s="19">
        <v>9</v>
      </c>
    </row>
    <row r="1170" spans="1:8" ht="30" x14ac:dyDescent="0.25">
      <c r="A1170" s="40" t="s">
        <v>2357</v>
      </c>
      <c r="B1170" s="40"/>
      <c r="C1170" s="41" t="s">
        <v>2358</v>
      </c>
      <c r="D1170" s="42" t="s">
        <v>73</v>
      </c>
      <c r="E1170" s="43">
        <v>106.41</v>
      </c>
      <c r="F1170" s="43">
        <v>50.85</v>
      </c>
      <c r="G1170" s="43">
        <v>157.26</v>
      </c>
      <c r="H1170" s="19">
        <v>9</v>
      </c>
    </row>
    <row r="1171" spans="1:8" x14ac:dyDescent="0.25">
      <c r="A1171" s="40" t="s">
        <v>2359</v>
      </c>
      <c r="B1171" s="40"/>
      <c r="C1171" s="41" t="s">
        <v>2360</v>
      </c>
      <c r="D1171" s="42" t="s">
        <v>131</v>
      </c>
      <c r="E1171" s="43">
        <v>21.44</v>
      </c>
      <c r="F1171" s="43">
        <v>15.65</v>
      </c>
      <c r="G1171" s="43">
        <v>37.090000000000003</v>
      </c>
      <c r="H1171" s="19">
        <v>9</v>
      </c>
    </row>
    <row r="1172" spans="1:8" ht="30" x14ac:dyDescent="0.25">
      <c r="A1172" s="40" t="s">
        <v>2361</v>
      </c>
      <c r="B1172" s="40"/>
      <c r="C1172" s="41" t="s">
        <v>2362</v>
      </c>
      <c r="D1172" s="42" t="s">
        <v>73</v>
      </c>
      <c r="E1172" s="43">
        <v>132.96</v>
      </c>
      <c r="F1172" s="43">
        <v>46.95</v>
      </c>
      <c r="G1172" s="43">
        <v>179.91</v>
      </c>
      <c r="H1172" s="19">
        <v>9</v>
      </c>
    </row>
    <row r="1173" spans="1:8" ht="30" x14ac:dyDescent="0.25">
      <c r="A1173" s="40" t="s">
        <v>2363</v>
      </c>
      <c r="B1173" s="40"/>
      <c r="C1173" s="41" t="s">
        <v>2364</v>
      </c>
      <c r="D1173" s="42" t="s">
        <v>73</v>
      </c>
      <c r="E1173" s="43">
        <v>100.15</v>
      </c>
      <c r="F1173" s="43">
        <v>23.47</v>
      </c>
      <c r="G1173" s="43">
        <v>123.62</v>
      </c>
      <c r="H1173" s="19">
        <v>9</v>
      </c>
    </row>
    <row r="1174" spans="1:8" x14ac:dyDescent="0.25">
      <c r="A1174" s="40" t="s">
        <v>2365</v>
      </c>
      <c r="B1174" s="40"/>
      <c r="C1174" s="41" t="s">
        <v>2366</v>
      </c>
      <c r="D1174" s="42"/>
      <c r="E1174" s="43"/>
      <c r="F1174" s="43"/>
      <c r="G1174" s="43"/>
      <c r="H1174" s="19">
        <v>5</v>
      </c>
    </row>
    <row r="1175" spans="1:8" x14ac:dyDescent="0.25">
      <c r="A1175" s="40" t="s">
        <v>2367</v>
      </c>
      <c r="B1175" s="40"/>
      <c r="C1175" s="41" t="s">
        <v>2368</v>
      </c>
      <c r="D1175" s="42" t="s">
        <v>73</v>
      </c>
      <c r="E1175" s="43">
        <v>92.61</v>
      </c>
      <c r="F1175" s="43"/>
      <c r="G1175" s="43">
        <v>92.61</v>
      </c>
      <c r="H1175" s="19">
        <v>9</v>
      </c>
    </row>
    <row r="1176" spans="1:8" ht="30" x14ac:dyDescent="0.25">
      <c r="A1176" s="40" t="s">
        <v>2369</v>
      </c>
      <c r="B1176" s="40"/>
      <c r="C1176" s="41" t="s">
        <v>2370</v>
      </c>
      <c r="D1176" s="42" t="s">
        <v>73</v>
      </c>
      <c r="E1176" s="43">
        <v>102.25</v>
      </c>
      <c r="F1176" s="43"/>
      <c r="G1176" s="43">
        <v>102.25</v>
      </c>
      <c r="H1176" s="19">
        <v>9</v>
      </c>
    </row>
    <row r="1177" spans="1:8" ht="30" x14ac:dyDescent="0.25">
      <c r="A1177" s="40" t="s">
        <v>2371</v>
      </c>
      <c r="B1177" s="40"/>
      <c r="C1177" s="41" t="s">
        <v>8297</v>
      </c>
      <c r="D1177" s="42" t="s">
        <v>73</v>
      </c>
      <c r="E1177" s="43">
        <v>127.06</v>
      </c>
      <c r="F1177" s="43"/>
      <c r="G1177" s="43">
        <v>127.06</v>
      </c>
      <c r="H1177" s="19">
        <v>9</v>
      </c>
    </row>
    <row r="1178" spans="1:8" x14ac:dyDescent="0.25">
      <c r="A1178" s="40" t="s">
        <v>2375</v>
      </c>
      <c r="B1178" s="40"/>
      <c r="C1178" s="41" t="s">
        <v>2376</v>
      </c>
      <c r="D1178" s="42"/>
      <c r="E1178" s="43"/>
      <c r="F1178" s="43"/>
      <c r="G1178" s="43"/>
      <c r="H1178" s="19">
        <v>5</v>
      </c>
    </row>
    <row r="1179" spans="1:8" x14ac:dyDescent="0.25">
      <c r="A1179" s="40" t="s">
        <v>2377</v>
      </c>
      <c r="B1179" s="40"/>
      <c r="C1179" s="41" t="s">
        <v>2378</v>
      </c>
      <c r="D1179" s="42" t="s">
        <v>73</v>
      </c>
      <c r="E1179" s="43">
        <v>98.63</v>
      </c>
      <c r="F1179" s="43"/>
      <c r="G1179" s="43">
        <v>98.63</v>
      </c>
      <c r="H1179" s="19">
        <v>9</v>
      </c>
    </row>
    <row r="1180" spans="1:8" x14ac:dyDescent="0.25">
      <c r="A1180" s="40" t="s">
        <v>2379</v>
      </c>
      <c r="B1180" s="40"/>
      <c r="C1180" s="41" t="s">
        <v>2380</v>
      </c>
      <c r="D1180" s="42" t="s">
        <v>73</v>
      </c>
      <c r="E1180" s="43">
        <v>176.11</v>
      </c>
      <c r="F1180" s="43"/>
      <c r="G1180" s="43">
        <v>176.11</v>
      </c>
      <c r="H1180" s="19">
        <v>9</v>
      </c>
    </row>
    <row r="1181" spans="1:8" x14ac:dyDescent="0.25">
      <c r="A1181" s="40" t="s">
        <v>2381</v>
      </c>
      <c r="B1181" s="40"/>
      <c r="C1181" s="41" t="s">
        <v>2382</v>
      </c>
      <c r="D1181" s="42" t="s">
        <v>73</v>
      </c>
      <c r="E1181" s="43">
        <v>112.58</v>
      </c>
      <c r="F1181" s="43"/>
      <c r="G1181" s="43">
        <v>112.58</v>
      </c>
      <c r="H1181" s="19">
        <v>9</v>
      </c>
    </row>
    <row r="1182" spans="1:8" x14ac:dyDescent="0.25">
      <c r="A1182" s="40" t="s">
        <v>2383</v>
      </c>
      <c r="B1182" s="40"/>
      <c r="C1182" s="41" t="s">
        <v>2384</v>
      </c>
      <c r="D1182" s="42" t="s">
        <v>73</v>
      </c>
      <c r="E1182" s="43">
        <v>149.88999999999999</v>
      </c>
      <c r="F1182" s="43"/>
      <c r="G1182" s="43">
        <v>149.88999999999999</v>
      </c>
      <c r="H1182" s="19">
        <v>9</v>
      </c>
    </row>
    <row r="1183" spans="1:8" x14ac:dyDescent="0.25">
      <c r="A1183" s="40" t="s">
        <v>2385</v>
      </c>
      <c r="B1183" s="40"/>
      <c r="C1183" s="41" t="s">
        <v>2386</v>
      </c>
      <c r="D1183" s="42" t="s">
        <v>73</v>
      </c>
      <c r="E1183" s="43">
        <v>88.45</v>
      </c>
      <c r="F1183" s="43"/>
      <c r="G1183" s="43">
        <v>88.45</v>
      </c>
      <c r="H1183" s="19">
        <v>9</v>
      </c>
    </row>
    <row r="1184" spans="1:8" ht="30" x14ac:dyDescent="0.25">
      <c r="A1184" s="40" t="s">
        <v>2387</v>
      </c>
      <c r="B1184" s="40"/>
      <c r="C1184" s="41" t="s">
        <v>2388</v>
      </c>
      <c r="D1184" s="42" t="s">
        <v>73</v>
      </c>
      <c r="E1184" s="43">
        <v>301.02</v>
      </c>
      <c r="F1184" s="43"/>
      <c r="G1184" s="43">
        <v>301.02</v>
      </c>
      <c r="H1184" s="19">
        <v>9</v>
      </c>
    </row>
    <row r="1185" spans="1:8" ht="30" x14ac:dyDescent="0.25">
      <c r="A1185" s="40" t="s">
        <v>2389</v>
      </c>
      <c r="B1185" s="40"/>
      <c r="C1185" s="41" t="s">
        <v>2390</v>
      </c>
      <c r="D1185" s="42" t="s">
        <v>73</v>
      </c>
      <c r="E1185" s="43">
        <v>191.48</v>
      </c>
      <c r="F1185" s="43"/>
      <c r="G1185" s="43">
        <v>191.48</v>
      </c>
      <c r="H1185" s="19">
        <v>9</v>
      </c>
    </row>
    <row r="1186" spans="1:8" ht="30" x14ac:dyDescent="0.25">
      <c r="A1186" s="40" t="s">
        <v>2391</v>
      </c>
      <c r="B1186" s="40"/>
      <c r="C1186" s="41" t="s">
        <v>2392</v>
      </c>
      <c r="D1186" s="42" t="s">
        <v>73</v>
      </c>
      <c r="E1186" s="43">
        <v>285.89999999999998</v>
      </c>
      <c r="F1186" s="43"/>
      <c r="G1186" s="43">
        <v>285.89999999999998</v>
      </c>
      <c r="H1186" s="19">
        <v>9</v>
      </c>
    </row>
    <row r="1187" spans="1:8" x14ac:dyDescent="0.25">
      <c r="A1187" s="40" t="s">
        <v>2393</v>
      </c>
      <c r="B1187" s="40"/>
      <c r="C1187" s="41" t="s">
        <v>2394</v>
      </c>
      <c r="D1187" s="42"/>
      <c r="E1187" s="43"/>
      <c r="F1187" s="43"/>
      <c r="G1187" s="43"/>
      <c r="H1187" s="19">
        <v>5</v>
      </c>
    </row>
    <row r="1188" spans="1:8" ht="30" x14ac:dyDescent="0.25">
      <c r="A1188" s="40" t="s">
        <v>2395</v>
      </c>
      <c r="B1188" s="40"/>
      <c r="C1188" s="41" t="s">
        <v>2396</v>
      </c>
      <c r="D1188" s="42" t="s">
        <v>73</v>
      </c>
      <c r="E1188" s="43">
        <v>788.62</v>
      </c>
      <c r="F1188" s="43"/>
      <c r="G1188" s="43">
        <v>788.62</v>
      </c>
      <c r="H1188" s="19">
        <v>9</v>
      </c>
    </row>
    <row r="1189" spans="1:8" ht="30" x14ac:dyDescent="0.25">
      <c r="A1189" s="40" t="s">
        <v>2397</v>
      </c>
      <c r="B1189" s="40"/>
      <c r="C1189" s="41" t="s">
        <v>2398</v>
      </c>
      <c r="D1189" s="42" t="s">
        <v>73</v>
      </c>
      <c r="E1189" s="43">
        <v>398.77</v>
      </c>
      <c r="F1189" s="43"/>
      <c r="G1189" s="43">
        <v>398.77</v>
      </c>
      <c r="H1189" s="19">
        <v>9</v>
      </c>
    </row>
    <row r="1190" spans="1:8" x14ac:dyDescent="0.25">
      <c r="A1190" s="40" t="s">
        <v>2399</v>
      </c>
      <c r="B1190" s="40"/>
      <c r="C1190" s="41" t="s">
        <v>2400</v>
      </c>
      <c r="D1190" s="42"/>
      <c r="E1190" s="43"/>
      <c r="F1190" s="43"/>
      <c r="G1190" s="43"/>
      <c r="H1190" s="19">
        <v>5</v>
      </c>
    </row>
    <row r="1191" spans="1:8" ht="30" x14ac:dyDescent="0.25">
      <c r="A1191" s="40" t="s">
        <v>2401</v>
      </c>
      <c r="B1191" s="40"/>
      <c r="C1191" s="41" t="s">
        <v>2402</v>
      </c>
      <c r="D1191" s="42" t="s">
        <v>73</v>
      </c>
      <c r="E1191" s="43">
        <v>315.81</v>
      </c>
      <c r="F1191" s="43">
        <v>113.2</v>
      </c>
      <c r="G1191" s="43">
        <v>429.01</v>
      </c>
      <c r="H1191" s="19">
        <v>9</v>
      </c>
    </row>
    <row r="1192" spans="1:8" ht="30" x14ac:dyDescent="0.25">
      <c r="A1192" s="40" t="s">
        <v>2403</v>
      </c>
      <c r="B1192" s="40"/>
      <c r="C1192" s="41" t="s">
        <v>2404</v>
      </c>
      <c r="D1192" s="42" t="s">
        <v>73</v>
      </c>
      <c r="E1192" s="43">
        <v>1025.47</v>
      </c>
      <c r="F1192" s="43"/>
      <c r="G1192" s="43">
        <v>1025.47</v>
      </c>
      <c r="H1192" s="19">
        <v>9</v>
      </c>
    </row>
    <row r="1193" spans="1:8" ht="30" x14ac:dyDescent="0.25">
      <c r="A1193" s="40" t="s">
        <v>2407</v>
      </c>
      <c r="B1193" s="40"/>
      <c r="C1193" s="41" t="s">
        <v>2408</v>
      </c>
      <c r="D1193" s="42" t="s">
        <v>73</v>
      </c>
      <c r="E1193" s="43">
        <v>653.20000000000005</v>
      </c>
      <c r="F1193" s="43"/>
      <c r="G1193" s="43">
        <v>653.20000000000005</v>
      </c>
      <c r="H1193" s="19">
        <v>9</v>
      </c>
    </row>
    <row r="1194" spans="1:8" ht="30" x14ac:dyDescent="0.25">
      <c r="A1194" s="40" t="s">
        <v>2411</v>
      </c>
      <c r="B1194" s="40"/>
      <c r="C1194" s="41" t="s">
        <v>2412</v>
      </c>
      <c r="D1194" s="42" t="s">
        <v>73</v>
      </c>
      <c r="E1194" s="43">
        <v>933.63</v>
      </c>
      <c r="F1194" s="43"/>
      <c r="G1194" s="43">
        <v>933.63</v>
      </c>
      <c r="H1194" s="19">
        <v>9</v>
      </c>
    </row>
    <row r="1195" spans="1:8" x14ac:dyDescent="0.25">
      <c r="A1195" s="40" t="s">
        <v>2413</v>
      </c>
      <c r="B1195" s="40"/>
      <c r="C1195" s="41" t="s">
        <v>2414</v>
      </c>
      <c r="D1195" s="42"/>
      <c r="E1195" s="43"/>
      <c r="F1195" s="43"/>
      <c r="G1195" s="43"/>
      <c r="H1195" s="19">
        <v>5</v>
      </c>
    </row>
    <row r="1196" spans="1:8" x14ac:dyDescent="0.25">
      <c r="A1196" s="40" t="s">
        <v>2415</v>
      </c>
      <c r="B1196" s="40"/>
      <c r="C1196" s="41" t="s">
        <v>2416</v>
      </c>
      <c r="D1196" s="42" t="s">
        <v>73</v>
      </c>
      <c r="E1196" s="43">
        <v>60.75</v>
      </c>
      <c r="F1196" s="43"/>
      <c r="G1196" s="43">
        <v>60.75</v>
      </c>
      <c r="H1196" s="19">
        <v>9</v>
      </c>
    </row>
    <row r="1197" spans="1:8" x14ac:dyDescent="0.25">
      <c r="A1197" s="40" t="s">
        <v>2417</v>
      </c>
      <c r="B1197" s="40"/>
      <c r="C1197" s="41" t="s">
        <v>2418</v>
      </c>
      <c r="D1197" s="42" t="s">
        <v>73</v>
      </c>
      <c r="E1197" s="43">
        <v>1.1599999999999999</v>
      </c>
      <c r="F1197" s="43">
        <v>11.73</v>
      </c>
      <c r="G1197" s="43">
        <v>12.89</v>
      </c>
      <c r="H1197" s="19">
        <v>9</v>
      </c>
    </row>
    <row r="1198" spans="1:8" x14ac:dyDescent="0.25">
      <c r="A1198" s="40" t="s">
        <v>2419</v>
      </c>
      <c r="B1198" s="40"/>
      <c r="C1198" s="41" t="s">
        <v>2420</v>
      </c>
      <c r="D1198" s="42" t="s">
        <v>73</v>
      </c>
      <c r="E1198" s="43"/>
      <c r="F1198" s="43">
        <v>5.87</v>
      </c>
      <c r="G1198" s="43">
        <v>5.87</v>
      </c>
      <c r="H1198" s="19">
        <v>9</v>
      </c>
    </row>
    <row r="1199" spans="1:8" x14ac:dyDescent="0.25">
      <c r="A1199" s="40" t="s">
        <v>2421</v>
      </c>
      <c r="B1199" s="40"/>
      <c r="C1199" s="41" t="s">
        <v>2422</v>
      </c>
      <c r="D1199" s="42" t="s">
        <v>131</v>
      </c>
      <c r="E1199" s="43">
        <v>19.579999999999998</v>
      </c>
      <c r="F1199" s="43"/>
      <c r="G1199" s="43">
        <v>19.579999999999998</v>
      </c>
      <c r="H1199" s="19">
        <v>9</v>
      </c>
    </row>
    <row r="1200" spans="1:8" x14ac:dyDescent="0.25">
      <c r="A1200" s="40" t="s">
        <v>2423</v>
      </c>
      <c r="B1200" s="40"/>
      <c r="C1200" s="41" t="s">
        <v>2424</v>
      </c>
      <c r="D1200" s="42" t="s">
        <v>21</v>
      </c>
      <c r="E1200" s="43">
        <v>21.49</v>
      </c>
      <c r="F1200" s="43"/>
      <c r="G1200" s="43">
        <v>21.49</v>
      </c>
      <c r="H1200" s="19">
        <v>9</v>
      </c>
    </row>
    <row r="1201" spans="1:8" x14ac:dyDescent="0.25">
      <c r="A1201" s="40" t="s">
        <v>2425</v>
      </c>
      <c r="B1201" s="40"/>
      <c r="C1201" s="41" t="s">
        <v>2426</v>
      </c>
      <c r="D1201" s="42"/>
      <c r="E1201" s="43"/>
      <c r="F1201" s="43"/>
      <c r="G1201" s="43"/>
      <c r="H1201" s="19">
        <v>2</v>
      </c>
    </row>
    <row r="1202" spans="1:8" x14ac:dyDescent="0.25">
      <c r="A1202" s="40" t="s">
        <v>2427</v>
      </c>
      <c r="B1202" s="40"/>
      <c r="C1202" s="41" t="s">
        <v>2428</v>
      </c>
      <c r="D1202" s="42"/>
      <c r="E1202" s="43"/>
      <c r="F1202" s="43"/>
      <c r="G1202" s="43"/>
      <c r="H1202" s="19">
        <v>5</v>
      </c>
    </row>
    <row r="1203" spans="1:8" x14ac:dyDescent="0.25">
      <c r="A1203" s="40" t="s">
        <v>2429</v>
      </c>
      <c r="B1203" s="40"/>
      <c r="C1203" s="41" t="s">
        <v>2430</v>
      </c>
      <c r="D1203" s="42" t="s">
        <v>73</v>
      </c>
      <c r="E1203" s="43">
        <v>973.24</v>
      </c>
      <c r="F1203" s="43">
        <v>51.25</v>
      </c>
      <c r="G1203" s="43">
        <v>1024.49</v>
      </c>
      <c r="H1203" s="19">
        <v>9</v>
      </c>
    </row>
    <row r="1204" spans="1:8" x14ac:dyDescent="0.25">
      <c r="A1204" s="40" t="s">
        <v>2431</v>
      </c>
      <c r="B1204" s="40"/>
      <c r="C1204" s="41" t="s">
        <v>2432</v>
      </c>
      <c r="D1204" s="42" t="s">
        <v>73</v>
      </c>
      <c r="E1204" s="43">
        <v>832.58</v>
      </c>
      <c r="F1204" s="43">
        <v>51.25</v>
      </c>
      <c r="G1204" s="43">
        <v>883.83</v>
      </c>
      <c r="H1204" s="19">
        <v>9</v>
      </c>
    </row>
    <row r="1205" spans="1:8" x14ac:dyDescent="0.25">
      <c r="A1205" s="40" t="s">
        <v>2433</v>
      </c>
      <c r="B1205" s="40"/>
      <c r="C1205" s="41" t="s">
        <v>2434</v>
      </c>
      <c r="D1205" s="42"/>
      <c r="E1205" s="43"/>
      <c r="F1205" s="43"/>
      <c r="G1205" s="43"/>
      <c r="H1205" s="19">
        <v>5</v>
      </c>
    </row>
    <row r="1206" spans="1:8" ht="30" x14ac:dyDescent="0.25">
      <c r="A1206" s="40" t="s">
        <v>2435</v>
      </c>
      <c r="B1206" s="40"/>
      <c r="C1206" s="41" t="s">
        <v>2436</v>
      </c>
      <c r="D1206" s="42" t="s">
        <v>73</v>
      </c>
      <c r="E1206" s="43">
        <v>674.47</v>
      </c>
      <c r="F1206" s="43">
        <v>53.99</v>
      </c>
      <c r="G1206" s="43">
        <v>728.46</v>
      </c>
      <c r="H1206" s="19">
        <v>9</v>
      </c>
    </row>
    <row r="1207" spans="1:8" x14ac:dyDescent="0.25">
      <c r="A1207" s="40" t="s">
        <v>2437</v>
      </c>
      <c r="B1207" s="40"/>
      <c r="C1207" s="41" t="s">
        <v>2438</v>
      </c>
      <c r="D1207" s="42" t="s">
        <v>21</v>
      </c>
      <c r="E1207" s="43">
        <v>1149.6500000000001</v>
      </c>
      <c r="F1207" s="43">
        <v>109.53</v>
      </c>
      <c r="G1207" s="43">
        <v>1259.18</v>
      </c>
      <c r="H1207" s="19">
        <v>9</v>
      </c>
    </row>
    <row r="1208" spans="1:8" x14ac:dyDescent="0.25">
      <c r="A1208" s="40" t="s">
        <v>2439</v>
      </c>
      <c r="B1208" s="40"/>
      <c r="C1208" s="41" t="s">
        <v>2440</v>
      </c>
      <c r="D1208" s="42" t="s">
        <v>21</v>
      </c>
      <c r="E1208" s="43">
        <v>1241.75</v>
      </c>
      <c r="F1208" s="43">
        <v>109.53</v>
      </c>
      <c r="G1208" s="43">
        <v>1351.28</v>
      </c>
      <c r="H1208" s="19">
        <v>9</v>
      </c>
    </row>
    <row r="1209" spans="1:8" x14ac:dyDescent="0.25">
      <c r="A1209" s="40" t="s">
        <v>2441</v>
      </c>
      <c r="B1209" s="40"/>
      <c r="C1209" s="41" t="s">
        <v>2442</v>
      </c>
      <c r="D1209" s="42" t="s">
        <v>21</v>
      </c>
      <c r="E1209" s="43">
        <v>1303.3699999999999</v>
      </c>
      <c r="F1209" s="43">
        <v>109.53</v>
      </c>
      <c r="G1209" s="43">
        <v>1412.9</v>
      </c>
      <c r="H1209" s="19">
        <v>9</v>
      </c>
    </row>
    <row r="1210" spans="1:8" x14ac:dyDescent="0.25">
      <c r="A1210" s="40" t="s">
        <v>2443</v>
      </c>
      <c r="B1210" s="40"/>
      <c r="C1210" s="41" t="s">
        <v>2444</v>
      </c>
      <c r="D1210" s="42" t="s">
        <v>21</v>
      </c>
      <c r="E1210" s="43">
        <v>1969.1</v>
      </c>
      <c r="F1210" s="43">
        <v>136.91999999999999</v>
      </c>
      <c r="G1210" s="43">
        <v>2106.02</v>
      </c>
      <c r="H1210" s="19">
        <v>9</v>
      </c>
    </row>
    <row r="1211" spans="1:8" x14ac:dyDescent="0.25">
      <c r="A1211" s="40" t="s">
        <v>2445</v>
      </c>
      <c r="B1211" s="40"/>
      <c r="C1211" s="41" t="s">
        <v>2446</v>
      </c>
      <c r="D1211" s="42"/>
      <c r="E1211" s="43"/>
      <c r="F1211" s="43"/>
      <c r="G1211" s="43"/>
      <c r="H1211" s="19">
        <v>5</v>
      </c>
    </row>
    <row r="1212" spans="1:8" ht="30" x14ac:dyDescent="0.25">
      <c r="A1212" s="40" t="s">
        <v>2447</v>
      </c>
      <c r="B1212" s="40"/>
      <c r="C1212" s="41" t="s">
        <v>2448</v>
      </c>
      <c r="D1212" s="42" t="s">
        <v>21</v>
      </c>
      <c r="E1212" s="43">
        <v>1257.1199999999999</v>
      </c>
      <c r="F1212" s="43">
        <v>54.77</v>
      </c>
      <c r="G1212" s="43">
        <v>1311.89</v>
      </c>
      <c r="H1212" s="19">
        <v>9</v>
      </c>
    </row>
    <row r="1213" spans="1:8" ht="30" x14ac:dyDescent="0.25">
      <c r="A1213" s="40" t="s">
        <v>2449</v>
      </c>
      <c r="B1213" s="40"/>
      <c r="C1213" s="41" t="s">
        <v>2450</v>
      </c>
      <c r="D1213" s="42" t="s">
        <v>21</v>
      </c>
      <c r="E1213" s="43">
        <v>1067.72</v>
      </c>
      <c r="F1213" s="43">
        <v>54.77</v>
      </c>
      <c r="G1213" s="43">
        <v>1122.49</v>
      </c>
      <c r="H1213" s="19">
        <v>9</v>
      </c>
    </row>
    <row r="1214" spans="1:8" ht="30" x14ac:dyDescent="0.25">
      <c r="A1214" s="40" t="s">
        <v>2451</v>
      </c>
      <c r="B1214" s="40"/>
      <c r="C1214" s="41" t="s">
        <v>2452</v>
      </c>
      <c r="D1214" s="42" t="s">
        <v>21</v>
      </c>
      <c r="E1214" s="43">
        <v>1250.8399999999999</v>
      </c>
      <c r="F1214" s="43">
        <v>109.53</v>
      </c>
      <c r="G1214" s="43">
        <v>1360.37</v>
      </c>
      <c r="H1214" s="19">
        <v>9</v>
      </c>
    </row>
    <row r="1215" spans="1:8" ht="30" x14ac:dyDescent="0.25">
      <c r="A1215" s="40" t="s">
        <v>2453</v>
      </c>
      <c r="B1215" s="40"/>
      <c r="C1215" s="41" t="s">
        <v>2454</v>
      </c>
      <c r="D1215" s="42" t="s">
        <v>21</v>
      </c>
      <c r="E1215" s="43">
        <v>1351.25</v>
      </c>
      <c r="F1215" s="43">
        <v>109.53</v>
      </c>
      <c r="G1215" s="43">
        <v>1460.78</v>
      </c>
      <c r="H1215" s="19">
        <v>9</v>
      </c>
    </row>
    <row r="1216" spans="1:8" ht="30" x14ac:dyDescent="0.25">
      <c r="A1216" s="40" t="s">
        <v>2455</v>
      </c>
      <c r="B1216" s="40"/>
      <c r="C1216" s="41" t="s">
        <v>2456</v>
      </c>
      <c r="D1216" s="42" t="s">
        <v>21</v>
      </c>
      <c r="E1216" s="43">
        <v>1365.11</v>
      </c>
      <c r="F1216" s="43">
        <v>109.53</v>
      </c>
      <c r="G1216" s="43">
        <v>1474.64</v>
      </c>
      <c r="H1216" s="19">
        <v>9</v>
      </c>
    </row>
    <row r="1217" spans="1:8" ht="30" x14ac:dyDescent="0.25">
      <c r="A1217" s="40" t="s">
        <v>2457</v>
      </c>
      <c r="B1217" s="40"/>
      <c r="C1217" s="41" t="s">
        <v>2458</v>
      </c>
      <c r="D1217" s="42" t="s">
        <v>21</v>
      </c>
      <c r="E1217" s="43">
        <v>2186.7199999999998</v>
      </c>
      <c r="F1217" s="43">
        <v>136.91999999999999</v>
      </c>
      <c r="G1217" s="43">
        <v>2323.64</v>
      </c>
      <c r="H1217" s="19">
        <v>9</v>
      </c>
    </row>
    <row r="1218" spans="1:8" ht="30" x14ac:dyDescent="0.25">
      <c r="A1218" s="40" t="s">
        <v>2459</v>
      </c>
      <c r="B1218" s="40"/>
      <c r="C1218" s="41" t="s">
        <v>2460</v>
      </c>
      <c r="D1218" s="42" t="s">
        <v>21</v>
      </c>
      <c r="E1218" s="43">
        <v>2355.89</v>
      </c>
      <c r="F1218" s="43">
        <v>136.91999999999999</v>
      </c>
      <c r="G1218" s="43">
        <v>2492.81</v>
      </c>
      <c r="H1218" s="19">
        <v>9</v>
      </c>
    </row>
    <row r="1219" spans="1:8" ht="30" x14ac:dyDescent="0.25">
      <c r="A1219" s="40" t="s">
        <v>2461</v>
      </c>
      <c r="B1219" s="40"/>
      <c r="C1219" s="41" t="s">
        <v>2462</v>
      </c>
      <c r="D1219" s="42" t="s">
        <v>21</v>
      </c>
      <c r="E1219" s="43">
        <v>4288.68</v>
      </c>
      <c r="F1219" s="43">
        <v>156.47999999999999</v>
      </c>
      <c r="G1219" s="43">
        <v>4445.16</v>
      </c>
      <c r="H1219" s="19">
        <v>9</v>
      </c>
    </row>
    <row r="1220" spans="1:8" ht="30" x14ac:dyDescent="0.25">
      <c r="A1220" s="40" t="s">
        <v>2463</v>
      </c>
      <c r="B1220" s="40"/>
      <c r="C1220" s="41" t="s">
        <v>2464</v>
      </c>
      <c r="D1220" s="42" t="s">
        <v>21</v>
      </c>
      <c r="E1220" s="43">
        <v>1032.56</v>
      </c>
      <c r="F1220" s="43">
        <v>13.69</v>
      </c>
      <c r="G1220" s="43">
        <v>1046.25</v>
      </c>
      <c r="H1220" s="19">
        <v>9</v>
      </c>
    </row>
    <row r="1221" spans="1:8" ht="30" x14ac:dyDescent="0.25">
      <c r="A1221" s="40" t="s">
        <v>2465</v>
      </c>
      <c r="B1221" s="40"/>
      <c r="C1221" s="41" t="s">
        <v>2466</v>
      </c>
      <c r="D1221" s="42" t="s">
        <v>21</v>
      </c>
      <c r="E1221" s="43">
        <v>2168.3200000000002</v>
      </c>
      <c r="F1221" s="43">
        <v>105.62</v>
      </c>
      <c r="G1221" s="43">
        <v>2273.94</v>
      </c>
      <c r="H1221" s="19">
        <v>9</v>
      </c>
    </row>
    <row r="1222" spans="1:8" ht="30" x14ac:dyDescent="0.25">
      <c r="A1222" s="40" t="s">
        <v>2467</v>
      </c>
      <c r="B1222" s="40"/>
      <c r="C1222" s="41" t="s">
        <v>2468</v>
      </c>
      <c r="D1222" s="42" t="s">
        <v>21</v>
      </c>
      <c r="E1222" s="43">
        <v>2250.17</v>
      </c>
      <c r="F1222" s="43">
        <v>101.7</v>
      </c>
      <c r="G1222" s="43">
        <v>2351.87</v>
      </c>
      <c r="H1222" s="19">
        <v>9</v>
      </c>
    </row>
    <row r="1223" spans="1:8" ht="30" x14ac:dyDescent="0.25">
      <c r="A1223" s="40" t="s">
        <v>2469</v>
      </c>
      <c r="B1223" s="40"/>
      <c r="C1223" s="41" t="s">
        <v>2470</v>
      </c>
      <c r="D1223" s="42" t="s">
        <v>21</v>
      </c>
      <c r="E1223" s="43">
        <v>2401.6</v>
      </c>
      <c r="F1223" s="43">
        <v>101.7</v>
      </c>
      <c r="G1223" s="43">
        <v>2503.3000000000002</v>
      </c>
      <c r="H1223" s="19">
        <v>9</v>
      </c>
    </row>
    <row r="1224" spans="1:8" ht="30" x14ac:dyDescent="0.25">
      <c r="A1224" s="40" t="s">
        <v>2471</v>
      </c>
      <c r="B1224" s="40"/>
      <c r="C1224" s="41" t="s">
        <v>2472</v>
      </c>
      <c r="D1224" s="42" t="s">
        <v>21</v>
      </c>
      <c r="E1224" s="43">
        <v>2415.46</v>
      </c>
      <c r="F1224" s="43">
        <v>101.7</v>
      </c>
      <c r="G1224" s="43">
        <v>2517.16</v>
      </c>
      <c r="H1224" s="19">
        <v>9</v>
      </c>
    </row>
    <row r="1225" spans="1:8" ht="30" x14ac:dyDescent="0.25">
      <c r="A1225" s="40" t="s">
        <v>2473</v>
      </c>
      <c r="B1225" s="40"/>
      <c r="C1225" s="41" t="s">
        <v>2474</v>
      </c>
      <c r="D1225" s="42" t="s">
        <v>21</v>
      </c>
      <c r="E1225" s="43">
        <v>3234.64</v>
      </c>
      <c r="F1225" s="43">
        <v>133.02000000000001</v>
      </c>
      <c r="G1225" s="43">
        <v>3367.66</v>
      </c>
      <c r="H1225" s="19">
        <v>9</v>
      </c>
    </row>
    <row r="1226" spans="1:8" x14ac:dyDescent="0.25">
      <c r="A1226" s="40" t="s">
        <v>2475</v>
      </c>
      <c r="B1226" s="40"/>
      <c r="C1226" s="41" t="s">
        <v>2476</v>
      </c>
      <c r="D1226" s="42"/>
      <c r="E1226" s="43"/>
      <c r="F1226" s="43"/>
      <c r="G1226" s="43"/>
      <c r="H1226" s="19">
        <v>5</v>
      </c>
    </row>
    <row r="1227" spans="1:8" x14ac:dyDescent="0.25">
      <c r="A1227" s="40" t="s">
        <v>2477</v>
      </c>
      <c r="B1227" s="40"/>
      <c r="C1227" s="41" t="s">
        <v>2478</v>
      </c>
      <c r="D1227" s="42" t="s">
        <v>73</v>
      </c>
      <c r="E1227" s="43">
        <v>106.92</v>
      </c>
      <c r="F1227" s="43">
        <v>39.119999999999997</v>
      </c>
      <c r="G1227" s="43">
        <v>146.04</v>
      </c>
      <c r="H1227" s="19">
        <v>9</v>
      </c>
    </row>
    <row r="1228" spans="1:8" ht="30" x14ac:dyDescent="0.25">
      <c r="A1228" s="40" t="s">
        <v>2479</v>
      </c>
      <c r="B1228" s="40"/>
      <c r="C1228" s="41" t="s">
        <v>2480</v>
      </c>
      <c r="D1228" s="42" t="s">
        <v>131</v>
      </c>
      <c r="E1228" s="43">
        <v>8.76</v>
      </c>
      <c r="F1228" s="43">
        <v>7.83</v>
      </c>
      <c r="G1228" s="43">
        <v>16.59</v>
      </c>
      <c r="H1228" s="19">
        <v>9</v>
      </c>
    </row>
    <row r="1229" spans="1:8" ht="30" x14ac:dyDescent="0.25">
      <c r="A1229" s="40" t="s">
        <v>2481</v>
      </c>
      <c r="B1229" s="40"/>
      <c r="C1229" s="41" t="s">
        <v>2482</v>
      </c>
      <c r="D1229" s="42" t="s">
        <v>131</v>
      </c>
      <c r="E1229" s="43">
        <v>97.77</v>
      </c>
      <c r="F1229" s="43">
        <v>78.239999999999995</v>
      </c>
      <c r="G1229" s="43">
        <v>176.01</v>
      </c>
      <c r="H1229" s="19">
        <v>9</v>
      </c>
    </row>
    <row r="1230" spans="1:8" ht="30" x14ac:dyDescent="0.25">
      <c r="A1230" s="40" t="s">
        <v>2483</v>
      </c>
      <c r="B1230" s="40"/>
      <c r="C1230" s="41" t="s">
        <v>2484</v>
      </c>
      <c r="D1230" s="42" t="s">
        <v>73</v>
      </c>
      <c r="E1230" s="43">
        <v>2134</v>
      </c>
      <c r="F1230" s="43"/>
      <c r="G1230" s="43">
        <v>2134</v>
      </c>
      <c r="H1230" s="19">
        <v>9</v>
      </c>
    </row>
    <row r="1231" spans="1:8" ht="30" x14ac:dyDescent="0.25">
      <c r="A1231" s="40" t="s">
        <v>2485</v>
      </c>
      <c r="B1231" s="40"/>
      <c r="C1231" s="41" t="s">
        <v>2486</v>
      </c>
      <c r="D1231" s="42" t="s">
        <v>73</v>
      </c>
      <c r="E1231" s="43">
        <v>810.79</v>
      </c>
      <c r="F1231" s="43"/>
      <c r="G1231" s="43">
        <v>810.79</v>
      </c>
      <c r="H1231" s="19">
        <v>9</v>
      </c>
    </row>
    <row r="1232" spans="1:8" ht="30" x14ac:dyDescent="0.25">
      <c r="A1232" s="40" t="s">
        <v>2487</v>
      </c>
      <c r="B1232" s="40"/>
      <c r="C1232" s="41" t="s">
        <v>2488</v>
      </c>
      <c r="D1232" s="42" t="s">
        <v>73</v>
      </c>
      <c r="E1232" s="43">
        <v>634.6</v>
      </c>
      <c r="F1232" s="43">
        <v>15.65</v>
      </c>
      <c r="G1232" s="43">
        <v>650.25</v>
      </c>
      <c r="H1232" s="19">
        <v>9</v>
      </c>
    </row>
    <row r="1233" spans="1:8" ht="30" x14ac:dyDescent="0.25">
      <c r="A1233" s="40" t="s">
        <v>2489</v>
      </c>
      <c r="B1233" s="40"/>
      <c r="C1233" s="41" t="s">
        <v>2490</v>
      </c>
      <c r="D1233" s="42" t="s">
        <v>73</v>
      </c>
      <c r="E1233" s="43">
        <v>1647.71</v>
      </c>
      <c r="F1233" s="43"/>
      <c r="G1233" s="43">
        <v>1647.71</v>
      </c>
      <c r="H1233" s="19">
        <v>9</v>
      </c>
    </row>
    <row r="1234" spans="1:8" x14ac:dyDescent="0.25">
      <c r="A1234" s="40" t="s">
        <v>2491</v>
      </c>
      <c r="B1234" s="40"/>
      <c r="C1234" s="41" t="s">
        <v>2492</v>
      </c>
      <c r="D1234" s="42" t="s">
        <v>73</v>
      </c>
      <c r="E1234" s="43">
        <v>185.54</v>
      </c>
      <c r="F1234" s="43">
        <v>39.119999999999997</v>
      </c>
      <c r="G1234" s="43">
        <v>224.66</v>
      </c>
      <c r="H1234" s="19">
        <v>9</v>
      </c>
    </row>
    <row r="1235" spans="1:8" ht="30" x14ac:dyDescent="0.25">
      <c r="A1235" s="40" t="s">
        <v>2493</v>
      </c>
      <c r="B1235" s="40"/>
      <c r="C1235" s="41" t="s">
        <v>2494</v>
      </c>
      <c r="D1235" s="42" t="s">
        <v>334</v>
      </c>
      <c r="E1235" s="43">
        <v>1043.3499999999999</v>
      </c>
      <c r="F1235" s="43">
        <v>168.21</v>
      </c>
      <c r="G1235" s="43">
        <v>1211.56</v>
      </c>
      <c r="H1235" s="19">
        <v>9</v>
      </c>
    </row>
    <row r="1236" spans="1:8" x14ac:dyDescent="0.25">
      <c r="A1236" s="40" t="s">
        <v>2495</v>
      </c>
      <c r="B1236" s="40"/>
      <c r="C1236" s="41" t="s">
        <v>2496</v>
      </c>
      <c r="D1236" s="42" t="s">
        <v>73</v>
      </c>
      <c r="E1236" s="43">
        <v>248.37</v>
      </c>
      <c r="F1236" s="43">
        <v>7.67</v>
      </c>
      <c r="G1236" s="43">
        <v>256.04000000000002</v>
      </c>
      <c r="H1236" s="19">
        <v>9</v>
      </c>
    </row>
    <row r="1237" spans="1:8" ht="30" x14ac:dyDescent="0.25">
      <c r="A1237" s="40" t="s">
        <v>2497</v>
      </c>
      <c r="B1237" s="40"/>
      <c r="C1237" s="41" t="s">
        <v>2498</v>
      </c>
      <c r="D1237" s="42" t="s">
        <v>73</v>
      </c>
      <c r="E1237" s="43">
        <v>2120.31</v>
      </c>
      <c r="F1237" s="43"/>
      <c r="G1237" s="43">
        <v>2120.31</v>
      </c>
      <c r="H1237" s="19">
        <v>9</v>
      </c>
    </row>
    <row r="1238" spans="1:8" ht="30" x14ac:dyDescent="0.25">
      <c r="A1238" s="40" t="s">
        <v>2499</v>
      </c>
      <c r="B1238" s="40"/>
      <c r="C1238" s="41" t="s">
        <v>2500</v>
      </c>
      <c r="D1238" s="42" t="s">
        <v>73</v>
      </c>
      <c r="E1238" s="43">
        <v>1774.76</v>
      </c>
      <c r="F1238" s="43"/>
      <c r="G1238" s="43">
        <v>1774.76</v>
      </c>
      <c r="H1238" s="19">
        <v>9</v>
      </c>
    </row>
    <row r="1239" spans="1:8" x14ac:dyDescent="0.25">
      <c r="A1239" s="40" t="s">
        <v>2501</v>
      </c>
      <c r="B1239" s="40"/>
      <c r="C1239" s="41" t="s">
        <v>2502</v>
      </c>
      <c r="D1239" s="42" t="s">
        <v>73</v>
      </c>
      <c r="E1239" s="43">
        <v>416.2</v>
      </c>
      <c r="F1239" s="43">
        <v>32.22</v>
      </c>
      <c r="G1239" s="43">
        <v>448.42</v>
      </c>
      <c r="H1239" s="19">
        <v>9</v>
      </c>
    </row>
    <row r="1240" spans="1:8" ht="30" x14ac:dyDescent="0.25">
      <c r="A1240" s="40" t="s">
        <v>2503</v>
      </c>
      <c r="B1240" s="40"/>
      <c r="C1240" s="41" t="s">
        <v>2504</v>
      </c>
      <c r="D1240" s="42" t="s">
        <v>73</v>
      </c>
      <c r="E1240" s="43">
        <v>744.24</v>
      </c>
      <c r="F1240" s="43">
        <v>156.47999999999999</v>
      </c>
      <c r="G1240" s="43">
        <v>900.72</v>
      </c>
      <c r="H1240" s="19">
        <v>9</v>
      </c>
    </row>
    <row r="1241" spans="1:8" x14ac:dyDescent="0.25">
      <c r="A1241" s="40" t="s">
        <v>2505</v>
      </c>
      <c r="B1241" s="40"/>
      <c r="C1241" s="41" t="s">
        <v>2506</v>
      </c>
      <c r="D1241" s="42" t="s">
        <v>73</v>
      </c>
      <c r="E1241" s="43">
        <v>446.55</v>
      </c>
      <c r="F1241" s="43">
        <v>78.22</v>
      </c>
      <c r="G1241" s="43">
        <v>524.77</v>
      </c>
      <c r="H1241" s="19">
        <v>9</v>
      </c>
    </row>
    <row r="1242" spans="1:8" ht="30" x14ac:dyDescent="0.25">
      <c r="A1242" s="40" t="s">
        <v>2507</v>
      </c>
      <c r="B1242" s="40"/>
      <c r="C1242" s="41" t="s">
        <v>2508</v>
      </c>
      <c r="D1242" s="42" t="s">
        <v>131</v>
      </c>
      <c r="E1242" s="43">
        <v>199.78</v>
      </c>
      <c r="F1242" s="43">
        <v>7.83</v>
      </c>
      <c r="G1242" s="43">
        <v>207.61</v>
      </c>
      <c r="H1242" s="19">
        <v>9</v>
      </c>
    </row>
    <row r="1243" spans="1:8" x14ac:dyDescent="0.25">
      <c r="A1243" s="40" t="s">
        <v>2509</v>
      </c>
      <c r="B1243" s="40"/>
      <c r="C1243" s="41" t="s">
        <v>2510</v>
      </c>
      <c r="D1243" s="42"/>
      <c r="E1243" s="43"/>
      <c r="F1243" s="43"/>
      <c r="G1243" s="43"/>
      <c r="H1243" s="19">
        <v>5</v>
      </c>
    </row>
    <row r="1244" spans="1:8" ht="30" x14ac:dyDescent="0.25">
      <c r="A1244" s="40" t="s">
        <v>2511</v>
      </c>
      <c r="B1244" s="40"/>
      <c r="C1244" s="41" t="s">
        <v>2512</v>
      </c>
      <c r="D1244" s="42" t="s">
        <v>73</v>
      </c>
      <c r="E1244" s="43">
        <v>243.05</v>
      </c>
      <c r="F1244" s="43">
        <v>53.99</v>
      </c>
      <c r="G1244" s="43">
        <v>297.04000000000002</v>
      </c>
      <c r="H1244" s="19">
        <v>9</v>
      </c>
    </row>
    <row r="1245" spans="1:8" x14ac:dyDescent="0.25">
      <c r="A1245" s="40" t="s">
        <v>2513</v>
      </c>
      <c r="B1245" s="40"/>
      <c r="C1245" s="41" t="s">
        <v>2514</v>
      </c>
      <c r="D1245" s="42" t="s">
        <v>21</v>
      </c>
      <c r="E1245" s="43">
        <v>479.58</v>
      </c>
      <c r="F1245" s="43">
        <v>109.53</v>
      </c>
      <c r="G1245" s="43">
        <v>589.11</v>
      </c>
      <c r="H1245" s="19">
        <v>9</v>
      </c>
    </row>
    <row r="1246" spans="1:8" x14ac:dyDescent="0.25">
      <c r="A1246" s="40" t="s">
        <v>2515</v>
      </c>
      <c r="B1246" s="40"/>
      <c r="C1246" s="41" t="s">
        <v>2516</v>
      </c>
      <c r="D1246" s="42" t="s">
        <v>21</v>
      </c>
      <c r="E1246" s="43">
        <v>479.75</v>
      </c>
      <c r="F1246" s="43">
        <v>109.53</v>
      </c>
      <c r="G1246" s="43">
        <v>589.28</v>
      </c>
      <c r="H1246" s="19">
        <v>9</v>
      </c>
    </row>
    <row r="1247" spans="1:8" x14ac:dyDescent="0.25">
      <c r="A1247" s="40" t="s">
        <v>2517</v>
      </c>
      <c r="B1247" s="40"/>
      <c r="C1247" s="41" t="s">
        <v>2518</v>
      </c>
      <c r="D1247" s="42" t="s">
        <v>21</v>
      </c>
      <c r="E1247" s="43">
        <v>493.34</v>
      </c>
      <c r="F1247" s="43">
        <v>109.53</v>
      </c>
      <c r="G1247" s="43">
        <v>602.87</v>
      </c>
      <c r="H1247" s="19">
        <v>9</v>
      </c>
    </row>
    <row r="1248" spans="1:8" x14ac:dyDescent="0.25">
      <c r="A1248" s="40" t="s">
        <v>2519</v>
      </c>
      <c r="B1248" s="40"/>
      <c r="C1248" s="41" t="s">
        <v>2520</v>
      </c>
      <c r="D1248" s="42" t="s">
        <v>21</v>
      </c>
      <c r="E1248" s="43">
        <v>521.19000000000005</v>
      </c>
      <c r="F1248" s="43">
        <v>109.53</v>
      </c>
      <c r="G1248" s="43">
        <v>630.72</v>
      </c>
      <c r="H1248" s="19">
        <v>9</v>
      </c>
    </row>
    <row r="1249" spans="1:8" x14ac:dyDescent="0.25">
      <c r="A1249" s="40" t="s">
        <v>2521</v>
      </c>
      <c r="B1249" s="40"/>
      <c r="C1249" s="41" t="s">
        <v>2522</v>
      </c>
      <c r="D1249" s="42" t="s">
        <v>21</v>
      </c>
      <c r="E1249" s="43">
        <v>676.38</v>
      </c>
      <c r="F1249" s="43">
        <v>109.53</v>
      </c>
      <c r="G1249" s="43">
        <v>785.91</v>
      </c>
      <c r="H1249" s="19">
        <v>9</v>
      </c>
    </row>
    <row r="1250" spans="1:8" x14ac:dyDescent="0.25">
      <c r="A1250" s="40" t="s">
        <v>2523</v>
      </c>
      <c r="B1250" s="40"/>
      <c r="C1250" s="41" t="s">
        <v>2524</v>
      </c>
      <c r="D1250" s="42" t="s">
        <v>21</v>
      </c>
      <c r="E1250" s="43">
        <v>759.44</v>
      </c>
      <c r="F1250" s="43">
        <v>136.91999999999999</v>
      </c>
      <c r="G1250" s="43">
        <v>896.36</v>
      </c>
      <c r="H1250" s="19">
        <v>9</v>
      </c>
    </row>
    <row r="1251" spans="1:8" x14ac:dyDescent="0.25">
      <c r="A1251" s="40" t="s">
        <v>2525</v>
      </c>
      <c r="B1251" s="40"/>
      <c r="C1251" s="41" t="s">
        <v>2526</v>
      </c>
      <c r="D1251" s="42" t="s">
        <v>21</v>
      </c>
      <c r="E1251" s="43">
        <v>867.09</v>
      </c>
      <c r="F1251" s="43">
        <v>158.43</v>
      </c>
      <c r="G1251" s="43">
        <v>1025.52</v>
      </c>
      <c r="H1251" s="19">
        <v>9</v>
      </c>
    </row>
    <row r="1252" spans="1:8" ht="30" x14ac:dyDescent="0.25">
      <c r="A1252" s="40" t="s">
        <v>2527</v>
      </c>
      <c r="B1252" s="40"/>
      <c r="C1252" s="41" t="s">
        <v>2528</v>
      </c>
      <c r="D1252" s="42" t="s">
        <v>21</v>
      </c>
      <c r="E1252" s="43">
        <v>307.27</v>
      </c>
      <c r="F1252" s="43">
        <v>54.77</v>
      </c>
      <c r="G1252" s="43">
        <v>362.04</v>
      </c>
      <c r="H1252" s="19">
        <v>9</v>
      </c>
    </row>
    <row r="1253" spans="1:8" ht="30" x14ac:dyDescent="0.25">
      <c r="A1253" s="40" t="s">
        <v>2529</v>
      </c>
      <c r="B1253" s="40"/>
      <c r="C1253" s="41" t="s">
        <v>2530</v>
      </c>
      <c r="D1253" s="42" t="s">
        <v>21</v>
      </c>
      <c r="E1253" s="43">
        <v>321.02999999999997</v>
      </c>
      <c r="F1253" s="43">
        <v>54.77</v>
      </c>
      <c r="G1253" s="43">
        <v>375.8</v>
      </c>
      <c r="H1253" s="19">
        <v>9</v>
      </c>
    </row>
    <row r="1254" spans="1:8" ht="30" x14ac:dyDescent="0.25">
      <c r="A1254" s="40" t="s">
        <v>2531</v>
      </c>
      <c r="B1254" s="40"/>
      <c r="C1254" s="41" t="s">
        <v>2532</v>
      </c>
      <c r="D1254" s="42" t="s">
        <v>21</v>
      </c>
      <c r="E1254" s="43">
        <v>348.88</v>
      </c>
      <c r="F1254" s="43">
        <v>54.77</v>
      </c>
      <c r="G1254" s="43">
        <v>403.65</v>
      </c>
      <c r="H1254" s="19">
        <v>9</v>
      </c>
    </row>
    <row r="1255" spans="1:8" x14ac:dyDescent="0.25">
      <c r="A1255" s="40" t="s">
        <v>2533</v>
      </c>
      <c r="B1255" s="40"/>
      <c r="C1255" s="41" t="s">
        <v>2534</v>
      </c>
      <c r="D1255" s="42" t="s">
        <v>21</v>
      </c>
      <c r="E1255" s="43">
        <v>1020.07</v>
      </c>
      <c r="F1255" s="43">
        <v>54.77</v>
      </c>
      <c r="G1255" s="43">
        <v>1074.8399999999999</v>
      </c>
      <c r="H1255" s="19">
        <v>9</v>
      </c>
    </row>
    <row r="1256" spans="1:8" x14ac:dyDescent="0.25">
      <c r="A1256" s="40" t="s">
        <v>2535</v>
      </c>
      <c r="B1256" s="40"/>
      <c r="C1256" s="41" t="s">
        <v>2536</v>
      </c>
      <c r="D1256" s="42" t="s">
        <v>21</v>
      </c>
      <c r="E1256" s="43">
        <v>1033.83</v>
      </c>
      <c r="F1256" s="43">
        <v>54.77</v>
      </c>
      <c r="G1256" s="43">
        <v>1088.5999999999999</v>
      </c>
      <c r="H1256" s="19">
        <v>9</v>
      </c>
    </row>
    <row r="1257" spans="1:8" x14ac:dyDescent="0.25">
      <c r="A1257" s="40" t="s">
        <v>2537</v>
      </c>
      <c r="B1257" s="40"/>
      <c r="C1257" s="41" t="s">
        <v>2538</v>
      </c>
      <c r="D1257" s="42" t="s">
        <v>21</v>
      </c>
      <c r="E1257" s="43">
        <v>1479.08</v>
      </c>
      <c r="F1257" s="43">
        <v>101.7</v>
      </c>
      <c r="G1257" s="43">
        <v>1580.78</v>
      </c>
      <c r="H1257" s="19">
        <v>9</v>
      </c>
    </row>
    <row r="1258" spans="1:8" x14ac:dyDescent="0.25">
      <c r="A1258" s="40" t="s">
        <v>2539</v>
      </c>
      <c r="B1258" s="40"/>
      <c r="C1258" s="41" t="s">
        <v>2540</v>
      </c>
      <c r="D1258" s="42" t="s">
        <v>21</v>
      </c>
      <c r="E1258" s="43">
        <v>1518.18</v>
      </c>
      <c r="F1258" s="43">
        <v>101.7</v>
      </c>
      <c r="G1258" s="43">
        <v>1619.88</v>
      </c>
      <c r="H1258" s="19">
        <v>9</v>
      </c>
    </row>
    <row r="1259" spans="1:8" x14ac:dyDescent="0.25">
      <c r="A1259" s="40" t="s">
        <v>2541</v>
      </c>
      <c r="B1259" s="40"/>
      <c r="C1259" s="41" t="s">
        <v>2542</v>
      </c>
      <c r="D1259" s="42" t="s">
        <v>21</v>
      </c>
      <c r="E1259" s="43">
        <v>1571.54</v>
      </c>
      <c r="F1259" s="43">
        <v>101.7</v>
      </c>
      <c r="G1259" s="43">
        <v>1673.24</v>
      </c>
      <c r="H1259" s="19">
        <v>9</v>
      </c>
    </row>
    <row r="1260" spans="1:8" x14ac:dyDescent="0.25">
      <c r="A1260" s="40" t="s">
        <v>2543</v>
      </c>
      <c r="B1260" s="40"/>
      <c r="C1260" s="41" t="s">
        <v>2544</v>
      </c>
      <c r="D1260" s="42" t="s">
        <v>21</v>
      </c>
      <c r="E1260" s="43">
        <v>1807.36</v>
      </c>
      <c r="F1260" s="43">
        <v>133.02000000000001</v>
      </c>
      <c r="G1260" s="43">
        <v>1940.38</v>
      </c>
      <c r="H1260" s="19">
        <v>9</v>
      </c>
    </row>
    <row r="1261" spans="1:8" x14ac:dyDescent="0.25">
      <c r="A1261" s="40" t="s">
        <v>2545</v>
      </c>
      <c r="B1261" s="40"/>
      <c r="C1261" s="41" t="s">
        <v>2546</v>
      </c>
      <c r="D1261" s="42" t="s">
        <v>21</v>
      </c>
      <c r="E1261" s="43">
        <v>1936.91</v>
      </c>
      <c r="F1261" s="43">
        <v>133.02000000000001</v>
      </c>
      <c r="G1261" s="43">
        <v>2069.9299999999998</v>
      </c>
      <c r="H1261" s="19">
        <v>9</v>
      </c>
    </row>
    <row r="1262" spans="1:8" x14ac:dyDescent="0.25">
      <c r="A1262" s="40" t="s">
        <v>2547</v>
      </c>
      <c r="B1262" s="40"/>
      <c r="C1262" s="41" t="s">
        <v>2548</v>
      </c>
      <c r="D1262" s="42" t="s">
        <v>21</v>
      </c>
      <c r="E1262" s="43">
        <v>1225.0999999999999</v>
      </c>
      <c r="F1262" s="43">
        <v>54.77</v>
      </c>
      <c r="G1262" s="43">
        <v>1279.8699999999999</v>
      </c>
      <c r="H1262" s="19">
        <v>9</v>
      </c>
    </row>
    <row r="1263" spans="1:8" x14ac:dyDescent="0.25">
      <c r="A1263" s="40" t="s">
        <v>2549</v>
      </c>
      <c r="B1263" s="40"/>
      <c r="C1263" s="41" t="s">
        <v>2550</v>
      </c>
      <c r="D1263" s="42" t="s">
        <v>21</v>
      </c>
      <c r="E1263" s="43">
        <v>1453.4</v>
      </c>
      <c r="F1263" s="43">
        <v>54.77</v>
      </c>
      <c r="G1263" s="43">
        <v>1508.17</v>
      </c>
      <c r="H1263" s="19">
        <v>9</v>
      </c>
    </row>
    <row r="1264" spans="1:8" x14ac:dyDescent="0.25">
      <c r="A1264" s="40" t="s">
        <v>2551</v>
      </c>
      <c r="B1264" s="40"/>
      <c r="C1264" s="41" t="s">
        <v>2552</v>
      </c>
      <c r="D1264" s="42" t="s">
        <v>21</v>
      </c>
      <c r="E1264" s="43">
        <v>909.25</v>
      </c>
      <c r="F1264" s="43">
        <v>136.91999999999999</v>
      </c>
      <c r="G1264" s="43">
        <v>1046.17</v>
      </c>
      <c r="H1264" s="19">
        <v>9</v>
      </c>
    </row>
    <row r="1265" spans="1:8" x14ac:dyDescent="0.25">
      <c r="A1265" s="40" t="s">
        <v>2553</v>
      </c>
      <c r="B1265" s="40"/>
      <c r="C1265" s="41" t="s">
        <v>2554</v>
      </c>
      <c r="D1265" s="42"/>
      <c r="E1265" s="43"/>
      <c r="F1265" s="43"/>
      <c r="G1265" s="43"/>
      <c r="H1265" s="19">
        <v>5</v>
      </c>
    </row>
    <row r="1266" spans="1:8" ht="30" x14ac:dyDescent="0.25">
      <c r="A1266" s="40" t="s">
        <v>2555</v>
      </c>
      <c r="B1266" s="40"/>
      <c r="C1266" s="41" t="s">
        <v>2556</v>
      </c>
      <c r="D1266" s="42" t="s">
        <v>73</v>
      </c>
      <c r="E1266" s="43">
        <v>247.09</v>
      </c>
      <c r="F1266" s="43">
        <v>53.99</v>
      </c>
      <c r="G1266" s="43">
        <v>301.08</v>
      </c>
      <c r="H1266" s="19">
        <v>9</v>
      </c>
    </row>
    <row r="1267" spans="1:8" ht="30" x14ac:dyDescent="0.25">
      <c r="A1267" s="40" t="s">
        <v>2557</v>
      </c>
      <c r="B1267" s="40"/>
      <c r="C1267" s="41" t="s">
        <v>2558</v>
      </c>
      <c r="D1267" s="42" t="s">
        <v>21</v>
      </c>
      <c r="E1267" s="43">
        <v>488.24</v>
      </c>
      <c r="F1267" s="43">
        <v>109.53</v>
      </c>
      <c r="G1267" s="43">
        <v>597.77</v>
      </c>
      <c r="H1267" s="19">
        <v>9</v>
      </c>
    </row>
    <row r="1268" spans="1:8" ht="30" x14ac:dyDescent="0.25">
      <c r="A1268" s="40" t="s">
        <v>2559</v>
      </c>
      <c r="B1268" s="40"/>
      <c r="C1268" s="41" t="s">
        <v>2560</v>
      </c>
      <c r="D1268" s="42" t="s">
        <v>21</v>
      </c>
      <c r="E1268" s="43">
        <v>501.25</v>
      </c>
      <c r="F1268" s="43">
        <v>109.53</v>
      </c>
      <c r="G1268" s="43">
        <v>610.78</v>
      </c>
      <c r="H1268" s="19">
        <v>9</v>
      </c>
    </row>
    <row r="1269" spans="1:8" ht="30" x14ac:dyDescent="0.25">
      <c r="A1269" s="40" t="s">
        <v>2561</v>
      </c>
      <c r="B1269" s="40"/>
      <c r="C1269" s="41" t="s">
        <v>2562</v>
      </c>
      <c r="D1269" s="42" t="s">
        <v>21</v>
      </c>
      <c r="E1269" s="43">
        <v>527.97</v>
      </c>
      <c r="F1269" s="43">
        <v>109.53</v>
      </c>
      <c r="G1269" s="43">
        <v>637.5</v>
      </c>
      <c r="H1269" s="19">
        <v>9</v>
      </c>
    </row>
    <row r="1270" spans="1:8" ht="30" x14ac:dyDescent="0.25">
      <c r="A1270" s="40" t="s">
        <v>2563</v>
      </c>
      <c r="B1270" s="40"/>
      <c r="C1270" s="41" t="s">
        <v>2564</v>
      </c>
      <c r="D1270" s="42"/>
      <c r="E1270" s="43"/>
      <c r="F1270" s="43"/>
      <c r="G1270" s="43"/>
      <c r="H1270" s="19">
        <v>5</v>
      </c>
    </row>
    <row r="1271" spans="1:8" ht="45" x14ac:dyDescent="0.25">
      <c r="A1271" s="40" t="s">
        <v>2565</v>
      </c>
      <c r="B1271" s="40"/>
      <c r="C1271" s="41" t="s">
        <v>2566</v>
      </c>
      <c r="D1271" s="42" t="s">
        <v>21</v>
      </c>
      <c r="E1271" s="43">
        <v>590.61</v>
      </c>
      <c r="F1271" s="43"/>
      <c r="G1271" s="43">
        <v>590.61</v>
      </c>
      <c r="H1271" s="19">
        <v>9</v>
      </c>
    </row>
    <row r="1272" spans="1:8" ht="30" x14ac:dyDescent="0.25">
      <c r="A1272" s="40" t="s">
        <v>2567</v>
      </c>
      <c r="B1272" s="40"/>
      <c r="C1272" s="41" t="s">
        <v>2568</v>
      </c>
      <c r="D1272" s="42"/>
      <c r="E1272" s="43"/>
      <c r="F1272" s="43"/>
      <c r="G1272" s="43"/>
      <c r="H1272" s="19">
        <v>5</v>
      </c>
    </row>
    <row r="1273" spans="1:8" ht="45" x14ac:dyDescent="0.25">
      <c r="A1273" s="40" t="s">
        <v>2569</v>
      </c>
      <c r="B1273" s="40"/>
      <c r="C1273" s="41" t="s">
        <v>2570</v>
      </c>
      <c r="D1273" s="42" t="s">
        <v>21</v>
      </c>
      <c r="E1273" s="43">
        <v>590.61</v>
      </c>
      <c r="F1273" s="43"/>
      <c r="G1273" s="43">
        <v>590.61</v>
      </c>
      <c r="H1273" s="19">
        <v>9</v>
      </c>
    </row>
    <row r="1274" spans="1:8" ht="45" x14ac:dyDescent="0.25">
      <c r="A1274" s="40" t="s">
        <v>2571</v>
      </c>
      <c r="B1274" s="40"/>
      <c r="C1274" s="41" t="s">
        <v>2572</v>
      </c>
      <c r="D1274" s="42" t="s">
        <v>21</v>
      </c>
      <c r="E1274" s="43">
        <v>641.76</v>
      </c>
      <c r="F1274" s="43"/>
      <c r="G1274" s="43">
        <v>641.76</v>
      </c>
      <c r="H1274" s="19">
        <v>9</v>
      </c>
    </row>
    <row r="1275" spans="1:8" ht="45" x14ac:dyDescent="0.25">
      <c r="A1275" s="40" t="s">
        <v>2573</v>
      </c>
      <c r="B1275" s="40"/>
      <c r="C1275" s="41" t="s">
        <v>2574</v>
      </c>
      <c r="D1275" s="42" t="s">
        <v>21</v>
      </c>
      <c r="E1275" s="43">
        <v>590.61</v>
      </c>
      <c r="F1275" s="43"/>
      <c r="G1275" s="43">
        <v>590.61</v>
      </c>
      <c r="H1275" s="19">
        <v>9</v>
      </c>
    </row>
    <row r="1276" spans="1:8" ht="60" x14ac:dyDescent="0.25">
      <c r="A1276" s="40" t="s">
        <v>2575</v>
      </c>
      <c r="B1276" s="40"/>
      <c r="C1276" s="41" t="s">
        <v>2576</v>
      </c>
      <c r="D1276" s="42" t="s">
        <v>21</v>
      </c>
      <c r="E1276" s="43">
        <v>635.87</v>
      </c>
      <c r="F1276" s="43"/>
      <c r="G1276" s="43">
        <v>635.87</v>
      </c>
      <c r="H1276" s="19">
        <v>9</v>
      </c>
    </row>
    <row r="1277" spans="1:8" ht="60" x14ac:dyDescent="0.25">
      <c r="A1277" s="40" t="s">
        <v>2577</v>
      </c>
      <c r="B1277" s="40"/>
      <c r="C1277" s="41" t="s">
        <v>2578</v>
      </c>
      <c r="D1277" s="42" t="s">
        <v>21</v>
      </c>
      <c r="E1277" s="43">
        <v>809.93</v>
      </c>
      <c r="F1277" s="43"/>
      <c r="G1277" s="43">
        <v>809.93</v>
      </c>
      <c r="H1277" s="19">
        <v>9</v>
      </c>
    </row>
    <row r="1278" spans="1:8" ht="60" x14ac:dyDescent="0.25">
      <c r="A1278" s="40" t="s">
        <v>2579</v>
      </c>
      <c r="B1278" s="40"/>
      <c r="C1278" s="41" t="s">
        <v>2580</v>
      </c>
      <c r="D1278" s="42" t="s">
        <v>21</v>
      </c>
      <c r="E1278" s="43">
        <v>925.48</v>
      </c>
      <c r="F1278" s="43"/>
      <c r="G1278" s="43">
        <v>925.48</v>
      </c>
      <c r="H1278" s="19">
        <v>9</v>
      </c>
    </row>
    <row r="1279" spans="1:8" x14ac:dyDescent="0.25">
      <c r="A1279" s="40" t="s">
        <v>2581</v>
      </c>
      <c r="B1279" s="40"/>
      <c r="C1279" s="41" t="s">
        <v>2582</v>
      </c>
      <c r="D1279" s="42"/>
      <c r="E1279" s="43"/>
      <c r="F1279" s="43"/>
      <c r="G1279" s="43"/>
      <c r="H1279" s="19">
        <v>5</v>
      </c>
    </row>
    <row r="1280" spans="1:8" x14ac:dyDescent="0.25">
      <c r="A1280" s="40" t="s">
        <v>2583</v>
      </c>
      <c r="B1280" s="40"/>
      <c r="C1280" s="41" t="s">
        <v>2584</v>
      </c>
      <c r="D1280" s="42" t="s">
        <v>21</v>
      </c>
      <c r="E1280" s="43"/>
      <c r="F1280" s="43">
        <v>50.85</v>
      </c>
      <c r="G1280" s="43">
        <v>50.85</v>
      </c>
      <c r="H1280" s="19">
        <v>9</v>
      </c>
    </row>
    <row r="1281" spans="1:8" x14ac:dyDescent="0.25">
      <c r="A1281" s="40" t="s">
        <v>2585</v>
      </c>
      <c r="B1281" s="40"/>
      <c r="C1281" s="41" t="s">
        <v>2586</v>
      </c>
      <c r="D1281" s="42" t="s">
        <v>21</v>
      </c>
      <c r="E1281" s="43"/>
      <c r="F1281" s="43">
        <v>62.59</v>
      </c>
      <c r="G1281" s="43">
        <v>62.59</v>
      </c>
      <c r="H1281" s="19">
        <v>9</v>
      </c>
    </row>
    <row r="1282" spans="1:8" x14ac:dyDescent="0.25">
      <c r="A1282" s="40" t="s">
        <v>2587</v>
      </c>
      <c r="B1282" s="40"/>
      <c r="C1282" s="41" t="s">
        <v>2588</v>
      </c>
      <c r="D1282" s="42" t="s">
        <v>131</v>
      </c>
      <c r="E1282" s="43"/>
      <c r="F1282" s="43">
        <v>1.95</v>
      </c>
      <c r="G1282" s="43">
        <v>1.95</v>
      </c>
      <c r="H1282" s="19">
        <v>9</v>
      </c>
    </row>
    <row r="1283" spans="1:8" x14ac:dyDescent="0.25">
      <c r="A1283" s="40" t="s">
        <v>2589</v>
      </c>
      <c r="B1283" s="40"/>
      <c r="C1283" s="41" t="s">
        <v>2590</v>
      </c>
      <c r="D1283" s="42" t="s">
        <v>131</v>
      </c>
      <c r="E1283" s="43">
        <v>44.12</v>
      </c>
      <c r="F1283" s="43">
        <v>11.73</v>
      </c>
      <c r="G1283" s="43">
        <v>55.85</v>
      </c>
      <c r="H1283" s="19">
        <v>9</v>
      </c>
    </row>
    <row r="1284" spans="1:8" ht="30" x14ac:dyDescent="0.25">
      <c r="A1284" s="40" t="s">
        <v>2591</v>
      </c>
      <c r="B1284" s="40"/>
      <c r="C1284" s="41" t="s">
        <v>2592</v>
      </c>
      <c r="D1284" s="42" t="s">
        <v>73</v>
      </c>
      <c r="E1284" s="43">
        <v>1463.05</v>
      </c>
      <c r="F1284" s="43">
        <v>156.47999999999999</v>
      </c>
      <c r="G1284" s="43">
        <v>1619.53</v>
      </c>
      <c r="H1284" s="19">
        <v>9</v>
      </c>
    </row>
    <row r="1285" spans="1:8" x14ac:dyDescent="0.25">
      <c r="A1285" s="40" t="s">
        <v>2593</v>
      </c>
      <c r="B1285" s="40"/>
      <c r="C1285" s="41" t="s">
        <v>2594</v>
      </c>
      <c r="D1285" s="42" t="s">
        <v>131</v>
      </c>
      <c r="E1285" s="43">
        <v>6.69</v>
      </c>
      <c r="F1285" s="43">
        <v>1.95</v>
      </c>
      <c r="G1285" s="43">
        <v>8.64</v>
      </c>
      <c r="H1285" s="19">
        <v>9</v>
      </c>
    </row>
    <row r="1286" spans="1:8" x14ac:dyDescent="0.25">
      <c r="A1286" s="40" t="s">
        <v>2595</v>
      </c>
      <c r="B1286" s="40"/>
      <c r="C1286" s="41" t="s">
        <v>2596</v>
      </c>
      <c r="D1286" s="42" t="s">
        <v>21</v>
      </c>
      <c r="E1286" s="43">
        <v>248.76</v>
      </c>
      <c r="F1286" s="43"/>
      <c r="G1286" s="43">
        <v>248.76</v>
      </c>
      <c r="H1286" s="19">
        <v>9</v>
      </c>
    </row>
    <row r="1287" spans="1:8" x14ac:dyDescent="0.25">
      <c r="A1287" s="40" t="s">
        <v>2597</v>
      </c>
      <c r="B1287" s="40"/>
      <c r="C1287" s="41" t="s">
        <v>2598</v>
      </c>
      <c r="D1287" s="42" t="s">
        <v>73</v>
      </c>
      <c r="E1287" s="43">
        <v>1026.51</v>
      </c>
      <c r="F1287" s="43">
        <v>19.559999999999999</v>
      </c>
      <c r="G1287" s="43">
        <v>1046.07</v>
      </c>
      <c r="H1287" s="19">
        <v>9</v>
      </c>
    </row>
    <row r="1288" spans="1:8" x14ac:dyDescent="0.25">
      <c r="A1288" s="40" t="s">
        <v>2599</v>
      </c>
      <c r="B1288" s="40"/>
      <c r="C1288" s="41" t="s">
        <v>2600</v>
      </c>
      <c r="D1288" s="42" t="s">
        <v>73</v>
      </c>
      <c r="E1288" s="43">
        <v>169.28</v>
      </c>
      <c r="F1288" s="43">
        <v>19.559999999999999</v>
      </c>
      <c r="G1288" s="43">
        <v>188.84</v>
      </c>
      <c r="H1288" s="19">
        <v>9</v>
      </c>
    </row>
    <row r="1289" spans="1:8" x14ac:dyDescent="0.25">
      <c r="A1289" s="40" t="s">
        <v>2601</v>
      </c>
      <c r="B1289" s="40"/>
      <c r="C1289" s="41" t="s">
        <v>2602</v>
      </c>
      <c r="D1289" s="42" t="s">
        <v>73</v>
      </c>
      <c r="E1289" s="43">
        <v>467.02</v>
      </c>
      <c r="F1289" s="43">
        <v>19.559999999999999</v>
      </c>
      <c r="G1289" s="43">
        <v>486.58</v>
      </c>
      <c r="H1289" s="19">
        <v>9</v>
      </c>
    </row>
    <row r="1290" spans="1:8" x14ac:dyDescent="0.25">
      <c r="A1290" s="40" t="s">
        <v>2603</v>
      </c>
      <c r="B1290" s="40"/>
      <c r="C1290" s="41" t="s">
        <v>2604</v>
      </c>
      <c r="D1290" s="42" t="s">
        <v>21</v>
      </c>
      <c r="E1290" s="43">
        <v>200.9</v>
      </c>
      <c r="F1290" s="43">
        <v>58.68</v>
      </c>
      <c r="G1290" s="43">
        <v>259.58</v>
      </c>
      <c r="H1290" s="19">
        <v>9</v>
      </c>
    </row>
    <row r="1291" spans="1:8" x14ac:dyDescent="0.25">
      <c r="A1291" s="40" t="s">
        <v>2605</v>
      </c>
      <c r="B1291" s="40"/>
      <c r="C1291" s="41" t="s">
        <v>2606</v>
      </c>
      <c r="D1291" s="42" t="s">
        <v>21</v>
      </c>
      <c r="E1291" s="43">
        <v>201.07</v>
      </c>
      <c r="F1291" s="43">
        <v>58.68</v>
      </c>
      <c r="G1291" s="43">
        <v>259.75</v>
      </c>
      <c r="H1291" s="19">
        <v>9</v>
      </c>
    </row>
    <row r="1292" spans="1:8" x14ac:dyDescent="0.25">
      <c r="A1292" s="40" t="s">
        <v>2607</v>
      </c>
      <c r="B1292" s="40"/>
      <c r="C1292" s="41" t="s">
        <v>2608</v>
      </c>
      <c r="D1292" s="42" t="s">
        <v>21</v>
      </c>
      <c r="E1292" s="43">
        <v>214.66</v>
      </c>
      <c r="F1292" s="43">
        <v>58.68</v>
      </c>
      <c r="G1292" s="43">
        <v>273.33999999999997</v>
      </c>
      <c r="H1292" s="19">
        <v>9</v>
      </c>
    </row>
    <row r="1293" spans="1:8" x14ac:dyDescent="0.25">
      <c r="A1293" s="40" t="s">
        <v>2609</v>
      </c>
      <c r="B1293" s="40"/>
      <c r="C1293" s="41" t="s">
        <v>2610</v>
      </c>
      <c r="D1293" s="42" t="s">
        <v>21</v>
      </c>
      <c r="E1293" s="43">
        <v>242.51</v>
      </c>
      <c r="F1293" s="43">
        <v>58.68</v>
      </c>
      <c r="G1293" s="43">
        <v>301.19</v>
      </c>
      <c r="H1293" s="19">
        <v>9</v>
      </c>
    </row>
    <row r="1294" spans="1:8" ht="30" x14ac:dyDescent="0.25">
      <c r="A1294" s="40" t="s">
        <v>2611</v>
      </c>
      <c r="B1294" s="40"/>
      <c r="C1294" s="41" t="s">
        <v>2612</v>
      </c>
      <c r="D1294" s="42" t="s">
        <v>21</v>
      </c>
      <c r="E1294" s="43">
        <v>972.16</v>
      </c>
      <c r="F1294" s="43">
        <v>58.68</v>
      </c>
      <c r="G1294" s="43">
        <v>1030.8399999999999</v>
      </c>
      <c r="H1294" s="19">
        <v>9</v>
      </c>
    </row>
    <row r="1295" spans="1:8" ht="30" x14ac:dyDescent="0.25">
      <c r="A1295" s="40" t="s">
        <v>2613</v>
      </c>
      <c r="B1295" s="40"/>
      <c r="C1295" s="41" t="s">
        <v>2614</v>
      </c>
      <c r="D1295" s="42" t="s">
        <v>21</v>
      </c>
      <c r="E1295" s="43">
        <v>1086.43</v>
      </c>
      <c r="F1295" s="43">
        <v>58.68</v>
      </c>
      <c r="G1295" s="43">
        <v>1145.1099999999999</v>
      </c>
      <c r="H1295" s="19">
        <v>9</v>
      </c>
    </row>
    <row r="1296" spans="1:8" ht="30" x14ac:dyDescent="0.25">
      <c r="A1296" s="40" t="s">
        <v>2615</v>
      </c>
      <c r="B1296" s="40"/>
      <c r="C1296" s="41" t="s">
        <v>2616</v>
      </c>
      <c r="D1296" s="42" t="s">
        <v>21</v>
      </c>
      <c r="E1296" s="43">
        <v>1072.57</v>
      </c>
      <c r="F1296" s="43">
        <v>58.68</v>
      </c>
      <c r="G1296" s="43">
        <v>1131.25</v>
      </c>
      <c r="H1296" s="19">
        <v>9</v>
      </c>
    </row>
    <row r="1297" spans="1:8" ht="30" x14ac:dyDescent="0.25">
      <c r="A1297" s="40" t="s">
        <v>2617</v>
      </c>
      <c r="B1297" s="40"/>
      <c r="C1297" s="41" t="s">
        <v>2618</v>
      </c>
      <c r="D1297" s="42" t="s">
        <v>73</v>
      </c>
      <c r="E1297" s="43">
        <v>1315.34</v>
      </c>
      <c r="F1297" s="43">
        <v>58.68</v>
      </c>
      <c r="G1297" s="43">
        <v>1374.02</v>
      </c>
      <c r="H1297" s="19">
        <v>9</v>
      </c>
    </row>
    <row r="1298" spans="1:8" x14ac:dyDescent="0.25">
      <c r="A1298" s="40" t="s">
        <v>2619</v>
      </c>
      <c r="B1298" s="40"/>
      <c r="C1298" s="41" t="s">
        <v>2620</v>
      </c>
      <c r="D1298" s="42"/>
      <c r="E1298" s="43"/>
      <c r="F1298" s="43"/>
      <c r="G1298" s="43"/>
      <c r="H1298" s="19">
        <v>2</v>
      </c>
    </row>
    <row r="1299" spans="1:8" x14ac:dyDescent="0.25">
      <c r="A1299" s="40" t="s">
        <v>2621</v>
      </c>
      <c r="B1299" s="40"/>
      <c r="C1299" s="41" t="s">
        <v>2622</v>
      </c>
      <c r="D1299" s="42"/>
      <c r="E1299" s="43"/>
      <c r="F1299" s="43"/>
      <c r="G1299" s="43"/>
      <c r="H1299" s="19">
        <v>5</v>
      </c>
    </row>
    <row r="1300" spans="1:8" x14ac:dyDescent="0.25">
      <c r="A1300" s="40" t="s">
        <v>2623</v>
      </c>
      <c r="B1300" s="40"/>
      <c r="C1300" s="41" t="s">
        <v>2624</v>
      </c>
      <c r="D1300" s="42" t="s">
        <v>73</v>
      </c>
      <c r="E1300" s="43">
        <v>559.23</v>
      </c>
      <c r="F1300" s="43">
        <v>24.83</v>
      </c>
      <c r="G1300" s="43">
        <v>584.05999999999995</v>
      </c>
      <c r="H1300" s="19">
        <v>9</v>
      </c>
    </row>
    <row r="1301" spans="1:8" x14ac:dyDescent="0.25">
      <c r="A1301" s="40" t="s">
        <v>2625</v>
      </c>
      <c r="B1301" s="40"/>
      <c r="C1301" s="41" t="s">
        <v>2626</v>
      </c>
      <c r="D1301" s="42" t="s">
        <v>73</v>
      </c>
      <c r="E1301" s="43">
        <v>1160.01</v>
      </c>
      <c r="F1301" s="43">
        <v>24.83</v>
      </c>
      <c r="G1301" s="43">
        <v>1184.8399999999999</v>
      </c>
      <c r="H1301" s="19">
        <v>9</v>
      </c>
    </row>
    <row r="1302" spans="1:8" x14ac:dyDescent="0.25">
      <c r="A1302" s="40" t="s">
        <v>2627</v>
      </c>
      <c r="B1302" s="40"/>
      <c r="C1302" s="41" t="s">
        <v>2628</v>
      </c>
      <c r="D1302" s="42" t="s">
        <v>73</v>
      </c>
      <c r="E1302" s="43">
        <v>845.36</v>
      </c>
      <c r="F1302" s="43">
        <v>24.83</v>
      </c>
      <c r="G1302" s="43">
        <v>870.19</v>
      </c>
      <c r="H1302" s="19">
        <v>9</v>
      </c>
    </row>
    <row r="1303" spans="1:8" x14ac:dyDescent="0.25">
      <c r="A1303" s="40" t="s">
        <v>2629</v>
      </c>
      <c r="B1303" s="40"/>
      <c r="C1303" s="41" t="s">
        <v>2630</v>
      </c>
      <c r="D1303" s="42" t="s">
        <v>73</v>
      </c>
      <c r="E1303" s="43">
        <v>838.29</v>
      </c>
      <c r="F1303" s="43">
        <v>24.83</v>
      </c>
      <c r="G1303" s="43">
        <v>863.12</v>
      </c>
      <c r="H1303" s="19">
        <v>9</v>
      </c>
    </row>
    <row r="1304" spans="1:8" x14ac:dyDescent="0.25">
      <c r="A1304" s="40" t="s">
        <v>2631</v>
      </c>
      <c r="B1304" s="40"/>
      <c r="C1304" s="41" t="s">
        <v>2632</v>
      </c>
      <c r="D1304" s="42" t="s">
        <v>73</v>
      </c>
      <c r="E1304" s="43">
        <v>504.96</v>
      </c>
      <c r="F1304" s="43">
        <v>24.83</v>
      </c>
      <c r="G1304" s="43">
        <v>529.79</v>
      </c>
      <c r="H1304" s="19">
        <v>9</v>
      </c>
    </row>
    <row r="1305" spans="1:8" x14ac:dyDescent="0.25">
      <c r="A1305" s="40" t="s">
        <v>2633</v>
      </c>
      <c r="B1305" s="40"/>
      <c r="C1305" s="41" t="s">
        <v>2634</v>
      </c>
      <c r="D1305" s="42" t="s">
        <v>73</v>
      </c>
      <c r="E1305" s="43">
        <v>920.97</v>
      </c>
      <c r="F1305" s="43">
        <v>24.83</v>
      </c>
      <c r="G1305" s="43">
        <v>945.8</v>
      </c>
      <c r="H1305" s="19">
        <v>9</v>
      </c>
    </row>
    <row r="1306" spans="1:8" ht="30" x14ac:dyDescent="0.25">
      <c r="A1306" s="40" t="s">
        <v>2635</v>
      </c>
      <c r="B1306" s="40"/>
      <c r="C1306" s="41" t="s">
        <v>2636</v>
      </c>
      <c r="D1306" s="42" t="s">
        <v>73</v>
      </c>
      <c r="E1306" s="43">
        <v>274.97000000000003</v>
      </c>
      <c r="F1306" s="43"/>
      <c r="G1306" s="43">
        <v>274.97000000000003</v>
      </c>
      <c r="H1306" s="19">
        <v>9</v>
      </c>
    </row>
    <row r="1307" spans="1:8" ht="45" x14ac:dyDescent="0.25">
      <c r="A1307" s="40" t="s">
        <v>2637</v>
      </c>
      <c r="B1307" s="40"/>
      <c r="C1307" s="41" t="s">
        <v>2638</v>
      </c>
      <c r="D1307" s="42" t="s">
        <v>73</v>
      </c>
      <c r="E1307" s="43">
        <v>772.81</v>
      </c>
      <c r="F1307" s="43">
        <v>23.9</v>
      </c>
      <c r="G1307" s="43">
        <v>796.71</v>
      </c>
      <c r="H1307" s="19">
        <v>9</v>
      </c>
    </row>
    <row r="1308" spans="1:8" ht="45" x14ac:dyDescent="0.25">
      <c r="A1308" s="40" t="s">
        <v>2639</v>
      </c>
      <c r="B1308" s="40"/>
      <c r="C1308" s="41" t="s">
        <v>2640</v>
      </c>
      <c r="D1308" s="42" t="s">
        <v>73</v>
      </c>
      <c r="E1308" s="43">
        <v>719.25</v>
      </c>
      <c r="F1308" s="43">
        <v>23.9</v>
      </c>
      <c r="G1308" s="43">
        <v>743.15</v>
      </c>
      <c r="H1308" s="19">
        <v>9</v>
      </c>
    </row>
    <row r="1309" spans="1:8" ht="30" x14ac:dyDescent="0.25">
      <c r="A1309" s="40" t="s">
        <v>2641</v>
      </c>
      <c r="B1309" s="40"/>
      <c r="C1309" s="41" t="s">
        <v>2642</v>
      </c>
      <c r="D1309" s="42" t="s">
        <v>73</v>
      </c>
      <c r="E1309" s="43">
        <v>1636.07</v>
      </c>
      <c r="F1309" s="43">
        <v>63.26</v>
      </c>
      <c r="G1309" s="43">
        <v>1699.33</v>
      </c>
      <c r="H1309" s="19">
        <v>9</v>
      </c>
    </row>
    <row r="1310" spans="1:8" x14ac:dyDescent="0.25">
      <c r="A1310" s="40" t="s">
        <v>2643</v>
      </c>
      <c r="B1310" s="40"/>
      <c r="C1310" s="41" t="s">
        <v>2644</v>
      </c>
      <c r="D1310" s="42" t="s">
        <v>73</v>
      </c>
      <c r="E1310" s="43">
        <v>907.45</v>
      </c>
      <c r="F1310" s="43">
        <v>74.400000000000006</v>
      </c>
      <c r="G1310" s="43">
        <v>981.85</v>
      </c>
      <c r="H1310" s="19">
        <v>9</v>
      </c>
    </row>
    <row r="1311" spans="1:8" x14ac:dyDescent="0.25">
      <c r="A1311" s="40" t="s">
        <v>2645</v>
      </c>
      <c r="B1311" s="40"/>
      <c r="C1311" s="41" t="s">
        <v>2646</v>
      </c>
      <c r="D1311" s="42"/>
      <c r="E1311" s="43"/>
      <c r="F1311" s="43"/>
      <c r="G1311" s="43"/>
      <c r="H1311" s="19">
        <v>5</v>
      </c>
    </row>
    <row r="1312" spans="1:8" x14ac:dyDescent="0.25">
      <c r="A1312" s="40" t="s">
        <v>2647</v>
      </c>
      <c r="B1312" s="40"/>
      <c r="C1312" s="41" t="s">
        <v>2648</v>
      </c>
      <c r="D1312" s="42" t="s">
        <v>73</v>
      </c>
      <c r="E1312" s="43">
        <v>971.31</v>
      </c>
      <c r="F1312" s="43">
        <v>74.400000000000006</v>
      </c>
      <c r="G1312" s="43">
        <v>1045.71</v>
      </c>
      <c r="H1312" s="19">
        <v>9</v>
      </c>
    </row>
    <row r="1313" spans="1:8" x14ac:dyDescent="0.25">
      <c r="A1313" s="40" t="s">
        <v>2649</v>
      </c>
      <c r="B1313" s="40"/>
      <c r="C1313" s="41" t="s">
        <v>2650</v>
      </c>
      <c r="D1313" s="42" t="s">
        <v>73</v>
      </c>
      <c r="E1313" s="43">
        <v>946.93</v>
      </c>
      <c r="F1313" s="43">
        <v>74.400000000000006</v>
      </c>
      <c r="G1313" s="43">
        <v>1021.33</v>
      </c>
      <c r="H1313" s="19">
        <v>9</v>
      </c>
    </row>
    <row r="1314" spans="1:8" ht="30" x14ac:dyDescent="0.25">
      <c r="A1314" s="40" t="s">
        <v>2651</v>
      </c>
      <c r="B1314" s="40"/>
      <c r="C1314" s="41" t="s">
        <v>2652</v>
      </c>
      <c r="D1314" s="42" t="s">
        <v>21</v>
      </c>
      <c r="E1314" s="43">
        <v>1578.17</v>
      </c>
      <c r="F1314" s="43">
        <v>131.16</v>
      </c>
      <c r="G1314" s="43">
        <v>1709.33</v>
      </c>
      <c r="H1314" s="19">
        <v>9</v>
      </c>
    </row>
    <row r="1315" spans="1:8" ht="30" x14ac:dyDescent="0.25">
      <c r="A1315" s="40" t="s">
        <v>2653</v>
      </c>
      <c r="B1315" s="40"/>
      <c r="C1315" s="41" t="s">
        <v>2654</v>
      </c>
      <c r="D1315" s="42" t="s">
        <v>21</v>
      </c>
      <c r="E1315" s="43">
        <v>1526.14</v>
      </c>
      <c r="F1315" s="43">
        <v>131.16</v>
      </c>
      <c r="G1315" s="43">
        <v>1657.3</v>
      </c>
      <c r="H1315" s="19">
        <v>9</v>
      </c>
    </row>
    <row r="1316" spans="1:8" ht="30" x14ac:dyDescent="0.25">
      <c r="A1316" s="40" t="s">
        <v>2655</v>
      </c>
      <c r="B1316" s="40"/>
      <c r="C1316" s="41" t="s">
        <v>2656</v>
      </c>
      <c r="D1316" s="42" t="s">
        <v>73</v>
      </c>
      <c r="E1316" s="43">
        <v>1024.3</v>
      </c>
      <c r="F1316" s="43">
        <v>74.400000000000006</v>
      </c>
      <c r="G1316" s="43">
        <v>1098.7</v>
      </c>
      <c r="H1316" s="19">
        <v>9</v>
      </c>
    </row>
    <row r="1317" spans="1:8" ht="30" x14ac:dyDescent="0.25">
      <c r="A1317" s="40" t="s">
        <v>2657</v>
      </c>
      <c r="B1317" s="40"/>
      <c r="C1317" s="41" t="s">
        <v>2658</v>
      </c>
      <c r="D1317" s="42" t="s">
        <v>21</v>
      </c>
      <c r="E1317" s="43">
        <v>1965.77</v>
      </c>
      <c r="F1317" s="43">
        <v>131.16</v>
      </c>
      <c r="G1317" s="43">
        <v>2096.9299999999998</v>
      </c>
      <c r="H1317" s="19">
        <v>9</v>
      </c>
    </row>
    <row r="1318" spans="1:8" ht="30" x14ac:dyDescent="0.25">
      <c r="A1318" s="40" t="s">
        <v>2659</v>
      </c>
      <c r="B1318" s="40"/>
      <c r="C1318" s="41" t="s">
        <v>2660</v>
      </c>
      <c r="D1318" s="42" t="s">
        <v>21</v>
      </c>
      <c r="E1318" s="43">
        <v>2197.67</v>
      </c>
      <c r="F1318" s="43">
        <v>131.16</v>
      </c>
      <c r="G1318" s="43">
        <v>2328.83</v>
      </c>
      <c r="H1318" s="19">
        <v>9</v>
      </c>
    </row>
    <row r="1319" spans="1:8" x14ac:dyDescent="0.25">
      <c r="A1319" s="40" t="s">
        <v>2661</v>
      </c>
      <c r="B1319" s="40"/>
      <c r="C1319" s="41" t="s">
        <v>2662</v>
      </c>
      <c r="D1319" s="42" t="s">
        <v>73</v>
      </c>
      <c r="E1319" s="43">
        <v>913.51</v>
      </c>
      <c r="F1319" s="43">
        <v>74.400000000000006</v>
      </c>
      <c r="G1319" s="43">
        <v>987.91</v>
      </c>
      <c r="H1319" s="19">
        <v>9</v>
      </c>
    </row>
    <row r="1320" spans="1:8" x14ac:dyDescent="0.25">
      <c r="A1320" s="40" t="s">
        <v>2663</v>
      </c>
      <c r="B1320" s="40"/>
      <c r="C1320" s="41" t="s">
        <v>2664</v>
      </c>
      <c r="D1320" s="42" t="s">
        <v>73</v>
      </c>
      <c r="E1320" s="43">
        <v>493.86</v>
      </c>
      <c r="F1320" s="43">
        <v>74.400000000000006</v>
      </c>
      <c r="G1320" s="43">
        <v>568.26</v>
      </c>
      <c r="H1320" s="19">
        <v>9</v>
      </c>
    </row>
    <row r="1321" spans="1:8" x14ac:dyDescent="0.25">
      <c r="A1321" s="40" t="s">
        <v>2665</v>
      </c>
      <c r="B1321" s="40"/>
      <c r="C1321" s="41" t="s">
        <v>2666</v>
      </c>
      <c r="D1321" s="42" t="s">
        <v>73</v>
      </c>
      <c r="E1321" s="43">
        <v>1545.36</v>
      </c>
      <c r="F1321" s="43">
        <v>74.400000000000006</v>
      </c>
      <c r="G1321" s="43">
        <v>1619.76</v>
      </c>
      <c r="H1321" s="19">
        <v>9</v>
      </c>
    </row>
    <row r="1322" spans="1:8" ht="30" x14ac:dyDescent="0.25">
      <c r="A1322" s="40" t="s">
        <v>2667</v>
      </c>
      <c r="B1322" s="40"/>
      <c r="C1322" s="41" t="s">
        <v>2668</v>
      </c>
      <c r="D1322" s="42" t="s">
        <v>73</v>
      </c>
      <c r="E1322" s="43">
        <v>791.1</v>
      </c>
      <c r="F1322" s="43">
        <v>56.76</v>
      </c>
      <c r="G1322" s="43">
        <v>847.86</v>
      </c>
      <c r="H1322" s="19">
        <v>9</v>
      </c>
    </row>
    <row r="1323" spans="1:8" ht="30" x14ac:dyDescent="0.25">
      <c r="A1323" s="40" t="s">
        <v>2669</v>
      </c>
      <c r="B1323" s="40"/>
      <c r="C1323" s="41" t="s">
        <v>2670</v>
      </c>
      <c r="D1323" s="42" t="s">
        <v>73</v>
      </c>
      <c r="E1323" s="43">
        <v>724.15</v>
      </c>
      <c r="F1323" s="43">
        <v>74.400000000000006</v>
      </c>
      <c r="G1323" s="43">
        <v>798.55</v>
      </c>
      <c r="H1323" s="19">
        <v>9</v>
      </c>
    </row>
    <row r="1324" spans="1:8" ht="30" x14ac:dyDescent="0.25">
      <c r="A1324" s="40" t="s">
        <v>2671</v>
      </c>
      <c r="B1324" s="40"/>
      <c r="C1324" s="41" t="s">
        <v>2672</v>
      </c>
      <c r="D1324" s="42" t="s">
        <v>73</v>
      </c>
      <c r="E1324" s="43">
        <v>601.9</v>
      </c>
      <c r="F1324" s="43">
        <v>74.400000000000006</v>
      </c>
      <c r="G1324" s="43">
        <v>676.3</v>
      </c>
      <c r="H1324" s="19">
        <v>9</v>
      </c>
    </row>
    <row r="1325" spans="1:8" x14ac:dyDescent="0.25">
      <c r="A1325" s="40" t="s">
        <v>2673</v>
      </c>
      <c r="B1325" s="40"/>
      <c r="C1325" s="41" t="s">
        <v>2674</v>
      </c>
      <c r="D1325" s="42" t="s">
        <v>73</v>
      </c>
      <c r="E1325" s="43">
        <v>1309.6300000000001</v>
      </c>
      <c r="F1325" s="43">
        <v>74.400000000000006</v>
      </c>
      <c r="G1325" s="43">
        <v>1384.03</v>
      </c>
      <c r="H1325" s="19">
        <v>9</v>
      </c>
    </row>
    <row r="1326" spans="1:8" x14ac:dyDescent="0.25">
      <c r="A1326" s="40" t="s">
        <v>2675</v>
      </c>
      <c r="B1326" s="40"/>
      <c r="C1326" s="41" t="s">
        <v>2676</v>
      </c>
      <c r="D1326" s="42" t="s">
        <v>73</v>
      </c>
      <c r="E1326" s="43">
        <v>1856.39</v>
      </c>
      <c r="F1326" s="43">
        <v>74.400000000000006</v>
      </c>
      <c r="G1326" s="43">
        <v>1930.79</v>
      </c>
      <c r="H1326" s="19">
        <v>9</v>
      </c>
    </row>
    <row r="1327" spans="1:8" ht="30" x14ac:dyDescent="0.25">
      <c r="A1327" s="40" t="s">
        <v>2677</v>
      </c>
      <c r="B1327" s="40"/>
      <c r="C1327" s="41" t="s">
        <v>2678</v>
      </c>
      <c r="D1327" s="42" t="s">
        <v>73</v>
      </c>
      <c r="E1327" s="43">
        <v>1494.3</v>
      </c>
      <c r="F1327" s="43">
        <v>74.400000000000006</v>
      </c>
      <c r="G1327" s="43">
        <v>1568.7</v>
      </c>
      <c r="H1327" s="19">
        <v>9</v>
      </c>
    </row>
    <row r="1328" spans="1:8" x14ac:dyDescent="0.25">
      <c r="A1328" s="40" t="s">
        <v>2679</v>
      </c>
      <c r="B1328" s="40"/>
      <c r="C1328" s="41" t="s">
        <v>2680</v>
      </c>
      <c r="D1328" s="42" t="s">
        <v>73</v>
      </c>
      <c r="E1328" s="43">
        <v>839.88</v>
      </c>
      <c r="F1328" s="43">
        <v>49.44</v>
      </c>
      <c r="G1328" s="43">
        <v>889.32</v>
      </c>
      <c r="H1328" s="19">
        <v>9</v>
      </c>
    </row>
    <row r="1329" spans="1:8" x14ac:dyDescent="0.25">
      <c r="A1329" s="40" t="s">
        <v>2681</v>
      </c>
      <c r="B1329" s="40"/>
      <c r="C1329" s="41" t="s">
        <v>2682</v>
      </c>
      <c r="D1329" s="42" t="s">
        <v>73</v>
      </c>
      <c r="E1329" s="43">
        <v>744.15</v>
      </c>
      <c r="F1329" s="43">
        <v>56.76</v>
      </c>
      <c r="G1329" s="43">
        <v>800.91</v>
      </c>
      <c r="H1329" s="19">
        <v>9</v>
      </c>
    </row>
    <row r="1330" spans="1:8" ht="30" x14ac:dyDescent="0.25">
      <c r="A1330" s="40" t="s">
        <v>2683</v>
      </c>
      <c r="B1330" s="40"/>
      <c r="C1330" s="41" t="s">
        <v>2684</v>
      </c>
      <c r="D1330" s="42" t="s">
        <v>73</v>
      </c>
      <c r="E1330" s="43">
        <v>1946.97</v>
      </c>
      <c r="F1330" s="43">
        <v>49.44</v>
      </c>
      <c r="G1330" s="43">
        <v>1996.41</v>
      </c>
      <c r="H1330" s="19">
        <v>9</v>
      </c>
    </row>
    <row r="1331" spans="1:8" ht="30" x14ac:dyDescent="0.25">
      <c r="A1331" s="40" t="s">
        <v>2685</v>
      </c>
      <c r="B1331" s="40"/>
      <c r="C1331" s="41" t="s">
        <v>2686</v>
      </c>
      <c r="D1331" s="42" t="s">
        <v>73</v>
      </c>
      <c r="E1331" s="43">
        <v>1327.37</v>
      </c>
      <c r="F1331" s="43">
        <v>49.44</v>
      </c>
      <c r="G1331" s="43">
        <v>1376.81</v>
      </c>
      <c r="H1331" s="19">
        <v>9</v>
      </c>
    </row>
    <row r="1332" spans="1:8" x14ac:dyDescent="0.25">
      <c r="A1332" s="40" t="s">
        <v>2687</v>
      </c>
      <c r="B1332" s="40"/>
      <c r="C1332" s="41" t="s">
        <v>2688</v>
      </c>
      <c r="D1332" s="42" t="s">
        <v>73</v>
      </c>
      <c r="E1332" s="43">
        <v>1543.32</v>
      </c>
      <c r="F1332" s="43">
        <v>24.83</v>
      </c>
      <c r="G1332" s="43">
        <v>1568.15</v>
      </c>
      <c r="H1332" s="19">
        <v>9</v>
      </c>
    </row>
    <row r="1333" spans="1:8" x14ac:dyDescent="0.25">
      <c r="A1333" s="40" t="s">
        <v>2689</v>
      </c>
      <c r="B1333" s="40"/>
      <c r="C1333" s="41" t="s">
        <v>2690</v>
      </c>
      <c r="D1333" s="42" t="s">
        <v>73</v>
      </c>
      <c r="E1333" s="43">
        <v>364.33</v>
      </c>
      <c r="F1333" s="43">
        <v>39.119999999999997</v>
      </c>
      <c r="G1333" s="43">
        <v>403.45</v>
      </c>
      <c r="H1333" s="19">
        <v>9</v>
      </c>
    </row>
    <row r="1334" spans="1:8" ht="30" x14ac:dyDescent="0.25">
      <c r="A1334" s="40" t="s">
        <v>2691</v>
      </c>
      <c r="B1334" s="40"/>
      <c r="C1334" s="41" t="s">
        <v>2692</v>
      </c>
      <c r="D1334" s="42" t="s">
        <v>73</v>
      </c>
      <c r="E1334" s="43">
        <v>931.17</v>
      </c>
      <c r="F1334" s="43">
        <v>74.400000000000006</v>
      </c>
      <c r="G1334" s="43">
        <v>1005.57</v>
      </c>
      <c r="H1334" s="19">
        <v>9</v>
      </c>
    </row>
    <row r="1335" spans="1:8" ht="30" x14ac:dyDescent="0.25">
      <c r="A1335" s="40" t="s">
        <v>2693</v>
      </c>
      <c r="B1335" s="40"/>
      <c r="C1335" s="41" t="s">
        <v>2694</v>
      </c>
      <c r="D1335" s="42" t="s">
        <v>73</v>
      </c>
      <c r="E1335" s="43">
        <v>1231.51</v>
      </c>
      <c r="F1335" s="43">
        <v>118.06</v>
      </c>
      <c r="G1335" s="43">
        <v>1349.57</v>
      </c>
      <c r="H1335" s="19">
        <v>9</v>
      </c>
    </row>
    <row r="1336" spans="1:8" ht="30" x14ac:dyDescent="0.25">
      <c r="A1336" s="40" t="s">
        <v>2695</v>
      </c>
      <c r="B1336" s="40"/>
      <c r="C1336" s="41" t="s">
        <v>2696</v>
      </c>
      <c r="D1336" s="42" t="s">
        <v>73</v>
      </c>
      <c r="E1336" s="43">
        <v>6273.81</v>
      </c>
      <c r="F1336" s="43">
        <v>145.72999999999999</v>
      </c>
      <c r="G1336" s="43">
        <v>6419.54</v>
      </c>
      <c r="H1336" s="19">
        <v>9</v>
      </c>
    </row>
    <row r="1337" spans="1:8" ht="30" x14ac:dyDescent="0.25">
      <c r="A1337" s="40" t="s">
        <v>2697</v>
      </c>
      <c r="B1337" s="40"/>
      <c r="C1337" s="41" t="s">
        <v>2698</v>
      </c>
      <c r="D1337" s="42" t="s">
        <v>73</v>
      </c>
      <c r="E1337" s="43">
        <v>903.53</v>
      </c>
      <c r="F1337" s="43">
        <v>49.44</v>
      </c>
      <c r="G1337" s="43">
        <v>952.97</v>
      </c>
      <c r="H1337" s="19">
        <v>9</v>
      </c>
    </row>
    <row r="1338" spans="1:8" ht="30" x14ac:dyDescent="0.25">
      <c r="A1338" s="40" t="s">
        <v>2699</v>
      </c>
      <c r="B1338" s="40"/>
      <c r="C1338" s="41" t="s">
        <v>2700</v>
      </c>
      <c r="D1338" s="42" t="s">
        <v>73</v>
      </c>
      <c r="E1338" s="43">
        <v>1707.67</v>
      </c>
      <c r="F1338" s="43">
        <v>56.5</v>
      </c>
      <c r="G1338" s="43">
        <v>1764.17</v>
      </c>
      <c r="H1338" s="19">
        <v>9</v>
      </c>
    </row>
    <row r="1339" spans="1:8" ht="30" x14ac:dyDescent="0.25">
      <c r="A1339" s="40" t="s">
        <v>2701</v>
      </c>
      <c r="B1339" s="40"/>
      <c r="C1339" s="41" t="s">
        <v>2702</v>
      </c>
      <c r="D1339" s="42" t="s">
        <v>73</v>
      </c>
      <c r="E1339" s="43">
        <v>882.55</v>
      </c>
      <c r="F1339" s="43">
        <v>74.400000000000006</v>
      </c>
      <c r="G1339" s="43">
        <v>956.95</v>
      </c>
      <c r="H1339" s="19">
        <v>9</v>
      </c>
    </row>
    <row r="1340" spans="1:8" x14ac:dyDescent="0.25">
      <c r="A1340" s="40" t="s">
        <v>2703</v>
      </c>
      <c r="B1340" s="40"/>
      <c r="C1340" s="41" t="s">
        <v>2704</v>
      </c>
      <c r="D1340" s="42"/>
      <c r="E1340" s="43"/>
      <c r="F1340" s="43"/>
      <c r="G1340" s="43"/>
      <c r="H1340" s="19">
        <v>5</v>
      </c>
    </row>
    <row r="1341" spans="1:8" ht="30" x14ac:dyDescent="0.25">
      <c r="A1341" s="40" t="s">
        <v>2705</v>
      </c>
      <c r="B1341" s="40"/>
      <c r="C1341" s="41" t="s">
        <v>2706</v>
      </c>
      <c r="D1341" s="42" t="s">
        <v>131</v>
      </c>
      <c r="E1341" s="43">
        <v>856.21</v>
      </c>
      <c r="F1341" s="43">
        <v>39.119999999999997</v>
      </c>
      <c r="G1341" s="43">
        <v>895.33</v>
      </c>
      <c r="H1341" s="19">
        <v>9</v>
      </c>
    </row>
    <row r="1342" spans="1:8" x14ac:dyDescent="0.25">
      <c r="A1342" s="40" t="s">
        <v>2707</v>
      </c>
      <c r="B1342" s="40"/>
      <c r="C1342" s="41" t="s">
        <v>8298</v>
      </c>
      <c r="D1342" s="42" t="s">
        <v>131</v>
      </c>
      <c r="E1342" s="43">
        <v>799.28</v>
      </c>
      <c r="F1342" s="43">
        <v>15.65</v>
      </c>
      <c r="G1342" s="43">
        <v>814.93</v>
      </c>
      <c r="H1342" s="19">
        <v>9</v>
      </c>
    </row>
    <row r="1343" spans="1:8" x14ac:dyDescent="0.25">
      <c r="A1343" s="40" t="s">
        <v>2709</v>
      </c>
      <c r="B1343" s="40"/>
      <c r="C1343" s="41" t="s">
        <v>8299</v>
      </c>
      <c r="D1343" s="42" t="s">
        <v>131</v>
      </c>
      <c r="E1343" s="43">
        <v>1287.99</v>
      </c>
      <c r="F1343" s="43">
        <v>39.119999999999997</v>
      </c>
      <c r="G1343" s="43">
        <v>1327.11</v>
      </c>
      <c r="H1343" s="19">
        <v>9</v>
      </c>
    </row>
    <row r="1344" spans="1:8" x14ac:dyDescent="0.25">
      <c r="A1344" s="40" t="s">
        <v>2711</v>
      </c>
      <c r="B1344" s="40"/>
      <c r="C1344" s="41" t="s">
        <v>2712</v>
      </c>
      <c r="D1344" s="42" t="s">
        <v>73</v>
      </c>
      <c r="E1344" s="43">
        <v>1281.76</v>
      </c>
      <c r="F1344" s="43">
        <v>78.239999999999995</v>
      </c>
      <c r="G1344" s="43">
        <v>1360</v>
      </c>
      <c r="H1344" s="19">
        <v>9</v>
      </c>
    </row>
    <row r="1345" spans="1:8" ht="30" x14ac:dyDescent="0.25">
      <c r="A1345" s="40" t="s">
        <v>2713</v>
      </c>
      <c r="B1345" s="40"/>
      <c r="C1345" s="41" t="s">
        <v>2714</v>
      </c>
      <c r="D1345" s="42" t="s">
        <v>73</v>
      </c>
      <c r="E1345" s="43">
        <v>1131.23</v>
      </c>
      <c r="F1345" s="43">
        <v>12.91</v>
      </c>
      <c r="G1345" s="43">
        <v>1144.1400000000001</v>
      </c>
      <c r="H1345" s="19">
        <v>9</v>
      </c>
    </row>
    <row r="1346" spans="1:8" ht="30" x14ac:dyDescent="0.25">
      <c r="A1346" s="40" t="s">
        <v>2715</v>
      </c>
      <c r="B1346" s="40"/>
      <c r="C1346" s="41" t="s">
        <v>2716</v>
      </c>
      <c r="D1346" s="42" t="s">
        <v>73</v>
      </c>
      <c r="E1346" s="43">
        <v>1069.08</v>
      </c>
      <c r="F1346" s="43">
        <v>39.119999999999997</v>
      </c>
      <c r="G1346" s="43">
        <v>1108.2</v>
      </c>
      <c r="H1346" s="19">
        <v>9</v>
      </c>
    </row>
    <row r="1347" spans="1:8" ht="45" x14ac:dyDescent="0.25">
      <c r="A1347" s="40" t="s">
        <v>2717</v>
      </c>
      <c r="B1347" s="40"/>
      <c r="C1347" s="41" t="s">
        <v>2718</v>
      </c>
      <c r="D1347" s="42" t="s">
        <v>73</v>
      </c>
      <c r="E1347" s="43">
        <v>1210.0899999999999</v>
      </c>
      <c r="F1347" s="43">
        <v>24.83</v>
      </c>
      <c r="G1347" s="43">
        <v>1234.92</v>
      </c>
      <c r="H1347" s="19">
        <v>9</v>
      </c>
    </row>
    <row r="1348" spans="1:8" ht="30" x14ac:dyDescent="0.25">
      <c r="A1348" s="40" t="s">
        <v>2719</v>
      </c>
      <c r="B1348" s="40"/>
      <c r="C1348" s="41" t="s">
        <v>2720</v>
      </c>
      <c r="D1348" s="42" t="s">
        <v>73</v>
      </c>
      <c r="E1348" s="43">
        <v>687.09</v>
      </c>
      <c r="F1348" s="43">
        <v>49.44</v>
      </c>
      <c r="G1348" s="43">
        <v>736.53</v>
      </c>
      <c r="H1348" s="19">
        <v>9</v>
      </c>
    </row>
    <row r="1349" spans="1:8" x14ac:dyDescent="0.25">
      <c r="A1349" s="40" t="s">
        <v>2721</v>
      </c>
      <c r="B1349" s="40"/>
      <c r="C1349" s="41" t="s">
        <v>2722</v>
      </c>
      <c r="D1349" s="42" t="s">
        <v>131</v>
      </c>
      <c r="E1349" s="43">
        <v>189.78</v>
      </c>
      <c r="F1349" s="43">
        <v>19.559999999999999</v>
      </c>
      <c r="G1349" s="43">
        <v>209.34</v>
      </c>
      <c r="H1349" s="19">
        <v>9</v>
      </c>
    </row>
    <row r="1350" spans="1:8" x14ac:dyDescent="0.25">
      <c r="A1350" s="40" t="s">
        <v>2723</v>
      </c>
      <c r="B1350" s="40"/>
      <c r="C1350" s="41" t="s">
        <v>2724</v>
      </c>
      <c r="D1350" s="42" t="s">
        <v>131</v>
      </c>
      <c r="E1350" s="43">
        <v>224.03</v>
      </c>
      <c r="F1350" s="43">
        <v>19.559999999999999</v>
      </c>
      <c r="G1350" s="43">
        <v>243.59</v>
      </c>
      <c r="H1350" s="19">
        <v>9</v>
      </c>
    </row>
    <row r="1351" spans="1:8" ht="30" x14ac:dyDescent="0.25">
      <c r="A1351" s="40" t="s">
        <v>2725</v>
      </c>
      <c r="B1351" s="40"/>
      <c r="C1351" s="41" t="s">
        <v>2726</v>
      </c>
      <c r="D1351" s="42" t="s">
        <v>73</v>
      </c>
      <c r="E1351" s="43">
        <v>1182.05</v>
      </c>
      <c r="F1351" s="43">
        <v>56.76</v>
      </c>
      <c r="G1351" s="43">
        <v>1238.81</v>
      </c>
      <c r="H1351" s="19">
        <v>9</v>
      </c>
    </row>
    <row r="1352" spans="1:8" ht="30" x14ac:dyDescent="0.25">
      <c r="A1352" s="40" t="s">
        <v>2727</v>
      </c>
      <c r="B1352" s="40"/>
      <c r="C1352" s="41" t="s">
        <v>2728</v>
      </c>
      <c r="D1352" s="42" t="s">
        <v>73</v>
      </c>
      <c r="E1352" s="43">
        <v>1588.19</v>
      </c>
      <c r="F1352" s="43">
        <v>24.83</v>
      </c>
      <c r="G1352" s="43">
        <v>1613.02</v>
      </c>
      <c r="H1352" s="19">
        <v>9</v>
      </c>
    </row>
    <row r="1353" spans="1:8" ht="30" x14ac:dyDescent="0.25">
      <c r="A1353" s="40" t="s">
        <v>2729</v>
      </c>
      <c r="B1353" s="40"/>
      <c r="C1353" s="41" t="s">
        <v>2730</v>
      </c>
      <c r="D1353" s="42" t="s">
        <v>73</v>
      </c>
      <c r="E1353" s="43">
        <v>1087.72</v>
      </c>
      <c r="F1353" s="43">
        <v>49.44</v>
      </c>
      <c r="G1353" s="43">
        <v>1137.1600000000001</v>
      </c>
      <c r="H1353" s="19">
        <v>9</v>
      </c>
    </row>
    <row r="1354" spans="1:8" ht="30" x14ac:dyDescent="0.25">
      <c r="A1354" s="40" t="s">
        <v>2731</v>
      </c>
      <c r="B1354" s="40"/>
      <c r="C1354" s="41" t="s">
        <v>2732</v>
      </c>
      <c r="D1354" s="42" t="s">
        <v>73</v>
      </c>
      <c r="E1354" s="43">
        <v>791.24</v>
      </c>
      <c r="F1354" s="43">
        <v>15.65</v>
      </c>
      <c r="G1354" s="43">
        <v>806.89</v>
      </c>
      <c r="H1354" s="19">
        <v>9</v>
      </c>
    </row>
    <row r="1355" spans="1:8" ht="45" x14ac:dyDescent="0.25">
      <c r="A1355" s="40" t="s">
        <v>2733</v>
      </c>
      <c r="B1355" s="40"/>
      <c r="C1355" s="41" t="s">
        <v>2734</v>
      </c>
      <c r="D1355" s="42" t="s">
        <v>73</v>
      </c>
      <c r="E1355" s="43">
        <v>642.62</v>
      </c>
      <c r="F1355" s="43"/>
      <c r="G1355" s="43">
        <v>642.62</v>
      </c>
      <c r="H1355" s="19">
        <v>9</v>
      </c>
    </row>
    <row r="1356" spans="1:8" x14ac:dyDescent="0.25">
      <c r="A1356" s="40" t="s">
        <v>2735</v>
      </c>
      <c r="B1356" s="40"/>
      <c r="C1356" s="41" t="s">
        <v>2736</v>
      </c>
      <c r="D1356" s="42"/>
      <c r="E1356" s="43"/>
      <c r="F1356" s="43"/>
      <c r="G1356" s="43"/>
      <c r="H1356" s="19">
        <v>5</v>
      </c>
    </row>
    <row r="1357" spans="1:8" ht="30" x14ac:dyDescent="0.25">
      <c r="A1357" s="40" t="s">
        <v>2737</v>
      </c>
      <c r="B1357" s="40"/>
      <c r="C1357" s="41" t="s">
        <v>2738</v>
      </c>
      <c r="D1357" s="42" t="s">
        <v>73</v>
      </c>
      <c r="E1357" s="43">
        <v>3366.31</v>
      </c>
      <c r="F1357" s="43">
        <v>55.1</v>
      </c>
      <c r="G1357" s="43">
        <v>3421.41</v>
      </c>
      <c r="H1357" s="19">
        <v>9</v>
      </c>
    </row>
    <row r="1358" spans="1:8" ht="30" x14ac:dyDescent="0.25">
      <c r="A1358" s="40" t="s">
        <v>2739</v>
      </c>
      <c r="B1358" s="40"/>
      <c r="C1358" s="41" t="s">
        <v>2740</v>
      </c>
      <c r="D1358" s="42" t="s">
        <v>73</v>
      </c>
      <c r="E1358" s="43">
        <v>1981.85</v>
      </c>
      <c r="F1358" s="43">
        <v>55.1</v>
      </c>
      <c r="G1358" s="43">
        <v>2036.95</v>
      </c>
      <c r="H1358" s="19">
        <v>9</v>
      </c>
    </row>
    <row r="1359" spans="1:8" ht="30" x14ac:dyDescent="0.25">
      <c r="A1359" s="40" t="s">
        <v>2741</v>
      </c>
      <c r="B1359" s="40"/>
      <c r="C1359" s="41" t="s">
        <v>2742</v>
      </c>
      <c r="D1359" s="42" t="s">
        <v>73</v>
      </c>
      <c r="E1359" s="43">
        <v>2125.63</v>
      </c>
      <c r="F1359" s="43">
        <v>55.1</v>
      </c>
      <c r="G1359" s="43">
        <v>2180.73</v>
      </c>
      <c r="H1359" s="19">
        <v>9</v>
      </c>
    </row>
    <row r="1360" spans="1:8" ht="30" x14ac:dyDescent="0.25">
      <c r="A1360" s="40" t="s">
        <v>2743</v>
      </c>
      <c r="B1360" s="40"/>
      <c r="C1360" s="41" t="s">
        <v>2744</v>
      </c>
      <c r="D1360" s="42" t="s">
        <v>73</v>
      </c>
      <c r="E1360" s="43">
        <v>3219.91</v>
      </c>
      <c r="F1360" s="43">
        <v>55.1</v>
      </c>
      <c r="G1360" s="43">
        <v>3275.01</v>
      </c>
      <c r="H1360" s="19">
        <v>9</v>
      </c>
    </row>
    <row r="1361" spans="1:8" ht="30" x14ac:dyDescent="0.25">
      <c r="A1361" s="40" t="s">
        <v>2745</v>
      </c>
      <c r="B1361" s="40"/>
      <c r="C1361" s="41" t="s">
        <v>2746</v>
      </c>
      <c r="D1361" s="42" t="s">
        <v>73</v>
      </c>
      <c r="E1361" s="43">
        <v>2595.7199999999998</v>
      </c>
      <c r="F1361" s="43">
        <v>100.96</v>
      </c>
      <c r="G1361" s="43">
        <v>2696.68</v>
      </c>
      <c r="H1361" s="19">
        <v>9</v>
      </c>
    </row>
    <row r="1362" spans="1:8" ht="45" x14ac:dyDescent="0.25">
      <c r="A1362" s="40" t="s">
        <v>2747</v>
      </c>
      <c r="B1362" s="40"/>
      <c r="C1362" s="41" t="s">
        <v>2748</v>
      </c>
      <c r="D1362" s="42" t="s">
        <v>73</v>
      </c>
      <c r="E1362" s="43">
        <v>3910.86</v>
      </c>
      <c r="F1362" s="43">
        <v>100.96</v>
      </c>
      <c r="G1362" s="43">
        <v>4011.82</v>
      </c>
      <c r="H1362" s="19">
        <v>9</v>
      </c>
    </row>
    <row r="1363" spans="1:8" ht="45" x14ac:dyDescent="0.25">
      <c r="A1363" s="40" t="s">
        <v>2749</v>
      </c>
      <c r="B1363" s="40"/>
      <c r="C1363" s="41" t="s">
        <v>2750</v>
      </c>
      <c r="D1363" s="42" t="s">
        <v>73</v>
      </c>
      <c r="E1363" s="43">
        <v>3127.98</v>
      </c>
      <c r="F1363" s="43">
        <v>100.96</v>
      </c>
      <c r="G1363" s="43">
        <v>3228.94</v>
      </c>
      <c r="H1363" s="19">
        <v>9</v>
      </c>
    </row>
    <row r="1364" spans="1:8" ht="45" x14ac:dyDescent="0.25">
      <c r="A1364" s="40" t="s">
        <v>2751</v>
      </c>
      <c r="B1364" s="40"/>
      <c r="C1364" s="41" t="s">
        <v>2752</v>
      </c>
      <c r="D1364" s="42" t="s">
        <v>73</v>
      </c>
      <c r="E1364" s="43">
        <v>3958.95</v>
      </c>
      <c r="F1364" s="43">
        <v>100.96</v>
      </c>
      <c r="G1364" s="43">
        <v>4059.91</v>
      </c>
      <c r="H1364" s="19">
        <v>9</v>
      </c>
    </row>
    <row r="1365" spans="1:8" ht="30" x14ac:dyDescent="0.25">
      <c r="A1365" s="40" t="s">
        <v>2753</v>
      </c>
      <c r="B1365" s="40"/>
      <c r="C1365" s="41" t="s">
        <v>2754</v>
      </c>
      <c r="D1365" s="42" t="s">
        <v>73</v>
      </c>
      <c r="E1365" s="43">
        <v>2534.14</v>
      </c>
      <c r="F1365" s="43">
        <v>55.1</v>
      </c>
      <c r="G1365" s="43">
        <v>2589.2399999999998</v>
      </c>
      <c r="H1365" s="19">
        <v>9</v>
      </c>
    </row>
    <row r="1366" spans="1:8" ht="30" x14ac:dyDescent="0.25">
      <c r="A1366" s="40" t="s">
        <v>2755</v>
      </c>
      <c r="B1366" s="40"/>
      <c r="C1366" s="41" t="s">
        <v>2756</v>
      </c>
      <c r="D1366" s="42" t="s">
        <v>73</v>
      </c>
      <c r="E1366" s="43">
        <v>2557.8200000000002</v>
      </c>
      <c r="F1366" s="43">
        <v>55.1</v>
      </c>
      <c r="G1366" s="43">
        <v>2612.92</v>
      </c>
      <c r="H1366" s="19">
        <v>9</v>
      </c>
    </row>
    <row r="1367" spans="1:8" ht="30" x14ac:dyDescent="0.25">
      <c r="A1367" s="40" t="s">
        <v>2757</v>
      </c>
      <c r="B1367" s="40"/>
      <c r="C1367" s="41" t="s">
        <v>2758</v>
      </c>
      <c r="D1367" s="42" t="s">
        <v>73</v>
      </c>
      <c r="E1367" s="43">
        <v>3813.37</v>
      </c>
      <c r="F1367" s="43">
        <v>55.1</v>
      </c>
      <c r="G1367" s="43">
        <v>3868.47</v>
      </c>
      <c r="H1367" s="19">
        <v>9</v>
      </c>
    </row>
    <row r="1368" spans="1:8" ht="30" x14ac:dyDescent="0.25">
      <c r="A1368" s="40" t="s">
        <v>2759</v>
      </c>
      <c r="B1368" s="40"/>
      <c r="C1368" s="41" t="s">
        <v>2760</v>
      </c>
      <c r="D1368" s="42" t="s">
        <v>73</v>
      </c>
      <c r="E1368" s="43">
        <v>3165.67</v>
      </c>
      <c r="F1368" s="43">
        <v>100.96</v>
      </c>
      <c r="G1368" s="43">
        <v>3266.63</v>
      </c>
      <c r="H1368" s="19">
        <v>9</v>
      </c>
    </row>
    <row r="1369" spans="1:8" ht="45" x14ac:dyDescent="0.25">
      <c r="A1369" s="40" t="s">
        <v>2761</v>
      </c>
      <c r="B1369" s="40"/>
      <c r="C1369" s="41" t="s">
        <v>2762</v>
      </c>
      <c r="D1369" s="42" t="s">
        <v>73</v>
      </c>
      <c r="E1369" s="43">
        <v>4495.87</v>
      </c>
      <c r="F1369" s="43">
        <v>100.96</v>
      </c>
      <c r="G1369" s="43">
        <v>4596.83</v>
      </c>
      <c r="H1369" s="19">
        <v>9</v>
      </c>
    </row>
    <row r="1370" spans="1:8" ht="45" x14ac:dyDescent="0.25">
      <c r="A1370" s="40" t="s">
        <v>2763</v>
      </c>
      <c r="B1370" s="40"/>
      <c r="C1370" s="41" t="s">
        <v>2764</v>
      </c>
      <c r="D1370" s="42" t="s">
        <v>73</v>
      </c>
      <c r="E1370" s="43">
        <v>3432.57</v>
      </c>
      <c r="F1370" s="43">
        <v>100.96</v>
      </c>
      <c r="G1370" s="43">
        <v>3533.53</v>
      </c>
      <c r="H1370" s="19">
        <v>9</v>
      </c>
    </row>
    <row r="1371" spans="1:8" ht="45" x14ac:dyDescent="0.25">
      <c r="A1371" s="40" t="s">
        <v>2765</v>
      </c>
      <c r="B1371" s="40"/>
      <c r="C1371" s="41" t="s">
        <v>2766</v>
      </c>
      <c r="D1371" s="42" t="s">
        <v>73</v>
      </c>
      <c r="E1371" s="43">
        <v>4536.79</v>
      </c>
      <c r="F1371" s="43">
        <v>100.96</v>
      </c>
      <c r="G1371" s="43">
        <v>4637.75</v>
      </c>
      <c r="H1371" s="19">
        <v>9</v>
      </c>
    </row>
    <row r="1372" spans="1:8" ht="45" x14ac:dyDescent="0.25">
      <c r="A1372" s="40" t="s">
        <v>2767</v>
      </c>
      <c r="B1372" s="40"/>
      <c r="C1372" s="41" t="s">
        <v>2768</v>
      </c>
      <c r="D1372" s="42" t="s">
        <v>73</v>
      </c>
      <c r="E1372" s="43">
        <v>4601.88</v>
      </c>
      <c r="F1372" s="43">
        <v>100.96</v>
      </c>
      <c r="G1372" s="43">
        <v>4702.84</v>
      </c>
      <c r="H1372" s="19">
        <v>9</v>
      </c>
    </row>
    <row r="1373" spans="1:8" ht="45" x14ac:dyDescent="0.25">
      <c r="A1373" s="40" t="s">
        <v>2769</v>
      </c>
      <c r="B1373" s="40"/>
      <c r="C1373" s="41" t="s">
        <v>2770</v>
      </c>
      <c r="D1373" s="42" t="s">
        <v>73</v>
      </c>
      <c r="E1373" s="43">
        <v>4451.71</v>
      </c>
      <c r="F1373" s="43">
        <v>55.1</v>
      </c>
      <c r="G1373" s="43">
        <v>4506.8100000000004</v>
      </c>
      <c r="H1373" s="19">
        <v>9</v>
      </c>
    </row>
    <row r="1374" spans="1:8" ht="30" x14ac:dyDescent="0.25">
      <c r="A1374" s="40" t="s">
        <v>2771</v>
      </c>
      <c r="B1374" s="40"/>
      <c r="C1374" s="41" t="s">
        <v>2772</v>
      </c>
      <c r="D1374" s="42" t="s">
        <v>73</v>
      </c>
      <c r="E1374" s="43">
        <v>3459.93</v>
      </c>
      <c r="F1374" s="43">
        <v>55.1</v>
      </c>
      <c r="G1374" s="43">
        <v>3515.03</v>
      </c>
      <c r="H1374" s="19">
        <v>9</v>
      </c>
    </row>
    <row r="1375" spans="1:8" ht="45" x14ac:dyDescent="0.25">
      <c r="A1375" s="40" t="s">
        <v>2773</v>
      </c>
      <c r="B1375" s="40"/>
      <c r="C1375" s="41" t="s">
        <v>2774</v>
      </c>
      <c r="D1375" s="42" t="s">
        <v>73</v>
      </c>
      <c r="E1375" s="43">
        <v>4744.07</v>
      </c>
      <c r="F1375" s="43">
        <v>55.1</v>
      </c>
      <c r="G1375" s="43">
        <v>4799.17</v>
      </c>
      <c r="H1375" s="19">
        <v>9</v>
      </c>
    </row>
    <row r="1376" spans="1:8" ht="45" x14ac:dyDescent="0.25">
      <c r="A1376" s="40" t="s">
        <v>2775</v>
      </c>
      <c r="B1376" s="40"/>
      <c r="C1376" s="41" t="s">
        <v>2776</v>
      </c>
      <c r="D1376" s="42" t="s">
        <v>73</v>
      </c>
      <c r="E1376" s="43">
        <v>3530.55</v>
      </c>
      <c r="F1376" s="43">
        <v>221.16</v>
      </c>
      <c r="G1376" s="43">
        <v>3751.71</v>
      </c>
      <c r="H1376" s="19">
        <v>9</v>
      </c>
    </row>
    <row r="1377" spans="1:8" ht="30" x14ac:dyDescent="0.25">
      <c r="A1377" s="40" t="s">
        <v>2777</v>
      </c>
      <c r="B1377" s="40"/>
      <c r="C1377" s="41" t="s">
        <v>2778</v>
      </c>
      <c r="D1377" s="42" t="s">
        <v>73</v>
      </c>
      <c r="E1377" s="43">
        <v>3027.22</v>
      </c>
      <c r="F1377" s="43">
        <v>55.1</v>
      </c>
      <c r="G1377" s="43">
        <v>3082.32</v>
      </c>
      <c r="H1377" s="19">
        <v>9</v>
      </c>
    </row>
    <row r="1378" spans="1:8" ht="30" x14ac:dyDescent="0.25">
      <c r="A1378" s="40" t="s">
        <v>2779</v>
      </c>
      <c r="B1378" s="40"/>
      <c r="C1378" s="41" t="s">
        <v>2780</v>
      </c>
      <c r="D1378" s="42" t="s">
        <v>73</v>
      </c>
      <c r="E1378" s="43">
        <v>1817.51</v>
      </c>
      <c r="F1378" s="43">
        <v>55.1</v>
      </c>
      <c r="G1378" s="43">
        <v>1872.61</v>
      </c>
      <c r="H1378" s="19">
        <v>9</v>
      </c>
    </row>
    <row r="1379" spans="1:8" ht="30" x14ac:dyDescent="0.25">
      <c r="A1379" s="40" t="s">
        <v>2781</v>
      </c>
      <c r="B1379" s="40"/>
      <c r="C1379" s="41" t="s">
        <v>2782</v>
      </c>
      <c r="D1379" s="42" t="s">
        <v>73</v>
      </c>
      <c r="E1379" s="43">
        <v>2912.36</v>
      </c>
      <c r="F1379" s="43">
        <v>55.1</v>
      </c>
      <c r="G1379" s="43">
        <v>2967.46</v>
      </c>
      <c r="H1379" s="19">
        <v>9</v>
      </c>
    </row>
    <row r="1380" spans="1:8" ht="30" x14ac:dyDescent="0.25">
      <c r="A1380" s="40" t="s">
        <v>2783</v>
      </c>
      <c r="B1380" s="40"/>
      <c r="C1380" s="41" t="s">
        <v>2784</v>
      </c>
      <c r="D1380" s="42" t="s">
        <v>73</v>
      </c>
      <c r="E1380" s="43">
        <v>2416.1999999999998</v>
      </c>
      <c r="F1380" s="43">
        <v>55.1</v>
      </c>
      <c r="G1380" s="43">
        <v>2471.3000000000002</v>
      </c>
      <c r="H1380" s="19">
        <v>9</v>
      </c>
    </row>
    <row r="1381" spans="1:8" x14ac:dyDescent="0.25">
      <c r="A1381" s="40" t="s">
        <v>2785</v>
      </c>
      <c r="B1381" s="40"/>
      <c r="C1381" s="41" t="s">
        <v>2786</v>
      </c>
      <c r="D1381" s="42"/>
      <c r="E1381" s="43"/>
      <c r="F1381" s="43"/>
      <c r="G1381" s="43"/>
      <c r="H1381" s="19">
        <v>5</v>
      </c>
    </row>
    <row r="1382" spans="1:8" ht="30" x14ac:dyDescent="0.25">
      <c r="A1382" s="40" t="s">
        <v>2787</v>
      </c>
      <c r="B1382" s="40"/>
      <c r="C1382" s="41" t="s">
        <v>2788</v>
      </c>
      <c r="D1382" s="42" t="s">
        <v>131</v>
      </c>
      <c r="E1382" s="43">
        <v>1225.8800000000001</v>
      </c>
      <c r="F1382" s="43">
        <v>45.86</v>
      </c>
      <c r="G1382" s="43">
        <v>1271.74</v>
      </c>
      <c r="H1382" s="19">
        <v>9</v>
      </c>
    </row>
    <row r="1383" spans="1:8" x14ac:dyDescent="0.25">
      <c r="A1383" s="40" t="s">
        <v>2789</v>
      </c>
      <c r="B1383" s="40"/>
      <c r="C1383" s="41" t="s">
        <v>2790</v>
      </c>
      <c r="D1383" s="42"/>
      <c r="E1383" s="43"/>
      <c r="F1383" s="43"/>
      <c r="G1383" s="43"/>
      <c r="H1383" s="19">
        <v>5</v>
      </c>
    </row>
    <row r="1384" spans="1:8" ht="30" x14ac:dyDescent="0.25">
      <c r="A1384" s="40" t="s">
        <v>2791</v>
      </c>
      <c r="B1384" s="40"/>
      <c r="C1384" s="41" t="s">
        <v>2792</v>
      </c>
      <c r="D1384" s="42" t="s">
        <v>73</v>
      </c>
      <c r="E1384" s="43">
        <v>828.04</v>
      </c>
      <c r="F1384" s="43">
        <v>39.119999999999997</v>
      </c>
      <c r="G1384" s="43">
        <v>867.16</v>
      </c>
      <c r="H1384" s="19">
        <v>9</v>
      </c>
    </row>
    <row r="1385" spans="1:8" ht="30" x14ac:dyDescent="0.25">
      <c r="A1385" s="40" t="s">
        <v>2793</v>
      </c>
      <c r="B1385" s="40"/>
      <c r="C1385" s="41" t="s">
        <v>2794</v>
      </c>
      <c r="D1385" s="42" t="s">
        <v>73</v>
      </c>
      <c r="E1385" s="43">
        <v>936.82</v>
      </c>
      <c r="F1385" s="43">
        <v>109.86</v>
      </c>
      <c r="G1385" s="43">
        <v>1046.68</v>
      </c>
      <c r="H1385" s="19">
        <v>9</v>
      </c>
    </row>
    <row r="1386" spans="1:8" x14ac:dyDescent="0.25">
      <c r="A1386" s="40" t="s">
        <v>2795</v>
      </c>
      <c r="B1386" s="40"/>
      <c r="C1386" s="41" t="s">
        <v>2796</v>
      </c>
      <c r="D1386" s="42"/>
      <c r="E1386" s="43"/>
      <c r="F1386" s="43"/>
      <c r="G1386" s="43"/>
      <c r="H1386" s="19">
        <v>5</v>
      </c>
    </row>
    <row r="1387" spans="1:8" ht="30" x14ac:dyDescent="0.25">
      <c r="A1387" s="40" t="s">
        <v>2797</v>
      </c>
      <c r="B1387" s="40"/>
      <c r="C1387" s="41" t="s">
        <v>2798</v>
      </c>
      <c r="D1387" s="42" t="s">
        <v>131</v>
      </c>
      <c r="E1387" s="43">
        <v>752.51</v>
      </c>
      <c r="F1387" s="43">
        <v>46.95</v>
      </c>
      <c r="G1387" s="43">
        <v>799.46</v>
      </c>
      <c r="H1387" s="19">
        <v>9</v>
      </c>
    </row>
    <row r="1388" spans="1:8" ht="30" x14ac:dyDescent="0.25">
      <c r="A1388" s="40" t="s">
        <v>2799</v>
      </c>
      <c r="B1388" s="40"/>
      <c r="C1388" s="41" t="s">
        <v>2800</v>
      </c>
      <c r="D1388" s="42" t="s">
        <v>131</v>
      </c>
      <c r="E1388" s="43">
        <v>482.43</v>
      </c>
      <c r="F1388" s="43">
        <v>19.559999999999999</v>
      </c>
      <c r="G1388" s="43">
        <v>501.99</v>
      </c>
      <c r="H1388" s="19">
        <v>9</v>
      </c>
    </row>
    <row r="1389" spans="1:8" ht="30" x14ac:dyDescent="0.25">
      <c r="A1389" s="40" t="s">
        <v>2801</v>
      </c>
      <c r="B1389" s="40"/>
      <c r="C1389" s="41" t="s">
        <v>2802</v>
      </c>
      <c r="D1389" s="42" t="s">
        <v>131</v>
      </c>
      <c r="E1389" s="43">
        <v>603.91999999999996</v>
      </c>
      <c r="F1389" s="43">
        <v>39.119999999999997</v>
      </c>
      <c r="G1389" s="43">
        <v>643.04</v>
      </c>
      <c r="H1389" s="19">
        <v>9</v>
      </c>
    </row>
    <row r="1390" spans="1:8" x14ac:dyDescent="0.25">
      <c r="A1390" s="40" t="s">
        <v>2803</v>
      </c>
      <c r="B1390" s="40"/>
      <c r="C1390" s="41" t="s">
        <v>2804</v>
      </c>
      <c r="D1390" s="42"/>
      <c r="E1390" s="43"/>
      <c r="F1390" s="43"/>
      <c r="G1390" s="43"/>
      <c r="H1390" s="19">
        <v>5</v>
      </c>
    </row>
    <row r="1391" spans="1:8" x14ac:dyDescent="0.25">
      <c r="A1391" s="40" t="s">
        <v>2805</v>
      </c>
      <c r="B1391" s="40"/>
      <c r="C1391" s="41" t="s">
        <v>2806</v>
      </c>
      <c r="D1391" s="42" t="s">
        <v>73</v>
      </c>
      <c r="E1391" s="43"/>
      <c r="F1391" s="43">
        <v>39.119999999999997</v>
      </c>
      <c r="G1391" s="43">
        <v>39.119999999999997</v>
      </c>
      <c r="H1391" s="19">
        <v>9</v>
      </c>
    </row>
    <row r="1392" spans="1:8" x14ac:dyDescent="0.25">
      <c r="A1392" s="40" t="s">
        <v>2807</v>
      </c>
      <c r="B1392" s="40"/>
      <c r="C1392" s="41" t="s">
        <v>2808</v>
      </c>
      <c r="D1392" s="42" t="s">
        <v>131</v>
      </c>
      <c r="E1392" s="43">
        <v>1.78</v>
      </c>
      <c r="F1392" s="43">
        <v>10.17</v>
      </c>
      <c r="G1392" s="43">
        <v>11.95</v>
      </c>
      <c r="H1392" s="19">
        <v>9</v>
      </c>
    </row>
    <row r="1393" spans="1:8" x14ac:dyDescent="0.25">
      <c r="A1393" s="40" t="s">
        <v>2809</v>
      </c>
      <c r="B1393" s="40"/>
      <c r="C1393" s="41" t="s">
        <v>2810</v>
      </c>
      <c r="D1393" s="42" t="s">
        <v>131</v>
      </c>
      <c r="E1393" s="43"/>
      <c r="F1393" s="43">
        <v>23.47</v>
      </c>
      <c r="G1393" s="43">
        <v>23.47</v>
      </c>
      <c r="H1393" s="19">
        <v>9</v>
      </c>
    </row>
    <row r="1394" spans="1:8" x14ac:dyDescent="0.25">
      <c r="A1394" s="40" t="s">
        <v>2811</v>
      </c>
      <c r="B1394" s="40"/>
      <c r="C1394" s="41" t="s">
        <v>2812</v>
      </c>
      <c r="D1394" s="42" t="s">
        <v>131</v>
      </c>
      <c r="E1394" s="43">
        <v>29.82</v>
      </c>
      <c r="F1394" s="43">
        <v>24.44</v>
      </c>
      <c r="G1394" s="43">
        <v>54.26</v>
      </c>
      <c r="H1394" s="19">
        <v>9</v>
      </c>
    </row>
    <row r="1395" spans="1:8" x14ac:dyDescent="0.25">
      <c r="A1395" s="40" t="s">
        <v>2813</v>
      </c>
      <c r="B1395" s="40"/>
      <c r="C1395" s="41" t="s">
        <v>2814</v>
      </c>
      <c r="D1395" s="42" t="s">
        <v>334</v>
      </c>
      <c r="E1395" s="43">
        <v>4184.33</v>
      </c>
      <c r="F1395" s="43">
        <v>91.72</v>
      </c>
      <c r="G1395" s="43">
        <v>4276.05</v>
      </c>
      <c r="H1395" s="19">
        <v>9</v>
      </c>
    </row>
    <row r="1396" spans="1:8" x14ac:dyDescent="0.25">
      <c r="A1396" s="40" t="s">
        <v>2815</v>
      </c>
      <c r="B1396" s="40"/>
      <c r="C1396" s="41" t="s">
        <v>2816</v>
      </c>
      <c r="D1396" s="42" t="s">
        <v>131</v>
      </c>
      <c r="E1396" s="43">
        <v>257.74</v>
      </c>
      <c r="F1396" s="43">
        <v>10.17</v>
      </c>
      <c r="G1396" s="43">
        <v>267.91000000000003</v>
      </c>
      <c r="H1396" s="19">
        <v>9</v>
      </c>
    </row>
    <row r="1397" spans="1:8" ht="30" x14ac:dyDescent="0.25">
      <c r="A1397" s="40" t="s">
        <v>2817</v>
      </c>
      <c r="B1397" s="40"/>
      <c r="C1397" s="41" t="s">
        <v>2818</v>
      </c>
      <c r="D1397" s="42" t="s">
        <v>131</v>
      </c>
      <c r="E1397" s="43">
        <v>503.55</v>
      </c>
      <c r="F1397" s="43">
        <v>10.17</v>
      </c>
      <c r="G1397" s="43">
        <v>513.72</v>
      </c>
      <c r="H1397" s="19">
        <v>9</v>
      </c>
    </row>
    <row r="1398" spans="1:8" x14ac:dyDescent="0.25">
      <c r="A1398" s="40" t="s">
        <v>2819</v>
      </c>
      <c r="B1398" s="40"/>
      <c r="C1398" s="41" t="s">
        <v>2820</v>
      </c>
      <c r="D1398" s="42" t="s">
        <v>73</v>
      </c>
      <c r="E1398" s="43">
        <v>297.54000000000002</v>
      </c>
      <c r="F1398" s="43">
        <v>46.95</v>
      </c>
      <c r="G1398" s="43">
        <v>344.49</v>
      </c>
      <c r="H1398" s="19">
        <v>9</v>
      </c>
    </row>
    <row r="1399" spans="1:8" x14ac:dyDescent="0.25">
      <c r="A1399" s="40" t="s">
        <v>2821</v>
      </c>
      <c r="B1399" s="40"/>
      <c r="C1399" s="41" t="s">
        <v>2822</v>
      </c>
      <c r="D1399" s="42" t="s">
        <v>73</v>
      </c>
      <c r="E1399" s="43">
        <v>118.56</v>
      </c>
      <c r="F1399" s="43">
        <v>8.51</v>
      </c>
      <c r="G1399" s="43">
        <v>127.07</v>
      </c>
      <c r="H1399" s="19">
        <v>9</v>
      </c>
    </row>
    <row r="1400" spans="1:8" ht="30" x14ac:dyDescent="0.25">
      <c r="A1400" s="40" t="s">
        <v>2823</v>
      </c>
      <c r="B1400" s="40"/>
      <c r="C1400" s="41" t="s">
        <v>2824</v>
      </c>
      <c r="D1400" s="42" t="s">
        <v>73</v>
      </c>
      <c r="E1400" s="43">
        <v>42.53</v>
      </c>
      <c r="F1400" s="43">
        <v>8.51</v>
      </c>
      <c r="G1400" s="43">
        <v>51.04</v>
      </c>
      <c r="H1400" s="19">
        <v>9</v>
      </c>
    </row>
    <row r="1401" spans="1:8" ht="30" x14ac:dyDescent="0.25">
      <c r="A1401" s="40" t="s">
        <v>2825</v>
      </c>
      <c r="B1401" s="40"/>
      <c r="C1401" s="41" t="s">
        <v>2826</v>
      </c>
      <c r="D1401" s="42" t="s">
        <v>73</v>
      </c>
      <c r="E1401" s="43">
        <v>659.08</v>
      </c>
      <c r="F1401" s="43">
        <v>83.78</v>
      </c>
      <c r="G1401" s="43">
        <v>742.86</v>
      </c>
      <c r="H1401" s="19">
        <v>9</v>
      </c>
    </row>
    <row r="1402" spans="1:8" ht="30" x14ac:dyDescent="0.25">
      <c r="A1402" s="40" t="s">
        <v>2827</v>
      </c>
      <c r="B1402" s="40"/>
      <c r="C1402" s="41" t="s">
        <v>2828</v>
      </c>
      <c r="D1402" s="42" t="s">
        <v>73</v>
      </c>
      <c r="E1402" s="43">
        <v>1172.69</v>
      </c>
      <c r="F1402" s="43">
        <v>83.78</v>
      </c>
      <c r="G1402" s="43">
        <v>1256.47</v>
      </c>
      <c r="H1402" s="19">
        <v>9</v>
      </c>
    </row>
    <row r="1403" spans="1:8" x14ac:dyDescent="0.25">
      <c r="A1403" s="40" t="s">
        <v>2829</v>
      </c>
      <c r="B1403" s="40"/>
      <c r="C1403" s="41" t="s">
        <v>2830</v>
      </c>
      <c r="D1403" s="42"/>
      <c r="E1403" s="43"/>
      <c r="F1403" s="43"/>
      <c r="G1403" s="43"/>
      <c r="H1403" s="19">
        <v>2</v>
      </c>
    </row>
    <row r="1404" spans="1:8" x14ac:dyDescent="0.25">
      <c r="A1404" s="40" t="s">
        <v>2831</v>
      </c>
      <c r="B1404" s="40"/>
      <c r="C1404" s="41" t="s">
        <v>2832</v>
      </c>
      <c r="D1404" s="42"/>
      <c r="E1404" s="43"/>
      <c r="F1404" s="43"/>
      <c r="G1404" s="43"/>
      <c r="H1404" s="19">
        <v>5</v>
      </c>
    </row>
    <row r="1405" spans="1:8" x14ac:dyDescent="0.25">
      <c r="A1405" s="40" t="s">
        <v>2833</v>
      </c>
      <c r="B1405" s="40"/>
      <c r="C1405" s="41" t="s">
        <v>2834</v>
      </c>
      <c r="D1405" s="42" t="s">
        <v>73</v>
      </c>
      <c r="E1405" s="43">
        <v>836.59</v>
      </c>
      <c r="F1405" s="43">
        <v>58.68</v>
      </c>
      <c r="G1405" s="43">
        <v>895.27</v>
      </c>
      <c r="H1405" s="19">
        <v>9</v>
      </c>
    </row>
    <row r="1406" spans="1:8" x14ac:dyDescent="0.25">
      <c r="A1406" s="40" t="s">
        <v>2835</v>
      </c>
      <c r="B1406" s="40"/>
      <c r="C1406" s="41" t="s">
        <v>2836</v>
      </c>
      <c r="D1406" s="42" t="s">
        <v>73</v>
      </c>
      <c r="E1406" s="43">
        <v>379.39</v>
      </c>
      <c r="F1406" s="43">
        <v>58.68</v>
      </c>
      <c r="G1406" s="43">
        <v>438.07</v>
      </c>
      <c r="H1406" s="19">
        <v>9</v>
      </c>
    </row>
    <row r="1407" spans="1:8" x14ac:dyDescent="0.25">
      <c r="A1407" s="40" t="s">
        <v>2837</v>
      </c>
      <c r="B1407" s="40"/>
      <c r="C1407" s="41" t="s">
        <v>2838</v>
      </c>
      <c r="D1407" s="42" t="s">
        <v>73</v>
      </c>
      <c r="E1407" s="43">
        <v>1137.02</v>
      </c>
      <c r="F1407" s="43">
        <v>58.68</v>
      </c>
      <c r="G1407" s="43">
        <v>1195.7</v>
      </c>
      <c r="H1407" s="19">
        <v>9</v>
      </c>
    </row>
    <row r="1408" spans="1:8" x14ac:dyDescent="0.25">
      <c r="A1408" s="40" t="s">
        <v>2839</v>
      </c>
      <c r="B1408" s="40"/>
      <c r="C1408" s="41" t="s">
        <v>2840</v>
      </c>
      <c r="D1408" s="42" t="s">
        <v>73</v>
      </c>
      <c r="E1408" s="43">
        <v>674.81</v>
      </c>
      <c r="F1408" s="43">
        <v>58.68</v>
      </c>
      <c r="G1408" s="43">
        <v>733.49</v>
      </c>
      <c r="H1408" s="19">
        <v>9</v>
      </c>
    </row>
    <row r="1409" spans="1:8" x14ac:dyDescent="0.25">
      <c r="A1409" s="40" t="s">
        <v>2841</v>
      </c>
      <c r="B1409" s="40"/>
      <c r="C1409" s="41" t="s">
        <v>2842</v>
      </c>
      <c r="D1409" s="42" t="s">
        <v>73</v>
      </c>
      <c r="E1409" s="43">
        <v>813.98</v>
      </c>
      <c r="F1409" s="43">
        <v>58.68</v>
      </c>
      <c r="G1409" s="43">
        <v>872.66</v>
      </c>
      <c r="H1409" s="19">
        <v>9</v>
      </c>
    </row>
    <row r="1410" spans="1:8" x14ac:dyDescent="0.25">
      <c r="A1410" s="40" t="s">
        <v>2843</v>
      </c>
      <c r="B1410" s="40"/>
      <c r="C1410" s="41" t="s">
        <v>2844</v>
      </c>
      <c r="D1410" s="42" t="s">
        <v>73</v>
      </c>
      <c r="E1410" s="43">
        <v>275.47000000000003</v>
      </c>
      <c r="F1410" s="43">
        <v>58.68</v>
      </c>
      <c r="G1410" s="43">
        <v>334.15</v>
      </c>
      <c r="H1410" s="19">
        <v>9</v>
      </c>
    </row>
    <row r="1411" spans="1:8" x14ac:dyDescent="0.25">
      <c r="A1411" s="40" t="s">
        <v>2845</v>
      </c>
      <c r="B1411" s="40"/>
      <c r="C1411" s="41" t="s">
        <v>2846</v>
      </c>
      <c r="D1411" s="42" t="s">
        <v>73</v>
      </c>
      <c r="E1411" s="43">
        <v>1012.68</v>
      </c>
      <c r="F1411" s="43">
        <v>58.68</v>
      </c>
      <c r="G1411" s="43">
        <v>1071.3599999999999</v>
      </c>
      <c r="H1411" s="19">
        <v>9</v>
      </c>
    </row>
    <row r="1412" spans="1:8" ht="30" x14ac:dyDescent="0.25">
      <c r="A1412" s="40" t="s">
        <v>2847</v>
      </c>
      <c r="B1412" s="40"/>
      <c r="C1412" s="41" t="s">
        <v>2848</v>
      </c>
      <c r="D1412" s="42" t="s">
        <v>73</v>
      </c>
      <c r="E1412" s="43">
        <v>369.1</v>
      </c>
      <c r="F1412" s="43">
        <v>58.68</v>
      </c>
      <c r="G1412" s="43">
        <v>427.78</v>
      </c>
      <c r="H1412" s="19">
        <v>9</v>
      </c>
    </row>
    <row r="1413" spans="1:8" x14ac:dyDescent="0.25">
      <c r="A1413" s="40" t="s">
        <v>2849</v>
      </c>
      <c r="B1413" s="40"/>
      <c r="C1413" s="41" t="s">
        <v>2850</v>
      </c>
      <c r="D1413" s="42" t="s">
        <v>73</v>
      </c>
      <c r="E1413" s="43">
        <v>1158</v>
      </c>
      <c r="F1413" s="43">
        <v>58.68</v>
      </c>
      <c r="G1413" s="43">
        <v>1216.68</v>
      </c>
      <c r="H1413" s="19">
        <v>9</v>
      </c>
    </row>
    <row r="1414" spans="1:8" x14ac:dyDescent="0.25">
      <c r="A1414" s="40" t="s">
        <v>2851</v>
      </c>
      <c r="B1414" s="40"/>
      <c r="C1414" s="41" t="s">
        <v>2852</v>
      </c>
      <c r="D1414" s="42" t="s">
        <v>73</v>
      </c>
      <c r="E1414" s="43">
        <v>1081.92</v>
      </c>
      <c r="F1414" s="43">
        <v>58.68</v>
      </c>
      <c r="G1414" s="43">
        <v>1140.5999999999999</v>
      </c>
      <c r="H1414" s="19">
        <v>9</v>
      </c>
    </row>
    <row r="1415" spans="1:8" ht="30" x14ac:dyDescent="0.25">
      <c r="A1415" s="40" t="s">
        <v>2853</v>
      </c>
      <c r="B1415" s="40"/>
      <c r="C1415" s="41" t="s">
        <v>2854</v>
      </c>
      <c r="D1415" s="42" t="s">
        <v>73</v>
      </c>
      <c r="E1415" s="43">
        <v>499.48</v>
      </c>
      <c r="F1415" s="43"/>
      <c r="G1415" s="43">
        <v>499.48</v>
      </c>
      <c r="H1415" s="19">
        <v>9</v>
      </c>
    </row>
    <row r="1416" spans="1:8" x14ac:dyDescent="0.25">
      <c r="A1416" s="40" t="s">
        <v>2855</v>
      </c>
      <c r="B1416" s="40"/>
      <c r="C1416" s="41" t="s">
        <v>2856</v>
      </c>
      <c r="D1416" s="42" t="s">
        <v>73</v>
      </c>
      <c r="E1416" s="43">
        <v>1099.97</v>
      </c>
      <c r="F1416" s="43">
        <v>45.1</v>
      </c>
      <c r="G1416" s="43">
        <v>1145.07</v>
      </c>
      <c r="H1416" s="19">
        <v>9</v>
      </c>
    </row>
    <row r="1417" spans="1:8" x14ac:dyDescent="0.25">
      <c r="A1417" s="40" t="s">
        <v>2857</v>
      </c>
      <c r="B1417" s="40"/>
      <c r="C1417" s="41" t="s">
        <v>2858</v>
      </c>
      <c r="D1417" s="42" t="s">
        <v>73</v>
      </c>
      <c r="E1417" s="43">
        <v>1701.37</v>
      </c>
      <c r="F1417" s="43">
        <v>58.68</v>
      </c>
      <c r="G1417" s="43">
        <v>1760.05</v>
      </c>
      <c r="H1417" s="19">
        <v>9</v>
      </c>
    </row>
    <row r="1418" spans="1:8" x14ac:dyDescent="0.25">
      <c r="A1418" s="40" t="s">
        <v>2859</v>
      </c>
      <c r="B1418" s="40"/>
      <c r="C1418" s="41" t="s">
        <v>2860</v>
      </c>
      <c r="D1418" s="42" t="s">
        <v>73</v>
      </c>
      <c r="E1418" s="43">
        <v>1476.75</v>
      </c>
      <c r="F1418" s="43">
        <v>58.68</v>
      </c>
      <c r="G1418" s="43">
        <v>1535.43</v>
      </c>
      <c r="H1418" s="19">
        <v>9</v>
      </c>
    </row>
    <row r="1419" spans="1:8" x14ac:dyDescent="0.25">
      <c r="A1419" s="40" t="s">
        <v>2861</v>
      </c>
      <c r="B1419" s="40"/>
      <c r="C1419" s="41" t="s">
        <v>2862</v>
      </c>
      <c r="D1419" s="42" t="s">
        <v>73</v>
      </c>
      <c r="E1419" s="43">
        <v>775.63</v>
      </c>
      <c r="F1419" s="43">
        <v>58.68</v>
      </c>
      <c r="G1419" s="43">
        <v>834.31</v>
      </c>
      <c r="H1419" s="19">
        <v>9</v>
      </c>
    </row>
    <row r="1420" spans="1:8" x14ac:dyDescent="0.25">
      <c r="A1420" s="40" t="s">
        <v>2863</v>
      </c>
      <c r="B1420" s="40"/>
      <c r="C1420" s="41" t="s">
        <v>2864</v>
      </c>
      <c r="D1420" s="42" t="s">
        <v>73</v>
      </c>
      <c r="E1420" s="43">
        <v>698.79</v>
      </c>
      <c r="F1420" s="43">
        <v>45.1</v>
      </c>
      <c r="G1420" s="43">
        <v>743.89</v>
      </c>
      <c r="H1420" s="19">
        <v>9</v>
      </c>
    </row>
    <row r="1421" spans="1:8" x14ac:dyDescent="0.25">
      <c r="A1421" s="40" t="s">
        <v>2865</v>
      </c>
      <c r="B1421" s="40"/>
      <c r="C1421" s="41" t="s">
        <v>2866</v>
      </c>
      <c r="D1421" s="42" t="s">
        <v>73</v>
      </c>
      <c r="E1421" s="43">
        <v>965.59</v>
      </c>
      <c r="F1421" s="43">
        <v>45.1</v>
      </c>
      <c r="G1421" s="43">
        <v>1010.69</v>
      </c>
      <c r="H1421" s="19">
        <v>9</v>
      </c>
    </row>
    <row r="1422" spans="1:8" x14ac:dyDescent="0.25">
      <c r="A1422" s="40" t="s">
        <v>2867</v>
      </c>
      <c r="B1422" s="40"/>
      <c r="C1422" s="41" t="s">
        <v>2868</v>
      </c>
      <c r="D1422" s="42" t="s">
        <v>73</v>
      </c>
      <c r="E1422" s="43">
        <v>817.44</v>
      </c>
      <c r="F1422" s="43">
        <v>33.83</v>
      </c>
      <c r="G1422" s="43">
        <v>851.27</v>
      </c>
      <c r="H1422" s="19">
        <v>9</v>
      </c>
    </row>
    <row r="1423" spans="1:8" x14ac:dyDescent="0.25">
      <c r="A1423" s="40" t="s">
        <v>2869</v>
      </c>
      <c r="B1423" s="40"/>
      <c r="C1423" s="41" t="s">
        <v>2870</v>
      </c>
      <c r="D1423" s="42" t="s">
        <v>73</v>
      </c>
      <c r="E1423" s="43">
        <v>864.89</v>
      </c>
      <c r="F1423" s="43">
        <v>33.83</v>
      </c>
      <c r="G1423" s="43">
        <v>898.72</v>
      </c>
      <c r="H1423" s="19">
        <v>9</v>
      </c>
    </row>
    <row r="1424" spans="1:8" x14ac:dyDescent="0.25">
      <c r="A1424" s="40" t="s">
        <v>2871</v>
      </c>
      <c r="B1424" s="40"/>
      <c r="C1424" s="41" t="s">
        <v>2872</v>
      </c>
      <c r="D1424" s="42" t="s">
        <v>73</v>
      </c>
      <c r="E1424" s="43">
        <v>1237.45</v>
      </c>
      <c r="F1424" s="43">
        <v>33.83</v>
      </c>
      <c r="G1424" s="43">
        <v>1271.28</v>
      </c>
      <c r="H1424" s="19">
        <v>9</v>
      </c>
    </row>
    <row r="1425" spans="1:8" x14ac:dyDescent="0.25">
      <c r="A1425" s="40" t="s">
        <v>2873</v>
      </c>
      <c r="B1425" s="40"/>
      <c r="C1425" s="41" t="s">
        <v>2874</v>
      </c>
      <c r="D1425" s="42" t="s">
        <v>73</v>
      </c>
      <c r="E1425" s="43">
        <v>668.88</v>
      </c>
      <c r="F1425" s="43"/>
      <c r="G1425" s="43">
        <v>668.88</v>
      </c>
      <c r="H1425" s="19">
        <v>9</v>
      </c>
    </row>
    <row r="1426" spans="1:8" ht="30" x14ac:dyDescent="0.25">
      <c r="A1426" s="40" t="s">
        <v>2875</v>
      </c>
      <c r="B1426" s="40"/>
      <c r="C1426" s="41" t="s">
        <v>2876</v>
      </c>
      <c r="D1426" s="42" t="s">
        <v>73</v>
      </c>
      <c r="E1426" s="43">
        <v>1526.08</v>
      </c>
      <c r="F1426" s="43"/>
      <c r="G1426" s="43">
        <v>1526.08</v>
      </c>
      <c r="H1426" s="19">
        <v>9</v>
      </c>
    </row>
    <row r="1427" spans="1:8" ht="30" x14ac:dyDescent="0.25">
      <c r="A1427" s="40" t="s">
        <v>2877</v>
      </c>
      <c r="B1427" s="40"/>
      <c r="C1427" s="41" t="s">
        <v>2878</v>
      </c>
      <c r="D1427" s="42" t="s">
        <v>73</v>
      </c>
      <c r="E1427" s="43">
        <v>957.92</v>
      </c>
      <c r="F1427" s="43"/>
      <c r="G1427" s="43">
        <v>957.92</v>
      </c>
      <c r="H1427" s="19">
        <v>9</v>
      </c>
    </row>
    <row r="1428" spans="1:8" ht="30" x14ac:dyDescent="0.25">
      <c r="A1428" s="40" t="s">
        <v>2879</v>
      </c>
      <c r="B1428" s="40"/>
      <c r="C1428" s="41" t="s">
        <v>2880</v>
      </c>
      <c r="D1428" s="42" t="s">
        <v>73</v>
      </c>
      <c r="E1428" s="43">
        <v>933.53</v>
      </c>
      <c r="F1428" s="43"/>
      <c r="G1428" s="43">
        <v>933.53</v>
      </c>
      <c r="H1428" s="19">
        <v>9</v>
      </c>
    </row>
    <row r="1429" spans="1:8" ht="30" x14ac:dyDescent="0.25">
      <c r="A1429" s="40" t="s">
        <v>2881</v>
      </c>
      <c r="B1429" s="40"/>
      <c r="C1429" s="41" t="s">
        <v>2882</v>
      </c>
      <c r="D1429" s="42" t="s">
        <v>73</v>
      </c>
      <c r="E1429" s="43">
        <v>929.93</v>
      </c>
      <c r="F1429" s="43">
        <v>58.68</v>
      </c>
      <c r="G1429" s="43">
        <v>988.61</v>
      </c>
      <c r="H1429" s="19">
        <v>9</v>
      </c>
    </row>
    <row r="1430" spans="1:8" ht="30" x14ac:dyDescent="0.25">
      <c r="A1430" s="40" t="s">
        <v>2883</v>
      </c>
      <c r="B1430" s="40"/>
      <c r="C1430" s="41" t="s">
        <v>2884</v>
      </c>
      <c r="D1430" s="42" t="s">
        <v>73</v>
      </c>
      <c r="E1430" s="43">
        <v>1059.06</v>
      </c>
      <c r="F1430" s="43">
        <v>58.68</v>
      </c>
      <c r="G1430" s="43">
        <v>1117.74</v>
      </c>
      <c r="H1430" s="19">
        <v>9</v>
      </c>
    </row>
    <row r="1431" spans="1:8" ht="30" x14ac:dyDescent="0.25">
      <c r="A1431" s="40" t="s">
        <v>2885</v>
      </c>
      <c r="B1431" s="40"/>
      <c r="C1431" s="41" t="s">
        <v>2886</v>
      </c>
      <c r="D1431" s="42" t="s">
        <v>73</v>
      </c>
      <c r="E1431" s="43">
        <v>1017.08</v>
      </c>
      <c r="F1431" s="43">
        <v>58.68</v>
      </c>
      <c r="G1431" s="43">
        <v>1075.76</v>
      </c>
      <c r="H1431" s="19">
        <v>9</v>
      </c>
    </row>
    <row r="1432" spans="1:8" ht="30" x14ac:dyDescent="0.25">
      <c r="A1432" s="40" t="s">
        <v>2887</v>
      </c>
      <c r="B1432" s="40"/>
      <c r="C1432" s="41" t="s">
        <v>2888</v>
      </c>
      <c r="D1432" s="42" t="s">
        <v>73</v>
      </c>
      <c r="E1432" s="43">
        <v>1001.84</v>
      </c>
      <c r="F1432" s="43">
        <v>58.68</v>
      </c>
      <c r="G1432" s="43">
        <v>1060.52</v>
      </c>
      <c r="H1432" s="19">
        <v>9</v>
      </c>
    </row>
    <row r="1433" spans="1:8" x14ac:dyDescent="0.25">
      <c r="A1433" s="40" t="s">
        <v>2889</v>
      </c>
      <c r="B1433" s="40"/>
      <c r="C1433" s="41" t="s">
        <v>2890</v>
      </c>
      <c r="D1433" s="42"/>
      <c r="E1433" s="43"/>
      <c r="F1433" s="43"/>
      <c r="G1433" s="43"/>
      <c r="H1433" s="19">
        <v>5</v>
      </c>
    </row>
    <row r="1434" spans="1:8" ht="30" x14ac:dyDescent="0.25">
      <c r="A1434" s="40" t="s">
        <v>2891</v>
      </c>
      <c r="B1434" s="40"/>
      <c r="C1434" s="41" t="s">
        <v>2892</v>
      </c>
      <c r="D1434" s="42" t="s">
        <v>73</v>
      </c>
      <c r="E1434" s="43">
        <v>392.18</v>
      </c>
      <c r="F1434" s="43">
        <v>117.36</v>
      </c>
      <c r="G1434" s="43">
        <v>509.54</v>
      </c>
      <c r="H1434" s="19">
        <v>9</v>
      </c>
    </row>
    <row r="1435" spans="1:8" x14ac:dyDescent="0.25">
      <c r="A1435" s="40" t="s">
        <v>2893</v>
      </c>
      <c r="B1435" s="40"/>
      <c r="C1435" s="41" t="s">
        <v>2894</v>
      </c>
      <c r="D1435" s="42" t="s">
        <v>73</v>
      </c>
      <c r="E1435" s="43">
        <v>889.02</v>
      </c>
      <c r="F1435" s="43">
        <v>117.36</v>
      </c>
      <c r="G1435" s="43">
        <v>1006.38</v>
      </c>
      <c r="H1435" s="19">
        <v>9</v>
      </c>
    </row>
    <row r="1436" spans="1:8" x14ac:dyDescent="0.25">
      <c r="A1436" s="40" t="s">
        <v>2895</v>
      </c>
      <c r="B1436" s="40"/>
      <c r="C1436" s="41" t="s">
        <v>2896</v>
      </c>
      <c r="D1436" s="42" t="s">
        <v>73</v>
      </c>
      <c r="E1436" s="43">
        <v>996.44</v>
      </c>
      <c r="F1436" s="43">
        <v>117.36</v>
      </c>
      <c r="G1436" s="43">
        <v>1113.8</v>
      </c>
      <c r="H1436" s="19">
        <v>9</v>
      </c>
    </row>
    <row r="1437" spans="1:8" x14ac:dyDescent="0.25">
      <c r="A1437" s="40" t="s">
        <v>2897</v>
      </c>
      <c r="B1437" s="40"/>
      <c r="C1437" s="41" t="s">
        <v>2898</v>
      </c>
      <c r="D1437" s="42" t="s">
        <v>73</v>
      </c>
      <c r="E1437" s="43">
        <v>788.01</v>
      </c>
      <c r="F1437" s="43">
        <v>58.68</v>
      </c>
      <c r="G1437" s="43">
        <v>846.69</v>
      </c>
      <c r="H1437" s="19">
        <v>9</v>
      </c>
    </row>
    <row r="1438" spans="1:8" x14ac:dyDescent="0.25">
      <c r="A1438" s="40" t="s">
        <v>2899</v>
      </c>
      <c r="B1438" s="40"/>
      <c r="C1438" s="41" t="s">
        <v>2900</v>
      </c>
      <c r="D1438" s="42" t="s">
        <v>73</v>
      </c>
      <c r="E1438" s="43">
        <v>388.88</v>
      </c>
      <c r="F1438" s="43">
        <v>117.36</v>
      </c>
      <c r="G1438" s="43">
        <v>506.24</v>
      </c>
      <c r="H1438" s="19">
        <v>9</v>
      </c>
    </row>
    <row r="1439" spans="1:8" x14ac:dyDescent="0.25">
      <c r="A1439" s="40" t="s">
        <v>2901</v>
      </c>
      <c r="B1439" s="40"/>
      <c r="C1439" s="41" t="s">
        <v>2902</v>
      </c>
      <c r="D1439" s="42" t="s">
        <v>73</v>
      </c>
      <c r="E1439" s="43">
        <v>812.21</v>
      </c>
      <c r="F1439" s="43">
        <v>117.36</v>
      </c>
      <c r="G1439" s="43">
        <v>929.57</v>
      </c>
      <c r="H1439" s="19">
        <v>9</v>
      </c>
    </row>
    <row r="1440" spans="1:8" x14ac:dyDescent="0.25">
      <c r="A1440" s="40" t="s">
        <v>2903</v>
      </c>
      <c r="B1440" s="40"/>
      <c r="C1440" s="41" t="s">
        <v>2904</v>
      </c>
      <c r="D1440" s="42" t="s">
        <v>73</v>
      </c>
      <c r="E1440" s="43">
        <v>549.57000000000005</v>
      </c>
      <c r="F1440" s="43">
        <v>117.36</v>
      </c>
      <c r="G1440" s="43">
        <v>666.93</v>
      </c>
      <c r="H1440" s="19">
        <v>9</v>
      </c>
    </row>
    <row r="1441" spans="1:8" x14ac:dyDescent="0.25">
      <c r="A1441" s="40" t="s">
        <v>2905</v>
      </c>
      <c r="B1441" s="40"/>
      <c r="C1441" s="41" t="s">
        <v>2906</v>
      </c>
      <c r="D1441" s="42" t="s">
        <v>73</v>
      </c>
      <c r="E1441" s="43">
        <v>949.18</v>
      </c>
      <c r="F1441" s="43">
        <v>117.36</v>
      </c>
      <c r="G1441" s="43">
        <v>1066.54</v>
      </c>
      <c r="H1441" s="19">
        <v>9</v>
      </c>
    </row>
    <row r="1442" spans="1:8" x14ac:dyDescent="0.25">
      <c r="A1442" s="40" t="s">
        <v>2907</v>
      </c>
      <c r="B1442" s="40"/>
      <c r="C1442" s="41" t="s">
        <v>2908</v>
      </c>
      <c r="D1442" s="42" t="s">
        <v>73</v>
      </c>
      <c r="E1442" s="43">
        <v>619.62</v>
      </c>
      <c r="F1442" s="43">
        <v>117.36</v>
      </c>
      <c r="G1442" s="43">
        <v>736.98</v>
      </c>
      <c r="H1442" s="19">
        <v>9</v>
      </c>
    </row>
    <row r="1443" spans="1:8" ht="30" x14ac:dyDescent="0.25">
      <c r="A1443" s="40" t="s">
        <v>2909</v>
      </c>
      <c r="B1443" s="40"/>
      <c r="C1443" s="41" t="s">
        <v>2910</v>
      </c>
      <c r="D1443" s="42" t="s">
        <v>73</v>
      </c>
      <c r="E1443" s="43">
        <v>660.51</v>
      </c>
      <c r="F1443" s="43">
        <v>117.36</v>
      </c>
      <c r="G1443" s="43">
        <v>777.87</v>
      </c>
      <c r="H1443" s="19">
        <v>9</v>
      </c>
    </row>
    <row r="1444" spans="1:8" ht="30" x14ac:dyDescent="0.25">
      <c r="A1444" s="40" t="s">
        <v>2911</v>
      </c>
      <c r="B1444" s="40"/>
      <c r="C1444" s="41" t="s">
        <v>2912</v>
      </c>
      <c r="D1444" s="42" t="s">
        <v>73</v>
      </c>
      <c r="E1444" s="43">
        <v>1014.54</v>
      </c>
      <c r="F1444" s="43">
        <v>58.68</v>
      </c>
      <c r="G1444" s="43">
        <v>1073.22</v>
      </c>
      <c r="H1444" s="19">
        <v>9</v>
      </c>
    </row>
    <row r="1445" spans="1:8" ht="30" x14ac:dyDescent="0.25">
      <c r="A1445" s="40" t="s">
        <v>2913</v>
      </c>
      <c r="B1445" s="40"/>
      <c r="C1445" s="41" t="s">
        <v>2914</v>
      </c>
      <c r="D1445" s="42" t="s">
        <v>73</v>
      </c>
      <c r="E1445" s="43">
        <v>931.25</v>
      </c>
      <c r="F1445" s="43">
        <v>58.68</v>
      </c>
      <c r="G1445" s="43">
        <v>989.93</v>
      </c>
      <c r="H1445" s="19">
        <v>9</v>
      </c>
    </row>
    <row r="1446" spans="1:8" ht="30" x14ac:dyDescent="0.25">
      <c r="A1446" s="40" t="s">
        <v>2915</v>
      </c>
      <c r="B1446" s="40"/>
      <c r="C1446" s="41" t="s">
        <v>2916</v>
      </c>
      <c r="D1446" s="42" t="s">
        <v>73</v>
      </c>
      <c r="E1446" s="43">
        <v>890.64</v>
      </c>
      <c r="F1446" s="43">
        <v>58.68</v>
      </c>
      <c r="G1446" s="43">
        <v>949.32</v>
      </c>
      <c r="H1446" s="19">
        <v>9</v>
      </c>
    </row>
    <row r="1447" spans="1:8" ht="30" x14ac:dyDescent="0.25">
      <c r="A1447" s="40" t="s">
        <v>2917</v>
      </c>
      <c r="B1447" s="40"/>
      <c r="C1447" s="41" t="s">
        <v>2918</v>
      </c>
      <c r="D1447" s="42" t="s">
        <v>73</v>
      </c>
      <c r="E1447" s="43">
        <v>1195.72</v>
      </c>
      <c r="F1447" s="43">
        <v>58.68</v>
      </c>
      <c r="G1447" s="43">
        <v>1254.4000000000001</v>
      </c>
      <c r="H1447" s="19">
        <v>9</v>
      </c>
    </row>
    <row r="1448" spans="1:8" ht="30" x14ac:dyDescent="0.25">
      <c r="A1448" s="40" t="s">
        <v>2919</v>
      </c>
      <c r="B1448" s="40"/>
      <c r="C1448" s="41" t="s">
        <v>2920</v>
      </c>
      <c r="D1448" s="42" t="s">
        <v>73</v>
      </c>
      <c r="E1448" s="43">
        <v>1056.5899999999999</v>
      </c>
      <c r="F1448" s="43">
        <v>117.36</v>
      </c>
      <c r="G1448" s="43">
        <v>1173.95</v>
      </c>
      <c r="H1448" s="19">
        <v>9</v>
      </c>
    </row>
    <row r="1449" spans="1:8" ht="30" x14ac:dyDescent="0.25">
      <c r="A1449" s="40" t="s">
        <v>2921</v>
      </c>
      <c r="B1449" s="40"/>
      <c r="C1449" s="41" t="s">
        <v>2922</v>
      </c>
      <c r="D1449" s="42" t="s">
        <v>73</v>
      </c>
      <c r="E1449" s="43">
        <v>1288.01</v>
      </c>
      <c r="F1449" s="43">
        <v>117.36</v>
      </c>
      <c r="G1449" s="43">
        <v>1405.37</v>
      </c>
      <c r="H1449" s="19">
        <v>9</v>
      </c>
    </row>
    <row r="1450" spans="1:8" x14ac:dyDescent="0.25">
      <c r="A1450" s="40" t="s">
        <v>2923</v>
      </c>
      <c r="B1450" s="40"/>
      <c r="C1450" s="41" t="s">
        <v>2924</v>
      </c>
      <c r="D1450" s="42"/>
      <c r="E1450" s="43"/>
      <c r="F1450" s="43"/>
      <c r="G1450" s="43"/>
      <c r="H1450" s="19">
        <v>5</v>
      </c>
    </row>
    <row r="1451" spans="1:8" ht="30" x14ac:dyDescent="0.25">
      <c r="A1451" s="40" t="s">
        <v>2925</v>
      </c>
      <c r="B1451" s="40"/>
      <c r="C1451" s="41" t="s">
        <v>2926</v>
      </c>
      <c r="D1451" s="42" t="s">
        <v>73</v>
      </c>
      <c r="E1451" s="43">
        <v>155.66</v>
      </c>
      <c r="F1451" s="43"/>
      <c r="G1451" s="43">
        <v>155.66</v>
      </c>
      <c r="H1451" s="19">
        <v>9</v>
      </c>
    </row>
    <row r="1452" spans="1:8" x14ac:dyDescent="0.25">
      <c r="A1452" s="40" t="s">
        <v>2927</v>
      </c>
      <c r="B1452" s="40"/>
      <c r="C1452" s="41" t="s">
        <v>2928</v>
      </c>
      <c r="D1452" s="42"/>
      <c r="E1452" s="43"/>
      <c r="F1452" s="43"/>
      <c r="G1452" s="43"/>
      <c r="H1452" s="19">
        <v>2</v>
      </c>
    </row>
    <row r="1453" spans="1:8" x14ac:dyDescent="0.25">
      <c r="A1453" s="40" t="s">
        <v>2929</v>
      </c>
      <c r="B1453" s="40"/>
      <c r="C1453" s="41" t="s">
        <v>2930</v>
      </c>
      <c r="D1453" s="42"/>
      <c r="E1453" s="43"/>
      <c r="F1453" s="43"/>
      <c r="G1453" s="43"/>
      <c r="H1453" s="19">
        <v>5</v>
      </c>
    </row>
    <row r="1454" spans="1:8" x14ac:dyDescent="0.25">
      <c r="A1454" s="40" t="s">
        <v>2931</v>
      </c>
      <c r="B1454" s="40"/>
      <c r="C1454" s="41" t="s">
        <v>2932</v>
      </c>
      <c r="D1454" s="42" t="s">
        <v>73</v>
      </c>
      <c r="E1454" s="43">
        <v>118.09</v>
      </c>
      <c r="F1454" s="43">
        <v>18.739999999999998</v>
      </c>
      <c r="G1454" s="43">
        <v>136.83000000000001</v>
      </c>
      <c r="H1454" s="19">
        <v>9</v>
      </c>
    </row>
    <row r="1455" spans="1:8" x14ac:dyDescent="0.25">
      <c r="A1455" s="40" t="s">
        <v>2933</v>
      </c>
      <c r="B1455" s="40"/>
      <c r="C1455" s="41" t="s">
        <v>2934</v>
      </c>
      <c r="D1455" s="42" t="s">
        <v>73</v>
      </c>
      <c r="E1455" s="43">
        <v>145.53</v>
      </c>
      <c r="F1455" s="43">
        <v>18.739999999999998</v>
      </c>
      <c r="G1455" s="43">
        <v>164.27</v>
      </c>
      <c r="H1455" s="19">
        <v>9</v>
      </c>
    </row>
    <row r="1456" spans="1:8" x14ac:dyDescent="0.25">
      <c r="A1456" s="40" t="s">
        <v>2935</v>
      </c>
      <c r="B1456" s="40"/>
      <c r="C1456" s="41" t="s">
        <v>2936</v>
      </c>
      <c r="D1456" s="42" t="s">
        <v>73</v>
      </c>
      <c r="E1456" s="43">
        <v>144.34</v>
      </c>
      <c r="F1456" s="43">
        <v>18.739999999999998</v>
      </c>
      <c r="G1456" s="43">
        <v>163.08000000000001</v>
      </c>
      <c r="H1456" s="19">
        <v>9</v>
      </c>
    </row>
    <row r="1457" spans="1:8" x14ac:dyDescent="0.25">
      <c r="A1457" s="40" t="s">
        <v>2937</v>
      </c>
      <c r="B1457" s="40"/>
      <c r="C1457" s="41" t="s">
        <v>2938</v>
      </c>
      <c r="D1457" s="42" t="s">
        <v>73</v>
      </c>
      <c r="E1457" s="43">
        <v>183.3</v>
      </c>
      <c r="F1457" s="43">
        <v>24.52</v>
      </c>
      <c r="G1457" s="43">
        <v>207.82</v>
      </c>
      <c r="H1457" s="19">
        <v>9</v>
      </c>
    </row>
    <row r="1458" spans="1:8" x14ac:dyDescent="0.25">
      <c r="A1458" s="40" t="s">
        <v>2939</v>
      </c>
      <c r="B1458" s="40"/>
      <c r="C1458" s="41" t="s">
        <v>2940</v>
      </c>
      <c r="D1458" s="42" t="s">
        <v>73</v>
      </c>
      <c r="E1458" s="43">
        <v>389.45</v>
      </c>
      <c r="F1458" s="43">
        <v>24.52</v>
      </c>
      <c r="G1458" s="43">
        <v>413.97</v>
      </c>
      <c r="H1458" s="19">
        <v>9</v>
      </c>
    </row>
    <row r="1459" spans="1:8" x14ac:dyDescent="0.25">
      <c r="A1459" s="40" t="s">
        <v>2941</v>
      </c>
      <c r="B1459" s="40"/>
      <c r="C1459" s="41" t="s">
        <v>2942</v>
      </c>
      <c r="D1459" s="42" t="s">
        <v>73</v>
      </c>
      <c r="E1459" s="43">
        <v>364.81</v>
      </c>
      <c r="F1459" s="43">
        <v>28.12</v>
      </c>
      <c r="G1459" s="43">
        <v>392.93</v>
      </c>
      <c r="H1459" s="19">
        <v>9</v>
      </c>
    </row>
    <row r="1460" spans="1:8" x14ac:dyDescent="0.25">
      <c r="A1460" s="40" t="s">
        <v>2943</v>
      </c>
      <c r="B1460" s="40"/>
      <c r="C1460" s="41" t="s">
        <v>2944</v>
      </c>
      <c r="D1460" s="42" t="s">
        <v>73</v>
      </c>
      <c r="E1460" s="43">
        <v>450.42</v>
      </c>
      <c r="F1460" s="43">
        <v>29.59</v>
      </c>
      <c r="G1460" s="43">
        <v>480.01</v>
      </c>
      <c r="H1460" s="19">
        <v>9</v>
      </c>
    </row>
    <row r="1461" spans="1:8" x14ac:dyDescent="0.25">
      <c r="A1461" s="40" t="s">
        <v>2945</v>
      </c>
      <c r="B1461" s="40"/>
      <c r="C1461" s="41" t="s">
        <v>2946</v>
      </c>
      <c r="D1461" s="42" t="s">
        <v>73</v>
      </c>
      <c r="E1461" s="43">
        <v>445.15</v>
      </c>
      <c r="F1461" s="43">
        <v>24.52</v>
      </c>
      <c r="G1461" s="43">
        <v>469.67</v>
      </c>
      <c r="H1461" s="19">
        <v>9</v>
      </c>
    </row>
    <row r="1462" spans="1:8" x14ac:dyDescent="0.25">
      <c r="A1462" s="40" t="s">
        <v>2947</v>
      </c>
      <c r="B1462" s="40"/>
      <c r="C1462" s="41" t="s">
        <v>2948</v>
      </c>
      <c r="D1462" s="42" t="s">
        <v>73</v>
      </c>
      <c r="E1462" s="43">
        <v>273.83</v>
      </c>
      <c r="F1462" s="43">
        <v>24.52</v>
      </c>
      <c r="G1462" s="43">
        <v>298.35000000000002</v>
      </c>
      <c r="H1462" s="19">
        <v>9</v>
      </c>
    </row>
    <row r="1463" spans="1:8" x14ac:dyDescent="0.25">
      <c r="A1463" s="40" t="s">
        <v>2949</v>
      </c>
      <c r="B1463" s="40"/>
      <c r="C1463" s="41" t="s">
        <v>2950</v>
      </c>
      <c r="D1463" s="42" t="s">
        <v>73</v>
      </c>
      <c r="E1463" s="43">
        <v>313.79000000000002</v>
      </c>
      <c r="F1463" s="43">
        <v>28.12</v>
      </c>
      <c r="G1463" s="43">
        <v>341.91</v>
      </c>
      <c r="H1463" s="19">
        <v>9</v>
      </c>
    </row>
    <row r="1464" spans="1:8" x14ac:dyDescent="0.25">
      <c r="A1464" s="40" t="s">
        <v>2951</v>
      </c>
      <c r="B1464" s="40"/>
      <c r="C1464" s="41" t="s">
        <v>2952</v>
      </c>
      <c r="D1464" s="42" t="s">
        <v>73</v>
      </c>
      <c r="E1464" s="43">
        <v>389.87</v>
      </c>
      <c r="F1464" s="43">
        <v>29.58</v>
      </c>
      <c r="G1464" s="43">
        <v>419.45</v>
      </c>
      <c r="H1464" s="19">
        <v>9</v>
      </c>
    </row>
    <row r="1465" spans="1:8" x14ac:dyDescent="0.25">
      <c r="A1465" s="40" t="s">
        <v>2953</v>
      </c>
      <c r="B1465" s="40"/>
      <c r="C1465" s="41" t="s">
        <v>2954</v>
      </c>
      <c r="D1465" s="42" t="s">
        <v>73</v>
      </c>
      <c r="E1465" s="43">
        <v>530.29999999999995</v>
      </c>
      <c r="F1465" s="43">
        <v>24.52</v>
      </c>
      <c r="G1465" s="43">
        <v>554.82000000000005</v>
      </c>
      <c r="H1465" s="19">
        <v>9</v>
      </c>
    </row>
    <row r="1466" spans="1:8" x14ac:dyDescent="0.25">
      <c r="A1466" s="40" t="s">
        <v>2955</v>
      </c>
      <c r="B1466" s="40"/>
      <c r="C1466" s="41" t="s">
        <v>2956</v>
      </c>
      <c r="D1466" s="42" t="s">
        <v>73</v>
      </c>
      <c r="E1466" s="43">
        <v>155.58000000000001</v>
      </c>
      <c r="F1466" s="43">
        <v>18.739999999999998</v>
      </c>
      <c r="G1466" s="43">
        <v>174.32</v>
      </c>
      <c r="H1466" s="19">
        <v>9</v>
      </c>
    </row>
    <row r="1467" spans="1:8" ht="30" x14ac:dyDescent="0.25">
      <c r="A1467" s="40" t="s">
        <v>2957</v>
      </c>
      <c r="B1467" s="40"/>
      <c r="C1467" s="41" t="s">
        <v>2958</v>
      </c>
      <c r="D1467" s="42" t="s">
        <v>73</v>
      </c>
      <c r="E1467" s="43">
        <v>3675.94</v>
      </c>
      <c r="F1467" s="43"/>
      <c r="G1467" s="43">
        <v>3675.94</v>
      </c>
      <c r="H1467" s="19">
        <v>9</v>
      </c>
    </row>
    <row r="1468" spans="1:8" ht="30" x14ac:dyDescent="0.25">
      <c r="A1468" s="40" t="s">
        <v>2959</v>
      </c>
      <c r="B1468" s="40"/>
      <c r="C1468" s="41" t="s">
        <v>2960</v>
      </c>
      <c r="D1468" s="42" t="s">
        <v>73</v>
      </c>
      <c r="E1468" s="43">
        <v>5641.39</v>
      </c>
      <c r="F1468" s="43">
        <v>73.81</v>
      </c>
      <c r="G1468" s="43">
        <v>5715.2</v>
      </c>
      <c r="H1468" s="19">
        <v>9</v>
      </c>
    </row>
    <row r="1469" spans="1:8" x14ac:dyDescent="0.25">
      <c r="A1469" s="40" t="s">
        <v>2961</v>
      </c>
      <c r="B1469" s="40"/>
      <c r="C1469" s="41" t="s">
        <v>8300</v>
      </c>
      <c r="D1469" s="42" t="s">
        <v>73</v>
      </c>
      <c r="E1469" s="43">
        <v>209.85</v>
      </c>
      <c r="F1469" s="43">
        <v>24.52</v>
      </c>
      <c r="G1469" s="43">
        <v>234.37</v>
      </c>
      <c r="H1469" s="19">
        <v>9</v>
      </c>
    </row>
    <row r="1470" spans="1:8" x14ac:dyDescent="0.25">
      <c r="A1470" s="40" t="s">
        <v>2963</v>
      </c>
      <c r="B1470" s="40"/>
      <c r="C1470" s="41" t="s">
        <v>2964</v>
      </c>
      <c r="D1470" s="42"/>
      <c r="E1470" s="43"/>
      <c r="F1470" s="43"/>
      <c r="G1470" s="43"/>
      <c r="H1470" s="19">
        <v>5</v>
      </c>
    </row>
    <row r="1471" spans="1:8" x14ac:dyDescent="0.25">
      <c r="A1471" s="40" t="s">
        <v>2965</v>
      </c>
      <c r="B1471" s="40"/>
      <c r="C1471" s="41" t="s">
        <v>2966</v>
      </c>
      <c r="D1471" s="42" t="s">
        <v>73</v>
      </c>
      <c r="E1471" s="43">
        <v>228.39</v>
      </c>
      <c r="F1471" s="43">
        <v>24.52</v>
      </c>
      <c r="G1471" s="43">
        <v>252.91</v>
      </c>
      <c r="H1471" s="19">
        <v>9</v>
      </c>
    </row>
    <row r="1472" spans="1:8" x14ac:dyDescent="0.25">
      <c r="A1472" s="40" t="s">
        <v>2967</v>
      </c>
      <c r="B1472" s="40"/>
      <c r="C1472" s="41" t="s">
        <v>2968</v>
      </c>
      <c r="D1472" s="42" t="s">
        <v>73</v>
      </c>
      <c r="E1472" s="43">
        <v>250.68</v>
      </c>
      <c r="F1472" s="43">
        <v>28.12</v>
      </c>
      <c r="G1472" s="43">
        <v>278.8</v>
      </c>
      <c r="H1472" s="19">
        <v>9</v>
      </c>
    </row>
    <row r="1473" spans="1:8" x14ac:dyDescent="0.25">
      <c r="A1473" s="40" t="s">
        <v>2969</v>
      </c>
      <c r="B1473" s="40"/>
      <c r="C1473" s="41" t="s">
        <v>2970</v>
      </c>
      <c r="D1473" s="42" t="s">
        <v>73</v>
      </c>
      <c r="E1473" s="43">
        <v>276.58999999999997</v>
      </c>
      <c r="F1473" s="43">
        <v>29.58</v>
      </c>
      <c r="G1473" s="43">
        <v>306.17</v>
      </c>
      <c r="H1473" s="19">
        <v>9</v>
      </c>
    </row>
    <row r="1474" spans="1:8" x14ac:dyDescent="0.25">
      <c r="A1474" s="40" t="s">
        <v>2971</v>
      </c>
      <c r="B1474" s="40"/>
      <c r="C1474" s="41" t="s">
        <v>2972</v>
      </c>
      <c r="D1474" s="42" t="s">
        <v>73</v>
      </c>
      <c r="E1474" s="43">
        <v>287.73</v>
      </c>
      <c r="F1474" s="43">
        <v>24.5</v>
      </c>
      <c r="G1474" s="43">
        <v>312.23</v>
      </c>
      <c r="H1474" s="19">
        <v>9</v>
      </c>
    </row>
    <row r="1475" spans="1:8" x14ac:dyDescent="0.25">
      <c r="A1475" s="40" t="s">
        <v>2973</v>
      </c>
      <c r="B1475" s="40"/>
      <c r="C1475" s="41" t="s">
        <v>2974</v>
      </c>
      <c r="D1475" s="42" t="s">
        <v>73</v>
      </c>
      <c r="E1475" s="43">
        <v>338.63</v>
      </c>
      <c r="F1475" s="43">
        <v>28.12</v>
      </c>
      <c r="G1475" s="43">
        <v>366.75</v>
      </c>
      <c r="H1475" s="19">
        <v>9</v>
      </c>
    </row>
    <row r="1476" spans="1:8" x14ac:dyDescent="0.25">
      <c r="A1476" s="40" t="s">
        <v>2975</v>
      </c>
      <c r="B1476" s="40"/>
      <c r="C1476" s="41" t="s">
        <v>2976</v>
      </c>
      <c r="D1476" s="42" t="s">
        <v>73</v>
      </c>
      <c r="E1476" s="43">
        <v>437.84</v>
      </c>
      <c r="F1476" s="43">
        <v>29.58</v>
      </c>
      <c r="G1476" s="43">
        <v>467.42</v>
      </c>
      <c r="H1476" s="19">
        <v>9</v>
      </c>
    </row>
    <row r="1477" spans="1:8" x14ac:dyDescent="0.25">
      <c r="A1477" s="40" t="s">
        <v>2977</v>
      </c>
      <c r="B1477" s="40"/>
      <c r="C1477" s="41" t="s">
        <v>2978</v>
      </c>
      <c r="D1477" s="42" t="s">
        <v>73</v>
      </c>
      <c r="E1477" s="43">
        <v>611.53</v>
      </c>
      <c r="F1477" s="43">
        <v>28.12</v>
      </c>
      <c r="G1477" s="43">
        <v>639.65</v>
      </c>
      <c r="H1477" s="19">
        <v>9</v>
      </c>
    </row>
    <row r="1478" spans="1:8" x14ac:dyDescent="0.25">
      <c r="A1478" s="40" t="s">
        <v>2979</v>
      </c>
      <c r="B1478" s="40"/>
      <c r="C1478" s="41" t="s">
        <v>2980</v>
      </c>
      <c r="D1478" s="42" t="s">
        <v>73</v>
      </c>
      <c r="E1478" s="43">
        <v>474.32</v>
      </c>
      <c r="F1478" s="43">
        <v>29.58</v>
      </c>
      <c r="G1478" s="43">
        <v>503.9</v>
      </c>
      <c r="H1478" s="19">
        <v>9</v>
      </c>
    </row>
    <row r="1479" spans="1:8" x14ac:dyDescent="0.25">
      <c r="A1479" s="40" t="s">
        <v>2981</v>
      </c>
      <c r="B1479" s="40"/>
      <c r="C1479" s="41" t="s">
        <v>2982</v>
      </c>
      <c r="D1479" s="42"/>
      <c r="E1479" s="43"/>
      <c r="F1479" s="43"/>
      <c r="G1479" s="43"/>
      <c r="H1479" s="19">
        <v>5</v>
      </c>
    </row>
    <row r="1480" spans="1:8" x14ac:dyDescent="0.25">
      <c r="A1480" s="40" t="s">
        <v>2983</v>
      </c>
      <c r="B1480" s="40"/>
      <c r="C1480" s="41" t="s">
        <v>2984</v>
      </c>
      <c r="D1480" s="42" t="s">
        <v>73</v>
      </c>
      <c r="E1480" s="43">
        <v>459.85</v>
      </c>
      <c r="F1480" s="43">
        <v>28.12</v>
      </c>
      <c r="G1480" s="43">
        <v>487.97</v>
      </c>
      <c r="H1480" s="19">
        <v>9</v>
      </c>
    </row>
    <row r="1481" spans="1:8" x14ac:dyDescent="0.25">
      <c r="A1481" s="40" t="s">
        <v>2985</v>
      </c>
      <c r="B1481" s="40"/>
      <c r="C1481" s="41" t="s">
        <v>2986</v>
      </c>
      <c r="D1481" s="42" t="s">
        <v>73</v>
      </c>
      <c r="E1481" s="43">
        <v>1114.17</v>
      </c>
      <c r="F1481" s="43">
        <v>37.5</v>
      </c>
      <c r="G1481" s="43">
        <v>1151.67</v>
      </c>
      <c r="H1481" s="19">
        <v>9</v>
      </c>
    </row>
    <row r="1482" spans="1:8" x14ac:dyDescent="0.25">
      <c r="A1482" s="40" t="s">
        <v>2987</v>
      </c>
      <c r="B1482" s="40"/>
      <c r="C1482" s="41" t="s">
        <v>2988</v>
      </c>
      <c r="D1482" s="42" t="s">
        <v>73</v>
      </c>
      <c r="E1482" s="43">
        <v>544.07000000000005</v>
      </c>
      <c r="F1482" s="43">
        <v>28.12</v>
      </c>
      <c r="G1482" s="43">
        <v>572.19000000000005</v>
      </c>
      <c r="H1482" s="19">
        <v>9</v>
      </c>
    </row>
    <row r="1483" spans="1:8" x14ac:dyDescent="0.25">
      <c r="A1483" s="40" t="s">
        <v>2991</v>
      </c>
      <c r="B1483" s="40"/>
      <c r="C1483" s="41" t="s">
        <v>2992</v>
      </c>
      <c r="D1483" s="42"/>
      <c r="E1483" s="43"/>
      <c r="F1483" s="43"/>
      <c r="G1483" s="43"/>
      <c r="H1483" s="19">
        <v>5</v>
      </c>
    </row>
    <row r="1484" spans="1:8" x14ac:dyDescent="0.25">
      <c r="A1484" s="40" t="s">
        <v>2993</v>
      </c>
      <c r="B1484" s="40"/>
      <c r="C1484" s="41" t="s">
        <v>2994</v>
      </c>
      <c r="D1484" s="42" t="s">
        <v>73</v>
      </c>
      <c r="E1484" s="43">
        <v>536.53</v>
      </c>
      <c r="F1484" s="43"/>
      <c r="G1484" s="43">
        <v>536.53</v>
      </c>
      <c r="H1484" s="19">
        <v>9</v>
      </c>
    </row>
    <row r="1485" spans="1:8" x14ac:dyDescent="0.25">
      <c r="A1485" s="40" t="s">
        <v>2995</v>
      </c>
      <c r="B1485" s="40"/>
      <c r="C1485" s="41" t="s">
        <v>2996</v>
      </c>
      <c r="D1485" s="42" t="s">
        <v>73</v>
      </c>
      <c r="E1485" s="43">
        <v>659.65</v>
      </c>
      <c r="F1485" s="43">
        <v>19.559999999999999</v>
      </c>
      <c r="G1485" s="43">
        <v>679.21</v>
      </c>
      <c r="H1485" s="19">
        <v>9</v>
      </c>
    </row>
    <row r="1486" spans="1:8" x14ac:dyDescent="0.25">
      <c r="A1486" s="40" t="s">
        <v>2997</v>
      </c>
      <c r="B1486" s="40"/>
      <c r="C1486" s="41" t="s">
        <v>2998</v>
      </c>
      <c r="D1486" s="42"/>
      <c r="E1486" s="43"/>
      <c r="F1486" s="43"/>
      <c r="G1486" s="43"/>
      <c r="H1486" s="19">
        <v>5</v>
      </c>
    </row>
    <row r="1487" spans="1:8" x14ac:dyDescent="0.25">
      <c r="A1487" s="40" t="s">
        <v>2999</v>
      </c>
      <c r="B1487" s="40"/>
      <c r="C1487" s="41" t="s">
        <v>3000</v>
      </c>
      <c r="D1487" s="42" t="s">
        <v>131</v>
      </c>
      <c r="E1487" s="43">
        <v>1.64</v>
      </c>
      <c r="F1487" s="43">
        <v>3.86</v>
      </c>
      <c r="G1487" s="43">
        <v>5.5</v>
      </c>
      <c r="H1487" s="19">
        <v>9</v>
      </c>
    </row>
    <row r="1488" spans="1:8" ht="30" x14ac:dyDescent="0.25">
      <c r="A1488" s="40" t="s">
        <v>3001</v>
      </c>
      <c r="B1488" s="40"/>
      <c r="C1488" s="41" t="s">
        <v>3002</v>
      </c>
      <c r="D1488" s="42" t="s">
        <v>73</v>
      </c>
      <c r="E1488" s="43">
        <v>8.2200000000000006</v>
      </c>
      <c r="F1488" s="43">
        <v>51.46</v>
      </c>
      <c r="G1488" s="43">
        <v>59.68</v>
      </c>
      <c r="H1488" s="19">
        <v>9</v>
      </c>
    </row>
    <row r="1489" spans="1:8" x14ac:dyDescent="0.25">
      <c r="A1489" s="40" t="s">
        <v>3003</v>
      </c>
      <c r="B1489" s="40"/>
      <c r="C1489" s="41" t="s">
        <v>3004</v>
      </c>
      <c r="D1489" s="42"/>
      <c r="E1489" s="43"/>
      <c r="F1489" s="43"/>
      <c r="G1489" s="43"/>
      <c r="H1489" s="19">
        <v>2</v>
      </c>
    </row>
    <row r="1490" spans="1:8" x14ac:dyDescent="0.25">
      <c r="A1490" s="40" t="s">
        <v>3005</v>
      </c>
      <c r="B1490" s="40"/>
      <c r="C1490" s="41" t="s">
        <v>3006</v>
      </c>
      <c r="D1490" s="42"/>
      <c r="E1490" s="43"/>
      <c r="F1490" s="43"/>
      <c r="G1490" s="43"/>
      <c r="H1490" s="19">
        <v>5</v>
      </c>
    </row>
    <row r="1491" spans="1:8" x14ac:dyDescent="0.25">
      <c r="A1491" s="40" t="s">
        <v>3007</v>
      </c>
      <c r="B1491" s="40"/>
      <c r="C1491" s="41" t="s">
        <v>3008</v>
      </c>
      <c r="D1491" s="42" t="s">
        <v>73</v>
      </c>
      <c r="E1491" s="43">
        <v>577.41999999999996</v>
      </c>
      <c r="F1491" s="43">
        <v>90.34</v>
      </c>
      <c r="G1491" s="43">
        <v>667.76</v>
      </c>
      <c r="H1491" s="19">
        <v>9</v>
      </c>
    </row>
    <row r="1492" spans="1:8" x14ac:dyDescent="0.25">
      <c r="A1492" s="40" t="s">
        <v>3009</v>
      </c>
      <c r="B1492" s="40"/>
      <c r="C1492" s="41" t="s">
        <v>3010</v>
      </c>
      <c r="D1492" s="42" t="s">
        <v>73</v>
      </c>
      <c r="E1492" s="43">
        <v>508.15</v>
      </c>
      <c r="F1492" s="43">
        <v>90.34</v>
      </c>
      <c r="G1492" s="43">
        <v>598.49</v>
      </c>
      <c r="H1492" s="19">
        <v>9</v>
      </c>
    </row>
    <row r="1493" spans="1:8" ht="30" x14ac:dyDescent="0.25">
      <c r="A1493" s="40" t="s">
        <v>3011</v>
      </c>
      <c r="B1493" s="40"/>
      <c r="C1493" s="41" t="s">
        <v>3012</v>
      </c>
      <c r="D1493" s="42" t="s">
        <v>73</v>
      </c>
      <c r="E1493" s="43">
        <v>771.61</v>
      </c>
      <c r="F1493" s="43">
        <v>90.34</v>
      </c>
      <c r="G1493" s="43">
        <v>861.95</v>
      </c>
      <c r="H1493" s="19">
        <v>9</v>
      </c>
    </row>
    <row r="1494" spans="1:8" x14ac:dyDescent="0.25">
      <c r="A1494" s="40" t="s">
        <v>3013</v>
      </c>
      <c r="B1494" s="40"/>
      <c r="C1494" s="41" t="s">
        <v>3014</v>
      </c>
      <c r="D1494" s="42" t="s">
        <v>73</v>
      </c>
      <c r="E1494" s="43">
        <v>62.55</v>
      </c>
      <c r="F1494" s="43">
        <v>90.34</v>
      </c>
      <c r="G1494" s="43">
        <v>152.88999999999999</v>
      </c>
      <c r="H1494" s="19">
        <v>9</v>
      </c>
    </row>
    <row r="1495" spans="1:8" x14ac:dyDescent="0.25">
      <c r="A1495" s="40" t="s">
        <v>3015</v>
      </c>
      <c r="B1495" s="40"/>
      <c r="C1495" s="41" t="s">
        <v>3016</v>
      </c>
      <c r="D1495" s="42"/>
      <c r="E1495" s="43"/>
      <c r="F1495" s="43"/>
      <c r="G1495" s="43"/>
      <c r="H1495" s="19">
        <v>5</v>
      </c>
    </row>
    <row r="1496" spans="1:8" x14ac:dyDescent="0.25">
      <c r="A1496" s="40" t="s">
        <v>3017</v>
      </c>
      <c r="B1496" s="40"/>
      <c r="C1496" s="41" t="s">
        <v>3018</v>
      </c>
      <c r="D1496" s="42" t="s">
        <v>73</v>
      </c>
      <c r="E1496" s="43">
        <v>185.14</v>
      </c>
      <c r="F1496" s="43">
        <v>51.46</v>
      </c>
      <c r="G1496" s="43">
        <v>236.6</v>
      </c>
      <c r="H1496" s="19">
        <v>9</v>
      </c>
    </row>
    <row r="1497" spans="1:8" x14ac:dyDescent="0.25">
      <c r="A1497" s="40" t="s">
        <v>3019</v>
      </c>
      <c r="B1497" s="40"/>
      <c r="C1497" s="41" t="s">
        <v>3020</v>
      </c>
      <c r="D1497" s="42"/>
      <c r="E1497" s="43"/>
      <c r="F1497" s="43"/>
      <c r="G1497" s="43"/>
      <c r="H1497" s="19">
        <v>5</v>
      </c>
    </row>
    <row r="1498" spans="1:8" x14ac:dyDescent="0.25">
      <c r="A1498" s="40" t="s">
        <v>3021</v>
      </c>
      <c r="B1498" s="40"/>
      <c r="C1498" s="41" t="s">
        <v>3022</v>
      </c>
      <c r="D1498" s="42" t="s">
        <v>73</v>
      </c>
      <c r="E1498" s="43">
        <v>2666.89</v>
      </c>
      <c r="F1498" s="43">
        <v>89.25</v>
      </c>
      <c r="G1498" s="43">
        <v>2756.14</v>
      </c>
      <c r="H1498" s="19">
        <v>9</v>
      </c>
    </row>
    <row r="1499" spans="1:8" ht="30" x14ac:dyDescent="0.25">
      <c r="A1499" s="40" t="s">
        <v>3023</v>
      </c>
      <c r="B1499" s="40"/>
      <c r="C1499" s="41" t="s">
        <v>3024</v>
      </c>
      <c r="D1499" s="42" t="s">
        <v>131</v>
      </c>
      <c r="E1499" s="43">
        <v>431.42</v>
      </c>
      <c r="F1499" s="43">
        <v>72.180000000000007</v>
      </c>
      <c r="G1499" s="43">
        <v>503.6</v>
      </c>
      <c r="H1499" s="19">
        <v>9</v>
      </c>
    </row>
    <row r="1500" spans="1:8" ht="30" x14ac:dyDescent="0.25">
      <c r="A1500" s="40" t="s">
        <v>3025</v>
      </c>
      <c r="B1500" s="40"/>
      <c r="C1500" s="41" t="s">
        <v>3026</v>
      </c>
      <c r="D1500" s="42" t="s">
        <v>131</v>
      </c>
      <c r="E1500" s="43">
        <v>101.53</v>
      </c>
      <c r="F1500" s="43">
        <v>23.47</v>
      </c>
      <c r="G1500" s="43">
        <v>125</v>
      </c>
      <c r="H1500" s="19">
        <v>9</v>
      </c>
    </row>
    <row r="1501" spans="1:8" ht="30" x14ac:dyDescent="0.25">
      <c r="A1501" s="40" t="s">
        <v>3027</v>
      </c>
      <c r="B1501" s="40"/>
      <c r="C1501" s="41" t="s">
        <v>3028</v>
      </c>
      <c r="D1501" s="42" t="s">
        <v>131</v>
      </c>
      <c r="E1501" s="43">
        <v>83.47</v>
      </c>
      <c r="F1501" s="43">
        <v>10.74</v>
      </c>
      <c r="G1501" s="43">
        <v>94.21</v>
      </c>
      <c r="H1501" s="19">
        <v>9</v>
      </c>
    </row>
    <row r="1502" spans="1:8" x14ac:dyDescent="0.25">
      <c r="A1502" s="40" t="s">
        <v>3029</v>
      </c>
      <c r="B1502" s="40"/>
      <c r="C1502" s="41" t="s">
        <v>3030</v>
      </c>
      <c r="D1502" s="42" t="s">
        <v>131</v>
      </c>
      <c r="E1502" s="43">
        <v>61.73</v>
      </c>
      <c r="F1502" s="43">
        <v>5.87</v>
      </c>
      <c r="G1502" s="43">
        <v>67.599999999999994</v>
      </c>
      <c r="H1502" s="19">
        <v>9</v>
      </c>
    </row>
    <row r="1503" spans="1:8" ht="30" x14ac:dyDescent="0.25">
      <c r="A1503" s="40" t="s">
        <v>3031</v>
      </c>
      <c r="B1503" s="40"/>
      <c r="C1503" s="41" t="s">
        <v>3032</v>
      </c>
      <c r="D1503" s="42" t="s">
        <v>131</v>
      </c>
      <c r="E1503" s="43">
        <v>170.78</v>
      </c>
      <c r="F1503" s="43">
        <v>63.97</v>
      </c>
      <c r="G1503" s="43">
        <v>234.75</v>
      </c>
      <c r="H1503" s="19">
        <v>9</v>
      </c>
    </row>
    <row r="1504" spans="1:8" ht="30" x14ac:dyDescent="0.25">
      <c r="A1504" s="40" t="s">
        <v>3033</v>
      </c>
      <c r="B1504" s="40"/>
      <c r="C1504" s="41" t="s">
        <v>3034</v>
      </c>
      <c r="D1504" s="42" t="s">
        <v>131</v>
      </c>
      <c r="E1504" s="43">
        <v>126.98</v>
      </c>
      <c r="F1504" s="43">
        <v>32.68</v>
      </c>
      <c r="G1504" s="43">
        <v>159.66</v>
      </c>
      <c r="H1504" s="19">
        <v>9</v>
      </c>
    </row>
    <row r="1505" spans="1:8" x14ac:dyDescent="0.25">
      <c r="A1505" s="40" t="s">
        <v>3035</v>
      </c>
      <c r="B1505" s="40"/>
      <c r="C1505" s="41" t="s">
        <v>3036</v>
      </c>
      <c r="D1505" s="42"/>
      <c r="E1505" s="43"/>
      <c r="F1505" s="43"/>
      <c r="G1505" s="43"/>
      <c r="H1505" s="19">
        <v>2</v>
      </c>
    </row>
    <row r="1506" spans="1:8" x14ac:dyDescent="0.25">
      <c r="A1506" s="40" t="s">
        <v>3037</v>
      </c>
      <c r="B1506" s="40"/>
      <c r="C1506" s="41" t="s">
        <v>3038</v>
      </c>
      <c r="D1506" s="42"/>
      <c r="E1506" s="43"/>
      <c r="F1506" s="43"/>
      <c r="G1506" s="43"/>
      <c r="H1506" s="19">
        <v>5</v>
      </c>
    </row>
    <row r="1507" spans="1:8" ht="30" x14ac:dyDescent="0.25">
      <c r="A1507" s="40" t="s">
        <v>3039</v>
      </c>
      <c r="B1507" s="40"/>
      <c r="C1507" s="41" t="s">
        <v>3040</v>
      </c>
      <c r="D1507" s="42" t="s">
        <v>334</v>
      </c>
      <c r="E1507" s="43">
        <v>392.69</v>
      </c>
      <c r="F1507" s="43">
        <v>58.68</v>
      </c>
      <c r="G1507" s="43">
        <v>451.37</v>
      </c>
      <c r="H1507" s="19">
        <v>9</v>
      </c>
    </row>
    <row r="1508" spans="1:8" ht="30" x14ac:dyDescent="0.25">
      <c r="A1508" s="40" t="s">
        <v>3041</v>
      </c>
      <c r="B1508" s="40"/>
      <c r="C1508" s="41" t="s">
        <v>3042</v>
      </c>
      <c r="D1508" s="42" t="s">
        <v>334</v>
      </c>
      <c r="E1508" s="43">
        <v>713.13</v>
      </c>
      <c r="F1508" s="43">
        <v>78.239999999999995</v>
      </c>
      <c r="G1508" s="43">
        <v>791.37</v>
      </c>
      <c r="H1508" s="19">
        <v>9</v>
      </c>
    </row>
    <row r="1509" spans="1:8" ht="30" x14ac:dyDescent="0.25">
      <c r="A1509" s="40" t="s">
        <v>3043</v>
      </c>
      <c r="B1509" s="40"/>
      <c r="C1509" s="41" t="s">
        <v>3044</v>
      </c>
      <c r="D1509" s="42" t="s">
        <v>334</v>
      </c>
      <c r="E1509" s="43">
        <v>275.79000000000002</v>
      </c>
      <c r="F1509" s="43">
        <v>58.68</v>
      </c>
      <c r="G1509" s="43">
        <v>334.47</v>
      </c>
      <c r="H1509" s="19">
        <v>9</v>
      </c>
    </row>
    <row r="1510" spans="1:8" ht="30" x14ac:dyDescent="0.25">
      <c r="A1510" s="40" t="s">
        <v>3045</v>
      </c>
      <c r="B1510" s="40"/>
      <c r="C1510" s="41" t="s">
        <v>3046</v>
      </c>
      <c r="D1510" s="42" t="s">
        <v>334</v>
      </c>
      <c r="E1510" s="43">
        <v>548.55999999999995</v>
      </c>
      <c r="F1510" s="43">
        <v>78.239999999999995</v>
      </c>
      <c r="G1510" s="43">
        <v>626.79999999999995</v>
      </c>
      <c r="H1510" s="19">
        <v>9</v>
      </c>
    </row>
    <row r="1511" spans="1:8" ht="30" x14ac:dyDescent="0.25">
      <c r="A1511" s="40" t="s">
        <v>3047</v>
      </c>
      <c r="B1511" s="40"/>
      <c r="C1511" s="41" t="s">
        <v>3048</v>
      </c>
      <c r="D1511" s="42" t="s">
        <v>334</v>
      </c>
      <c r="E1511" s="43">
        <v>220.79</v>
      </c>
      <c r="F1511" s="43">
        <v>58.68</v>
      </c>
      <c r="G1511" s="43">
        <v>279.47000000000003</v>
      </c>
      <c r="H1511" s="19">
        <v>9</v>
      </c>
    </row>
    <row r="1512" spans="1:8" x14ac:dyDescent="0.25">
      <c r="A1512" s="40" t="s">
        <v>3049</v>
      </c>
      <c r="B1512" s="40"/>
      <c r="C1512" s="41" t="s">
        <v>3050</v>
      </c>
      <c r="D1512" s="42" t="s">
        <v>334</v>
      </c>
      <c r="E1512" s="43">
        <v>259.70999999999998</v>
      </c>
      <c r="F1512" s="43"/>
      <c r="G1512" s="43">
        <v>259.70999999999998</v>
      </c>
      <c r="H1512" s="19">
        <v>9</v>
      </c>
    </row>
    <row r="1513" spans="1:8" x14ac:dyDescent="0.25">
      <c r="A1513" s="40" t="s">
        <v>3051</v>
      </c>
      <c r="B1513" s="40"/>
      <c r="C1513" s="41" t="s">
        <v>3052</v>
      </c>
      <c r="D1513" s="42" t="s">
        <v>334</v>
      </c>
      <c r="E1513" s="43">
        <v>367.07</v>
      </c>
      <c r="F1513" s="43"/>
      <c r="G1513" s="43">
        <v>367.07</v>
      </c>
      <c r="H1513" s="19">
        <v>9</v>
      </c>
    </row>
    <row r="1514" spans="1:8" ht="30" x14ac:dyDescent="0.25">
      <c r="A1514" s="40" t="s">
        <v>3053</v>
      </c>
      <c r="B1514" s="40"/>
      <c r="C1514" s="41" t="s">
        <v>3054</v>
      </c>
      <c r="D1514" s="42" t="s">
        <v>21</v>
      </c>
      <c r="E1514" s="43">
        <v>302.95999999999998</v>
      </c>
      <c r="F1514" s="43">
        <v>65.06</v>
      </c>
      <c r="G1514" s="43">
        <v>368.02</v>
      </c>
      <c r="H1514" s="19">
        <v>9</v>
      </c>
    </row>
    <row r="1515" spans="1:8" ht="30" x14ac:dyDescent="0.25">
      <c r="A1515" s="40" t="s">
        <v>3055</v>
      </c>
      <c r="B1515" s="40"/>
      <c r="C1515" s="41" t="s">
        <v>3056</v>
      </c>
      <c r="D1515" s="42" t="s">
        <v>334</v>
      </c>
      <c r="E1515" s="43">
        <v>466.97</v>
      </c>
      <c r="F1515" s="43">
        <v>65.06</v>
      </c>
      <c r="G1515" s="43">
        <v>532.03</v>
      </c>
      <c r="H1515" s="19">
        <v>9</v>
      </c>
    </row>
    <row r="1516" spans="1:8" x14ac:dyDescent="0.25">
      <c r="A1516" s="40" t="s">
        <v>3057</v>
      </c>
      <c r="B1516" s="40"/>
      <c r="C1516" s="41" t="s">
        <v>3058</v>
      </c>
      <c r="D1516" s="42" t="s">
        <v>21</v>
      </c>
      <c r="E1516" s="43">
        <v>282.13</v>
      </c>
      <c r="F1516" s="43">
        <v>18.350000000000001</v>
      </c>
      <c r="G1516" s="43">
        <v>300.48</v>
      </c>
      <c r="H1516" s="19">
        <v>9</v>
      </c>
    </row>
    <row r="1517" spans="1:8" x14ac:dyDescent="0.25">
      <c r="A1517" s="40" t="s">
        <v>3059</v>
      </c>
      <c r="B1517" s="40"/>
      <c r="C1517" s="41" t="s">
        <v>3060</v>
      </c>
      <c r="D1517" s="42" t="s">
        <v>21</v>
      </c>
      <c r="E1517" s="43">
        <v>298.36</v>
      </c>
      <c r="F1517" s="43">
        <v>18.350000000000001</v>
      </c>
      <c r="G1517" s="43">
        <v>316.70999999999998</v>
      </c>
      <c r="H1517" s="19">
        <v>9</v>
      </c>
    </row>
    <row r="1518" spans="1:8" x14ac:dyDescent="0.25">
      <c r="A1518" s="40" t="s">
        <v>3061</v>
      </c>
      <c r="B1518" s="40"/>
      <c r="C1518" s="41" t="s">
        <v>3062</v>
      </c>
      <c r="D1518" s="42" t="s">
        <v>21</v>
      </c>
      <c r="E1518" s="43">
        <v>2482.1</v>
      </c>
      <c r="F1518" s="43">
        <v>45.86</v>
      </c>
      <c r="G1518" s="43">
        <v>2527.96</v>
      </c>
      <c r="H1518" s="19">
        <v>9</v>
      </c>
    </row>
    <row r="1519" spans="1:8" x14ac:dyDescent="0.25">
      <c r="A1519" s="40" t="s">
        <v>3063</v>
      </c>
      <c r="B1519" s="40"/>
      <c r="C1519" s="41" t="s">
        <v>3064</v>
      </c>
      <c r="D1519" s="42" t="s">
        <v>21</v>
      </c>
      <c r="E1519" s="43">
        <v>532.16</v>
      </c>
      <c r="F1519" s="43">
        <v>34.4</v>
      </c>
      <c r="G1519" s="43">
        <v>566.55999999999995</v>
      </c>
      <c r="H1519" s="19">
        <v>9</v>
      </c>
    </row>
    <row r="1520" spans="1:8" x14ac:dyDescent="0.25">
      <c r="A1520" s="40" t="s">
        <v>3065</v>
      </c>
      <c r="B1520" s="40"/>
      <c r="C1520" s="41" t="s">
        <v>3066</v>
      </c>
      <c r="D1520" s="42" t="s">
        <v>21</v>
      </c>
      <c r="E1520" s="43">
        <v>28.9</v>
      </c>
      <c r="F1520" s="43">
        <v>11.73</v>
      </c>
      <c r="G1520" s="43">
        <v>40.630000000000003</v>
      </c>
      <c r="H1520" s="19">
        <v>9</v>
      </c>
    </row>
    <row r="1521" spans="1:8" ht="30" x14ac:dyDescent="0.25">
      <c r="A1521" s="40" t="s">
        <v>3067</v>
      </c>
      <c r="B1521" s="40"/>
      <c r="C1521" s="41" t="s">
        <v>3068</v>
      </c>
      <c r="D1521" s="42" t="s">
        <v>21</v>
      </c>
      <c r="E1521" s="43">
        <v>1084.1600000000001</v>
      </c>
      <c r="F1521" s="43">
        <v>45.86</v>
      </c>
      <c r="G1521" s="43">
        <v>1130.02</v>
      </c>
      <c r="H1521" s="19">
        <v>9</v>
      </c>
    </row>
    <row r="1522" spans="1:8" ht="30" x14ac:dyDescent="0.25">
      <c r="A1522" s="40" t="s">
        <v>3069</v>
      </c>
      <c r="B1522" s="40"/>
      <c r="C1522" s="41" t="s">
        <v>3070</v>
      </c>
      <c r="D1522" s="42" t="s">
        <v>21</v>
      </c>
      <c r="E1522" s="43">
        <v>1106.26</v>
      </c>
      <c r="F1522" s="43">
        <v>91.72</v>
      </c>
      <c r="G1522" s="43">
        <v>1197.98</v>
      </c>
      <c r="H1522" s="19">
        <v>9</v>
      </c>
    </row>
    <row r="1523" spans="1:8" ht="30" x14ac:dyDescent="0.25">
      <c r="A1523" s="40" t="s">
        <v>3071</v>
      </c>
      <c r="B1523" s="40"/>
      <c r="C1523" s="41" t="s">
        <v>3072</v>
      </c>
      <c r="D1523" s="42" t="s">
        <v>21</v>
      </c>
      <c r="E1523" s="43">
        <v>339.2</v>
      </c>
      <c r="F1523" s="43">
        <v>58.68</v>
      </c>
      <c r="G1523" s="43">
        <v>397.88</v>
      </c>
      <c r="H1523" s="19">
        <v>9</v>
      </c>
    </row>
    <row r="1524" spans="1:8" x14ac:dyDescent="0.25">
      <c r="A1524" s="40" t="s">
        <v>3073</v>
      </c>
      <c r="B1524" s="40"/>
      <c r="C1524" s="41" t="s">
        <v>3074</v>
      </c>
      <c r="D1524" s="42"/>
      <c r="E1524" s="43"/>
      <c r="F1524" s="43"/>
      <c r="G1524" s="43"/>
      <c r="H1524" s="19">
        <v>5</v>
      </c>
    </row>
    <row r="1525" spans="1:8" x14ac:dyDescent="0.25">
      <c r="A1525" s="40" t="s">
        <v>3075</v>
      </c>
      <c r="B1525" s="40"/>
      <c r="C1525" s="41" t="s">
        <v>3076</v>
      </c>
      <c r="D1525" s="42" t="s">
        <v>21</v>
      </c>
      <c r="E1525" s="43">
        <v>20.71</v>
      </c>
      <c r="F1525" s="43"/>
      <c r="G1525" s="43">
        <v>20.71</v>
      </c>
      <c r="H1525" s="19">
        <v>9</v>
      </c>
    </row>
    <row r="1526" spans="1:8" x14ac:dyDescent="0.25">
      <c r="A1526" s="40" t="s">
        <v>3077</v>
      </c>
      <c r="B1526" s="40"/>
      <c r="C1526" s="41" t="s">
        <v>3078</v>
      </c>
      <c r="D1526" s="42" t="s">
        <v>21</v>
      </c>
      <c r="E1526" s="43">
        <v>32.06</v>
      </c>
      <c r="F1526" s="43"/>
      <c r="G1526" s="43">
        <v>32.06</v>
      </c>
      <c r="H1526" s="19">
        <v>9</v>
      </c>
    </row>
    <row r="1527" spans="1:8" x14ac:dyDescent="0.25">
      <c r="A1527" s="40" t="s">
        <v>3079</v>
      </c>
      <c r="B1527" s="40"/>
      <c r="C1527" s="41" t="s">
        <v>3080</v>
      </c>
      <c r="D1527" s="42" t="s">
        <v>21</v>
      </c>
      <c r="E1527" s="43">
        <v>52.96</v>
      </c>
      <c r="F1527" s="43"/>
      <c r="G1527" s="43">
        <v>52.96</v>
      </c>
      <c r="H1527" s="19">
        <v>9</v>
      </c>
    </row>
    <row r="1528" spans="1:8" ht="30" x14ac:dyDescent="0.25">
      <c r="A1528" s="40" t="s">
        <v>3081</v>
      </c>
      <c r="B1528" s="40"/>
      <c r="C1528" s="41" t="s">
        <v>3082</v>
      </c>
      <c r="D1528" s="42" t="s">
        <v>21</v>
      </c>
      <c r="E1528" s="43">
        <v>201.3</v>
      </c>
      <c r="F1528" s="43"/>
      <c r="G1528" s="43">
        <v>201.3</v>
      </c>
      <c r="H1528" s="19">
        <v>9</v>
      </c>
    </row>
    <row r="1529" spans="1:8" x14ac:dyDescent="0.25">
      <c r="A1529" s="40" t="s">
        <v>3083</v>
      </c>
      <c r="B1529" s="40"/>
      <c r="C1529" s="41" t="s">
        <v>3084</v>
      </c>
      <c r="D1529" s="42" t="s">
        <v>21</v>
      </c>
      <c r="E1529" s="43">
        <v>84.88</v>
      </c>
      <c r="F1529" s="43"/>
      <c r="G1529" s="43">
        <v>84.88</v>
      </c>
      <c r="H1529" s="19">
        <v>9</v>
      </c>
    </row>
    <row r="1530" spans="1:8" x14ac:dyDescent="0.25">
      <c r="A1530" s="40" t="s">
        <v>3085</v>
      </c>
      <c r="B1530" s="40"/>
      <c r="C1530" s="41" t="s">
        <v>3086</v>
      </c>
      <c r="D1530" s="42"/>
      <c r="E1530" s="43"/>
      <c r="F1530" s="43"/>
      <c r="G1530" s="43"/>
      <c r="H1530" s="19">
        <v>5</v>
      </c>
    </row>
    <row r="1531" spans="1:8" x14ac:dyDescent="0.25">
      <c r="A1531" s="40" t="s">
        <v>3087</v>
      </c>
      <c r="B1531" s="40"/>
      <c r="C1531" s="41" t="s">
        <v>3088</v>
      </c>
      <c r="D1531" s="42" t="s">
        <v>21</v>
      </c>
      <c r="E1531" s="43"/>
      <c r="F1531" s="43">
        <v>58.68</v>
      </c>
      <c r="G1531" s="43">
        <v>58.68</v>
      </c>
      <c r="H1531" s="19">
        <v>9</v>
      </c>
    </row>
    <row r="1532" spans="1:8" x14ac:dyDescent="0.25">
      <c r="A1532" s="40" t="s">
        <v>3089</v>
      </c>
      <c r="B1532" s="40"/>
      <c r="C1532" s="41" t="s">
        <v>3090</v>
      </c>
      <c r="D1532" s="42" t="s">
        <v>21</v>
      </c>
      <c r="E1532" s="43">
        <v>956.08</v>
      </c>
      <c r="F1532" s="43">
        <v>45.86</v>
      </c>
      <c r="G1532" s="43">
        <v>1001.94</v>
      </c>
      <c r="H1532" s="19">
        <v>9</v>
      </c>
    </row>
    <row r="1533" spans="1:8" x14ac:dyDescent="0.25">
      <c r="A1533" s="40" t="s">
        <v>3091</v>
      </c>
      <c r="B1533" s="40"/>
      <c r="C1533" s="41" t="s">
        <v>3092</v>
      </c>
      <c r="D1533" s="42" t="s">
        <v>21</v>
      </c>
      <c r="E1533" s="43"/>
      <c r="F1533" s="43">
        <v>50.47</v>
      </c>
      <c r="G1533" s="43">
        <v>50.47</v>
      </c>
      <c r="H1533" s="19">
        <v>9</v>
      </c>
    </row>
    <row r="1534" spans="1:8" ht="30" x14ac:dyDescent="0.25">
      <c r="A1534" s="40" t="s">
        <v>3093</v>
      </c>
      <c r="B1534" s="40"/>
      <c r="C1534" s="41" t="s">
        <v>3094</v>
      </c>
      <c r="D1534" s="42" t="s">
        <v>334</v>
      </c>
      <c r="E1534" s="43">
        <v>1315.59</v>
      </c>
      <c r="F1534" s="43">
        <v>59.62</v>
      </c>
      <c r="G1534" s="43">
        <v>1375.21</v>
      </c>
      <c r="H1534" s="19">
        <v>9</v>
      </c>
    </row>
    <row r="1535" spans="1:8" x14ac:dyDescent="0.25">
      <c r="A1535" s="40" t="s">
        <v>3095</v>
      </c>
      <c r="B1535" s="40"/>
      <c r="C1535" s="41" t="s">
        <v>3096</v>
      </c>
      <c r="D1535" s="42" t="s">
        <v>21</v>
      </c>
      <c r="E1535" s="43"/>
      <c r="F1535" s="43">
        <v>6.65</v>
      </c>
      <c r="G1535" s="43">
        <v>6.65</v>
      </c>
      <c r="H1535" s="19">
        <v>9</v>
      </c>
    </row>
    <row r="1536" spans="1:8" x14ac:dyDescent="0.25">
      <c r="A1536" s="40" t="s">
        <v>3097</v>
      </c>
      <c r="B1536" s="40"/>
      <c r="C1536" s="41" t="s">
        <v>3098</v>
      </c>
      <c r="D1536" s="42" t="s">
        <v>334</v>
      </c>
      <c r="E1536" s="43">
        <v>540.38</v>
      </c>
      <c r="F1536" s="43">
        <v>117.36</v>
      </c>
      <c r="G1536" s="43">
        <v>657.74</v>
      </c>
      <c r="H1536" s="19">
        <v>9</v>
      </c>
    </row>
    <row r="1537" spans="1:8" x14ac:dyDescent="0.25">
      <c r="A1537" s="40" t="s">
        <v>3099</v>
      </c>
      <c r="B1537" s="40"/>
      <c r="C1537" s="41" t="s">
        <v>3100</v>
      </c>
      <c r="D1537" s="42" t="s">
        <v>21</v>
      </c>
      <c r="E1537" s="43">
        <v>156.51</v>
      </c>
      <c r="F1537" s="43">
        <v>22.23</v>
      </c>
      <c r="G1537" s="43">
        <v>178.74</v>
      </c>
      <c r="H1537" s="19">
        <v>9</v>
      </c>
    </row>
    <row r="1538" spans="1:8" ht="30" x14ac:dyDescent="0.25">
      <c r="A1538" s="40" t="s">
        <v>3101</v>
      </c>
      <c r="B1538" s="40"/>
      <c r="C1538" s="41" t="s">
        <v>3102</v>
      </c>
      <c r="D1538" s="42" t="s">
        <v>334</v>
      </c>
      <c r="E1538" s="43">
        <v>4583.63</v>
      </c>
      <c r="F1538" s="43">
        <v>137.58000000000001</v>
      </c>
      <c r="G1538" s="43">
        <v>4721.21</v>
      </c>
      <c r="H1538" s="19">
        <v>9</v>
      </c>
    </row>
    <row r="1539" spans="1:8" x14ac:dyDescent="0.25">
      <c r="A1539" s="40" t="s">
        <v>3103</v>
      </c>
      <c r="B1539" s="40"/>
      <c r="C1539" s="41" t="s">
        <v>3104</v>
      </c>
      <c r="D1539" s="42" t="s">
        <v>21</v>
      </c>
      <c r="E1539" s="43">
        <v>445.83</v>
      </c>
      <c r="F1539" s="43">
        <v>45.86</v>
      </c>
      <c r="G1539" s="43">
        <v>491.69</v>
      </c>
      <c r="H1539" s="19">
        <v>9</v>
      </c>
    </row>
    <row r="1540" spans="1:8" ht="30" x14ac:dyDescent="0.25">
      <c r="A1540" s="40" t="s">
        <v>3105</v>
      </c>
      <c r="B1540" s="40"/>
      <c r="C1540" s="41" t="s">
        <v>3106</v>
      </c>
      <c r="D1540" s="42" t="s">
        <v>21</v>
      </c>
      <c r="E1540" s="43">
        <v>167.8</v>
      </c>
      <c r="F1540" s="43">
        <v>34.4</v>
      </c>
      <c r="G1540" s="43">
        <v>202.2</v>
      </c>
      <c r="H1540" s="19">
        <v>9</v>
      </c>
    </row>
    <row r="1541" spans="1:8" x14ac:dyDescent="0.25">
      <c r="A1541" s="40" t="s">
        <v>3107</v>
      </c>
      <c r="B1541" s="40"/>
      <c r="C1541" s="41" t="s">
        <v>3108</v>
      </c>
      <c r="D1541" s="42" t="s">
        <v>21</v>
      </c>
      <c r="E1541" s="43">
        <v>105.46</v>
      </c>
      <c r="F1541" s="43">
        <v>7.8</v>
      </c>
      <c r="G1541" s="43">
        <v>113.26</v>
      </c>
      <c r="H1541" s="19">
        <v>9</v>
      </c>
    </row>
    <row r="1542" spans="1:8" x14ac:dyDescent="0.25">
      <c r="A1542" s="40" t="s">
        <v>3109</v>
      </c>
      <c r="B1542" s="40"/>
      <c r="C1542" s="41" t="s">
        <v>3110</v>
      </c>
      <c r="D1542" s="42" t="s">
        <v>21</v>
      </c>
      <c r="E1542" s="43">
        <v>71.53</v>
      </c>
      <c r="F1542" s="43">
        <v>7.8</v>
      </c>
      <c r="G1542" s="43">
        <v>79.33</v>
      </c>
      <c r="H1542" s="19">
        <v>9</v>
      </c>
    </row>
    <row r="1543" spans="1:8" x14ac:dyDescent="0.25">
      <c r="A1543" s="40" t="s">
        <v>3111</v>
      </c>
      <c r="B1543" s="40"/>
      <c r="C1543" s="41" t="s">
        <v>3112</v>
      </c>
      <c r="D1543" s="42" t="s">
        <v>21</v>
      </c>
      <c r="E1543" s="43">
        <v>175.16</v>
      </c>
      <c r="F1543" s="43">
        <v>7.8</v>
      </c>
      <c r="G1543" s="43">
        <v>182.96</v>
      </c>
      <c r="H1543" s="19">
        <v>9</v>
      </c>
    </row>
    <row r="1544" spans="1:8" x14ac:dyDescent="0.25">
      <c r="A1544" s="40" t="s">
        <v>3113</v>
      </c>
      <c r="B1544" s="40"/>
      <c r="C1544" s="41" t="s">
        <v>3114</v>
      </c>
      <c r="D1544" s="42" t="s">
        <v>334</v>
      </c>
      <c r="E1544" s="43">
        <v>28.01</v>
      </c>
      <c r="F1544" s="43">
        <v>6.65</v>
      </c>
      <c r="G1544" s="43">
        <v>34.659999999999997</v>
      </c>
      <c r="H1544" s="19">
        <v>9</v>
      </c>
    </row>
    <row r="1545" spans="1:8" ht="30" x14ac:dyDescent="0.25">
      <c r="A1545" s="40" t="s">
        <v>3115</v>
      </c>
      <c r="B1545" s="40"/>
      <c r="C1545" s="41" t="s">
        <v>3116</v>
      </c>
      <c r="D1545" s="42" t="s">
        <v>21</v>
      </c>
      <c r="E1545" s="43">
        <v>41.46</v>
      </c>
      <c r="F1545" s="43">
        <v>6.65</v>
      </c>
      <c r="G1545" s="43">
        <v>48.11</v>
      </c>
      <c r="H1545" s="19">
        <v>9</v>
      </c>
    </row>
    <row r="1546" spans="1:8" ht="30" x14ac:dyDescent="0.25">
      <c r="A1546" s="40" t="s">
        <v>3117</v>
      </c>
      <c r="B1546" s="40"/>
      <c r="C1546" s="41" t="s">
        <v>3118</v>
      </c>
      <c r="D1546" s="42" t="s">
        <v>21</v>
      </c>
      <c r="E1546" s="43">
        <v>74.56</v>
      </c>
      <c r="F1546" s="43">
        <v>6.65</v>
      </c>
      <c r="G1546" s="43">
        <v>81.209999999999994</v>
      </c>
      <c r="H1546" s="19">
        <v>9</v>
      </c>
    </row>
    <row r="1547" spans="1:8" x14ac:dyDescent="0.25">
      <c r="A1547" s="40" t="s">
        <v>3119</v>
      </c>
      <c r="B1547" s="40"/>
      <c r="C1547" s="41" t="s">
        <v>3120</v>
      </c>
      <c r="D1547" s="42" t="s">
        <v>334</v>
      </c>
      <c r="E1547" s="43">
        <v>264.73</v>
      </c>
      <c r="F1547" s="43">
        <v>14.08</v>
      </c>
      <c r="G1547" s="43">
        <v>278.81</v>
      </c>
      <c r="H1547" s="19">
        <v>9</v>
      </c>
    </row>
    <row r="1548" spans="1:8" x14ac:dyDescent="0.25">
      <c r="A1548" s="40" t="s">
        <v>3121</v>
      </c>
      <c r="B1548" s="40"/>
      <c r="C1548" s="41" t="s">
        <v>3122</v>
      </c>
      <c r="D1548" s="42" t="s">
        <v>21</v>
      </c>
      <c r="E1548" s="43">
        <v>72.95</v>
      </c>
      <c r="F1548" s="43">
        <v>7.8</v>
      </c>
      <c r="G1548" s="43">
        <v>80.75</v>
      </c>
      <c r="H1548" s="19">
        <v>9</v>
      </c>
    </row>
    <row r="1549" spans="1:8" ht="30" x14ac:dyDescent="0.25">
      <c r="A1549" s="40" t="s">
        <v>3123</v>
      </c>
      <c r="B1549" s="40"/>
      <c r="C1549" s="41" t="s">
        <v>3124</v>
      </c>
      <c r="D1549" s="42" t="s">
        <v>21</v>
      </c>
      <c r="E1549" s="43">
        <v>89.75</v>
      </c>
      <c r="F1549" s="43">
        <v>7.8</v>
      </c>
      <c r="G1549" s="43">
        <v>97.55</v>
      </c>
      <c r="H1549" s="19">
        <v>9</v>
      </c>
    </row>
    <row r="1550" spans="1:8" x14ac:dyDescent="0.25">
      <c r="A1550" s="40" t="s">
        <v>3125</v>
      </c>
      <c r="B1550" s="40"/>
      <c r="C1550" s="41" t="s">
        <v>3126</v>
      </c>
      <c r="D1550" s="42" t="s">
        <v>21</v>
      </c>
      <c r="E1550" s="43">
        <v>191.57</v>
      </c>
      <c r="F1550" s="43">
        <v>5.64</v>
      </c>
      <c r="G1550" s="43">
        <v>197.21</v>
      </c>
      <c r="H1550" s="19">
        <v>9</v>
      </c>
    </row>
    <row r="1551" spans="1:8" ht="30" x14ac:dyDescent="0.25">
      <c r="A1551" s="40" t="s">
        <v>3127</v>
      </c>
      <c r="B1551" s="40"/>
      <c r="C1551" s="41" t="s">
        <v>3128</v>
      </c>
      <c r="D1551" s="42" t="s">
        <v>21</v>
      </c>
      <c r="E1551" s="43">
        <v>217.84</v>
      </c>
      <c r="F1551" s="43">
        <v>7.8</v>
      </c>
      <c r="G1551" s="43">
        <v>225.64</v>
      </c>
      <c r="H1551" s="19">
        <v>9</v>
      </c>
    </row>
    <row r="1552" spans="1:8" ht="30" x14ac:dyDescent="0.25">
      <c r="A1552" s="40" t="s">
        <v>3129</v>
      </c>
      <c r="B1552" s="40"/>
      <c r="C1552" s="41" t="s">
        <v>3130</v>
      </c>
      <c r="D1552" s="42" t="s">
        <v>21</v>
      </c>
      <c r="E1552" s="43">
        <v>405.49</v>
      </c>
      <c r="F1552" s="43">
        <v>68.790000000000006</v>
      </c>
      <c r="G1552" s="43">
        <v>474.28</v>
      </c>
      <c r="H1552" s="19">
        <v>9</v>
      </c>
    </row>
    <row r="1553" spans="1:8" x14ac:dyDescent="0.25">
      <c r="A1553" s="40" t="s">
        <v>3131</v>
      </c>
      <c r="B1553" s="40"/>
      <c r="C1553" s="41" t="s">
        <v>3132</v>
      </c>
      <c r="D1553" s="42" t="s">
        <v>21</v>
      </c>
      <c r="E1553" s="43">
        <v>125.25</v>
      </c>
      <c r="F1553" s="43">
        <v>68.790000000000006</v>
      </c>
      <c r="G1553" s="43">
        <v>194.04</v>
      </c>
      <c r="H1553" s="19">
        <v>9</v>
      </c>
    </row>
    <row r="1554" spans="1:8" x14ac:dyDescent="0.25">
      <c r="A1554" s="40" t="s">
        <v>3133</v>
      </c>
      <c r="B1554" s="40"/>
      <c r="C1554" s="41" t="s">
        <v>3134</v>
      </c>
      <c r="D1554" s="42" t="s">
        <v>21</v>
      </c>
      <c r="E1554" s="43">
        <v>25.9</v>
      </c>
      <c r="F1554" s="43">
        <v>44.45</v>
      </c>
      <c r="G1554" s="43">
        <v>70.349999999999994</v>
      </c>
      <c r="H1554" s="19">
        <v>9</v>
      </c>
    </row>
    <row r="1555" spans="1:8" x14ac:dyDescent="0.25">
      <c r="A1555" s="40" t="s">
        <v>3135</v>
      </c>
      <c r="B1555" s="40"/>
      <c r="C1555" s="41" t="s">
        <v>3136</v>
      </c>
      <c r="D1555" s="42" t="s">
        <v>21</v>
      </c>
      <c r="E1555" s="43">
        <v>178.64</v>
      </c>
      <c r="F1555" s="43">
        <v>7.8</v>
      </c>
      <c r="G1555" s="43">
        <v>186.44</v>
      </c>
      <c r="H1555" s="19">
        <v>9</v>
      </c>
    </row>
    <row r="1556" spans="1:8" ht="30" x14ac:dyDescent="0.25">
      <c r="A1556" s="40" t="s">
        <v>3137</v>
      </c>
      <c r="B1556" s="40"/>
      <c r="C1556" s="41" t="s">
        <v>3138</v>
      </c>
      <c r="D1556" s="42" t="s">
        <v>21</v>
      </c>
      <c r="E1556" s="43">
        <v>12507.92</v>
      </c>
      <c r="F1556" s="43"/>
      <c r="G1556" s="43">
        <v>12507.92</v>
      </c>
      <c r="H1556" s="19">
        <v>9</v>
      </c>
    </row>
    <row r="1557" spans="1:8" ht="30" x14ac:dyDescent="0.25">
      <c r="A1557" s="40" t="s">
        <v>3139</v>
      </c>
      <c r="B1557" s="40"/>
      <c r="C1557" s="41" t="s">
        <v>3140</v>
      </c>
      <c r="D1557" s="42" t="s">
        <v>21</v>
      </c>
      <c r="E1557" s="43">
        <v>15984.44</v>
      </c>
      <c r="F1557" s="43"/>
      <c r="G1557" s="43">
        <v>15984.44</v>
      </c>
      <c r="H1557" s="19">
        <v>9</v>
      </c>
    </row>
    <row r="1558" spans="1:8" ht="30" x14ac:dyDescent="0.25">
      <c r="A1558" s="40" t="s">
        <v>3141</v>
      </c>
      <c r="B1558" s="40"/>
      <c r="C1558" s="41" t="s">
        <v>3142</v>
      </c>
      <c r="D1558" s="42" t="s">
        <v>334</v>
      </c>
      <c r="E1558" s="43">
        <v>572.4</v>
      </c>
      <c r="F1558" s="43">
        <v>91.72</v>
      </c>
      <c r="G1558" s="43">
        <v>664.12</v>
      </c>
      <c r="H1558" s="19">
        <v>9</v>
      </c>
    </row>
    <row r="1559" spans="1:8" ht="30" x14ac:dyDescent="0.25">
      <c r="A1559" s="40" t="s">
        <v>3143</v>
      </c>
      <c r="B1559" s="40"/>
      <c r="C1559" s="41" t="s">
        <v>3144</v>
      </c>
      <c r="D1559" s="42" t="s">
        <v>334</v>
      </c>
      <c r="E1559" s="43">
        <v>1249.79</v>
      </c>
      <c r="F1559" s="43">
        <v>183.44</v>
      </c>
      <c r="G1559" s="43">
        <v>1433.23</v>
      </c>
      <c r="H1559" s="19">
        <v>9</v>
      </c>
    </row>
    <row r="1560" spans="1:8" ht="45" x14ac:dyDescent="0.25">
      <c r="A1560" s="40" t="s">
        <v>3145</v>
      </c>
      <c r="B1560" s="40"/>
      <c r="C1560" s="41" t="s">
        <v>3146</v>
      </c>
      <c r="D1560" s="42" t="s">
        <v>334</v>
      </c>
      <c r="E1560" s="43">
        <v>1153.48</v>
      </c>
      <c r="F1560" s="43">
        <v>183.44</v>
      </c>
      <c r="G1560" s="43">
        <v>1336.92</v>
      </c>
      <c r="H1560" s="19">
        <v>9</v>
      </c>
    </row>
    <row r="1561" spans="1:8" ht="45" x14ac:dyDescent="0.25">
      <c r="A1561" s="40" t="s">
        <v>3147</v>
      </c>
      <c r="B1561" s="40"/>
      <c r="C1561" s="41" t="s">
        <v>3148</v>
      </c>
      <c r="D1561" s="42" t="s">
        <v>334</v>
      </c>
      <c r="E1561" s="43">
        <v>1212.51</v>
      </c>
      <c r="F1561" s="43">
        <v>183.44</v>
      </c>
      <c r="G1561" s="43">
        <v>1395.95</v>
      </c>
      <c r="H1561" s="19">
        <v>9</v>
      </c>
    </row>
    <row r="1562" spans="1:8" x14ac:dyDescent="0.25">
      <c r="A1562" s="40" t="s">
        <v>3149</v>
      </c>
      <c r="B1562" s="40"/>
      <c r="C1562" s="41" t="s">
        <v>3150</v>
      </c>
      <c r="D1562" s="42" t="s">
        <v>131</v>
      </c>
      <c r="E1562" s="43">
        <v>50.84</v>
      </c>
      <c r="F1562" s="43">
        <v>10.74</v>
      </c>
      <c r="G1562" s="43">
        <v>61.58</v>
      </c>
      <c r="H1562" s="19">
        <v>9</v>
      </c>
    </row>
    <row r="1563" spans="1:8" x14ac:dyDescent="0.25">
      <c r="A1563" s="40" t="s">
        <v>3151</v>
      </c>
      <c r="B1563" s="40"/>
      <c r="C1563" s="41" t="s">
        <v>3152</v>
      </c>
      <c r="D1563" s="42"/>
      <c r="E1563" s="43"/>
      <c r="F1563" s="43"/>
      <c r="G1563" s="43"/>
      <c r="H1563" s="19">
        <v>2</v>
      </c>
    </row>
    <row r="1564" spans="1:8" x14ac:dyDescent="0.25">
      <c r="A1564" s="40" t="s">
        <v>3153</v>
      </c>
      <c r="B1564" s="40"/>
      <c r="C1564" s="41" t="s">
        <v>3154</v>
      </c>
      <c r="D1564" s="42"/>
      <c r="E1564" s="43"/>
      <c r="F1564" s="43"/>
      <c r="G1564" s="43"/>
      <c r="H1564" s="19">
        <v>5</v>
      </c>
    </row>
    <row r="1565" spans="1:8" x14ac:dyDescent="0.25">
      <c r="A1565" s="40" t="s">
        <v>3155</v>
      </c>
      <c r="B1565" s="40"/>
      <c r="C1565" s="41" t="s">
        <v>3156</v>
      </c>
      <c r="D1565" s="42" t="s">
        <v>131</v>
      </c>
      <c r="E1565" s="43">
        <v>5.65</v>
      </c>
      <c r="F1565" s="43">
        <v>13.88</v>
      </c>
      <c r="G1565" s="43">
        <v>19.53</v>
      </c>
      <c r="H1565" s="19">
        <v>9</v>
      </c>
    </row>
    <row r="1566" spans="1:8" x14ac:dyDescent="0.25">
      <c r="A1566" s="40" t="s">
        <v>3157</v>
      </c>
      <c r="B1566" s="40"/>
      <c r="C1566" s="41" t="s">
        <v>3158</v>
      </c>
      <c r="D1566" s="42" t="s">
        <v>592</v>
      </c>
      <c r="E1566" s="43">
        <v>33.770000000000003</v>
      </c>
      <c r="F1566" s="43">
        <v>62.1</v>
      </c>
      <c r="G1566" s="43">
        <v>95.87</v>
      </c>
      <c r="H1566" s="19">
        <v>9</v>
      </c>
    </row>
    <row r="1567" spans="1:8" x14ac:dyDescent="0.25">
      <c r="A1567" s="40" t="s">
        <v>3159</v>
      </c>
      <c r="B1567" s="40"/>
      <c r="C1567" s="41" t="s">
        <v>3160</v>
      </c>
      <c r="D1567" s="42" t="s">
        <v>131</v>
      </c>
      <c r="E1567" s="43">
        <v>7.67</v>
      </c>
      <c r="F1567" s="43">
        <v>13.88</v>
      </c>
      <c r="G1567" s="43">
        <v>21.55</v>
      </c>
      <c r="H1567" s="19">
        <v>9</v>
      </c>
    </row>
    <row r="1568" spans="1:8" x14ac:dyDescent="0.25">
      <c r="A1568" s="40" t="s">
        <v>3161</v>
      </c>
      <c r="B1568" s="40"/>
      <c r="C1568" s="41" t="s">
        <v>3162</v>
      </c>
      <c r="D1568" s="42" t="s">
        <v>592</v>
      </c>
      <c r="E1568" s="43">
        <v>16.850000000000001</v>
      </c>
      <c r="F1568" s="43">
        <v>13.88</v>
      </c>
      <c r="G1568" s="43">
        <v>30.73</v>
      </c>
      <c r="H1568" s="19">
        <v>9</v>
      </c>
    </row>
    <row r="1569" spans="1:8" x14ac:dyDescent="0.25">
      <c r="A1569" s="40" t="s">
        <v>3163</v>
      </c>
      <c r="B1569" s="40"/>
      <c r="C1569" s="41" t="s">
        <v>3164</v>
      </c>
      <c r="D1569" s="42" t="s">
        <v>592</v>
      </c>
      <c r="E1569" s="43">
        <v>11.95</v>
      </c>
      <c r="F1569" s="43">
        <v>13.88</v>
      </c>
      <c r="G1569" s="43">
        <v>25.83</v>
      </c>
      <c r="H1569" s="19">
        <v>9</v>
      </c>
    </row>
    <row r="1570" spans="1:8" x14ac:dyDescent="0.25">
      <c r="A1570" s="40" t="s">
        <v>3165</v>
      </c>
      <c r="B1570" s="40"/>
      <c r="C1570" s="41" t="s">
        <v>3166</v>
      </c>
      <c r="D1570" s="42"/>
      <c r="E1570" s="43"/>
      <c r="F1570" s="43"/>
      <c r="G1570" s="43"/>
      <c r="H1570" s="19">
        <v>5</v>
      </c>
    </row>
    <row r="1571" spans="1:8" ht="30" x14ac:dyDescent="0.25">
      <c r="A1571" s="40" t="s">
        <v>3167</v>
      </c>
      <c r="B1571" s="40"/>
      <c r="C1571" s="41" t="s">
        <v>3168</v>
      </c>
      <c r="D1571" s="42" t="s">
        <v>131</v>
      </c>
      <c r="E1571" s="43">
        <v>8.18</v>
      </c>
      <c r="F1571" s="43">
        <v>11.73</v>
      </c>
      <c r="G1571" s="43">
        <v>19.91</v>
      </c>
      <c r="H1571" s="19">
        <v>9</v>
      </c>
    </row>
    <row r="1572" spans="1:8" ht="30" x14ac:dyDescent="0.25">
      <c r="A1572" s="40" t="s">
        <v>3169</v>
      </c>
      <c r="B1572" s="40"/>
      <c r="C1572" s="41" t="s">
        <v>3170</v>
      </c>
      <c r="D1572" s="42" t="s">
        <v>131</v>
      </c>
      <c r="E1572" s="43">
        <v>13.58</v>
      </c>
      <c r="F1572" s="43">
        <v>11.73</v>
      </c>
      <c r="G1572" s="43">
        <v>25.31</v>
      </c>
      <c r="H1572" s="19">
        <v>9</v>
      </c>
    </row>
    <row r="1573" spans="1:8" x14ac:dyDescent="0.25">
      <c r="A1573" s="40" t="s">
        <v>3171</v>
      </c>
      <c r="B1573" s="40"/>
      <c r="C1573" s="41" t="s">
        <v>3172</v>
      </c>
      <c r="D1573" s="42" t="s">
        <v>131</v>
      </c>
      <c r="E1573" s="43">
        <v>9.11</v>
      </c>
      <c r="F1573" s="43">
        <v>11.73</v>
      </c>
      <c r="G1573" s="43">
        <v>20.84</v>
      </c>
      <c r="H1573" s="19">
        <v>9</v>
      </c>
    </row>
    <row r="1574" spans="1:8" ht="30" x14ac:dyDescent="0.25">
      <c r="A1574" s="40" t="s">
        <v>3173</v>
      </c>
      <c r="B1574" s="40"/>
      <c r="C1574" s="41" t="s">
        <v>3174</v>
      </c>
      <c r="D1574" s="42" t="s">
        <v>131</v>
      </c>
      <c r="E1574" s="43">
        <v>17.59</v>
      </c>
      <c r="F1574" s="43">
        <v>11.73</v>
      </c>
      <c r="G1574" s="43">
        <v>29.32</v>
      </c>
      <c r="H1574" s="19">
        <v>9</v>
      </c>
    </row>
    <row r="1575" spans="1:8" x14ac:dyDescent="0.25">
      <c r="A1575" s="40" t="s">
        <v>3175</v>
      </c>
      <c r="B1575" s="40"/>
      <c r="C1575" s="41" t="s">
        <v>3176</v>
      </c>
      <c r="D1575" s="42"/>
      <c r="E1575" s="43"/>
      <c r="F1575" s="43"/>
      <c r="G1575" s="43"/>
      <c r="H1575" s="19">
        <v>5</v>
      </c>
    </row>
    <row r="1576" spans="1:8" x14ac:dyDescent="0.25">
      <c r="A1576" s="40" t="s">
        <v>3177</v>
      </c>
      <c r="B1576" s="40"/>
      <c r="C1576" s="41" t="s">
        <v>3178</v>
      </c>
      <c r="D1576" s="42" t="s">
        <v>592</v>
      </c>
      <c r="E1576" s="43">
        <v>53.38</v>
      </c>
      <c r="F1576" s="43">
        <v>14.29</v>
      </c>
      <c r="G1576" s="43">
        <v>67.67</v>
      </c>
      <c r="H1576" s="19">
        <v>9</v>
      </c>
    </row>
    <row r="1577" spans="1:8" x14ac:dyDescent="0.25">
      <c r="A1577" s="40" t="s">
        <v>3179</v>
      </c>
      <c r="B1577" s="40"/>
      <c r="C1577" s="41" t="s">
        <v>3180</v>
      </c>
      <c r="D1577" s="42"/>
      <c r="E1577" s="43"/>
      <c r="F1577" s="43"/>
      <c r="G1577" s="43"/>
      <c r="H1577" s="19">
        <v>2</v>
      </c>
    </row>
    <row r="1578" spans="1:8" x14ac:dyDescent="0.25">
      <c r="A1578" s="40" t="s">
        <v>3181</v>
      </c>
      <c r="B1578" s="40"/>
      <c r="C1578" s="41" t="s">
        <v>3182</v>
      </c>
      <c r="D1578" s="42"/>
      <c r="E1578" s="43"/>
      <c r="F1578" s="43"/>
      <c r="G1578" s="43"/>
      <c r="H1578" s="19">
        <v>5</v>
      </c>
    </row>
    <row r="1579" spans="1:8" ht="30" x14ac:dyDescent="0.25">
      <c r="A1579" s="40" t="s">
        <v>3183</v>
      </c>
      <c r="B1579" s="40"/>
      <c r="C1579" s="41" t="s">
        <v>3184</v>
      </c>
      <c r="D1579" s="42" t="s">
        <v>131</v>
      </c>
      <c r="E1579" s="43">
        <v>176.38</v>
      </c>
      <c r="F1579" s="43">
        <v>11.73</v>
      </c>
      <c r="G1579" s="43">
        <v>188.11</v>
      </c>
      <c r="H1579" s="19">
        <v>9</v>
      </c>
    </row>
    <row r="1580" spans="1:8" ht="30" x14ac:dyDescent="0.25">
      <c r="A1580" s="40" t="s">
        <v>3185</v>
      </c>
      <c r="B1580" s="40"/>
      <c r="C1580" s="41" t="s">
        <v>3186</v>
      </c>
      <c r="D1580" s="42" t="s">
        <v>21</v>
      </c>
      <c r="E1580" s="43">
        <v>109.03</v>
      </c>
      <c r="F1580" s="43">
        <v>11.73</v>
      </c>
      <c r="G1580" s="43">
        <v>120.76</v>
      </c>
      <c r="H1580" s="19">
        <v>9</v>
      </c>
    </row>
    <row r="1581" spans="1:8" ht="30" x14ac:dyDescent="0.25">
      <c r="A1581" s="40" t="s">
        <v>3187</v>
      </c>
      <c r="B1581" s="40"/>
      <c r="C1581" s="41" t="s">
        <v>3188</v>
      </c>
      <c r="D1581" s="42" t="s">
        <v>21</v>
      </c>
      <c r="E1581" s="43">
        <v>146.97999999999999</v>
      </c>
      <c r="F1581" s="43">
        <v>11.73</v>
      </c>
      <c r="G1581" s="43">
        <v>158.71</v>
      </c>
      <c r="H1581" s="19">
        <v>9</v>
      </c>
    </row>
    <row r="1582" spans="1:8" ht="45" x14ac:dyDescent="0.25">
      <c r="A1582" s="40" t="s">
        <v>3189</v>
      </c>
      <c r="B1582" s="40"/>
      <c r="C1582" s="41" t="s">
        <v>3190</v>
      </c>
      <c r="D1582" s="42" t="s">
        <v>21</v>
      </c>
      <c r="E1582" s="43">
        <v>353.87</v>
      </c>
      <c r="F1582" s="43">
        <v>11.73</v>
      </c>
      <c r="G1582" s="43">
        <v>365.6</v>
      </c>
      <c r="H1582" s="19">
        <v>9</v>
      </c>
    </row>
    <row r="1583" spans="1:8" ht="45" x14ac:dyDescent="0.25">
      <c r="A1583" s="40" t="s">
        <v>3191</v>
      </c>
      <c r="B1583" s="40"/>
      <c r="C1583" s="41" t="s">
        <v>3192</v>
      </c>
      <c r="D1583" s="42" t="s">
        <v>21</v>
      </c>
      <c r="E1583" s="43">
        <v>166.41</v>
      </c>
      <c r="F1583" s="43">
        <v>11.73</v>
      </c>
      <c r="G1583" s="43">
        <v>178.14</v>
      </c>
      <c r="H1583" s="19">
        <v>9</v>
      </c>
    </row>
    <row r="1584" spans="1:8" ht="45" x14ac:dyDescent="0.25">
      <c r="A1584" s="40" t="s">
        <v>3193</v>
      </c>
      <c r="B1584" s="40"/>
      <c r="C1584" s="41" t="s">
        <v>3194</v>
      </c>
      <c r="D1584" s="42" t="s">
        <v>21</v>
      </c>
      <c r="E1584" s="43">
        <v>128.26</v>
      </c>
      <c r="F1584" s="43">
        <v>11.73</v>
      </c>
      <c r="G1584" s="43">
        <v>139.99</v>
      </c>
      <c r="H1584" s="19">
        <v>9</v>
      </c>
    </row>
    <row r="1585" spans="1:8" ht="45" x14ac:dyDescent="0.25">
      <c r="A1585" s="40" t="s">
        <v>3195</v>
      </c>
      <c r="B1585" s="40"/>
      <c r="C1585" s="41" t="s">
        <v>3196</v>
      </c>
      <c r="D1585" s="42" t="s">
        <v>21</v>
      </c>
      <c r="E1585" s="43">
        <v>304.76</v>
      </c>
      <c r="F1585" s="43">
        <v>11.73</v>
      </c>
      <c r="G1585" s="43">
        <v>316.49</v>
      </c>
      <c r="H1585" s="19">
        <v>9</v>
      </c>
    </row>
    <row r="1586" spans="1:8" ht="45" x14ac:dyDescent="0.25">
      <c r="A1586" s="40" t="s">
        <v>3197</v>
      </c>
      <c r="B1586" s="40"/>
      <c r="C1586" s="41" t="s">
        <v>3198</v>
      </c>
      <c r="D1586" s="42" t="s">
        <v>21</v>
      </c>
      <c r="E1586" s="43">
        <v>300.62</v>
      </c>
      <c r="F1586" s="43">
        <v>11.73</v>
      </c>
      <c r="G1586" s="43">
        <v>312.35000000000002</v>
      </c>
      <c r="H1586" s="19">
        <v>9</v>
      </c>
    </row>
    <row r="1587" spans="1:8" ht="30" x14ac:dyDescent="0.25">
      <c r="A1587" s="40" t="s">
        <v>3199</v>
      </c>
      <c r="B1587" s="40"/>
      <c r="C1587" s="41" t="s">
        <v>3200</v>
      </c>
      <c r="D1587" s="42" t="s">
        <v>21</v>
      </c>
      <c r="E1587" s="43">
        <v>138.88</v>
      </c>
      <c r="F1587" s="43">
        <v>11.73</v>
      </c>
      <c r="G1587" s="43">
        <v>150.61000000000001</v>
      </c>
      <c r="H1587" s="19">
        <v>9</v>
      </c>
    </row>
    <row r="1588" spans="1:8" ht="45" x14ac:dyDescent="0.25">
      <c r="A1588" s="40" t="s">
        <v>3201</v>
      </c>
      <c r="B1588" s="40"/>
      <c r="C1588" s="41" t="s">
        <v>3202</v>
      </c>
      <c r="D1588" s="42" t="s">
        <v>21</v>
      </c>
      <c r="E1588" s="43">
        <v>391.26</v>
      </c>
      <c r="F1588" s="43">
        <v>19.559999999999999</v>
      </c>
      <c r="G1588" s="43">
        <v>410.82</v>
      </c>
      <c r="H1588" s="19">
        <v>9</v>
      </c>
    </row>
    <row r="1589" spans="1:8" x14ac:dyDescent="0.25">
      <c r="A1589" s="40" t="s">
        <v>3203</v>
      </c>
      <c r="B1589" s="40"/>
      <c r="C1589" s="41" t="s">
        <v>3204</v>
      </c>
      <c r="D1589" s="42"/>
      <c r="E1589" s="43"/>
      <c r="F1589" s="43"/>
      <c r="G1589" s="43"/>
      <c r="H1589" s="19">
        <v>5</v>
      </c>
    </row>
    <row r="1590" spans="1:8" ht="45" x14ac:dyDescent="0.25">
      <c r="A1590" s="40" t="s">
        <v>3205</v>
      </c>
      <c r="B1590" s="40"/>
      <c r="C1590" s="41" t="s">
        <v>3206</v>
      </c>
      <c r="D1590" s="42" t="s">
        <v>21</v>
      </c>
      <c r="E1590" s="43">
        <v>2745.03</v>
      </c>
      <c r="F1590" s="43">
        <v>61.01</v>
      </c>
      <c r="G1590" s="43">
        <v>2806.04</v>
      </c>
      <c r="H1590" s="19">
        <v>9</v>
      </c>
    </row>
    <row r="1591" spans="1:8" ht="45" x14ac:dyDescent="0.25">
      <c r="A1591" s="40" t="s">
        <v>3207</v>
      </c>
      <c r="B1591" s="40"/>
      <c r="C1591" s="41" t="s">
        <v>3208</v>
      </c>
      <c r="D1591" s="42" t="s">
        <v>21</v>
      </c>
      <c r="E1591" s="43">
        <v>3632.65</v>
      </c>
      <c r="F1591" s="43">
        <v>61.01</v>
      </c>
      <c r="G1591" s="43">
        <v>3693.66</v>
      </c>
      <c r="H1591" s="19">
        <v>9</v>
      </c>
    </row>
    <row r="1592" spans="1:8" x14ac:dyDescent="0.25">
      <c r="A1592" s="40" t="s">
        <v>3209</v>
      </c>
      <c r="B1592" s="40"/>
      <c r="C1592" s="41" t="s">
        <v>3210</v>
      </c>
      <c r="D1592" s="42"/>
      <c r="E1592" s="43"/>
      <c r="F1592" s="43"/>
      <c r="G1592" s="43"/>
      <c r="H1592" s="19">
        <v>5</v>
      </c>
    </row>
    <row r="1593" spans="1:8" ht="45" x14ac:dyDescent="0.25">
      <c r="A1593" s="40" t="s">
        <v>3211</v>
      </c>
      <c r="B1593" s="40"/>
      <c r="C1593" s="41" t="s">
        <v>3212</v>
      </c>
      <c r="D1593" s="42" t="s">
        <v>73</v>
      </c>
      <c r="E1593" s="43">
        <v>358.62</v>
      </c>
      <c r="F1593" s="43">
        <v>21.5</v>
      </c>
      <c r="G1593" s="43">
        <v>380.12</v>
      </c>
      <c r="H1593" s="19">
        <v>9</v>
      </c>
    </row>
    <row r="1594" spans="1:8" ht="30" x14ac:dyDescent="0.25">
      <c r="A1594" s="40" t="s">
        <v>3213</v>
      </c>
      <c r="B1594" s="40"/>
      <c r="C1594" s="41" t="s">
        <v>3214</v>
      </c>
      <c r="D1594" s="42" t="s">
        <v>73</v>
      </c>
      <c r="E1594" s="43">
        <v>183.23</v>
      </c>
      <c r="F1594" s="43">
        <v>9</v>
      </c>
      <c r="G1594" s="43">
        <v>192.23</v>
      </c>
      <c r="H1594" s="19">
        <v>9</v>
      </c>
    </row>
    <row r="1595" spans="1:8" ht="30" x14ac:dyDescent="0.25">
      <c r="A1595" s="40" t="s">
        <v>3215</v>
      </c>
      <c r="B1595" s="40"/>
      <c r="C1595" s="41" t="s">
        <v>3216</v>
      </c>
      <c r="D1595" s="42" t="s">
        <v>73</v>
      </c>
      <c r="E1595" s="43">
        <v>104.33</v>
      </c>
      <c r="F1595" s="43">
        <v>25.24</v>
      </c>
      <c r="G1595" s="43">
        <v>129.57</v>
      </c>
      <c r="H1595" s="19">
        <v>9</v>
      </c>
    </row>
    <row r="1596" spans="1:8" ht="30" x14ac:dyDescent="0.25">
      <c r="A1596" s="40" t="s">
        <v>3217</v>
      </c>
      <c r="B1596" s="40"/>
      <c r="C1596" s="41" t="s">
        <v>3218</v>
      </c>
      <c r="D1596" s="42" t="s">
        <v>73</v>
      </c>
      <c r="E1596" s="43">
        <v>130.65</v>
      </c>
      <c r="F1596" s="43">
        <v>25.24</v>
      </c>
      <c r="G1596" s="43">
        <v>155.88999999999999</v>
      </c>
      <c r="H1596" s="19">
        <v>9</v>
      </c>
    </row>
    <row r="1597" spans="1:8" ht="30" x14ac:dyDescent="0.25">
      <c r="A1597" s="40" t="s">
        <v>3219</v>
      </c>
      <c r="B1597" s="40"/>
      <c r="C1597" s="41" t="s">
        <v>3220</v>
      </c>
      <c r="D1597" s="42" t="s">
        <v>21</v>
      </c>
      <c r="E1597" s="43">
        <v>4.5999999999999996</v>
      </c>
      <c r="F1597" s="43">
        <v>1.37</v>
      </c>
      <c r="G1597" s="43">
        <v>5.97</v>
      </c>
      <c r="H1597" s="19">
        <v>9</v>
      </c>
    </row>
    <row r="1598" spans="1:8" ht="30" x14ac:dyDescent="0.25">
      <c r="A1598" s="40" t="s">
        <v>3221</v>
      </c>
      <c r="B1598" s="40"/>
      <c r="C1598" s="41" t="s">
        <v>3222</v>
      </c>
      <c r="D1598" s="42" t="s">
        <v>131</v>
      </c>
      <c r="E1598" s="43">
        <v>477.86</v>
      </c>
      <c r="F1598" s="43"/>
      <c r="G1598" s="43">
        <v>477.86</v>
      </c>
      <c r="H1598" s="19">
        <v>9</v>
      </c>
    </row>
    <row r="1599" spans="1:8" ht="30" x14ac:dyDescent="0.25">
      <c r="A1599" s="40" t="s">
        <v>3223</v>
      </c>
      <c r="B1599" s="40"/>
      <c r="C1599" s="41" t="s">
        <v>3224</v>
      </c>
      <c r="D1599" s="42" t="s">
        <v>73</v>
      </c>
      <c r="E1599" s="43">
        <v>5.81</v>
      </c>
      <c r="F1599" s="43">
        <v>8.9</v>
      </c>
      <c r="G1599" s="43">
        <v>14.71</v>
      </c>
      <c r="H1599" s="19">
        <v>9</v>
      </c>
    </row>
    <row r="1600" spans="1:8" ht="30" x14ac:dyDescent="0.25">
      <c r="A1600" s="40" t="s">
        <v>3225</v>
      </c>
      <c r="B1600" s="40"/>
      <c r="C1600" s="41" t="s">
        <v>3226</v>
      </c>
      <c r="D1600" s="42" t="s">
        <v>21</v>
      </c>
      <c r="E1600" s="43">
        <v>0.56000000000000005</v>
      </c>
      <c r="F1600" s="43">
        <v>14.31</v>
      </c>
      <c r="G1600" s="43">
        <v>14.87</v>
      </c>
      <c r="H1600" s="19">
        <v>9</v>
      </c>
    </row>
    <row r="1601" spans="1:8" ht="30" x14ac:dyDescent="0.25">
      <c r="A1601" s="40" t="s">
        <v>3227</v>
      </c>
      <c r="B1601" s="40"/>
      <c r="C1601" s="41" t="s">
        <v>3228</v>
      </c>
      <c r="D1601" s="42" t="s">
        <v>73</v>
      </c>
      <c r="E1601" s="43">
        <v>98.12</v>
      </c>
      <c r="F1601" s="43">
        <v>13.94</v>
      </c>
      <c r="G1601" s="43">
        <v>112.06</v>
      </c>
      <c r="H1601" s="19">
        <v>9</v>
      </c>
    </row>
    <row r="1602" spans="1:8" x14ac:dyDescent="0.25">
      <c r="A1602" s="40" t="s">
        <v>3229</v>
      </c>
      <c r="B1602" s="40"/>
      <c r="C1602" s="41" t="s">
        <v>3230</v>
      </c>
      <c r="D1602" s="42"/>
      <c r="E1602" s="43"/>
      <c r="F1602" s="43"/>
      <c r="G1602" s="43"/>
      <c r="H1602" s="19">
        <v>5</v>
      </c>
    </row>
    <row r="1603" spans="1:8" ht="30" x14ac:dyDescent="0.25">
      <c r="A1603" s="40" t="s">
        <v>3231</v>
      </c>
      <c r="B1603" s="40"/>
      <c r="C1603" s="41" t="s">
        <v>3232</v>
      </c>
      <c r="D1603" s="42" t="s">
        <v>21</v>
      </c>
      <c r="E1603" s="43">
        <v>11.22</v>
      </c>
      <c r="F1603" s="43">
        <v>1.37</v>
      </c>
      <c r="G1603" s="43">
        <v>12.59</v>
      </c>
      <c r="H1603" s="19">
        <v>9</v>
      </c>
    </row>
    <row r="1604" spans="1:8" ht="30" x14ac:dyDescent="0.25">
      <c r="A1604" s="40" t="s">
        <v>3233</v>
      </c>
      <c r="B1604" s="40"/>
      <c r="C1604" s="41" t="s">
        <v>3234</v>
      </c>
      <c r="D1604" s="42" t="s">
        <v>21</v>
      </c>
      <c r="E1604" s="43">
        <v>10.95</v>
      </c>
      <c r="F1604" s="43">
        <v>1.37</v>
      </c>
      <c r="G1604" s="43">
        <v>12.32</v>
      </c>
      <c r="H1604" s="19">
        <v>9</v>
      </c>
    </row>
    <row r="1605" spans="1:8" ht="30" x14ac:dyDescent="0.25">
      <c r="A1605" s="40" t="s">
        <v>3235</v>
      </c>
      <c r="B1605" s="40"/>
      <c r="C1605" s="41" t="s">
        <v>3236</v>
      </c>
      <c r="D1605" s="42" t="s">
        <v>21</v>
      </c>
      <c r="E1605" s="43">
        <v>21.38</v>
      </c>
      <c r="F1605" s="43">
        <v>1.37</v>
      </c>
      <c r="G1605" s="43">
        <v>22.75</v>
      </c>
      <c r="H1605" s="19">
        <v>9</v>
      </c>
    </row>
    <row r="1606" spans="1:8" ht="30" x14ac:dyDescent="0.25">
      <c r="A1606" s="40" t="s">
        <v>3237</v>
      </c>
      <c r="B1606" s="40"/>
      <c r="C1606" s="41" t="s">
        <v>3238</v>
      </c>
      <c r="D1606" s="42" t="s">
        <v>131</v>
      </c>
      <c r="E1606" s="43">
        <v>37.08</v>
      </c>
      <c r="F1606" s="43">
        <v>21.69</v>
      </c>
      <c r="G1606" s="43">
        <v>58.77</v>
      </c>
      <c r="H1606" s="19">
        <v>9</v>
      </c>
    </row>
    <row r="1607" spans="1:8" ht="30" x14ac:dyDescent="0.25">
      <c r="A1607" s="40" t="s">
        <v>3239</v>
      </c>
      <c r="B1607" s="40"/>
      <c r="C1607" s="41" t="s">
        <v>3240</v>
      </c>
      <c r="D1607" s="42" t="s">
        <v>334</v>
      </c>
      <c r="E1607" s="43">
        <v>314.74</v>
      </c>
      <c r="F1607" s="43">
        <v>21.69</v>
      </c>
      <c r="G1607" s="43">
        <v>336.43</v>
      </c>
      <c r="H1607" s="19">
        <v>9</v>
      </c>
    </row>
    <row r="1608" spans="1:8" ht="45" x14ac:dyDescent="0.25">
      <c r="A1608" s="40" t="s">
        <v>3241</v>
      </c>
      <c r="B1608" s="40"/>
      <c r="C1608" s="41" t="s">
        <v>3242</v>
      </c>
      <c r="D1608" s="42" t="s">
        <v>334</v>
      </c>
      <c r="E1608" s="43">
        <v>647.80999999999995</v>
      </c>
      <c r="F1608" s="43">
        <v>21.69</v>
      </c>
      <c r="G1608" s="43">
        <v>669.5</v>
      </c>
      <c r="H1608" s="19">
        <v>9</v>
      </c>
    </row>
    <row r="1609" spans="1:8" ht="30" x14ac:dyDescent="0.25">
      <c r="A1609" s="40" t="s">
        <v>3243</v>
      </c>
      <c r="B1609" s="40"/>
      <c r="C1609" s="41" t="s">
        <v>3244</v>
      </c>
      <c r="D1609" s="42" t="s">
        <v>21</v>
      </c>
      <c r="E1609" s="43">
        <v>28.65</v>
      </c>
      <c r="F1609" s="43">
        <v>3.53</v>
      </c>
      <c r="G1609" s="43">
        <v>32.18</v>
      </c>
      <c r="H1609" s="19">
        <v>9</v>
      </c>
    </row>
    <row r="1610" spans="1:8" ht="30" x14ac:dyDescent="0.25">
      <c r="A1610" s="40" t="s">
        <v>3245</v>
      </c>
      <c r="B1610" s="40"/>
      <c r="C1610" s="41" t="s">
        <v>3246</v>
      </c>
      <c r="D1610" s="42" t="s">
        <v>21</v>
      </c>
      <c r="E1610" s="43">
        <v>770.66</v>
      </c>
      <c r="F1610" s="43">
        <v>4.41</v>
      </c>
      <c r="G1610" s="43">
        <v>775.07</v>
      </c>
      <c r="H1610" s="19">
        <v>9</v>
      </c>
    </row>
    <row r="1611" spans="1:8" x14ac:dyDescent="0.25">
      <c r="A1611" s="40" t="s">
        <v>3247</v>
      </c>
      <c r="B1611" s="40"/>
      <c r="C1611" s="41" t="s">
        <v>3248</v>
      </c>
      <c r="D1611" s="42" t="s">
        <v>21</v>
      </c>
      <c r="E1611" s="43">
        <v>148.1</v>
      </c>
      <c r="F1611" s="43">
        <v>75.900000000000006</v>
      </c>
      <c r="G1611" s="43">
        <v>224</v>
      </c>
      <c r="H1611" s="19">
        <v>9</v>
      </c>
    </row>
    <row r="1612" spans="1:8" ht="30" x14ac:dyDescent="0.25">
      <c r="A1612" s="40" t="s">
        <v>3249</v>
      </c>
      <c r="B1612" s="40"/>
      <c r="C1612" s="41" t="s">
        <v>3250</v>
      </c>
      <c r="D1612" s="42" t="s">
        <v>21</v>
      </c>
      <c r="E1612" s="43">
        <v>294.02</v>
      </c>
      <c r="F1612" s="43">
        <v>173.48</v>
      </c>
      <c r="G1612" s="43">
        <v>467.5</v>
      </c>
      <c r="H1612" s="19">
        <v>9</v>
      </c>
    </row>
    <row r="1613" spans="1:8" ht="30" x14ac:dyDescent="0.25">
      <c r="A1613" s="40" t="s">
        <v>3251</v>
      </c>
      <c r="B1613" s="40"/>
      <c r="C1613" s="41" t="s">
        <v>3252</v>
      </c>
      <c r="D1613" s="42" t="s">
        <v>21</v>
      </c>
      <c r="E1613" s="43">
        <v>203.23</v>
      </c>
      <c r="F1613" s="43">
        <v>19.559999999999999</v>
      </c>
      <c r="G1613" s="43">
        <v>222.79</v>
      </c>
      <c r="H1613" s="19">
        <v>9</v>
      </c>
    </row>
    <row r="1614" spans="1:8" ht="30" x14ac:dyDescent="0.25">
      <c r="A1614" s="40" t="s">
        <v>3253</v>
      </c>
      <c r="B1614" s="40"/>
      <c r="C1614" s="41" t="s">
        <v>3254</v>
      </c>
      <c r="D1614" s="42" t="s">
        <v>21</v>
      </c>
      <c r="E1614" s="43">
        <v>23.49</v>
      </c>
      <c r="F1614" s="43">
        <v>3.53</v>
      </c>
      <c r="G1614" s="43">
        <v>27.02</v>
      </c>
      <c r="H1614" s="19">
        <v>9</v>
      </c>
    </row>
    <row r="1615" spans="1:8" x14ac:dyDescent="0.25">
      <c r="A1615" s="40" t="s">
        <v>3255</v>
      </c>
      <c r="B1615" s="40"/>
      <c r="C1615" s="41" t="s">
        <v>3256</v>
      </c>
      <c r="D1615" s="42"/>
      <c r="E1615" s="43"/>
      <c r="F1615" s="43"/>
      <c r="G1615" s="43"/>
      <c r="H1615" s="19">
        <v>5</v>
      </c>
    </row>
    <row r="1616" spans="1:8" ht="30" x14ac:dyDescent="0.25">
      <c r="A1616" s="40" t="s">
        <v>3257</v>
      </c>
      <c r="B1616" s="40"/>
      <c r="C1616" s="41" t="s">
        <v>3258</v>
      </c>
      <c r="D1616" s="42" t="s">
        <v>21</v>
      </c>
      <c r="E1616" s="43">
        <v>717.79</v>
      </c>
      <c r="F1616" s="43">
        <v>4.41</v>
      </c>
      <c r="G1616" s="43">
        <v>722.2</v>
      </c>
      <c r="H1616" s="19">
        <v>9</v>
      </c>
    </row>
    <row r="1617" spans="1:8" ht="30" x14ac:dyDescent="0.25">
      <c r="A1617" s="40" t="s">
        <v>3259</v>
      </c>
      <c r="B1617" s="40"/>
      <c r="C1617" s="41" t="s">
        <v>3260</v>
      </c>
      <c r="D1617" s="42" t="s">
        <v>21</v>
      </c>
      <c r="E1617" s="43">
        <v>1621.66</v>
      </c>
      <c r="F1617" s="43">
        <v>61.01</v>
      </c>
      <c r="G1617" s="43">
        <v>1682.67</v>
      </c>
      <c r="H1617" s="19">
        <v>9</v>
      </c>
    </row>
    <row r="1618" spans="1:8" ht="30" x14ac:dyDescent="0.25">
      <c r="A1618" s="40" t="s">
        <v>3261</v>
      </c>
      <c r="B1618" s="40"/>
      <c r="C1618" s="41" t="s">
        <v>3262</v>
      </c>
      <c r="D1618" s="42" t="s">
        <v>21</v>
      </c>
      <c r="E1618" s="43">
        <v>2810.57</v>
      </c>
      <c r="F1618" s="43">
        <v>318.19</v>
      </c>
      <c r="G1618" s="43">
        <v>3128.76</v>
      </c>
      <c r="H1618" s="19">
        <v>9</v>
      </c>
    </row>
    <row r="1619" spans="1:8" ht="30" x14ac:dyDescent="0.25">
      <c r="A1619" s="40" t="s">
        <v>3263</v>
      </c>
      <c r="B1619" s="40"/>
      <c r="C1619" s="41" t="s">
        <v>3264</v>
      </c>
      <c r="D1619" s="42" t="s">
        <v>21</v>
      </c>
      <c r="E1619" s="43">
        <v>1165.06</v>
      </c>
      <c r="F1619" s="43">
        <v>52.19</v>
      </c>
      <c r="G1619" s="43">
        <v>1217.25</v>
      </c>
      <c r="H1619" s="19">
        <v>9</v>
      </c>
    </row>
    <row r="1620" spans="1:8" x14ac:dyDescent="0.25">
      <c r="A1620" s="40" t="s">
        <v>3265</v>
      </c>
      <c r="B1620" s="40"/>
      <c r="C1620" s="41" t="s">
        <v>3266</v>
      </c>
      <c r="D1620" s="42"/>
      <c r="E1620" s="43"/>
      <c r="F1620" s="43"/>
      <c r="G1620" s="43"/>
      <c r="H1620" s="19">
        <v>5</v>
      </c>
    </row>
    <row r="1621" spans="1:8" ht="45" x14ac:dyDescent="0.25">
      <c r="A1621" s="40" t="s">
        <v>3267</v>
      </c>
      <c r="B1621" s="40"/>
      <c r="C1621" s="41" t="s">
        <v>3268</v>
      </c>
      <c r="D1621" s="42" t="s">
        <v>334</v>
      </c>
      <c r="E1621" s="43">
        <v>153813</v>
      </c>
      <c r="F1621" s="43"/>
      <c r="G1621" s="43">
        <v>153813</v>
      </c>
      <c r="H1621" s="19">
        <v>9</v>
      </c>
    </row>
    <row r="1622" spans="1:8" ht="45" x14ac:dyDescent="0.25">
      <c r="A1622" s="40" t="s">
        <v>3269</v>
      </c>
      <c r="B1622" s="40"/>
      <c r="C1622" s="41" t="s">
        <v>3270</v>
      </c>
      <c r="D1622" s="42" t="s">
        <v>334</v>
      </c>
      <c r="E1622" s="43">
        <v>132390.81</v>
      </c>
      <c r="F1622" s="43"/>
      <c r="G1622" s="43">
        <v>132390.81</v>
      </c>
      <c r="H1622" s="19">
        <v>9</v>
      </c>
    </row>
    <row r="1623" spans="1:8" ht="30" x14ac:dyDescent="0.25">
      <c r="A1623" s="40" t="s">
        <v>3271</v>
      </c>
      <c r="B1623" s="40"/>
      <c r="C1623" s="41" t="s">
        <v>3272</v>
      </c>
      <c r="D1623" s="42" t="s">
        <v>334</v>
      </c>
      <c r="E1623" s="43">
        <v>37059.18</v>
      </c>
      <c r="F1623" s="43"/>
      <c r="G1623" s="43">
        <v>37059.18</v>
      </c>
      <c r="H1623" s="19">
        <v>9</v>
      </c>
    </row>
    <row r="1624" spans="1:8" ht="45" x14ac:dyDescent="0.25">
      <c r="A1624" s="40" t="s">
        <v>3273</v>
      </c>
      <c r="B1624" s="40"/>
      <c r="C1624" s="41" t="s">
        <v>3274</v>
      </c>
      <c r="D1624" s="42" t="s">
        <v>334</v>
      </c>
      <c r="E1624" s="43">
        <v>38720.03</v>
      </c>
      <c r="F1624" s="43"/>
      <c r="G1624" s="43">
        <v>38720.03</v>
      </c>
      <c r="H1624" s="19">
        <v>9</v>
      </c>
    </row>
    <row r="1625" spans="1:8" x14ac:dyDescent="0.25">
      <c r="A1625" s="40" t="s">
        <v>3275</v>
      </c>
      <c r="B1625" s="40"/>
      <c r="C1625" s="41" t="s">
        <v>3276</v>
      </c>
      <c r="D1625" s="42"/>
      <c r="E1625" s="43"/>
      <c r="F1625" s="43"/>
      <c r="G1625" s="43"/>
      <c r="H1625" s="19">
        <v>2</v>
      </c>
    </row>
    <row r="1626" spans="1:8" x14ac:dyDescent="0.25">
      <c r="A1626" s="40" t="s">
        <v>3277</v>
      </c>
      <c r="B1626" s="40"/>
      <c r="C1626" s="41" t="s">
        <v>3278</v>
      </c>
      <c r="D1626" s="42"/>
      <c r="E1626" s="43"/>
      <c r="F1626" s="43"/>
      <c r="G1626" s="43"/>
      <c r="H1626" s="19">
        <v>5</v>
      </c>
    </row>
    <row r="1627" spans="1:8" x14ac:dyDescent="0.25">
      <c r="A1627" s="40" t="s">
        <v>3279</v>
      </c>
      <c r="B1627" s="40"/>
      <c r="C1627" s="41" t="s">
        <v>3280</v>
      </c>
      <c r="D1627" s="42" t="s">
        <v>73</v>
      </c>
      <c r="E1627" s="43">
        <v>20.46</v>
      </c>
      <c r="F1627" s="43">
        <v>3.53</v>
      </c>
      <c r="G1627" s="43">
        <v>23.99</v>
      </c>
      <c r="H1627" s="19">
        <v>9</v>
      </c>
    </row>
    <row r="1628" spans="1:8" x14ac:dyDescent="0.25">
      <c r="A1628" s="40" t="s">
        <v>3281</v>
      </c>
      <c r="B1628" s="40"/>
      <c r="C1628" s="41" t="s">
        <v>3282</v>
      </c>
      <c r="D1628" s="42" t="s">
        <v>73</v>
      </c>
      <c r="E1628" s="43">
        <v>27.84</v>
      </c>
      <c r="F1628" s="43">
        <v>3.53</v>
      </c>
      <c r="G1628" s="43">
        <v>31.37</v>
      </c>
      <c r="H1628" s="19">
        <v>9</v>
      </c>
    </row>
    <row r="1629" spans="1:8" x14ac:dyDescent="0.25">
      <c r="A1629" s="40" t="s">
        <v>3283</v>
      </c>
      <c r="B1629" s="40"/>
      <c r="C1629" s="41" t="s">
        <v>3284</v>
      </c>
      <c r="D1629" s="42" t="s">
        <v>156</v>
      </c>
      <c r="E1629" s="43">
        <v>570.5</v>
      </c>
      <c r="F1629" s="43">
        <v>49.39</v>
      </c>
      <c r="G1629" s="43">
        <v>619.89</v>
      </c>
      <c r="H1629" s="19">
        <v>9</v>
      </c>
    </row>
    <row r="1630" spans="1:8" ht="30" x14ac:dyDescent="0.25">
      <c r="A1630" s="40" t="s">
        <v>3285</v>
      </c>
      <c r="B1630" s="40"/>
      <c r="C1630" s="41" t="s">
        <v>3286</v>
      </c>
      <c r="D1630" s="42" t="s">
        <v>73</v>
      </c>
      <c r="E1630" s="43">
        <v>146.74</v>
      </c>
      <c r="F1630" s="43">
        <v>6.5</v>
      </c>
      <c r="G1630" s="43">
        <v>153.24</v>
      </c>
      <c r="H1630" s="19">
        <v>9</v>
      </c>
    </row>
    <row r="1631" spans="1:8" ht="45" x14ac:dyDescent="0.25">
      <c r="A1631" s="40" t="s">
        <v>3287</v>
      </c>
      <c r="B1631" s="40"/>
      <c r="C1631" s="41" t="s">
        <v>3288</v>
      </c>
      <c r="D1631" s="42" t="s">
        <v>73</v>
      </c>
      <c r="E1631" s="43">
        <v>17.66</v>
      </c>
      <c r="F1631" s="43">
        <v>9.59</v>
      </c>
      <c r="G1631" s="43">
        <v>27.25</v>
      </c>
      <c r="H1631" s="19">
        <v>9</v>
      </c>
    </row>
    <row r="1632" spans="1:8" ht="30" x14ac:dyDescent="0.25">
      <c r="A1632" s="40" t="s">
        <v>3289</v>
      </c>
      <c r="B1632" s="40"/>
      <c r="C1632" s="41" t="s">
        <v>3290</v>
      </c>
      <c r="D1632" s="42" t="s">
        <v>73</v>
      </c>
      <c r="E1632" s="43">
        <v>89.94</v>
      </c>
      <c r="F1632" s="43"/>
      <c r="G1632" s="43">
        <v>89.94</v>
      </c>
      <c r="H1632" s="19">
        <v>9</v>
      </c>
    </row>
    <row r="1633" spans="1:8" ht="30" x14ac:dyDescent="0.25">
      <c r="A1633" s="40" t="s">
        <v>3291</v>
      </c>
      <c r="B1633" s="40"/>
      <c r="C1633" s="41" t="s">
        <v>3292</v>
      </c>
      <c r="D1633" s="42" t="s">
        <v>73</v>
      </c>
      <c r="E1633" s="43">
        <v>1225.79</v>
      </c>
      <c r="F1633" s="43"/>
      <c r="G1633" s="43">
        <v>1225.79</v>
      </c>
      <c r="H1633" s="19">
        <v>9</v>
      </c>
    </row>
    <row r="1634" spans="1:8" ht="30" x14ac:dyDescent="0.25">
      <c r="A1634" s="40" t="s">
        <v>3293</v>
      </c>
      <c r="B1634" s="40"/>
      <c r="C1634" s="41" t="s">
        <v>3294</v>
      </c>
      <c r="D1634" s="42" t="s">
        <v>73</v>
      </c>
      <c r="E1634" s="43">
        <v>79.77</v>
      </c>
      <c r="F1634" s="43">
        <v>26.02</v>
      </c>
      <c r="G1634" s="43">
        <v>105.79</v>
      </c>
      <c r="H1634" s="19">
        <v>9</v>
      </c>
    </row>
    <row r="1635" spans="1:8" ht="45" x14ac:dyDescent="0.25">
      <c r="A1635" s="40" t="s">
        <v>3295</v>
      </c>
      <c r="B1635" s="40"/>
      <c r="C1635" s="41" t="s">
        <v>3296</v>
      </c>
      <c r="D1635" s="42" t="s">
        <v>73</v>
      </c>
      <c r="E1635" s="43">
        <v>536.61</v>
      </c>
      <c r="F1635" s="43"/>
      <c r="G1635" s="43">
        <v>536.61</v>
      </c>
      <c r="H1635" s="19">
        <v>9</v>
      </c>
    </row>
    <row r="1636" spans="1:8" x14ac:dyDescent="0.25">
      <c r="A1636" s="40" t="s">
        <v>3297</v>
      </c>
      <c r="B1636" s="40"/>
      <c r="C1636" s="41" t="s">
        <v>3298</v>
      </c>
      <c r="D1636" s="42"/>
      <c r="E1636" s="43"/>
      <c r="F1636" s="43"/>
      <c r="G1636" s="43"/>
      <c r="H1636" s="19">
        <v>5</v>
      </c>
    </row>
    <row r="1637" spans="1:8" x14ac:dyDescent="0.25">
      <c r="A1637" s="40" t="s">
        <v>3299</v>
      </c>
      <c r="B1637" s="40"/>
      <c r="C1637" s="41" t="s">
        <v>3300</v>
      </c>
      <c r="D1637" s="42" t="s">
        <v>131</v>
      </c>
      <c r="E1637" s="43">
        <v>1.51</v>
      </c>
      <c r="F1637" s="43">
        <v>6.43</v>
      </c>
      <c r="G1637" s="43">
        <v>7.94</v>
      </c>
      <c r="H1637" s="19">
        <v>9</v>
      </c>
    </row>
    <row r="1638" spans="1:8" x14ac:dyDescent="0.25">
      <c r="A1638" s="40" t="s">
        <v>3301</v>
      </c>
      <c r="B1638" s="40"/>
      <c r="C1638" s="41" t="s">
        <v>3302</v>
      </c>
      <c r="D1638" s="42" t="s">
        <v>131</v>
      </c>
      <c r="E1638" s="43">
        <v>68.94</v>
      </c>
      <c r="F1638" s="43">
        <v>6.43</v>
      </c>
      <c r="G1638" s="43">
        <v>75.37</v>
      </c>
      <c r="H1638" s="19">
        <v>9</v>
      </c>
    </row>
    <row r="1639" spans="1:8" ht="30" x14ac:dyDescent="0.25">
      <c r="A1639" s="40" t="s">
        <v>3303</v>
      </c>
      <c r="B1639" s="40"/>
      <c r="C1639" s="41" t="s">
        <v>3304</v>
      </c>
      <c r="D1639" s="42" t="s">
        <v>131</v>
      </c>
      <c r="E1639" s="43">
        <v>5.41</v>
      </c>
      <c r="F1639" s="43">
        <v>2.69</v>
      </c>
      <c r="G1639" s="43">
        <v>8.1</v>
      </c>
      <c r="H1639" s="19">
        <v>9</v>
      </c>
    </row>
    <row r="1640" spans="1:8" x14ac:dyDescent="0.25">
      <c r="A1640" s="40" t="s">
        <v>3305</v>
      </c>
      <c r="B1640" s="40"/>
      <c r="C1640" s="41" t="s">
        <v>3306</v>
      </c>
      <c r="D1640" s="42" t="s">
        <v>3307</v>
      </c>
      <c r="E1640" s="43">
        <v>0.15</v>
      </c>
      <c r="F1640" s="43">
        <v>0.05</v>
      </c>
      <c r="G1640" s="43">
        <v>0.2</v>
      </c>
      <c r="H1640" s="19">
        <v>9</v>
      </c>
    </row>
    <row r="1641" spans="1:8" x14ac:dyDescent="0.25">
      <c r="A1641" s="40" t="s">
        <v>3308</v>
      </c>
      <c r="B1641" s="40"/>
      <c r="C1641" s="41" t="s">
        <v>3309</v>
      </c>
      <c r="D1641" s="42" t="s">
        <v>131</v>
      </c>
      <c r="E1641" s="43">
        <v>7.36</v>
      </c>
      <c r="F1641" s="43">
        <v>4.3</v>
      </c>
      <c r="G1641" s="43">
        <v>11.66</v>
      </c>
      <c r="H1641" s="19">
        <v>9</v>
      </c>
    </row>
    <row r="1642" spans="1:8" x14ac:dyDescent="0.25">
      <c r="A1642" s="40" t="s">
        <v>3310</v>
      </c>
      <c r="B1642" s="40"/>
      <c r="C1642" s="41" t="s">
        <v>3311</v>
      </c>
      <c r="D1642" s="42" t="s">
        <v>3307</v>
      </c>
      <c r="E1642" s="43">
        <v>0.19</v>
      </c>
      <c r="F1642" s="43">
        <v>0.11</v>
      </c>
      <c r="G1642" s="43">
        <v>0.3</v>
      </c>
      <c r="H1642" s="19">
        <v>9</v>
      </c>
    </row>
    <row r="1643" spans="1:8" ht="45" x14ac:dyDescent="0.25">
      <c r="A1643" s="40" t="s">
        <v>3312</v>
      </c>
      <c r="B1643" s="40"/>
      <c r="C1643" s="41" t="s">
        <v>3313</v>
      </c>
      <c r="D1643" s="42" t="s">
        <v>131</v>
      </c>
      <c r="E1643" s="43">
        <v>207.24</v>
      </c>
      <c r="F1643" s="43">
        <v>3.91</v>
      </c>
      <c r="G1643" s="43">
        <v>211.15</v>
      </c>
      <c r="H1643" s="19">
        <v>9</v>
      </c>
    </row>
    <row r="1644" spans="1:8" ht="45" x14ac:dyDescent="0.25">
      <c r="A1644" s="40" t="s">
        <v>3314</v>
      </c>
      <c r="B1644" s="40"/>
      <c r="C1644" s="41" t="s">
        <v>3315</v>
      </c>
      <c r="D1644" s="42" t="s">
        <v>131</v>
      </c>
      <c r="E1644" s="43">
        <v>286.61</v>
      </c>
      <c r="F1644" s="43">
        <v>3.91</v>
      </c>
      <c r="G1644" s="43">
        <v>290.52</v>
      </c>
      <c r="H1644" s="19">
        <v>9</v>
      </c>
    </row>
    <row r="1645" spans="1:8" ht="45" x14ac:dyDescent="0.25">
      <c r="A1645" s="40" t="s">
        <v>3316</v>
      </c>
      <c r="B1645" s="40"/>
      <c r="C1645" s="41" t="s">
        <v>3317</v>
      </c>
      <c r="D1645" s="42" t="s">
        <v>131</v>
      </c>
      <c r="E1645" s="43">
        <v>101.44</v>
      </c>
      <c r="F1645" s="43">
        <v>3.91</v>
      </c>
      <c r="G1645" s="43">
        <v>105.35</v>
      </c>
      <c r="H1645" s="19">
        <v>9</v>
      </c>
    </row>
    <row r="1646" spans="1:8" ht="45" x14ac:dyDescent="0.25">
      <c r="A1646" s="40" t="s">
        <v>3318</v>
      </c>
      <c r="B1646" s="40"/>
      <c r="C1646" s="41" t="s">
        <v>3319</v>
      </c>
      <c r="D1646" s="42" t="s">
        <v>131</v>
      </c>
      <c r="E1646" s="43">
        <v>101.71</v>
      </c>
      <c r="F1646" s="43">
        <v>3.91</v>
      </c>
      <c r="G1646" s="43">
        <v>105.62</v>
      </c>
      <c r="H1646" s="19">
        <v>9</v>
      </c>
    </row>
    <row r="1647" spans="1:8" x14ac:dyDescent="0.25">
      <c r="A1647" s="40" t="s">
        <v>3320</v>
      </c>
      <c r="B1647" s="40"/>
      <c r="C1647" s="41" t="s">
        <v>3321</v>
      </c>
      <c r="D1647" s="42"/>
      <c r="E1647" s="43"/>
      <c r="F1647" s="43"/>
      <c r="G1647" s="43"/>
      <c r="H1647" s="19">
        <v>5</v>
      </c>
    </row>
    <row r="1648" spans="1:8" ht="30" x14ac:dyDescent="0.25">
      <c r="A1648" s="40" t="s">
        <v>3322</v>
      </c>
      <c r="B1648" s="40"/>
      <c r="C1648" s="41" t="s">
        <v>3323</v>
      </c>
      <c r="D1648" s="42" t="s">
        <v>73</v>
      </c>
      <c r="E1648" s="43">
        <v>9.7899999999999991</v>
      </c>
      <c r="F1648" s="43">
        <v>2.65</v>
      </c>
      <c r="G1648" s="43">
        <v>12.44</v>
      </c>
      <c r="H1648" s="19">
        <v>9</v>
      </c>
    </row>
    <row r="1649" spans="1:8" ht="30" x14ac:dyDescent="0.25">
      <c r="A1649" s="40" t="s">
        <v>3324</v>
      </c>
      <c r="B1649" s="40"/>
      <c r="C1649" s="41" t="s">
        <v>3325</v>
      </c>
      <c r="D1649" s="42" t="s">
        <v>73</v>
      </c>
      <c r="E1649" s="43">
        <v>20.99</v>
      </c>
      <c r="F1649" s="43">
        <v>2.65</v>
      </c>
      <c r="G1649" s="43">
        <v>23.64</v>
      </c>
      <c r="H1649" s="19">
        <v>9</v>
      </c>
    </row>
    <row r="1650" spans="1:8" ht="30" x14ac:dyDescent="0.25">
      <c r="A1650" s="40" t="s">
        <v>3326</v>
      </c>
      <c r="B1650" s="40"/>
      <c r="C1650" s="41" t="s">
        <v>3327</v>
      </c>
      <c r="D1650" s="42" t="s">
        <v>131</v>
      </c>
      <c r="E1650" s="43">
        <v>50.75</v>
      </c>
      <c r="F1650" s="43">
        <v>18.18</v>
      </c>
      <c r="G1650" s="43">
        <v>68.930000000000007</v>
      </c>
      <c r="H1650" s="19">
        <v>9</v>
      </c>
    </row>
    <row r="1651" spans="1:8" ht="30" x14ac:dyDescent="0.25">
      <c r="A1651" s="40" t="s">
        <v>3328</v>
      </c>
      <c r="B1651" s="40"/>
      <c r="C1651" s="41" t="s">
        <v>3329</v>
      </c>
      <c r="D1651" s="42" t="s">
        <v>131</v>
      </c>
      <c r="E1651" s="43">
        <v>105.28</v>
      </c>
      <c r="F1651" s="43">
        <v>18.18</v>
      </c>
      <c r="G1651" s="43">
        <v>123.46</v>
      </c>
      <c r="H1651" s="19">
        <v>9</v>
      </c>
    </row>
    <row r="1652" spans="1:8" ht="30" x14ac:dyDescent="0.25">
      <c r="A1652" s="40" t="s">
        <v>3330</v>
      </c>
      <c r="B1652" s="40"/>
      <c r="C1652" s="41" t="s">
        <v>3331</v>
      </c>
      <c r="D1652" s="42" t="s">
        <v>131</v>
      </c>
      <c r="E1652" s="43">
        <v>180.61</v>
      </c>
      <c r="F1652" s="43"/>
      <c r="G1652" s="43">
        <v>180.61</v>
      </c>
      <c r="H1652" s="19">
        <v>9</v>
      </c>
    </row>
    <row r="1653" spans="1:8" ht="30" x14ac:dyDescent="0.25">
      <c r="A1653" s="40" t="s">
        <v>3332</v>
      </c>
      <c r="B1653" s="40"/>
      <c r="C1653" s="41" t="s">
        <v>3333</v>
      </c>
      <c r="D1653" s="42" t="s">
        <v>131</v>
      </c>
      <c r="E1653" s="43">
        <v>399.7</v>
      </c>
      <c r="F1653" s="43"/>
      <c r="G1653" s="43">
        <v>399.7</v>
      </c>
      <c r="H1653" s="19">
        <v>9</v>
      </c>
    </row>
    <row r="1654" spans="1:8" ht="30" x14ac:dyDescent="0.25">
      <c r="A1654" s="40" t="s">
        <v>3334</v>
      </c>
      <c r="B1654" s="40"/>
      <c r="C1654" s="41" t="s">
        <v>3335</v>
      </c>
      <c r="D1654" s="42" t="s">
        <v>131</v>
      </c>
      <c r="E1654" s="43">
        <v>798.91</v>
      </c>
      <c r="F1654" s="43">
        <v>8.82</v>
      </c>
      <c r="G1654" s="43">
        <v>807.73</v>
      </c>
      <c r="H1654" s="19">
        <v>9</v>
      </c>
    </row>
    <row r="1655" spans="1:8" ht="30" x14ac:dyDescent="0.25">
      <c r="A1655" s="40" t="s">
        <v>3336</v>
      </c>
      <c r="B1655" s="40"/>
      <c r="C1655" s="41" t="s">
        <v>3337</v>
      </c>
      <c r="D1655" s="42" t="s">
        <v>131</v>
      </c>
      <c r="E1655" s="43">
        <v>1215.8399999999999</v>
      </c>
      <c r="F1655" s="43">
        <v>8.82</v>
      </c>
      <c r="G1655" s="43">
        <v>1224.6600000000001</v>
      </c>
      <c r="H1655" s="19">
        <v>9</v>
      </c>
    </row>
    <row r="1656" spans="1:8" x14ac:dyDescent="0.25">
      <c r="A1656" s="40" t="s">
        <v>3338</v>
      </c>
      <c r="B1656" s="40"/>
      <c r="C1656" s="41" t="s">
        <v>3339</v>
      </c>
      <c r="D1656" s="42" t="s">
        <v>131</v>
      </c>
      <c r="E1656" s="43">
        <v>268.56</v>
      </c>
      <c r="F1656" s="43"/>
      <c r="G1656" s="43">
        <v>268.56</v>
      </c>
      <c r="H1656" s="19">
        <v>9</v>
      </c>
    </row>
    <row r="1657" spans="1:8" x14ac:dyDescent="0.25">
      <c r="A1657" s="40" t="s">
        <v>3340</v>
      </c>
      <c r="B1657" s="40"/>
      <c r="C1657" s="41" t="s">
        <v>3341</v>
      </c>
      <c r="D1657" s="42"/>
      <c r="E1657" s="43"/>
      <c r="F1657" s="43"/>
      <c r="G1657" s="43"/>
      <c r="H1657" s="19">
        <v>5</v>
      </c>
    </row>
    <row r="1658" spans="1:8" x14ac:dyDescent="0.25">
      <c r="A1658" s="40" t="s">
        <v>3342</v>
      </c>
      <c r="B1658" s="40"/>
      <c r="C1658" s="41" t="s">
        <v>3343</v>
      </c>
      <c r="D1658" s="42" t="s">
        <v>592</v>
      </c>
      <c r="E1658" s="43">
        <v>12.6</v>
      </c>
      <c r="F1658" s="43">
        <v>11.73</v>
      </c>
      <c r="G1658" s="43">
        <v>24.33</v>
      </c>
      <c r="H1658" s="19">
        <v>9</v>
      </c>
    </row>
    <row r="1659" spans="1:8" x14ac:dyDescent="0.25">
      <c r="A1659" s="40" t="s">
        <v>3344</v>
      </c>
      <c r="B1659" s="40"/>
      <c r="C1659" s="41" t="s">
        <v>3345</v>
      </c>
      <c r="D1659" s="42" t="s">
        <v>3346</v>
      </c>
      <c r="E1659" s="43">
        <v>129.82</v>
      </c>
      <c r="F1659" s="43">
        <v>7.83</v>
      </c>
      <c r="G1659" s="43">
        <v>137.65</v>
      </c>
      <c r="H1659" s="19">
        <v>9</v>
      </c>
    </row>
    <row r="1660" spans="1:8" x14ac:dyDescent="0.25">
      <c r="A1660" s="40" t="s">
        <v>3347</v>
      </c>
      <c r="B1660" s="40"/>
      <c r="C1660" s="41" t="s">
        <v>3348</v>
      </c>
      <c r="D1660" s="42"/>
      <c r="E1660" s="43"/>
      <c r="F1660" s="43"/>
      <c r="G1660" s="43"/>
      <c r="H1660" s="19">
        <v>5</v>
      </c>
    </row>
    <row r="1661" spans="1:8" ht="30" x14ac:dyDescent="0.25">
      <c r="A1661" s="40" t="s">
        <v>3349</v>
      </c>
      <c r="B1661" s="40"/>
      <c r="C1661" s="41" t="s">
        <v>3350</v>
      </c>
      <c r="D1661" s="42" t="s">
        <v>131</v>
      </c>
      <c r="E1661" s="43">
        <v>4.55</v>
      </c>
      <c r="F1661" s="43">
        <v>2.38</v>
      </c>
      <c r="G1661" s="43">
        <v>6.93</v>
      </c>
      <c r="H1661" s="19">
        <v>9</v>
      </c>
    </row>
    <row r="1662" spans="1:8" ht="30" x14ac:dyDescent="0.25">
      <c r="A1662" s="40" t="s">
        <v>3351</v>
      </c>
      <c r="B1662" s="40"/>
      <c r="C1662" s="41" t="s">
        <v>3352</v>
      </c>
      <c r="D1662" s="42" t="s">
        <v>131</v>
      </c>
      <c r="E1662" s="43">
        <v>9.1300000000000008</v>
      </c>
      <c r="F1662" s="43">
        <v>4.7699999999999996</v>
      </c>
      <c r="G1662" s="43">
        <v>13.9</v>
      </c>
      <c r="H1662" s="19">
        <v>9</v>
      </c>
    </row>
    <row r="1663" spans="1:8" ht="30" x14ac:dyDescent="0.25">
      <c r="A1663" s="40" t="s">
        <v>3353</v>
      </c>
      <c r="B1663" s="40"/>
      <c r="C1663" s="41" t="s">
        <v>3354</v>
      </c>
      <c r="D1663" s="42" t="s">
        <v>131</v>
      </c>
      <c r="E1663" s="43">
        <v>13.7</v>
      </c>
      <c r="F1663" s="43">
        <v>7.15</v>
      </c>
      <c r="G1663" s="43">
        <v>20.85</v>
      </c>
      <c r="H1663" s="19">
        <v>9</v>
      </c>
    </row>
    <row r="1664" spans="1:8" ht="30" x14ac:dyDescent="0.25">
      <c r="A1664" s="40" t="s">
        <v>3355</v>
      </c>
      <c r="B1664" s="40"/>
      <c r="C1664" s="41" t="s">
        <v>3356</v>
      </c>
      <c r="D1664" s="42" t="s">
        <v>131</v>
      </c>
      <c r="E1664" s="43">
        <v>18.260000000000002</v>
      </c>
      <c r="F1664" s="43">
        <v>9.5299999999999994</v>
      </c>
      <c r="G1664" s="43">
        <v>27.79</v>
      </c>
      <c r="H1664" s="19">
        <v>9</v>
      </c>
    </row>
    <row r="1665" spans="1:8" ht="30" x14ac:dyDescent="0.25">
      <c r="A1665" s="40" t="s">
        <v>3357</v>
      </c>
      <c r="B1665" s="40"/>
      <c r="C1665" s="41" t="s">
        <v>3358</v>
      </c>
      <c r="D1665" s="42" t="s">
        <v>131</v>
      </c>
      <c r="E1665" s="43">
        <v>27.43</v>
      </c>
      <c r="F1665" s="43">
        <v>14.31</v>
      </c>
      <c r="G1665" s="43">
        <v>41.74</v>
      </c>
      <c r="H1665" s="19">
        <v>9</v>
      </c>
    </row>
    <row r="1666" spans="1:8" ht="30" x14ac:dyDescent="0.25">
      <c r="A1666" s="40" t="s">
        <v>3359</v>
      </c>
      <c r="B1666" s="40"/>
      <c r="C1666" s="41" t="s">
        <v>3360</v>
      </c>
      <c r="D1666" s="42" t="s">
        <v>131</v>
      </c>
      <c r="E1666" s="43">
        <v>27.22</v>
      </c>
      <c r="F1666" s="43">
        <v>1.47</v>
      </c>
      <c r="G1666" s="43">
        <v>28.69</v>
      </c>
      <c r="H1666" s="19">
        <v>9</v>
      </c>
    </row>
    <row r="1667" spans="1:8" ht="30" x14ac:dyDescent="0.25">
      <c r="A1667" s="40" t="s">
        <v>3361</v>
      </c>
      <c r="B1667" s="40"/>
      <c r="C1667" s="41" t="s">
        <v>3362</v>
      </c>
      <c r="D1667" s="42" t="s">
        <v>131</v>
      </c>
      <c r="E1667" s="43">
        <v>49.09</v>
      </c>
      <c r="F1667" s="43">
        <v>2.06</v>
      </c>
      <c r="G1667" s="43">
        <v>51.15</v>
      </c>
      <c r="H1667" s="19">
        <v>9</v>
      </c>
    </row>
    <row r="1668" spans="1:8" ht="30" x14ac:dyDescent="0.25">
      <c r="A1668" s="40" t="s">
        <v>3363</v>
      </c>
      <c r="B1668" s="40"/>
      <c r="C1668" s="41" t="s">
        <v>3364</v>
      </c>
      <c r="D1668" s="42" t="s">
        <v>131</v>
      </c>
      <c r="E1668" s="43">
        <v>73.010000000000005</v>
      </c>
      <c r="F1668" s="43">
        <v>2.65</v>
      </c>
      <c r="G1668" s="43">
        <v>75.66</v>
      </c>
      <c r="H1668" s="19">
        <v>9</v>
      </c>
    </row>
    <row r="1669" spans="1:8" x14ac:dyDescent="0.25">
      <c r="A1669" s="40" t="s">
        <v>3365</v>
      </c>
      <c r="B1669" s="40"/>
      <c r="C1669" s="41" t="s">
        <v>3366</v>
      </c>
      <c r="D1669" s="42"/>
      <c r="E1669" s="43"/>
      <c r="F1669" s="43"/>
      <c r="G1669" s="43"/>
      <c r="H1669" s="19">
        <v>5</v>
      </c>
    </row>
    <row r="1670" spans="1:8" x14ac:dyDescent="0.25">
      <c r="A1670" s="40" t="s">
        <v>3367</v>
      </c>
      <c r="B1670" s="40"/>
      <c r="C1670" s="41" t="s">
        <v>3368</v>
      </c>
      <c r="D1670" s="42" t="s">
        <v>73</v>
      </c>
      <c r="E1670" s="43">
        <v>34.31</v>
      </c>
      <c r="F1670" s="43">
        <v>9.98</v>
      </c>
      <c r="G1670" s="43">
        <v>44.29</v>
      </c>
      <c r="H1670" s="19">
        <v>9</v>
      </c>
    </row>
    <row r="1671" spans="1:8" ht="30" x14ac:dyDescent="0.25">
      <c r="A1671" s="40" t="s">
        <v>3369</v>
      </c>
      <c r="B1671" s="40"/>
      <c r="C1671" s="41" t="s">
        <v>3370</v>
      </c>
      <c r="D1671" s="42" t="s">
        <v>131</v>
      </c>
      <c r="E1671" s="43">
        <v>1.48</v>
      </c>
      <c r="F1671" s="43">
        <v>9.98</v>
      </c>
      <c r="G1671" s="43">
        <v>11.46</v>
      </c>
      <c r="H1671" s="19">
        <v>9</v>
      </c>
    </row>
    <row r="1672" spans="1:8" ht="30" x14ac:dyDescent="0.25">
      <c r="A1672" s="40" t="s">
        <v>3371</v>
      </c>
      <c r="B1672" s="40"/>
      <c r="C1672" s="41" t="s">
        <v>3372</v>
      </c>
      <c r="D1672" s="42" t="s">
        <v>131</v>
      </c>
      <c r="E1672" s="43">
        <v>2.21</v>
      </c>
      <c r="F1672" s="43">
        <v>9.98</v>
      </c>
      <c r="G1672" s="43">
        <v>12.19</v>
      </c>
      <c r="H1672" s="19">
        <v>9</v>
      </c>
    </row>
    <row r="1673" spans="1:8" ht="30" x14ac:dyDescent="0.25">
      <c r="A1673" s="40" t="s">
        <v>3373</v>
      </c>
      <c r="B1673" s="40"/>
      <c r="C1673" s="41" t="s">
        <v>3374</v>
      </c>
      <c r="D1673" s="42" t="s">
        <v>131</v>
      </c>
      <c r="E1673" s="43">
        <v>2.74</v>
      </c>
      <c r="F1673" s="43">
        <v>9.98</v>
      </c>
      <c r="G1673" s="43">
        <v>12.72</v>
      </c>
      <c r="H1673" s="19">
        <v>9</v>
      </c>
    </row>
    <row r="1674" spans="1:8" ht="30" x14ac:dyDescent="0.25">
      <c r="A1674" s="40" t="s">
        <v>3375</v>
      </c>
      <c r="B1674" s="40"/>
      <c r="C1674" s="41" t="s">
        <v>3376</v>
      </c>
      <c r="D1674" s="42" t="s">
        <v>131</v>
      </c>
      <c r="E1674" s="43">
        <v>3.16</v>
      </c>
      <c r="F1674" s="43">
        <v>9.98</v>
      </c>
      <c r="G1674" s="43">
        <v>13.14</v>
      </c>
      <c r="H1674" s="19">
        <v>9</v>
      </c>
    </row>
    <row r="1675" spans="1:8" ht="30" x14ac:dyDescent="0.25">
      <c r="A1675" s="40" t="s">
        <v>3377</v>
      </c>
      <c r="B1675" s="40"/>
      <c r="C1675" s="41" t="s">
        <v>3378</v>
      </c>
      <c r="D1675" s="42" t="s">
        <v>131</v>
      </c>
      <c r="E1675" s="43">
        <v>6.2</v>
      </c>
      <c r="F1675" s="43">
        <v>9.98</v>
      </c>
      <c r="G1675" s="43">
        <v>16.18</v>
      </c>
      <c r="H1675" s="19">
        <v>9</v>
      </c>
    </row>
    <row r="1676" spans="1:8" ht="30" x14ac:dyDescent="0.25">
      <c r="A1676" s="40" t="s">
        <v>3379</v>
      </c>
      <c r="B1676" s="40"/>
      <c r="C1676" s="41" t="s">
        <v>3380</v>
      </c>
      <c r="D1676" s="42" t="s">
        <v>131</v>
      </c>
      <c r="E1676" s="43">
        <v>7.51</v>
      </c>
      <c r="F1676" s="43">
        <v>9.98</v>
      </c>
      <c r="G1676" s="43">
        <v>17.489999999999998</v>
      </c>
      <c r="H1676" s="19">
        <v>9</v>
      </c>
    </row>
    <row r="1677" spans="1:8" ht="30" x14ac:dyDescent="0.25">
      <c r="A1677" s="40" t="s">
        <v>3381</v>
      </c>
      <c r="B1677" s="40"/>
      <c r="C1677" s="41" t="s">
        <v>3382</v>
      </c>
      <c r="D1677" s="42" t="s">
        <v>131</v>
      </c>
      <c r="E1677" s="43">
        <v>6.71</v>
      </c>
      <c r="F1677" s="43">
        <v>9.98</v>
      </c>
      <c r="G1677" s="43">
        <v>16.690000000000001</v>
      </c>
      <c r="H1677" s="19">
        <v>9</v>
      </c>
    </row>
    <row r="1678" spans="1:8" ht="30" x14ac:dyDescent="0.25">
      <c r="A1678" s="40" t="s">
        <v>3383</v>
      </c>
      <c r="B1678" s="40"/>
      <c r="C1678" s="41" t="s">
        <v>3384</v>
      </c>
      <c r="D1678" s="42" t="s">
        <v>131</v>
      </c>
      <c r="E1678" s="43">
        <v>6.87</v>
      </c>
      <c r="F1678" s="43">
        <v>9.98</v>
      </c>
      <c r="G1678" s="43">
        <v>16.850000000000001</v>
      </c>
      <c r="H1678" s="19">
        <v>9</v>
      </c>
    </row>
    <row r="1679" spans="1:8" ht="30" x14ac:dyDescent="0.25">
      <c r="A1679" s="40" t="s">
        <v>3385</v>
      </c>
      <c r="B1679" s="40"/>
      <c r="C1679" s="41" t="s">
        <v>3386</v>
      </c>
      <c r="D1679" s="42" t="s">
        <v>131</v>
      </c>
      <c r="E1679" s="43">
        <v>8.2200000000000006</v>
      </c>
      <c r="F1679" s="43">
        <v>9.98</v>
      </c>
      <c r="G1679" s="43">
        <v>18.2</v>
      </c>
      <c r="H1679" s="19">
        <v>9</v>
      </c>
    </row>
    <row r="1680" spans="1:8" ht="30" x14ac:dyDescent="0.25">
      <c r="A1680" s="40" t="s">
        <v>3387</v>
      </c>
      <c r="B1680" s="40"/>
      <c r="C1680" s="41" t="s">
        <v>3388</v>
      </c>
      <c r="D1680" s="42" t="s">
        <v>131</v>
      </c>
      <c r="E1680" s="43">
        <v>9.16</v>
      </c>
      <c r="F1680" s="43">
        <v>9.98</v>
      </c>
      <c r="G1680" s="43">
        <v>19.14</v>
      </c>
      <c r="H1680" s="19">
        <v>9</v>
      </c>
    </row>
    <row r="1681" spans="1:8" ht="30" x14ac:dyDescent="0.25">
      <c r="A1681" s="40" t="s">
        <v>3389</v>
      </c>
      <c r="B1681" s="40"/>
      <c r="C1681" s="41" t="s">
        <v>3390</v>
      </c>
      <c r="D1681" s="42" t="s">
        <v>131</v>
      </c>
      <c r="E1681" s="43">
        <v>21.73</v>
      </c>
      <c r="F1681" s="43">
        <v>9.98</v>
      </c>
      <c r="G1681" s="43">
        <v>31.71</v>
      </c>
      <c r="H1681" s="19">
        <v>9</v>
      </c>
    </row>
    <row r="1682" spans="1:8" ht="30" x14ac:dyDescent="0.25">
      <c r="A1682" s="40" t="s">
        <v>3391</v>
      </c>
      <c r="B1682" s="40"/>
      <c r="C1682" s="41" t="s">
        <v>3392</v>
      </c>
      <c r="D1682" s="42" t="s">
        <v>131</v>
      </c>
      <c r="E1682" s="43">
        <v>26.15</v>
      </c>
      <c r="F1682" s="43">
        <v>9.98</v>
      </c>
      <c r="G1682" s="43">
        <v>36.130000000000003</v>
      </c>
      <c r="H1682" s="19">
        <v>9</v>
      </c>
    </row>
    <row r="1683" spans="1:8" ht="30" x14ac:dyDescent="0.25">
      <c r="A1683" s="40" t="s">
        <v>3393</v>
      </c>
      <c r="B1683" s="40"/>
      <c r="C1683" s="41" t="s">
        <v>3394</v>
      </c>
      <c r="D1683" s="42" t="s">
        <v>131</v>
      </c>
      <c r="E1683" s="43">
        <v>30.41</v>
      </c>
      <c r="F1683" s="43">
        <v>9.98</v>
      </c>
      <c r="G1683" s="43">
        <v>40.39</v>
      </c>
      <c r="H1683" s="19">
        <v>9</v>
      </c>
    </row>
    <row r="1684" spans="1:8" ht="30" x14ac:dyDescent="0.25">
      <c r="A1684" s="40" t="s">
        <v>3395</v>
      </c>
      <c r="B1684" s="40"/>
      <c r="C1684" s="41" t="s">
        <v>3396</v>
      </c>
      <c r="D1684" s="42" t="s">
        <v>131</v>
      </c>
      <c r="E1684" s="43">
        <v>34.950000000000003</v>
      </c>
      <c r="F1684" s="43">
        <v>9.98</v>
      </c>
      <c r="G1684" s="43">
        <v>44.93</v>
      </c>
      <c r="H1684" s="19">
        <v>9</v>
      </c>
    </row>
    <row r="1685" spans="1:8" ht="30" x14ac:dyDescent="0.25">
      <c r="A1685" s="40" t="s">
        <v>3397</v>
      </c>
      <c r="B1685" s="40"/>
      <c r="C1685" s="41" t="s">
        <v>3398</v>
      </c>
      <c r="D1685" s="42" t="s">
        <v>131</v>
      </c>
      <c r="E1685" s="43">
        <v>39.479999999999997</v>
      </c>
      <c r="F1685" s="43">
        <v>9.98</v>
      </c>
      <c r="G1685" s="43">
        <v>49.46</v>
      </c>
      <c r="H1685" s="19">
        <v>9</v>
      </c>
    </row>
    <row r="1686" spans="1:8" ht="30" x14ac:dyDescent="0.25">
      <c r="A1686" s="40" t="s">
        <v>3399</v>
      </c>
      <c r="B1686" s="40"/>
      <c r="C1686" s="41" t="s">
        <v>3400</v>
      </c>
      <c r="D1686" s="42" t="s">
        <v>131</v>
      </c>
      <c r="E1686" s="43">
        <v>47.21</v>
      </c>
      <c r="F1686" s="43">
        <v>9.98</v>
      </c>
      <c r="G1686" s="43">
        <v>57.19</v>
      </c>
      <c r="H1686" s="19">
        <v>9</v>
      </c>
    </row>
    <row r="1687" spans="1:8" ht="30" x14ac:dyDescent="0.25">
      <c r="A1687" s="40" t="s">
        <v>3401</v>
      </c>
      <c r="B1687" s="40"/>
      <c r="C1687" s="41" t="s">
        <v>3402</v>
      </c>
      <c r="D1687" s="42" t="s">
        <v>131</v>
      </c>
      <c r="E1687" s="43">
        <v>54.66</v>
      </c>
      <c r="F1687" s="43">
        <v>9.98</v>
      </c>
      <c r="G1687" s="43">
        <v>64.64</v>
      </c>
      <c r="H1687" s="19">
        <v>9</v>
      </c>
    </row>
    <row r="1688" spans="1:8" ht="30" x14ac:dyDescent="0.25">
      <c r="A1688" s="40" t="s">
        <v>3403</v>
      </c>
      <c r="B1688" s="40"/>
      <c r="C1688" s="41" t="s">
        <v>3404</v>
      </c>
      <c r="D1688" s="42" t="s">
        <v>131</v>
      </c>
      <c r="E1688" s="43">
        <v>60.67</v>
      </c>
      <c r="F1688" s="43">
        <v>9.98</v>
      </c>
      <c r="G1688" s="43">
        <v>70.650000000000006</v>
      </c>
      <c r="H1688" s="19">
        <v>9</v>
      </c>
    </row>
    <row r="1689" spans="1:8" ht="30" x14ac:dyDescent="0.25">
      <c r="A1689" s="40" t="s">
        <v>3405</v>
      </c>
      <c r="B1689" s="40"/>
      <c r="C1689" s="41" t="s">
        <v>3406</v>
      </c>
      <c r="D1689" s="42" t="s">
        <v>131</v>
      </c>
      <c r="E1689" s="43">
        <v>85.01</v>
      </c>
      <c r="F1689" s="43">
        <v>9.98</v>
      </c>
      <c r="G1689" s="43">
        <v>94.99</v>
      </c>
      <c r="H1689" s="19">
        <v>9</v>
      </c>
    </row>
    <row r="1690" spans="1:8" ht="30" x14ac:dyDescent="0.25">
      <c r="A1690" s="40" t="s">
        <v>3407</v>
      </c>
      <c r="B1690" s="40"/>
      <c r="C1690" s="41" t="s">
        <v>3408</v>
      </c>
      <c r="D1690" s="42" t="s">
        <v>131</v>
      </c>
      <c r="E1690" s="43">
        <v>104.87</v>
      </c>
      <c r="F1690" s="43">
        <v>9.98</v>
      </c>
      <c r="G1690" s="43">
        <v>114.85</v>
      </c>
      <c r="H1690" s="19">
        <v>9</v>
      </c>
    </row>
    <row r="1691" spans="1:8" ht="30" x14ac:dyDescent="0.25">
      <c r="A1691" s="40" t="s">
        <v>3409</v>
      </c>
      <c r="B1691" s="40"/>
      <c r="C1691" s="41" t="s">
        <v>3410</v>
      </c>
      <c r="D1691" s="42" t="s">
        <v>131</v>
      </c>
      <c r="E1691" s="43">
        <v>136.52000000000001</v>
      </c>
      <c r="F1691" s="43">
        <v>9.98</v>
      </c>
      <c r="G1691" s="43">
        <v>146.5</v>
      </c>
      <c r="H1691" s="19">
        <v>9</v>
      </c>
    </row>
    <row r="1692" spans="1:8" ht="30" x14ac:dyDescent="0.25">
      <c r="A1692" s="40" t="s">
        <v>3411</v>
      </c>
      <c r="B1692" s="40"/>
      <c r="C1692" s="41" t="s">
        <v>3412</v>
      </c>
      <c r="D1692" s="42" t="s">
        <v>73</v>
      </c>
      <c r="E1692" s="43">
        <v>197.29</v>
      </c>
      <c r="F1692" s="43">
        <v>18.3</v>
      </c>
      <c r="G1692" s="43">
        <v>215.59</v>
      </c>
      <c r="H1692" s="19">
        <v>9</v>
      </c>
    </row>
    <row r="1693" spans="1:8" ht="30" x14ac:dyDescent="0.25">
      <c r="A1693" s="40" t="s">
        <v>3413</v>
      </c>
      <c r="B1693" s="40"/>
      <c r="C1693" s="41" t="s">
        <v>3414</v>
      </c>
      <c r="D1693" s="42" t="s">
        <v>131</v>
      </c>
      <c r="E1693" s="43">
        <v>16.329999999999998</v>
      </c>
      <c r="F1693" s="43">
        <v>9.98</v>
      </c>
      <c r="G1693" s="43">
        <v>26.31</v>
      </c>
      <c r="H1693" s="19">
        <v>9</v>
      </c>
    </row>
    <row r="1694" spans="1:8" ht="30" x14ac:dyDescent="0.25">
      <c r="A1694" s="40" t="s">
        <v>3415</v>
      </c>
      <c r="B1694" s="40"/>
      <c r="C1694" s="41" t="s">
        <v>3416</v>
      </c>
      <c r="D1694" s="42" t="s">
        <v>131</v>
      </c>
      <c r="E1694" s="43">
        <v>19.03</v>
      </c>
      <c r="F1694" s="43">
        <v>9.98</v>
      </c>
      <c r="G1694" s="43">
        <v>29.01</v>
      </c>
      <c r="H1694" s="19">
        <v>9</v>
      </c>
    </row>
    <row r="1695" spans="1:8" x14ac:dyDescent="0.25">
      <c r="A1695" s="40" t="s">
        <v>3417</v>
      </c>
      <c r="B1695" s="40"/>
      <c r="C1695" s="41" t="s">
        <v>3418</v>
      </c>
      <c r="D1695" s="42"/>
      <c r="E1695" s="43"/>
      <c r="F1695" s="43"/>
      <c r="G1695" s="43"/>
      <c r="H1695" s="19">
        <v>5</v>
      </c>
    </row>
    <row r="1696" spans="1:8" ht="30" x14ac:dyDescent="0.25">
      <c r="A1696" s="40" t="s">
        <v>3419</v>
      </c>
      <c r="B1696" s="40"/>
      <c r="C1696" s="41" t="s">
        <v>3420</v>
      </c>
      <c r="D1696" s="42" t="s">
        <v>73</v>
      </c>
      <c r="E1696" s="43">
        <v>63.14</v>
      </c>
      <c r="F1696" s="43">
        <v>17.02</v>
      </c>
      <c r="G1696" s="43">
        <v>80.16</v>
      </c>
      <c r="H1696" s="19">
        <v>9</v>
      </c>
    </row>
    <row r="1697" spans="1:8" ht="30" x14ac:dyDescent="0.25">
      <c r="A1697" s="40" t="s">
        <v>3421</v>
      </c>
      <c r="B1697" s="40"/>
      <c r="C1697" s="41" t="s">
        <v>3422</v>
      </c>
      <c r="D1697" s="42" t="s">
        <v>73</v>
      </c>
      <c r="E1697" s="43">
        <v>68.849999999999994</v>
      </c>
      <c r="F1697" s="43">
        <v>17.02</v>
      </c>
      <c r="G1697" s="43">
        <v>85.87</v>
      </c>
      <c r="H1697" s="19">
        <v>9</v>
      </c>
    </row>
    <row r="1698" spans="1:8" ht="30" x14ac:dyDescent="0.25">
      <c r="A1698" s="40" t="s">
        <v>3423</v>
      </c>
      <c r="B1698" s="40"/>
      <c r="C1698" s="41" t="s">
        <v>3424</v>
      </c>
      <c r="D1698" s="42" t="s">
        <v>73</v>
      </c>
      <c r="E1698" s="43">
        <v>134.83000000000001</v>
      </c>
      <c r="F1698" s="43">
        <v>21.43</v>
      </c>
      <c r="G1698" s="43">
        <v>156.26</v>
      </c>
      <c r="H1698" s="19">
        <v>9</v>
      </c>
    </row>
    <row r="1699" spans="1:8" ht="45" x14ac:dyDescent="0.25">
      <c r="A1699" s="40" t="s">
        <v>3425</v>
      </c>
      <c r="B1699" s="40"/>
      <c r="C1699" s="41" t="s">
        <v>3426</v>
      </c>
      <c r="D1699" s="42" t="s">
        <v>73</v>
      </c>
      <c r="E1699" s="43">
        <v>138.37</v>
      </c>
      <c r="F1699" s="43">
        <v>21.43</v>
      </c>
      <c r="G1699" s="43">
        <v>159.80000000000001</v>
      </c>
      <c r="H1699" s="19">
        <v>9</v>
      </c>
    </row>
    <row r="1700" spans="1:8" ht="30" x14ac:dyDescent="0.25">
      <c r="A1700" s="40" t="s">
        <v>3427</v>
      </c>
      <c r="B1700" s="40"/>
      <c r="C1700" s="41" t="s">
        <v>3428</v>
      </c>
      <c r="D1700" s="42" t="s">
        <v>73</v>
      </c>
      <c r="E1700" s="43">
        <v>129.38999999999999</v>
      </c>
      <c r="F1700" s="43"/>
      <c r="G1700" s="43">
        <v>129.38999999999999</v>
      </c>
      <c r="H1700" s="19">
        <v>9</v>
      </c>
    </row>
    <row r="1701" spans="1:8" x14ac:dyDescent="0.25">
      <c r="A1701" s="40" t="s">
        <v>3429</v>
      </c>
      <c r="B1701" s="40"/>
      <c r="C1701" s="41" t="s">
        <v>3430</v>
      </c>
      <c r="D1701" s="42"/>
      <c r="E1701" s="43"/>
      <c r="F1701" s="43"/>
      <c r="G1701" s="43"/>
      <c r="H1701" s="19">
        <v>5</v>
      </c>
    </row>
    <row r="1702" spans="1:8" ht="30" x14ac:dyDescent="0.25">
      <c r="A1702" s="40" t="s">
        <v>3431</v>
      </c>
      <c r="B1702" s="40"/>
      <c r="C1702" s="41" t="s">
        <v>3432</v>
      </c>
      <c r="D1702" s="42" t="s">
        <v>73</v>
      </c>
      <c r="E1702" s="43">
        <v>11.44</v>
      </c>
      <c r="F1702" s="43">
        <v>7.06</v>
      </c>
      <c r="G1702" s="43">
        <v>18.5</v>
      </c>
      <c r="H1702" s="19">
        <v>9</v>
      </c>
    </row>
    <row r="1703" spans="1:8" ht="30" x14ac:dyDescent="0.25">
      <c r="A1703" s="40" t="s">
        <v>3433</v>
      </c>
      <c r="B1703" s="40"/>
      <c r="C1703" s="41" t="s">
        <v>3434</v>
      </c>
      <c r="D1703" s="42" t="s">
        <v>73</v>
      </c>
      <c r="E1703" s="43">
        <v>8</v>
      </c>
      <c r="F1703" s="43">
        <v>7.06</v>
      </c>
      <c r="G1703" s="43">
        <v>15.06</v>
      </c>
      <c r="H1703" s="19">
        <v>9</v>
      </c>
    </row>
    <row r="1704" spans="1:8" ht="30" x14ac:dyDescent="0.25">
      <c r="A1704" s="40" t="s">
        <v>3435</v>
      </c>
      <c r="B1704" s="40"/>
      <c r="C1704" s="41" t="s">
        <v>3436</v>
      </c>
      <c r="D1704" s="42" t="s">
        <v>73</v>
      </c>
      <c r="E1704" s="43">
        <v>51.68</v>
      </c>
      <c r="F1704" s="43">
        <v>7.06</v>
      </c>
      <c r="G1704" s="43">
        <v>58.74</v>
      </c>
      <c r="H1704" s="19">
        <v>9</v>
      </c>
    </row>
    <row r="1705" spans="1:8" ht="30" x14ac:dyDescent="0.25">
      <c r="A1705" s="40" t="s">
        <v>3437</v>
      </c>
      <c r="B1705" s="40"/>
      <c r="C1705" s="41" t="s">
        <v>3438</v>
      </c>
      <c r="D1705" s="42" t="s">
        <v>73</v>
      </c>
      <c r="E1705" s="43">
        <v>77.760000000000005</v>
      </c>
      <c r="F1705" s="43">
        <v>19.559999999999999</v>
      </c>
      <c r="G1705" s="43">
        <v>97.32</v>
      </c>
      <c r="H1705" s="19">
        <v>9</v>
      </c>
    </row>
    <row r="1706" spans="1:8" ht="30" x14ac:dyDescent="0.25">
      <c r="A1706" s="40" t="s">
        <v>3439</v>
      </c>
      <c r="B1706" s="40"/>
      <c r="C1706" s="41" t="s">
        <v>3440</v>
      </c>
      <c r="D1706" s="42" t="s">
        <v>73</v>
      </c>
      <c r="E1706" s="43">
        <v>46.73</v>
      </c>
      <c r="F1706" s="43">
        <v>7.06</v>
      </c>
      <c r="G1706" s="43">
        <v>53.79</v>
      </c>
      <c r="H1706" s="19">
        <v>9</v>
      </c>
    </row>
    <row r="1707" spans="1:8" ht="30" x14ac:dyDescent="0.25">
      <c r="A1707" s="40" t="s">
        <v>3441</v>
      </c>
      <c r="B1707" s="40"/>
      <c r="C1707" s="41" t="s">
        <v>3442</v>
      </c>
      <c r="D1707" s="42" t="s">
        <v>73</v>
      </c>
      <c r="E1707" s="43">
        <v>70.83</v>
      </c>
      <c r="F1707" s="43">
        <v>19.559999999999999</v>
      </c>
      <c r="G1707" s="43">
        <v>90.39</v>
      </c>
      <c r="H1707" s="19">
        <v>9</v>
      </c>
    </row>
    <row r="1708" spans="1:8" ht="45" x14ac:dyDescent="0.25">
      <c r="A1708" s="40" t="s">
        <v>3443</v>
      </c>
      <c r="B1708" s="40"/>
      <c r="C1708" s="41" t="s">
        <v>3444</v>
      </c>
      <c r="D1708" s="42" t="s">
        <v>73</v>
      </c>
      <c r="E1708" s="43">
        <v>42.54</v>
      </c>
      <c r="F1708" s="43">
        <v>23.09</v>
      </c>
      <c r="G1708" s="43">
        <v>65.63</v>
      </c>
      <c r="H1708" s="19">
        <v>9</v>
      </c>
    </row>
    <row r="1709" spans="1:8" x14ac:dyDescent="0.25">
      <c r="A1709" s="40" t="s">
        <v>3445</v>
      </c>
      <c r="B1709" s="40"/>
      <c r="C1709" s="41" t="s">
        <v>3446</v>
      </c>
      <c r="D1709" s="42"/>
      <c r="E1709" s="43"/>
      <c r="F1709" s="43"/>
      <c r="G1709" s="43"/>
      <c r="H1709" s="19">
        <v>5</v>
      </c>
    </row>
    <row r="1710" spans="1:8" ht="30" x14ac:dyDescent="0.25">
      <c r="A1710" s="40" t="s">
        <v>3447</v>
      </c>
      <c r="B1710" s="40"/>
      <c r="C1710" s="41" t="s">
        <v>3448</v>
      </c>
      <c r="D1710" s="42" t="s">
        <v>156</v>
      </c>
      <c r="E1710" s="43">
        <v>457.14</v>
      </c>
      <c r="F1710" s="43">
        <v>305.27999999999997</v>
      </c>
      <c r="G1710" s="43">
        <v>762.42</v>
      </c>
      <c r="H1710" s="19">
        <v>9</v>
      </c>
    </row>
    <row r="1711" spans="1:8" ht="30" x14ac:dyDescent="0.25">
      <c r="A1711" s="40" t="s">
        <v>3449</v>
      </c>
      <c r="B1711" s="40"/>
      <c r="C1711" s="41" t="s">
        <v>3450</v>
      </c>
      <c r="D1711" s="42" t="s">
        <v>156</v>
      </c>
      <c r="E1711" s="43">
        <v>468.64</v>
      </c>
      <c r="F1711" s="43">
        <v>35.28</v>
      </c>
      <c r="G1711" s="43">
        <v>503.92</v>
      </c>
      <c r="H1711" s="19">
        <v>9</v>
      </c>
    </row>
    <row r="1712" spans="1:8" ht="30" x14ac:dyDescent="0.25">
      <c r="A1712" s="40" t="s">
        <v>3451</v>
      </c>
      <c r="B1712" s="40"/>
      <c r="C1712" s="41" t="s">
        <v>3452</v>
      </c>
      <c r="D1712" s="42" t="s">
        <v>73</v>
      </c>
      <c r="E1712" s="43">
        <v>5.78</v>
      </c>
      <c r="F1712" s="43">
        <v>7.44</v>
      </c>
      <c r="G1712" s="43">
        <v>13.22</v>
      </c>
      <c r="H1712" s="19">
        <v>9</v>
      </c>
    </row>
    <row r="1713" spans="1:8" ht="30" x14ac:dyDescent="0.25">
      <c r="A1713" s="40" t="s">
        <v>3453</v>
      </c>
      <c r="B1713" s="40"/>
      <c r="C1713" s="41" t="s">
        <v>3454</v>
      </c>
      <c r="D1713" s="42" t="s">
        <v>73</v>
      </c>
      <c r="E1713" s="43">
        <v>16.97</v>
      </c>
      <c r="F1713" s="43">
        <v>14.88</v>
      </c>
      <c r="G1713" s="43">
        <v>31.85</v>
      </c>
      <c r="H1713" s="19">
        <v>9</v>
      </c>
    </row>
    <row r="1714" spans="1:8" ht="30" x14ac:dyDescent="0.25">
      <c r="A1714" s="40" t="s">
        <v>3455</v>
      </c>
      <c r="B1714" s="40"/>
      <c r="C1714" s="41" t="s">
        <v>3456</v>
      </c>
      <c r="D1714" s="42" t="s">
        <v>73</v>
      </c>
      <c r="E1714" s="43">
        <v>53.86</v>
      </c>
      <c r="F1714" s="43">
        <v>7.44</v>
      </c>
      <c r="G1714" s="43">
        <v>61.3</v>
      </c>
      <c r="H1714" s="19">
        <v>9</v>
      </c>
    </row>
    <row r="1715" spans="1:8" x14ac:dyDescent="0.25">
      <c r="A1715" s="40" t="s">
        <v>3457</v>
      </c>
      <c r="B1715" s="40"/>
      <c r="C1715" s="41" t="s">
        <v>3458</v>
      </c>
      <c r="D1715" s="42"/>
      <c r="E1715" s="43"/>
      <c r="F1715" s="43"/>
      <c r="G1715" s="43"/>
      <c r="H1715" s="19">
        <v>5</v>
      </c>
    </row>
    <row r="1716" spans="1:8" x14ac:dyDescent="0.25">
      <c r="A1716" s="40" t="s">
        <v>3459</v>
      </c>
      <c r="B1716" s="40"/>
      <c r="C1716" s="41" t="s">
        <v>3460</v>
      </c>
      <c r="D1716" s="42" t="s">
        <v>156</v>
      </c>
      <c r="E1716" s="43"/>
      <c r="F1716" s="43">
        <v>70.56</v>
      </c>
      <c r="G1716" s="43">
        <v>70.56</v>
      </c>
      <c r="H1716" s="19">
        <v>9</v>
      </c>
    </row>
    <row r="1717" spans="1:8" x14ac:dyDescent="0.25">
      <c r="A1717" s="40" t="s">
        <v>3461</v>
      </c>
      <c r="B1717" s="40"/>
      <c r="C1717" s="41" t="s">
        <v>3462</v>
      </c>
      <c r="D1717" s="42" t="s">
        <v>73</v>
      </c>
      <c r="E1717" s="43">
        <v>4.7300000000000004</v>
      </c>
      <c r="F1717" s="43">
        <v>3.53</v>
      </c>
      <c r="G1717" s="43">
        <v>8.26</v>
      </c>
      <c r="H1717" s="19">
        <v>9</v>
      </c>
    </row>
    <row r="1718" spans="1:8" ht="30" x14ac:dyDescent="0.25">
      <c r="A1718" s="40" t="s">
        <v>3463</v>
      </c>
      <c r="B1718" s="40"/>
      <c r="C1718" s="41" t="s">
        <v>3464</v>
      </c>
      <c r="D1718" s="42" t="s">
        <v>73</v>
      </c>
      <c r="E1718" s="43">
        <v>4.24</v>
      </c>
      <c r="F1718" s="43">
        <v>3.53</v>
      </c>
      <c r="G1718" s="43">
        <v>7.77</v>
      </c>
      <c r="H1718" s="19">
        <v>9</v>
      </c>
    </row>
    <row r="1719" spans="1:8" ht="30" x14ac:dyDescent="0.25">
      <c r="A1719" s="40" t="s">
        <v>3465</v>
      </c>
      <c r="B1719" s="40"/>
      <c r="C1719" s="41" t="s">
        <v>3466</v>
      </c>
      <c r="D1719" s="42" t="s">
        <v>73</v>
      </c>
      <c r="E1719" s="43">
        <v>12.35</v>
      </c>
      <c r="F1719" s="43">
        <v>3.53</v>
      </c>
      <c r="G1719" s="43">
        <v>15.88</v>
      </c>
      <c r="H1719" s="19">
        <v>9</v>
      </c>
    </row>
    <row r="1720" spans="1:8" x14ac:dyDescent="0.25">
      <c r="A1720" s="40" t="s">
        <v>3467</v>
      </c>
      <c r="B1720" s="40"/>
      <c r="C1720" s="41" t="s">
        <v>3468</v>
      </c>
      <c r="D1720" s="42"/>
      <c r="E1720" s="43"/>
      <c r="F1720" s="43"/>
      <c r="G1720" s="43"/>
      <c r="H1720" s="19">
        <v>2</v>
      </c>
    </row>
    <row r="1721" spans="1:8" x14ac:dyDescent="0.25">
      <c r="A1721" s="40" t="s">
        <v>3469</v>
      </c>
      <c r="B1721" s="40"/>
      <c r="C1721" s="41" t="s">
        <v>3470</v>
      </c>
      <c r="D1721" s="42"/>
      <c r="E1721" s="43"/>
      <c r="F1721" s="43"/>
      <c r="G1721" s="43"/>
      <c r="H1721" s="19">
        <v>5</v>
      </c>
    </row>
    <row r="1722" spans="1:8" x14ac:dyDescent="0.25">
      <c r="A1722" s="40" t="s">
        <v>3471</v>
      </c>
      <c r="B1722" s="40"/>
      <c r="C1722" s="41" t="s">
        <v>3472</v>
      </c>
      <c r="D1722" s="42" t="s">
        <v>73</v>
      </c>
      <c r="E1722" s="43">
        <v>7.8</v>
      </c>
      <c r="F1722" s="43">
        <v>30.3</v>
      </c>
      <c r="G1722" s="43">
        <v>38.1</v>
      </c>
      <c r="H1722" s="19">
        <v>9</v>
      </c>
    </row>
    <row r="1723" spans="1:8" x14ac:dyDescent="0.25">
      <c r="A1723" s="40" t="s">
        <v>3473</v>
      </c>
      <c r="B1723" s="40"/>
      <c r="C1723" s="41" t="s">
        <v>3474</v>
      </c>
      <c r="D1723" s="42" t="s">
        <v>73</v>
      </c>
      <c r="E1723" s="43">
        <v>4.51</v>
      </c>
      <c r="F1723" s="43">
        <v>30.3</v>
      </c>
      <c r="G1723" s="43">
        <v>34.81</v>
      </c>
      <c r="H1723" s="19">
        <v>9</v>
      </c>
    </row>
    <row r="1724" spans="1:8" x14ac:dyDescent="0.25">
      <c r="A1724" s="40" t="s">
        <v>3475</v>
      </c>
      <c r="B1724" s="40"/>
      <c r="C1724" s="41" t="s">
        <v>3476</v>
      </c>
      <c r="D1724" s="42" t="s">
        <v>73</v>
      </c>
      <c r="E1724" s="43">
        <v>5.85</v>
      </c>
      <c r="F1724" s="43">
        <v>7.72</v>
      </c>
      <c r="G1724" s="43">
        <v>13.57</v>
      </c>
      <c r="H1724" s="19">
        <v>9</v>
      </c>
    </row>
    <row r="1725" spans="1:8" x14ac:dyDescent="0.25">
      <c r="A1725" s="40" t="s">
        <v>3477</v>
      </c>
      <c r="B1725" s="40"/>
      <c r="C1725" s="41" t="s">
        <v>3478</v>
      </c>
      <c r="D1725" s="42" t="s">
        <v>131</v>
      </c>
      <c r="E1725" s="43">
        <v>27.2</v>
      </c>
      <c r="F1725" s="43">
        <v>21.69</v>
      </c>
      <c r="G1725" s="43">
        <v>48.89</v>
      </c>
      <c r="H1725" s="19">
        <v>9</v>
      </c>
    </row>
    <row r="1726" spans="1:8" ht="30" x14ac:dyDescent="0.25">
      <c r="A1726" s="40" t="s">
        <v>3479</v>
      </c>
      <c r="B1726" s="40"/>
      <c r="C1726" s="41" t="s">
        <v>3480</v>
      </c>
      <c r="D1726" s="42" t="s">
        <v>73</v>
      </c>
      <c r="E1726" s="43">
        <v>8</v>
      </c>
      <c r="F1726" s="43">
        <v>8.3000000000000007</v>
      </c>
      <c r="G1726" s="43">
        <v>16.3</v>
      </c>
      <c r="H1726" s="19">
        <v>9</v>
      </c>
    </row>
    <row r="1727" spans="1:8" x14ac:dyDescent="0.25">
      <c r="A1727" s="40" t="s">
        <v>3481</v>
      </c>
      <c r="B1727" s="40"/>
      <c r="C1727" s="41" t="s">
        <v>3482</v>
      </c>
      <c r="D1727" s="42"/>
      <c r="E1727" s="43"/>
      <c r="F1727" s="43"/>
      <c r="G1727" s="43"/>
      <c r="H1727" s="19">
        <v>5</v>
      </c>
    </row>
    <row r="1728" spans="1:8" x14ac:dyDescent="0.25">
      <c r="A1728" s="40" t="s">
        <v>3483</v>
      </c>
      <c r="B1728" s="40"/>
      <c r="C1728" s="41" t="s">
        <v>3484</v>
      </c>
      <c r="D1728" s="42" t="s">
        <v>73</v>
      </c>
      <c r="E1728" s="43">
        <v>2.72</v>
      </c>
      <c r="F1728" s="43">
        <v>10.44</v>
      </c>
      <c r="G1728" s="43">
        <v>13.16</v>
      </c>
      <c r="H1728" s="19">
        <v>9</v>
      </c>
    </row>
    <row r="1729" spans="1:8" x14ac:dyDescent="0.25">
      <c r="A1729" s="40" t="s">
        <v>3485</v>
      </c>
      <c r="B1729" s="40"/>
      <c r="C1729" s="41" t="s">
        <v>3486</v>
      </c>
      <c r="D1729" s="42" t="s">
        <v>73</v>
      </c>
      <c r="E1729" s="43">
        <v>5.19</v>
      </c>
      <c r="F1729" s="43">
        <v>10.44</v>
      </c>
      <c r="G1729" s="43">
        <v>15.63</v>
      </c>
      <c r="H1729" s="19">
        <v>9</v>
      </c>
    </row>
    <row r="1730" spans="1:8" x14ac:dyDescent="0.25">
      <c r="A1730" s="40" t="s">
        <v>3487</v>
      </c>
      <c r="B1730" s="40"/>
      <c r="C1730" s="41" t="s">
        <v>3488</v>
      </c>
      <c r="D1730" s="42"/>
      <c r="E1730" s="43"/>
      <c r="F1730" s="43"/>
      <c r="G1730" s="43"/>
      <c r="H1730" s="19">
        <v>5</v>
      </c>
    </row>
    <row r="1731" spans="1:8" x14ac:dyDescent="0.25">
      <c r="A1731" s="40" t="s">
        <v>3489</v>
      </c>
      <c r="B1731" s="40"/>
      <c r="C1731" s="41" t="s">
        <v>3490</v>
      </c>
      <c r="D1731" s="42" t="s">
        <v>73</v>
      </c>
      <c r="E1731" s="43">
        <v>6.41</v>
      </c>
      <c r="F1731" s="43">
        <v>22.97</v>
      </c>
      <c r="G1731" s="43">
        <v>29.38</v>
      </c>
      <c r="H1731" s="19">
        <v>9</v>
      </c>
    </row>
    <row r="1732" spans="1:8" x14ac:dyDescent="0.25">
      <c r="A1732" s="40" t="s">
        <v>3491</v>
      </c>
      <c r="B1732" s="40"/>
      <c r="C1732" s="41" t="s">
        <v>3492</v>
      </c>
      <c r="D1732" s="42" t="s">
        <v>73</v>
      </c>
      <c r="E1732" s="43">
        <v>8.44</v>
      </c>
      <c r="F1732" s="43">
        <v>19.52</v>
      </c>
      <c r="G1732" s="43">
        <v>27.96</v>
      </c>
      <c r="H1732" s="19">
        <v>9</v>
      </c>
    </row>
    <row r="1733" spans="1:8" x14ac:dyDescent="0.25">
      <c r="A1733" s="40" t="s">
        <v>3493</v>
      </c>
      <c r="B1733" s="40"/>
      <c r="C1733" s="41" t="s">
        <v>3494</v>
      </c>
      <c r="D1733" s="42" t="s">
        <v>73</v>
      </c>
      <c r="E1733" s="43">
        <v>16.63</v>
      </c>
      <c r="F1733" s="43">
        <v>10.84</v>
      </c>
      <c r="G1733" s="43">
        <v>27.47</v>
      </c>
      <c r="H1733" s="19">
        <v>9</v>
      </c>
    </row>
    <row r="1734" spans="1:8" x14ac:dyDescent="0.25">
      <c r="A1734" s="40" t="s">
        <v>3495</v>
      </c>
      <c r="B1734" s="40"/>
      <c r="C1734" s="41" t="s">
        <v>3496</v>
      </c>
      <c r="D1734" s="42" t="s">
        <v>73</v>
      </c>
      <c r="E1734" s="43">
        <v>18.670000000000002</v>
      </c>
      <c r="F1734" s="43">
        <v>18.64</v>
      </c>
      <c r="G1734" s="43">
        <v>37.31</v>
      </c>
      <c r="H1734" s="19">
        <v>9</v>
      </c>
    </row>
    <row r="1735" spans="1:8" ht="30" x14ac:dyDescent="0.25">
      <c r="A1735" s="40" t="s">
        <v>3497</v>
      </c>
      <c r="B1735" s="40"/>
      <c r="C1735" s="41" t="s">
        <v>3498</v>
      </c>
      <c r="D1735" s="42" t="s">
        <v>73</v>
      </c>
      <c r="E1735" s="43">
        <v>8.84</v>
      </c>
      <c r="F1735" s="43">
        <v>13.82</v>
      </c>
      <c r="G1735" s="43">
        <v>22.66</v>
      </c>
      <c r="H1735" s="19">
        <v>9</v>
      </c>
    </row>
    <row r="1736" spans="1:8" ht="30" x14ac:dyDescent="0.25">
      <c r="A1736" s="40" t="s">
        <v>3499</v>
      </c>
      <c r="B1736" s="40"/>
      <c r="C1736" s="41" t="s">
        <v>3500</v>
      </c>
      <c r="D1736" s="42" t="s">
        <v>73</v>
      </c>
      <c r="E1736" s="43">
        <v>43.24</v>
      </c>
      <c r="F1736" s="43">
        <v>13.82</v>
      </c>
      <c r="G1736" s="43">
        <v>57.06</v>
      </c>
      <c r="H1736" s="19">
        <v>9</v>
      </c>
    </row>
    <row r="1737" spans="1:8" x14ac:dyDescent="0.25">
      <c r="A1737" s="40" t="s">
        <v>3501</v>
      </c>
      <c r="B1737" s="40"/>
      <c r="C1737" s="41" t="s">
        <v>3502</v>
      </c>
      <c r="D1737" s="42" t="s">
        <v>73</v>
      </c>
      <c r="E1737" s="43">
        <v>25.49</v>
      </c>
      <c r="F1737" s="43">
        <v>18.64</v>
      </c>
      <c r="G1737" s="43">
        <v>44.13</v>
      </c>
      <c r="H1737" s="19">
        <v>9</v>
      </c>
    </row>
    <row r="1738" spans="1:8" x14ac:dyDescent="0.25">
      <c r="A1738" s="40" t="s">
        <v>3503</v>
      </c>
      <c r="B1738" s="40"/>
      <c r="C1738" s="41" t="s">
        <v>3504</v>
      </c>
      <c r="D1738" s="42"/>
      <c r="E1738" s="43"/>
      <c r="F1738" s="43"/>
      <c r="G1738" s="43"/>
      <c r="H1738" s="19">
        <v>5</v>
      </c>
    </row>
    <row r="1739" spans="1:8" x14ac:dyDescent="0.25">
      <c r="A1739" s="40" t="s">
        <v>3505</v>
      </c>
      <c r="B1739" s="40"/>
      <c r="C1739" s="41" t="s">
        <v>3506</v>
      </c>
      <c r="D1739" s="42" t="s">
        <v>73</v>
      </c>
      <c r="E1739" s="43">
        <v>7.9</v>
      </c>
      <c r="F1739" s="43">
        <v>13.82</v>
      </c>
      <c r="G1739" s="43">
        <v>21.72</v>
      </c>
      <c r="H1739" s="19">
        <v>9</v>
      </c>
    </row>
    <row r="1740" spans="1:8" x14ac:dyDescent="0.25">
      <c r="A1740" s="40" t="s">
        <v>3507</v>
      </c>
      <c r="B1740" s="40"/>
      <c r="C1740" s="41" t="s">
        <v>3508</v>
      </c>
      <c r="D1740" s="42" t="s">
        <v>131</v>
      </c>
      <c r="E1740" s="43">
        <v>2.9</v>
      </c>
      <c r="F1740" s="43">
        <v>2.57</v>
      </c>
      <c r="G1740" s="43">
        <v>5.47</v>
      </c>
      <c r="H1740" s="19">
        <v>9</v>
      </c>
    </row>
    <row r="1741" spans="1:8" x14ac:dyDescent="0.25">
      <c r="A1741" s="40" t="s">
        <v>3509</v>
      </c>
      <c r="B1741" s="40"/>
      <c r="C1741" s="41" t="s">
        <v>3510</v>
      </c>
      <c r="D1741" s="42" t="s">
        <v>73</v>
      </c>
      <c r="E1741" s="43">
        <v>10.42</v>
      </c>
      <c r="F1741" s="43">
        <v>15.58</v>
      </c>
      <c r="G1741" s="43">
        <v>26</v>
      </c>
      <c r="H1741" s="19">
        <v>9</v>
      </c>
    </row>
    <row r="1742" spans="1:8" x14ac:dyDescent="0.25">
      <c r="A1742" s="40" t="s">
        <v>3511</v>
      </c>
      <c r="B1742" s="40"/>
      <c r="C1742" s="41" t="s">
        <v>3512</v>
      </c>
      <c r="D1742" s="42" t="s">
        <v>131</v>
      </c>
      <c r="E1742" s="43">
        <v>2.76</v>
      </c>
      <c r="F1742" s="43">
        <v>2.06</v>
      </c>
      <c r="G1742" s="43">
        <v>4.82</v>
      </c>
      <c r="H1742" s="19">
        <v>9</v>
      </c>
    </row>
    <row r="1743" spans="1:8" x14ac:dyDescent="0.25">
      <c r="A1743" s="40" t="s">
        <v>3513</v>
      </c>
      <c r="B1743" s="40"/>
      <c r="C1743" s="41" t="s">
        <v>3514</v>
      </c>
      <c r="D1743" s="42"/>
      <c r="E1743" s="43"/>
      <c r="F1743" s="43"/>
      <c r="G1743" s="43"/>
      <c r="H1743" s="19">
        <v>5</v>
      </c>
    </row>
    <row r="1744" spans="1:8" x14ac:dyDescent="0.25">
      <c r="A1744" s="40" t="s">
        <v>3515</v>
      </c>
      <c r="B1744" s="40"/>
      <c r="C1744" s="41" t="s">
        <v>3516</v>
      </c>
      <c r="D1744" s="42" t="s">
        <v>73</v>
      </c>
      <c r="E1744" s="43">
        <v>4.24</v>
      </c>
      <c r="F1744" s="43">
        <v>18.64</v>
      </c>
      <c r="G1744" s="43">
        <v>22.88</v>
      </c>
      <c r="H1744" s="19">
        <v>9</v>
      </c>
    </row>
    <row r="1745" spans="1:8" x14ac:dyDescent="0.25">
      <c r="A1745" s="40" t="s">
        <v>3517</v>
      </c>
      <c r="B1745" s="40"/>
      <c r="C1745" s="41" t="s">
        <v>3518</v>
      </c>
      <c r="D1745" s="42"/>
      <c r="E1745" s="43"/>
      <c r="F1745" s="43"/>
      <c r="G1745" s="43"/>
      <c r="H1745" s="19">
        <v>5</v>
      </c>
    </row>
    <row r="1746" spans="1:8" x14ac:dyDescent="0.25">
      <c r="A1746" s="40" t="s">
        <v>3519</v>
      </c>
      <c r="B1746" s="40"/>
      <c r="C1746" s="41" t="s">
        <v>3520</v>
      </c>
      <c r="D1746" s="42" t="s">
        <v>73</v>
      </c>
      <c r="E1746" s="43">
        <v>11.24</v>
      </c>
      <c r="F1746" s="43">
        <v>34.69</v>
      </c>
      <c r="G1746" s="43">
        <v>45.93</v>
      </c>
      <c r="H1746" s="19">
        <v>9</v>
      </c>
    </row>
    <row r="1747" spans="1:8" x14ac:dyDescent="0.25">
      <c r="A1747" s="40" t="s">
        <v>3521</v>
      </c>
      <c r="B1747" s="40"/>
      <c r="C1747" s="41" t="s">
        <v>3522</v>
      </c>
      <c r="D1747" s="42" t="s">
        <v>592</v>
      </c>
      <c r="E1747" s="43">
        <v>3.69</v>
      </c>
      <c r="F1747" s="43"/>
      <c r="G1747" s="43">
        <v>3.69</v>
      </c>
      <c r="H1747" s="19">
        <v>9</v>
      </c>
    </row>
    <row r="1748" spans="1:8" x14ac:dyDescent="0.25">
      <c r="A1748" s="40" t="s">
        <v>3523</v>
      </c>
      <c r="B1748" s="40"/>
      <c r="C1748" s="41" t="s">
        <v>3524</v>
      </c>
      <c r="D1748" s="42" t="s">
        <v>592</v>
      </c>
      <c r="E1748" s="43">
        <v>3.84</v>
      </c>
      <c r="F1748" s="43"/>
      <c r="G1748" s="43">
        <v>3.84</v>
      </c>
      <c r="H1748" s="19">
        <v>9</v>
      </c>
    </row>
    <row r="1749" spans="1:8" ht="45" x14ac:dyDescent="0.25">
      <c r="A1749" s="40" t="s">
        <v>3525</v>
      </c>
      <c r="B1749" s="40"/>
      <c r="C1749" s="41" t="s">
        <v>3526</v>
      </c>
      <c r="D1749" s="42" t="s">
        <v>73</v>
      </c>
      <c r="E1749" s="43">
        <v>183.23</v>
      </c>
      <c r="F1749" s="43">
        <v>172.38</v>
      </c>
      <c r="G1749" s="43">
        <v>355.61</v>
      </c>
      <c r="H1749" s="19">
        <v>9</v>
      </c>
    </row>
    <row r="1750" spans="1:8" ht="45" x14ac:dyDescent="0.25">
      <c r="A1750" s="40" t="s">
        <v>3527</v>
      </c>
      <c r="B1750" s="40"/>
      <c r="C1750" s="41" t="s">
        <v>3528</v>
      </c>
      <c r="D1750" s="42" t="s">
        <v>73</v>
      </c>
      <c r="E1750" s="43">
        <v>875.58</v>
      </c>
      <c r="F1750" s="43">
        <v>199.83</v>
      </c>
      <c r="G1750" s="43">
        <v>1075.4100000000001</v>
      </c>
      <c r="H1750" s="19">
        <v>9</v>
      </c>
    </row>
    <row r="1751" spans="1:8" x14ac:dyDescent="0.25">
      <c r="A1751" s="40" t="s">
        <v>3529</v>
      </c>
      <c r="B1751" s="40"/>
      <c r="C1751" s="41" t="s">
        <v>3530</v>
      </c>
      <c r="D1751" s="42"/>
      <c r="E1751" s="43"/>
      <c r="F1751" s="43"/>
      <c r="G1751" s="43"/>
      <c r="H1751" s="19">
        <v>5</v>
      </c>
    </row>
    <row r="1752" spans="1:8" x14ac:dyDescent="0.25">
      <c r="A1752" s="40" t="s">
        <v>3531</v>
      </c>
      <c r="B1752" s="40"/>
      <c r="C1752" s="41" t="s">
        <v>3532</v>
      </c>
      <c r="D1752" s="42" t="s">
        <v>131</v>
      </c>
      <c r="E1752" s="43">
        <v>1.64</v>
      </c>
      <c r="F1752" s="43">
        <v>1.4</v>
      </c>
      <c r="G1752" s="43">
        <v>3.04</v>
      </c>
      <c r="H1752" s="19">
        <v>9</v>
      </c>
    </row>
    <row r="1753" spans="1:8" x14ac:dyDescent="0.25">
      <c r="A1753" s="40" t="s">
        <v>3533</v>
      </c>
      <c r="B1753" s="40"/>
      <c r="C1753" s="41" t="s">
        <v>3534</v>
      </c>
      <c r="D1753" s="42" t="s">
        <v>131</v>
      </c>
      <c r="E1753" s="43">
        <v>1.03</v>
      </c>
      <c r="F1753" s="43">
        <v>2.8</v>
      </c>
      <c r="G1753" s="43">
        <v>3.83</v>
      </c>
      <c r="H1753" s="19">
        <v>9</v>
      </c>
    </row>
    <row r="1754" spans="1:8" ht="30" x14ac:dyDescent="0.25">
      <c r="A1754" s="40" t="s">
        <v>3535</v>
      </c>
      <c r="B1754" s="40"/>
      <c r="C1754" s="41" t="s">
        <v>3536</v>
      </c>
      <c r="D1754" s="42"/>
      <c r="E1754" s="43"/>
      <c r="F1754" s="43"/>
      <c r="G1754" s="43"/>
      <c r="H1754" s="19">
        <v>5</v>
      </c>
    </row>
    <row r="1755" spans="1:8" x14ac:dyDescent="0.25">
      <c r="A1755" s="40" t="s">
        <v>3537</v>
      </c>
      <c r="B1755" s="40"/>
      <c r="C1755" s="41" t="s">
        <v>3538</v>
      </c>
      <c r="D1755" s="42" t="s">
        <v>73</v>
      </c>
      <c r="E1755" s="43">
        <v>7.51</v>
      </c>
      <c r="F1755" s="43">
        <v>18.64</v>
      </c>
      <c r="G1755" s="43">
        <v>26.15</v>
      </c>
      <c r="H1755" s="19">
        <v>9</v>
      </c>
    </row>
    <row r="1756" spans="1:8" x14ac:dyDescent="0.25">
      <c r="A1756" s="40" t="s">
        <v>3539</v>
      </c>
      <c r="B1756" s="40"/>
      <c r="C1756" s="41" t="s">
        <v>3540</v>
      </c>
      <c r="D1756" s="42" t="s">
        <v>73</v>
      </c>
      <c r="E1756" s="43">
        <v>9.4600000000000009</v>
      </c>
      <c r="F1756" s="43">
        <v>18.64</v>
      </c>
      <c r="G1756" s="43">
        <v>28.1</v>
      </c>
      <c r="H1756" s="19">
        <v>9</v>
      </c>
    </row>
    <row r="1757" spans="1:8" x14ac:dyDescent="0.25">
      <c r="A1757" s="40" t="s">
        <v>3541</v>
      </c>
      <c r="B1757" s="40"/>
      <c r="C1757" s="41" t="s">
        <v>3542</v>
      </c>
      <c r="D1757" s="42" t="s">
        <v>73</v>
      </c>
      <c r="E1757" s="43">
        <v>11.57</v>
      </c>
      <c r="F1757" s="43">
        <v>18.64</v>
      </c>
      <c r="G1757" s="43">
        <v>30.21</v>
      </c>
      <c r="H1757" s="19">
        <v>9</v>
      </c>
    </row>
    <row r="1758" spans="1:8" x14ac:dyDescent="0.25">
      <c r="A1758" s="40" t="s">
        <v>3543</v>
      </c>
      <c r="B1758" s="40"/>
      <c r="C1758" s="41" t="s">
        <v>3544</v>
      </c>
      <c r="D1758" s="42" t="s">
        <v>73</v>
      </c>
      <c r="E1758" s="43">
        <v>13.33</v>
      </c>
      <c r="F1758" s="43">
        <v>18.64</v>
      </c>
      <c r="G1758" s="43">
        <v>31.97</v>
      </c>
      <c r="H1758" s="19">
        <v>9</v>
      </c>
    </row>
    <row r="1759" spans="1:8" x14ac:dyDescent="0.25">
      <c r="A1759" s="40" t="s">
        <v>3545</v>
      </c>
      <c r="B1759" s="40"/>
      <c r="C1759" s="41" t="s">
        <v>3546</v>
      </c>
      <c r="D1759" s="42" t="s">
        <v>73</v>
      </c>
      <c r="E1759" s="43">
        <v>10.56</v>
      </c>
      <c r="F1759" s="43">
        <v>18.64</v>
      </c>
      <c r="G1759" s="43">
        <v>29.2</v>
      </c>
      <c r="H1759" s="19">
        <v>9</v>
      </c>
    </row>
    <row r="1760" spans="1:8" x14ac:dyDescent="0.25">
      <c r="A1760" s="40" t="s">
        <v>3547</v>
      </c>
      <c r="B1760" s="40"/>
      <c r="C1760" s="41" t="s">
        <v>3548</v>
      </c>
      <c r="D1760" s="42" t="s">
        <v>73</v>
      </c>
      <c r="E1760" s="43">
        <v>74.150000000000006</v>
      </c>
      <c r="F1760" s="43">
        <v>39.04</v>
      </c>
      <c r="G1760" s="43">
        <v>113.19</v>
      </c>
      <c r="H1760" s="19">
        <v>9</v>
      </c>
    </row>
    <row r="1761" spans="1:8" x14ac:dyDescent="0.25">
      <c r="A1761" s="40" t="s">
        <v>3549</v>
      </c>
      <c r="B1761" s="40"/>
      <c r="C1761" s="41" t="s">
        <v>3550</v>
      </c>
      <c r="D1761" s="42" t="s">
        <v>73</v>
      </c>
      <c r="E1761" s="43">
        <v>18.8</v>
      </c>
      <c r="F1761" s="43">
        <v>18.64</v>
      </c>
      <c r="G1761" s="43">
        <v>37.44</v>
      </c>
      <c r="H1761" s="19">
        <v>9</v>
      </c>
    </row>
    <row r="1762" spans="1:8" x14ac:dyDescent="0.25">
      <c r="A1762" s="40" t="s">
        <v>3551</v>
      </c>
      <c r="B1762" s="40"/>
      <c r="C1762" s="41" t="s">
        <v>3552</v>
      </c>
      <c r="D1762" s="42" t="s">
        <v>73</v>
      </c>
      <c r="E1762" s="43">
        <v>15.02</v>
      </c>
      <c r="F1762" s="43">
        <v>26.02</v>
      </c>
      <c r="G1762" s="43">
        <v>41.04</v>
      </c>
      <c r="H1762" s="19">
        <v>9</v>
      </c>
    </row>
    <row r="1763" spans="1:8" ht="45" x14ac:dyDescent="0.25">
      <c r="A1763" s="40" t="s">
        <v>3553</v>
      </c>
      <c r="B1763" s="40"/>
      <c r="C1763" s="41" t="s">
        <v>3554</v>
      </c>
      <c r="D1763" s="42" t="s">
        <v>73</v>
      </c>
      <c r="E1763" s="43">
        <v>238.97</v>
      </c>
      <c r="F1763" s="43"/>
      <c r="G1763" s="43">
        <v>238.97</v>
      </c>
      <c r="H1763" s="19">
        <v>9</v>
      </c>
    </row>
    <row r="1764" spans="1:8" ht="45" x14ac:dyDescent="0.25">
      <c r="A1764" s="40" t="s">
        <v>3555</v>
      </c>
      <c r="B1764" s="40"/>
      <c r="C1764" s="41" t="s">
        <v>3556</v>
      </c>
      <c r="D1764" s="42" t="s">
        <v>73</v>
      </c>
      <c r="E1764" s="43">
        <v>473.83</v>
      </c>
      <c r="F1764" s="43"/>
      <c r="G1764" s="43">
        <v>473.83</v>
      </c>
      <c r="H1764" s="19">
        <v>9</v>
      </c>
    </row>
    <row r="1765" spans="1:8" x14ac:dyDescent="0.25">
      <c r="A1765" s="40" t="s">
        <v>3557</v>
      </c>
      <c r="B1765" s="40"/>
      <c r="C1765" s="41" t="s">
        <v>3558</v>
      </c>
      <c r="D1765" s="42"/>
      <c r="E1765" s="43"/>
      <c r="F1765" s="43"/>
      <c r="G1765" s="43"/>
      <c r="H1765" s="19">
        <v>5</v>
      </c>
    </row>
    <row r="1766" spans="1:8" x14ac:dyDescent="0.25">
      <c r="A1766" s="40" t="s">
        <v>3559</v>
      </c>
      <c r="B1766" s="40"/>
      <c r="C1766" s="41" t="s">
        <v>3560</v>
      </c>
      <c r="D1766" s="42" t="s">
        <v>73</v>
      </c>
      <c r="E1766" s="43">
        <v>17.100000000000001</v>
      </c>
      <c r="F1766" s="43">
        <v>26.02</v>
      </c>
      <c r="G1766" s="43">
        <v>43.12</v>
      </c>
      <c r="H1766" s="19">
        <v>9</v>
      </c>
    </row>
    <row r="1767" spans="1:8" x14ac:dyDescent="0.25">
      <c r="A1767" s="40" t="s">
        <v>3561</v>
      </c>
      <c r="B1767" s="40"/>
      <c r="C1767" s="41" t="s">
        <v>3562</v>
      </c>
      <c r="D1767" s="42"/>
      <c r="E1767" s="43"/>
      <c r="F1767" s="43"/>
      <c r="G1767" s="43"/>
      <c r="H1767" s="19">
        <v>5</v>
      </c>
    </row>
    <row r="1768" spans="1:8" x14ac:dyDescent="0.25">
      <c r="A1768" s="40" t="s">
        <v>3563</v>
      </c>
      <c r="B1768" s="40"/>
      <c r="C1768" s="41" t="s">
        <v>3564</v>
      </c>
      <c r="D1768" s="42" t="s">
        <v>73</v>
      </c>
      <c r="E1768" s="43">
        <v>17.48</v>
      </c>
      <c r="F1768" s="43">
        <v>26.02</v>
      </c>
      <c r="G1768" s="43">
        <v>43.5</v>
      </c>
      <c r="H1768" s="19">
        <v>9</v>
      </c>
    </row>
    <row r="1769" spans="1:8" x14ac:dyDescent="0.25">
      <c r="A1769" s="40" t="s">
        <v>3565</v>
      </c>
      <c r="B1769" s="40"/>
      <c r="C1769" s="41" t="s">
        <v>3566</v>
      </c>
      <c r="D1769" s="42"/>
      <c r="E1769" s="43"/>
      <c r="F1769" s="43"/>
      <c r="G1769" s="43"/>
      <c r="H1769" s="19">
        <v>2</v>
      </c>
    </row>
    <row r="1770" spans="1:8" x14ac:dyDescent="0.25">
      <c r="A1770" s="40" t="s">
        <v>3567</v>
      </c>
      <c r="B1770" s="40"/>
      <c r="C1770" s="41" t="s">
        <v>3568</v>
      </c>
      <c r="D1770" s="42"/>
      <c r="E1770" s="43"/>
      <c r="F1770" s="43"/>
      <c r="G1770" s="43"/>
      <c r="H1770" s="19">
        <v>5</v>
      </c>
    </row>
    <row r="1771" spans="1:8" x14ac:dyDescent="0.25">
      <c r="A1771" s="40" t="s">
        <v>3569</v>
      </c>
      <c r="B1771" s="40"/>
      <c r="C1771" s="41" t="s">
        <v>3570</v>
      </c>
      <c r="D1771" s="42" t="s">
        <v>156</v>
      </c>
      <c r="E1771" s="43">
        <v>167.98</v>
      </c>
      <c r="F1771" s="43">
        <v>44.1</v>
      </c>
      <c r="G1771" s="43">
        <v>212.08</v>
      </c>
      <c r="H1771" s="19">
        <v>9</v>
      </c>
    </row>
    <row r="1772" spans="1:8" ht="30" x14ac:dyDescent="0.25">
      <c r="A1772" s="40" t="s">
        <v>3571</v>
      </c>
      <c r="B1772" s="40"/>
      <c r="C1772" s="41" t="s">
        <v>3572</v>
      </c>
      <c r="D1772" s="42" t="s">
        <v>73</v>
      </c>
      <c r="E1772" s="43"/>
      <c r="F1772" s="43">
        <v>1.76</v>
      </c>
      <c r="G1772" s="43">
        <v>1.76</v>
      </c>
      <c r="H1772" s="19">
        <v>9</v>
      </c>
    </row>
    <row r="1773" spans="1:8" x14ac:dyDescent="0.25">
      <c r="A1773" s="40" t="s">
        <v>3573</v>
      </c>
      <c r="B1773" s="40"/>
      <c r="C1773" s="41" t="s">
        <v>3574</v>
      </c>
      <c r="D1773" s="42"/>
      <c r="E1773" s="43"/>
      <c r="F1773" s="43"/>
      <c r="G1773" s="43"/>
      <c r="H1773" s="19">
        <v>5</v>
      </c>
    </row>
    <row r="1774" spans="1:8" x14ac:dyDescent="0.25">
      <c r="A1774" s="40" t="s">
        <v>3575</v>
      </c>
      <c r="B1774" s="40"/>
      <c r="C1774" s="41" t="s">
        <v>3576</v>
      </c>
      <c r="D1774" s="42" t="s">
        <v>73</v>
      </c>
      <c r="E1774" s="43">
        <v>10.91</v>
      </c>
      <c r="F1774" s="43">
        <v>2.98</v>
      </c>
      <c r="G1774" s="43">
        <v>13.89</v>
      </c>
      <c r="H1774" s="19">
        <v>9</v>
      </c>
    </row>
    <row r="1775" spans="1:8" x14ac:dyDescent="0.25">
      <c r="A1775" s="40" t="s">
        <v>3577</v>
      </c>
      <c r="B1775" s="40"/>
      <c r="C1775" s="41" t="s">
        <v>3578</v>
      </c>
      <c r="D1775" s="42" t="s">
        <v>73</v>
      </c>
      <c r="E1775" s="43">
        <v>10.08</v>
      </c>
      <c r="F1775" s="43">
        <v>4.47</v>
      </c>
      <c r="G1775" s="43">
        <v>14.55</v>
      </c>
      <c r="H1775" s="19">
        <v>9</v>
      </c>
    </row>
    <row r="1776" spans="1:8" x14ac:dyDescent="0.25">
      <c r="A1776" s="40" t="s">
        <v>3579</v>
      </c>
      <c r="B1776" s="40"/>
      <c r="C1776" s="41" t="s">
        <v>3580</v>
      </c>
      <c r="D1776" s="42" t="s">
        <v>73</v>
      </c>
      <c r="E1776" s="43">
        <v>73.69</v>
      </c>
      <c r="F1776" s="43">
        <v>5.68</v>
      </c>
      <c r="G1776" s="43">
        <v>79.37</v>
      </c>
      <c r="H1776" s="19">
        <v>9</v>
      </c>
    </row>
    <row r="1777" spans="1:8" x14ac:dyDescent="0.25">
      <c r="A1777" s="40" t="s">
        <v>3581</v>
      </c>
      <c r="B1777" s="40"/>
      <c r="C1777" s="41" t="s">
        <v>3582</v>
      </c>
      <c r="D1777" s="42" t="s">
        <v>73</v>
      </c>
      <c r="E1777" s="43">
        <v>18.14</v>
      </c>
      <c r="F1777" s="43">
        <v>4.47</v>
      </c>
      <c r="G1777" s="43">
        <v>22.61</v>
      </c>
      <c r="H1777" s="19">
        <v>9</v>
      </c>
    </row>
    <row r="1778" spans="1:8" x14ac:dyDescent="0.25">
      <c r="A1778" s="40" t="s">
        <v>3583</v>
      </c>
      <c r="B1778" s="40"/>
      <c r="C1778" s="41" t="s">
        <v>3584</v>
      </c>
      <c r="D1778" s="42" t="s">
        <v>73</v>
      </c>
      <c r="E1778" s="43">
        <v>45.43</v>
      </c>
      <c r="F1778" s="43">
        <v>5.68</v>
      </c>
      <c r="G1778" s="43">
        <v>51.11</v>
      </c>
      <c r="H1778" s="19">
        <v>9</v>
      </c>
    </row>
    <row r="1779" spans="1:8" x14ac:dyDescent="0.25">
      <c r="A1779" s="40" t="s">
        <v>3585</v>
      </c>
      <c r="B1779" s="40"/>
      <c r="C1779" s="41" t="s">
        <v>3586</v>
      </c>
      <c r="D1779" s="42" t="s">
        <v>73</v>
      </c>
      <c r="E1779" s="43">
        <v>11.63</v>
      </c>
      <c r="F1779" s="43">
        <v>4.47</v>
      </c>
      <c r="G1779" s="43">
        <v>16.100000000000001</v>
      </c>
      <c r="H1779" s="19">
        <v>9</v>
      </c>
    </row>
    <row r="1780" spans="1:8" x14ac:dyDescent="0.25">
      <c r="A1780" s="40" t="s">
        <v>3587</v>
      </c>
      <c r="B1780" s="40"/>
      <c r="C1780" s="41" t="s">
        <v>3588</v>
      </c>
      <c r="D1780" s="42" t="s">
        <v>73</v>
      </c>
      <c r="E1780" s="43">
        <v>49.97</v>
      </c>
      <c r="F1780" s="43">
        <v>5.68</v>
      </c>
      <c r="G1780" s="43">
        <v>55.65</v>
      </c>
      <c r="H1780" s="19">
        <v>9</v>
      </c>
    </row>
    <row r="1781" spans="1:8" x14ac:dyDescent="0.25">
      <c r="A1781" s="40" t="s">
        <v>3589</v>
      </c>
      <c r="B1781" s="40"/>
      <c r="C1781" s="41" t="s">
        <v>3590</v>
      </c>
      <c r="D1781" s="42" t="s">
        <v>73</v>
      </c>
      <c r="E1781" s="43">
        <v>9.1</v>
      </c>
      <c r="F1781" s="43"/>
      <c r="G1781" s="43">
        <v>9.1</v>
      </c>
      <c r="H1781" s="19">
        <v>9</v>
      </c>
    </row>
    <row r="1782" spans="1:8" x14ac:dyDescent="0.25">
      <c r="A1782" s="40" t="s">
        <v>3591</v>
      </c>
      <c r="B1782" s="40"/>
      <c r="C1782" s="41" t="s">
        <v>3592</v>
      </c>
      <c r="D1782" s="42"/>
      <c r="E1782" s="43"/>
      <c r="F1782" s="43"/>
      <c r="G1782" s="43"/>
      <c r="H1782" s="19">
        <v>5</v>
      </c>
    </row>
    <row r="1783" spans="1:8" x14ac:dyDescent="0.25">
      <c r="A1783" s="40" t="s">
        <v>3593</v>
      </c>
      <c r="B1783" s="40"/>
      <c r="C1783" s="41" t="s">
        <v>3594</v>
      </c>
      <c r="D1783" s="42" t="s">
        <v>21</v>
      </c>
      <c r="E1783" s="43">
        <v>51.76</v>
      </c>
      <c r="F1783" s="43">
        <v>3.26</v>
      </c>
      <c r="G1783" s="43">
        <v>55.02</v>
      </c>
      <c r="H1783" s="19">
        <v>9</v>
      </c>
    </row>
    <row r="1784" spans="1:8" x14ac:dyDescent="0.25">
      <c r="A1784" s="40" t="s">
        <v>3595</v>
      </c>
      <c r="B1784" s="40"/>
      <c r="C1784" s="41" t="s">
        <v>3596</v>
      </c>
      <c r="D1784" s="42" t="s">
        <v>21</v>
      </c>
      <c r="E1784" s="43">
        <v>35.369999999999997</v>
      </c>
      <c r="F1784" s="43">
        <v>3.26</v>
      </c>
      <c r="G1784" s="43">
        <v>38.630000000000003</v>
      </c>
      <c r="H1784" s="19">
        <v>9</v>
      </c>
    </row>
    <row r="1785" spans="1:8" x14ac:dyDescent="0.25">
      <c r="A1785" s="40" t="s">
        <v>3597</v>
      </c>
      <c r="B1785" s="40"/>
      <c r="C1785" s="41" t="s">
        <v>3598</v>
      </c>
      <c r="D1785" s="42" t="s">
        <v>21</v>
      </c>
      <c r="E1785" s="43">
        <v>37.93</v>
      </c>
      <c r="F1785" s="43">
        <v>3.26</v>
      </c>
      <c r="G1785" s="43">
        <v>41.19</v>
      </c>
      <c r="H1785" s="19">
        <v>9</v>
      </c>
    </row>
    <row r="1786" spans="1:8" x14ac:dyDescent="0.25">
      <c r="A1786" s="40" t="s">
        <v>3599</v>
      </c>
      <c r="B1786" s="40"/>
      <c r="C1786" s="41" t="s">
        <v>3600</v>
      </c>
      <c r="D1786" s="42" t="s">
        <v>21</v>
      </c>
      <c r="E1786" s="43">
        <v>57.57</v>
      </c>
      <c r="F1786" s="43">
        <v>3.26</v>
      </c>
      <c r="G1786" s="43">
        <v>60.83</v>
      </c>
      <c r="H1786" s="19">
        <v>9</v>
      </c>
    </row>
    <row r="1787" spans="1:8" x14ac:dyDescent="0.25">
      <c r="A1787" s="40" t="s">
        <v>3601</v>
      </c>
      <c r="B1787" s="40"/>
      <c r="C1787" s="41" t="s">
        <v>3602</v>
      </c>
      <c r="D1787" s="42"/>
      <c r="E1787" s="43"/>
      <c r="F1787" s="43"/>
      <c r="G1787" s="43"/>
      <c r="H1787" s="19">
        <v>5</v>
      </c>
    </row>
    <row r="1788" spans="1:8" x14ac:dyDescent="0.25">
      <c r="A1788" s="40" t="s">
        <v>3603</v>
      </c>
      <c r="B1788" s="40"/>
      <c r="C1788" s="41" t="s">
        <v>3604</v>
      </c>
      <c r="D1788" s="42" t="s">
        <v>21</v>
      </c>
      <c r="E1788" s="43">
        <v>79.81</v>
      </c>
      <c r="F1788" s="43">
        <v>28.38</v>
      </c>
      <c r="G1788" s="43">
        <v>108.19</v>
      </c>
      <c r="H1788" s="19">
        <v>9</v>
      </c>
    </row>
    <row r="1789" spans="1:8" x14ac:dyDescent="0.25">
      <c r="A1789" s="40" t="s">
        <v>3605</v>
      </c>
      <c r="B1789" s="40"/>
      <c r="C1789" s="41" t="s">
        <v>3606</v>
      </c>
      <c r="D1789" s="42" t="s">
        <v>21</v>
      </c>
      <c r="E1789" s="43">
        <v>90.14</v>
      </c>
      <c r="F1789" s="43">
        <v>28.38</v>
      </c>
      <c r="G1789" s="43">
        <v>118.52</v>
      </c>
      <c r="H1789" s="19">
        <v>9</v>
      </c>
    </row>
    <row r="1790" spans="1:8" x14ac:dyDescent="0.25">
      <c r="A1790" s="40" t="s">
        <v>3607</v>
      </c>
      <c r="B1790" s="40"/>
      <c r="C1790" s="41" t="s">
        <v>3608</v>
      </c>
      <c r="D1790" s="42" t="s">
        <v>21</v>
      </c>
      <c r="E1790" s="43">
        <v>130.46</v>
      </c>
      <c r="F1790" s="43">
        <v>28.38</v>
      </c>
      <c r="G1790" s="43">
        <v>158.84</v>
      </c>
      <c r="H1790" s="19">
        <v>9</v>
      </c>
    </row>
    <row r="1791" spans="1:8" x14ac:dyDescent="0.25">
      <c r="A1791" s="40" t="s">
        <v>3609</v>
      </c>
      <c r="B1791" s="40"/>
      <c r="C1791" s="41" t="s">
        <v>3610</v>
      </c>
      <c r="D1791" s="42" t="s">
        <v>21</v>
      </c>
      <c r="E1791" s="43">
        <v>213.35</v>
      </c>
      <c r="F1791" s="43">
        <v>3.2</v>
      </c>
      <c r="G1791" s="43">
        <v>216.55</v>
      </c>
      <c r="H1791" s="19">
        <v>9</v>
      </c>
    </row>
    <row r="1792" spans="1:8" x14ac:dyDescent="0.25">
      <c r="A1792" s="40" t="s">
        <v>3611</v>
      </c>
      <c r="B1792" s="40"/>
      <c r="C1792" s="41" t="s">
        <v>3612</v>
      </c>
      <c r="D1792" s="42" t="s">
        <v>21</v>
      </c>
      <c r="E1792" s="43">
        <v>104.93</v>
      </c>
      <c r="F1792" s="43">
        <v>3.2</v>
      </c>
      <c r="G1792" s="43">
        <v>108.13</v>
      </c>
      <c r="H1792" s="19">
        <v>9</v>
      </c>
    </row>
    <row r="1793" spans="1:8" x14ac:dyDescent="0.25">
      <c r="A1793" s="40" t="s">
        <v>3613</v>
      </c>
      <c r="B1793" s="40"/>
      <c r="C1793" s="41" t="s">
        <v>3614</v>
      </c>
      <c r="D1793" s="42" t="s">
        <v>21</v>
      </c>
      <c r="E1793" s="43">
        <v>131.83000000000001</v>
      </c>
      <c r="F1793" s="43">
        <v>28.38</v>
      </c>
      <c r="G1793" s="43">
        <v>160.21</v>
      </c>
      <c r="H1793" s="19">
        <v>9</v>
      </c>
    </row>
    <row r="1794" spans="1:8" x14ac:dyDescent="0.25">
      <c r="A1794" s="40" t="s">
        <v>3615</v>
      </c>
      <c r="B1794" s="40"/>
      <c r="C1794" s="41" t="s">
        <v>3616</v>
      </c>
      <c r="D1794" s="42" t="s">
        <v>21</v>
      </c>
      <c r="E1794" s="43">
        <v>314.37</v>
      </c>
      <c r="F1794" s="43">
        <v>28.38</v>
      </c>
      <c r="G1794" s="43">
        <v>342.75</v>
      </c>
      <c r="H1794" s="19">
        <v>9</v>
      </c>
    </row>
    <row r="1795" spans="1:8" ht="30" x14ac:dyDescent="0.25">
      <c r="A1795" s="40" t="s">
        <v>3617</v>
      </c>
      <c r="B1795" s="40"/>
      <c r="C1795" s="41" t="s">
        <v>3618</v>
      </c>
      <c r="D1795" s="42" t="s">
        <v>21</v>
      </c>
      <c r="E1795" s="43">
        <v>60.85</v>
      </c>
      <c r="F1795" s="43">
        <v>28.38</v>
      </c>
      <c r="G1795" s="43">
        <v>89.23</v>
      </c>
      <c r="H1795" s="19">
        <v>9</v>
      </c>
    </row>
    <row r="1796" spans="1:8" x14ac:dyDescent="0.25">
      <c r="A1796" s="40" t="s">
        <v>3619</v>
      </c>
      <c r="B1796" s="40"/>
      <c r="C1796" s="41" t="s">
        <v>3620</v>
      </c>
      <c r="D1796" s="42"/>
      <c r="E1796" s="43"/>
      <c r="F1796" s="43"/>
      <c r="G1796" s="43"/>
      <c r="H1796" s="19">
        <v>5</v>
      </c>
    </row>
    <row r="1797" spans="1:8" x14ac:dyDescent="0.25">
      <c r="A1797" s="40" t="s">
        <v>3621</v>
      </c>
      <c r="B1797" s="40"/>
      <c r="C1797" s="41" t="s">
        <v>3622</v>
      </c>
      <c r="D1797" s="42" t="s">
        <v>131</v>
      </c>
      <c r="E1797" s="43">
        <v>31.02</v>
      </c>
      <c r="F1797" s="43">
        <v>28.38</v>
      </c>
      <c r="G1797" s="43">
        <v>59.4</v>
      </c>
      <c r="H1797" s="19">
        <v>9</v>
      </c>
    </row>
    <row r="1798" spans="1:8" ht="30" x14ac:dyDescent="0.25">
      <c r="A1798" s="40" t="s">
        <v>3623</v>
      </c>
      <c r="B1798" s="40"/>
      <c r="C1798" s="41" t="s">
        <v>3624</v>
      </c>
      <c r="D1798" s="42" t="s">
        <v>131</v>
      </c>
      <c r="E1798" s="43">
        <v>41.75</v>
      </c>
      <c r="F1798" s="43">
        <v>28.38</v>
      </c>
      <c r="G1798" s="43">
        <v>70.13</v>
      </c>
      <c r="H1798" s="19">
        <v>9</v>
      </c>
    </row>
    <row r="1799" spans="1:8" ht="30" x14ac:dyDescent="0.25">
      <c r="A1799" s="40" t="s">
        <v>3625</v>
      </c>
      <c r="B1799" s="40"/>
      <c r="C1799" s="41" t="s">
        <v>3626</v>
      </c>
      <c r="D1799" s="42" t="s">
        <v>131</v>
      </c>
      <c r="E1799" s="43">
        <v>48.28</v>
      </c>
      <c r="F1799" s="43">
        <v>28.38</v>
      </c>
      <c r="G1799" s="43">
        <v>76.66</v>
      </c>
      <c r="H1799" s="19">
        <v>9</v>
      </c>
    </row>
    <row r="1800" spans="1:8" ht="30" x14ac:dyDescent="0.25">
      <c r="A1800" s="40" t="s">
        <v>3627</v>
      </c>
      <c r="B1800" s="40"/>
      <c r="C1800" s="41" t="s">
        <v>3628</v>
      </c>
      <c r="D1800" s="42" t="s">
        <v>131</v>
      </c>
      <c r="E1800" s="43">
        <v>163.34</v>
      </c>
      <c r="F1800" s="43">
        <v>45.53</v>
      </c>
      <c r="G1800" s="43">
        <v>208.87</v>
      </c>
      <c r="H1800" s="19">
        <v>9</v>
      </c>
    </row>
    <row r="1801" spans="1:8" ht="30" x14ac:dyDescent="0.25">
      <c r="A1801" s="40" t="s">
        <v>3629</v>
      </c>
      <c r="B1801" s="40"/>
      <c r="C1801" s="41" t="s">
        <v>3630</v>
      </c>
      <c r="D1801" s="42" t="s">
        <v>73</v>
      </c>
      <c r="E1801" s="43">
        <v>239.28</v>
      </c>
      <c r="F1801" s="43"/>
      <c r="G1801" s="43">
        <v>239.28</v>
      </c>
      <c r="H1801" s="19">
        <v>9</v>
      </c>
    </row>
    <row r="1802" spans="1:8" ht="30" x14ac:dyDescent="0.25">
      <c r="A1802" s="40" t="s">
        <v>3631</v>
      </c>
      <c r="B1802" s="40"/>
      <c r="C1802" s="41" t="s">
        <v>3632</v>
      </c>
      <c r="D1802" s="42" t="s">
        <v>73</v>
      </c>
      <c r="E1802" s="43">
        <v>231.22</v>
      </c>
      <c r="F1802" s="43"/>
      <c r="G1802" s="43">
        <v>231.22</v>
      </c>
      <c r="H1802" s="19">
        <v>9</v>
      </c>
    </row>
    <row r="1803" spans="1:8" ht="30" x14ac:dyDescent="0.25">
      <c r="A1803" s="40" t="s">
        <v>3633</v>
      </c>
      <c r="B1803" s="40"/>
      <c r="C1803" s="41" t="s">
        <v>3634</v>
      </c>
      <c r="D1803" s="42" t="s">
        <v>73</v>
      </c>
      <c r="E1803" s="43">
        <v>220.89</v>
      </c>
      <c r="F1803" s="43"/>
      <c r="G1803" s="43">
        <v>220.89</v>
      </c>
      <c r="H1803" s="19">
        <v>9</v>
      </c>
    </row>
    <row r="1804" spans="1:8" ht="30" x14ac:dyDescent="0.25">
      <c r="A1804" s="40" t="s">
        <v>3635</v>
      </c>
      <c r="B1804" s="40"/>
      <c r="C1804" s="41" t="s">
        <v>3636</v>
      </c>
      <c r="D1804" s="42" t="s">
        <v>131</v>
      </c>
      <c r="E1804" s="43">
        <v>36.97</v>
      </c>
      <c r="F1804" s="43"/>
      <c r="G1804" s="43">
        <v>36.97</v>
      </c>
      <c r="H1804" s="19">
        <v>9</v>
      </c>
    </row>
    <row r="1805" spans="1:8" ht="45" x14ac:dyDescent="0.25">
      <c r="A1805" s="40" t="s">
        <v>3637</v>
      </c>
      <c r="B1805" s="40"/>
      <c r="C1805" s="41" t="s">
        <v>3638</v>
      </c>
      <c r="D1805" s="42" t="s">
        <v>73</v>
      </c>
      <c r="E1805" s="43">
        <v>310.56</v>
      </c>
      <c r="F1805" s="43"/>
      <c r="G1805" s="43">
        <v>310.56</v>
      </c>
      <c r="H1805" s="19">
        <v>9</v>
      </c>
    </row>
    <row r="1806" spans="1:8" ht="30" x14ac:dyDescent="0.25">
      <c r="A1806" s="40" t="s">
        <v>3639</v>
      </c>
      <c r="B1806" s="40"/>
      <c r="C1806" s="41" t="s">
        <v>3640</v>
      </c>
      <c r="D1806" s="42" t="s">
        <v>73</v>
      </c>
      <c r="E1806" s="43">
        <v>415.15</v>
      </c>
      <c r="F1806" s="43">
        <v>58.57</v>
      </c>
      <c r="G1806" s="43">
        <v>473.72</v>
      </c>
      <c r="H1806" s="19">
        <v>9</v>
      </c>
    </row>
    <row r="1807" spans="1:8" ht="30" x14ac:dyDescent="0.25">
      <c r="A1807" s="40" t="s">
        <v>3641</v>
      </c>
      <c r="B1807" s="40"/>
      <c r="C1807" s="41" t="s">
        <v>3642</v>
      </c>
      <c r="D1807" s="42" t="s">
        <v>73</v>
      </c>
      <c r="E1807" s="43">
        <v>238.03</v>
      </c>
      <c r="F1807" s="43"/>
      <c r="G1807" s="43">
        <v>238.03</v>
      </c>
      <c r="H1807" s="19">
        <v>9</v>
      </c>
    </row>
    <row r="1808" spans="1:8" ht="30" x14ac:dyDescent="0.25">
      <c r="A1808" s="40" t="s">
        <v>3643</v>
      </c>
      <c r="B1808" s="40"/>
      <c r="C1808" s="41" t="s">
        <v>3644</v>
      </c>
      <c r="D1808" s="42" t="s">
        <v>73</v>
      </c>
      <c r="E1808" s="43">
        <v>2028.63</v>
      </c>
      <c r="F1808" s="43">
        <v>87.44</v>
      </c>
      <c r="G1808" s="43">
        <v>2116.0700000000002</v>
      </c>
      <c r="H1808" s="19">
        <v>9</v>
      </c>
    </row>
    <row r="1809" spans="1:8" ht="30" x14ac:dyDescent="0.25">
      <c r="A1809" s="40" t="s">
        <v>3645</v>
      </c>
      <c r="B1809" s="40"/>
      <c r="C1809" s="41" t="s">
        <v>3646</v>
      </c>
      <c r="D1809" s="42" t="s">
        <v>73</v>
      </c>
      <c r="E1809" s="43">
        <v>1872.92</v>
      </c>
      <c r="F1809" s="43">
        <v>87.44</v>
      </c>
      <c r="G1809" s="43">
        <v>1960.36</v>
      </c>
      <c r="H1809" s="19">
        <v>9</v>
      </c>
    </row>
    <row r="1810" spans="1:8" x14ac:dyDescent="0.25">
      <c r="A1810" s="40" t="s">
        <v>3647</v>
      </c>
      <c r="B1810" s="40"/>
      <c r="C1810" s="41" t="s">
        <v>3648</v>
      </c>
      <c r="D1810" s="42" t="s">
        <v>73</v>
      </c>
      <c r="E1810" s="43">
        <v>559.55999999999995</v>
      </c>
      <c r="F1810" s="43">
        <v>34.33</v>
      </c>
      <c r="G1810" s="43">
        <v>593.89</v>
      </c>
      <c r="H1810" s="19">
        <v>9</v>
      </c>
    </row>
    <row r="1811" spans="1:8" x14ac:dyDescent="0.25">
      <c r="A1811" s="40" t="s">
        <v>3649</v>
      </c>
      <c r="B1811" s="40"/>
      <c r="C1811" s="41" t="s">
        <v>3650</v>
      </c>
      <c r="D1811" s="42" t="s">
        <v>73</v>
      </c>
      <c r="E1811" s="43">
        <v>782.15</v>
      </c>
      <c r="F1811" s="43">
        <v>29.79</v>
      </c>
      <c r="G1811" s="43">
        <v>811.94</v>
      </c>
      <c r="H1811" s="19">
        <v>9</v>
      </c>
    </row>
    <row r="1812" spans="1:8" x14ac:dyDescent="0.25">
      <c r="A1812" s="40" t="s">
        <v>3651</v>
      </c>
      <c r="B1812" s="40"/>
      <c r="C1812" s="41" t="s">
        <v>3652</v>
      </c>
      <c r="D1812" s="42" t="s">
        <v>73</v>
      </c>
      <c r="E1812" s="43">
        <v>1401.41</v>
      </c>
      <c r="F1812" s="43">
        <v>70.569999999999993</v>
      </c>
      <c r="G1812" s="43">
        <v>1471.98</v>
      </c>
      <c r="H1812" s="19">
        <v>9</v>
      </c>
    </row>
    <row r="1813" spans="1:8" x14ac:dyDescent="0.25">
      <c r="A1813" s="40" t="s">
        <v>3653</v>
      </c>
      <c r="B1813" s="40"/>
      <c r="C1813" s="41" t="s">
        <v>3654</v>
      </c>
      <c r="D1813" s="42" t="s">
        <v>73</v>
      </c>
      <c r="E1813" s="43">
        <v>111.55</v>
      </c>
      <c r="F1813" s="43">
        <v>86.26</v>
      </c>
      <c r="G1813" s="43">
        <v>197.81</v>
      </c>
      <c r="H1813" s="19">
        <v>9</v>
      </c>
    </row>
    <row r="1814" spans="1:8" x14ac:dyDescent="0.25">
      <c r="A1814" s="40" t="s">
        <v>3655</v>
      </c>
      <c r="B1814" s="40"/>
      <c r="C1814" s="41" t="s">
        <v>3656</v>
      </c>
      <c r="D1814" s="42" t="s">
        <v>131</v>
      </c>
      <c r="E1814" s="43">
        <v>173.07</v>
      </c>
      <c r="F1814" s="43">
        <v>45.84</v>
      </c>
      <c r="G1814" s="43">
        <v>218.91</v>
      </c>
      <c r="H1814" s="19">
        <v>9</v>
      </c>
    </row>
    <row r="1815" spans="1:8" x14ac:dyDescent="0.25">
      <c r="A1815" s="40" t="s">
        <v>3657</v>
      </c>
      <c r="B1815" s="40"/>
      <c r="C1815" s="41" t="s">
        <v>3658</v>
      </c>
      <c r="D1815" s="42"/>
      <c r="E1815" s="43"/>
      <c r="F1815" s="43"/>
      <c r="G1815" s="43"/>
      <c r="H1815" s="19">
        <v>5</v>
      </c>
    </row>
    <row r="1816" spans="1:8" ht="30" x14ac:dyDescent="0.25">
      <c r="A1816" s="40" t="s">
        <v>3659</v>
      </c>
      <c r="B1816" s="40"/>
      <c r="C1816" s="41" t="s">
        <v>3660</v>
      </c>
      <c r="D1816" s="42" t="s">
        <v>21</v>
      </c>
      <c r="E1816" s="43">
        <v>99.84</v>
      </c>
      <c r="F1816" s="43">
        <v>137.72</v>
      </c>
      <c r="G1816" s="43">
        <v>237.56</v>
      </c>
      <c r="H1816" s="19">
        <v>9</v>
      </c>
    </row>
    <row r="1817" spans="1:8" ht="30" x14ac:dyDescent="0.25">
      <c r="A1817" s="40" t="s">
        <v>3661</v>
      </c>
      <c r="B1817" s="40"/>
      <c r="C1817" s="41" t="s">
        <v>3662</v>
      </c>
      <c r="D1817" s="42" t="s">
        <v>21</v>
      </c>
      <c r="E1817" s="43">
        <v>529.28</v>
      </c>
      <c r="F1817" s="43">
        <v>169.6</v>
      </c>
      <c r="G1817" s="43">
        <v>698.88</v>
      </c>
      <c r="H1817" s="19">
        <v>9</v>
      </c>
    </row>
    <row r="1818" spans="1:8" ht="30" x14ac:dyDescent="0.25">
      <c r="A1818" s="40" t="s">
        <v>3663</v>
      </c>
      <c r="B1818" s="40"/>
      <c r="C1818" s="41" t="s">
        <v>3664</v>
      </c>
      <c r="D1818" s="42" t="s">
        <v>21</v>
      </c>
      <c r="E1818" s="43">
        <v>1802.04</v>
      </c>
      <c r="F1818" s="43">
        <v>307.32</v>
      </c>
      <c r="G1818" s="43">
        <v>2109.36</v>
      </c>
      <c r="H1818" s="19">
        <v>9</v>
      </c>
    </row>
    <row r="1819" spans="1:8" ht="30" x14ac:dyDescent="0.25">
      <c r="A1819" s="40" t="s">
        <v>3665</v>
      </c>
      <c r="B1819" s="40"/>
      <c r="C1819" s="41" t="s">
        <v>3666</v>
      </c>
      <c r="D1819" s="42" t="s">
        <v>21</v>
      </c>
      <c r="E1819" s="43">
        <v>2810.96</v>
      </c>
      <c r="F1819" s="43">
        <v>833.12</v>
      </c>
      <c r="G1819" s="43">
        <v>3644.08</v>
      </c>
      <c r="H1819" s="19">
        <v>9</v>
      </c>
    </row>
    <row r="1820" spans="1:8" ht="30" x14ac:dyDescent="0.25">
      <c r="A1820" s="40" t="s">
        <v>3667</v>
      </c>
      <c r="B1820" s="40"/>
      <c r="C1820" s="41" t="s">
        <v>3668</v>
      </c>
      <c r="D1820" s="42" t="s">
        <v>21</v>
      </c>
      <c r="E1820" s="43">
        <v>5648</v>
      </c>
      <c r="F1820" s="43">
        <v>1666.24</v>
      </c>
      <c r="G1820" s="43">
        <v>7314.24</v>
      </c>
      <c r="H1820" s="19">
        <v>9</v>
      </c>
    </row>
    <row r="1821" spans="1:8" ht="30" x14ac:dyDescent="0.25">
      <c r="A1821" s="40" t="s">
        <v>3669</v>
      </c>
      <c r="B1821" s="40"/>
      <c r="C1821" s="41" t="s">
        <v>3670</v>
      </c>
      <c r="D1821" s="42" t="s">
        <v>21</v>
      </c>
      <c r="E1821" s="43">
        <v>8326.7999999999993</v>
      </c>
      <c r="F1821" s="43">
        <v>1934.88</v>
      </c>
      <c r="G1821" s="43">
        <v>10261.68</v>
      </c>
      <c r="H1821" s="19">
        <v>9</v>
      </c>
    </row>
    <row r="1822" spans="1:8" x14ac:dyDescent="0.25">
      <c r="A1822" s="40" t="s">
        <v>3671</v>
      </c>
      <c r="B1822" s="40"/>
      <c r="C1822" s="41" t="s">
        <v>3672</v>
      </c>
      <c r="D1822" s="42"/>
      <c r="E1822" s="43"/>
      <c r="F1822" s="43"/>
      <c r="G1822" s="43"/>
      <c r="H1822" s="19">
        <v>5</v>
      </c>
    </row>
    <row r="1823" spans="1:8" ht="30" x14ac:dyDescent="0.25">
      <c r="A1823" s="40" t="s">
        <v>3673</v>
      </c>
      <c r="B1823" s="40"/>
      <c r="C1823" s="41" t="s">
        <v>3674</v>
      </c>
      <c r="D1823" s="42" t="s">
        <v>73</v>
      </c>
      <c r="E1823" s="43">
        <v>8.75</v>
      </c>
      <c r="F1823" s="43">
        <v>6.88</v>
      </c>
      <c r="G1823" s="43">
        <v>15.63</v>
      </c>
      <c r="H1823" s="19">
        <v>9</v>
      </c>
    </row>
    <row r="1824" spans="1:8" ht="30" x14ac:dyDescent="0.25">
      <c r="A1824" s="40" t="s">
        <v>3675</v>
      </c>
      <c r="B1824" s="40"/>
      <c r="C1824" s="41" t="s">
        <v>3676</v>
      </c>
      <c r="D1824" s="42" t="s">
        <v>73</v>
      </c>
      <c r="E1824" s="43">
        <v>70.430000000000007</v>
      </c>
      <c r="F1824" s="43">
        <v>9.52</v>
      </c>
      <c r="G1824" s="43">
        <v>79.95</v>
      </c>
      <c r="H1824" s="19">
        <v>9</v>
      </c>
    </row>
    <row r="1825" spans="1:8" ht="30" x14ac:dyDescent="0.25">
      <c r="A1825" s="40" t="s">
        <v>3677</v>
      </c>
      <c r="B1825" s="40"/>
      <c r="C1825" s="41" t="s">
        <v>3678</v>
      </c>
      <c r="D1825" s="42" t="s">
        <v>131</v>
      </c>
      <c r="E1825" s="43">
        <v>11.07</v>
      </c>
      <c r="F1825" s="43"/>
      <c r="G1825" s="43">
        <v>11.07</v>
      </c>
      <c r="H1825" s="19">
        <v>9</v>
      </c>
    </row>
    <row r="1826" spans="1:8" x14ac:dyDescent="0.25">
      <c r="A1826" s="40" t="s">
        <v>3679</v>
      </c>
      <c r="B1826" s="40"/>
      <c r="C1826" s="41" t="s">
        <v>3680</v>
      </c>
      <c r="D1826" s="42" t="s">
        <v>73</v>
      </c>
      <c r="E1826" s="43">
        <v>2.14</v>
      </c>
      <c r="F1826" s="43">
        <v>14.44</v>
      </c>
      <c r="G1826" s="43">
        <v>16.579999999999998</v>
      </c>
      <c r="H1826" s="19">
        <v>9</v>
      </c>
    </row>
    <row r="1827" spans="1:8" x14ac:dyDescent="0.25">
      <c r="A1827" s="40" t="s">
        <v>3681</v>
      </c>
      <c r="B1827" s="40"/>
      <c r="C1827" s="41" t="s">
        <v>3682</v>
      </c>
      <c r="D1827" s="42" t="s">
        <v>73</v>
      </c>
      <c r="E1827" s="43">
        <v>2.2200000000000002</v>
      </c>
      <c r="F1827" s="43">
        <v>19.350000000000001</v>
      </c>
      <c r="G1827" s="43">
        <v>21.57</v>
      </c>
      <c r="H1827" s="19">
        <v>9</v>
      </c>
    </row>
    <row r="1828" spans="1:8" ht="30" x14ac:dyDescent="0.25">
      <c r="A1828" s="40" t="s">
        <v>3683</v>
      </c>
      <c r="B1828" s="40"/>
      <c r="C1828" s="41" t="s">
        <v>3684</v>
      </c>
      <c r="D1828" s="42" t="s">
        <v>21</v>
      </c>
      <c r="E1828" s="43">
        <v>435.01</v>
      </c>
      <c r="F1828" s="43">
        <v>157.13999999999999</v>
      </c>
      <c r="G1828" s="43">
        <v>592.15</v>
      </c>
      <c r="H1828" s="19">
        <v>9</v>
      </c>
    </row>
    <row r="1829" spans="1:8" ht="45" x14ac:dyDescent="0.25">
      <c r="A1829" s="40" t="s">
        <v>8301</v>
      </c>
      <c r="B1829" s="40"/>
      <c r="C1829" s="41" t="s">
        <v>8302</v>
      </c>
      <c r="D1829" s="42" t="s">
        <v>21</v>
      </c>
      <c r="E1829" s="43">
        <v>1345.61</v>
      </c>
      <c r="F1829" s="43">
        <v>34.479999999999997</v>
      </c>
      <c r="G1829" s="43">
        <v>1380.09</v>
      </c>
      <c r="H1829" s="19">
        <v>9</v>
      </c>
    </row>
    <row r="1830" spans="1:8" x14ac:dyDescent="0.25">
      <c r="A1830" s="40" t="s">
        <v>3685</v>
      </c>
      <c r="B1830" s="40"/>
      <c r="C1830" s="41" t="s">
        <v>3686</v>
      </c>
      <c r="D1830" s="42" t="s">
        <v>73</v>
      </c>
      <c r="E1830" s="43">
        <v>722.71</v>
      </c>
      <c r="F1830" s="43">
        <v>19.559999999999999</v>
      </c>
      <c r="G1830" s="43">
        <v>742.27</v>
      </c>
      <c r="H1830" s="19">
        <v>9</v>
      </c>
    </row>
    <row r="1831" spans="1:8" x14ac:dyDescent="0.25">
      <c r="A1831" s="40" t="s">
        <v>3687</v>
      </c>
      <c r="B1831" s="40"/>
      <c r="C1831" s="41" t="s">
        <v>3688</v>
      </c>
      <c r="D1831" s="42"/>
      <c r="E1831" s="43"/>
      <c r="F1831" s="43"/>
      <c r="G1831" s="43"/>
      <c r="H1831" s="19">
        <v>2</v>
      </c>
    </row>
    <row r="1832" spans="1:8" x14ac:dyDescent="0.25">
      <c r="A1832" s="40" t="s">
        <v>3689</v>
      </c>
      <c r="B1832" s="40"/>
      <c r="C1832" s="41" t="s">
        <v>3690</v>
      </c>
      <c r="D1832" s="42"/>
      <c r="E1832" s="43"/>
      <c r="F1832" s="43"/>
      <c r="G1832" s="43"/>
      <c r="H1832" s="19">
        <v>5</v>
      </c>
    </row>
    <row r="1833" spans="1:8" x14ac:dyDescent="0.25">
      <c r="A1833" s="40" t="s">
        <v>3691</v>
      </c>
      <c r="B1833" s="40"/>
      <c r="C1833" s="41" t="s">
        <v>3692</v>
      </c>
      <c r="D1833" s="42" t="s">
        <v>73</v>
      </c>
      <c r="E1833" s="43">
        <v>49.79</v>
      </c>
      <c r="F1833" s="43">
        <v>5.87</v>
      </c>
      <c r="G1833" s="43">
        <v>55.66</v>
      </c>
      <c r="H1833" s="19">
        <v>9</v>
      </c>
    </row>
    <row r="1834" spans="1:8" x14ac:dyDescent="0.25">
      <c r="A1834" s="40" t="s">
        <v>3693</v>
      </c>
      <c r="B1834" s="40"/>
      <c r="C1834" s="41" t="s">
        <v>3694</v>
      </c>
      <c r="D1834" s="42" t="s">
        <v>334</v>
      </c>
      <c r="E1834" s="43">
        <v>1966.97</v>
      </c>
      <c r="F1834" s="43">
        <v>140.83000000000001</v>
      </c>
      <c r="G1834" s="43">
        <v>2107.8000000000002</v>
      </c>
      <c r="H1834" s="19">
        <v>9</v>
      </c>
    </row>
    <row r="1835" spans="1:8" x14ac:dyDescent="0.25">
      <c r="A1835" s="40" t="s">
        <v>3695</v>
      </c>
      <c r="B1835" s="40"/>
      <c r="C1835" s="41" t="s">
        <v>3696</v>
      </c>
      <c r="D1835" s="42" t="s">
        <v>21</v>
      </c>
      <c r="E1835" s="43">
        <v>2234.67</v>
      </c>
      <c r="F1835" s="43">
        <v>1773.71</v>
      </c>
      <c r="G1835" s="43">
        <v>4008.38</v>
      </c>
      <c r="H1835" s="19">
        <v>9</v>
      </c>
    </row>
    <row r="1836" spans="1:8" x14ac:dyDescent="0.25">
      <c r="A1836" s="40" t="s">
        <v>3697</v>
      </c>
      <c r="B1836" s="40"/>
      <c r="C1836" s="41" t="s">
        <v>3698</v>
      </c>
      <c r="D1836" s="42" t="s">
        <v>334</v>
      </c>
      <c r="E1836" s="43">
        <v>1809</v>
      </c>
      <c r="F1836" s="43">
        <v>140.83000000000001</v>
      </c>
      <c r="G1836" s="43">
        <v>1949.83</v>
      </c>
      <c r="H1836" s="19">
        <v>9</v>
      </c>
    </row>
    <row r="1837" spans="1:8" ht="30" x14ac:dyDescent="0.25">
      <c r="A1837" s="40" t="s">
        <v>3699</v>
      </c>
      <c r="B1837" s="40"/>
      <c r="C1837" s="41" t="s">
        <v>3700</v>
      </c>
      <c r="D1837" s="42" t="s">
        <v>73</v>
      </c>
      <c r="E1837" s="43">
        <v>140.5</v>
      </c>
      <c r="F1837" s="43">
        <v>28.98</v>
      </c>
      <c r="G1837" s="43">
        <v>169.48</v>
      </c>
      <c r="H1837" s="19">
        <v>9</v>
      </c>
    </row>
    <row r="1838" spans="1:8" x14ac:dyDescent="0.25">
      <c r="A1838" s="40" t="s">
        <v>3701</v>
      </c>
      <c r="B1838" s="40"/>
      <c r="C1838" s="41" t="s">
        <v>3702</v>
      </c>
      <c r="D1838" s="42"/>
      <c r="E1838" s="43"/>
      <c r="F1838" s="43"/>
      <c r="G1838" s="43"/>
      <c r="H1838" s="19">
        <v>5</v>
      </c>
    </row>
    <row r="1839" spans="1:8" ht="30" x14ac:dyDescent="0.25">
      <c r="A1839" s="40" t="s">
        <v>3703</v>
      </c>
      <c r="B1839" s="40"/>
      <c r="C1839" s="41" t="s">
        <v>3704</v>
      </c>
      <c r="D1839" s="42" t="s">
        <v>21</v>
      </c>
      <c r="E1839" s="43">
        <v>4210.32</v>
      </c>
      <c r="F1839" s="43">
        <v>83.29</v>
      </c>
      <c r="G1839" s="43">
        <v>4293.6099999999997</v>
      </c>
      <c r="H1839" s="19">
        <v>9</v>
      </c>
    </row>
    <row r="1840" spans="1:8" x14ac:dyDescent="0.25">
      <c r="A1840" s="40" t="s">
        <v>3705</v>
      </c>
      <c r="B1840" s="40"/>
      <c r="C1840" s="41" t="s">
        <v>3706</v>
      </c>
      <c r="D1840" s="42"/>
      <c r="E1840" s="43"/>
      <c r="F1840" s="43"/>
      <c r="G1840" s="43"/>
      <c r="H1840" s="19">
        <v>5</v>
      </c>
    </row>
    <row r="1841" spans="1:8" x14ac:dyDescent="0.25">
      <c r="A1841" s="40" t="s">
        <v>3707</v>
      </c>
      <c r="B1841" s="40"/>
      <c r="C1841" s="41" t="s">
        <v>3708</v>
      </c>
      <c r="D1841" s="42" t="s">
        <v>131</v>
      </c>
      <c r="E1841" s="43">
        <v>120.9</v>
      </c>
      <c r="F1841" s="43">
        <v>84.93</v>
      </c>
      <c r="G1841" s="43">
        <v>205.83</v>
      </c>
      <c r="H1841" s="19">
        <v>9</v>
      </c>
    </row>
    <row r="1842" spans="1:8" x14ac:dyDescent="0.25">
      <c r="A1842" s="40" t="s">
        <v>3709</v>
      </c>
      <c r="B1842" s="40"/>
      <c r="C1842" s="41" t="s">
        <v>3710</v>
      </c>
      <c r="D1842" s="42" t="s">
        <v>21</v>
      </c>
      <c r="E1842" s="43">
        <v>530.54</v>
      </c>
      <c r="F1842" s="43">
        <v>18.899999999999999</v>
      </c>
      <c r="G1842" s="43">
        <v>549.44000000000005</v>
      </c>
      <c r="H1842" s="19">
        <v>9</v>
      </c>
    </row>
    <row r="1843" spans="1:8" x14ac:dyDescent="0.25">
      <c r="A1843" s="40" t="s">
        <v>3711</v>
      </c>
      <c r="B1843" s="40"/>
      <c r="C1843" s="41" t="s">
        <v>3712</v>
      </c>
      <c r="D1843" s="42" t="s">
        <v>73</v>
      </c>
      <c r="E1843" s="43">
        <v>192.18</v>
      </c>
      <c r="F1843" s="43">
        <v>52.94</v>
      </c>
      <c r="G1843" s="43">
        <v>245.12</v>
      </c>
      <c r="H1843" s="19">
        <v>9</v>
      </c>
    </row>
    <row r="1844" spans="1:8" ht="30" x14ac:dyDescent="0.25">
      <c r="A1844" s="40" t="s">
        <v>3713</v>
      </c>
      <c r="B1844" s="40"/>
      <c r="C1844" s="41" t="s">
        <v>3714</v>
      </c>
      <c r="D1844" s="42" t="s">
        <v>21</v>
      </c>
      <c r="E1844" s="43">
        <v>591.04</v>
      </c>
      <c r="F1844" s="43">
        <v>26.58</v>
      </c>
      <c r="G1844" s="43">
        <v>617.62</v>
      </c>
      <c r="H1844" s="19">
        <v>9</v>
      </c>
    </row>
    <row r="1845" spans="1:8" ht="30" x14ac:dyDescent="0.25">
      <c r="A1845" s="40" t="s">
        <v>3715</v>
      </c>
      <c r="B1845" s="40"/>
      <c r="C1845" s="41" t="s">
        <v>3716</v>
      </c>
      <c r="D1845" s="42" t="s">
        <v>21</v>
      </c>
      <c r="E1845" s="43">
        <v>861.29</v>
      </c>
      <c r="F1845" s="43">
        <v>39.869999999999997</v>
      </c>
      <c r="G1845" s="43">
        <v>901.16</v>
      </c>
      <c r="H1845" s="19">
        <v>9</v>
      </c>
    </row>
    <row r="1846" spans="1:8" x14ac:dyDescent="0.25">
      <c r="A1846" s="40" t="s">
        <v>3717</v>
      </c>
      <c r="B1846" s="40"/>
      <c r="C1846" s="41" t="s">
        <v>3718</v>
      </c>
      <c r="D1846" s="42"/>
      <c r="E1846" s="43"/>
      <c r="F1846" s="43"/>
      <c r="G1846" s="43"/>
      <c r="H1846" s="19">
        <v>5</v>
      </c>
    </row>
    <row r="1847" spans="1:8" x14ac:dyDescent="0.25">
      <c r="A1847" s="40" t="s">
        <v>3719</v>
      </c>
      <c r="B1847" s="40"/>
      <c r="C1847" s="41" t="s">
        <v>3720</v>
      </c>
      <c r="D1847" s="42" t="s">
        <v>334</v>
      </c>
      <c r="E1847" s="43">
        <v>5467.46</v>
      </c>
      <c r="F1847" s="43">
        <v>187.77</v>
      </c>
      <c r="G1847" s="43">
        <v>5655.23</v>
      </c>
      <c r="H1847" s="19">
        <v>9</v>
      </c>
    </row>
    <row r="1848" spans="1:8" x14ac:dyDescent="0.25">
      <c r="A1848" s="40" t="s">
        <v>3721</v>
      </c>
      <c r="B1848" s="40"/>
      <c r="C1848" s="41" t="s">
        <v>3722</v>
      </c>
      <c r="D1848" s="42" t="s">
        <v>334</v>
      </c>
      <c r="E1848" s="43">
        <v>2076.4899999999998</v>
      </c>
      <c r="F1848" s="43">
        <v>187.77</v>
      </c>
      <c r="G1848" s="43">
        <v>2264.2600000000002</v>
      </c>
      <c r="H1848" s="19">
        <v>9</v>
      </c>
    </row>
    <row r="1849" spans="1:8" x14ac:dyDescent="0.25">
      <c r="A1849" s="40" t="s">
        <v>3723</v>
      </c>
      <c r="B1849" s="40"/>
      <c r="C1849" s="41" t="s">
        <v>3724</v>
      </c>
      <c r="D1849" s="42" t="s">
        <v>334</v>
      </c>
      <c r="E1849" s="43">
        <v>1427.43</v>
      </c>
      <c r="F1849" s="43">
        <v>187.77</v>
      </c>
      <c r="G1849" s="43">
        <v>1615.2</v>
      </c>
      <c r="H1849" s="19">
        <v>9</v>
      </c>
    </row>
    <row r="1850" spans="1:8" x14ac:dyDescent="0.25">
      <c r="A1850" s="40" t="s">
        <v>3725</v>
      </c>
      <c r="B1850" s="40"/>
      <c r="C1850" s="41" t="s">
        <v>3726</v>
      </c>
      <c r="D1850" s="42" t="s">
        <v>334</v>
      </c>
      <c r="E1850" s="43">
        <v>2336.44</v>
      </c>
      <c r="F1850" s="43">
        <v>187.77</v>
      </c>
      <c r="G1850" s="43">
        <v>2524.21</v>
      </c>
      <c r="H1850" s="19">
        <v>9</v>
      </c>
    </row>
    <row r="1851" spans="1:8" x14ac:dyDescent="0.25">
      <c r="A1851" s="40" t="s">
        <v>3727</v>
      </c>
      <c r="B1851" s="40"/>
      <c r="C1851" s="41" t="s">
        <v>3728</v>
      </c>
      <c r="D1851" s="42"/>
      <c r="E1851" s="43"/>
      <c r="F1851" s="43"/>
      <c r="G1851" s="43"/>
      <c r="H1851" s="19">
        <v>5</v>
      </c>
    </row>
    <row r="1852" spans="1:8" x14ac:dyDescent="0.25">
      <c r="A1852" s="40" t="s">
        <v>3729</v>
      </c>
      <c r="B1852" s="40"/>
      <c r="C1852" s="41" t="s">
        <v>3730</v>
      </c>
      <c r="D1852" s="42" t="s">
        <v>334</v>
      </c>
      <c r="E1852" s="43">
        <v>6036.05</v>
      </c>
      <c r="F1852" s="43">
        <v>298.44</v>
      </c>
      <c r="G1852" s="43">
        <v>6334.49</v>
      </c>
      <c r="H1852" s="19">
        <v>9</v>
      </c>
    </row>
    <row r="1853" spans="1:8" x14ac:dyDescent="0.25">
      <c r="A1853" s="40" t="s">
        <v>3731</v>
      </c>
      <c r="B1853" s="40"/>
      <c r="C1853" s="41" t="s">
        <v>3732</v>
      </c>
      <c r="D1853" s="42" t="s">
        <v>334</v>
      </c>
      <c r="E1853" s="43">
        <v>9170.8799999999992</v>
      </c>
      <c r="F1853" s="43">
        <v>298.44</v>
      </c>
      <c r="G1853" s="43">
        <v>9469.32</v>
      </c>
      <c r="H1853" s="19">
        <v>9</v>
      </c>
    </row>
    <row r="1854" spans="1:8" x14ac:dyDescent="0.25">
      <c r="A1854" s="40" t="s">
        <v>3733</v>
      </c>
      <c r="B1854" s="40"/>
      <c r="C1854" s="41" t="s">
        <v>3734</v>
      </c>
      <c r="D1854" s="42" t="s">
        <v>21</v>
      </c>
      <c r="E1854" s="43">
        <v>3038.86</v>
      </c>
      <c r="F1854" s="43">
        <v>44.07</v>
      </c>
      <c r="G1854" s="43">
        <v>3082.93</v>
      </c>
      <c r="H1854" s="19">
        <v>9</v>
      </c>
    </row>
    <row r="1855" spans="1:8" x14ac:dyDescent="0.25">
      <c r="A1855" s="40" t="s">
        <v>3735</v>
      </c>
      <c r="B1855" s="40"/>
      <c r="C1855" s="41" t="s">
        <v>3736</v>
      </c>
      <c r="D1855" s="42" t="s">
        <v>21</v>
      </c>
      <c r="E1855" s="43">
        <v>1993.96</v>
      </c>
      <c r="F1855" s="43">
        <v>44.07</v>
      </c>
      <c r="G1855" s="43">
        <v>2038.03</v>
      </c>
      <c r="H1855" s="19">
        <v>9</v>
      </c>
    </row>
    <row r="1856" spans="1:8" x14ac:dyDescent="0.25">
      <c r="A1856" s="40" t="s">
        <v>3737</v>
      </c>
      <c r="B1856" s="40"/>
      <c r="C1856" s="41" t="s">
        <v>3738</v>
      </c>
      <c r="D1856" s="42"/>
      <c r="E1856" s="43"/>
      <c r="F1856" s="43"/>
      <c r="G1856" s="43"/>
      <c r="H1856" s="19">
        <v>5</v>
      </c>
    </row>
    <row r="1857" spans="1:8" x14ac:dyDescent="0.25">
      <c r="A1857" s="40" t="s">
        <v>3739</v>
      </c>
      <c r="B1857" s="40"/>
      <c r="C1857" s="41" t="s">
        <v>3740</v>
      </c>
      <c r="D1857" s="42" t="s">
        <v>73</v>
      </c>
      <c r="E1857" s="43">
        <v>12.33</v>
      </c>
      <c r="F1857" s="43"/>
      <c r="G1857" s="43">
        <v>12.33</v>
      </c>
      <c r="H1857" s="19">
        <v>9</v>
      </c>
    </row>
    <row r="1858" spans="1:8" ht="30" x14ac:dyDescent="0.25">
      <c r="A1858" s="40" t="s">
        <v>3741</v>
      </c>
      <c r="B1858" s="40"/>
      <c r="C1858" s="41" t="s">
        <v>3742</v>
      </c>
      <c r="D1858" s="42" t="s">
        <v>21</v>
      </c>
      <c r="E1858" s="43">
        <v>1173.27</v>
      </c>
      <c r="F1858" s="43">
        <v>29.34</v>
      </c>
      <c r="G1858" s="43">
        <v>1202.6099999999999</v>
      </c>
      <c r="H1858" s="19">
        <v>9</v>
      </c>
    </row>
    <row r="1859" spans="1:8" x14ac:dyDescent="0.25">
      <c r="A1859" s="40" t="s">
        <v>3743</v>
      </c>
      <c r="B1859" s="40"/>
      <c r="C1859" s="41" t="s">
        <v>3744</v>
      </c>
      <c r="D1859" s="42"/>
      <c r="E1859" s="43"/>
      <c r="F1859" s="43"/>
      <c r="G1859" s="43"/>
      <c r="H1859" s="19">
        <v>2</v>
      </c>
    </row>
    <row r="1860" spans="1:8" x14ac:dyDescent="0.25">
      <c r="A1860" s="40" t="s">
        <v>3745</v>
      </c>
      <c r="B1860" s="40"/>
      <c r="C1860" s="41" t="s">
        <v>3746</v>
      </c>
      <c r="D1860" s="42"/>
      <c r="E1860" s="43"/>
      <c r="F1860" s="43"/>
      <c r="G1860" s="43"/>
      <c r="H1860" s="19">
        <v>5</v>
      </c>
    </row>
    <row r="1861" spans="1:8" x14ac:dyDescent="0.25">
      <c r="A1861" s="40" t="s">
        <v>3747</v>
      </c>
      <c r="B1861" s="40"/>
      <c r="C1861" s="41" t="s">
        <v>3748</v>
      </c>
      <c r="D1861" s="42" t="s">
        <v>334</v>
      </c>
      <c r="E1861" s="43">
        <v>127166.16</v>
      </c>
      <c r="F1861" s="43">
        <v>230.01</v>
      </c>
      <c r="G1861" s="43">
        <v>127396.17</v>
      </c>
      <c r="H1861" s="19">
        <v>9</v>
      </c>
    </row>
    <row r="1862" spans="1:8" x14ac:dyDescent="0.25">
      <c r="A1862" s="40" t="s">
        <v>3749</v>
      </c>
      <c r="B1862" s="40"/>
      <c r="C1862" s="41" t="s">
        <v>3750</v>
      </c>
      <c r="D1862" s="42" t="s">
        <v>334</v>
      </c>
      <c r="E1862" s="43">
        <v>104164.64</v>
      </c>
      <c r="F1862" s="43">
        <v>230.01</v>
      </c>
      <c r="G1862" s="43">
        <v>104394.65</v>
      </c>
      <c r="H1862" s="19">
        <v>9</v>
      </c>
    </row>
    <row r="1863" spans="1:8" x14ac:dyDescent="0.25">
      <c r="A1863" s="40" t="s">
        <v>3751</v>
      </c>
      <c r="B1863" s="40"/>
      <c r="C1863" s="41" t="s">
        <v>3752</v>
      </c>
      <c r="D1863" s="42" t="s">
        <v>334</v>
      </c>
      <c r="E1863" s="43">
        <v>112349.29</v>
      </c>
      <c r="F1863" s="43">
        <v>460.02</v>
      </c>
      <c r="G1863" s="43">
        <v>112809.31</v>
      </c>
      <c r="H1863" s="19">
        <v>9</v>
      </c>
    </row>
    <row r="1864" spans="1:8" x14ac:dyDescent="0.25">
      <c r="A1864" s="40" t="s">
        <v>3753</v>
      </c>
      <c r="B1864" s="40"/>
      <c r="C1864" s="41" t="s">
        <v>3754</v>
      </c>
      <c r="D1864" s="42"/>
      <c r="E1864" s="43"/>
      <c r="F1864" s="43"/>
      <c r="G1864" s="43"/>
      <c r="H1864" s="19">
        <v>5</v>
      </c>
    </row>
    <row r="1865" spans="1:8" ht="30" x14ac:dyDescent="0.25">
      <c r="A1865" s="40" t="s">
        <v>3755</v>
      </c>
      <c r="B1865" s="40"/>
      <c r="C1865" s="41" t="s">
        <v>3756</v>
      </c>
      <c r="D1865" s="42" t="s">
        <v>21</v>
      </c>
      <c r="E1865" s="43">
        <v>127.21</v>
      </c>
      <c r="F1865" s="43">
        <v>150.29</v>
      </c>
      <c r="G1865" s="43">
        <v>277.5</v>
      </c>
      <c r="H1865" s="19">
        <v>9</v>
      </c>
    </row>
    <row r="1866" spans="1:8" ht="30" x14ac:dyDescent="0.25">
      <c r="A1866" s="40" t="s">
        <v>3757</v>
      </c>
      <c r="B1866" s="40"/>
      <c r="C1866" s="41" t="s">
        <v>3758</v>
      </c>
      <c r="D1866" s="42" t="s">
        <v>21</v>
      </c>
      <c r="E1866" s="43">
        <v>211.5</v>
      </c>
      <c r="F1866" s="43">
        <v>150.29</v>
      </c>
      <c r="G1866" s="43">
        <v>361.79</v>
      </c>
      <c r="H1866" s="19">
        <v>9</v>
      </c>
    </row>
    <row r="1867" spans="1:8" ht="30" x14ac:dyDescent="0.25">
      <c r="A1867" s="40" t="s">
        <v>3759</v>
      </c>
      <c r="B1867" s="40"/>
      <c r="C1867" s="41" t="s">
        <v>3760</v>
      </c>
      <c r="D1867" s="42" t="s">
        <v>21</v>
      </c>
      <c r="E1867" s="43">
        <v>1000.99</v>
      </c>
      <c r="F1867" s="43">
        <v>173.48</v>
      </c>
      <c r="G1867" s="43">
        <v>1174.47</v>
      </c>
      <c r="H1867" s="19">
        <v>9</v>
      </c>
    </row>
    <row r="1868" spans="1:8" ht="30" x14ac:dyDescent="0.25">
      <c r="A1868" s="40" t="s">
        <v>3761</v>
      </c>
      <c r="B1868" s="40"/>
      <c r="C1868" s="41" t="s">
        <v>3762</v>
      </c>
      <c r="D1868" s="42" t="s">
        <v>21</v>
      </c>
      <c r="E1868" s="43">
        <v>2506.31</v>
      </c>
      <c r="F1868" s="43">
        <v>173.48</v>
      </c>
      <c r="G1868" s="43">
        <v>2679.79</v>
      </c>
      <c r="H1868" s="19">
        <v>9</v>
      </c>
    </row>
    <row r="1869" spans="1:8" ht="30" x14ac:dyDescent="0.25">
      <c r="A1869" s="40" t="s">
        <v>3763</v>
      </c>
      <c r="B1869" s="40"/>
      <c r="C1869" s="41" t="s">
        <v>3764</v>
      </c>
      <c r="D1869" s="42" t="s">
        <v>21</v>
      </c>
      <c r="E1869" s="43">
        <v>1631.53</v>
      </c>
      <c r="F1869" s="43">
        <v>173.48</v>
      </c>
      <c r="G1869" s="43">
        <v>1805.01</v>
      </c>
      <c r="H1869" s="19">
        <v>9</v>
      </c>
    </row>
    <row r="1870" spans="1:8" ht="30" x14ac:dyDescent="0.25">
      <c r="A1870" s="40" t="s">
        <v>3765</v>
      </c>
      <c r="B1870" s="40"/>
      <c r="C1870" s="41" t="s">
        <v>3766</v>
      </c>
      <c r="D1870" s="42" t="s">
        <v>21</v>
      </c>
      <c r="E1870" s="43">
        <v>606</v>
      </c>
      <c r="F1870" s="43">
        <v>130.11000000000001</v>
      </c>
      <c r="G1870" s="43">
        <v>736.11</v>
      </c>
      <c r="H1870" s="19">
        <v>9</v>
      </c>
    </row>
    <row r="1871" spans="1:8" ht="30" x14ac:dyDescent="0.25">
      <c r="A1871" s="40" t="s">
        <v>3767</v>
      </c>
      <c r="B1871" s="40"/>
      <c r="C1871" s="41" t="s">
        <v>3768</v>
      </c>
      <c r="D1871" s="42" t="s">
        <v>21</v>
      </c>
      <c r="E1871" s="43">
        <v>2229.31</v>
      </c>
      <c r="F1871" s="43">
        <v>180.8</v>
      </c>
      <c r="G1871" s="43">
        <v>2410.11</v>
      </c>
      <c r="H1871" s="19">
        <v>9</v>
      </c>
    </row>
    <row r="1872" spans="1:8" ht="30" x14ac:dyDescent="0.25">
      <c r="A1872" s="40" t="s">
        <v>3769</v>
      </c>
      <c r="B1872" s="40"/>
      <c r="C1872" s="41" t="s">
        <v>3770</v>
      </c>
      <c r="D1872" s="42" t="s">
        <v>21</v>
      </c>
      <c r="E1872" s="43">
        <v>1004.91</v>
      </c>
      <c r="F1872" s="43">
        <v>173.48</v>
      </c>
      <c r="G1872" s="43">
        <v>1178.3900000000001</v>
      </c>
      <c r="H1872" s="19">
        <v>9</v>
      </c>
    </row>
    <row r="1873" spans="1:8" ht="30" x14ac:dyDescent="0.25">
      <c r="A1873" s="40" t="s">
        <v>3771</v>
      </c>
      <c r="B1873" s="40"/>
      <c r="C1873" s="41" t="s">
        <v>3772</v>
      </c>
      <c r="D1873" s="42" t="s">
        <v>21</v>
      </c>
      <c r="E1873" s="43">
        <v>127.73</v>
      </c>
      <c r="F1873" s="43">
        <v>86.74</v>
      </c>
      <c r="G1873" s="43">
        <v>214.47</v>
      </c>
      <c r="H1873" s="19">
        <v>9</v>
      </c>
    </row>
    <row r="1874" spans="1:8" ht="30" x14ac:dyDescent="0.25">
      <c r="A1874" s="40" t="s">
        <v>3773</v>
      </c>
      <c r="B1874" s="40"/>
      <c r="C1874" s="41" t="s">
        <v>3774</v>
      </c>
      <c r="D1874" s="42" t="s">
        <v>21</v>
      </c>
      <c r="E1874" s="43">
        <v>232.48</v>
      </c>
      <c r="F1874" s="43">
        <v>150.29</v>
      </c>
      <c r="G1874" s="43">
        <v>382.77</v>
      </c>
      <c r="H1874" s="19">
        <v>9</v>
      </c>
    </row>
    <row r="1875" spans="1:8" x14ac:dyDescent="0.25">
      <c r="A1875" s="40" t="s">
        <v>3775</v>
      </c>
      <c r="B1875" s="40"/>
      <c r="C1875" s="41" t="s">
        <v>3776</v>
      </c>
      <c r="D1875" s="42" t="s">
        <v>21</v>
      </c>
      <c r="E1875" s="43">
        <v>710.76</v>
      </c>
      <c r="F1875" s="43">
        <v>173.48</v>
      </c>
      <c r="G1875" s="43">
        <v>884.24</v>
      </c>
      <c r="H1875" s="19">
        <v>9</v>
      </c>
    </row>
    <row r="1876" spans="1:8" x14ac:dyDescent="0.25">
      <c r="A1876" s="40" t="s">
        <v>3777</v>
      </c>
      <c r="B1876" s="40"/>
      <c r="C1876" s="41" t="s">
        <v>3778</v>
      </c>
      <c r="D1876" s="42"/>
      <c r="E1876" s="43"/>
      <c r="F1876" s="43"/>
      <c r="G1876" s="43"/>
      <c r="H1876" s="19">
        <v>5</v>
      </c>
    </row>
    <row r="1877" spans="1:8" x14ac:dyDescent="0.25">
      <c r="A1877" s="40" t="s">
        <v>3779</v>
      </c>
      <c r="B1877" s="40"/>
      <c r="C1877" s="41" t="s">
        <v>3780</v>
      </c>
      <c r="D1877" s="42" t="s">
        <v>21</v>
      </c>
      <c r="E1877" s="43">
        <v>32.880000000000003</v>
      </c>
      <c r="F1877" s="43">
        <v>13.01</v>
      </c>
      <c r="G1877" s="43">
        <v>45.89</v>
      </c>
      <c r="H1877" s="19">
        <v>9</v>
      </c>
    </row>
    <row r="1878" spans="1:8" x14ac:dyDescent="0.25">
      <c r="A1878" s="40" t="s">
        <v>3781</v>
      </c>
      <c r="B1878" s="40"/>
      <c r="C1878" s="41" t="s">
        <v>3782</v>
      </c>
      <c r="D1878" s="42" t="s">
        <v>21</v>
      </c>
      <c r="E1878" s="43">
        <v>44.73</v>
      </c>
      <c r="F1878" s="43">
        <v>13.01</v>
      </c>
      <c r="G1878" s="43">
        <v>57.74</v>
      </c>
      <c r="H1878" s="19">
        <v>9</v>
      </c>
    </row>
    <row r="1879" spans="1:8" x14ac:dyDescent="0.25">
      <c r="A1879" s="40" t="s">
        <v>3783</v>
      </c>
      <c r="B1879" s="40"/>
      <c r="C1879" s="41" t="s">
        <v>3784</v>
      </c>
      <c r="D1879" s="42" t="s">
        <v>21</v>
      </c>
      <c r="E1879" s="43">
        <v>57.55</v>
      </c>
      <c r="F1879" s="43">
        <v>13.01</v>
      </c>
      <c r="G1879" s="43">
        <v>70.56</v>
      </c>
      <c r="H1879" s="19">
        <v>9</v>
      </c>
    </row>
    <row r="1880" spans="1:8" x14ac:dyDescent="0.25">
      <c r="A1880" s="40" t="s">
        <v>3785</v>
      </c>
      <c r="B1880" s="40"/>
      <c r="C1880" s="41" t="s">
        <v>3786</v>
      </c>
      <c r="D1880" s="42" t="s">
        <v>21</v>
      </c>
      <c r="E1880" s="43">
        <v>105.79</v>
      </c>
      <c r="F1880" s="43">
        <v>13.01</v>
      </c>
      <c r="G1880" s="43">
        <v>118.8</v>
      </c>
      <c r="H1880" s="19">
        <v>9</v>
      </c>
    </row>
    <row r="1881" spans="1:8" x14ac:dyDescent="0.25">
      <c r="A1881" s="40" t="s">
        <v>3787</v>
      </c>
      <c r="B1881" s="40"/>
      <c r="C1881" s="41" t="s">
        <v>3788</v>
      </c>
      <c r="D1881" s="42"/>
      <c r="E1881" s="43"/>
      <c r="F1881" s="43"/>
      <c r="G1881" s="43"/>
      <c r="H1881" s="19">
        <v>5</v>
      </c>
    </row>
    <row r="1882" spans="1:8" x14ac:dyDescent="0.25">
      <c r="A1882" s="40" t="s">
        <v>3789</v>
      </c>
      <c r="B1882" s="40"/>
      <c r="C1882" s="41" t="s">
        <v>3790</v>
      </c>
      <c r="D1882" s="42" t="s">
        <v>21</v>
      </c>
      <c r="E1882" s="43">
        <v>41.69</v>
      </c>
      <c r="F1882" s="43">
        <v>8.68</v>
      </c>
      <c r="G1882" s="43">
        <v>50.37</v>
      </c>
      <c r="H1882" s="19">
        <v>9</v>
      </c>
    </row>
    <row r="1883" spans="1:8" x14ac:dyDescent="0.25">
      <c r="A1883" s="40" t="s">
        <v>3791</v>
      </c>
      <c r="B1883" s="40"/>
      <c r="C1883" s="41" t="s">
        <v>3792</v>
      </c>
      <c r="D1883" s="42" t="s">
        <v>21</v>
      </c>
      <c r="E1883" s="43">
        <v>95.33</v>
      </c>
      <c r="F1883" s="43">
        <v>8.68</v>
      </c>
      <c r="G1883" s="43">
        <v>104.01</v>
      </c>
      <c r="H1883" s="19">
        <v>9</v>
      </c>
    </row>
    <row r="1884" spans="1:8" x14ac:dyDescent="0.25">
      <c r="A1884" s="40" t="s">
        <v>3793</v>
      </c>
      <c r="B1884" s="40"/>
      <c r="C1884" s="41" t="s">
        <v>3794</v>
      </c>
      <c r="D1884" s="42" t="s">
        <v>21</v>
      </c>
      <c r="E1884" s="43">
        <v>67.319999999999993</v>
      </c>
      <c r="F1884" s="43">
        <v>32.53</v>
      </c>
      <c r="G1884" s="43">
        <v>99.85</v>
      </c>
      <c r="H1884" s="19">
        <v>9</v>
      </c>
    </row>
    <row r="1885" spans="1:8" x14ac:dyDescent="0.25">
      <c r="A1885" s="40" t="s">
        <v>3795</v>
      </c>
      <c r="B1885" s="40"/>
      <c r="C1885" s="41" t="s">
        <v>3796</v>
      </c>
      <c r="D1885" s="42" t="s">
        <v>21</v>
      </c>
      <c r="E1885" s="43">
        <v>120.64</v>
      </c>
      <c r="F1885" s="43">
        <v>8.68</v>
      </c>
      <c r="G1885" s="43">
        <v>129.32</v>
      </c>
      <c r="H1885" s="19">
        <v>9</v>
      </c>
    </row>
    <row r="1886" spans="1:8" x14ac:dyDescent="0.25">
      <c r="A1886" s="40" t="s">
        <v>3797</v>
      </c>
      <c r="B1886" s="40"/>
      <c r="C1886" s="41" t="s">
        <v>3798</v>
      </c>
      <c r="D1886" s="42" t="s">
        <v>21</v>
      </c>
      <c r="E1886" s="43">
        <v>165.27</v>
      </c>
      <c r="F1886" s="43">
        <v>8.68</v>
      </c>
      <c r="G1886" s="43">
        <v>173.95</v>
      </c>
      <c r="H1886" s="19">
        <v>9</v>
      </c>
    </row>
    <row r="1887" spans="1:8" x14ac:dyDescent="0.25">
      <c r="A1887" s="40" t="s">
        <v>3799</v>
      </c>
      <c r="B1887" s="40"/>
      <c r="C1887" s="41" t="s">
        <v>3800</v>
      </c>
      <c r="D1887" s="42"/>
      <c r="E1887" s="43"/>
      <c r="F1887" s="43"/>
      <c r="G1887" s="43"/>
      <c r="H1887" s="19">
        <v>5</v>
      </c>
    </row>
    <row r="1888" spans="1:8" ht="30" x14ac:dyDescent="0.25">
      <c r="A1888" s="40" t="s">
        <v>3801</v>
      </c>
      <c r="B1888" s="40"/>
      <c r="C1888" s="41" t="s">
        <v>3802</v>
      </c>
      <c r="D1888" s="42" t="s">
        <v>334</v>
      </c>
      <c r="E1888" s="43">
        <v>504.9</v>
      </c>
      <c r="F1888" s="43">
        <v>21.69</v>
      </c>
      <c r="G1888" s="43">
        <v>526.59</v>
      </c>
      <c r="H1888" s="19">
        <v>9</v>
      </c>
    </row>
    <row r="1889" spans="1:8" ht="30" x14ac:dyDescent="0.25">
      <c r="A1889" s="40" t="s">
        <v>3803</v>
      </c>
      <c r="B1889" s="40"/>
      <c r="C1889" s="41" t="s">
        <v>3804</v>
      </c>
      <c r="D1889" s="42" t="s">
        <v>334</v>
      </c>
      <c r="E1889" s="43">
        <v>457.87</v>
      </c>
      <c r="F1889" s="43">
        <v>21.69</v>
      </c>
      <c r="G1889" s="43">
        <v>479.56</v>
      </c>
      <c r="H1889" s="19">
        <v>9</v>
      </c>
    </row>
    <row r="1890" spans="1:8" x14ac:dyDescent="0.25">
      <c r="A1890" s="40" t="s">
        <v>3805</v>
      </c>
      <c r="B1890" s="40"/>
      <c r="C1890" s="41" t="s">
        <v>3806</v>
      </c>
      <c r="D1890" s="42"/>
      <c r="E1890" s="43"/>
      <c r="F1890" s="43"/>
      <c r="G1890" s="43"/>
      <c r="H1890" s="19">
        <v>5</v>
      </c>
    </row>
    <row r="1891" spans="1:8" ht="30" x14ac:dyDescent="0.25">
      <c r="A1891" s="40" t="s">
        <v>3807</v>
      </c>
      <c r="B1891" s="40"/>
      <c r="C1891" s="41" t="s">
        <v>3808</v>
      </c>
      <c r="D1891" s="42" t="s">
        <v>21</v>
      </c>
      <c r="E1891" s="43">
        <v>175.76</v>
      </c>
      <c r="F1891" s="43">
        <v>20.34</v>
      </c>
      <c r="G1891" s="43">
        <v>196.1</v>
      </c>
      <c r="H1891" s="19">
        <v>9</v>
      </c>
    </row>
    <row r="1892" spans="1:8" ht="30" x14ac:dyDescent="0.25">
      <c r="A1892" s="40" t="s">
        <v>3809</v>
      </c>
      <c r="B1892" s="40"/>
      <c r="C1892" s="41" t="s">
        <v>3810</v>
      </c>
      <c r="D1892" s="42" t="s">
        <v>21</v>
      </c>
      <c r="E1892" s="43">
        <v>186.13</v>
      </c>
      <c r="F1892" s="43">
        <v>20.34</v>
      </c>
      <c r="G1892" s="43">
        <v>206.47</v>
      </c>
      <c r="H1892" s="19">
        <v>9</v>
      </c>
    </row>
    <row r="1893" spans="1:8" ht="30" x14ac:dyDescent="0.25">
      <c r="A1893" s="40" t="s">
        <v>3811</v>
      </c>
      <c r="B1893" s="40"/>
      <c r="C1893" s="41" t="s">
        <v>3812</v>
      </c>
      <c r="D1893" s="42" t="s">
        <v>21</v>
      </c>
      <c r="E1893" s="43">
        <v>186.05</v>
      </c>
      <c r="F1893" s="43">
        <v>20.34</v>
      </c>
      <c r="G1893" s="43">
        <v>206.39</v>
      </c>
      <c r="H1893" s="19">
        <v>9</v>
      </c>
    </row>
    <row r="1894" spans="1:8" ht="30" x14ac:dyDescent="0.25">
      <c r="A1894" s="40" t="s">
        <v>3813</v>
      </c>
      <c r="B1894" s="40"/>
      <c r="C1894" s="41" t="s">
        <v>3814</v>
      </c>
      <c r="D1894" s="42" t="s">
        <v>21</v>
      </c>
      <c r="E1894" s="43">
        <v>198.83</v>
      </c>
      <c r="F1894" s="43">
        <v>20.34</v>
      </c>
      <c r="G1894" s="43">
        <v>219.17</v>
      </c>
      <c r="H1894" s="19">
        <v>9</v>
      </c>
    </row>
    <row r="1895" spans="1:8" x14ac:dyDescent="0.25">
      <c r="A1895" s="40" t="s">
        <v>3815</v>
      </c>
      <c r="B1895" s="40"/>
      <c r="C1895" s="41" t="s">
        <v>3816</v>
      </c>
      <c r="D1895" s="42"/>
      <c r="E1895" s="43"/>
      <c r="F1895" s="43"/>
      <c r="G1895" s="43"/>
      <c r="H1895" s="19">
        <v>5</v>
      </c>
    </row>
    <row r="1896" spans="1:8" ht="30" x14ac:dyDescent="0.25">
      <c r="A1896" s="40" t="s">
        <v>3817</v>
      </c>
      <c r="B1896" s="40"/>
      <c r="C1896" s="41" t="s">
        <v>3818</v>
      </c>
      <c r="D1896" s="42" t="s">
        <v>21</v>
      </c>
      <c r="E1896" s="43">
        <v>195231.44</v>
      </c>
      <c r="F1896" s="43">
        <v>1672.44</v>
      </c>
      <c r="G1896" s="43">
        <v>196903.88</v>
      </c>
      <c r="H1896" s="19">
        <v>9</v>
      </c>
    </row>
    <row r="1897" spans="1:8" ht="30" x14ac:dyDescent="0.25">
      <c r="A1897" s="40" t="s">
        <v>3819</v>
      </c>
      <c r="B1897" s="40"/>
      <c r="C1897" s="41" t="s">
        <v>3820</v>
      </c>
      <c r="D1897" s="42" t="s">
        <v>21</v>
      </c>
      <c r="E1897" s="43">
        <v>262810.88</v>
      </c>
      <c r="F1897" s="43">
        <v>1672.44</v>
      </c>
      <c r="G1897" s="43">
        <v>264483.32</v>
      </c>
      <c r="H1897" s="19">
        <v>9</v>
      </c>
    </row>
    <row r="1898" spans="1:8" ht="30" x14ac:dyDescent="0.25">
      <c r="A1898" s="40" t="s">
        <v>3821</v>
      </c>
      <c r="B1898" s="40"/>
      <c r="C1898" s="41" t="s">
        <v>3822</v>
      </c>
      <c r="D1898" s="42" t="s">
        <v>21</v>
      </c>
      <c r="E1898" s="43">
        <v>88413.98</v>
      </c>
      <c r="F1898" s="43">
        <v>1672.44</v>
      </c>
      <c r="G1898" s="43">
        <v>90086.42</v>
      </c>
      <c r="H1898" s="19">
        <v>9</v>
      </c>
    </row>
    <row r="1899" spans="1:8" ht="30" x14ac:dyDescent="0.25">
      <c r="A1899" s="40" t="s">
        <v>3823</v>
      </c>
      <c r="B1899" s="40"/>
      <c r="C1899" s="41" t="s">
        <v>3824</v>
      </c>
      <c r="D1899" s="42" t="s">
        <v>21</v>
      </c>
      <c r="E1899" s="43">
        <v>133765.44</v>
      </c>
      <c r="F1899" s="43">
        <v>1672.44</v>
      </c>
      <c r="G1899" s="43">
        <v>135437.88</v>
      </c>
      <c r="H1899" s="19">
        <v>9</v>
      </c>
    </row>
    <row r="1900" spans="1:8" ht="30" x14ac:dyDescent="0.25">
      <c r="A1900" s="40" t="s">
        <v>3825</v>
      </c>
      <c r="B1900" s="40"/>
      <c r="C1900" s="41" t="s">
        <v>3826</v>
      </c>
      <c r="D1900" s="42" t="s">
        <v>21</v>
      </c>
      <c r="E1900" s="43">
        <v>75722.95</v>
      </c>
      <c r="F1900" s="43">
        <v>892.75</v>
      </c>
      <c r="G1900" s="43">
        <v>76615.7</v>
      </c>
      <c r="H1900" s="19">
        <v>9</v>
      </c>
    </row>
    <row r="1901" spans="1:8" ht="30" x14ac:dyDescent="0.25">
      <c r="A1901" s="40" t="s">
        <v>3827</v>
      </c>
      <c r="B1901" s="40"/>
      <c r="C1901" s="41" t="s">
        <v>3828</v>
      </c>
      <c r="D1901" s="42" t="s">
        <v>21</v>
      </c>
      <c r="E1901" s="43">
        <v>136498</v>
      </c>
      <c r="F1901" s="43">
        <v>1672.44</v>
      </c>
      <c r="G1901" s="43">
        <v>138170.44</v>
      </c>
      <c r="H1901" s="19">
        <v>9</v>
      </c>
    </row>
    <row r="1902" spans="1:8" ht="30" x14ac:dyDescent="0.25">
      <c r="A1902" s="40" t="s">
        <v>3829</v>
      </c>
      <c r="B1902" s="40"/>
      <c r="C1902" s="41" t="s">
        <v>3830</v>
      </c>
      <c r="D1902" s="42" t="s">
        <v>21</v>
      </c>
      <c r="E1902" s="43">
        <v>399341.16</v>
      </c>
      <c r="F1902" s="43">
        <v>1850.99</v>
      </c>
      <c r="G1902" s="43">
        <v>401192.15</v>
      </c>
      <c r="H1902" s="19">
        <v>9</v>
      </c>
    </row>
    <row r="1903" spans="1:8" ht="30" x14ac:dyDescent="0.25">
      <c r="A1903" s="40" t="s">
        <v>3831</v>
      </c>
      <c r="B1903" s="40"/>
      <c r="C1903" s="41" t="s">
        <v>3832</v>
      </c>
      <c r="D1903" s="42" t="s">
        <v>21</v>
      </c>
      <c r="E1903" s="43">
        <v>150443.28</v>
      </c>
      <c r="F1903" s="43">
        <v>1672.44</v>
      </c>
      <c r="G1903" s="43">
        <v>152115.72</v>
      </c>
      <c r="H1903" s="19">
        <v>9</v>
      </c>
    </row>
    <row r="1904" spans="1:8" ht="30" x14ac:dyDescent="0.25">
      <c r="A1904" s="40" t="s">
        <v>3833</v>
      </c>
      <c r="B1904" s="40"/>
      <c r="C1904" s="41" t="s">
        <v>3834</v>
      </c>
      <c r="D1904" s="42" t="s">
        <v>21</v>
      </c>
      <c r="E1904" s="43">
        <v>392467</v>
      </c>
      <c r="F1904" s="43">
        <v>1834.24</v>
      </c>
      <c r="G1904" s="43">
        <v>394301.24</v>
      </c>
      <c r="H1904" s="19">
        <v>9</v>
      </c>
    </row>
    <row r="1905" spans="1:8" ht="30" x14ac:dyDescent="0.25">
      <c r="A1905" s="40" t="s">
        <v>3835</v>
      </c>
      <c r="B1905" s="40"/>
      <c r="C1905" s="41" t="s">
        <v>3836</v>
      </c>
      <c r="D1905" s="42" t="s">
        <v>21</v>
      </c>
      <c r="E1905" s="43">
        <v>317258.13</v>
      </c>
      <c r="F1905" s="43">
        <v>1850.99</v>
      </c>
      <c r="G1905" s="43">
        <v>319109.12</v>
      </c>
      <c r="H1905" s="19">
        <v>9</v>
      </c>
    </row>
    <row r="1906" spans="1:8" x14ac:dyDescent="0.25">
      <c r="A1906" s="40" t="s">
        <v>3837</v>
      </c>
      <c r="B1906" s="40"/>
      <c r="C1906" s="41" t="s">
        <v>3838</v>
      </c>
      <c r="D1906" s="42"/>
      <c r="E1906" s="43"/>
      <c r="F1906" s="43"/>
      <c r="G1906" s="43"/>
      <c r="H1906" s="19">
        <v>5</v>
      </c>
    </row>
    <row r="1907" spans="1:8" ht="30" x14ac:dyDescent="0.25">
      <c r="A1907" s="40" t="s">
        <v>3839</v>
      </c>
      <c r="B1907" s="40"/>
      <c r="C1907" s="41" t="s">
        <v>3840</v>
      </c>
      <c r="D1907" s="42" t="s">
        <v>21</v>
      </c>
      <c r="E1907" s="43">
        <v>36198.43</v>
      </c>
      <c r="F1907" s="43">
        <v>892.75</v>
      </c>
      <c r="G1907" s="43">
        <v>37091.18</v>
      </c>
      <c r="H1907" s="19">
        <v>9</v>
      </c>
    </row>
    <row r="1908" spans="1:8" ht="30" x14ac:dyDescent="0.25">
      <c r="A1908" s="40" t="s">
        <v>3841</v>
      </c>
      <c r="B1908" s="40"/>
      <c r="C1908" s="41" t="s">
        <v>3842</v>
      </c>
      <c r="D1908" s="42" t="s">
        <v>21</v>
      </c>
      <c r="E1908" s="43">
        <v>26071.18</v>
      </c>
      <c r="F1908" s="43">
        <v>892.75</v>
      </c>
      <c r="G1908" s="43">
        <v>26963.93</v>
      </c>
      <c r="H1908" s="19">
        <v>9</v>
      </c>
    </row>
    <row r="1909" spans="1:8" ht="30" x14ac:dyDescent="0.25">
      <c r="A1909" s="40" t="s">
        <v>3843</v>
      </c>
      <c r="B1909" s="40"/>
      <c r="C1909" s="41" t="s">
        <v>3844</v>
      </c>
      <c r="D1909" s="42" t="s">
        <v>21</v>
      </c>
      <c r="E1909" s="43">
        <v>66449.759999999995</v>
      </c>
      <c r="F1909" s="43">
        <v>1428.4</v>
      </c>
      <c r="G1909" s="43">
        <v>67878.16</v>
      </c>
      <c r="H1909" s="19">
        <v>9</v>
      </c>
    </row>
    <row r="1910" spans="1:8" ht="30" x14ac:dyDescent="0.25">
      <c r="A1910" s="40" t="s">
        <v>3845</v>
      </c>
      <c r="B1910" s="40"/>
      <c r="C1910" s="41" t="s">
        <v>3846</v>
      </c>
      <c r="D1910" s="42" t="s">
        <v>21</v>
      </c>
      <c r="E1910" s="43">
        <v>129851.99</v>
      </c>
      <c r="F1910" s="43">
        <v>1428.4</v>
      </c>
      <c r="G1910" s="43">
        <v>131280.39000000001</v>
      </c>
      <c r="H1910" s="19">
        <v>9</v>
      </c>
    </row>
    <row r="1911" spans="1:8" ht="30" x14ac:dyDescent="0.25">
      <c r="A1911" s="40" t="s">
        <v>3847</v>
      </c>
      <c r="B1911" s="40"/>
      <c r="C1911" s="41" t="s">
        <v>3848</v>
      </c>
      <c r="D1911" s="42" t="s">
        <v>21</v>
      </c>
      <c r="E1911" s="43">
        <v>5989.25</v>
      </c>
      <c r="F1911" s="43">
        <v>357.1</v>
      </c>
      <c r="G1911" s="43">
        <v>6346.35</v>
      </c>
      <c r="H1911" s="19">
        <v>9</v>
      </c>
    </row>
    <row r="1912" spans="1:8" ht="30" x14ac:dyDescent="0.25">
      <c r="A1912" s="40" t="s">
        <v>3849</v>
      </c>
      <c r="B1912" s="40"/>
      <c r="C1912" s="41" t="s">
        <v>3850</v>
      </c>
      <c r="D1912" s="42" t="s">
        <v>21</v>
      </c>
      <c r="E1912" s="43">
        <v>6689.96</v>
      </c>
      <c r="F1912" s="43">
        <v>357.1</v>
      </c>
      <c r="G1912" s="43">
        <v>7047.06</v>
      </c>
      <c r="H1912" s="19">
        <v>9</v>
      </c>
    </row>
    <row r="1913" spans="1:8" ht="30" x14ac:dyDescent="0.25">
      <c r="A1913" s="40" t="s">
        <v>3851</v>
      </c>
      <c r="B1913" s="40"/>
      <c r="C1913" s="41" t="s">
        <v>3852</v>
      </c>
      <c r="D1913" s="42" t="s">
        <v>21</v>
      </c>
      <c r="E1913" s="43">
        <v>22490.06</v>
      </c>
      <c r="F1913" s="43">
        <v>892.75</v>
      </c>
      <c r="G1913" s="43">
        <v>23382.81</v>
      </c>
      <c r="H1913" s="19">
        <v>9</v>
      </c>
    </row>
    <row r="1914" spans="1:8" ht="30" x14ac:dyDescent="0.25">
      <c r="A1914" s="40" t="s">
        <v>3853</v>
      </c>
      <c r="B1914" s="40"/>
      <c r="C1914" s="41" t="s">
        <v>3854</v>
      </c>
      <c r="D1914" s="42" t="s">
        <v>21</v>
      </c>
      <c r="E1914" s="43">
        <v>41919.89</v>
      </c>
      <c r="F1914" s="43">
        <v>892.75</v>
      </c>
      <c r="G1914" s="43">
        <v>42812.639999999999</v>
      </c>
      <c r="H1914" s="19">
        <v>9</v>
      </c>
    </row>
    <row r="1915" spans="1:8" ht="30" x14ac:dyDescent="0.25">
      <c r="A1915" s="40" t="s">
        <v>3855</v>
      </c>
      <c r="B1915" s="40"/>
      <c r="C1915" s="41" t="s">
        <v>3856</v>
      </c>
      <c r="D1915" s="42" t="s">
        <v>21</v>
      </c>
      <c r="E1915" s="43">
        <v>19536.61</v>
      </c>
      <c r="F1915" s="43">
        <v>892.75</v>
      </c>
      <c r="G1915" s="43">
        <v>20429.36</v>
      </c>
      <c r="H1915" s="19">
        <v>9</v>
      </c>
    </row>
    <row r="1916" spans="1:8" ht="30" x14ac:dyDescent="0.25">
      <c r="A1916" s="40" t="s">
        <v>3857</v>
      </c>
      <c r="B1916" s="40"/>
      <c r="C1916" s="41" t="s">
        <v>3858</v>
      </c>
      <c r="D1916" s="42" t="s">
        <v>21</v>
      </c>
      <c r="E1916" s="43">
        <v>91814.14</v>
      </c>
      <c r="F1916" s="43">
        <v>1428.4</v>
      </c>
      <c r="G1916" s="43">
        <v>93242.54</v>
      </c>
      <c r="H1916" s="19">
        <v>9</v>
      </c>
    </row>
    <row r="1917" spans="1:8" ht="30" x14ac:dyDescent="0.25">
      <c r="A1917" s="40" t="s">
        <v>3859</v>
      </c>
      <c r="B1917" s="40"/>
      <c r="C1917" s="41" t="s">
        <v>3860</v>
      </c>
      <c r="D1917" s="42" t="s">
        <v>21</v>
      </c>
      <c r="E1917" s="43">
        <v>18947.900000000001</v>
      </c>
      <c r="F1917" s="43">
        <v>357.1</v>
      </c>
      <c r="G1917" s="43">
        <v>19305</v>
      </c>
      <c r="H1917" s="19">
        <v>9</v>
      </c>
    </row>
    <row r="1918" spans="1:8" ht="30" x14ac:dyDescent="0.25">
      <c r="A1918" s="40" t="s">
        <v>3861</v>
      </c>
      <c r="B1918" s="40"/>
      <c r="C1918" s="41" t="s">
        <v>3862</v>
      </c>
      <c r="D1918" s="42" t="s">
        <v>21</v>
      </c>
      <c r="E1918" s="43">
        <v>65169.93</v>
      </c>
      <c r="F1918" s="43">
        <v>1428.4</v>
      </c>
      <c r="G1918" s="43">
        <v>66598.33</v>
      </c>
      <c r="H1918" s="19">
        <v>9</v>
      </c>
    </row>
    <row r="1919" spans="1:8" ht="30" x14ac:dyDescent="0.25">
      <c r="A1919" s="40" t="s">
        <v>3863</v>
      </c>
      <c r="B1919" s="40"/>
      <c r="C1919" s="41" t="s">
        <v>3864</v>
      </c>
      <c r="D1919" s="42" t="s">
        <v>21</v>
      </c>
      <c r="E1919" s="43">
        <v>87652.06</v>
      </c>
      <c r="F1919" s="43">
        <v>1428.4</v>
      </c>
      <c r="G1919" s="43">
        <v>89080.46</v>
      </c>
      <c r="H1919" s="19">
        <v>9</v>
      </c>
    </row>
    <row r="1920" spans="1:8" ht="30" x14ac:dyDescent="0.25">
      <c r="A1920" s="40" t="s">
        <v>3865</v>
      </c>
      <c r="B1920" s="40"/>
      <c r="C1920" s="41" t="s">
        <v>3866</v>
      </c>
      <c r="D1920" s="42" t="s">
        <v>21</v>
      </c>
      <c r="E1920" s="43">
        <v>120661.75</v>
      </c>
      <c r="F1920" s="43">
        <v>1428.4</v>
      </c>
      <c r="G1920" s="43">
        <v>122090.15</v>
      </c>
      <c r="H1920" s="19">
        <v>9</v>
      </c>
    </row>
    <row r="1921" spans="1:8" ht="30" x14ac:dyDescent="0.25">
      <c r="A1921" s="40" t="s">
        <v>3867</v>
      </c>
      <c r="B1921" s="40"/>
      <c r="C1921" s="41" t="s">
        <v>3868</v>
      </c>
      <c r="D1921" s="42" t="s">
        <v>21</v>
      </c>
      <c r="E1921" s="43">
        <v>68500.73</v>
      </c>
      <c r="F1921" s="43">
        <v>892.75</v>
      </c>
      <c r="G1921" s="43">
        <v>69393.48</v>
      </c>
      <c r="H1921" s="19">
        <v>9</v>
      </c>
    </row>
    <row r="1922" spans="1:8" ht="30" x14ac:dyDescent="0.25">
      <c r="A1922" s="40" t="s">
        <v>3869</v>
      </c>
      <c r="B1922" s="40"/>
      <c r="C1922" s="41" t="s">
        <v>3870</v>
      </c>
      <c r="D1922" s="42" t="s">
        <v>21</v>
      </c>
      <c r="E1922" s="43">
        <v>29923.48</v>
      </c>
      <c r="F1922" s="43">
        <v>892.75</v>
      </c>
      <c r="G1922" s="43">
        <v>30816.23</v>
      </c>
      <c r="H1922" s="19">
        <v>9</v>
      </c>
    </row>
    <row r="1923" spans="1:8" ht="30" x14ac:dyDescent="0.25">
      <c r="A1923" s="40" t="s">
        <v>3871</v>
      </c>
      <c r="B1923" s="40"/>
      <c r="C1923" s="41" t="s">
        <v>3872</v>
      </c>
      <c r="D1923" s="42" t="s">
        <v>21</v>
      </c>
      <c r="E1923" s="43">
        <v>155090.07</v>
      </c>
      <c r="F1923" s="43">
        <v>1428.4</v>
      </c>
      <c r="G1923" s="43">
        <v>156518.47</v>
      </c>
      <c r="H1923" s="19">
        <v>9</v>
      </c>
    </row>
    <row r="1924" spans="1:8" ht="30" x14ac:dyDescent="0.25">
      <c r="A1924" s="40" t="s">
        <v>3873</v>
      </c>
      <c r="B1924" s="40"/>
      <c r="C1924" s="41" t="s">
        <v>3874</v>
      </c>
      <c r="D1924" s="42" t="s">
        <v>21</v>
      </c>
      <c r="E1924" s="43">
        <v>40392.519999999997</v>
      </c>
      <c r="F1924" s="43">
        <v>892.75</v>
      </c>
      <c r="G1924" s="43">
        <v>41285.269999999997</v>
      </c>
      <c r="H1924" s="19">
        <v>9</v>
      </c>
    </row>
    <row r="1925" spans="1:8" ht="30" x14ac:dyDescent="0.25">
      <c r="A1925" s="40" t="s">
        <v>3875</v>
      </c>
      <c r="B1925" s="40"/>
      <c r="C1925" s="41" t="s">
        <v>3876</v>
      </c>
      <c r="D1925" s="42" t="s">
        <v>21</v>
      </c>
      <c r="E1925" s="43">
        <v>44351.93</v>
      </c>
      <c r="F1925" s="43">
        <v>892.75</v>
      </c>
      <c r="G1925" s="43">
        <v>45244.68</v>
      </c>
      <c r="H1925" s="19">
        <v>9</v>
      </c>
    </row>
    <row r="1926" spans="1:8" x14ac:dyDescent="0.25">
      <c r="A1926" s="40" t="s">
        <v>3877</v>
      </c>
      <c r="B1926" s="40"/>
      <c r="C1926" s="41" t="s">
        <v>3878</v>
      </c>
      <c r="D1926" s="42"/>
      <c r="E1926" s="43"/>
      <c r="F1926" s="43"/>
      <c r="G1926" s="43"/>
      <c r="H1926" s="19">
        <v>5</v>
      </c>
    </row>
    <row r="1927" spans="1:8" x14ac:dyDescent="0.25">
      <c r="A1927" s="40" t="s">
        <v>3879</v>
      </c>
      <c r="B1927" s="40"/>
      <c r="C1927" s="41" t="s">
        <v>3880</v>
      </c>
      <c r="D1927" s="42" t="s">
        <v>131</v>
      </c>
      <c r="E1927" s="43">
        <v>77.33</v>
      </c>
      <c r="F1927" s="43">
        <v>17.350000000000001</v>
      </c>
      <c r="G1927" s="43">
        <v>94.68</v>
      </c>
      <c r="H1927" s="19">
        <v>9</v>
      </c>
    </row>
    <row r="1928" spans="1:8" x14ac:dyDescent="0.25">
      <c r="A1928" s="40" t="s">
        <v>3881</v>
      </c>
      <c r="B1928" s="40"/>
      <c r="C1928" s="41" t="s">
        <v>3882</v>
      </c>
      <c r="D1928" s="42" t="s">
        <v>21</v>
      </c>
      <c r="E1928" s="43">
        <v>48.01</v>
      </c>
      <c r="F1928" s="43">
        <v>8.68</v>
      </c>
      <c r="G1928" s="43">
        <v>56.69</v>
      </c>
      <c r="H1928" s="19">
        <v>9</v>
      </c>
    </row>
    <row r="1929" spans="1:8" x14ac:dyDescent="0.25">
      <c r="A1929" s="40" t="s">
        <v>3883</v>
      </c>
      <c r="B1929" s="40"/>
      <c r="C1929" s="41" t="s">
        <v>3884</v>
      </c>
      <c r="D1929" s="42" t="s">
        <v>21</v>
      </c>
      <c r="E1929" s="43">
        <v>1479.37</v>
      </c>
      <c r="F1929" s="43">
        <v>56.53</v>
      </c>
      <c r="G1929" s="43">
        <v>1535.9</v>
      </c>
      <c r="H1929" s="19">
        <v>9</v>
      </c>
    </row>
    <row r="1930" spans="1:8" x14ac:dyDescent="0.25">
      <c r="A1930" s="40" t="s">
        <v>3885</v>
      </c>
      <c r="B1930" s="40"/>
      <c r="C1930" s="41" t="s">
        <v>3886</v>
      </c>
      <c r="D1930" s="42" t="s">
        <v>21</v>
      </c>
      <c r="E1930" s="43">
        <v>25.12</v>
      </c>
      <c r="F1930" s="43">
        <v>8.68</v>
      </c>
      <c r="G1930" s="43">
        <v>33.799999999999997</v>
      </c>
      <c r="H1930" s="19">
        <v>9</v>
      </c>
    </row>
    <row r="1931" spans="1:8" x14ac:dyDescent="0.25">
      <c r="A1931" s="40" t="s">
        <v>3887</v>
      </c>
      <c r="B1931" s="40"/>
      <c r="C1931" s="41" t="s">
        <v>3888</v>
      </c>
      <c r="D1931" s="42" t="s">
        <v>21</v>
      </c>
      <c r="E1931" s="43">
        <v>3.47</v>
      </c>
      <c r="F1931" s="43">
        <v>6.51</v>
      </c>
      <c r="G1931" s="43">
        <v>9.98</v>
      </c>
      <c r="H1931" s="19">
        <v>9</v>
      </c>
    </row>
    <row r="1932" spans="1:8" x14ac:dyDescent="0.25">
      <c r="A1932" s="40" t="s">
        <v>3889</v>
      </c>
      <c r="B1932" s="40"/>
      <c r="C1932" s="41" t="s">
        <v>3890</v>
      </c>
      <c r="D1932" s="42" t="s">
        <v>21</v>
      </c>
      <c r="E1932" s="43">
        <v>17.04</v>
      </c>
      <c r="F1932" s="43">
        <v>8.68</v>
      </c>
      <c r="G1932" s="43">
        <v>25.72</v>
      </c>
      <c r="H1932" s="19">
        <v>9</v>
      </c>
    </row>
    <row r="1933" spans="1:8" ht="30" x14ac:dyDescent="0.25">
      <c r="A1933" s="40" t="s">
        <v>3891</v>
      </c>
      <c r="B1933" s="40"/>
      <c r="C1933" s="41" t="s">
        <v>3892</v>
      </c>
      <c r="D1933" s="42" t="s">
        <v>21</v>
      </c>
      <c r="E1933" s="43">
        <v>631.29</v>
      </c>
      <c r="F1933" s="43">
        <v>0.88</v>
      </c>
      <c r="G1933" s="43">
        <v>632.16999999999996</v>
      </c>
      <c r="H1933" s="19">
        <v>9</v>
      </c>
    </row>
    <row r="1934" spans="1:8" x14ac:dyDescent="0.25">
      <c r="A1934" s="40" t="s">
        <v>3893</v>
      </c>
      <c r="B1934" s="40"/>
      <c r="C1934" s="41" t="s">
        <v>3894</v>
      </c>
      <c r="D1934" s="42" t="s">
        <v>21</v>
      </c>
      <c r="E1934" s="43">
        <v>478.2</v>
      </c>
      <c r="F1934" s="43">
        <v>21.69</v>
      </c>
      <c r="G1934" s="43">
        <v>499.89</v>
      </c>
      <c r="H1934" s="19">
        <v>9</v>
      </c>
    </row>
    <row r="1935" spans="1:8" x14ac:dyDescent="0.25">
      <c r="A1935" s="40" t="s">
        <v>3895</v>
      </c>
      <c r="B1935" s="40"/>
      <c r="C1935" s="41" t="s">
        <v>3896</v>
      </c>
      <c r="D1935" s="42" t="s">
        <v>21</v>
      </c>
      <c r="E1935" s="43">
        <v>329.41</v>
      </c>
      <c r="F1935" s="43">
        <v>21.69</v>
      </c>
      <c r="G1935" s="43">
        <v>351.1</v>
      </c>
      <c r="H1935" s="19">
        <v>9</v>
      </c>
    </row>
    <row r="1936" spans="1:8" x14ac:dyDescent="0.25">
      <c r="A1936" s="40" t="s">
        <v>3897</v>
      </c>
      <c r="B1936" s="40"/>
      <c r="C1936" s="41" t="s">
        <v>3898</v>
      </c>
      <c r="D1936" s="42" t="s">
        <v>21</v>
      </c>
      <c r="E1936" s="43">
        <v>303.77</v>
      </c>
      <c r="F1936" s="43">
        <v>122.02</v>
      </c>
      <c r="G1936" s="43">
        <v>425.79</v>
      </c>
      <c r="H1936" s="19">
        <v>9</v>
      </c>
    </row>
    <row r="1937" spans="1:8" x14ac:dyDescent="0.25">
      <c r="A1937" s="40" t="s">
        <v>3899</v>
      </c>
      <c r="B1937" s="40"/>
      <c r="C1937" s="41" t="s">
        <v>3900</v>
      </c>
      <c r="D1937" s="42" t="s">
        <v>3901</v>
      </c>
      <c r="E1937" s="43">
        <v>613.84</v>
      </c>
      <c r="F1937" s="43">
        <v>0.88</v>
      </c>
      <c r="G1937" s="43">
        <v>614.72</v>
      </c>
      <c r="H1937" s="19">
        <v>9</v>
      </c>
    </row>
    <row r="1938" spans="1:8" x14ac:dyDescent="0.25">
      <c r="A1938" s="40" t="s">
        <v>3902</v>
      </c>
      <c r="B1938" s="40"/>
      <c r="C1938" s="41" t="s">
        <v>3903</v>
      </c>
      <c r="D1938" s="42" t="s">
        <v>21</v>
      </c>
      <c r="E1938" s="43">
        <v>23.5</v>
      </c>
      <c r="F1938" s="43">
        <v>43.37</v>
      </c>
      <c r="G1938" s="43">
        <v>66.87</v>
      </c>
      <c r="H1938" s="19">
        <v>9</v>
      </c>
    </row>
    <row r="1939" spans="1:8" x14ac:dyDescent="0.25">
      <c r="A1939" s="40" t="s">
        <v>3904</v>
      </c>
      <c r="B1939" s="40"/>
      <c r="C1939" s="41" t="s">
        <v>3905</v>
      </c>
      <c r="D1939" s="42" t="s">
        <v>3901</v>
      </c>
      <c r="E1939" s="43">
        <v>465.84</v>
      </c>
      <c r="F1939" s="43">
        <v>0.88</v>
      </c>
      <c r="G1939" s="43">
        <v>466.72</v>
      </c>
      <c r="H1939" s="19">
        <v>9</v>
      </c>
    </row>
    <row r="1940" spans="1:8" x14ac:dyDescent="0.25">
      <c r="A1940" s="40" t="s">
        <v>3906</v>
      </c>
      <c r="B1940" s="40"/>
      <c r="C1940" s="41" t="s">
        <v>3907</v>
      </c>
      <c r="D1940" s="42" t="s">
        <v>21</v>
      </c>
      <c r="E1940" s="43"/>
      <c r="F1940" s="43">
        <v>244.04</v>
      </c>
      <c r="G1940" s="43">
        <v>244.04</v>
      </c>
      <c r="H1940" s="19">
        <v>9</v>
      </c>
    </row>
    <row r="1941" spans="1:8" x14ac:dyDescent="0.25">
      <c r="A1941" s="40" t="s">
        <v>3908</v>
      </c>
      <c r="B1941" s="40"/>
      <c r="C1941" s="41" t="s">
        <v>3909</v>
      </c>
      <c r="D1941" s="42" t="s">
        <v>859</v>
      </c>
      <c r="E1941" s="43">
        <v>18.899999999999999</v>
      </c>
      <c r="F1941" s="43">
        <v>0.71</v>
      </c>
      <c r="G1941" s="43">
        <v>19.61</v>
      </c>
      <c r="H1941" s="19">
        <v>9</v>
      </c>
    </row>
    <row r="1942" spans="1:8" x14ac:dyDescent="0.25">
      <c r="A1942" s="40" t="s">
        <v>3910</v>
      </c>
      <c r="B1942" s="40"/>
      <c r="C1942" s="41" t="s">
        <v>3911</v>
      </c>
      <c r="D1942" s="42" t="s">
        <v>859</v>
      </c>
      <c r="E1942" s="43">
        <v>18.899999999999999</v>
      </c>
      <c r="F1942" s="43">
        <v>1.06</v>
      </c>
      <c r="G1942" s="43">
        <v>19.96</v>
      </c>
      <c r="H1942" s="19">
        <v>9</v>
      </c>
    </row>
    <row r="1943" spans="1:8" ht="30" x14ac:dyDescent="0.25">
      <c r="A1943" s="40" t="s">
        <v>3912</v>
      </c>
      <c r="B1943" s="40"/>
      <c r="C1943" s="41" t="s">
        <v>3913</v>
      </c>
      <c r="D1943" s="42" t="s">
        <v>73</v>
      </c>
      <c r="E1943" s="43">
        <v>577.5</v>
      </c>
      <c r="F1943" s="43">
        <v>8.82</v>
      </c>
      <c r="G1943" s="43">
        <v>586.32000000000005</v>
      </c>
      <c r="H1943" s="19">
        <v>9</v>
      </c>
    </row>
    <row r="1944" spans="1:8" ht="30" x14ac:dyDescent="0.25">
      <c r="A1944" s="40" t="s">
        <v>3914</v>
      </c>
      <c r="B1944" s="40"/>
      <c r="C1944" s="41" t="s">
        <v>3915</v>
      </c>
      <c r="D1944" s="42" t="s">
        <v>73</v>
      </c>
      <c r="E1944" s="43">
        <v>720</v>
      </c>
      <c r="F1944" s="43">
        <v>8.82</v>
      </c>
      <c r="G1944" s="43">
        <v>728.82</v>
      </c>
      <c r="H1944" s="19">
        <v>9</v>
      </c>
    </row>
    <row r="1945" spans="1:8" x14ac:dyDescent="0.25">
      <c r="A1945" s="40" t="s">
        <v>3916</v>
      </c>
      <c r="B1945" s="40"/>
      <c r="C1945" s="41" t="s">
        <v>3917</v>
      </c>
      <c r="D1945" s="42" t="s">
        <v>3901</v>
      </c>
      <c r="E1945" s="43">
        <v>36.49</v>
      </c>
      <c r="F1945" s="43">
        <v>0.88</v>
      </c>
      <c r="G1945" s="43">
        <v>37.369999999999997</v>
      </c>
      <c r="H1945" s="19">
        <v>9</v>
      </c>
    </row>
    <row r="1946" spans="1:8" x14ac:dyDescent="0.25">
      <c r="A1946" s="40" t="s">
        <v>3918</v>
      </c>
      <c r="B1946" s="40"/>
      <c r="C1946" s="41" t="s">
        <v>3919</v>
      </c>
      <c r="D1946" s="42" t="s">
        <v>21</v>
      </c>
      <c r="E1946" s="43">
        <v>18.52</v>
      </c>
      <c r="F1946" s="43">
        <v>61.01</v>
      </c>
      <c r="G1946" s="43">
        <v>79.53</v>
      </c>
      <c r="H1946" s="19">
        <v>9</v>
      </c>
    </row>
    <row r="1947" spans="1:8" x14ac:dyDescent="0.25">
      <c r="A1947" s="40" t="s">
        <v>3920</v>
      </c>
      <c r="B1947" s="40"/>
      <c r="C1947" s="41" t="s">
        <v>3921</v>
      </c>
      <c r="D1947" s="42" t="s">
        <v>21</v>
      </c>
      <c r="E1947" s="43">
        <v>72.84</v>
      </c>
      <c r="F1947" s="43">
        <v>0.88</v>
      </c>
      <c r="G1947" s="43">
        <v>73.72</v>
      </c>
      <c r="H1947" s="19">
        <v>9</v>
      </c>
    </row>
    <row r="1948" spans="1:8" x14ac:dyDescent="0.25">
      <c r="A1948" s="40" t="s">
        <v>3922</v>
      </c>
      <c r="B1948" s="40"/>
      <c r="C1948" s="41" t="s">
        <v>3923</v>
      </c>
      <c r="D1948" s="42" t="s">
        <v>21</v>
      </c>
      <c r="E1948" s="43">
        <v>209.24</v>
      </c>
      <c r="F1948" s="43">
        <v>122.02</v>
      </c>
      <c r="G1948" s="43">
        <v>331.26</v>
      </c>
      <c r="H1948" s="19">
        <v>9</v>
      </c>
    </row>
    <row r="1949" spans="1:8" x14ac:dyDescent="0.25">
      <c r="A1949" s="40" t="s">
        <v>3924</v>
      </c>
      <c r="B1949" s="40"/>
      <c r="C1949" s="41" t="s">
        <v>3925</v>
      </c>
      <c r="D1949" s="42" t="s">
        <v>21</v>
      </c>
      <c r="E1949" s="43">
        <v>313.58999999999997</v>
      </c>
      <c r="F1949" s="43">
        <v>0.88</v>
      </c>
      <c r="G1949" s="43">
        <v>314.47000000000003</v>
      </c>
      <c r="H1949" s="19">
        <v>9</v>
      </c>
    </row>
    <row r="1950" spans="1:8" ht="30" x14ac:dyDescent="0.25">
      <c r="A1950" s="40" t="s">
        <v>3926</v>
      </c>
      <c r="B1950" s="40"/>
      <c r="C1950" s="41" t="s">
        <v>3927</v>
      </c>
      <c r="D1950" s="42" t="s">
        <v>21</v>
      </c>
      <c r="E1950" s="43">
        <v>477.94</v>
      </c>
      <c r="F1950" s="43">
        <v>122.02</v>
      </c>
      <c r="G1950" s="43">
        <v>599.96</v>
      </c>
      <c r="H1950" s="19">
        <v>9</v>
      </c>
    </row>
    <row r="1951" spans="1:8" x14ac:dyDescent="0.25">
      <c r="A1951" s="40" t="s">
        <v>3928</v>
      </c>
      <c r="B1951" s="40"/>
      <c r="C1951" s="41" t="s">
        <v>3929</v>
      </c>
      <c r="D1951" s="42" t="s">
        <v>21</v>
      </c>
      <c r="E1951" s="43">
        <v>2673.14</v>
      </c>
      <c r="F1951" s="43">
        <v>43.37</v>
      </c>
      <c r="G1951" s="43">
        <v>2716.51</v>
      </c>
      <c r="H1951" s="19">
        <v>9</v>
      </c>
    </row>
    <row r="1952" spans="1:8" x14ac:dyDescent="0.25">
      <c r="A1952" s="40" t="s">
        <v>3930</v>
      </c>
      <c r="B1952" s="40"/>
      <c r="C1952" s="41" t="s">
        <v>3931</v>
      </c>
      <c r="D1952" s="42" t="s">
        <v>21</v>
      </c>
      <c r="E1952" s="43">
        <v>4028.54</v>
      </c>
      <c r="F1952" s="43">
        <v>43.37</v>
      </c>
      <c r="G1952" s="43">
        <v>4071.91</v>
      </c>
      <c r="H1952" s="19">
        <v>9</v>
      </c>
    </row>
    <row r="1953" spans="1:8" x14ac:dyDescent="0.25">
      <c r="A1953" s="40" t="s">
        <v>3932</v>
      </c>
      <c r="B1953" s="40"/>
      <c r="C1953" s="41" t="s">
        <v>3933</v>
      </c>
      <c r="D1953" s="42" t="s">
        <v>21</v>
      </c>
      <c r="E1953" s="43">
        <v>5211.83</v>
      </c>
      <c r="F1953" s="43">
        <v>43.37</v>
      </c>
      <c r="G1953" s="43">
        <v>5255.2</v>
      </c>
      <c r="H1953" s="19">
        <v>9</v>
      </c>
    </row>
    <row r="1954" spans="1:8" x14ac:dyDescent="0.25">
      <c r="A1954" s="40" t="s">
        <v>3934</v>
      </c>
      <c r="B1954" s="40"/>
      <c r="C1954" s="41" t="s">
        <v>3935</v>
      </c>
      <c r="D1954" s="42"/>
      <c r="E1954" s="43"/>
      <c r="F1954" s="43"/>
      <c r="G1954" s="43"/>
      <c r="H1954" s="19">
        <v>2</v>
      </c>
    </row>
    <row r="1955" spans="1:8" x14ac:dyDescent="0.25">
      <c r="A1955" s="40" t="s">
        <v>3936</v>
      </c>
      <c r="B1955" s="40"/>
      <c r="C1955" s="41" t="s">
        <v>3937</v>
      </c>
      <c r="D1955" s="42"/>
      <c r="E1955" s="43"/>
      <c r="F1955" s="43"/>
      <c r="G1955" s="43"/>
      <c r="H1955" s="19">
        <v>5</v>
      </c>
    </row>
    <row r="1956" spans="1:8" x14ac:dyDescent="0.25">
      <c r="A1956" s="40" t="s">
        <v>3938</v>
      </c>
      <c r="B1956" s="40"/>
      <c r="C1956" s="41" t="s">
        <v>3939</v>
      </c>
      <c r="D1956" s="42" t="s">
        <v>21</v>
      </c>
      <c r="E1956" s="43">
        <v>39.74</v>
      </c>
      <c r="F1956" s="43">
        <v>74.66</v>
      </c>
      <c r="G1956" s="43">
        <v>114.4</v>
      </c>
      <c r="H1956" s="19">
        <v>9</v>
      </c>
    </row>
    <row r="1957" spans="1:8" x14ac:dyDescent="0.25">
      <c r="A1957" s="40" t="s">
        <v>3940</v>
      </c>
      <c r="B1957" s="40"/>
      <c r="C1957" s="41" t="s">
        <v>3941</v>
      </c>
      <c r="D1957" s="42" t="s">
        <v>21</v>
      </c>
      <c r="E1957" s="43">
        <v>81.42</v>
      </c>
      <c r="F1957" s="43">
        <v>104.18</v>
      </c>
      <c r="G1957" s="43">
        <v>185.6</v>
      </c>
      <c r="H1957" s="19">
        <v>9</v>
      </c>
    </row>
    <row r="1958" spans="1:8" x14ac:dyDescent="0.25">
      <c r="A1958" s="40" t="s">
        <v>3942</v>
      </c>
      <c r="B1958" s="40"/>
      <c r="C1958" s="41" t="s">
        <v>3943</v>
      </c>
      <c r="D1958" s="42" t="s">
        <v>21</v>
      </c>
      <c r="E1958" s="43">
        <v>144.38</v>
      </c>
      <c r="F1958" s="43">
        <v>133.69</v>
      </c>
      <c r="G1958" s="43">
        <v>278.07</v>
      </c>
      <c r="H1958" s="19">
        <v>9</v>
      </c>
    </row>
    <row r="1959" spans="1:8" x14ac:dyDescent="0.25">
      <c r="A1959" s="40" t="s">
        <v>3944</v>
      </c>
      <c r="B1959" s="40"/>
      <c r="C1959" s="41" t="s">
        <v>3945</v>
      </c>
      <c r="D1959" s="42" t="s">
        <v>21</v>
      </c>
      <c r="E1959" s="43">
        <v>559.37</v>
      </c>
      <c r="F1959" s="43">
        <v>165.77</v>
      </c>
      <c r="G1959" s="43">
        <v>725.14</v>
      </c>
      <c r="H1959" s="19">
        <v>9</v>
      </c>
    </row>
    <row r="1960" spans="1:8" x14ac:dyDescent="0.25">
      <c r="A1960" s="40" t="s">
        <v>3946</v>
      </c>
      <c r="B1960" s="40"/>
      <c r="C1960" s="41" t="s">
        <v>3947</v>
      </c>
      <c r="D1960" s="42" t="s">
        <v>21</v>
      </c>
      <c r="E1960" s="43">
        <v>1237.98</v>
      </c>
      <c r="F1960" s="43">
        <v>222.21</v>
      </c>
      <c r="G1960" s="43">
        <v>1460.19</v>
      </c>
      <c r="H1960" s="19">
        <v>9</v>
      </c>
    </row>
    <row r="1961" spans="1:8" ht="30" x14ac:dyDescent="0.25">
      <c r="A1961" s="40" t="s">
        <v>3948</v>
      </c>
      <c r="B1961" s="40"/>
      <c r="C1961" s="41" t="s">
        <v>3949</v>
      </c>
      <c r="D1961" s="42"/>
      <c r="E1961" s="43"/>
      <c r="F1961" s="43"/>
      <c r="G1961" s="43"/>
      <c r="H1961" s="19">
        <v>5</v>
      </c>
    </row>
    <row r="1962" spans="1:8" x14ac:dyDescent="0.25">
      <c r="A1962" s="40" t="s">
        <v>3950</v>
      </c>
      <c r="B1962" s="40"/>
      <c r="C1962" s="41" t="s">
        <v>3951</v>
      </c>
      <c r="D1962" s="42" t="s">
        <v>21</v>
      </c>
      <c r="E1962" s="43">
        <v>84.49</v>
      </c>
      <c r="F1962" s="43">
        <v>65.06</v>
      </c>
      <c r="G1962" s="43">
        <v>149.55000000000001</v>
      </c>
      <c r="H1962" s="19">
        <v>9</v>
      </c>
    </row>
    <row r="1963" spans="1:8" x14ac:dyDescent="0.25">
      <c r="A1963" s="40" t="s">
        <v>3952</v>
      </c>
      <c r="B1963" s="40"/>
      <c r="C1963" s="41" t="s">
        <v>3953</v>
      </c>
      <c r="D1963" s="42" t="s">
        <v>21</v>
      </c>
      <c r="E1963" s="43">
        <v>155.21</v>
      </c>
      <c r="F1963" s="43">
        <v>86.74</v>
      </c>
      <c r="G1963" s="43">
        <v>241.95</v>
      </c>
      <c r="H1963" s="19">
        <v>9</v>
      </c>
    </row>
    <row r="1964" spans="1:8" x14ac:dyDescent="0.25">
      <c r="A1964" s="40" t="s">
        <v>3954</v>
      </c>
      <c r="B1964" s="40"/>
      <c r="C1964" s="41" t="s">
        <v>3955</v>
      </c>
      <c r="D1964" s="42" t="s">
        <v>21</v>
      </c>
      <c r="E1964" s="43">
        <v>344.18</v>
      </c>
      <c r="F1964" s="43">
        <v>108.43</v>
      </c>
      <c r="G1964" s="43">
        <v>452.61</v>
      </c>
      <c r="H1964" s="19">
        <v>9</v>
      </c>
    </row>
    <row r="1965" spans="1:8" x14ac:dyDescent="0.25">
      <c r="A1965" s="40" t="s">
        <v>3956</v>
      </c>
      <c r="B1965" s="40"/>
      <c r="C1965" s="41" t="s">
        <v>3957</v>
      </c>
      <c r="D1965" s="42" t="s">
        <v>21</v>
      </c>
      <c r="E1965" s="43">
        <v>573.88</v>
      </c>
      <c r="F1965" s="43">
        <v>130.11000000000001</v>
      </c>
      <c r="G1965" s="43">
        <v>703.99</v>
      </c>
      <c r="H1965" s="19">
        <v>9</v>
      </c>
    </row>
    <row r="1966" spans="1:8" x14ac:dyDescent="0.25">
      <c r="A1966" s="40" t="s">
        <v>3958</v>
      </c>
      <c r="B1966" s="40"/>
      <c r="C1966" s="41" t="s">
        <v>3959</v>
      </c>
      <c r="D1966" s="42"/>
      <c r="E1966" s="43"/>
      <c r="F1966" s="43"/>
      <c r="G1966" s="43"/>
      <c r="H1966" s="19">
        <v>5</v>
      </c>
    </row>
    <row r="1967" spans="1:8" ht="30" x14ac:dyDescent="0.25">
      <c r="A1967" s="40" t="s">
        <v>3960</v>
      </c>
      <c r="B1967" s="40"/>
      <c r="C1967" s="41" t="s">
        <v>3961</v>
      </c>
      <c r="D1967" s="42" t="s">
        <v>21</v>
      </c>
      <c r="E1967" s="43">
        <v>526</v>
      </c>
      <c r="F1967" s="43">
        <v>129.69999999999999</v>
      </c>
      <c r="G1967" s="43">
        <v>655.7</v>
      </c>
      <c r="H1967" s="19">
        <v>9</v>
      </c>
    </row>
    <row r="1968" spans="1:8" ht="30" x14ac:dyDescent="0.25">
      <c r="A1968" s="40" t="s">
        <v>3962</v>
      </c>
      <c r="B1968" s="40"/>
      <c r="C1968" s="41" t="s">
        <v>3963</v>
      </c>
      <c r="D1968" s="42" t="s">
        <v>21</v>
      </c>
      <c r="E1968" s="43">
        <v>503.96</v>
      </c>
      <c r="F1968" s="43">
        <v>129.69999999999999</v>
      </c>
      <c r="G1968" s="43">
        <v>633.66</v>
      </c>
      <c r="H1968" s="19">
        <v>9</v>
      </c>
    </row>
    <row r="1969" spans="1:8" ht="30" x14ac:dyDescent="0.25">
      <c r="A1969" s="40" t="s">
        <v>3964</v>
      </c>
      <c r="B1969" s="40"/>
      <c r="C1969" s="41" t="s">
        <v>3965</v>
      </c>
      <c r="D1969" s="42" t="s">
        <v>21</v>
      </c>
      <c r="E1969" s="43">
        <v>742.08</v>
      </c>
      <c r="F1969" s="43">
        <v>162.13</v>
      </c>
      <c r="G1969" s="43">
        <v>904.21</v>
      </c>
      <c r="H1969" s="19">
        <v>9</v>
      </c>
    </row>
    <row r="1970" spans="1:8" ht="30" x14ac:dyDescent="0.25">
      <c r="A1970" s="40" t="s">
        <v>3966</v>
      </c>
      <c r="B1970" s="40"/>
      <c r="C1970" s="41" t="s">
        <v>3967</v>
      </c>
      <c r="D1970" s="42" t="s">
        <v>21</v>
      </c>
      <c r="E1970" s="43">
        <v>732.05</v>
      </c>
      <c r="F1970" s="43">
        <v>162.13</v>
      </c>
      <c r="G1970" s="43">
        <v>894.18</v>
      </c>
      <c r="H1970" s="19">
        <v>9</v>
      </c>
    </row>
    <row r="1971" spans="1:8" ht="30" x14ac:dyDescent="0.25">
      <c r="A1971" s="40" t="s">
        <v>3968</v>
      </c>
      <c r="B1971" s="40"/>
      <c r="C1971" s="41" t="s">
        <v>3969</v>
      </c>
      <c r="D1971" s="42" t="s">
        <v>21</v>
      </c>
      <c r="E1971" s="43">
        <v>949.03</v>
      </c>
      <c r="F1971" s="43">
        <v>194.55</v>
      </c>
      <c r="G1971" s="43">
        <v>1143.58</v>
      </c>
      <c r="H1971" s="19">
        <v>9</v>
      </c>
    </row>
    <row r="1972" spans="1:8" ht="30" x14ac:dyDescent="0.25">
      <c r="A1972" s="40" t="s">
        <v>3970</v>
      </c>
      <c r="B1972" s="40"/>
      <c r="C1972" s="41" t="s">
        <v>3971</v>
      </c>
      <c r="D1972" s="42" t="s">
        <v>21</v>
      </c>
      <c r="E1972" s="43">
        <v>1487.88</v>
      </c>
      <c r="F1972" s="43">
        <v>194.55</v>
      </c>
      <c r="G1972" s="43">
        <v>1682.43</v>
      </c>
      <c r="H1972" s="19">
        <v>9</v>
      </c>
    </row>
    <row r="1973" spans="1:8" x14ac:dyDescent="0.25">
      <c r="A1973" s="40" t="s">
        <v>3972</v>
      </c>
      <c r="B1973" s="40"/>
      <c r="C1973" s="41" t="s">
        <v>3973</v>
      </c>
      <c r="D1973" s="42"/>
      <c r="E1973" s="43"/>
      <c r="F1973" s="43"/>
      <c r="G1973" s="43"/>
      <c r="H1973" s="19">
        <v>5</v>
      </c>
    </row>
    <row r="1974" spans="1:8" ht="30" x14ac:dyDescent="0.25">
      <c r="A1974" s="40" t="s">
        <v>3974</v>
      </c>
      <c r="B1974" s="40"/>
      <c r="C1974" s="41" t="s">
        <v>3975</v>
      </c>
      <c r="D1974" s="42" t="s">
        <v>21</v>
      </c>
      <c r="E1974" s="43">
        <v>631.98</v>
      </c>
      <c r="F1974" s="43">
        <v>97.28</v>
      </c>
      <c r="G1974" s="43">
        <v>729.26</v>
      </c>
      <c r="H1974" s="19">
        <v>9</v>
      </c>
    </row>
    <row r="1975" spans="1:8" ht="30" x14ac:dyDescent="0.25">
      <c r="A1975" s="40" t="s">
        <v>3976</v>
      </c>
      <c r="B1975" s="40"/>
      <c r="C1975" s="41" t="s">
        <v>3977</v>
      </c>
      <c r="D1975" s="42" t="s">
        <v>21</v>
      </c>
      <c r="E1975" s="43">
        <v>754.2</v>
      </c>
      <c r="F1975" s="43">
        <v>97.28</v>
      </c>
      <c r="G1975" s="43">
        <v>851.48</v>
      </c>
      <c r="H1975" s="19">
        <v>9</v>
      </c>
    </row>
    <row r="1976" spans="1:8" ht="30" x14ac:dyDescent="0.25">
      <c r="A1976" s="40" t="s">
        <v>3978</v>
      </c>
      <c r="B1976" s="40"/>
      <c r="C1976" s="41" t="s">
        <v>3979</v>
      </c>
      <c r="D1976" s="42" t="s">
        <v>21</v>
      </c>
      <c r="E1976" s="43">
        <v>859.33</v>
      </c>
      <c r="F1976" s="43">
        <v>129.69999999999999</v>
      </c>
      <c r="G1976" s="43">
        <v>989.03</v>
      </c>
      <c r="H1976" s="19">
        <v>9</v>
      </c>
    </row>
    <row r="1977" spans="1:8" ht="30" x14ac:dyDescent="0.25">
      <c r="A1977" s="40" t="s">
        <v>3980</v>
      </c>
      <c r="B1977" s="40"/>
      <c r="C1977" s="41" t="s">
        <v>3981</v>
      </c>
      <c r="D1977" s="42" t="s">
        <v>21</v>
      </c>
      <c r="E1977" s="43">
        <v>936.07</v>
      </c>
      <c r="F1977" s="43">
        <v>129.69999999999999</v>
      </c>
      <c r="G1977" s="43">
        <v>1065.77</v>
      </c>
      <c r="H1977" s="19">
        <v>9</v>
      </c>
    </row>
    <row r="1978" spans="1:8" ht="30" x14ac:dyDescent="0.25">
      <c r="A1978" s="40" t="s">
        <v>3982</v>
      </c>
      <c r="B1978" s="40"/>
      <c r="C1978" s="41" t="s">
        <v>3983</v>
      </c>
      <c r="D1978" s="42" t="s">
        <v>21</v>
      </c>
      <c r="E1978" s="43">
        <v>1228.4100000000001</v>
      </c>
      <c r="F1978" s="43">
        <v>162.13</v>
      </c>
      <c r="G1978" s="43">
        <v>1390.54</v>
      </c>
      <c r="H1978" s="19">
        <v>9</v>
      </c>
    </row>
    <row r="1979" spans="1:8" ht="30" x14ac:dyDescent="0.25">
      <c r="A1979" s="40" t="s">
        <v>3984</v>
      </c>
      <c r="B1979" s="40"/>
      <c r="C1979" s="41" t="s">
        <v>3985</v>
      </c>
      <c r="D1979" s="42" t="s">
        <v>21</v>
      </c>
      <c r="E1979" s="43">
        <v>1953.72</v>
      </c>
      <c r="F1979" s="43">
        <v>162.13</v>
      </c>
      <c r="G1979" s="43">
        <v>2115.85</v>
      </c>
      <c r="H1979" s="19">
        <v>9</v>
      </c>
    </row>
    <row r="1980" spans="1:8" x14ac:dyDescent="0.25">
      <c r="A1980" s="40" t="s">
        <v>3986</v>
      </c>
      <c r="B1980" s="40"/>
      <c r="C1980" s="41" t="s">
        <v>3987</v>
      </c>
      <c r="D1980" s="42"/>
      <c r="E1980" s="43"/>
      <c r="F1980" s="43"/>
      <c r="G1980" s="43"/>
      <c r="H1980" s="19">
        <v>5</v>
      </c>
    </row>
    <row r="1981" spans="1:8" ht="30" x14ac:dyDescent="0.25">
      <c r="A1981" s="40" t="s">
        <v>3988</v>
      </c>
      <c r="B1981" s="40"/>
      <c r="C1981" s="41" t="s">
        <v>3989</v>
      </c>
      <c r="D1981" s="42" t="s">
        <v>73</v>
      </c>
      <c r="E1981" s="43">
        <v>2800.27</v>
      </c>
      <c r="F1981" s="43">
        <v>115.01</v>
      </c>
      <c r="G1981" s="43">
        <v>2915.28</v>
      </c>
      <c r="H1981" s="19">
        <v>9</v>
      </c>
    </row>
    <row r="1982" spans="1:8" x14ac:dyDescent="0.25">
      <c r="A1982" s="40" t="s">
        <v>3990</v>
      </c>
      <c r="B1982" s="40"/>
      <c r="C1982" s="41" t="s">
        <v>3991</v>
      </c>
      <c r="D1982" s="42"/>
      <c r="E1982" s="43"/>
      <c r="F1982" s="43"/>
      <c r="G1982" s="43"/>
      <c r="H1982" s="19">
        <v>5</v>
      </c>
    </row>
    <row r="1983" spans="1:8" x14ac:dyDescent="0.25">
      <c r="A1983" s="40" t="s">
        <v>3992</v>
      </c>
      <c r="B1983" s="40"/>
      <c r="C1983" s="41" t="s">
        <v>3993</v>
      </c>
      <c r="D1983" s="42" t="s">
        <v>592</v>
      </c>
      <c r="E1983" s="43">
        <v>110.45</v>
      </c>
      <c r="F1983" s="43">
        <v>7.72</v>
      </c>
      <c r="G1983" s="43">
        <v>118.17</v>
      </c>
      <c r="H1983" s="19">
        <v>9</v>
      </c>
    </row>
    <row r="1984" spans="1:8" x14ac:dyDescent="0.25">
      <c r="A1984" s="40" t="s">
        <v>3994</v>
      </c>
      <c r="B1984" s="40"/>
      <c r="C1984" s="41" t="s">
        <v>3995</v>
      </c>
      <c r="D1984" s="42"/>
      <c r="E1984" s="43"/>
      <c r="F1984" s="43"/>
      <c r="G1984" s="43"/>
      <c r="H1984" s="19">
        <v>5</v>
      </c>
    </row>
    <row r="1985" spans="1:8" x14ac:dyDescent="0.25">
      <c r="A1985" s="40" t="s">
        <v>3996</v>
      </c>
      <c r="B1985" s="40"/>
      <c r="C1985" s="41" t="s">
        <v>3997</v>
      </c>
      <c r="D1985" s="42" t="s">
        <v>21</v>
      </c>
      <c r="E1985" s="43">
        <v>34.340000000000003</v>
      </c>
      <c r="F1985" s="43">
        <v>13.01</v>
      </c>
      <c r="G1985" s="43">
        <v>47.35</v>
      </c>
      <c r="H1985" s="19">
        <v>9</v>
      </c>
    </row>
    <row r="1986" spans="1:8" x14ac:dyDescent="0.25">
      <c r="A1986" s="40" t="s">
        <v>3998</v>
      </c>
      <c r="B1986" s="40"/>
      <c r="C1986" s="41" t="s">
        <v>3999</v>
      </c>
      <c r="D1986" s="42" t="s">
        <v>21</v>
      </c>
      <c r="E1986" s="43">
        <v>48.23</v>
      </c>
      <c r="F1986" s="43">
        <v>21.69</v>
      </c>
      <c r="G1986" s="43">
        <v>69.92</v>
      </c>
      <c r="H1986" s="19">
        <v>9</v>
      </c>
    </row>
    <row r="1987" spans="1:8" x14ac:dyDescent="0.25">
      <c r="A1987" s="40" t="s">
        <v>4000</v>
      </c>
      <c r="B1987" s="40"/>
      <c r="C1987" s="41" t="s">
        <v>4001</v>
      </c>
      <c r="D1987" s="42" t="s">
        <v>21</v>
      </c>
      <c r="E1987" s="43">
        <v>58.52</v>
      </c>
      <c r="F1987" s="43">
        <v>43.37</v>
      </c>
      <c r="G1987" s="43">
        <v>101.89</v>
      </c>
      <c r="H1987" s="19">
        <v>9</v>
      </c>
    </row>
    <row r="1988" spans="1:8" x14ac:dyDescent="0.25">
      <c r="A1988" s="40" t="s">
        <v>4002</v>
      </c>
      <c r="B1988" s="40"/>
      <c r="C1988" s="41" t="s">
        <v>4003</v>
      </c>
      <c r="D1988" s="42" t="s">
        <v>21</v>
      </c>
      <c r="E1988" s="43">
        <v>170.6</v>
      </c>
      <c r="F1988" s="43">
        <v>43.37</v>
      </c>
      <c r="G1988" s="43">
        <v>213.97</v>
      </c>
      <c r="H1988" s="19">
        <v>9</v>
      </c>
    </row>
    <row r="1989" spans="1:8" x14ac:dyDescent="0.25">
      <c r="A1989" s="40" t="s">
        <v>4004</v>
      </c>
      <c r="B1989" s="40"/>
      <c r="C1989" s="41" t="s">
        <v>4005</v>
      </c>
      <c r="D1989" s="42" t="s">
        <v>21</v>
      </c>
      <c r="E1989" s="43">
        <v>254.47</v>
      </c>
      <c r="F1989" s="43">
        <v>43.37</v>
      </c>
      <c r="G1989" s="43">
        <v>297.83999999999997</v>
      </c>
      <c r="H1989" s="19">
        <v>9</v>
      </c>
    </row>
    <row r="1990" spans="1:8" x14ac:dyDescent="0.25">
      <c r="A1990" s="40" t="s">
        <v>4006</v>
      </c>
      <c r="B1990" s="40"/>
      <c r="C1990" s="41" t="s">
        <v>4007</v>
      </c>
      <c r="D1990" s="42" t="s">
        <v>21</v>
      </c>
      <c r="E1990" s="43">
        <v>717.95</v>
      </c>
      <c r="F1990" s="43">
        <v>52.05</v>
      </c>
      <c r="G1990" s="43">
        <v>770</v>
      </c>
      <c r="H1990" s="19">
        <v>9</v>
      </c>
    </row>
    <row r="1991" spans="1:8" x14ac:dyDescent="0.25">
      <c r="A1991" s="40" t="s">
        <v>4008</v>
      </c>
      <c r="B1991" s="40"/>
      <c r="C1991" s="41" t="s">
        <v>4009</v>
      </c>
      <c r="D1991" s="42" t="s">
        <v>21</v>
      </c>
      <c r="E1991" s="43">
        <v>305.29000000000002</v>
      </c>
      <c r="F1991" s="43">
        <v>52.05</v>
      </c>
      <c r="G1991" s="43">
        <v>357.34</v>
      </c>
      <c r="H1991" s="19">
        <v>9</v>
      </c>
    </row>
    <row r="1992" spans="1:8" x14ac:dyDescent="0.25">
      <c r="A1992" s="40" t="s">
        <v>4010</v>
      </c>
      <c r="B1992" s="40"/>
      <c r="C1992" s="41" t="s">
        <v>4011</v>
      </c>
      <c r="D1992" s="42"/>
      <c r="E1992" s="43"/>
      <c r="F1992" s="43"/>
      <c r="G1992" s="43"/>
      <c r="H1992" s="19">
        <v>5</v>
      </c>
    </row>
    <row r="1993" spans="1:8" x14ac:dyDescent="0.25">
      <c r="A1993" s="40" t="s">
        <v>4012</v>
      </c>
      <c r="B1993" s="40"/>
      <c r="C1993" s="41" t="s">
        <v>4013</v>
      </c>
      <c r="D1993" s="42" t="s">
        <v>21</v>
      </c>
      <c r="E1993" s="43">
        <v>28.94</v>
      </c>
      <c r="F1993" s="43">
        <v>8.68</v>
      </c>
      <c r="G1993" s="43">
        <v>37.619999999999997</v>
      </c>
      <c r="H1993" s="19">
        <v>9</v>
      </c>
    </row>
    <row r="1994" spans="1:8" x14ac:dyDescent="0.25">
      <c r="A1994" s="40" t="s">
        <v>4014</v>
      </c>
      <c r="B1994" s="40"/>
      <c r="C1994" s="41" t="s">
        <v>4015</v>
      </c>
      <c r="D1994" s="42" t="s">
        <v>21</v>
      </c>
      <c r="E1994" s="43">
        <v>59.78</v>
      </c>
      <c r="F1994" s="43">
        <v>8.68</v>
      </c>
      <c r="G1994" s="43">
        <v>68.459999999999994</v>
      </c>
      <c r="H1994" s="19">
        <v>9</v>
      </c>
    </row>
    <row r="1995" spans="1:8" x14ac:dyDescent="0.25">
      <c r="A1995" s="40" t="s">
        <v>4016</v>
      </c>
      <c r="B1995" s="40"/>
      <c r="C1995" s="41" t="s">
        <v>4017</v>
      </c>
      <c r="D1995" s="42" t="s">
        <v>21</v>
      </c>
      <c r="E1995" s="43">
        <v>93.69</v>
      </c>
      <c r="F1995" s="43">
        <v>8.68</v>
      </c>
      <c r="G1995" s="43">
        <v>102.37</v>
      </c>
      <c r="H1995" s="19">
        <v>9</v>
      </c>
    </row>
    <row r="1996" spans="1:8" x14ac:dyDescent="0.25">
      <c r="A1996" s="40" t="s">
        <v>4018</v>
      </c>
      <c r="B1996" s="40"/>
      <c r="C1996" s="41" t="s">
        <v>4019</v>
      </c>
      <c r="D1996" s="42" t="s">
        <v>21</v>
      </c>
      <c r="E1996" s="43">
        <v>136.82</v>
      </c>
      <c r="F1996" s="43">
        <v>8.68</v>
      </c>
      <c r="G1996" s="43">
        <v>145.5</v>
      </c>
      <c r="H1996" s="19">
        <v>9</v>
      </c>
    </row>
    <row r="1997" spans="1:8" x14ac:dyDescent="0.25">
      <c r="A1997" s="40" t="s">
        <v>4020</v>
      </c>
      <c r="B1997" s="40"/>
      <c r="C1997" s="41" t="s">
        <v>4021</v>
      </c>
      <c r="D1997" s="42" t="s">
        <v>21</v>
      </c>
      <c r="E1997" s="43">
        <v>216.35</v>
      </c>
      <c r="F1997" s="43">
        <v>8.68</v>
      </c>
      <c r="G1997" s="43">
        <v>225.03</v>
      </c>
      <c r="H1997" s="19">
        <v>9</v>
      </c>
    </row>
    <row r="1998" spans="1:8" x14ac:dyDescent="0.25">
      <c r="A1998" s="40" t="s">
        <v>4022</v>
      </c>
      <c r="B1998" s="40"/>
      <c r="C1998" s="41" t="s">
        <v>4023</v>
      </c>
      <c r="D1998" s="42" t="s">
        <v>21</v>
      </c>
      <c r="E1998" s="43">
        <v>335.07</v>
      </c>
      <c r="F1998" s="43">
        <v>8.68</v>
      </c>
      <c r="G1998" s="43">
        <v>343.75</v>
      </c>
      <c r="H1998" s="19">
        <v>9</v>
      </c>
    </row>
    <row r="1999" spans="1:8" x14ac:dyDescent="0.25">
      <c r="A1999" s="40" t="s">
        <v>4024</v>
      </c>
      <c r="B1999" s="40"/>
      <c r="C1999" s="41" t="s">
        <v>4025</v>
      </c>
      <c r="D1999" s="42" t="s">
        <v>21</v>
      </c>
      <c r="E1999" s="43">
        <v>10.54</v>
      </c>
      <c r="F1999" s="43">
        <v>8.68</v>
      </c>
      <c r="G1999" s="43">
        <v>19.22</v>
      </c>
      <c r="H1999" s="19">
        <v>9</v>
      </c>
    </row>
    <row r="2000" spans="1:8" x14ac:dyDescent="0.25">
      <c r="A2000" s="40" t="s">
        <v>4026</v>
      </c>
      <c r="B2000" s="40"/>
      <c r="C2000" s="41" t="s">
        <v>4027</v>
      </c>
      <c r="D2000" s="42" t="s">
        <v>21</v>
      </c>
      <c r="E2000" s="43">
        <v>13.15</v>
      </c>
      <c r="F2000" s="43">
        <v>8.68</v>
      </c>
      <c r="G2000" s="43">
        <v>21.83</v>
      </c>
      <c r="H2000" s="19">
        <v>9</v>
      </c>
    </row>
    <row r="2001" spans="1:8" x14ac:dyDescent="0.25">
      <c r="A2001" s="40" t="s">
        <v>4028</v>
      </c>
      <c r="B2001" s="40"/>
      <c r="C2001" s="41" t="s">
        <v>4029</v>
      </c>
      <c r="D2001" s="42" t="s">
        <v>21</v>
      </c>
      <c r="E2001" s="43">
        <v>29.68</v>
      </c>
      <c r="F2001" s="43">
        <v>2.17</v>
      </c>
      <c r="G2001" s="43">
        <v>31.85</v>
      </c>
      <c r="H2001" s="19">
        <v>9</v>
      </c>
    </row>
    <row r="2002" spans="1:8" x14ac:dyDescent="0.25">
      <c r="A2002" s="40" t="s">
        <v>4030</v>
      </c>
      <c r="B2002" s="40"/>
      <c r="C2002" s="41" t="s">
        <v>4031</v>
      </c>
      <c r="D2002" s="42"/>
      <c r="E2002" s="43"/>
      <c r="F2002" s="43"/>
      <c r="G2002" s="43"/>
      <c r="H2002" s="19">
        <v>5</v>
      </c>
    </row>
    <row r="2003" spans="1:8" ht="30" x14ac:dyDescent="0.25">
      <c r="A2003" s="40" t="s">
        <v>4032</v>
      </c>
      <c r="B2003" s="40"/>
      <c r="C2003" s="41" t="s">
        <v>4033</v>
      </c>
      <c r="D2003" s="42" t="s">
        <v>21</v>
      </c>
      <c r="E2003" s="43">
        <v>16261.34</v>
      </c>
      <c r="F2003" s="43">
        <v>272.31</v>
      </c>
      <c r="G2003" s="43">
        <v>16533.650000000001</v>
      </c>
      <c r="H2003" s="19">
        <v>9</v>
      </c>
    </row>
    <row r="2004" spans="1:8" ht="30" x14ac:dyDescent="0.25">
      <c r="A2004" s="40" t="s">
        <v>4034</v>
      </c>
      <c r="B2004" s="40"/>
      <c r="C2004" s="41" t="s">
        <v>4035</v>
      </c>
      <c r="D2004" s="42" t="s">
        <v>21</v>
      </c>
      <c r="E2004" s="43">
        <v>32115.82</v>
      </c>
      <c r="F2004" s="43">
        <v>244.04</v>
      </c>
      <c r="G2004" s="43">
        <v>32359.86</v>
      </c>
      <c r="H2004" s="19">
        <v>9</v>
      </c>
    </row>
    <row r="2005" spans="1:8" ht="30" x14ac:dyDescent="0.25">
      <c r="A2005" s="40" t="s">
        <v>4036</v>
      </c>
      <c r="B2005" s="40"/>
      <c r="C2005" s="41" t="s">
        <v>4037</v>
      </c>
      <c r="D2005" s="42" t="s">
        <v>334</v>
      </c>
      <c r="E2005" s="43">
        <v>32229.74</v>
      </c>
      <c r="F2005" s="43">
        <v>359.75</v>
      </c>
      <c r="G2005" s="43">
        <v>32589.49</v>
      </c>
      <c r="H2005" s="19">
        <v>9</v>
      </c>
    </row>
    <row r="2006" spans="1:8" ht="30" x14ac:dyDescent="0.25">
      <c r="A2006" s="40" t="s">
        <v>4038</v>
      </c>
      <c r="B2006" s="40"/>
      <c r="C2006" s="41" t="s">
        <v>4039</v>
      </c>
      <c r="D2006" s="42" t="s">
        <v>21</v>
      </c>
      <c r="E2006" s="43">
        <v>73023.360000000001</v>
      </c>
      <c r="F2006" s="43">
        <v>43.37</v>
      </c>
      <c r="G2006" s="43">
        <v>73066.73</v>
      </c>
      <c r="H2006" s="19">
        <v>9</v>
      </c>
    </row>
    <row r="2007" spans="1:8" ht="30" x14ac:dyDescent="0.25">
      <c r="A2007" s="40" t="s">
        <v>4040</v>
      </c>
      <c r="B2007" s="40"/>
      <c r="C2007" s="41" t="s">
        <v>4041</v>
      </c>
      <c r="D2007" s="42" t="s">
        <v>21</v>
      </c>
      <c r="E2007" s="43">
        <v>128475.52</v>
      </c>
      <c r="F2007" s="43">
        <v>43.37</v>
      </c>
      <c r="G2007" s="43">
        <v>128518.89</v>
      </c>
      <c r="H2007" s="19">
        <v>9</v>
      </c>
    </row>
    <row r="2008" spans="1:8" ht="30" x14ac:dyDescent="0.25">
      <c r="A2008" s="40" t="s">
        <v>4042</v>
      </c>
      <c r="B2008" s="40"/>
      <c r="C2008" s="41" t="s">
        <v>4043</v>
      </c>
      <c r="D2008" s="42" t="s">
        <v>21</v>
      </c>
      <c r="E2008" s="43">
        <v>9.41</v>
      </c>
      <c r="F2008" s="43">
        <v>13.01</v>
      </c>
      <c r="G2008" s="43">
        <v>22.42</v>
      </c>
      <c r="H2008" s="19">
        <v>9</v>
      </c>
    </row>
    <row r="2009" spans="1:8" ht="30" x14ac:dyDescent="0.25">
      <c r="A2009" s="40" t="s">
        <v>4044</v>
      </c>
      <c r="B2009" s="40"/>
      <c r="C2009" s="41" t="s">
        <v>4045</v>
      </c>
      <c r="D2009" s="42" t="s">
        <v>21</v>
      </c>
      <c r="E2009" s="43">
        <v>27.6</v>
      </c>
      <c r="F2009" s="43">
        <v>13.01</v>
      </c>
      <c r="G2009" s="43">
        <v>40.61</v>
      </c>
      <c r="H2009" s="19">
        <v>9</v>
      </c>
    </row>
    <row r="2010" spans="1:8" ht="30" x14ac:dyDescent="0.25">
      <c r="A2010" s="40" t="s">
        <v>4046</v>
      </c>
      <c r="B2010" s="40"/>
      <c r="C2010" s="41" t="s">
        <v>4047</v>
      </c>
      <c r="D2010" s="42" t="s">
        <v>21</v>
      </c>
      <c r="E2010" s="43">
        <v>111.76</v>
      </c>
      <c r="F2010" s="43">
        <v>26.02</v>
      </c>
      <c r="G2010" s="43">
        <v>137.78</v>
      </c>
      <c r="H2010" s="19">
        <v>9</v>
      </c>
    </row>
    <row r="2011" spans="1:8" ht="30" x14ac:dyDescent="0.25">
      <c r="A2011" s="40" t="s">
        <v>4048</v>
      </c>
      <c r="B2011" s="40"/>
      <c r="C2011" s="41" t="s">
        <v>4049</v>
      </c>
      <c r="D2011" s="42" t="s">
        <v>21</v>
      </c>
      <c r="E2011" s="43">
        <v>139.38</v>
      </c>
      <c r="F2011" s="43">
        <v>26.02</v>
      </c>
      <c r="G2011" s="43">
        <v>165.4</v>
      </c>
      <c r="H2011" s="19">
        <v>9</v>
      </c>
    </row>
    <row r="2012" spans="1:8" ht="30" x14ac:dyDescent="0.25">
      <c r="A2012" s="40" t="s">
        <v>4050</v>
      </c>
      <c r="B2012" s="40"/>
      <c r="C2012" s="41" t="s">
        <v>4051</v>
      </c>
      <c r="D2012" s="42" t="s">
        <v>21</v>
      </c>
      <c r="E2012" s="43">
        <v>119.88</v>
      </c>
      <c r="F2012" s="43">
        <v>39.04</v>
      </c>
      <c r="G2012" s="43">
        <v>158.91999999999999</v>
      </c>
      <c r="H2012" s="19">
        <v>9</v>
      </c>
    </row>
    <row r="2013" spans="1:8" ht="30" x14ac:dyDescent="0.25">
      <c r="A2013" s="40" t="s">
        <v>4052</v>
      </c>
      <c r="B2013" s="40"/>
      <c r="C2013" s="41" t="s">
        <v>4053</v>
      </c>
      <c r="D2013" s="42" t="s">
        <v>21</v>
      </c>
      <c r="E2013" s="43">
        <v>166.92</v>
      </c>
      <c r="F2013" s="43">
        <v>39.04</v>
      </c>
      <c r="G2013" s="43">
        <v>205.96</v>
      </c>
      <c r="H2013" s="19">
        <v>9</v>
      </c>
    </row>
    <row r="2014" spans="1:8" ht="30" x14ac:dyDescent="0.25">
      <c r="A2014" s="40" t="s">
        <v>4054</v>
      </c>
      <c r="B2014" s="40"/>
      <c r="C2014" s="41" t="s">
        <v>4055</v>
      </c>
      <c r="D2014" s="42" t="s">
        <v>21</v>
      </c>
      <c r="E2014" s="43">
        <v>442.47</v>
      </c>
      <c r="F2014" s="43">
        <v>43.37</v>
      </c>
      <c r="G2014" s="43">
        <v>485.84</v>
      </c>
      <c r="H2014" s="19">
        <v>9</v>
      </c>
    </row>
    <row r="2015" spans="1:8" ht="30" x14ac:dyDescent="0.25">
      <c r="A2015" s="40" t="s">
        <v>4056</v>
      </c>
      <c r="B2015" s="40"/>
      <c r="C2015" s="41" t="s">
        <v>4057</v>
      </c>
      <c r="D2015" s="42" t="s">
        <v>21</v>
      </c>
      <c r="E2015" s="43">
        <v>632.95000000000005</v>
      </c>
      <c r="F2015" s="43">
        <v>43.37</v>
      </c>
      <c r="G2015" s="43">
        <v>676.32</v>
      </c>
      <c r="H2015" s="19">
        <v>9</v>
      </c>
    </row>
    <row r="2016" spans="1:8" ht="45" x14ac:dyDescent="0.25">
      <c r="A2016" s="40" t="s">
        <v>4058</v>
      </c>
      <c r="B2016" s="40"/>
      <c r="C2016" s="41" t="s">
        <v>4059</v>
      </c>
      <c r="D2016" s="42" t="s">
        <v>21</v>
      </c>
      <c r="E2016" s="43">
        <v>2779.15</v>
      </c>
      <c r="F2016" s="43">
        <v>86.74</v>
      </c>
      <c r="G2016" s="43">
        <v>2865.89</v>
      </c>
      <c r="H2016" s="19">
        <v>9</v>
      </c>
    </row>
    <row r="2017" spans="1:8" ht="45" x14ac:dyDescent="0.25">
      <c r="A2017" s="40" t="s">
        <v>4060</v>
      </c>
      <c r="B2017" s="40"/>
      <c r="C2017" s="41" t="s">
        <v>4061</v>
      </c>
      <c r="D2017" s="42" t="s">
        <v>21</v>
      </c>
      <c r="E2017" s="43">
        <v>4309.1400000000003</v>
      </c>
      <c r="F2017" s="43">
        <v>86.74</v>
      </c>
      <c r="G2017" s="43">
        <v>4395.88</v>
      </c>
      <c r="H2017" s="19">
        <v>9</v>
      </c>
    </row>
    <row r="2018" spans="1:8" ht="45" x14ac:dyDescent="0.25">
      <c r="A2018" s="40" t="s">
        <v>4062</v>
      </c>
      <c r="B2018" s="40"/>
      <c r="C2018" s="41" t="s">
        <v>4063</v>
      </c>
      <c r="D2018" s="42" t="s">
        <v>21</v>
      </c>
      <c r="E2018" s="43">
        <v>6717.7</v>
      </c>
      <c r="F2018" s="43">
        <v>86.74</v>
      </c>
      <c r="G2018" s="43">
        <v>6804.44</v>
      </c>
      <c r="H2018" s="19">
        <v>9</v>
      </c>
    </row>
    <row r="2019" spans="1:8" ht="30" x14ac:dyDescent="0.25">
      <c r="A2019" s="40" t="s">
        <v>4064</v>
      </c>
      <c r="B2019" s="40"/>
      <c r="C2019" s="41" t="s">
        <v>4065</v>
      </c>
      <c r="D2019" s="42" t="s">
        <v>21</v>
      </c>
      <c r="E2019" s="43">
        <v>8154.7</v>
      </c>
      <c r="F2019" s="43">
        <v>86.74</v>
      </c>
      <c r="G2019" s="43">
        <v>8241.44</v>
      </c>
      <c r="H2019" s="19">
        <v>9</v>
      </c>
    </row>
    <row r="2020" spans="1:8" ht="30" x14ac:dyDescent="0.25">
      <c r="A2020" s="40" t="s">
        <v>4066</v>
      </c>
      <c r="B2020" s="40"/>
      <c r="C2020" s="41" t="s">
        <v>4067</v>
      </c>
      <c r="D2020" s="42" t="s">
        <v>21</v>
      </c>
      <c r="E2020" s="43">
        <v>14379.15</v>
      </c>
      <c r="F2020" s="43">
        <v>86.74</v>
      </c>
      <c r="G2020" s="43">
        <v>14465.89</v>
      </c>
      <c r="H2020" s="19">
        <v>9</v>
      </c>
    </row>
    <row r="2021" spans="1:8" ht="30" x14ac:dyDescent="0.25">
      <c r="A2021" s="40" t="s">
        <v>4068</v>
      </c>
      <c r="B2021" s="40"/>
      <c r="C2021" s="41" t="s">
        <v>4069</v>
      </c>
      <c r="D2021" s="42" t="s">
        <v>21</v>
      </c>
      <c r="E2021" s="43">
        <v>19592.36</v>
      </c>
      <c r="F2021" s="43">
        <v>86.74</v>
      </c>
      <c r="G2021" s="43">
        <v>19679.099999999999</v>
      </c>
      <c r="H2021" s="19">
        <v>9</v>
      </c>
    </row>
    <row r="2022" spans="1:8" ht="30" x14ac:dyDescent="0.25">
      <c r="A2022" s="40" t="s">
        <v>4070</v>
      </c>
      <c r="B2022" s="40"/>
      <c r="C2022" s="41" t="s">
        <v>4071</v>
      </c>
      <c r="D2022" s="42" t="s">
        <v>21</v>
      </c>
      <c r="E2022" s="43">
        <v>12.54</v>
      </c>
      <c r="F2022" s="43">
        <v>8.68</v>
      </c>
      <c r="G2022" s="43">
        <v>21.22</v>
      </c>
      <c r="H2022" s="19">
        <v>9</v>
      </c>
    </row>
    <row r="2023" spans="1:8" ht="30" x14ac:dyDescent="0.25">
      <c r="A2023" s="40" t="s">
        <v>4072</v>
      </c>
      <c r="B2023" s="40"/>
      <c r="C2023" s="41" t="s">
        <v>4073</v>
      </c>
      <c r="D2023" s="42" t="s">
        <v>21</v>
      </c>
      <c r="E2023" s="43">
        <v>14.81</v>
      </c>
      <c r="F2023" s="43">
        <v>8.68</v>
      </c>
      <c r="G2023" s="43">
        <v>23.49</v>
      </c>
      <c r="H2023" s="19">
        <v>9</v>
      </c>
    </row>
    <row r="2024" spans="1:8" ht="30" x14ac:dyDescent="0.25">
      <c r="A2024" s="40" t="s">
        <v>4074</v>
      </c>
      <c r="B2024" s="40"/>
      <c r="C2024" s="41" t="s">
        <v>4075</v>
      </c>
      <c r="D2024" s="42" t="s">
        <v>21</v>
      </c>
      <c r="E2024" s="43">
        <v>43.36</v>
      </c>
      <c r="F2024" s="43">
        <v>8.68</v>
      </c>
      <c r="G2024" s="43">
        <v>52.04</v>
      </c>
      <c r="H2024" s="19">
        <v>9</v>
      </c>
    </row>
    <row r="2025" spans="1:8" ht="30" x14ac:dyDescent="0.25">
      <c r="A2025" s="40" t="s">
        <v>4076</v>
      </c>
      <c r="B2025" s="40"/>
      <c r="C2025" s="41" t="s">
        <v>4077</v>
      </c>
      <c r="D2025" s="42" t="s">
        <v>21</v>
      </c>
      <c r="E2025" s="43">
        <v>48.21</v>
      </c>
      <c r="F2025" s="43">
        <v>8.68</v>
      </c>
      <c r="G2025" s="43">
        <v>56.89</v>
      </c>
      <c r="H2025" s="19">
        <v>9</v>
      </c>
    </row>
    <row r="2026" spans="1:8" ht="30" x14ac:dyDescent="0.25">
      <c r="A2026" s="40" t="s">
        <v>4078</v>
      </c>
      <c r="B2026" s="40"/>
      <c r="C2026" s="41" t="s">
        <v>4079</v>
      </c>
      <c r="D2026" s="42" t="s">
        <v>21</v>
      </c>
      <c r="E2026" s="43">
        <v>50.93</v>
      </c>
      <c r="F2026" s="43">
        <v>8.68</v>
      </c>
      <c r="G2026" s="43">
        <v>59.61</v>
      </c>
      <c r="H2026" s="19">
        <v>9</v>
      </c>
    </row>
    <row r="2027" spans="1:8" ht="30" x14ac:dyDescent="0.25">
      <c r="A2027" s="40" t="s">
        <v>4080</v>
      </c>
      <c r="B2027" s="40"/>
      <c r="C2027" s="41" t="s">
        <v>4081</v>
      </c>
      <c r="D2027" s="42" t="s">
        <v>21</v>
      </c>
      <c r="E2027" s="43">
        <v>142.86000000000001</v>
      </c>
      <c r="F2027" s="43">
        <v>8.68</v>
      </c>
      <c r="G2027" s="43">
        <v>151.54</v>
      </c>
      <c r="H2027" s="19">
        <v>9</v>
      </c>
    </row>
    <row r="2028" spans="1:8" ht="30" x14ac:dyDescent="0.25">
      <c r="A2028" s="40" t="s">
        <v>4082</v>
      </c>
      <c r="B2028" s="40"/>
      <c r="C2028" s="41" t="s">
        <v>4083</v>
      </c>
      <c r="D2028" s="42" t="s">
        <v>21</v>
      </c>
      <c r="E2028" s="43">
        <v>64.760000000000005</v>
      </c>
      <c r="F2028" s="43">
        <v>8.68</v>
      </c>
      <c r="G2028" s="43">
        <v>73.44</v>
      </c>
      <c r="H2028" s="19">
        <v>9</v>
      </c>
    </row>
    <row r="2029" spans="1:8" ht="30" x14ac:dyDescent="0.25">
      <c r="A2029" s="40" t="s">
        <v>4084</v>
      </c>
      <c r="B2029" s="40"/>
      <c r="C2029" s="41" t="s">
        <v>4085</v>
      </c>
      <c r="D2029" s="42" t="s">
        <v>21</v>
      </c>
      <c r="E2029" s="43">
        <v>65.87</v>
      </c>
      <c r="F2029" s="43">
        <v>8.68</v>
      </c>
      <c r="G2029" s="43">
        <v>74.55</v>
      </c>
      <c r="H2029" s="19">
        <v>9</v>
      </c>
    </row>
    <row r="2030" spans="1:8" ht="30" x14ac:dyDescent="0.25">
      <c r="A2030" s="40" t="s">
        <v>4086</v>
      </c>
      <c r="B2030" s="40"/>
      <c r="C2030" s="41" t="s">
        <v>4087</v>
      </c>
      <c r="D2030" s="42" t="s">
        <v>21</v>
      </c>
      <c r="E2030" s="43">
        <v>66.27</v>
      </c>
      <c r="F2030" s="43">
        <v>8.68</v>
      </c>
      <c r="G2030" s="43">
        <v>74.95</v>
      </c>
      <c r="H2030" s="19">
        <v>9</v>
      </c>
    </row>
    <row r="2031" spans="1:8" ht="30" x14ac:dyDescent="0.25">
      <c r="A2031" s="40" t="s">
        <v>4088</v>
      </c>
      <c r="B2031" s="40"/>
      <c r="C2031" s="41" t="s">
        <v>4089</v>
      </c>
      <c r="D2031" s="42" t="s">
        <v>21</v>
      </c>
      <c r="E2031" s="43">
        <v>1530.02</v>
      </c>
      <c r="F2031" s="43">
        <v>8.68</v>
      </c>
      <c r="G2031" s="43">
        <v>1538.7</v>
      </c>
      <c r="H2031" s="19">
        <v>9</v>
      </c>
    </row>
    <row r="2032" spans="1:8" ht="30" x14ac:dyDescent="0.25">
      <c r="A2032" s="40" t="s">
        <v>4090</v>
      </c>
      <c r="B2032" s="40"/>
      <c r="C2032" s="41" t="s">
        <v>4091</v>
      </c>
      <c r="D2032" s="42" t="s">
        <v>21</v>
      </c>
      <c r="E2032" s="43">
        <v>37989.58</v>
      </c>
      <c r="F2032" s="43">
        <v>86.74</v>
      </c>
      <c r="G2032" s="43">
        <v>38076.32</v>
      </c>
      <c r="H2032" s="19">
        <v>9</v>
      </c>
    </row>
    <row r="2033" spans="1:8" ht="30" x14ac:dyDescent="0.25">
      <c r="A2033" s="40" t="s">
        <v>4092</v>
      </c>
      <c r="B2033" s="40"/>
      <c r="C2033" s="41" t="s">
        <v>4093</v>
      </c>
      <c r="D2033" s="42" t="s">
        <v>21</v>
      </c>
      <c r="E2033" s="43">
        <v>58233.66</v>
      </c>
      <c r="F2033" s="43">
        <v>86.74</v>
      </c>
      <c r="G2033" s="43">
        <v>58320.4</v>
      </c>
      <c r="H2033" s="19">
        <v>9</v>
      </c>
    </row>
    <row r="2034" spans="1:8" ht="30" x14ac:dyDescent="0.25">
      <c r="A2034" s="40" t="s">
        <v>4094</v>
      </c>
      <c r="B2034" s="40"/>
      <c r="C2034" s="41" t="s">
        <v>4095</v>
      </c>
      <c r="D2034" s="42" t="s">
        <v>21</v>
      </c>
      <c r="E2034" s="43">
        <v>320621.75</v>
      </c>
      <c r="F2034" s="43">
        <v>43.37</v>
      </c>
      <c r="G2034" s="43">
        <v>320665.12</v>
      </c>
      <c r="H2034" s="19">
        <v>9</v>
      </c>
    </row>
    <row r="2035" spans="1:8" x14ac:dyDescent="0.25">
      <c r="A2035" s="40" t="s">
        <v>4096</v>
      </c>
      <c r="B2035" s="40"/>
      <c r="C2035" s="41" t="s">
        <v>4097</v>
      </c>
      <c r="D2035" s="42"/>
      <c r="E2035" s="43"/>
      <c r="F2035" s="43"/>
      <c r="G2035" s="43"/>
      <c r="H2035" s="19">
        <v>5</v>
      </c>
    </row>
    <row r="2036" spans="1:8" ht="30" x14ac:dyDescent="0.25">
      <c r="A2036" s="40" t="s">
        <v>4098</v>
      </c>
      <c r="B2036" s="40"/>
      <c r="C2036" s="41" t="s">
        <v>4099</v>
      </c>
      <c r="D2036" s="42" t="s">
        <v>21</v>
      </c>
      <c r="E2036" s="43">
        <v>2305.19</v>
      </c>
      <c r="F2036" s="43">
        <v>43.37</v>
      </c>
      <c r="G2036" s="43">
        <v>2348.56</v>
      </c>
      <c r="H2036" s="19">
        <v>9</v>
      </c>
    </row>
    <row r="2037" spans="1:8" ht="30" x14ac:dyDescent="0.25">
      <c r="A2037" s="40" t="s">
        <v>4100</v>
      </c>
      <c r="B2037" s="40"/>
      <c r="C2037" s="41" t="s">
        <v>4101</v>
      </c>
      <c r="D2037" s="42" t="s">
        <v>21</v>
      </c>
      <c r="E2037" s="43">
        <v>1941.91</v>
      </c>
      <c r="F2037" s="43">
        <v>34.69</v>
      </c>
      <c r="G2037" s="43">
        <v>1976.6</v>
      </c>
      <c r="H2037" s="19">
        <v>9</v>
      </c>
    </row>
    <row r="2038" spans="1:8" ht="30" x14ac:dyDescent="0.25">
      <c r="A2038" s="40" t="s">
        <v>4102</v>
      </c>
      <c r="B2038" s="40"/>
      <c r="C2038" s="41" t="s">
        <v>4103</v>
      </c>
      <c r="D2038" s="42" t="s">
        <v>21</v>
      </c>
      <c r="E2038" s="43">
        <v>1334.26</v>
      </c>
      <c r="F2038" s="43">
        <v>34.69</v>
      </c>
      <c r="G2038" s="43">
        <v>1368.95</v>
      </c>
      <c r="H2038" s="19">
        <v>9</v>
      </c>
    </row>
    <row r="2039" spans="1:8" ht="30" x14ac:dyDescent="0.25">
      <c r="A2039" s="40" t="s">
        <v>4104</v>
      </c>
      <c r="B2039" s="40"/>
      <c r="C2039" s="41" t="s">
        <v>4105</v>
      </c>
      <c r="D2039" s="42" t="s">
        <v>21</v>
      </c>
      <c r="E2039" s="43">
        <v>2051.1999999999998</v>
      </c>
      <c r="F2039" s="43">
        <v>43.37</v>
      </c>
      <c r="G2039" s="43">
        <v>2094.5700000000002</v>
      </c>
      <c r="H2039" s="19">
        <v>9</v>
      </c>
    </row>
    <row r="2040" spans="1:8" ht="30" x14ac:dyDescent="0.25">
      <c r="A2040" s="40" t="s">
        <v>4106</v>
      </c>
      <c r="B2040" s="40"/>
      <c r="C2040" s="41" t="s">
        <v>4107</v>
      </c>
      <c r="D2040" s="42" t="s">
        <v>21</v>
      </c>
      <c r="E2040" s="43">
        <v>2188.25</v>
      </c>
      <c r="F2040" s="43">
        <v>52.05</v>
      </c>
      <c r="G2040" s="43">
        <v>2240.3000000000002</v>
      </c>
      <c r="H2040" s="19">
        <v>9</v>
      </c>
    </row>
    <row r="2041" spans="1:8" ht="30" x14ac:dyDescent="0.25">
      <c r="A2041" s="40" t="s">
        <v>4108</v>
      </c>
      <c r="B2041" s="40"/>
      <c r="C2041" s="41" t="s">
        <v>4109</v>
      </c>
      <c r="D2041" s="42" t="s">
        <v>21</v>
      </c>
      <c r="E2041" s="43">
        <v>4942.91</v>
      </c>
      <c r="F2041" s="43">
        <v>65.06</v>
      </c>
      <c r="G2041" s="43">
        <v>5007.97</v>
      </c>
      <c r="H2041" s="19">
        <v>9</v>
      </c>
    </row>
    <row r="2042" spans="1:8" ht="30" x14ac:dyDescent="0.25">
      <c r="A2042" s="40" t="s">
        <v>4110</v>
      </c>
      <c r="B2042" s="40"/>
      <c r="C2042" s="41" t="s">
        <v>4111</v>
      </c>
      <c r="D2042" s="42" t="s">
        <v>21</v>
      </c>
      <c r="E2042" s="43">
        <v>9382.83</v>
      </c>
      <c r="F2042" s="43">
        <v>65.06</v>
      </c>
      <c r="G2042" s="43">
        <v>9447.89</v>
      </c>
      <c r="H2042" s="19">
        <v>9</v>
      </c>
    </row>
    <row r="2043" spans="1:8" ht="45" x14ac:dyDescent="0.25">
      <c r="A2043" s="40" t="s">
        <v>4112</v>
      </c>
      <c r="B2043" s="40"/>
      <c r="C2043" s="41" t="s">
        <v>4113</v>
      </c>
      <c r="D2043" s="42" t="s">
        <v>21</v>
      </c>
      <c r="E2043" s="43">
        <v>1240.78</v>
      </c>
      <c r="F2043" s="43">
        <v>34.69</v>
      </c>
      <c r="G2043" s="43">
        <v>1275.47</v>
      </c>
      <c r="H2043" s="19">
        <v>9</v>
      </c>
    </row>
    <row r="2044" spans="1:8" ht="45" x14ac:dyDescent="0.25">
      <c r="A2044" s="40" t="s">
        <v>4114</v>
      </c>
      <c r="B2044" s="40"/>
      <c r="C2044" s="41" t="s">
        <v>4115</v>
      </c>
      <c r="D2044" s="42" t="s">
        <v>21</v>
      </c>
      <c r="E2044" s="43">
        <v>1777.67</v>
      </c>
      <c r="F2044" s="43">
        <v>34.69</v>
      </c>
      <c r="G2044" s="43">
        <v>1812.36</v>
      </c>
      <c r="H2044" s="19">
        <v>9</v>
      </c>
    </row>
    <row r="2045" spans="1:8" ht="30" x14ac:dyDescent="0.25">
      <c r="A2045" s="40" t="s">
        <v>4116</v>
      </c>
      <c r="B2045" s="40"/>
      <c r="C2045" s="41" t="s">
        <v>4117</v>
      </c>
      <c r="D2045" s="42" t="s">
        <v>21</v>
      </c>
      <c r="E2045" s="43">
        <v>3919.76</v>
      </c>
      <c r="F2045" s="43">
        <v>34.69</v>
      </c>
      <c r="G2045" s="43">
        <v>3954.45</v>
      </c>
      <c r="H2045" s="19">
        <v>9</v>
      </c>
    </row>
    <row r="2046" spans="1:8" ht="30" x14ac:dyDescent="0.25">
      <c r="A2046" s="40" t="s">
        <v>4118</v>
      </c>
      <c r="B2046" s="40"/>
      <c r="C2046" s="41" t="s">
        <v>4119</v>
      </c>
      <c r="D2046" s="42" t="s">
        <v>21</v>
      </c>
      <c r="E2046" s="43">
        <v>4385.05</v>
      </c>
      <c r="F2046" s="43">
        <v>43.37</v>
      </c>
      <c r="G2046" s="43">
        <v>4428.42</v>
      </c>
      <c r="H2046" s="19">
        <v>9</v>
      </c>
    </row>
    <row r="2047" spans="1:8" ht="30" x14ac:dyDescent="0.25">
      <c r="A2047" s="40" t="s">
        <v>4120</v>
      </c>
      <c r="B2047" s="40"/>
      <c r="C2047" s="41" t="s">
        <v>4121</v>
      </c>
      <c r="D2047" s="42" t="s">
        <v>21</v>
      </c>
      <c r="E2047" s="43">
        <v>8817.66</v>
      </c>
      <c r="F2047" s="43">
        <v>52.05</v>
      </c>
      <c r="G2047" s="43">
        <v>8869.7099999999991</v>
      </c>
      <c r="H2047" s="19">
        <v>9</v>
      </c>
    </row>
    <row r="2048" spans="1:8" ht="30" x14ac:dyDescent="0.25">
      <c r="A2048" s="40" t="s">
        <v>4122</v>
      </c>
      <c r="B2048" s="40"/>
      <c r="C2048" s="41" t="s">
        <v>4123</v>
      </c>
      <c r="D2048" s="42" t="s">
        <v>21</v>
      </c>
      <c r="E2048" s="43">
        <v>338.96</v>
      </c>
      <c r="F2048" s="43">
        <v>34.69</v>
      </c>
      <c r="G2048" s="43">
        <v>373.65</v>
      </c>
      <c r="H2048" s="19">
        <v>9</v>
      </c>
    </row>
    <row r="2049" spans="1:8" ht="30" x14ac:dyDescent="0.25">
      <c r="A2049" s="40" t="s">
        <v>4124</v>
      </c>
      <c r="B2049" s="40"/>
      <c r="C2049" s="41" t="s">
        <v>4125</v>
      </c>
      <c r="D2049" s="42" t="s">
        <v>21</v>
      </c>
      <c r="E2049" s="43">
        <v>668.26</v>
      </c>
      <c r="F2049" s="43">
        <v>34.69</v>
      </c>
      <c r="G2049" s="43">
        <v>702.95</v>
      </c>
      <c r="H2049" s="19">
        <v>9</v>
      </c>
    </row>
    <row r="2050" spans="1:8" ht="30" x14ac:dyDescent="0.25">
      <c r="A2050" s="40" t="s">
        <v>4126</v>
      </c>
      <c r="B2050" s="40"/>
      <c r="C2050" s="41" t="s">
        <v>4127</v>
      </c>
      <c r="D2050" s="42" t="s">
        <v>21</v>
      </c>
      <c r="E2050" s="43">
        <v>897.04</v>
      </c>
      <c r="F2050" s="43">
        <v>43.37</v>
      </c>
      <c r="G2050" s="43">
        <v>940.41</v>
      </c>
      <c r="H2050" s="19">
        <v>9</v>
      </c>
    </row>
    <row r="2051" spans="1:8" ht="30" x14ac:dyDescent="0.25">
      <c r="A2051" s="40" t="s">
        <v>4128</v>
      </c>
      <c r="B2051" s="40"/>
      <c r="C2051" s="41" t="s">
        <v>4129</v>
      </c>
      <c r="D2051" s="42" t="s">
        <v>21</v>
      </c>
      <c r="E2051" s="43">
        <v>1813.54</v>
      </c>
      <c r="F2051" s="43">
        <v>52.05</v>
      </c>
      <c r="G2051" s="43">
        <v>1865.59</v>
      </c>
      <c r="H2051" s="19">
        <v>9</v>
      </c>
    </row>
    <row r="2052" spans="1:8" ht="30" x14ac:dyDescent="0.25">
      <c r="A2052" s="40" t="s">
        <v>4130</v>
      </c>
      <c r="B2052" s="40"/>
      <c r="C2052" s="41" t="s">
        <v>4131</v>
      </c>
      <c r="D2052" s="42" t="s">
        <v>21</v>
      </c>
      <c r="E2052" s="43">
        <v>4962.54</v>
      </c>
      <c r="F2052" s="43">
        <v>52.05</v>
      </c>
      <c r="G2052" s="43">
        <v>5014.59</v>
      </c>
      <c r="H2052" s="19">
        <v>9</v>
      </c>
    </row>
    <row r="2053" spans="1:8" ht="30" x14ac:dyDescent="0.25">
      <c r="A2053" s="40" t="s">
        <v>4132</v>
      </c>
      <c r="B2053" s="40"/>
      <c r="C2053" s="41" t="s">
        <v>4133</v>
      </c>
      <c r="D2053" s="42" t="s">
        <v>21</v>
      </c>
      <c r="E2053" s="43">
        <v>6906.24</v>
      </c>
      <c r="F2053" s="43">
        <v>65.06</v>
      </c>
      <c r="G2053" s="43">
        <v>6971.3</v>
      </c>
      <c r="H2053" s="19">
        <v>9</v>
      </c>
    </row>
    <row r="2054" spans="1:8" ht="30" x14ac:dyDescent="0.25">
      <c r="A2054" s="40" t="s">
        <v>4134</v>
      </c>
      <c r="B2054" s="40"/>
      <c r="C2054" s="41" t="s">
        <v>4135</v>
      </c>
      <c r="D2054" s="42" t="s">
        <v>21</v>
      </c>
      <c r="E2054" s="43">
        <v>9911.7000000000007</v>
      </c>
      <c r="F2054" s="43">
        <v>78.06</v>
      </c>
      <c r="G2054" s="43">
        <v>9989.76</v>
      </c>
      <c r="H2054" s="19">
        <v>9</v>
      </c>
    </row>
    <row r="2055" spans="1:8" ht="30" x14ac:dyDescent="0.25">
      <c r="A2055" s="40" t="s">
        <v>4136</v>
      </c>
      <c r="B2055" s="40"/>
      <c r="C2055" s="41" t="s">
        <v>4137</v>
      </c>
      <c r="D2055" s="42" t="s">
        <v>21</v>
      </c>
      <c r="E2055" s="43">
        <v>9624.61</v>
      </c>
      <c r="F2055" s="43">
        <v>99.9</v>
      </c>
      <c r="G2055" s="43">
        <v>9724.51</v>
      </c>
      <c r="H2055" s="19">
        <v>9</v>
      </c>
    </row>
    <row r="2056" spans="1:8" x14ac:dyDescent="0.25">
      <c r="A2056" s="40" t="s">
        <v>4138</v>
      </c>
      <c r="B2056" s="40"/>
      <c r="C2056" s="41" t="s">
        <v>4139</v>
      </c>
      <c r="D2056" s="42" t="s">
        <v>21</v>
      </c>
      <c r="E2056" s="43">
        <v>77.680000000000007</v>
      </c>
      <c r="F2056" s="43">
        <v>8.68</v>
      </c>
      <c r="G2056" s="43">
        <v>86.36</v>
      </c>
      <c r="H2056" s="19">
        <v>9</v>
      </c>
    </row>
    <row r="2057" spans="1:8" ht="30" x14ac:dyDescent="0.25">
      <c r="A2057" s="40" t="s">
        <v>4140</v>
      </c>
      <c r="B2057" s="40"/>
      <c r="C2057" s="41" t="s">
        <v>4141</v>
      </c>
      <c r="D2057" s="42" t="s">
        <v>21</v>
      </c>
      <c r="E2057" s="43">
        <v>769.32</v>
      </c>
      <c r="F2057" s="43">
        <v>34.69</v>
      </c>
      <c r="G2057" s="43">
        <v>804.01</v>
      </c>
      <c r="H2057" s="19">
        <v>9</v>
      </c>
    </row>
    <row r="2058" spans="1:8" x14ac:dyDescent="0.25">
      <c r="A2058" s="40" t="s">
        <v>4142</v>
      </c>
      <c r="B2058" s="40"/>
      <c r="C2058" s="41" t="s">
        <v>4143</v>
      </c>
      <c r="D2058" s="42"/>
      <c r="E2058" s="43"/>
      <c r="F2058" s="43"/>
      <c r="G2058" s="43"/>
      <c r="H2058" s="19">
        <v>5</v>
      </c>
    </row>
    <row r="2059" spans="1:8" ht="30" x14ac:dyDescent="0.25">
      <c r="A2059" s="40" t="s">
        <v>4144</v>
      </c>
      <c r="B2059" s="40"/>
      <c r="C2059" s="41" t="s">
        <v>4145</v>
      </c>
      <c r="D2059" s="42" t="s">
        <v>21</v>
      </c>
      <c r="E2059" s="43">
        <v>2399.5</v>
      </c>
      <c r="F2059" s="43">
        <v>211.3</v>
      </c>
      <c r="G2059" s="43">
        <v>2610.8000000000002</v>
      </c>
      <c r="H2059" s="19">
        <v>9</v>
      </c>
    </row>
    <row r="2060" spans="1:8" ht="30" x14ac:dyDescent="0.25">
      <c r="A2060" s="40" t="s">
        <v>4146</v>
      </c>
      <c r="B2060" s="40"/>
      <c r="C2060" s="41" t="s">
        <v>4147</v>
      </c>
      <c r="D2060" s="42" t="s">
        <v>21</v>
      </c>
      <c r="E2060" s="43">
        <v>1705.43</v>
      </c>
      <c r="F2060" s="43">
        <v>211.3</v>
      </c>
      <c r="G2060" s="43">
        <v>1916.73</v>
      </c>
      <c r="H2060" s="19">
        <v>9</v>
      </c>
    </row>
    <row r="2061" spans="1:8" ht="30" x14ac:dyDescent="0.25">
      <c r="A2061" s="40" t="s">
        <v>4148</v>
      </c>
      <c r="B2061" s="40"/>
      <c r="C2061" s="41" t="s">
        <v>4149</v>
      </c>
      <c r="D2061" s="42" t="s">
        <v>21</v>
      </c>
      <c r="E2061" s="43">
        <v>418.43</v>
      </c>
      <c r="F2061" s="43">
        <v>77.97</v>
      </c>
      <c r="G2061" s="43">
        <v>496.4</v>
      </c>
      <c r="H2061" s="19">
        <v>9</v>
      </c>
    </row>
    <row r="2062" spans="1:8" ht="30" x14ac:dyDescent="0.25">
      <c r="A2062" s="40" t="s">
        <v>4150</v>
      </c>
      <c r="B2062" s="40"/>
      <c r="C2062" s="41" t="s">
        <v>4151</v>
      </c>
      <c r="D2062" s="42" t="s">
        <v>21</v>
      </c>
      <c r="E2062" s="43">
        <v>525.41999999999996</v>
      </c>
      <c r="F2062" s="43">
        <v>77.97</v>
      </c>
      <c r="G2062" s="43">
        <v>603.39</v>
      </c>
      <c r="H2062" s="19">
        <v>9</v>
      </c>
    </row>
    <row r="2063" spans="1:8" ht="30" x14ac:dyDescent="0.25">
      <c r="A2063" s="40" t="s">
        <v>4152</v>
      </c>
      <c r="B2063" s="40"/>
      <c r="C2063" s="41" t="s">
        <v>4153</v>
      </c>
      <c r="D2063" s="42" t="s">
        <v>21</v>
      </c>
      <c r="E2063" s="43">
        <v>426.01</v>
      </c>
      <c r="F2063" s="43">
        <v>77.97</v>
      </c>
      <c r="G2063" s="43">
        <v>503.98</v>
      </c>
      <c r="H2063" s="19">
        <v>9</v>
      </c>
    </row>
    <row r="2064" spans="1:8" ht="30" x14ac:dyDescent="0.25">
      <c r="A2064" s="40" t="s">
        <v>4154</v>
      </c>
      <c r="B2064" s="40"/>
      <c r="C2064" s="41" t="s">
        <v>4155</v>
      </c>
      <c r="D2064" s="42" t="s">
        <v>21</v>
      </c>
      <c r="E2064" s="43">
        <v>1345.34</v>
      </c>
      <c r="F2064" s="43">
        <v>211.3</v>
      </c>
      <c r="G2064" s="43">
        <v>1556.64</v>
      </c>
      <c r="H2064" s="19">
        <v>9</v>
      </c>
    </row>
    <row r="2065" spans="1:8" ht="30" x14ac:dyDescent="0.25">
      <c r="A2065" s="40" t="s">
        <v>4156</v>
      </c>
      <c r="B2065" s="40"/>
      <c r="C2065" s="41" t="s">
        <v>4157</v>
      </c>
      <c r="D2065" s="42" t="s">
        <v>21</v>
      </c>
      <c r="E2065" s="43">
        <v>1572.1</v>
      </c>
      <c r="F2065" s="43">
        <v>211.3</v>
      </c>
      <c r="G2065" s="43">
        <v>1783.4</v>
      </c>
      <c r="H2065" s="19">
        <v>9</v>
      </c>
    </row>
    <row r="2066" spans="1:8" x14ac:dyDescent="0.25">
      <c r="A2066" s="40" t="s">
        <v>4158</v>
      </c>
      <c r="B2066" s="40"/>
      <c r="C2066" s="41" t="s">
        <v>4159</v>
      </c>
      <c r="D2066" s="42"/>
      <c r="E2066" s="43"/>
      <c r="F2066" s="43"/>
      <c r="G2066" s="43"/>
      <c r="H2066" s="19">
        <v>5</v>
      </c>
    </row>
    <row r="2067" spans="1:8" ht="30" x14ac:dyDescent="0.25">
      <c r="A2067" s="40" t="s">
        <v>4160</v>
      </c>
      <c r="B2067" s="40"/>
      <c r="C2067" s="41" t="s">
        <v>4161</v>
      </c>
      <c r="D2067" s="42" t="s">
        <v>4162</v>
      </c>
      <c r="E2067" s="43">
        <v>556.32000000000005</v>
      </c>
      <c r="F2067" s="43">
        <v>0.54</v>
      </c>
      <c r="G2067" s="43">
        <v>556.86</v>
      </c>
      <c r="H2067" s="19">
        <v>9</v>
      </c>
    </row>
    <row r="2068" spans="1:8" ht="30" x14ac:dyDescent="0.25">
      <c r="A2068" s="40" t="s">
        <v>4163</v>
      </c>
      <c r="B2068" s="40"/>
      <c r="C2068" s="41" t="s">
        <v>4164</v>
      </c>
      <c r="D2068" s="42" t="s">
        <v>4162</v>
      </c>
      <c r="E2068" s="43">
        <v>173.65</v>
      </c>
      <c r="F2068" s="43">
        <v>0.54</v>
      </c>
      <c r="G2068" s="43">
        <v>174.19</v>
      </c>
      <c r="H2068" s="19">
        <v>9</v>
      </c>
    </row>
    <row r="2069" spans="1:8" x14ac:dyDescent="0.25">
      <c r="A2069" s="40" t="s">
        <v>4165</v>
      </c>
      <c r="B2069" s="40"/>
      <c r="C2069" s="41" t="s">
        <v>4166</v>
      </c>
      <c r="D2069" s="42"/>
      <c r="E2069" s="43"/>
      <c r="F2069" s="43"/>
      <c r="G2069" s="43"/>
      <c r="H2069" s="19">
        <v>5</v>
      </c>
    </row>
    <row r="2070" spans="1:8" x14ac:dyDescent="0.25">
      <c r="A2070" s="40" t="s">
        <v>4167</v>
      </c>
      <c r="B2070" s="40"/>
      <c r="C2070" s="41" t="s">
        <v>4168</v>
      </c>
      <c r="D2070" s="42" t="s">
        <v>21</v>
      </c>
      <c r="E2070" s="43">
        <v>211.53</v>
      </c>
      <c r="F2070" s="43">
        <v>10.84</v>
      </c>
      <c r="G2070" s="43">
        <v>222.37</v>
      </c>
      <c r="H2070" s="19">
        <v>9</v>
      </c>
    </row>
    <row r="2071" spans="1:8" x14ac:dyDescent="0.25">
      <c r="A2071" s="40" t="s">
        <v>4169</v>
      </c>
      <c r="B2071" s="40"/>
      <c r="C2071" s="41" t="s">
        <v>4170</v>
      </c>
      <c r="D2071" s="42" t="s">
        <v>21</v>
      </c>
      <c r="E2071" s="43">
        <v>225.43</v>
      </c>
      <c r="F2071" s="43">
        <v>10.84</v>
      </c>
      <c r="G2071" s="43">
        <v>236.27</v>
      </c>
      <c r="H2071" s="19">
        <v>9</v>
      </c>
    </row>
    <row r="2072" spans="1:8" x14ac:dyDescent="0.25">
      <c r="A2072" s="40" t="s">
        <v>4171</v>
      </c>
      <c r="B2072" s="40"/>
      <c r="C2072" s="41" t="s">
        <v>4172</v>
      </c>
      <c r="D2072" s="42" t="s">
        <v>21</v>
      </c>
      <c r="E2072" s="43">
        <v>306.52999999999997</v>
      </c>
      <c r="F2072" s="43">
        <v>10.84</v>
      </c>
      <c r="G2072" s="43">
        <v>317.37</v>
      </c>
      <c r="H2072" s="19">
        <v>9</v>
      </c>
    </row>
    <row r="2073" spans="1:8" x14ac:dyDescent="0.25">
      <c r="A2073" s="40" t="s">
        <v>4173</v>
      </c>
      <c r="B2073" s="40"/>
      <c r="C2073" s="41" t="s">
        <v>4174</v>
      </c>
      <c r="D2073" s="42" t="s">
        <v>21</v>
      </c>
      <c r="E2073" s="43">
        <v>300.83</v>
      </c>
      <c r="F2073" s="43">
        <v>10.84</v>
      </c>
      <c r="G2073" s="43">
        <v>311.67</v>
      </c>
      <c r="H2073" s="19">
        <v>9</v>
      </c>
    </row>
    <row r="2074" spans="1:8" x14ac:dyDescent="0.25">
      <c r="A2074" s="40" t="s">
        <v>4175</v>
      </c>
      <c r="B2074" s="40"/>
      <c r="C2074" s="41" t="s">
        <v>4176</v>
      </c>
      <c r="D2074" s="42" t="s">
        <v>21</v>
      </c>
      <c r="E2074" s="43">
        <v>354.52</v>
      </c>
      <c r="F2074" s="43">
        <v>10.84</v>
      </c>
      <c r="G2074" s="43">
        <v>365.36</v>
      </c>
      <c r="H2074" s="19">
        <v>9</v>
      </c>
    </row>
    <row r="2075" spans="1:8" x14ac:dyDescent="0.25">
      <c r="A2075" s="40" t="s">
        <v>4177</v>
      </c>
      <c r="B2075" s="40"/>
      <c r="C2075" s="41" t="s">
        <v>4178</v>
      </c>
      <c r="D2075" s="42" t="s">
        <v>21</v>
      </c>
      <c r="E2075" s="43">
        <v>388.18</v>
      </c>
      <c r="F2075" s="43">
        <v>10.84</v>
      </c>
      <c r="G2075" s="43">
        <v>399.02</v>
      </c>
      <c r="H2075" s="19">
        <v>9</v>
      </c>
    </row>
    <row r="2076" spans="1:8" x14ac:dyDescent="0.25">
      <c r="A2076" s="40" t="s">
        <v>4179</v>
      </c>
      <c r="B2076" s="40"/>
      <c r="C2076" s="41" t="s">
        <v>4180</v>
      </c>
      <c r="D2076" s="42" t="s">
        <v>21</v>
      </c>
      <c r="E2076" s="43">
        <v>331.11</v>
      </c>
      <c r="F2076" s="43">
        <v>10.84</v>
      </c>
      <c r="G2076" s="43">
        <v>341.95</v>
      </c>
      <c r="H2076" s="19">
        <v>9</v>
      </c>
    </row>
    <row r="2077" spans="1:8" x14ac:dyDescent="0.25">
      <c r="A2077" s="40" t="s">
        <v>4181</v>
      </c>
      <c r="B2077" s="40"/>
      <c r="C2077" s="41" t="s">
        <v>4182</v>
      </c>
      <c r="D2077" s="42" t="s">
        <v>21</v>
      </c>
      <c r="E2077" s="43">
        <v>2084.9699999999998</v>
      </c>
      <c r="F2077" s="43">
        <v>10.84</v>
      </c>
      <c r="G2077" s="43">
        <v>2095.81</v>
      </c>
      <c r="H2077" s="19">
        <v>9</v>
      </c>
    </row>
    <row r="2078" spans="1:8" x14ac:dyDescent="0.25">
      <c r="A2078" s="40" t="s">
        <v>4183</v>
      </c>
      <c r="B2078" s="40"/>
      <c r="C2078" s="41" t="s">
        <v>4184</v>
      </c>
      <c r="D2078" s="42" t="s">
        <v>21</v>
      </c>
      <c r="E2078" s="43">
        <v>279.86</v>
      </c>
      <c r="F2078" s="43">
        <v>10.84</v>
      </c>
      <c r="G2078" s="43">
        <v>290.7</v>
      </c>
      <c r="H2078" s="19">
        <v>9</v>
      </c>
    </row>
    <row r="2079" spans="1:8" x14ac:dyDescent="0.25">
      <c r="A2079" s="40" t="s">
        <v>4185</v>
      </c>
      <c r="B2079" s="40"/>
      <c r="C2079" s="41" t="s">
        <v>4186</v>
      </c>
      <c r="D2079" s="42"/>
      <c r="E2079" s="43"/>
      <c r="F2079" s="43"/>
      <c r="G2079" s="43"/>
      <c r="H2079" s="19">
        <v>5</v>
      </c>
    </row>
    <row r="2080" spans="1:8" ht="30" x14ac:dyDescent="0.25">
      <c r="A2080" s="40" t="s">
        <v>4187</v>
      </c>
      <c r="B2080" s="40"/>
      <c r="C2080" s="41" t="s">
        <v>4188</v>
      </c>
      <c r="D2080" s="42" t="s">
        <v>21</v>
      </c>
      <c r="E2080" s="43">
        <v>3364.03</v>
      </c>
      <c r="F2080" s="43">
        <v>65.760000000000005</v>
      </c>
      <c r="G2080" s="43">
        <v>3429.79</v>
      </c>
      <c r="H2080" s="19">
        <v>9</v>
      </c>
    </row>
    <row r="2081" spans="1:8" ht="30" x14ac:dyDescent="0.25">
      <c r="A2081" s="40" t="s">
        <v>4189</v>
      </c>
      <c r="B2081" s="40"/>
      <c r="C2081" s="41" t="s">
        <v>4190</v>
      </c>
      <c r="D2081" s="42" t="s">
        <v>21</v>
      </c>
      <c r="E2081" s="43">
        <v>4095.52</v>
      </c>
      <c r="F2081" s="43">
        <v>65.760000000000005</v>
      </c>
      <c r="G2081" s="43">
        <v>4161.28</v>
      </c>
      <c r="H2081" s="19">
        <v>9</v>
      </c>
    </row>
    <row r="2082" spans="1:8" ht="30" x14ac:dyDescent="0.25">
      <c r="A2082" s="40" t="s">
        <v>4191</v>
      </c>
      <c r="B2082" s="40"/>
      <c r="C2082" s="41" t="s">
        <v>4192</v>
      </c>
      <c r="D2082" s="42" t="s">
        <v>21</v>
      </c>
      <c r="E2082" s="43">
        <v>2742.57</v>
      </c>
      <c r="F2082" s="43">
        <v>65.760000000000005</v>
      </c>
      <c r="G2082" s="43">
        <v>2808.33</v>
      </c>
      <c r="H2082" s="19">
        <v>9</v>
      </c>
    </row>
    <row r="2083" spans="1:8" x14ac:dyDescent="0.25">
      <c r="A2083" s="40" t="s">
        <v>4193</v>
      </c>
      <c r="B2083" s="40"/>
      <c r="C2083" s="41" t="s">
        <v>4194</v>
      </c>
      <c r="D2083" s="42"/>
      <c r="E2083" s="43"/>
      <c r="F2083" s="43"/>
      <c r="G2083" s="43"/>
      <c r="H2083" s="19">
        <v>5</v>
      </c>
    </row>
    <row r="2084" spans="1:8" x14ac:dyDescent="0.25">
      <c r="A2084" s="40" t="s">
        <v>4195</v>
      </c>
      <c r="B2084" s="40"/>
      <c r="C2084" s="41" t="s">
        <v>4196</v>
      </c>
      <c r="D2084" s="42" t="s">
        <v>21</v>
      </c>
      <c r="E2084" s="43">
        <v>278.08</v>
      </c>
      <c r="F2084" s="43">
        <v>65.760000000000005</v>
      </c>
      <c r="G2084" s="43">
        <v>343.84</v>
      </c>
      <c r="H2084" s="19">
        <v>9</v>
      </c>
    </row>
    <row r="2085" spans="1:8" x14ac:dyDescent="0.25">
      <c r="A2085" s="40" t="s">
        <v>4197</v>
      </c>
      <c r="B2085" s="40"/>
      <c r="C2085" s="41" t="s">
        <v>4198</v>
      </c>
      <c r="D2085" s="42" t="s">
        <v>21</v>
      </c>
      <c r="E2085" s="43">
        <v>259.58999999999997</v>
      </c>
      <c r="F2085" s="43">
        <v>65.760000000000005</v>
      </c>
      <c r="G2085" s="43">
        <v>325.35000000000002</v>
      </c>
      <c r="H2085" s="19">
        <v>9</v>
      </c>
    </row>
    <row r="2086" spans="1:8" x14ac:dyDescent="0.25">
      <c r="A2086" s="40" t="s">
        <v>4199</v>
      </c>
      <c r="B2086" s="40"/>
      <c r="C2086" s="41" t="s">
        <v>4200</v>
      </c>
      <c r="D2086" s="42" t="s">
        <v>21</v>
      </c>
      <c r="E2086" s="43">
        <v>591.12</v>
      </c>
      <c r="F2086" s="43">
        <v>65.760000000000005</v>
      </c>
      <c r="G2086" s="43">
        <v>656.88</v>
      </c>
      <c r="H2086" s="19">
        <v>9</v>
      </c>
    </row>
    <row r="2087" spans="1:8" x14ac:dyDescent="0.25">
      <c r="A2087" s="40" t="s">
        <v>4201</v>
      </c>
      <c r="B2087" s="40"/>
      <c r="C2087" s="41" t="s">
        <v>4202</v>
      </c>
      <c r="D2087" s="42" t="s">
        <v>21</v>
      </c>
      <c r="E2087" s="43">
        <v>195.13</v>
      </c>
      <c r="F2087" s="43">
        <v>65.760000000000005</v>
      </c>
      <c r="G2087" s="43">
        <v>260.89</v>
      </c>
      <c r="H2087" s="19">
        <v>9</v>
      </c>
    </row>
    <row r="2088" spans="1:8" x14ac:dyDescent="0.25">
      <c r="A2088" s="40" t="s">
        <v>4203</v>
      </c>
      <c r="B2088" s="40"/>
      <c r="C2088" s="41" t="s">
        <v>4204</v>
      </c>
      <c r="D2088" s="42"/>
      <c r="E2088" s="43"/>
      <c r="F2088" s="43"/>
      <c r="G2088" s="43"/>
      <c r="H2088" s="19">
        <v>5</v>
      </c>
    </row>
    <row r="2089" spans="1:8" x14ac:dyDescent="0.25">
      <c r="A2089" s="40" t="s">
        <v>4205</v>
      </c>
      <c r="B2089" s="40"/>
      <c r="C2089" s="41" t="s">
        <v>4206</v>
      </c>
      <c r="D2089" s="42" t="s">
        <v>21</v>
      </c>
      <c r="E2089" s="43">
        <v>29.35</v>
      </c>
      <c r="F2089" s="43">
        <v>6.51</v>
      </c>
      <c r="G2089" s="43">
        <v>35.86</v>
      </c>
      <c r="H2089" s="19">
        <v>9</v>
      </c>
    </row>
    <row r="2090" spans="1:8" ht="30" x14ac:dyDescent="0.25">
      <c r="A2090" s="40" t="s">
        <v>4207</v>
      </c>
      <c r="B2090" s="40"/>
      <c r="C2090" s="41" t="s">
        <v>8303</v>
      </c>
      <c r="D2090" s="42" t="s">
        <v>21</v>
      </c>
      <c r="E2090" s="43">
        <v>42.5</v>
      </c>
      <c r="F2090" s="43">
        <v>2.17</v>
      </c>
      <c r="G2090" s="43">
        <v>44.67</v>
      </c>
      <c r="H2090" s="19">
        <v>9</v>
      </c>
    </row>
    <row r="2091" spans="1:8" x14ac:dyDescent="0.25">
      <c r="A2091" s="40" t="s">
        <v>4209</v>
      </c>
      <c r="B2091" s="40"/>
      <c r="C2091" s="41" t="s">
        <v>4210</v>
      </c>
      <c r="D2091" s="42" t="s">
        <v>21</v>
      </c>
      <c r="E2091" s="43">
        <v>20.91</v>
      </c>
      <c r="F2091" s="43">
        <v>6.51</v>
      </c>
      <c r="G2091" s="43">
        <v>27.42</v>
      </c>
      <c r="H2091" s="19">
        <v>9</v>
      </c>
    </row>
    <row r="2092" spans="1:8" ht="30" x14ac:dyDescent="0.25">
      <c r="A2092" s="40" t="s">
        <v>4211</v>
      </c>
      <c r="B2092" s="40"/>
      <c r="C2092" s="41" t="s">
        <v>4212</v>
      </c>
      <c r="D2092" s="42" t="s">
        <v>21</v>
      </c>
      <c r="E2092" s="43"/>
      <c r="F2092" s="43">
        <v>21.69</v>
      </c>
      <c r="G2092" s="43">
        <v>21.69</v>
      </c>
      <c r="H2092" s="19">
        <v>9</v>
      </c>
    </row>
    <row r="2093" spans="1:8" ht="30" x14ac:dyDescent="0.25">
      <c r="A2093" s="40" t="s">
        <v>4213</v>
      </c>
      <c r="B2093" s="40"/>
      <c r="C2093" s="41" t="s">
        <v>4214</v>
      </c>
      <c r="D2093" s="42" t="s">
        <v>73</v>
      </c>
      <c r="E2093" s="43"/>
      <c r="F2093" s="43">
        <v>30.51</v>
      </c>
      <c r="G2093" s="43">
        <v>30.51</v>
      </c>
      <c r="H2093" s="19">
        <v>9</v>
      </c>
    </row>
    <row r="2094" spans="1:8" ht="30" x14ac:dyDescent="0.25">
      <c r="A2094" s="40" t="s">
        <v>4215</v>
      </c>
      <c r="B2094" s="40"/>
      <c r="C2094" s="41" t="s">
        <v>4216</v>
      </c>
      <c r="D2094" s="42" t="s">
        <v>73</v>
      </c>
      <c r="E2094" s="43"/>
      <c r="F2094" s="43">
        <v>61.01</v>
      </c>
      <c r="G2094" s="43">
        <v>61.01</v>
      </c>
      <c r="H2094" s="19">
        <v>9</v>
      </c>
    </row>
    <row r="2095" spans="1:8" ht="30" x14ac:dyDescent="0.25">
      <c r="A2095" s="40" t="s">
        <v>4217</v>
      </c>
      <c r="B2095" s="40"/>
      <c r="C2095" s="41" t="s">
        <v>4218</v>
      </c>
      <c r="D2095" s="42" t="s">
        <v>21</v>
      </c>
      <c r="E2095" s="43">
        <v>1173.0899999999999</v>
      </c>
      <c r="F2095" s="43">
        <v>1.76</v>
      </c>
      <c r="G2095" s="43">
        <v>1174.8499999999999</v>
      </c>
      <c r="H2095" s="19">
        <v>9</v>
      </c>
    </row>
    <row r="2096" spans="1:8" x14ac:dyDescent="0.25">
      <c r="A2096" s="40" t="s">
        <v>4219</v>
      </c>
      <c r="B2096" s="40"/>
      <c r="C2096" s="41" t="s">
        <v>4220</v>
      </c>
      <c r="D2096" s="42" t="s">
        <v>21</v>
      </c>
      <c r="E2096" s="43">
        <v>115.66</v>
      </c>
      <c r="F2096" s="43">
        <v>4.41</v>
      </c>
      <c r="G2096" s="43">
        <v>120.07</v>
      </c>
      <c r="H2096" s="19">
        <v>9</v>
      </c>
    </row>
    <row r="2097" spans="1:8" x14ac:dyDescent="0.25">
      <c r="A2097" s="40" t="s">
        <v>4221</v>
      </c>
      <c r="B2097" s="40"/>
      <c r="C2097" s="41" t="s">
        <v>4222</v>
      </c>
      <c r="D2097" s="42" t="s">
        <v>73</v>
      </c>
      <c r="E2097" s="43">
        <v>539.92999999999995</v>
      </c>
      <c r="F2097" s="43">
        <v>30.51</v>
      </c>
      <c r="G2097" s="43">
        <v>570.44000000000005</v>
      </c>
      <c r="H2097" s="19">
        <v>9</v>
      </c>
    </row>
    <row r="2098" spans="1:8" ht="30" x14ac:dyDescent="0.25">
      <c r="A2098" s="40" t="s">
        <v>4223</v>
      </c>
      <c r="B2098" s="40"/>
      <c r="C2098" s="41" t="s">
        <v>4224</v>
      </c>
      <c r="D2098" s="42" t="s">
        <v>21</v>
      </c>
      <c r="E2098" s="43">
        <v>7694.56</v>
      </c>
      <c r="F2098" s="43">
        <v>48.8</v>
      </c>
      <c r="G2098" s="43">
        <v>7743.36</v>
      </c>
      <c r="H2098" s="19">
        <v>9</v>
      </c>
    </row>
    <row r="2099" spans="1:8" ht="30" x14ac:dyDescent="0.25">
      <c r="A2099" s="40" t="s">
        <v>4225</v>
      </c>
      <c r="B2099" s="40"/>
      <c r="C2099" s="41" t="s">
        <v>4226</v>
      </c>
      <c r="D2099" s="42" t="s">
        <v>21</v>
      </c>
      <c r="E2099" s="43">
        <v>16881.87</v>
      </c>
      <c r="F2099" s="43">
        <v>48.8</v>
      </c>
      <c r="G2099" s="43">
        <v>16930.669999999998</v>
      </c>
      <c r="H2099" s="19">
        <v>9</v>
      </c>
    </row>
    <row r="2100" spans="1:8" ht="30" x14ac:dyDescent="0.25">
      <c r="A2100" s="40" t="s">
        <v>4227</v>
      </c>
      <c r="B2100" s="40"/>
      <c r="C2100" s="41" t="s">
        <v>4228</v>
      </c>
      <c r="D2100" s="42" t="s">
        <v>21</v>
      </c>
      <c r="E2100" s="43">
        <v>29999.23</v>
      </c>
      <c r="F2100" s="43">
        <v>48.8</v>
      </c>
      <c r="G2100" s="43">
        <v>30048.03</v>
      </c>
      <c r="H2100" s="19">
        <v>9</v>
      </c>
    </row>
    <row r="2101" spans="1:8" x14ac:dyDescent="0.25">
      <c r="A2101" s="40" t="s">
        <v>4229</v>
      </c>
      <c r="B2101" s="40"/>
      <c r="C2101" s="41" t="s">
        <v>4230</v>
      </c>
      <c r="D2101" s="42" t="s">
        <v>21</v>
      </c>
      <c r="E2101" s="43">
        <v>574.03</v>
      </c>
      <c r="F2101" s="43">
        <v>21.69</v>
      </c>
      <c r="G2101" s="43">
        <v>595.72</v>
      </c>
      <c r="H2101" s="19">
        <v>9</v>
      </c>
    </row>
    <row r="2102" spans="1:8" x14ac:dyDescent="0.25">
      <c r="A2102" s="40" t="s">
        <v>4231</v>
      </c>
      <c r="B2102" s="40"/>
      <c r="C2102" s="41" t="s">
        <v>4232</v>
      </c>
      <c r="D2102" s="42"/>
      <c r="E2102" s="43"/>
      <c r="F2102" s="43"/>
      <c r="G2102" s="43"/>
      <c r="H2102" s="19">
        <v>5</v>
      </c>
    </row>
    <row r="2103" spans="1:8" ht="30" x14ac:dyDescent="0.25">
      <c r="A2103" s="40" t="s">
        <v>4233</v>
      </c>
      <c r="B2103" s="40"/>
      <c r="C2103" s="41" t="s">
        <v>4234</v>
      </c>
      <c r="D2103" s="42" t="s">
        <v>21</v>
      </c>
      <c r="E2103" s="43">
        <v>1027.18</v>
      </c>
      <c r="F2103" s="43">
        <v>21.69</v>
      </c>
      <c r="G2103" s="43">
        <v>1048.8699999999999</v>
      </c>
      <c r="H2103" s="19">
        <v>9</v>
      </c>
    </row>
    <row r="2104" spans="1:8" x14ac:dyDescent="0.25">
      <c r="A2104" s="40" t="s">
        <v>4235</v>
      </c>
      <c r="B2104" s="40"/>
      <c r="C2104" s="41" t="s">
        <v>4236</v>
      </c>
      <c r="D2104" s="42"/>
      <c r="E2104" s="43"/>
      <c r="F2104" s="43"/>
      <c r="G2104" s="43"/>
      <c r="H2104" s="19">
        <v>5</v>
      </c>
    </row>
    <row r="2105" spans="1:8" x14ac:dyDescent="0.25">
      <c r="A2105" s="40" t="s">
        <v>4237</v>
      </c>
      <c r="B2105" s="40"/>
      <c r="C2105" s="41" t="s">
        <v>4238</v>
      </c>
      <c r="D2105" s="42" t="s">
        <v>21</v>
      </c>
      <c r="E2105" s="43">
        <v>538.98</v>
      </c>
      <c r="F2105" s="43">
        <v>65.760000000000005</v>
      </c>
      <c r="G2105" s="43">
        <v>604.74</v>
      </c>
      <c r="H2105" s="19">
        <v>9</v>
      </c>
    </row>
    <row r="2106" spans="1:8" x14ac:dyDescent="0.25">
      <c r="A2106" s="40" t="s">
        <v>4239</v>
      </c>
      <c r="B2106" s="40"/>
      <c r="C2106" s="41" t="s">
        <v>4240</v>
      </c>
      <c r="D2106" s="42"/>
      <c r="E2106" s="43"/>
      <c r="F2106" s="43"/>
      <c r="G2106" s="43"/>
      <c r="H2106" s="19">
        <v>5</v>
      </c>
    </row>
    <row r="2107" spans="1:8" ht="30" x14ac:dyDescent="0.25">
      <c r="A2107" s="40" t="s">
        <v>4241</v>
      </c>
      <c r="B2107" s="40"/>
      <c r="C2107" s="41" t="s">
        <v>4242</v>
      </c>
      <c r="D2107" s="42" t="s">
        <v>21</v>
      </c>
      <c r="E2107" s="43">
        <v>47.64</v>
      </c>
      <c r="F2107" s="43">
        <v>24.72</v>
      </c>
      <c r="G2107" s="43">
        <v>72.36</v>
      </c>
      <c r="H2107" s="19">
        <v>9</v>
      </c>
    </row>
    <row r="2108" spans="1:8" ht="30" x14ac:dyDescent="0.25">
      <c r="A2108" s="40" t="s">
        <v>4243</v>
      </c>
      <c r="B2108" s="40"/>
      <c r="C2108" s="41" t="s">
        <v>4244</v>
      </c>
      <c r="D2108" s="42" t="s">
        <v>21</v>
      </c>
      <c r="E2108" s="43">
        <v>208.15</v>
      </c>
      <c r="F2108" s="43">
        <v>24.72</v>
      </c>
      <c r="G2108" s="43">
        <v>232.87</v>
      </c>
      <c r="H2108" s="19">
        <v>9</v>
      </c>
    </row>
    <row r="2109" spans="1:8" ht="45" x14ac:dyDescent="0.25">
      <c r="A2109" s="40" t="s">
        <v>4245</v>
      </c>
      <c r="B2109" s="40"/>
      <c r="C2109" s="41" t="s">
        <v>4246</v>
      </c>
      <c r="D2109" s="42" t="s">
        <v>21</v>
      </c>
      <c r="E2109" s="43">
        <v>896.37</v>
      </c>
      <c r="F2109" s="43">
        <v>27.42</v>
      </c>
      <c r="G2109" s="43">
        <v>923.79</v>
      </c>
      <c r="H2109" s="19">
        <v>9</v>
      </c>
    </row>
    <row r="2110" spans="1:8" ht="45" x14ac:dyDescent="0.25">
      <c r="A2110" s="40" t="s">
        <v>4247</v>
      </c>
      <c r="B2110" s="40"/>
      <c r="C2110" s="41" t="s">
        <v>4248</v>
      </c>
      <c r="D2110" s="42" t="s">
        <v>21</v>
      </c>
      <c r="E2110" s="43">
        <v>8255.93</v>
      </c>
      <c r="F2110" s="43">
        <v>27.42</v>
      </c>
      <c r="G2110" s="43">
        <v>8283.35</v>
      </c>
      <c r="H2110" s="19">
        <v>9</v>
      </c>
    </row>
    <row r="2111" spans="1:8" ht="45" x14ac:dyDescent="0.25">
      <c r="A2111" s="40" t="s">
        <v>4249</v>
      </c>
      <c r="B2111" s="40"/>
      <c r="C2111" s="41" t="s">
        <v>4250</v>
      </c>
      <c r="D2111" s="42" t="s">
        <v>21</v>
      </c>
      <c r="E2111" s="43">
        <v>2939.35</v>
      </c>
      <c r="F2111" s="43">
        <v>27.42</v>
      </c>
      <c r="G2111" s="43">
        <v>2966.77</v>
      </c>
      <c r="H2111" s="19">
        <v>9</v>
      </c>
    </row>
    <row r="2112" spans="1:8" ht="45" x14ac:dyDescent="0.25">
      <c r="A2112" s="40" t="s">
        <v>4251</v>
      </c>
      <c r="B2112" s="40"/>
      <c r="C2112" s="41" t="s">
        <v>4252</v>
      </c>
      <c r="D2112" s="42" t="s">
        <v>21</v>
      </c>
      <c r="E2112" s="43">
        <v>878.22</v>
      </c>
      <c r="F2112" s="43">
        <v>27.42</v>
      </c>
      <c r="G2112" s="43">
        <v>905.64</v>
      </c>
      <c r="H2112" s="19">
        <v>9</v>
      </c>
    </row>
    <row r="2113" spans="1:8" x14ac:dyDescent="0.25">
      <c r="A2113" s="40" t="s">
        <v>4253</v>
      </c>
      <c r="B2113" s="40"/>
      <c r="C2113" s="41" t="s">
        <v>4254</v>
      </c>
      <c r="D2113" s="42"/>
      <c r="E2113" s="43"/>
      <c r="F2113" s="43"/>
      <c r="G2113" s="43"/>
      <c r="H2113" s="19">
        <v>5</v>
      </c>
    </row>
    <row r="2114" spans="1:8" ht="30" x14ac:dyDescent="0.25">
      <c r="A2114" s="40" t="s">
        <v>4255</v>
      </c>
      <c r="B2114" s="40"/>
      <c r="C2114" s="41" t="s">
        <v>4256</v>
      </c>
      <c r="D2114" s="42" t="s">
        <v>21</v>
      </c>
      <c r="E2114" s="43">
        <v>527.80999999999995</v>
      </c>
      <c r="F2114" s="43">
        <v>71.64</v>
      </c>
      <c r="G2114" s="43">
        <v>599.45000000000005</v>
      </c>
      <c r="H2114" s="19">
        <v>9</v>
      </c>
    </row>
    <row r="2115" spans="1:8" ht="30" x14ac:dyDescent="0.25">
      <c r="A2115" s="40" t="s">
        <v>4257</v>
      </c>
      <c r="B2115" s="40"/>
      <c r="C2115" s="41" t="s">
        <v>4258</v>
      </c>
      <c r="D2115" s="42" t="s">
        <v>21</v>
      </c>
      <c r="E2115" s="43">
        <v>455.28</v>
      </c>
      <c r="F2115" s="43">
        <v>71.64</v>
      </c>
      <c r="G2115" s="43">
        <v>526.91999999999996</v>
      </c>
      <c r="H2115" s="19">
        <v>9</v>
      </c>
    </row>
    <row r="2116" spans="1:8" ht="30" x14ac:dyDescent="0.25">
      <c r="A2116" s="40" t="s">
        <v>4259</v>
      </c>
      <c r="B2116" s="40"/>
      <c r="C2116" s="41" t="s">
        <v>4260</v>
      </c>
      <c r="D2116" s="42" t="s">
        <v>21</v>
      </c>
      <c r="E2116" s="43">
        <v>625.02</v>
      </c>
      <c r="F2116" s="43">
        <v>71.64</v>
      </c>
      <c r="G2116" s="43">
        <v>696.66</v>
      </c>
      <c r="H2116" s="19">
        <v>9</v>
      </c>
    </row>
    <row r="2117" spans="1:8" ht="45" x14ac:dyDescent="0.25">
      <c r="A2117" s="40" t="s">
        <v>4261</v>
      </c>
      <c r="B2117" s="40"/>
      <c r="C2117" s="41" t="s">
        <v>4262</v>
      </c>
      <c r="D2117" s="42" t="s">
        <v>21</v>
      </c>
      <c r="E2117" s="43">
        <v>437.76</v>
      </c>
      <c r="F2117" s="43">
        <v>71.64</v>
      </c>
      <c r="G2117" s="43">
        <v>509.4</v>
      </c>
      <c r="H2117" s="19">
        <v>9</v>
      </c>
    </row>
    <row r="2118" spans="1:8" ht="45" x14ac:dyDescent="0.25">
      <c r="A2118" s="40" t="s">
        <v>4263</v>
      </c>
      <c r="B2118" s="40"/>
      <c r="C2118" s="41" t="s">
        <v>4264</v>
      </c>
      <c r="D2118" s="42" t="s">
        <v>21</v>
      </c>
      <c r="E2118" s="43">
        <v>670.79</v>
      </c>
      <c r="F2118" s="43">
        <v>71.64</v>
      </c>
      <c r="G2118" s="43">
        <v>742.43</v>
      </c>
      <c r="H2118" s="19">
        <v>9</v>
      </c>
    </row>
    <row r="2119" spans="1:8" ht="30" x14ac:dyDescent="0.25">
      <c r="A2119" s="40" t="s">
        <v>4265</v>
      </c>
      <c r="B2119" s="40"/>
      <c r="C2119" s="41" t="s">
        <v>4266</v>
      </c>
      <c r="D2119" s="42" t="s">
        <v>334</v>
      </c>
      <c r="E2119" s="43">
        <v>39830.22</v>
      </c>
      <c r="F2119" s="43">
        <v>99.9</v>
      </c>
      <c r="G2119" s="43">
        <v>39930.120000000003</v>
      </c>
      <c r="H2119" s="19">
        <v>9</v>
      </c>
    </row>
    <row r="2120" spans="1:8" ht="30" x14ac:dyDescent="0.25">
      <c r="A2120" s="40" t="s">
        <v>4267</v>
      </c>
      <c r="B2120" s="40"/>
      <c r="C2120" s="41" t="s">
        <v>4268</v>
      </c>
      <c r="D2120" s="42"/>
      <c r="E2120" s="43"/>
      <c r="F2120" s="43"/>
      <c r="G2120" s="43"/>
      <c r="H2120" s="19">
        <v>2</v>
      </c>
    </row>
    <row r="2121" spans="1:8" x14ac:dyDescent="0.25">
      <c r="A2121" s="40" t="s">
        <v>4269</v>
      </c>
      <c r="B2121" s="40"/>
      <c r="C2121" s="41" t="s">
        <v>4270</v>
      </c>
      <c r="D2121" s="42"/>
      <c r="E2121" s="43"/>
      <c r="F2121" s="43"/>
      <c r="G2121" s="43"/>
      <c r="H2121" s="19">
        <v>5</v>
      </c>
    </row>
    <row r="2122" spans="1:8" x14ac:dyDescent="0.25">
      <c r="A2122" s="40" t="s">
        <v>4271</v>
      </c>
      <c r="B2122" s="40"/>
      <c r="C2122" s="41" t="s">
        <v>4272</v>
      </c>
      <c r="D2122" s="42" t="s">
        <v>131</v>
      </c>
      <c r="E2122" s="43">
        <v>6.63</v>
      </c>
      <c r="F2122" s="43">
        <v>21.69</v>
      </c>
      <c r="G2122" s="43">
        <v>28.32</v>
      </c>
      <c r="H2122" s="19">
        <v>9</v>
      </c>
    </row>
    <row r="2123" spans="1:8" x14ac:dyDescent="0.25">
      <c r="A2123" s="40" t="s">
        <v>4273</v>
      </c>
      <c r="B2123" s="40"/>
      <c r="C2123" s="41" t="s">
        <v>4274</v>
      </c>
      <c r="D2123" s="42" t="s">
        <v>131</v>
      </c>
      <c r="E2123" s="43">
        <v>9.67</v>
      </c>
      <c r="F2123" s="43">
        <v>26.02</v>
      </c>
      <c r="G2123" s="43">
        <v>35.69</v>
      </c>
      <c r="H2123" s="19">
        <v>9</v>
      </c>
    </row>
    <row r="2124" spans="1:8" x14ac:dyDescent="0.25">
      <c r="A2124" s="40" t="s">
        <v>4275</v>
      </c>
      <c r="B2124" s="40"/>
      <c r="C2124" s="41" t="s">
        <v>4276</v>
      </c>
      <c r="D2124" s="42" t="s">
        <v>131</v>
      </c>
      <c r="E2124" s="43">
        <v>14.42</v>
      </c>
      <c r="F2124" s="43">
        <v>30.36</v>
      </c>
      <c r="G2124" s="43">
        <v>44.78</v>
      </c>
      <c r="H2124" s="19">
        <v>9</v>
      </c>
    </row>
    <row r="2125" spans="1:8" x14ac:dyDescent="0.25">
      <c r="A2125" s="40" t="s">
        <v>4277</v>
      </c>
      <c r="B2125" s="40"/>
      <c r="C2125" s="41" t="s">
        <v>4278</v>
      </c>
      <c r="D2125" s="42" t="s">
        <v>131</v>
      </c>
      <c r="E2125" s="43">
        <v>14.48</v>
      </c>
      <c r="F2125" s="43">
        <v>34.69</v>
      </c>
      <c r="G2125" s="43">
        <v>49.17</v>
      </c>
      <c r="H2125" s="19">
        <v>9</v>
      </c>
    </row>
    <row r="2126" spans="1:8" x14ac:dyDescent="0.25">
      <c r="A2126" s="40" t="s">
        <v>4279</v>
      </c>
      <c r="B2126" s="40"/>
      <c r="C2126" s="41" t="s">
        <v>4280</v>
      </c>
      <c r="D2126" s="42" t="s">
        <v>131</v>
      </c>
      <c r="E2126" s="43">
        <v>19.11</v>
      </c>
      <c r="F2126" s="43">
        <v>39.04</v>
      </c>
      <c r="G2126" s="43">
        <v>58.15</v>
      </c>
      <c r="H2126" s="19">
        <v>9</v>
      </c>
    </row>
    <row r="2127" spans="1:8" x14ac:dyDescent="0.25">
      <c r="A2127" s="40" t="s">
        <v>4281</v>
      </c>
      <c r="B2127" s="40"/>
      <c r="C2127" s="41" t="s">
        <v>4282</v>
      </c>
      <c r="D2127" s="42" t="s">
        <v>131</v>
      </c>
      <c r="E2127" s="43">
        <v>31.21</v>
      </c>
      <c r="F2127" s="43">
        <v>43.37</v>
      </c>
      <c r="G2127" s="43">
        <v>74.58</v>
      </c>
      <c r="H2127" s="19">
        <v>9</v>
      </c>
    </row>
    <row r="2128" spans="1:8" x14ac:dyDescent="0.25">
      <c r="A2128" s="40" t="s">
        <v>4283</v>
      </c>
      <c r="B2128" s="40"/>
      <c r="C2128" s="41" t="s">
        <v>4284</v>
      </c>
      <c r="D2128" s="42" t="s">
        <v>131</v>
      </c>
      <c r="E2128" s="43">
        <v>44.43</v>
      </c>
      <c r="F2128" s="43">
        <v>47.7</v>
      </c>
      <c r="G2128" s="43">
        <v>92.13</v>
      </c>
      <c r="H2128" s="19">
        <v>9</v>
      </c>
    </row>
    <row r="2129" spans="1:8" x14ac:dyDescent="0.25">
      <c r="A2129" s="40" t="s">
        <v>4285</v>
      </c>
      <c r="B2129" s="40"/>
      <c r="C2129" s="41" t="s">
        <v>4286</v>
      </c>
      <c r="D2129" s="42" t="s">
        <v>131</v>
      </c>
      <c r="E2129" s="43">
        <v>67.09</v>
      </c>
      <c r="F2129" s="43">
        <v>56.38</v>
      </c>
      <c r="G2129" s="43">
        <v>123.47</v>
      </c>
      <c r="H2129" s="19">
        <v>9</v>
      </c>
    </row>
    <row r="2130" spans="1:8" ht="30" x14ac:dyDescent="0.25">
      <c r="A2130" s="40" t="s">
        <v>4287</v>
      </c>
      <c r="B2130" s="40"/>
      <c r="C2130" s="41" t="s">
        <v>4288</v>
      </c>
      <c r="D2130" s="42"/>
      <c r="E2130" s="43"/>
      <c r="F2130" s="43"/>
      <c r="G2130" s="43"/>
      <c r="H2130" s="19">
        <v>5</v>
      </c>
    </row>
    <row r="2131" spans="1:8" ht="30" x14ac:dyDescent="0.25">
      <c r="A2131" s="40" t="s">
        <v>4289</v>
      </c>
      <c r="B2131" s="40"/>
      <c r="C2131" s="41" t="s">
        <v>4290</v>
      </c>
      <c r="D2131" s="42" t="s">
        <v>131</v>
      </c>
      <c r="E2131" s="43">
        <v>17.68</v>
      </c>
      <c r="F2131" s="43">
        <v>26.02</v>
      </c>
      <c r="G2131" s="43">
        <v>43.7</v>
      </c>
      <c r="H2131" s="19">
        <v>9</v>
      </c>
    </row>
    <row r="2132" spans="1:8" ht="30" x14ac:dyDescent="0.25">
      <c r="A2132" s="40" t="s">
        <v>4291</v>
      </c>
      <c r="B2132" s="40"/>
      <c r="C2132" s="41" t="s">
        <v>4292</v>
      </c>
      <c r="D2132" s="42" t="s">
        <v>131</v>
      </c>
      <c r="E2132" s="43">
        <v>19.940000000000001</v>
      </c>
      <c r="F2132" s="43">
        <v>30.36</v>
      </c>
      <c r="G2132" s="43">
        <v>50.3</v>
      </c>
      <c r="H2132" s="19">
        <v>9</v>
      </c>
    </row>
    <row r="2133" spans="1:8" ht="30" x14ac:dyDescent="0.25">
      <c r="A2133" s="40" t="s">
        <v>4293</v>
      </c>
      <c r="B2133" s="40"/>
      <c r="C2133" s="41" t="s">
        <v>4294</v>
      </c>
      <c r="D2133" s="42" t="s">
        <v>131</v>
      </c>
      <c r="E2133" s="43">
        <v>39.99</v>
      </c>
      <c r="F2133" s="43">
        <v>34.69</v>
      </c>
      <c r="G2133" s="43">
        <v>74.680000000000007</v>
      </c>
      <c r="H2133" s="19">
        <v>9</v>
      </c>
    </row>
    <row r="2134" spans="1:8" ht="30" x14ac:dyDescent="0.25">
      <c r="A2134" s="40" t="s">
        <v>4295</v>
      </c>
      <c r="B2134" s="40"/>
      <c r="C2134" s="41" t="s">
        <v>4296</v>
      </c>
      <c r="D2134" s="42" t="s">
        <v>131</v>
      </c>
      <c r="E2134" s="43">
        <v>44.7</v>
      </c>
      <c r="F2134" s="43">
        <v>39.04</v>
      </c>
      <c r="G2134" s="43">
        <v>83.74</v>
      </c>
      <c r="H2134" s="19">
        <v>9</v>
      </c>
    </row>
    <row r="2135" spans="1:8" ht="30" x14ac:dyDescent="0.25">
      <c r="A2135" s="40" t="s">
        <v>4297</v>
      </c>
      <c r="B2135" s="40"/>
      <c r="C2135" s="41" t="s">
        <v>4298</v>
      </c>
      <c r="D2135" s="42" t="s">
        <v>131</v>
      </c>
      <c r="E2135" s="43">
        <v>48.71</v>
      </c>
      <c r="F2135" s="43">
        <v>43.37</v>
      </c>
      <c r="G2135" s="43">
        <v>92.08</v>
      </c>
      <c r="H2135" s="19">
        <v>9</v>
      </c>
    </row>
    <row r="2136" spans="1:8" ht="30" x14ac:dyDescent="0.25">
      <c r="A2136" s="40" t="s">
        <v>4299</v>
      </c>
      <c r="B2136" s="40"/>
      <c r="C2136" s="41" t="s">
        <v>4300</v>
      </c>
      <c r="D2136" s="42" t="s">
        <v>131</v>
      </c>
      <c r="E2136" s="43">
        <v>78.59</v>
      </c>
      <c r="F2136" s="43">
        <v>52.05</v>
      </c>
      <c r="G2136" s="43">
        <v>130.63999999999999</v>
      </c>
      <c r="H2136" s="19">
        <v>9</v>
      </c>
    </row>
    <row r="2137" spans="1:8" ht="30" x14ac:dyDescent="0.25">
      <c r="A2137" s="40" t="s">
        <v>4301</v>
      </c>
      <c r="B2137" s="40"/>
      <c r="C2137" s="41" t="s">
        <v>4302</v>
      </c>
      <c r="D2137" s="42" t="s">
        <v>131</v>
      </c>
      <c r="E2137" s="43">
        <v>81.349999999999994</v>
      </c>
      <c r="F2137" s="43">
        <v>65.06</v>
      </c>
      <c r="G2137" s="43">
        <v>146.41</v>
      </c>
      <c r="H2137" s="19">
        <v>9</v>
      </c>
    </row>
    <row r="2138" spans="1:8" ht="30" x14ac:dyDescent="0.25">
      <c r="A2138" s="40" t="s">
        <v>4303</v>
      </c>
      <c r="B2138" s="40"/>
      <c r="C2138" s="41" t="s">
        <v>4304</v>
      </c>
      <c r="D2138" s="42" t="s">
        <v>131</v>
      </c>
      <c r="E2138" s="43">
        <v>120.74</v>
      </c>
      <c r="F2138" s="43">
        <v>78.06</v>
      </c>
      <c r="G2138" s="43">
        <v>198.8</v>
      </c>
      <c r="H2138" s="19">
        <v>9</v>
      </c>
    </row>
    <row r="2139" spans="1:8" ht="30" x14ac:dyDescent="0.25">
      <c r="A2139" s="40" t="s">
        <v>4305</v>
      </c>
      <c r="B2139" s="40"/>
      <c r="C2139" s="41" t="s">
        <v>4306</v>
      </c>
      <c r="D2139" s="42"/>
      <c r="E2139" s="43"/>
      <c r="F2139" s="43"/>
      <c r="G2139" s="43"/>
      <c r="H2139" s="19">
        <v>5</v>
      </c>
    </row>
    <row r="2140" spans="1:8" ht="30" x14ac:dyDescent="0.25">
      <c r="A2140" s="40" t="s">
        <v>4307</v>
      </c>
      <c r="B2140" s="40"/>
      <c r="C2140" s="41" t="s">
        <v>4308</v>
      </c>
      <c r="D2140" s="42" t="s">
        <v>131</v>
      </c>
      <c r="E2140" s="43">
        <v>23.26</v>
      </c>
      <c r="F2140" s="43">
        <v>26.02</v>
      </c>
      <c r="G2140" s="43">
        <v>49.28</v>
      </c>
      <c r="H2140" s="19">
        <v>9</v>
      </c>
    </row>
    <row r="2141" spans="1:8" ht="30" x14ac:dyDescent="0.25">
      <c r="A2141" s="40" t="s">
        <v>4309</v>
      </c>
      <c r="B2141" s="40"/>
      <c r="C2141" s="41" t="s">
        <v>4310</v>
      </c>
      <c r="D2141" s="42" t="s">
        <v>131</v>
      </c>
      <c r="E2141" s="43">
        <v>29.94</v>
      </c>
      <c r="F2141" s="43">
        <v>30.36</v>
      </c>
      <c r="G2141" s="43">
        <v>60.3</v>
      </c>
      <c r="H2141" s="19">
        <v>9</v>
      </c>
    </row>
    <row r="2142" spans="1:8" ht="30" x14ac:dyDescent="0.25">
      <c r="A2142" s="40" t="s">
        <v>4311</v>
      </c>
      <c r="B2142" s="40"/>
      <c r="C2142" s="41" t="s">
        <v>4312</v>
      </c>
      <c r="D2142" s="42" t="s">
        <v>131</v>
      </c>
      <c r="E2142" s="43">
        <v>45.59</v>
      </c>
      <c r="F2142" s="43">
        <v>34.69</v>
      </c>
      <c r="G2142" s="43">
        <v>80.28</v>
      </c>
      <c r="H2142" s="19">
        <v>9</v>
      </c>
    </row>
    <row r="2143" spans="1:8" ht="30" x14ac:dyDescent="0.25">
      <c r="A2143" s="40" t="s">
        <v>4313</v>
      </c>
      <c r="B2143" s="40"/>
      <c r="C2143" s="41" t="s">
        <v>4314</v>
      </c>
      <c r="D2143" s="42" t="s">
        <v>131</v>
      </c>
      <c r="E2143" s="43">
        <v>54.77</v>
      </c>
      <c r="F2143" s="43">
        <v>39.04</v>
      </c>
      <c r="G2143" s="43">
        <v>93.81</v>
      </c>
      <c r="H2143" s="19">
        <v>9</v>
      </c>
    </row>
    <row r="2144" spans="1:8" ht="30" x14ac:dyDescent="0.25">
      <c r="A2144" s="40" t="s">
        <v>4315</v>
      </c>
      <c r="B2144" s="40"/>
      <c r="C2144" s="41" t="s">
        <v>4316</v>
      </c>
      <c r="D2144" s="42" t="s">
        <v>131</v>
      </c>
      <c r="E2144" s="43">
        <v>69.900000000000006</v>
      </c>
      <c r="F2144" s="43">
        <v>43.37</v>
      </c>
      <c r="G2144" s="43">
        <v>113.27</v>
      </c>
      <c r="H2144" s="19">
        <v>9</v>
      </c>
    </row>
    <row r="2145" spans="1:8" ht="30" x14ac:dyDescent="0.25">
      <c r="A2145" s="40" t="s">
        <v>4317</v>
      </c>
      <c r="B2145" s="40"/>
      <c r="C2145" s="41" t="s">
        <v>4318</v>
      </c>
      <c r="D2145" s="42" t="s">
        <v>131</v>
      </c>
      <c r="E2145" s="43">
        <v>101.62</v>
      </c>
      <c r="F2145" s="43">
        <v>52.05</v>
      </c>
      <c r="G2145" s="43">
        <v>153.66999999999999</v>
      </c>
      <c r="H2145" s="19">
        <v>9</v>
      </c>
    </row>
    <row r="2146" spans="1:8" ht="30" x14ac:dyDescent="0.25">
      <c r="A2146" s="40" t="s">
        <v>4319</v>
      </c>
      <c r="B2146" s="40"/>
      <c r="C2146" s="41" t="s">
        <v>4320</v>
      </c>
      <c r="D2146" s="42" t="s">
        <v>131</v>
      </c>
      <c r="E2146" s="43">
        <v>100.52</v>
      </c>
      <c r="F2146" s="43">
        <v>65.06</v>
      </c>
      <c r="G2146" s="43">
        <v>165.58</v>
      </c>
      <c r="H2146" s="19">
        <v>9</v>
      </c>
    </row>
    <row r="2147" spans="1:8" ht="30" x14ac:dyDescent="0.25">
      <c r="A2147" s="40" t="s">
        <v>4321</v>
      </c>
      <c r="B2147" s="40"/>
      <c r="C2147" s="41" t="s">
        <v>4322</v>
      </c>
      <c r="D2147" s="42" t="s">
        <v>131</v>
      </c>
      <c r="E2147" s="43">
        <v>134.76</v>
      </c>
      <c r="F2147" s="43">
        <v>78.06</v>
      </c>
      <c r="G2147" s="43">
        <v>212.82</v>
      </c>
      <c r="H2147" s="19">
        <v>9</v>
      </c>
    </row>
    <row r="2148" spans="1:8" ht="30" x14ac:dyDescent="0.25">
      <c r="A2148" s="40" t="s">
        <v>4323</v>
      </c>
      <c r="B2148" s="40"/>
      <c r="C2148" s="41" t="s">
        <v>4324</v>
      </c>
      <c r="D2148" s="42"/>
      <c r="E2148" s="43"/>
      <c r="F2148" s="43"/>
      <c r="G2148" s="43"/>
      <c r="H2148" s="19">
        <v>5</v>
      </c>
    </row>
    <row r="2149" spans="1:8" ht="30" x14ac:dyDescent="0.25">
      <c r="A2149" s="40" t="s">
        <v>4325</v>
      </c>
      <c r="B2149" s="40"/>
      <c r="C2149" s="41" t="s">
        <v>4326</v>
      </c>
      <c r="D2149" s="42" t="s">
        <v>131</v>
      </c>
      <c r="E2149" s="43">
        <v>21.01</v>
      </c>
      <c r="F2149" s="43">
        <v>21.69</v>
      </c>
      <c r="G2149" s="43">
        <v>42.7</v>
      </c>
      <c r="H2149" s="19">
        <v>9</v>
      </c>
    </row>
    <row r="2150" spans="1:8" ht="30" x14ac:dyDescent="0.25">
      <c r="A2150" s="40" t="s">
        <v>4327</v>
      </c>
      <c r="B2150" s="40"/>
      <c r="C2150" s="41" t="s">
        <v>4328</v>
      </c>
      <c r="D2150" s="42" t="s">
        <v>131</v>
      </c>
      <c r="E2150" s="43">
        <v>29.41</v>
      </c>
      <c r="F2150" s="43">
        <v>26.02</v>
      </c>
      <c r="G2150" s="43">
        <v>55.43</v>
      </c>
      <c r="H2150" s="19">
        <v>9</v>
      </c>
    </row>
    <row r="2151" spans="1:8" ht="30" x14ac:dyDescent="0.25">
      <c r="A2151" s="40" t="s">
        <v>4329</v>
      </c>
      <c r="B2151" s="40"/>
      <c r="C2151" s="41" t="s">
        <v>4330</v>
      </c>
      <c r="D2151" s="42" t="s">
        <v>131</v>
      </c>
      <c r="E2151" s="43">
        <v>38.76</v>
      </c>
      <c r="F2151" s="43">
        <v>30.36</v>
      </c>
      <c r="G2151" s="43">
        <v>69.12</v>
      </c>
      <c r="H2151" s="19">
        <v>9</v>
      </c>
    </row>
    <row r="2152" spans="1:8" ht="30" x14ac:dyDescent="0.25">
      <c r="A2152" s="40" t="s">
        <v>4331</v>
      </c>
      <c r="B2152" s="40"/>
      <c r="C2152" s="41" t="s">
        <v>4332</v>
      </c>
      <c r="D2152" s="42" t="s">
        <v>131</v>
      </c>
      <c r="E2152" s="43">
        <v>47.15</v>
      </c>
      <c r="F2152" s="43">
        <v>34.69</v>
      </c>
      <c r="G2152" s="43">
        <v>81.84</v>
      </c>
      <c r="H2152" s="19">
        <v>9</v>
      </c>
    </row>
    <row r="2153" spans="1:8" ht="30" x14ac:dyDescent="0.25">
      <c r="A2153" s="40" t="s">
        <v>4333</v>
      </c>
      <c r="B2153" s="40"/>
      <c r="C2153" s="41" t="s">
        <v>4334</v>
      </c>
      <c r="D2153" s="42" t="s">
        <v>131</v>
      </c>
      <c r="E2153" s="43">
        <v>63.68</v>
      </c>
      <c r="F2153" s="43">
        <v>39.04</v>
      </c>
      <c r="G2153" s="43">
        <v>102.72</v>
      </c>
      <c r="H2153" s="19">
        <v>9</v>
      </c>
    </row>
    <row r="2154" spans="1:8" ht="30" x14ac:dyDescent="0.25">
      <c r="A2154" s="40" t="s">
        <v>4335</v>
      </c>
      <c r="B2154" s="40"/>
      <c r="C2154" s="41" t="s">
        <v>4336</v>
      </c>
      <c r="D2154" s="42" t="s">
        <v>131</v>
      </c>
      <c r="E2154" s="43">
        <v>75.040000000000006</v>
      </c>
      <c r="F2154" s="43">
        <v>43.37</v>
      </c>
      <c r="G2154" s="43">
        <v>118.41</v>
      </c>
      <c r="H2154" s="19">
        <v>9</v>
      </c>
    </row>
    <row r="2155" spans="1:8" ht="30" x14ac:dyDescent="0.25">
      <c r="A2155" s="40" t="s">
        <v>4337</v>
      </c>
      <c r="B2155" s="40"/>
      <c r="C2155" s="41" t="s">
        <v>4338</v>
      </c>
      <c r="D2155" s="42" t="s">
        <v>131</v>
      </c>
      <c r="E2155" s="43">
        <v>108.11</v>
      </c>
      <c r="F2155" s="43">
        <v>52.05</v>
      </c>
      <c r="G2155" s="43">
        <v>160.16</v>
      </c>
      <c r="H2155" s="19">
        <v>9</v>
      </c>
    </row>
    <row r="2156" spans="1:8" ht="30" x14ac:dyDescent="0.25">
      <c r="A2156" s="40" t="s">
        <v>4339</v>
      </c>
      <c r="B2156" s="40"/>
      <c r="C2156" s="41" t="s">
        <v>4340</v>
      </c>
      <c r="D2156" s="42" t="s">
        <v>131</v>
      </c>
      <c r="E2156" s="43">
        <v>131.91</v>
      </c>
      <c r="F2156" s="43">
        <v>65.06</v>
      </c>
      <c r="G2156" s="43">
        <v>196.97</v>
      </c>
      <c r="H2156" s="19">
        <v>9</v>
      </c>
    </row>
    <row r="2157" spans="1:8" ht="30" x14ac:dyDescent="0.25">
      <c r="A2157" s="40" t="s">
        <v>4341</v>
      </c>
      <c r="B2157" s="40"/>
      <c r="C2157" s="41" t="s">
        <v>4342</v>
      </c>
      <c r="D2157" s="42" t="s">
        <v>131</v>
      </c>
      <c r="E2157" s="43">
        <v>206.49</v>
      </c>
      <c r="F2157" s="43">
        <v>78.06</v>
      </c>
      <c r="G2157" s="43">
        <v>284.55</v>
      </c>
      <c r="H2157" s="19">
        <v>9</v>
      </c>
    </row>
    <row r="2158" spans="1:8" x14ac:dyDescent="0.25">
      <c r="A2158" s="40" t="s">
        <v>4343</v>
      </c>
      <c r="B2158" s="40"/>
      <c r="C2158" s="41" t="s">
        <v>4344</v>
      </c>
      <c r="D2158" s="42"/>
      <c r="E2158" s="43"/>
      <c r="F2158" s="43"/>
      <c r="G2158" s="43"/>
      <c r="H2158" s="19">
        <v>5</v>
      </c>
    </row>
    <row r="2159" spans="1:8" x14ac:dyDescent="0.25">
      <c r="A2159" s="40" t="s">
        <v>4345</v>
      </c>
      <c r="B2159" s="40"/>
      <c r="C2159" s="41" t="s">
        <v>4346</v>
      </c>
      <c r="D2159" s="42" t="s">
        <v>334</v>
      </c>
      <c r="E2159" s="43">
        <v>9.36</v>
      </c>
      <c r="F2159" s="43">
        <v>10.84</v>
      </c>
      <c r="G2159" s="43">
        <v>20.2</v>
      </c>
      <c r="H2159" s="19">
        <v>9</v>
      </c>
    </row>
    <row r="2160" spans="1:8" x14ac:dyDescent="0.25">
      <c r="A2160" s="40" t="s">
        <v>4347</v>
      </c>
      <c r="B2160" s="40"/>
      <c r="C2160" s="41" t="s">
        <v>4348</v>
      </c>
      <c r="D2160" s="42" t="s">
        <v>131</v>
      </c>
      <c r="E2160" s="43">
        <v>6.38</v>
      </c>
      <c r="F2160" s="43">
        <v>2.17</v>
      </c>
      <c r="G2160" s="43">
        <v>8.5500000000000007</v>
      </c>
      <c r="H2160" s="19">
        <v>9</v>
      </c>
    </row>
    <row r="2161" spans="1:8" x14ac:dyDescent="0.25">
      <c r="A2161" s="40" t="s">
        <v>4349</v>
      </c>
      <c r="B2161" s="40"/>
      <c r="C2161" s="41" t="s">
        <v>4350</v>
      </c>
      <c r="D2161" s="42" t="s">
        <v>21</v>
      </c>
      <c r="E2161" s="43">
        <v>1.03</v>
      </c>
      <c r="F2161" s="43">
        <v>6.51</v>
      </c>
      <c r="G2161" s="43">
        <v>7.54</v>
      </c>
      <c r="H2161" s="19">
        <v>9</v>
      </c>
    </row>
    <row r="2162" spans="1:8" x14ac:dyDescent="0.25">
      <c r="A2162" s="40" t="s">
        <v>4351</v>
      </c>
      <c r="B2162" s="40"/>
      <c r="C2162" s="41" t="s">
        <v>4352</v>
      </c>
      <c r="D2162" s="42" t="s">
        <v>21</v>
      </c>
      <c r="E2162" s="43">
        <v>2.81</v>
      </c>
      <c r="F2162" s="43">
        <v>7.8</v>
      </c>
      <c r="G2162" s="43">
        <v>10.61</v>
      </c>
      <c r="H2162" s="19">
        <v>9</v>
      </c>
    </row>
    <row r="2163" spans="1:8" x14ac:dyDescent="0.25">
      <c r="A2163" s="40" t="s">
        <v>4353</v>
      </c>
      <c r="B2163" s="40"/>
      <c r="C2163" s="41" t="s">
        <v>4354</v>
      </c>
      <c r="D2163" s="42" t="s">
        <v>21</v>
      </c>
      <c r="E2163" s="43">
        <v>2.41</v>
      </c>
      <c r="F2163" s="43">
        <v>7.8</v>
      </c>
      <c r="G2163" s="43">
        <v>10.210000000000001</v>
      </c>
      <c r="H2163" s="19">
        <v>9</v>
      </c>
    </row>
    <row r="2164" spans="1:8" x14ac:dyDescent="0.25">
      <c r="A2164" s="40" t="s">
        <v>4355</v>
      </c>
      <c r="B2164" s="40"/>
      <c r="C2164" s="41" t="s">
        <v>4356</v>
      </c>
      <c r="D2164" s="42" t="s">
        <v>21</v>
      </c>
      <c r="E2164" s="43">
        <v>2.67</v>
      </c>
      <c r="F2164" s="43">
        <v>6.51</v>
      </c>
      <c r="G2164" s="43">
        <v>9.18</v>
      </c>
      <c r="H2164" s="19">
        <v>9</v>
      </c>
    </row>
    <row r="2165" spans="1:8" x14ac:dyDescent="0.25">
      <c r="A2165" s="40" t="s">
        <v>4357</v>
      </c>
      <c r="B2165" s="40"/>
      <c r="C2165" s="41" t="s">
        <v>4358</v>
      </c>
      <c r="D2165" s="42" t="s">
        <v>131</v>
      </c>
      <c r="E2165" s="43">
        <v>5.96</v>
      </c>
      <c r="F2165" s="43">
        <v>13.01</v>
      </c>
      <c r="G2165" s="43">
        <v>18.97</v>
      </c>
      <c r="H2165" s="19">
        <v>9</v>
      </c>
    </row>
    <row r="2166" spans="1:8" ht="30" x14ac:dyDescent="0.25">
      <c r="A2166" s="40" t="s">
        <v>4359</v>
      </c>
      <c r="B2166" s="40"/>
      <c r="C2166" s="41" t="s">
        <v>4360</v>
      </c>
      <c r="D2166" s="42" t="s">
        <v>131</v>
      </c>
      <c r="E2166" s="43">
        <v>10.25</v>
      </c>
      <c r="F2166" s="43">
        <v>6.1</v>
      </c>
      <c r="G2166" s="43">
        <v>16.350000000000001</v>
      </c>
      <c r="H2166" s="19">
        <v>9</v>
      </c>
    </row>
    <row r="2167" spans="1:8" ht="30" x14ac:dyDescent="0.25">
      <c r="A2167" s="40" t="s">
        <v>4361</v>
      </c>
      <c r="B2167" s="40"/>
      <c r="C2167" s="41" t="s">
        <v>4362</v>
      </c>
      <c r="D2167" s="42" t="s">
        <v>131</v>
      </c>
      <c r="E2167" s="43">
        <v>4.95</v>
      </c>
      <c r="F2167" s="43">
        <v>6.1</v>
      </c>
      <c r="G2167" s="43">
        <v>11.05</v>
      </c>
      <c r="H2167" s="19">
        <v>9</v>
      </c>
    </row>
    <row r="2168" spans="1:8" ht="30" x14ac:dyDescent="0.25">
      <c r="A2168" s="40" t="s">
        <v>4363</v>
      </c>
      <c r="B2168" s="40"/>
      <c r="C2168" s="41" t="s">
        <v>4364</v>
      </c>
      <c r="D2168" s="42" t="s">
        <v>131</v>
      </c>
      <c r="E2168" s="43">
        <v>8.8699999999999992</v>
      </c>
      <c r="F2168" s="43">
        <v>6.1</v>
      </c>
      <c r="G2168" s="43">
        <v>14.97</v>
      </c>
      <c r="H2168" s="19">
        <v>9</v>
      </c>
    </row>
    <row r="2169" spans="1:8" ht="30" x14ac:dyDescent="0.25">
      <c r="A2169" s="40" t="s">
        <v>4365</v>
      </c>
      <c r="B2169" s="40"/>
      <c r="C2169" s="41" t="s">
        <v>4366</v>
      </c>
      <c r="D2169" s="42" t="s">
        <v>131</v>
      </c>
      <c r="E2169" s="43">
        <v>47.34</v>
      </c>
      <c r="F2169" s="43">
        <v>10.84</v>
      </c>
      <c r="G2169" s="43">
        <v>58.18</v>
      </c>
      <c r="H2169" s="19">
        <v>9</v>
      </c>
    </row>
    <row r="2170" spans="1:8" ht="30" x14ac:dyDescent="0.25">
      <c r="A2170" s="40" t="s">
        <v>4367</v>
      </c>
      <c r="B2170" s="40"/>
      <c r="C2170" s="41" t="s">
        <v>4368</v>
      </c>
      <c r="D2170" s="42" t="s">
        <v>131</v>
      </c>
      <c r="E2170" s="43">
        <v>67.73</v>
      </c>
      <c r="F2170" s="43">
        <v>10.84</v>
      </c>
      <c r="G2170" s="43">
        <v>78.569999999999993</v>
      </c>
      <c r="H2170" s="19">
        <v>9</v>
      </c>
    </row>
    <row r="2171" spans="1:8" x14ac:dyDescent="0.25">
      <c r="A2171" s="40" t="s">
        <v>4369</v>
      </c>
      <c r="B2171" s="40"/>
      <c r="C2171" s="41" t="s">
        <v>4370</v>
      </c>
      <c r="D2171" s="42" t="s">
        <v>131</v>
      </c>
      <c r="E2171" s="43">
        <v>48.06</v>
      </c>
      <c r="F2171" s="43">
        <v>10.84</v>
      </c>
      <c r="G2171" s="43">
        <v>58.9</v>
      </c>
      <c r="H2171" s="19">
        <v>9</v>
      </c>
    </row>
    <row r="2172" spans="1:8" ht="30" x14ac:dyDescent="0.25">
      <c r="A2172" s="40" t="s">
        <v>4371</v>
      </c>
      <c r="B2172" s="40"/>
      <c r="C2172" s="41" t="s">
        <v>4372</v>
      </c>
      <c r="D2172" s="42" t="s">
        <v>131</v>
      </c>
      <c r="E2172" s="43">
        <v>63.84</v>
      </c>
      <c r="F2172" s="43">
        <v>13.01</v>
      </c>
      <c r="G2172" s="43">
        <v>76.849999999999994</v>
      </c>
      <c r="H2172" s="19">
        <v>9</v>
      </c>
    </row>
    <row r="2173" spans="1:8" ht="30" x14ac:dyDescent="0.25">
      <c r="A2173" s="40" t="s">
        <v>4373</v>
      </c>
      <c r="B2173" s="40"/>
      <c r="C2173" s="41" t="s">
        <v>4374</v>
      </c>
      <c r="D2173" s="42" t="s">
        <v>131</v>
      </c>
      <c r="E2173" s="43">
        <v>105.53</v>
      </c>
      <c r="F2173" s="43">
        <v>15.18</v>
      </c>
      <c r="G2173" s="43">
        <v>120.71</v>
      </c>
      <c r="H2173" s="19">
        <v>9</v>
      </c>
    </row>
    <row r="2174" spans="1:8" ht="30" x14ac:dyDescent="0.25">
      <c r="A2174" s="40" t="s">
        <v>4375</v>
      </c>
      <c r="B2174" s="40"/>
      <c r="C2174" s="41" t="s">
        <v>4376</v>
      </c>
      <c r="D2174" s="42" t="s">
        <v>131</v>
      </c>
      <c r="E2174" s="43">
        <v>117.82</v>
      </c>
      <c r="F2174" s="43">
        <v>17.350000000000001</v>
      </c>
      <c r="G2174" s="43">
        <v>135.16999999999999</v>
      </c>
      <c r="H2174" s="19">
        <v>9</v>
      </c>
    </row>
    <row r="2175" spans="1:8" ht="30" x14ac:dyDescent="0.25">
      <c r="A2175" s="40" t="s">
        <v>4377</v>
      </c>
      <c r="B2175" s="40"/>
      <c r="C2175" s="41" t="s">
        <v>4378</v>
      </c>
      <c r="D2175" s="42" t="s">
        <v>21</v>
      </c>
      <c r="E2175" s="43">
        <v>9.61</v>
      </c>
      <c r="F2175" s="43">
        <v>1.76</v>
      </c>
      <c r="G2175" s="43">
        <v>11.37</v>
      </c>
      <c r="H2175" s="19">
        <v>9</v>
      </c>
    </row>
    <row r="2176" spans="1:8" ht="30" x14ac:dyDescent="0.25">
      <c r="A2176" s="40" t="s">
        <v>4379</v>
      </c>
      <c r="B2176" s="40"/>
      <c r="C2176" s="41" t="s">
        <v>4380</v>
      </c>
      <c r="D2176" s="42" t="s">
        <v>21</v>
      </c>
      <c r="E2176" s="43">
        <v>11.13</v>
      </c>
      <c r="F2176" s="43">
        <v>1.76</v>
      </c>
      <c r="G2176" s="43">
        <v>12.89</v>
      </c>
      <c r="H2176" s="19">
        <v>9</v>
      </c>
    </row>
    <row r="2177" spans="1:8" ht="30" x14ac:dyDescent="0.25">
      <c r="A2177" s="40" t="s">
        <v>4381</v>
      </c>
      <c r="B2177" s="40"/>
      <c r="C2177" s="41" t="s">
        <v>4382</v>
      </c>
      <c r="D2177" s="42" t="s">
        <v>21</v>
      </c>
      <c r="E2177" s="43">
        <v>11.13</v>
      </c>
      <c r="F2177" s="43">
        <v>1.76</v>
      </c>
      <c r="G2177" s="43">
        <v>12.89</v>
      </c>
      <c r="H2177" s="19">
        <v>9</v>
      </c>
    </row>
    <row r="2178" spans="1:8" x14ac:dyDescent="0.25">
      <c r="A2178" s="40" t="s">
        <v>4383</v>
      </c>
      <c r="B2178" s="40"/>
      <c r="C2178" s="41" t="s">
        <v>4384</v>
      </c>
      <c r="D2178" s="42" t="s">
        <v>21</v>
      </c>
      <c r="E2178" s="43">
        <v>4.5199999999999996</v>
      </c>
      <c r="F2178" s="43">
        <v>4.33</v>
      </c>
      <c r="G2178" s="43">
        <v>8.85</v>
      </c>
      <c r="H2178" s="19">
        <v>9</v>
      </c>
    </row>
    <row r="2179" spans="1:8" x14ac:dyDescent="0.25">
      <c r="A2179" s="40" t="s">
        <v>4385</v>
      </c>
      <c r="B2179" s="40"/>
      <c r="C2179" s="41" t="s">
        <v>4386</v>
      </c>
      <c r="D2179" s="42" t="s">
        <v>21</v>
      </c>
      <c r="E2179" s="43">
        <v>11.12</v>
      </c>
      <c r="F2179" s="43">
        <v>4.33</v>
      </c>
      <c r="G2179" s="43">
        <v>15.45</v>
      </c>
      <c r="H2179" s="19">
        <v>9</v>
      </c>
    </row>
    <row r="2180" spans="1:8" x14ac:dyDescent="0.25">
      <c r="A2180" s="40" t="s">
        <v>4387</v>
      </c>
      <c r="B2180" s="40"/>
      <c r="C2180" s="41" t="s">
        <v>4388</v>
      </c>
      <c r="D2180" s="42"/>
      <c r="E2180" s="43"/>
      <c r="F2180" s="43"/>
      <c r="G2180" s="43"/>
      <c r="H2180" s="19">
        <v>5</v>
      </c>
    </row>
    <row r="2181" spans="1:8" ht="30" x14ac:dyDescent="0.25">
      <c r="A2181" s="40" t="s">
        <v>4389</v>
      </c>
      <c r="B2181" s="40"/>
      <c r="C2181" s="41" t="s">
        <v>4390</v>
      </c>
      <c r="D2181" s="42" t="s">
        <v>131</v>
      </c>
      <c r="E2181" s="43">
        <v>62.51</v>
      </c>
      <c r="F2181" s="43">
        <v>13.01</v>
      </c>
      <c r="G2181" s="43">
        <v>75.52</v>
      </c>
      <c r="H2181" s="19">
        <v>9</v>
      </c>
    </row>
    <row r="2182" spans="1:8" ht="30" x14ac:dyDescent="0.25">
      <c r="A2182" s="40" t="s">
        <v>4391</v>
      </c>
      <c r="B2182" s="40"/>
      <c r="C2182" s="41" t="s">
        <v>4392</v>
      </c>
      <c r="D2182" s="42" t="s">
        <v>131</v>
      </c>
      <c r="E2182" s="43">
        <v>80.819999999999993</v>
      </c>
      <c r="F2182" s="43">
        <v>13.01</v>
      </c>
      <c r="G2182" s="43">
        <v>93.83</v>
      </c>
      <c r="H2182" s="19">
        <v>9</v>
      </c>
    </row>
    <row r="2183" spans="1:8" ht="30" x14ac:dyDescent="0.25">
      <c r="A2183" s="40" t="s">
        <v>4393</v>
      </c>
      <c r="B2183" s="40"/>
      <c r="C2183" s="41" t="s">
        <v>4394</v>
      </c>
      <c r="D2183" s="42" t="s">
        <v>21</v>
      </c>
      <c r="E2183" s="43">
        <v>51.37</v>
      </c>
      <c r="F2183" s="43">
        <v>13.45</v>
      </c>
      <c r="G2183" s="43">
        <v>64.819999999999993</v>
      </c>
      <c r="H2183" s="19">
        <v>9</v>
      </c>
    </row>
    <row r="2184" spans="1:8" ht="30" x14ac:dyDescent="0.25">
      <c r="A2184" s="40" t="s">
        <v>4395</v>
      </c>
      <c r="B2184" s="40"/>
      <c r="C2184" s="41" t="s">
        <v>4396</v>
      </c>
      <c r="D2184" s="42" t="s">
        <v>21</v>
      </c>
      <c r="E2184" s="43">
        <v>150.07</v>
      </c>
      <c r="F2184" s="43">
        <v>26.02</v>
      </c>
      <c r="G2184" s="43">
        <v>176.09</v>
      </c>
      <c r="H2184" s="19">
        <v>9</v>
      </c>
    </row>
    <row r="2185" spans="1:8" ht="30" x14ac:dyDescent="0.25">
      <c r="A2185" s="40" t="s">
        <v>4397</v>
      </c>
      <c r="B2185" s="40"/>
      <c r="C2185" s="41" t="s">
        <v>4398</v>
      </c>
      <c r="D2185" s="42" t="s">
        <v>21</v>
      </c>
      <c r="E2185" s="43">
        <v>211.2</v>
      </c>
      <c r="F2185" s="43">
        <v>26.02</v>
      </c>
      <c r="G2185" s="43">
        <v>237.22</v>
      </c>
      <c r="H2185" s="19">
        <v>9</v>
      </c>
    </row>
    <row r="2186" spans="1:8" ht="30" x14ac:dyDescent="0.25">
      <c r="A2186" s="40" t="s">
        <v>4399</v>
      </c>
      <c r="B2186" s="40"/>
      <c r="C2186" s="41" t="s">
        <v>4400</v>
      </c>
      <c r="D2186" s="42" t="s">
        <v>21</v>
      </c>
      <c r="E2186" s="43">
        <v>208.69</v>
      </c>
      <c r="F2186" s="43">
        <v>8.27</v>
      </c>
      <c r="G2186" s="43">
        <v>216.96</v>
      </c>
      <c r="H2186" s="19">
        <v>9</v>
      </c>
    </row>
    <row r="2187" spans="1:8" ht="30" x14ac:dyDescent="0.25">
      <c r="A2187" s="40" t="s">
        <v>4401</v>
      </c>
      <c r="B2187" s="40"/>
      <c r="C2187" s="41" t="s">
        <v>4402</v>
      </c>
      <c r="D2187" s="42" t="s">
        <v>21</v>
      </c>
      <c r="E2187" s="43">
        <v>251.86</v>
      </c>
      <c r="F2187" s="43">
        <v>8.27</v>
      </c>
      <c r="G2187" s="43">
        <v>260.13</v>
      </c>
      <c r="H2187" s="19">
        <v>9</v>
      </c>
    </row>
    <row r="2188" spans="1:8" ht="30" x14ac:dyDescent="0.25">
      <c r="A2188" s="40" t="s">
        <v>4403</v>
      </c>
      <c r="B2188" s="40"/>
      <c r="C2188" s="41" t="s">
        <v>4404</v>
      </c>
      <c r="D2188" s="42" t="s">
        <v>21</v>
      </c>
      <c r="E2188" s="43">
        <v>402.74</v>
      </c>
      <c r="F2188" s="43">
        <v>8.27</v>
      </c>
      <c r="G2188" s="43">
        <v>411.01</v>
      </c>
      <c r="H2188" s="19">
        <v>9</v>
      </c>
    </row>
    <row r="2189" spans="1:8" x14ac:dyDescent="0.25">
      <c r="A2189" s="40" t="s">
        <v>4405</v>
      </c>
      <c r="B2189" s="40"/>
      <c r="C2189" s="41" t="s">
        <v>4406</v>
      </c>
      <c r="D2189" s="42" t="s">
        <v>21</v>
      </c>
      <c r="E2189" s="43">
        <v>9</v>
      </c>
      <c r="F2189" s="43">
        <v>0.88</v>
      </c>
      <c r="G2189" s="43">
        <v>9.8800000000000008</v>
      </c>
      <c r="H2189" s="19">
        <v>9</v>
      </c>
    </row>
    <row r="2190" spans="1:8" x14ac:dyDescent="0.25">
      <c r="A2190" s="40" t="s">
        <v>4407</v>
      </c>
      <c r="B2190" s="40"/>
      <c r="C2190" s="41" t="s">
        <v>4408</v>
      </c>
      <c r="D2190" s="42"/>
      <c r="E2190" s="43"/>
      <c r="F2190" s="43"/>
      <c r="G2190" s="43"/>
      <c r="H2190" s="19">
        <v>5</v>
      </c>
    </row>
    <row r="2191" spans="1:8" ht="30" x14ac:dyDescent="0.25">
      <c r="A2191" s="40" t="s">
        <v>4409</v>
      </c>
      <c r="B2191" s="40"/>
      <c r="C2191" s="41" t="s">
        <v>4410</v>
      </c>
      <c r="D2191" s="42" t="s">
        <v>131</v>
      </c>
      <c r="E2191" s="43">
        <v>281.51</v>
      </c>
      <c r="F2191" s="43">
        <v>13.01</v>
      </c>
      <c r="G2191" s="43">
        <v>294.52</v>
      </c>
      <c r="H2191" s="19">
        <v>9</v>
      </c>
    </row>
    <row r="2192" spans="1:8" ht="30" x14ac:dyDescent="0.25">
      <c r="A2192" s="40" t="s">
        <v>4411</v>
      </c>
      <c r="B2192" s="40"/>
      <c r="C2192" s="41" t="s">
        <v>4412</v>
      </c>
      <c r="D2192" s="42" t="s">
        <v>131</v>
      </c>
      <c r="E2192" s="43">
        <v>328.89</v>
      </c>
      <c r="F2192" s="43">
        <v>13.01</v>
      </c>
      <c r="G2192" s="43">
        <v>341.9</v>
      </c>
      <c r="H2192" s="19">
        <v>9</v>
      </c>
    </row>
    <row r="2193" spans="1:8" ht="30" x14ac:dyDescent="0.25">
      <c r="A2193" s="40" t="s">
        <v>4413</v>
      </c>
      <c r="B2193" s="40"/>
      <c r="C2193" s="41" t="s">
        <v>4414</v>
      </c>
      <c r="D2193" s="42" t="s">
        <v>131</v>
      </c>
      <c r="E2193" s="43">
        <v>389.74</v>
      </c>
      <c r="F2193" s="43">
        <v>13.01</v>
      </c>
      <c r="G2193" s="43">
        <v>402.75</v>
      </c>
      <c r="H2193" s="19">
        <v>9</v>
      </c>
    </row>
    <row r="2194" spans="1:8" ht="30" x14ac:dyDescent="0.25">
      <c r="A2194" s="40" t="s">
        <v>4415</v>
      </c>
      <c r="B2194" s="40"/>
      <c r="C2194" s="41" t="s">
        <v>4416</v>
      </c>
      <c r="D2194" s="42" t="s">
        <v>131</v>
      </c>
      <c r="E2194" s="43">
        <v>356.6</v>
      </c>
      <c r="F2194" s="43">
        <v>13.01</v>
      </c>
      <c r="G2194" s="43">
        <v>369.61</v>
      </c>
      <c r="H2194" s="19">
        <v>9</v>
      </c>
    </row>
    <row r="2195" spans="1:8" ht="30" x14ac:dyDescent="0.25">
      <c r="A2195" s="40" t="s">
        <v>4417</v>
      </c>
      <c r="B2195" s="40"/>
      <c r="C2195" s="41" t="s">
        <v>4418</v>
      </c>
      <c r="D2195" s="42" t="s">
        <v>131</v>
      </c>
      <c r="E2195" s="43">
        <v>450.59</v>
      </c>
      <c r="F2195" s="43">
        <v>13.01</v>
      </c>
      <c r="G2195" s="43">
        <v>463.6</v>
      </c>
      <c r="H2195" s="19">
        <v>9</v>
      </c>
    </row>
    <row r="2196" spans="1:8" x14ac:dyDescent="0.25">
      <c r="A2196" s="40" t="s">
        <v>4419</v>
      </c>
      <c r="B2196" s="40"/>
      <c r="C2196" s="41" t="s">
        <v>4420</v>
      </c>
      <c r="D2196" s="42"/>
      <c r="E2196" s="43"/>
      <c r="F2196" s="43"/>
      <c r="G2196" s="43"/>
      <c r="H2196" s="19">
        <v>5</v>
      </c>
    </row>
    <row r="2197" spans="1:8" ht="30" x14ac:dyDescent="0.25">
      <c r="A2197" s="40" t="s">
        <v>4421</v>
      </c>
      <c r="B2197" s="40"/>
      <c r="C2197" s="41" t="s">
        <v>4422</v>
      </c>
      <c r="D2197" s="42" t="s">
        <v>131</v>
      </c>
      <c r="E2197" s="43">
        <v>6.45</v>
      </c>
      <c r="F2197" s="43">
        <v>1.74</v>
      </c>
      <c r="G2197" s="43">
        <v>8.19</v>
      </c>
      <c r="H2197" s="19">
        <v>9</v>
      </c>
    </row>
    <row r="2198" spans="1:8" ht="30" x14ac:dyDescent="0.25">
      <c r="A2198" s="40" t="s">
        <v>4423</v>
      </c>
      <c r="B2198" s="40"/>
      <c r="C2198" s="41" t="s">
        <v>4424</v>
      </c>
      <c r="D2198" s="42" t="s">
        <v>131</v>
      </c>
      <c r="E2198" s="43">
        <v>7.26</v>
      </c>
      <c r="F2198" s="43">
        <v>1.74</v>
      </c>
      <c r="G2198" s="43">
        <v>9</v>
      </c>
      <c r="H2198" s="19">
        <v>9</v>
      </c>
    </row>
    <row r="2199" spans="1:8" ht="30" x14ac:dyDescent="0.25">
      <c r="A2199" s="40" t="s">
        <v>4425</v>
      </c>
      <c r="B2199" s="40"/>
      <c r="C2199" s="41" t="s">
        <v>4426</v>
      </c>
      <c r="D2199" s="42" t="s">
        <v>131</v>
      </c>
      <c r="E2199" s="43">
        <v>8.93</v>
      </c>
      <c r="F2199" s="43">
        <v>1.74</v>
      </c>
      <c r="G2199" s="43">
        <v>10.67</v>
      </c>
      <c r="H2199" s="19">
        <v>9</v>
      </c>
    </row>
    <row r="2200" spans="1:8" ht="30" x14ac:dyDescent="0.25">
      <c r="A2200" s="40" t="s">
        <v>4427</v>
      </c>
      <c r="B2200" s="40"/>
      <c r="C2200" s="41" t="s">
        <v>4428</v>
      </c>
      <c r="D2200" s="42" t="s">
        <v>131</v>
      </c>
      <c r="E2200" s="43">
        <v>15.67</v>
      </c>
      <c r="F2200" s="43">
        <v>1.74</v>
      </c>
      <c r="G2200" s="43">
        <v>17.41</v>
      </c>
      <c r="H2200" s="19">
        <v>9</v>
      </c>
    </row>
    <row r="2201" spans="1:8" ht="30" x14ac:dyDescent="0.25">
      <c r="A2201" s="40" t="s">
        <v>4429</v>
      </c>
      <c r="B2201" s="40"/>
      <c r="C2201" s="41" t="s">
        <v>4430</v>
      </c>
      <c r="D2201" s="42" t="s">
        <v>131</v>
      </c>
      <c r="E2201" s="43">
        <v>19.98</v>
      </c>
      <c r="F2201" s="43">
        <v>1.74</v>
      </c>
      <c r="G2201" s="43">
        <v>21.72</v>
      </c>
      <c r="H2201" s="19">
        <v>9</v>
      </c>
    </row>
    <row r="2202" spans="1:8" ht="30" x14ac:dyDescent="0.25">
      <c r="A2202" s="40" t="s">
        <v>4431</v>
      </c>
      <c r="B2202" s="40"/>
      <c r="C2202" s="41" t="s">
        <v>4432</v>
      </c>
      <c r="D2202" s="42" t="s">
        <v>131</v>
      </c>
      <c r="E2202" s="43">
        <v>23.23</v>
      </c>
      <c r="F2202" s="43">
        <v>1.74</v>
      </c>
      <c r="G2202" s="43">
        <v>24.97</v>
      </c>
      <c r="H2202" s="19">
        <v>9</v>
      </c>
    </row>
    <row r="2203" spans="1:8" ht="30" x14ac:dyDescent="0.25">
      <c r="A2203" s="40" t="s">
        <v>4433</v>
      </c>
      <c r="B2203" s="40"/>
      <c r="C2203" s="41" t="s">
        <v>4434</v>
      </c>
      <c r="D2203" s="42" t="s">
        <v>131</v>
      </c>
      <c r="E2203" s="43">
        <v>43.41</v>
      </c>
      <c r="F2203" s="43">
        <v>1.74</v>
      </c>
      <c r="G2203" s="43">
        <v>45.15</v>
      </c>
      <c r="H2203" s="19">
        <v>9</v>
      </c>
    </row>
    <row r="2204" spans="1:8" x14ac:dyDescent="0.25">
      <c r="A2204" s="40" t="s">
        <v>4435</v>
      </c>
      <c r="B2204" s="40"/>
      <c r="C2204" s="41" t="s">
        <v>4436</v>
      </c>
      <c r="D2204" s="42"/>
      <c r="E2204" s="43"/>
      <c r="F2204" s="43"/>
      <c r="G2204" s="43"/>
      <c r="H2204" s="19">
        <v>5</v>
      </c>
    </row>
    <row r="2205" spans="1:8" x14ac:dyDescent="0.25">
      <c r="A2205" s="40" t="s">
        <v>4437</v>
      </c>
      <c r="B2205" s="40"/>
      <c r="C2205" s="41" t="s">
        <v>4438</v>
      </c>
      <c r="D2205" s="42" t="s">
        <v>131</v>
      </c>
      <c r="E2205" s="43">
        <v>9.89</v>
      </c>
      <c r="F2205" s="43">
        <v>15.25</v>
      </c>
      <c r="G2205" s="43">
        <v>25.14</v>
      </c>
      <c r="H2205" s="19">
        <v>9</v>
      </c>
    </row>
    <row r="2206" spans="1:8" x14ac:dyDescent="0.25">
      <c r="A2206" s="40" t="s">
        <v>4439</v>
      </c>
      <c r="B2206" s="40"/>
      <c r="C2206" s="41" t="s">
        <v>4440</v>
      </c>
      <c r="D2206" s="42" t="s">
        <v>131</v>
      </c>
      <c r="E2206" s="43">
        <v>12.32</v>
      </c>
      <c r="F2206" s="43">
        <v>15.25</v>
      </c>
      <c r="G2206" s="43">
        <v>27.57</v>
      </c>
      <c r="H2206" s="19">
        <v>9</v>
      </c>
    </row>
    <row r="2207" spans="1:8" x14ac:dyDescent="0.25">
      <c r="A2207" s="40" t="s">
        <v>4441</v>
      </c>
      <c r="B2207" s="40"/>
      <c r="C2207" s="41" t="s">
        <v>4442</v>
      </c>
      <c r="D2207" s="42" t="s">
        <v>131</v>
      </c>
      <c r="E2207" s="43">
        <v>30.17</v>
      </c>
      <c r="F2207" s="43">
        <v>15.25</v>
      </c>
      <c r="G2207" s="43">
        <v>45.42</v>
      </c>
      <c r="H2207" s="19">
        <v>9</v>
      </c>
    </row>
    <row r="2208" spans="1:8" x14ac:dyDescent="0.25">
      <c r="A2208" s="40" t="s">
        <v>4443</v>
      </c>
      <c r="B2208" s="40"/>
      <c r="C2208" s="41" t="s">
        <v>4444</v>
      </c>
      <c r="D2208" s="42" t="s">
        <v>21</v>
      </c>
      <c r="E2208" s="43">
        <v>14.7</v>
      </c>
      <c r="F2208" s="43">
        <v>2.94</v>
      </c>
      <c r="G2208" s="43">
        <v>17.64</v>
      </c>
      <c r="H2208" s="19">
        <v>9</v>
      </c>
    </row>
    <row r="2209" spans="1:8" x14ac:dyDescent="0.25">
      <c r="A2209" s="40" t="s">
        <v>4445</v>
      </c>
      <c r="B2209" s="40"/>
      <c r="C2209" s="41" t="s">
        <v>4446</v>
      </c>
      <c r="D2209" s="42" t="s">
        <v>21</v>
      </c>
      <c r="E2209" s="43">
        <v>17.670000000000002</v>
      </c>
      <c r="F2209" s="43">
        <v>2.94</v>
      </c>
      <c r="G2209" s="43">
        <v>20.61</v>
      </c>
      <c r="H2209" s="19">
        <v>9</v>
      </c>
    </row>
    <row r="2210" spans="1:8" x14ac:dyDescent="0.25">
      <c r="A2210" s="40" t="s">
        <v>4447</v>
      </c>
      <c r="B2210" s="40"/>
      <c r="C2210" s="41" t="s">
        <v>4448</v>
      </c>
      <c r="D2210" s="42" t="s">
        <v>21</v>
      </c>
      <c r="E2210" s="43">
        <v>57.89</v>
      </c>
      <c r="F2210" s="43">
        <v>2.94</v>
      </c>
      <c r="G2210" s="43">
        <v>60.83</v>
      </c>
      <c r="H2210" s="19">
        <v>9</v>
      </c>
    </row>
    <row r="2211" spans="1:8" x14ac:dyDescent="0.25">
      <c r="A2211" s="40" t="s">
        <v>4449</v>
      </c>
      <c r="B2211" s="40"/>
      <c r="C2211" s="41" t="s">
        <v>4450</v>
      </c>
      <c r="D2211" s="42" t="s">
        <v>21</v>
      </c>
      <c r="E2211" s="43">
        <v>18.02</v>
      </c>
      <c r="F2211" s="43">
        <v>2.94</v>
      </c>
      <c r="G2211" s="43">
        <v>20.96</v>
      </c>
      <c r="H2211" s="19">
        <v>9</v>
      </c>
    </row>
    <row r="2212" spans="1:8" x14ac:dyDescent="0.25">
      <c r="A2212" s="40" t="s">
        <v>4451</v>
      </c>
      <c r="B2212" s="40"/>
      <c r="C2212" s="41" t="s">
        <v>4452</v>
      </c>
      <c r="D2212" s="42" t="s">
        <v>21</v>
      </c>
      <c r="E2212" s="43">
        <v>36.42</v>
      </c>
      <c r="F2212" s="43">
        <v>2.94</v>
      </c>
      <c r="G2212" s="43">
        <v>39.36</v>
      </c>
      <c r="H2212" s="19">
        <v>9</v>
      </c>
    </row>
    <row r="2213" spans="1:8" x14ac:dyDescent="0.25">
      <c r="A2213" s="40" t="s">
        <v>4453</v>
      </c>
      <c r="B2213" s="40"/>
      <c r="C2213" s="41" t="s">
        <v>4454</v>
      </c>
      <c r="D2213" s="42" t="s">
        <v>21</v>
      </c>
      <c r="E2213" s="43">
        <v>83</v>
      </c>
      <c r="F2213" s="43">
        <v>2.94</v>
      </c>
      <c r="G2213" s="43">
        <v>85.94</v>
      </c>
      <c r="H2213" s="19">
        <v>9</v>
      </c>
    </row>
    <row r="2214" spans="1:8" x14ac:dyDescent="0.25">
      <c r="A2214" s="40" t="s">
        <v>4455</v>
      </c>
      <c r="B2214" s="40"/>
      <c r="C2214" s="41" t="s">
        <v>4456</v>
      </c>
      <c r="D2214" s="42"/>
      <c r="E2214" s="43"/>
      <c r="F2214" s="43"/>
      <c r="G2214" s="43"/>
      <c r="H2214" s="19">
        <v>5</v>
      </c>
    </row>
    <row r="2215" spans="1:8" x14ac:dyDescent="0.25">
      <c r="A2215" s="40" t="s">
        <v>4457</v>
      </c>
      <c r="B2215" s="40"/>
      <c r="C2215" s="41" t="s">
        <v>4458</v>
      </c>
      <c r="D2215" s="42" t="s">
        <v>131</v>
      </c>
      <c r="E2215" s="43">
        <v>76.12</v>
      </c>
      <c r="F2215" s="43">
        <v>13.01</v>
      </c>
      <c r="G2215" s="43">
        <v>89.13</v>
      </c>
      <c r="H2215" s="19">
        <v>9</v>
      </c>
    </row>
    <row r="2216" spans="1:8" ht="30" x14ac:dyDescent="0.25">
      <c r="A2216" s="40" t="s">
        <v>4459</v>
      </c>
      <c r="B2216" s="40"/>
      <c r="C2216" s="41" t="s">
        <v>4460</v>
      </c>
      <c r="D2216" s="42" t="s">
        <v>21</v>
      </c>
      <c r="E2216" s="43">
        <v>112.45</v>
      </c>
      <c r="F2216" s="43">
        <v>21.69</v>
      </c>
      <c r="G2216" s="43">
        <v>134.13999999999999</v>
      </c>
      <c r="H2216" s="19">
        <v>9</v>
      </c>
    </row>
    <row r="2217" spans="1:8" ht="30" x14ac:dyDescent="0.25">
      <c r="A2217" s="40" t="s">
        <v>4461</v>
      </c>
      <c r="B2217" s="40"/>
      <c r="C2217" s="41" t="s">
        <v>4462</v>
      </c>
      <c r="D2217" s="42" t="s">
        <v>21</v>
      </c>
      <c r="E2217" s="43">
        <v>129.94999999999999</v>
      </c>
      <c r="F2217" s="43">
        <v>21.69</v>
      </c>
      <c r="G2217" s="43">
        <v>151.63999999999999</v>
      </c>
      <c r="H2217" s="19">
        <v>9</v>
      </c>
    </row>
    <row r="2218" spans="1:8" ht="45" x14ac:dyDescent="0.25">
      <c r="A2218" s="40" t="s">
        <v>4463</v>
      </c>
      <c r="B2218" s="40"/>
      <c r="C2218" s="41" t="s">
        <v>4464</v>
      </c>
      <c r="D2218" s="42" t="s">
        <v>21</v>
      </c>
      <c r="E2218" s="43">
        <v>27.12</v>
      </c>
      <c r="F2218" s="43">
        <v>8.27</v>
      </c>
      <c r="G2218" s="43">
        <v>35.39</v>
      </c>
      <c r="H2218" s="19">
        <v>9</v>
      </c>
    </row>
    <row r="2219" spans="1:8" ht="45" x14ac:dyDescent="0.25">
      <c r="A2219" s="40" t="s">
        <v>4465</v>
      </c>
      <c r="B2219" s="40"/>
      <c r="C2219" s="41" t="s">
        <v>4466</v>
      </c>
      <c r="D2219" s="42" t="s">
        <v>21</v>
      </c>
      <c r="E2219" s="43">
        <v>19.89</v>
      </c>
      <c r="F2219" s="43">
        <v>8.27</v>
      </c>
      <c r="G2219" s="43">
        <v>28.16</v>
      </c>
      <c r="H2219" s="19">
        <v>9</v>
      </c>
    </row>
    <row r="2220" spans="1:8" ht="30" x14ac:dyDescent="0.25">
      <c r="A2220" s="40" t="s">
        <v>4467</v>
      </c>
      <c r="B2220" s="40"/>
      <c r="C2220" s="41" t="s">
        <v>4468</v>
      </c>
      <c r="D2220" s="42" t="s">
        <v>21</v>
      </c>
      <c r="E2220" s="43">
        <v>13.12</v>
      </c>
      <c r="F2220" s="43">
        <v>6.51</v>
      </c>
      <c r="G2220" s="43">
        <v>19.63</v>
      </c>
      <c r="H2220" s="19">
        <v>9</v>
      </c>
    </row>
    <row r="2221" spans="1:8" x14ac:dyDescent="0.25">
      <c r="A2221" s="40" t="s">
        <v>4469</v>
      </c>
      <c r="B2221" s="40"/>
      <c r="C2221" s="41" t="s">
        <v>4470</v>
      </c>
      <c r="D2221" s="42" t="s">
        <v>131</v>
      </c>
      <c r="E2221" s="43">
        <v>63.32</v>
      </c>
      <c r="F2221" s="43">
        <v>13.01</v>
      </c>
      <c r="G2221" s="43">
        <v>76.33</v>
      </c>
      <c r="H2221" s="19">
        <v>9</v>
      </c>
    </row>
    <row r="2222" spans="1:8" ht="30" x14ac:dyDescent="0.25">
      <c r="A2222" s="40" t="s">
        <v>4471</v>
      </c>
      <c r="B2222" s="40"/>
      <c r="C2222" s="41" t="s">
        <v>4472</v>
      </c>
      <c r="D2222" s="42" t="s">
        <v>21</v>
      </c>
      <c r="E2222" s="43">
        <v>93.67</v>
      </c>
      <c r="F2222" s="43">
        <v>21.69</v>
      </c>
      <c r="G2222" s="43">
        <v>115.36</v>
      </c>
      <c r="H2222" s="19">
        <v>9</v>
      </c>
    </row>
    <row r="2223" spans="1:8" ht="30" x14ac:dyDescent="0.25">
      <c r="A2223" s="40" t="s">
        <v>4473</v>
      </c>
      <c r="B2223" s="40"/>
      <c r="C2223" s="41" t="s">
        <v>4474</v>
      </c>
      <c r="D2223" s="42" t="s">
        <v>21</v>
      </c>
      <c r="E2223" s="43">
        <v>10.72</v>
      </c>
      <c r="F2223" s="43">
        <v>6.51</v>
      </c>
      <c r="G2223" s="43">
        <v>17.23</v>
      </c>
      <c r="H2223" s="19">
        <v>9</v>
      </c>
    </row>
    <row r="2224" spans="1:8" ht="30" x14ac:dyDescent="0.25">
      <c r="A2224" s="40" t="s">
        <v>4475</v>
      </c>
      <c r="B2224" s="40"/>
      <c r="C2224" s="41" t="s">
        <v>4476</v>
      </c>
      <c r="D2224" s="42" t="s">
        <v>21</v>
      </c>
      <c r="E2224" s="43">
        <v>84.2</v>
      </c>
      <c r="F2224" s="43">
        <v>21.69</v>
      </c>
      <c r="G2224" s="43">
        <v>105.89</v>
      </c>
      <c r="H2224" s="19">
        <v>9</v>
      </c>
    </row>
    <row r="2225" spans="1:8" ht="30" x14ac:dyDescent="0.25">
      <c r="A2225" s="40" t="s">
        <v>4477</v>
      </c>
      <c r="B2225" s="40"/>
      <c r="C2225" s="41" t="s">
        <v>4478</v>
      </c>
      <c r="D2225" s="42" t="s">
        <v>21</v>
      </c>
      <c r="E2225" s="43">
        <v>109.62</v>
      </c>
      <c r="F2225" s="43">
        <v>21.69</v>
      </c>
      <c r="G2225" s="43">
        <v>131.31</v>
      </c>
      <c r="H2225" s="19">
        <v>9</v>
      </c>
    </row>
    <row r="2226" spans="1:8" ht="45" x14ac:dyDescent="0.25">
      <c r="A2226" s="40" t="s">
        <v>4479</v>
      </c>
      <c r="B2226" s="40"/>
      <c r="C2226" s="41" t="s">
        <v>4480</v>
      </c>
      <c r="D2226" s="42" t="s">
        <v>21</v>
      </c>
      <c r="E2226" s="43">
        <v>499.94</v>
      </c>
      <c r="F2226" s="43">
        <v>29.22</v>
      </c>
      <c r="G2226" s="43">
        <v>529.16</v>
      </c>
      <c r="H2226" s="19">
        <v>9</v>
      </c>
    </row>
    <row r="2227" spans="1:8" ht="30" x14ac:dyDescent="0.25">
      <c r="A2227" s="40" t="s">
        <v>4481</v>
      </c>
      <c r="B2227" s="40"/>
      <c r="C2227" s="41" t="s">
        <v>4482</v>
      </c>
      <c r="D2227" s="42" t="s">
        <v>21</v>
      </c>
      <c r="E2227" s="43">
        <v>42.96</v>
      </c>
      <c r="F2227" s="43">
        <v>21.69</v>
      </c>
      <c r="G2227" s="43">
        <v>64.650000000000006</v>
      </c>
      <c r="H2227" s="19">
        <v>9</v>
      </c>
    </row>
    <row r="2228" spans="1:8" x14ac:dyDescent="0.25">
      <c r="A2228" s="40" t="s">
        <v>4483</v>
      </c>
      <c r="B2228" s="40"/>
      <c r="C2228" s="41" t="s">
        <v>4484</v>
      </c>
      <c r="D2228" s="42"/>
      <c r="E2228" s="43"/>
      <c r="F2228" s="43"/>
      <c r="G2228" s="43"/>
      <c r="H2228" s="19">
        <v>5</v>
      </c>
    </row>
    <row r="2229" spans="1:8" ht="30" x14ac:dyDescent="0.25">
      <c r="A2229" s="40" t="s">
        <v>4485</v>
      </c>
      <c r="B2229" s="40"/>
      <c r="C2229" s="41" t="s">
        <v>4486</v>
      </c>
      <c r="D2229" s="42" t="s">
        <v>131</v>
      </c>
      <c r="E2229" s="43">
        <v>2.86</v>
      </c>
      <c r="F2229" s="43">
        <v>13.01</v>
      </c>
      <c r="G2229" s="43">
        <v>15.87</v>
      </c>
      <c r="H2229" s="19">
        <v>9</v>
      </c>
    </row>
    <row r="2230" spans="1:8" ht="30" x14ac:dyDescent="0.25">
      <c r="A2230" s="40" t="s">
        <v>4487</v>
      </c>
      <c r="B2230" s="40"/>
      <c r="C2230" s="41" t="s">
        <v>4488</v>
      </c>
      <c r="D2230" s="42" t="s">
        <v>131</v>
      </c>
      <c r="E2230" s="43">
        <v>2.6</v>
      </c>
      <c r="F2230" s="43">
        <v>13.01</v>
      </c>
      <c r="G2230" s="43">
        <v>15.61</v>
      </c>
      <c r="H2230" s="19">
        <v>9</v>
      </c>
    </row>
    <row r="2231" spans="1:8" ht="30" x14ac:dyDescent="0.25">
      <c r="A2231" s="40" t="s">
        <v>4489</v>
      </c>
      <c r="B2231" s="40"/>
      <c r="C2231" s="41" t="s">
        <v>4490</v>
      </c>
      <c r="D2231" s="42" t="s">
        <v>131</v>
      </c>
      <c r="E2231" s="43">
        <v>4.4400000000000004</v>
      </c>
      <c r="F2231" s="43">
        <v>13.01</v>
      </c>
      <c r="G2231" s="43">
        <v>17.45</v>
      </c>
      <c r="H2231" s="19">
        <v>9</v>
      </c>
    </row>
    <row r="2232" spans="1:8" ht="30" x14ac:dyDescent="0.25">
      <c r="A2232" s="40" t="s">
        <v>4491</v>
      </c>
      <c r="B2232" s="40"/>
      <c r="C2232" s="41" t="s">
        <v>4492</v>
      </c>
      <c r="D2232" s="42" t="s">
        <v>131</v>
      </c>
      <c r="E2232" s="43">
        <v>3.08</v>
      </c>
      <c r="F2232" s="43">
        <v>13.01</v>
      </c>
      <c r="G2232" s="43">
        <v>16.09</v>
      </c>
      <c r="H2232" s="19">
        <v>9</v>
      </c>
    </row>
    <row r="2233" spans="1:8" ht="30" x14ac:dyDescent="0.25">
      <c r="A2233" s="40" t="s">
        <v>4493</v>
      </c>
      <c r="B2233" s="40"/>
      <c r="C2233" s="41" t="s">
        <v>4494</v>
      </c>
      <c r="D2233" s="42" t="s">
        <v>131</v>
      </c>
      <c r="E2233" s="43">
        <v>4.46</v>
      </c>
      <c r="F2233" s="43">
        <v>13.01</v>
      </c>
      <c r="G2233" s="43">
        <v>17.47</v>
      </c>
      <c r="H2233" s="19">
        <v>9</v>
      </c>
    </row>
    <row r="2234" spans="1:8" x14ac:dyDescent="0.25">
      <c r="A2234" s="40" t="s">
        <v>4495</v>
      </c>
      <c r="B2234" s="40"/>
      <c r="C2234" s="41" t="s">
        <v>4496</v>
      </c>
      <c r="D2234" s="42"/>
      <c r="E2234" s="43"/>
      <c r="F2234" s="43"/>
      <c r="G2234" s="43"/>
      <c r="H2234" s="19">
        <v>5</v>
      </c>
    </row>
    <row r="2235" spans="1:8" x14ac:dyDescent="0.25">
      <c r="A2235" s="40" t="s">
        <v>4497</v>
      </c>
      <c r="B2235" s="40"/>
      <c r="C2235" s="41" t="s">
        <v>4498</v>
      </c>
      <c r="D2235" s="42" t="s">
        <v>131</v>
      </c>
      <c r="E2235" s="43"/>
      <c r="F2235" s="43">
        <v>10.84</v>
      </c>
      <c r="G2235" s="43">
        <v>10.84</v>
      </c>
      <c r="H2235" s="19">
        <v>9</v>
      </c>
    </row>
    <row r="2236" spans="1:8" x14ac:dyDescent="0.25">
      <c r="A2236" s="40" t="s">
        <v>4499</v>
      </c>
      <c r="B2236" s="40"/>
      <c r="C2236" s="41" t="s">
        <v>4500</v>
      </c>
      <c r="D2236" s="42" t="s">
        <v>131</v>
      </c>
      <c r="E2236" s="43"/>
      <c r="F2236" s="43">
        <v>17.350000000000001</v>
      </c>
      <c r="G2236" s="43">
        <v>17.350000000000001</v>
      </c>
      <c r="H2236" s="19">
        <v>9</v>
      </c>
    </row>
    <row r="2237" spans="1:8" x14ac:dyDescent="0.25">
      <c r="A2237" s="40" t="s">
        <v>4501</v>
      </c>
      <c r="B2237" s="40"/>
      <c r="C2237" s="41" t="s">
        <v>4502</v>
      </c>
      <c r="D2237" s="42" t="s">
        <v>21</v>
      </c>
      <c r="E2237" s="43"/>
      <c r="F2237" s="43">
        <v>13.01</v>
      </c>
      <c r="G2237" s="43">
        <v>13.01</v>
      </c>
      <c r="H2237" s="19">
        <v>9</v>
      </c>
    </row>
    <row r="2238" spans="1:8" x14ac:dyDescent="0.25">
      <c r="A2238" s="40" t="s">
        <v>4503</v>
      </c>
      <c r="B2238" s="40"/>
      <c r="C2238" s="41" t="s">
        <v>4504</v>
      </c>
      <c r="D2238" s="42" t="s">
        <v>131</v>
      </c>
      <c r="E2238" s="43"/>
      <c r="F2238" s="43">
        <v>43.37</v>
      </c>
      <c r="G2238" s="43">
        <v>43.37</v>
      </c>
      <c r="H2238" s="19">
        <v>9</v>
      </c>
    </row>
    <row r="2239" spans="1:8" x14ac:dyDescent="0.25">
      <c r="A2239" s="40" t="s">
        <v>4505</v>
      </c>
      <c r="B2239" s="40"/>
      <c r="C2239" s="41" t="s">
        <v>4506</v>
      </c>
      <c r="D2239" s="42"/>
      <c r="E2239" s="43"/>
      <c r="F2239" s="43"/>
      <c r="G2239" s="43"/>
      <c r="H2239" s="19">
        <v>5</v>
      </c>
    </row>
    <row r="2240" spans="1:8" ht="30" x14ac:dyDescent="0.25">
      <c r="A2240" s="40" t="s">
        <v>4507</v>
      </c>
      <c r="B2240" s="40"/>
      <c r="C2240" s="41" t="s">
        <v>4508</v>
      </c>
      <c r="D2240" s="42" t="s">
        <v>131</v>
      </c>
      <c r="E2240" s="43">
        <v>57.04</v>
      </c>
      <c r="F2240" s="43">
        <v>21.69</v>
      </c>
      <c r="G2240" s="43">
        <v>78.73</v>
      </c>
      <c r="H2240" s="19">
        <v>9</v>
      </c>
    </row>
    <row r="2241" spans="1:8" ht="30" x14ac:dyDescent="0.25">
      <c r="A2241" s="40" t="s">
        <v>4509</v>
      </c>
      <c r="B2241" s="40"/>
      <c r="C2241" s="41" t="s">
        <v>4510</v>
      </c>
      <c r="D2241" s="42" t="s">
        <v>131</v>
      </c>
      <c r="E2241" s="43">
        <v>73.459999999999994</v>
      </c>
      <c r="F2241" s="43">
        <v>21.69</v>
      </c>
      <c r="G2241" s="43">
        <v>95.15</v>
      </c>
      <c r="H2241" s="19">
        <v>9</v>
      </c>
    </row>
    <row r="2242" spans="1:8" ht="30" x14ac:dyDescent="0.25">
      <c r="A2242" s="40" t="s">
        <v>4511</v>
      </c>
      <c r="B2242" s="40"/>
      <c r="C2242" s="41" t="s">
        <v>4512</v>
      </c>
      <c r="D2242" s="42" t="s">
        <v>131</v>
      </c>
      <c r="E2242" s="43">
        <v>91.82</v>
      </c>
      <c r="F2242" s="43">
        <v>21.69</v>
      </c>
      <c r="G2242" s="43">
        <v>113.51</v>
      </c>
      <c r="H2242" s="19">
        <v>9</v>
      </c>
    </row>
    <row r="2243" spans="1:8" ht="30" x14ac:dyDescent="0.25">
      <c r="A2243" s="40" t="s">
        <v>4513</v>
      </c>
      <c r="B2243" s="40"/>
      <c r="C2243" s="41" t="s">
        <v>4514</v>
      </c>
      <c r="D2243" s="42" t="s">
        <v>131</v>
      </c>
      <c r="E2243" s="43">
        <v>111.32</v>
      </c>
      <c r="F2243" s="43">
        <v>21.69</v>
      </c>
      <c r="G2243" s="43">
        <v>133.01</v>
      </c>
      <c r="H2243" s="19">
        <v>9</v>
      </c>
    </row>
    <row r="2244" spans="1:8" ht="30" x14ac:dyDescent="0.25">
      <c r="A2244" s="40" t="s">
        <v>4515</v>
      </c>
      <c r="B2244" s="40"/>
      <c r="C2244" s="41" t="s">
        <v>4516</v>
      </c>
      <c r="D2244" s="42" t="s">
        <v>131</v>
      </c>
      <c r="E2244" s="43">
        <v>116.19</v>
      </c>
      <c r="F2244" s="43">
        <v>21.69</v>
      </c>
      <c r="G2244" s="43">
        <v>137.88</v>
      </c>
      <c r="H2244" s="19">
        <v>9</v>
      </c>
    </row>
    <row r="2245" spans="1:8" ht="30" x14ac:dyDescent="0.25">
      <c r="A2245" s="40" t="s">
        <v>4517</v>
      </c>
      <c r="B2245" s="40"/>
      <c r="C2245" s="41" t="s">
        <v>4518</v>
      </c>
      <c r="D2245" s="42" t="s">
        <v>131</v>
      </c>
      <c r="E2245" s="43">
        <v>113.54</v>
      </c>
      <c r="F2245" s="43">
        <v>32.53</v>
      </c>
      <c r="G2245" s="43">
        <v>146.07</v>
      </c>
      <c r="H2245" s="19">
        <v>9</v>
      </c>
    </row>
    <row r="2246" spans="1:8" ht="30" x14ac:dyDescent="0.25">
      <c r="A2246" s="40" t="s">
        <v>4519</v>
      </c>
      <c r="B2246" s="40"/>
      <c r="C2246" s="41" t="s">
        <v>4520</v>
      </c>
      <c r="D2246" s="42" t="s">
        <v>131</v>
      </c>
      <c r="E2246" s="43">
        <v>129.87</v>
      </c>
      <c r="F2246" s="43">
        <v>32.53</v>
      </c>
      <c r="G2246" s="43">
        <v>162.4</v>
      </c>
      <c r="H2246" s="19">
        <v>9</v>
      </c>
    </row>
    <row r="2247" spans="1:8" ht="30" x14ac:dyDescent="0.25">
      <c r="A2247" s="40" t="s">
        <v>4521</v>
      </c>
      <c r="B2247" s="40"/>
      <c r="C2247" s="41" t="s">
        <v>4522</v>
      </c>
      <c r="D2247" s="42" t="s">
        <v>131</v>
      </c>
      <c r="E2247" s="43">
        <v>148.37</v>
      </c>
      <c r="F2247" s="43">
        <v>32.53</v>
      </c>
      <c r="G2247" s="43">
        <v>180.9</v>
      </c>
      <c r="H2247" s="19">
        <v>9</v>
      </c>
    </row>
    <row r="2248" spans="1:8" ht="30" x14ac:dyDescent="0.25">
      <c r="A2248" s="40" t="s">
        <v>4523</v>
      </c>
      <c r="B2248" s="40"/>
      <c r="C2248" s="41" t="s">
        <v>4524</v>
      </c>
      <c r="D2248" s="42" t="s">
        <v>131</v>
      </c>
      <c r="E2248" s="43">
        <v>166.96</v>
      </c>
      <c r="F2248" s="43">
        <v>32.53</v>
      </c>
      <c r="G2248" s="43">
        <v>199.49</v>
      </c>
      <c r="H2248" s="19">
        <v>9</v>
      </c>
    </row>
    <row r="2249" spans="1:8" ht="30" x14ac:dyDescent="0.25">
      <c r="A2249" s="40" t="s">
        <v>4525</v>
      </c>
      <c r="B2249" s="40"/>
      <c r="C2249" s="41" t="s">
        <v>4526</v>
      </c>
      <c r="D2249" s="42" t="s">
        <v>131</v>
      </c>
      <c r="E2249" s="43">
        <v>191.79</v>
      </c>
      <c r="F2249" s="43">
        <v>43.37</v>
      </c>
      <c r="G2249" s="43">
        <v>235.16</v>
      </c>
      <c r="H2249" s="19">
        <v>9</v>
      </c>
    </row>
    <row r="2250" spans="1:8" ht="30" x14ac:dyDescent="0.25">
      <c r="A2250" s="40" t="s">
        <v>4527</v>
      </c>
      <c r="B2250" s="40"/>
      <c r="C2250" s="41" t="s">
        <v>4528</v>
      </c>
      <c r="D2250" s="42" t="s">
        <v>131</v>
      </c>
      <c r="E2250" s="43">
        <v>290.19</v>
      </c>
      <c r="F2250" s="43">
        <v>43.37</v>
      </c>
      <c r="G2250" s="43">
        <v>333.56</v>
      </c>
      <c r="H2250" s="19">
        <v>9</v>
      </c>
    </row>
    <row r="2251" spans="1:8" ht="30" x14ac:dyDescent="0.25">
      <c r="A2251" s="40" t="s">
        <v>4529</v>
      </c>
      <c r="B2251" s="40"/>
      <c r="C2251" s="41" t="s">
        <v>4530</v>
      </c>
      <c r="D2251" s="42" t="s">
        <v>131</v>
      </c>
      <c r="E2251" s="43">
        <v>72.27</v>
      </c>
      <c r="F2251" s="43">
        <v>21.69</v>
      </c>
      <c r="G2251" s="43">
        <v>93.96</v>
      </c>
      <c r="H2251" s="19">
        <v>9</v>
      </c>
    </row>
    <row r="2252" spans="1:8" ht="30" x14ac:dyDescent="0.25">
      <c r="A2252" s="40" t="s">
        <v>4531</v>
      </c>
      <c r="B2252" s="40"/>
      <c r="C2252" s="41" t="s">
        <v>4532</v>
      </c>
      <c r="D2252" s="42" t="s">
        <v>131</v>
      </c>
      <c r="E2252" s="43">
        <v>86.55</v>
      </c>
      <c r="F2252" s="43">
        <v>21.69</v>
      </c>
      <c r="G2252" s="43">
        <v>108.24</v>
      </c>
      <c r="H2252" s="19">
        <v>9</v>
      </c>
    </row>
    <row r="2253" spans="1:8" ht="30" x14ac:dyDescent="0.25">
      <c r="A2253" s="40" t="s">
        <v>4533</v>
      </c>
      <c r="B2253" s="40"/>
      <c r="C2253" s="41" t="s">
        <v>4534</v>
      </c>
      <c r="D2253" s="42" t="s">
        <v>131</v>
      </c>
      <c r="E2253" s="43">
        <v>106.9</v>
      </c>
      <c r="F2253" s="43">
        <v>21.69</v>
      </c>
      <c r="G2253" s="43">
        <v>128.59</v>
      </c>
      <c r="H2253" s="19">
        <v>9</v>
      </c>
    </row>
    <row r="2254" spans="1:8" ht="30" x14ac:dyDescent="0.25">
      <c r="A2254" s="40" t="s">
        <v>4535</v>
      </c>
      <c r="B2254" s="40"/>
      <c r="C2254" s="41" t="s">
        <v>4536</v>
      </c>
      <c r="D2254" s="42" t="s">
        <v>131</v>
      </c>
      <c r="E2254" s="43">
        <v>128.78</v>
      </c>
      <c r="F2254" s="43">
        <v>21.69</v>
      </c>
      <c r="G2254" s="43">
        <v>150.47</v>
      </c>
      <c r="H2254" s="19">
        <v>9</v>
      </c>
    </row>
    <row r="2255" spans="1:8" x14ac:dyDescent="0.25">
      <c r="A2255" s="40" t="s">
        <v>4537</v>
      </c>
      <c r="B2255" s="40"/>
      <c r="C2255" s="41" t="s">
        <v>4538</v>
      </c>
      <c r="D2255" s="42"/>
      <c r="E2255" s="43"/>
      <c r="F2255" s="43"/>
      <c r="G2255" s="43"/>
      <c r="H2255" s="19">
        <v>5</v>
      </c>
    </row>
    <row r="2256" spans="1:8" ht="30" x14ac:dyDescent="0.25">
      <c r="A2256" s="40" t="s">
        <v>4539</v>
      </c>
      <c r="B2256" s="40"/>
      <c r="C2256" s="41" t="s">
        <v>4540</v>
      </c>
      <c r="D2256" s="42" t="s">
        <v>131</v>
      </c>
      <c r="E2256" s="43">
        <v>121.77</v>
      </c>
      <c r="F2256" s="43">
        <v>32.53</v>
      </c>
      <c r="G2256" s="43">
        <v>154.30000000000001</v>
      </c>
      <c r="H2256" s="19">
        <v>9</v>
      </c>
    </row>
    <row r="2257" spans="1:8" ht="30" x14ac:dyDescent="0.25">
      <c r="A2257" s="40" t="s">
        <v>4541</v>
      </c>
      <c r="B2257" s="40"/>
      <c r="C2257" s="41" t="s">
        <v>4542</v>
      </c>
      <c r="D2257" s="42" t="s">
        <v>131</v>
      </c>
      <c r="E2257" s="43">
        <v>135.41</v>
      </c>
      <c r="F2257" s="43">
        <v>32.53</v>
      </c>
      <c r="G2257" s="43">
        <v>167.94</v>
      </c>
      <c r="H2257" s="19">
        <v>9</v>
      </c>
    </row>
    <row r="2258" spans="1:8" ht="30" x14ac:dyDescent="0.25">
      <c r="A2258" s="40" t="s">
        <v>4543</v>
      </c>
      <c r="B2258" s="40"/>
      <c r="C2258" s="41" t="s">
        <v>4544</v>
      </c>
      <c r="D2258" s="42" t="s">
        <v>131</v>
      </c>
      <c r="E2258" s="43">
        <v>160.88999999999999</v>
      </c>
      <c r="F2258" s="43">
        <v>32.53</v>
      </c>
      <c r="G2258" s="43">
        <v>193.42</v>
      </c>
      <c r="H2258" s="19">
        <v>9</v>
      </c>
    </row>
    <row r="2259" spans="1:8" ht="30" x14ac:dyDescent="0.25">
      <c r="A2259" s="40" t="s">
        <v>4545</v>
      </c>
      <c r="B2259" s="40"/>
      <c r="C2259" s="41" t="s">
        <v>4546</v>
      </c>
      <c r="D2259" s="42" t="s">
        <v>131</v>
      </c>
      <c r="E2259" s="43">
        <v>173.95</v>
      </c>
      <c r="F2259" s="43">
        <v>43.37</v>
      </c>
      <c r="G2259" s="43">
        <v>217.32</v>
      </c>
      <c r="H2259" s="19">
        <v>9</v>
      </c>
    </row>
    <row r="2260" spans="1:8" ht="30" x14ac:dyDescent="0.25">
      <c r="A2260" s="40" t="s">
        <v>4547</v>
      </c>
      <c r="B2260" s="40"/>
      <c r="C2260" s="41" t="s">
        <v>4548</v>
      </c>
      <c r="D2260" s="42" t="s">
        <v>131</v>
      </c>
      <c r="E2260" s="43">
        <v>237.35</v>
      </c>
      <c r="F2260" s="43">
        <v>43.37</v>
      </c>
      <c r="G2260" s="43">
        <v>280.72000000000003</v>
      </c>
      <c r="H2260" s="19">
        <v>9</v>
      </c>
    </row>
    <row r="2261" spans="1:8" ht="30" x14ac:dyDescent="0.25">
      <c r="A2261" s="40" t="s">
        <v>4549</v>
      </c>
      <c r="B2261" s="40"/>
      <c r="C2261" s="41" t="s">
        <v>4550</v>
      </c>
      <c r="D2261" s="42" t="s">
        <v>131</v>
      </c>
      <c r="E2261" s="43">
        <v>28.08</v>
      </c>
      <c r="F2261" s="43">
        <v>2.17</v>
      </c>
      <c r="G2261" s="43">
        <v>30.25</v>
      </c>
      <c r="H2261" s="19">
        <v>9</v>
      </c>
    </row>
    <row r="2262" spans="1:8" ht="30" x14ac:dyDescent="0.25">
      <c r="A2262" s="40" t="s">
        <v>4551</v>
      </c>
      <c r="B2262" s="40"/>
      <c r="C2262" s="41" t="s">
        <v>4552</v>
      </c>
      <c r="D2262" s="42" t="s">
        <v>131</v>
      </c>
      <c r="E2262" s="43">
        <v>49.56</v>
      </c>
      <c r="F2262" s="43">
        <v>2.17</v>
      </c>
      <c r="G2262" s="43">
        <v>51.73</v>
      </c>
      <c r="H2262" s="19">
        <v>9</v>
      </c>
    </row>
    <row r="2263" spans="1:8" ht="30" x14ac:dyDescent="0.25">
      <c r="A2263" s="40" t="s">
        <v>4553</v>
      </c>
      <c r="B2263" s="40"/>
      <c r="C2263" s="41" t="s">
        <v>4554</v>
      </c>
      <c r="D2263" s="42" t="s">
        <v>131</v>
      </c>
      <c r="E2263" s="43">
        <v>69.239999999999995</v>
      </c>
      <c r="F2263" s="43">
        <v>2.17</v>
      </c>
      <c r="G2263" s="43">
        <v>71.41</v>
      </c>
      <c r="H2263" s="19">
        <v>9</v>
      </c>
    </row>
    <row r="2264" spans="1:8" ht="30" x14ac:dyDescent="0.25">
      <c r="A2264" s="40" t="s">
        <v>4555</v>
      </c>
      <c r="B2264" s="40"/>
      <c r="C2264" s="41" t="s">
        <v>4556</v>
      </c>
      <c r="D2264" s="42" t="s">
        <v>131</v>
      </c>
      <c r="E2264" s="43">
        <v>85.48</v>
      </c>
      <c r="F2264" s="43">
        <v>2.17</v>
      </c>
      <c r="G2264" s="43">
        <v>87.65</v>
      </c>
      <c r="H2264" s="19">
        <v>9</v>
      </c>
    </row>
    <row r="2265" spans="1:8" ht="30" x14ac:dyDescent="0.25">
      <c r="A2265" s="40" t="s">
        <v>4557</v>
      </c>
      <c r="B2265" s="40"/>
      <c r="C2265" s="41" t="s">
        <v>4558</v>
      </c>
      <c r="D2265" s="42" t="s">
        <v>131</v>
      </c>
      <c r="E2265" s="43">
        <v>101.13</v>
      </c>
      <c r="F2265" s="43">
        <v>2.17</v>
      </c>
      <c r="G2265" s="43">
        <v>103.3</v>
      </c>
      <c r="H2265" s="19">
        <v>9</v>
      </c>
    </row>
    <row r="2266" spans="1:8" ht="30" x14ac:dyDescent="0.25">
      <c r="A2266" s="40" t="s">
        <v>4559</v>
      </c>
      <c r="B2266" s="40"/>
      <c r="C2266" s="41" t="s">
        <v>4560</v>
      </c>
      <c r="D2266" s="42" t="s">
        <v>131</v>
      </c>
      <c r="E2266" s="43">
        <v>128.51</v>
      </c>
      <c r="F2266" s="43">
        <v>2.17</v>
      </c>
      <c r="G2266" s="43">
        <v>130.68</v>
      </c>
      <c r="H2266" s="19">
        <v>9</v>
      </c>
    </row>
    <row r="2267" spans="1:8" ht="30" x14ac:dyDescent="0.25">
      <c r="A2267" s="40" t="s">
        <v>4561</v>
      </c>
      <c r="B2267" s="40"/>
      <c r="C2267" s="41" t="s">
        <v>4562</v>
      </c>
      <c r="D2267" s="42" t="s">
        <v>131</v>
      </c>
      <c r="E2267" s="43">
        <v>180.48</v>
      </c>
      <c r="F2267" s="43">
        <v>2.17</v>
      </c>
      <c r="G2267" s="43">
        <v>182.65</v>
      </c>
      <c r="H2267" s="19">
        <v>9</v>
      </c>
    </row>
    <row r="2268" spans="1:8" x14ac:dyDescent="0.25">
      <c r="A2268" s="40" t="s">
        <v>4563</v>
      </c>
      <c r="B2268" s="40"/>
      <c r="C2268" s="41" t="s">
        <v>4564</v>
      </c>
      <c r="D2268" s="42"/>
      <c r="E2268" s="43"/>
      <c r="F2268" s="43"/>
      <c r="G2268" s="43"/>
      <c r="H2268" s="19">
        <v>5</v>
      </c>
    </row>
    <row r="2269" spans="1:8" x14ac:dyDescent="0.25">
      <c r="A2269" s="40" t="s">
        <v>4565</v>
      </c>
      <c r="B2269" s="40"/>
      <c r="C2269" s="41" t="s">
        <v>4566</v>
      </c>
      <c r="D2269" s="42" t="s">
        <v>21</v>
      </c>
      <c r="E2269" s="43">
        <v>9.67</v>
      </c>
      <c r="F2269" s="43">
        <v>10.84</v>
      </c>
      <c r="G2269" s="43">
        <v>20.51</v>
      </c>
      <c r="H2269" s="19">
        <v>9</v>
      </c>
    </row>
    <row r="2270" spans="1:8" x14ac:dyDescent="0.25">
      <c r="A2270" s="40" t="s">
        <v>4567</v>
      </c>
      <c r="B2270" s="40"/>
      <c r="C2270" s="41" t="s">
        <v>4568</v>
      </c>
      <c r="D2270" s="42" t="s">
        <v>21</v>
      </c>
      <c r="E2270" s="43">
        <v>12.25</v>
      </c>
      <c r="F2270" s="43">
        <v>10.84</v>
      </c>
      <c r="G2270" s="43">
        <v>23.09</v>
      </c>
      <c r="H2270" s="19">
        <v>9</v>
      </c>
    </row>
    <row r="2271" spans="1:8" x14ac:dyDescent="0.25">
      <c r="A2271" s="40" t="s">
        <v>4569</v>
      </c>
      <c r="B2271" s="40"/>
      <c r="C2271" s="41" t="s">
        <v>4570</v>
      </c>
      <c r="D2271" s="42" t="s">
        <v>21</v>
      </c>
      <c r="E2271" s="43">
        <v>14.72</v>
      </c>
      <c r="F2271" s="43">
        <v>10.84</v>
      </c>
      <c r="G2271" s="43">
        <v>25.56</v>
      </c>
      <c r="H2271" s="19">
        <v>9</v>
      </c>
    </row>
    <row r="2272" spans="1:8" x14ac:dyDescent="0.25">
      <c r="A2272" s="40" t="s">
        <v>4571</v>
      </c>
      <c r="B2272" s="40"/>
      <c r="C2272" s="41" t="s">
        <v>4572</v>
      </c>
      <c r="D2272" s="42" t="s">
        <v>21</v>
      </c>
      <c r="E2272" s="43">
        <v>17.43</v>
      </c>
      <c r="F2272" s="43">
        <v>10.84</v>
      </c>
      <c r="G2272" s="43">
        <v>28.27</v>
      </c>
      <c r="H2272" s="19">
        <v>9</v>
      </c>
    </row>
    <row r="2273" spans="1:8" x14ac:dyDescent="0.25">
      <c r="A2273" s="40" t="s">
        <v>4573</v>
      </c>
      <c r="B2273" s="40"/>
      <c r="C2273" s="41" t="s">
        <v>4574</v>
      </c>
      <c r="D2273" s="42" t="s">
        <v>21</v>
      </c>
      <c r="E2273" s="43">
        <v>19.95</v>
      </c>
      <c r="F2273" s="43">
        <v>10.84</v>
      </c>
      <c r="G2273" s="43">
        <v>30.79</v>
      </c>
      <c r="H2273" s="19">
        <v>9</v>
      </c>
    </row>
    <row r="2274" spans="1:8" x14ac:dyDescent="0.25">
      <c r="A2274" s="40" t="s">
        <v>4575</v>
      </c>
      <c r="B2274" s="40"/>
      <c r="C2274" s="41" t="s">
        <v>4576</v>
      </c>
      <c r="D2274" s="42" t="s">
        <v>21</v>
      </c>
      <c r="E2274" s="43">
        <v>23.24</v>
      </c>
      <c r="F2274" s="43">
        <v>10.84</v>
      </c>
      <c r="G2274" s="43">
        <v>34.08</v>
      </c>
      <c r="H2274" s="19">
        <v>9</v>
      </c>
    </row>
    <row r="2275" spans="1:8" x14ac:dyDescent="0.25">
      <c r="A2275" s="40" t="s">
        <v>4577</v>
      </c>
      <c r="B2275" s="40"/>
      <c r="C2275" s="41" t="s">
        <v>4578</v>
      </c>
      <c r="D2275" s="42" t="s">
        <v>21</v>
      </c>
      <c r="E2275" s="43">
        <v>16.95</v>
      </c>
      <c r="F2275" s="43">
        <v>10.84</v>
      </c>
      <c r="G2275" s="43">
        <v>27.79</v>
      </c>
      <c r="H2275" s="19">
        <v>9</v>
      </c>
    </row>
    <row r="2276" spans="1:8" x14ac:dyDescent="0.25">
      <c r="A2276" s="40" t="s">
        <v>4579</v>
      </c>
      <c r="B2276" s="40"/>
      <c r="C2276" s="41" t="s">
        <v>4580</v>
      </c>
      <c r="D2276" s="42" t="s">
        <v>21</v>
      </c>
      <c r="E2276" s="43">
        <v>20.28</v>
      </c>
      <c r="F2276" s="43">
        <v>10.84</v>
      </c>
      <c r="G2276" s="43">
        <v>31.12</v>
      </c>
      <c r="H2276" s="19">
        <v>9</v>
      </c>
    </row>
    <row r="2277" spans="1:8" x14ac:dyDescent="0.25">
      <c r="A2277" s="40" t="s">
        <v>4581</v>
      </c>
      <c r="B2277" s="40"/>
      <c r="C2277" s="41" t="s">
        <v>4582</v>
      </c>
      <c r="D2277" s="42" t="s">
        <v>21</v>
      </c>
      <c r="E2277" s="43">
        <v>23.57</v>
      </c>
      <c r="F2277" s="43">
        <v>10.84</v>
      </c>
      <c r="G2277" s="43">
        <v>34.409999999999997</v>
      </c>
      <c r="H2277" s="19">
        <v>9</v>
      </c>
    </row>
    <row r="2278" spans="1:8" x14ac:dyDescent="0.25">
      <c r="A2278" s="40" t="s">
        <v>4583</v>
      </c>
      <c r="B2278" s="40"/>
      <c r="C2278" s="41" t="s">
        <v>4584</v>
      </c>
      <c r="D2278" s="42" t="s">
        <v>21</v>
      </c>
      <c r="E2278" s="43">
        <v>23.97</v>
      </c>
      <c r="F2278" s="43">
        <v>10.84</v>
      </c>
      <c r="G2278" s="43">
        <v>34.81</v>
      </c>
      <c r="H2278" s="19">
        <v>9</v>
      </c>
    </row>
    <row r="2279" spans="1:8" x14ac:dyDescent="0.25">
      <c r="A2279" s="40" t="s">
        <v>4585</v>
      </c>
      <c r="B2279" s="40"/>
      <c r="C2279" s="41" t="s">
        <v>4586</v>
      </c>
      <c r="D2279" s="42" t="s">
        <v>21</v>
      </c>
      <c r="E2279" s="43">
        <v>29.77</v>
      </c>
      <c r="F2279" s="43">
        <v>10.84</v>
      </c>
      <c r="G2279" s="43">
        <v>40.61</v>
      </c>
      <c r="H2279" s="19">
        <v>9</v>
      </c>
    </row>
    <row r="2280" spans="1:8" x14ac:dyDescent="0.25">
      <c r="A2280" s="40" t="s">
        <v>4587</v>
      </c>
      <c r="B2280" s="40"/>
      <c r="C2280" s="41" t="s">
        <v>4588</v>
      </c>
      <c r="D2280" s="42" t="s">
        <v>21</v>
      </c>
      <c r="E2280" s="43">
        <v>39.58</v>
      </c>
      <c r="F2280" s="43">
        <v>10.84</v>
      </c>
      <c r="G2280" s="43">
        <v>50.42</v>
      </c>
      <c r="H2280" s="19">
        <v>9</v>
      </c>
    </row>
    <row r="2281" spans="1:8" x14ac:dyDescent="0.25">
      <c r="A2281" s="40" t="s">
        <v>4589</v>
      </c>
      <c r="B2281" s="40"/>
      <c r="C2281" s="41" t="s">
        <v>4590</v>
      </c>
      <c r="D2281" s="42" t="s">
        <v>21</v>
      </c>
      <c r="E2281" s="43">
        <v>13.67</v>
      </c>
      <c r="F2281" s="43">
        <v>10.84</v>
      </c>
      <c r="G2281" s="43">
        <v>24.51</v>
      </c>
      <c r="H2281" s="19">
        <v>9</v>
      </c>
    </row>
    <row r="2282" spans="1:8" x14ac:dyDescent="0.25">
      <c r="A2282" s="40" t="s">
        <v>4591</v>
      </c>
      <c r="B2282" s="40"/>
      <c r="C2282" s="41" t="s">
        <v>4592</v>
      </c>
      <c r="D2282" s="42" t="s">
        <v>21</v>
      </c>
      <c r="E2282" s="43">
        <v>17.04</v>
      </c>
      <c r="F2282" s="43">
        <v>10.84</v>
      </c>
      <c r="G2282" s="43">
        <v>27.88</v>
      </c>
      <c r="H2282" s="19">
        <v>9</v>
      </c>
    </row>
    <row r="2283" spans="1:8" x14ac:dyDescent="0.25">
      <c r="A2283" s="40" t="s">
        <v>4593</v>
      </c>
      <c r="B2283" s="40"/>
      <c r="C2283" s="41" t="s">
        <v>4594</v>
      </c>
      <c r="D2283" s="42" t="s">
        <v>21</v>
      </c>
      <c r="E2283" s="43">
        <v>22.87</v>
      </c>
      <c r="F2283" s="43">
        <v>10.84</v>
      </c>
      <c r="G2283" s="43">
        <v>33.71</v>
      </c>
      <c r="H2283" s="19">
        <v>9</v>
      </c>
    </row>
    <row r="2284" spans="1:8" x14ac:dyDescent="0.25">
      <c r="A2284" s="40" t="s">
        <v>4595</v>
      </c>
      <c r="B2284" s="40"/>
      <c r="C2284" s="41" t="s">
        <v>4596</v>
      </c>
      <c r="D2284" s="42" t="s">
        <v>21</v>
      </c>
      <c r="E2284" s="43">
        <v>26.34</v>
      </c>
      <c r="F2284" s="43">
        <v>10.84</v>
      </c>
      <c r="G2284" s="43">
        <v>37.18</v>
      </c>
      <c r="H2284" s="19">
        <v>9</v>
      </c>
    </row>
    <row r="2285" spans="1:8" x14ac:dyDescent="0.25">
      <c r="A2285" s="40" t="s">
        <v>4597</v>
      </c>
      <c r="B2285" s="40"/>
      <c r="C2285" s="41" t="s">
        <v>4598</v>
      </c>
      <c r="D2285" s="42" t="s">
        <v>21</v>
      </c>
      <c r="E2285" s="43">
        <v>32.04</v>
      </c>
      <c r="F2285" s="43">
        <v>15.18</v>
      </c>
      <c r="G2285" s="43">
        <v>47.22</v>
      </c>
      <c r="H2285" s="19">
        <v>9</v>
      </c>
    </row>
    <row r="2286" spans="1:8" x14ac:dyDescent="0.25">
      <c r="A2286" s="40" t="s">
        <v>4599</v>
      </c>
      <c r="B2286" s="40"/>
      <c r="C2286" s="41" t="s">
        <v>4600</v>
      </c>
      <c r="D2286" s="42" t="s">
        <v>21</v>
      </c>
      <c r="E2286" s="43">
        <v>40.590000000000003</v>
      </c>
      <c r="F2286" s="43">
        <v>15.18</v>
      </c>
      <c r="G2286" s="43">
        <v>55.77</v>
      </c>
      <c r="H2286" s="19">
        <v>9</v>
      </c>
    </row>
    <row r="2287" spans="1:8" x14ac:dyDescent="0.25">
      <c r="A2287" s="40" t="s">
        <v>4601</v>
      </c>
      <c r="B2287" s="40"/>
      <c r="C2287" s="41" t="s">
        <v>4602</v>
      </c>
      <c r="D2287" s="42" t="s">
        <v>21</v>
      </c>
      <c r="E2287" s="43">
        <v>48.89</v>
      </c>
      <c r="F2287" s="43">
        <v>15.18</v>
      </c>
      <c r="G2287" s="43">
        <v>64.069999999999993</v>
      </c>
      <c r="H2287" s="19">
        <v>9</v>
      </c>
    </row>
    <row r="2288" spans="1:8" x14ac:dyDescent="0.25">
      <c r="A2288" s="40" t="s">
        <v>4603</v>
      </c>
      <c r="B2288" s="40"/>
      <c r="C2288" s="41" t="s">
        <v>4604</v>
      </c>
      <c r="D2288" s="42"/>
      <c r="E2288" s="43"/>
      <c r="F2288" s="43"/>
      <c r="G2288" s="43"/>
      <c r="H2288" s="19">
        <v>2</v>
      </c>
    </row>
    <row r="2289" spans="1:8" x14ac:dyDescent="0.25">
      <c r="A2289" s="40" t="s">
        <v>4605</v>
      </c>
      <c r="B2289" s="40"/>
      <c r="C2289" s="41" t="s">
        <v>4606</v>
      </c>
      <c r="D2289" s="42"/>
      <c r="E2289" s="43"/>
      <c r="F2289" s="43"/>
      <c r="G2289" s="43"/>
      <c r="H2289" s="19">
        <v>5</v>
      </c>
    </row>
    <row r="2290" spans="1:8" ht="30" x14ac:dyDescent="0.25">
      <c r="A2290" s="40" t="s">
        <v>4607</v>
      </c>
      <c r="B2290" s="40"/>
      <c r="C2290" s="41" t="s">
        <v>4608</v>
      </c>
      <c r="D2290" s="42" t="s">
        <v>131</v>
      </c>
      <c r="E2290" s="43">
        <v>1.49</v>
      </c>
      <c r="F2290" s="43">
        <v>1.74</v>
      </c>
      <c r="G2290" s="43">
        <v>3.23</v>
      </c>
      <c r="H2290" s="19">
        <v>9</v>
      </c>
    </row>
    <row r="2291" spans="1:8" ht="30" x14ac:dyDescent="0.25">
      <c r="A2291" s="40" t="s">
        <v>4609</v>
      </c>
      <c r="B2291" s="40"/>
      <c r="C2291" s="41" t="s">
        <v>4610</v>
      </c>
      <c r="D2291" s="42" t="s">
        <v>131</v>
      </c>
      <c r="E2291" s="43">
        <v>2.35</v>
      </c>
      <c r="F2291" s="43">
        <v>1.74</v>
      </c>
      <c r="G2291" s="43">
        <v>4.09</v>
      </c>
      <c r="H2291" s="19">
        <v>9</v>
      </c>
    </row>
    <row r="2292" spans="1:8" ht="30" x14ac:dyDescent="0.25">
      <c r="A2292" s="40" t="s">
        <v>4611</v>
      </c>
      <c r="B2292" s="40"/>
      <c r="C2292" s="41" t="s">
        <v>4612</v>
      </c>
      <c r="D2292" s="42" t="s">
        <v>131</v>
      </c>
      <c r="E2292" s="43">
        <v>3.6</v>
      </c>
      <c r="F2292" s="43">
        <v>2.6</v>
      </c>
      <c r="G2292" s="43">
        <v>6.2</v>
      </c>
      <c r="H2292" s="19">
        <v>9</v>
      </c>
    </row>
    <row r="2293" spans="1:8" ht="30" x14ac:dyDescent="0.25">
      <c r="A2293" s="40" t="s">
        <v>4613</v>
      </c>
      <c r="B2293" s="40"/>
      <c r="C2293" s="41" t="s">
        <v>4614</v>
      </c>
      <c r="D2293" s="42" t="s">
        <v>131</v>
      </c>
      <c r="E2293" s="43">
        <v>5.75</v>
      </c>
      <c r="F2293" s="43">
        <v>3.03</v>
      </c>
      <c r="G2293" s="43">
        <v>8.7799999999999994</v>
      </c>
      <c r="H2293" s="19">
        <v>9</v>
      </c>
    </row>
    <row r="2294" spans="1:8" ht="30" x14ac:dyDescent="0.25">
      <c r="A2294" s="40" t="s">
        <v>4615</v>
      </c>
      <c r="B2294" s="40"/>
      <c r="C2294" s="41" t="s">
        <v>4616</v>
      </c>
      <c r="D2294" s="42" t="s">
        <v>131</v>
      </c>
      <c r="E2294" s="43">
        <v>9.35</v>
      </c>
      <c r="F2294" s="43">
        <v>3.47</v>
      </c>
      <c r="G2294" s="43">
        <v>12.82</v>
      </c>
      <c r="H2294" s="19">
        <v>9</v>
      </c>
    </row>
    <row r="2295" spans="1:8" x14ac:dyDescent="0.25">
      <c r="A2295" s="40" t="s">
        <v>4617</v>
      </c>
      <c r="B2295" s="40"/>
      <c r="C2295" s="41" t="s">
        <v>4618</v>
      </c>
      <c r="D2295" s="42"/>
      <c r="E2295" s="43"/>
      <c r="F2295" s="43"/>
      <c r="G2295" s="43"/>
      <c r="H2295" s="19">
        <v>5</v>
      </c>
    </row>
    <row r="2296" spans="1:8" ht="30" x14ac:dyDescent="0.25">
      <c r="A2296" s="40" t="s">
        <v>4619</v>
      </c>
      <c r="B2296" s="40"/>
      <c r="C2296" s="41" t="s">
        <v>4620</v>
      </c>
      <c r="D2296" s="42" t="s">
        <v>131</v>
      </c>
      <c r="E2296" s="43">
        <v>1.03</v>
      </c>
      <c r="F2296" s="43">
        <v>1.74</v>
      </c>
      <c r="G2296" s="43">
        <v>2.77</v>
      </c>
      <c r="H2296" s="19">
        <v>9</v>
      </c>
    </row>
    <row r="2297" spans="1:8" ht="30" x14ac:dyDescent="0.25">
      <c r="A2297" s="40" t="s">
        <v>4621</v>
      </c>
      <c r="B2297" s="40"/>
      <c r="C2297" s="41" t="s">
        <v>4622</v>
      </c>
      <c r="D2297" s="42" t="s">
        <v>131</v>
      </c>
      <c r="E2297" s="43">
        <v>2.44</v>
      </c>
      <c r="F2297" s="43">
        <v>2.17</v>
      </c>
      <c r="G2297" s="43">
        <v>4.6100000000000003</v>
      </c>
      <c r="H2297" s="19">
        <v>9</v>
      </c>
    </row>
    <row r="2298" spans="1:8" ht="30" x14ac:dyDescent="0.25">
      <c r="A2298" s="40" t="s">
        <v>4623</v>
      </c>
      <c r="B2298" s="40"/>
      <c r="C2298" s="41" t="s">
        <v>8304</v>
      </c>
      <c r="D2298" s="42" t="s">
        <v>131</v>
      </c>
      <c r="E2298" s="43">
        <v>3.77</v>
      </c>
      <c r="F2298" s="43">
        <v>2.6</v>
      </c>
      <c r="G2298" s="43">
        <v>6.37</v>
      </c>
      <c r="H2298" s="19">
        <v>9</v>
      </c>
    </row>
    <row r="2299" spans="1:8" ht="30" x14ac:dyDescent="0.25">
      <c r="A2299" s="40" t="s">
        <v>4625</v>
      </c>
      <c r="B2299" s="40"/>
      <c r="C2299" s="41" t="s">
        <v>4626</v>
      </c>
      <c r="D2299" s="42" t="s">
        <v>131</v>
      </c>
      <c r="E2299" s="43">
        <v>5.22</v>
      </c>
      <c r="F2299" s="43">
        <v>3.03</v>
      </c>
      <c r="G2299" s="43">
        <v>8.25</v>
      </c>
      <c r="H2299" s="19">
        <v>9</v>
      </c>
    </row>
    <row r="2300" spans="1:8" ht="30" x14ac:dyDescent="0.25">
      <c r="A2300" s="40" t="s">
        <v>4627</v>
      </c>
      <c r="B2300" s="40"/>
      <c r="C2300" s="41" t="s">
        <v>4628</v>
      </c>
      <c r="D2300" s="42" t="s">
        <v>131</v>
      </c>
      <c r="E2300" s="43">
        <v>8.17</v>
      </c>
      <c r="F2300" s="43">
        <v>3.47</v>
      </c>
      <c r="G2300" s="43">
        <v>11.64</v>
      </c>
      <c r="H2300" s="19">
        <v>9</v>
      </c>
    </row>
    <row r="2301" spans="1:8" x14ac:dyDescent="0.25">
      <c r="A2301" s="40" t="s">
        <v>4629</v>
      </c>
      <c r="B2301" s="40"/>
      <c r="C2301" s="41" t="s">
        <v>4630</v>
      </c>
      <c r="D2301" s="42"/>
      <c r="E2301" s="43"/>
      <c r="F2301" s="43"/>
      <c r="G2301" s="43"/>
      <c r="H2301" s="19">
        <v>5</v>
      </c>
    </row>
    <row r="2302" spans="1:8" x14ac:dyDescent="0.25">
      <c r="A2302" s="40" t="s">
        <v>4631</v>
      </c>
      <c r="B2302" s="40"/>
      <c r="C2302" s="41" t="s">
        <v>4632</v>
      </c>
      <c r="D2302" s="42" t="s">
        <v>131</v>
      </c>
      <c r="E2302" s="43">
        <v>8.16</v>
      </c>
      <c r="F2302" s="43">
        <v>2.17</v>
      </c>
      <c r="G2302" s="43">
        <v>10.33</v>
      </c>
      <c r="H2302" s="19">
        <v>9</v>
      </c>
    </row>
    <row r="2303" spans="1:8" x14ac:dyDescent="0.25">
      <c r="A2303" s="40" t="s">
        <v>4633</v>
      </c>
      <c r="B2303" s="40"/>
      <c r="C2303" s="41" t="s">
        <v>4634</v>
      </c>
      <c r="D2303" s="42" t="s">
        <v>131</v>
      </c>
      <c r="E2303" s="43">
        <v>13.52</v>
      </c>
      <c r="F2303" s="43">
        <v>2.17</v>
      </c>
      <c r="G2303" s="43">
        <v>15.69</v>
      </c>
      <c r="H2303" s="19">
        <v>9</v>
      </c>
    </row>
    <row r="2304" spans="1:8" x14ac:dyDescent="0.25">
      <c r="A2304" s="40" t="s">
        <v>4635</v>
      </c>
      <c r="B2304" s="40"/>
      <c r="C2304" s="41" t="s">
        <v>4636</v>
      </c>
      <c r="D2304" s="42" t="s">
        <v>131</v>
      </c>
      <c r="E2304" s="43">
        <v>18.97</v>
      </c>
      <c r="F2304" s="43">
        <v>4.33</v>
      </c>
      <c r="G2304" s="43">
        <v>23.3</v>
      </c>
      <c r="H2304" s="19">
        <v>9</v>
      </c>
    </row>
    <row r="2305" spans="1:8" x14ac:dyDescent="0.25">
      <c r="A2305" s="40" t="s">
        <v>4637</v>
      </c>
      <c r="B2305" s="40"/>
      <c r="C2305" s="41" t="s">
        <v>4638</v>
      </c>
      <c r="D2305" s="42" t="s">
        <v>131</v>
      </c>
      <c r="E2305" s="43">
        <v>29</v>
      </c>
      <c r="F2305" s="43">
        <v>6.51</v>
      </c>
      <c r="G2305" s="43">
        <v>35.51</v>
      </c>
      <c r="H2305" s="19">
        <v>9</v>
      </c>
    </row>
    <row r="2306" spans="1:8" x14ac:dyDescent="0.25">
      <c r="A2306" s="40" t="s">
        <v>4639</v>
      </c>
      <c r="B2306" s="40"/>
      <c r="C2306" s="41" t="s">
        <v>4640</v>
      </c>
      <c r="D2306" s="42" t="s">
        <v>131</v>
      </c>
      <c r="E2306" s="43">
        <v>41.23</v>
      </c>
      <c r="F2306" s="43">
        <v>8.68</v>
      </c>
      <c r="G2306" s="43">
        <v>49.91</v>
      </c>
      <c r="H2306" s="19">
        <v>9</v>
      </c>
    </row>
    <row r="2307" spans="1:8" x14ac:dyDescent="0.25">
      <c r="A2307" s="40" t="s">
        <v>4641</v>
      </c>
      <c r="B2307" s="40"/>
      <c r="C2307" s="41" t="s">
        <v>4642</v>
      </c>
      <c r="D2307" s="42" t="s">
        <v>131</v>
      </c>
      <c r="E2307" s="43">
        <v>56.01</v>
      </c>
      <c r="F2307" s="43">
        <v>10.84</v>
      </c>
      <c r="G2307" s="43">
        <v>66.849999999999994</v>
      </c>
      <c r="H2307" s="19">
        <v>9</v>
      </c>
    </row>
    <row r="2308" spans="1:8" x14ac:dyDescent="0.25">
      <c r="A2308" s="40" t="s">
        <v>4643</v>
      </c>
      <c r="B2308" s="40"/>
      <c r="C2308" s="41" t="s">
        <v>4644</v>
      </c>
      <c r="D2308" s="42" t="s">
        <v>131</v>
      </c>
      <c r="E2308" s="43">
        <v>89.26</v>
      </c>
      <c r="F2308" s="43">
        <v>13.01</v>
      </c>
      <c r="G2308" s="43">
        <v>102.27</v>
      </c>
      <c r="H2308" s="19">
        <v>9</v>
      </c>
    </row>
    <row r="2309" spans="1:8" x14ac:dyDescent="0.25">
      <c r="A2309" s="40" t="s">
        <v>4645</v>
      </c>
      <c r="B2309" s="40"/>
      <c r="C2309" s="41" t="s">
        <v>4646</v>
      </c>
      <c r="D2309" s="42" t="s">
        <v>131</v>
      </c>
      <c r="E2309" s="43">
        <v>169.43</v>
      </c>
      <c r="F2309" s="43">
        <v>19.52</v>
      </c>
      <c r="G2309" s="43">
        <v>188.95</v>
      </c>
      <c r="H2309" s="19">
        <v>9</v>
      </c>
    </row>
    <row r="2310" spans="1:8" ht="30" x14ac:dyDescent="0.25">
      <c r="A2310" s="40" t="s">
        <v>4647</v>
      </c>
      <c r="B2310" s="40"/>
      <c r="C2310" s="41" t="s">
        <v>4648</v>
      </c>
      <c r="D2310" s="42"/>
      <c r="E2310" s="43"/>
      <c r="F2310" s="43"/>
      <c r="G2310" s="43"/>
      <c r="H2310" s="19">
        <v>5</v>
      </c>
    </row>
    <row r="2311" spans="1:8" ht="30" x14ac:dyDescent="0.25">
      <c r="A2311" s="40" t="s">
        <v>4649</v>
      </c>
      <c r="B2311" s="40"/>
      <c r="C2311" s="41" t="s">
        <v>4650</v>
      </c>
      <c r="D2311" s="42" t="s">
        <v>131</v>
      </c>
      <c r="E2311" s="43">
        <v>188.21</v>
      </c>
      <c r="F2311" s="43">
        <v>39.33</v>
      </c>
      <c r="G2311" s="43">
        <v>227.54</v>
      </c>
      <c r="H2311" s="19">
        <v>9</v>
      </c>
    </row>
    <row r="2312" spans="1:8" ht="30" x14ac:dyDescent="0.25">
      <c r="A2312" s="40" t="s">
        <v>4651</v>
      </c>
      <c r="B2312" s="40"/>
      <c r="C2312" s="41" t="s">
        <v>4652</v>
      </c>
      <c r="D2312" s="42"/>
      <c r="E2312" s="43"/>
      <c r="F2312" s="43"/>
      <c r="G2312" s="43"/>
      <c r="H2312" s="19">
        <v>5</v>
      </c>
    </row>
    <row r="2313" spans="1:8" ht="30" x14ac:dyDescent="0.25">
      <c r="A2313" s="40" t="s">
        <v>4653</v>
      </c>
      <c r="B2313" s="40"/>
      <c r="C2313" s="41" t="s">
        <v>4654</v>
      </c>
      <c r="D2313" s="42" t="s">
        <v>131</v>
      </c>
      <c r="E2313" s="43">
        <v>49.74</v>
      </c>
      <c r="F2313" s="43">
        <v>23.6</v>
      </c>
      <c r="G2313" s="43">
        <v>73.34</v>
      </c>
      <c r="H2313" s="19">
        <v>9</v>
      </c>
    </row>
    <row r="2314" spans="1:8" ht="30" x14ac:dyDescent="0.25">
      <c r="A2314" s="40" t="s">
        <v>4655</v>
      </c>
      <c r="B2314" s="40"/>
      <c r="C2314" s="41" t="s">
        <v>4656</v>
      </c>
      <c r="D2314" s="42" t="s">
        <v>131</v>
      </c>
      <c r="E2314" s="43">
        <v>61.42</v>
      </c>
      <c r="F2314" s="43">
        <v>28.41</v>
      </c>
      <c r="G2314" s="43">
        <v>89.83</v>
      </c>
      <c r="H2314" s="19">
        <v>9</v>
      </c>
    </row>
    <row r="2315" spans="1:8" ht="30" x14ac:dyDescent="0.25">
      <c r="A2315" s="40" t="s">
        <v>4657</v>
      </c>
      <c r="B2315" s="40"/>
      <c r="C2315" s="41" t="s">
        <v>4658</v>
      </c>
      <c r="D2315" s="42" t="s">
        <v>131</v>
      </c>
      <c r="E2315" s="43">
        <v>71.17</v>
      </c>
      <c r="F2315" s="43">
        <v>39.33</v>
      </c>
      <c r="G2315" s="43">
        <v>110.5</v>
      </c>
      <c r="H2315" s="19">
        <v>9</v>
      </c>
    </row>
    <row r="2316" spans="1:8" ht="30" x14ac:dyDescent="0.25">
      <c r="A2316" s="40" t="s">
        <v>4659</v>
      </c>
      <c r="B2316" s="40"/>
      <c r="C2316" s="41" t="s">
        <v>4660</v>
      </c>
      <c r="D2316" s="42" t="s">
        <v>131</v>
      </c>
      <c r="E2316" s="43">
        <v>145.54</v>
      </c>
      <c r="F2316" s="43">
        <v>47.19</v>
      </c>
      <c r="G2316" s="43">
        <v>192.73</v>
      </c>
      <c r="H2316" s="19">
        <v>9</v>
      </c>
    </row>
    <row r="2317" spans="1:8" x14ac:dyDescent="0.25">
      <c r="A2317" s="40" t="s">
        <v>4661</v>
      </c>
      <c r="B2317" s="40"/>
      <c r="C2317" s="41" t="s">
        <v>4662</v>
      </c>
      <c r="D2317" s="42"/>
      <c r="E2317" s="43"/>
      <c r="F2317" s="43"/>
      <c r="G2317" s="43"/>
      <c r="H2317" s="19">
        <v>5</v>
      </c>
    </row>
    <row r="2318" spans="1:8" x14ac:dyDescent="0.25">
      <c r="A2318" s="40" t="s">
        <v>4663</v>
      </c>
      <c r="B2318" s="40"/>
      <c r="C2318" s="41" t="s">
        <v>4664</v>
      </c>
      <c r="D2318" s="42" t="s">
        <v>21</v>
      </c>
      <c r="E2318" s="43">
        <v>8.6999999999999993</v>
      </c>
      <c r="F2318" s="43">
        <v>4.33</v>
      </c>
      <c r="G2318" s="43">
        <v>13.03</v>
      </c>
      <c r="H2318" s="19">
        <v>9</v>
      </c>
    </row>
    <row r="2319" spans="1:8" x14ac:dyDescent="0.25">
      <c r="A2319" s="40" t="s">
        <v>4665</v>
      </c>
      <c r="B2319" s="40"/>
      <c r="C2319" s="41" t="s">
        <v>4666</v>
      </c>
      <c r="D2319" s="42" t="s">
        <v>21</v>
      </c>
      <c r="E2319" s="43">
        <v>5.48</v>
      </c>
      <c r="F2319" s="43">
        <v>4.33</v>
      </c>
      <c r="G2319" s="43">
        <v>9.81</v>
      </c>
      <c r="H2319" s="19">
        <v>9</v>
      </c>
    </row>
    <row r="2320" spans="1:8" x14ac:dyDescent="0.25">
      <c r="A2320" s="40" t="s">
        <v>4667</v>
      </c>
      <c r="B2320" s="40"/>
      <c r="C2320" s="41" t="s">
        <v>4668</v>
      </c>
      <c r="D2320" s="42" t="s">
        <v>21</v>
      </c>
      <c r="E2320" s="43">
        <v>8.77</v>
      </c>
      <c r="F2320" s="43">
        <v>4.33</v>
      </c>
      <c r="G2320" s="43">
        <v>13.1</v>
      </c>
      <c r="H2320" s="19">
        <v>9</v>
      </c>
    </row>
    <row r="2321" spans="1:8" x14ac:dyDescent="0.25">
      <c r="A2321" s="40" t="s">
        <v>4669</v>
      </c>
      <c r="B2321" s="40"/>
      <c r="C2321" s="41" t="s">
        <v>4670</v>
      </c>
      <c r="D2321" s="42" t="s">
        <v>21</v>
      </c>
      <c r="E2321" s="43">
        <v>11.39</v>
      </c>
      <c r="F2321" s="43">
        <v>4.33</v>
      </c>
      <c r="G2321" s="43">
        <v>15.72</v>
      </c>
      <c r="H2321" s="19">
        <v>9</v>
      </c>
    </row>
    <row r="2322" spans="1:8" x14ac:dyDescent="0.25">
      <c r="A2322" s="40" t="s">
        <v>4671</v>
      </c>
      <c r="B2322" s="40"/>
      <c r="C2322" s="41" t="s">
        <v>4672</v>
      </c>
      <c r="D2322" s="42" t="s">
        <v>21</v>
      </c>
      <c r="E2322" s="43">
        <v>12.27</v>
      </c>
      <c r="F2322" s="43">
        <v>4.33</v>
      </c>
      <c r="G2322" s="43">
        <v>16.600000000000001</v>
      </c>
      <c r="H2322" s="19">
        <v>9</v>
      </c>
    </row>
    <row r="2323" spans="1:8" x14ac:dyDescent="0.25">
      <c r="A2323" s="40" t="s">
        <v>4673</v>
      </c>
      <c r="B2323" s="40"/>
      <c r="C2323" s="41" t="s">
        <v>4674</v>
      </c>
      <c r="D2323" s="42" t="s">
        <v>21</v>
      </c>
      <c r="E2323" s="43">
        <v>15.09</v>
      </c>
      <c r="F2323" s="43">
        <v>4.33</v>
      </c>
      <c r="G2323" s="43">
        <v>19.420000000000002</v>
      </c>
      <c r="H2323" s="19">
        <v>9</v>
      </c>
    </row>
    <row r="2324" spans="1:8" x14ac:dyDescent="0.25">
      <c r="A2324" s="40" t="s">
        <v>4675</v>
      </c>
      <c r="B2324" s="40"/>
      <c r="C2324" s="41" t="s">
        <v>4676</v>
      </c>
      <c r="D2324" s="42" t="s">
        <v>21</v>
      </c>
      <c r="E2324" s="43">
        <v>16.059999999999999</v>
      </c>
      <c r="F2324" s="43">
        <v>4.33</v>
      </c>
      <c r="G2324" s="43">
        <v>20.39</v>
      </c>
      <c r="H2324" s="19">
        <v>9</v>
      </c>
    </row>
    <row r="2325" spans="1:8" x14ac:dyDescent="0.25">
      <c r="A2325" s="40" t="s">
        <v>4677</v>
      </c>
      <c r="B2325" s="40"/>
      <c r="C2325" s="41" t="s">
        <v>4678</v>
      </c>
      <c r="D2325" s="42" t="s">
        <v>21</v>
      </c>
      <c r="E2325" s="43">
        <v>19.27</v>
      </c>
      <c r="F2325" s="43">
        <v>4.33</v>
      </c>
      <c r="G2325" s="43">
        <v>23.6</v>
      </c>
      <c r="H2325" s="19">
        <v>9</v>
      </c>
    </row>
    <row r="2326" spans="1:8" x14ac:dyDescent="0.25">
      <c r="A2326" s="40" t="s">
        <v>4679</v>
      </c>
      <c r="B2326" s="40"/>
      <c r="C2326" s="41" t="s">
        <v>4680</v>
      </c>
      <c r="D2326" s="42"/>
      <c r="E2326" s="43"/>
      <c r="F2326" s="43"/>
      <c r="G2326" s="43"/>
      <c r="H2326" s="19">
        <v>5</v>
      </c>
    </row>
    <row r="2327" spans="1:8" x14ac:dyDescent="0.25">
      <c r="A2327" s="40" t="s">
        <v>4681</v>
      </c>
      <c r="B2327" s="40"/>
      <c r="C2327" s="41" t="s">
        <v>4682</v>
      </c>
      <c r="D2327" s="42" t="s">
        <v>21</v>
      </c>
      <c r="E2327" s="43">
        <v>0.85</v>
      </c>
      <c r="F2327" s="43">
        <v>3.47</v>
      </c>
      <c r="G2327" s="43">
        <v>4.32</v>
      </c>
      <c r="H2327" s="19">
        <v>9</v>
      </c>
    </row>
    <row r="2328" spans="1:8" x14ac:dyDescent="0.25">
      <c r="A2328" s="40" t="s">
        <v>4683</v>
      </c>
      <c r="B2328" s="40"/>
      <c r="C2328" s="41" t="s">
        <v>4684</v>
      </c>
      <c r="D2328" s="42" t="s">
        <v>21</v>
      </c>
      <c r="E2328" s="43">
        <v>6.15</v>
      </c>
      <c r="F2328" s="43">
        <v>6.51</v>
      </c>
      <c r="G2328" s="43">
        <v>12.66</v>
      </c>
      <c r="H2328" s="19">
        <v>9</v>
      </c>
    </row>
    <row r="2329" spans="1:8" x14ac:dyDescent="0.25">
      <c r="A2329" s="40" t="s">
        <v>4685</v>
      </c>
      <c r="B2329" s="40"/>
      <c r="C2329" s="41" t="s">
        <v>4686</v>
      </c>
      <c r="D2329" s="42" t="s">
        <v>21</v>
      </c>
      <c r="E2329" s="43">
        <v>9.07</v>
      </c>
      <c r="F2329" s="43">
        <v>6.51</v>
      </c>
      <c r="G2329" s="43">
        <v>15.58</v>
      </c>
      <c r="H2329" s="19">
        <v>9</v>
      </c>
    </row>
    <row r="2330" spans="1:8" x14ac:dyDescent="0.25">
      <c r="A2330" s="40" t="s">
        <v>4687</v>
      </c>
      <c r="B2330" s="40"/>
      <c r="C2330" s="41" t="s">
        <v>4688</v>
      </c>
      <c r="D2330" s="42" t="s">
        <v>21</v>
      </c>
      <c r="E2330" s="43">
        <v>9.07</v>
      </c>
      <c r="F2330" s="43">
        <v>6.51</v>
      </c>
      <c r="G2330" s="43">
        <v>15.58</v>
      </c>
      <c r="H2330" s="19">
        <v>9</v>
      </c>
    </row>
    <row r="2331" spans="1:8" x14ac:dyDescent="0.25">
      <c r="A2331" s="40" t="s">
        <v>4689</v>
      </c>
      <c r="B2331" s="40"/>
      <c r="C2331" s="41" t="s">
        <v>4690</v>
      </c>
      <c r="D2331" s="42" t="s">
        <v>21</v>
      </c>
      <c r="E2331" s="43">
        <v>10.119999999999999</v>
      </c>
      <c r="F2331" s="43">
        <v>6.51</v>
      </c>
      <c r="G2331" s="43">
        <v>16.63</v>
      </c>
      <c r="H2331" s="19">
        <v>9</v>
      </c>
    </row>
    <row r="2332" spans="1:8" x14ac:dyDescent="0.25">
      <c r="A2332" s="40" t="s">
        <v>4691</v>
      </c>
      <c r="B2332" s="40"/>
      <c r="C2332" s="41" t="s">
        <v>4692</v>
      </c>
      <c r="D2332" s="42" t="s">
        <v>21</v>
      </c>
      <c r="E2332" s="43">
        <v>14.97</v>
      </c>
      <c r="F2332" s="43">
        <v>6.51</v>
      </c>
      <c r="G2332" s="43">
        <v>21.48</v>
      </c>
      <c r="H2332" s="19">
        <v>9</v>
      </c>
    </row>
    <row r="2333" spans="1:8" x14ac:dyDescent="0.25">
      <c r="A2333" s="40" t="s">
        <v>4693</v>
      </c>
      <c r="B2333" s="40"/>
      <c r="C2333" s="41" t="s">
        <v>4694</v>
      </c>
      <c r="D2333" s="42" t="s">
        <v>21</v>
      </c>
      <c r="E2333" s="43">
        <v>14.74</v>
      </c>
      <c r="F2333" s="43">
        <v>6.51</v>
      </c>
      <c r="G2333" s="43">
        <v>21.25</v>
      </c>
      <c r="H2333" s="19">
        <v>9</v>
      </c>
    </row>
    <row r="2334" spans="1:8" x14ac:dyDescent="0.25">
      <c r="A2334" s="40" t="s">
        <v>4695</v>
      </c>
      <c r="B2334" s="40"/>
      <c r="C2334" s="41" t="s">
        <v>4696</v>
      </c>
      <c r="D2334" s="42" t="s">
        <v>21</v>
      </c>
      <c r="E2334" s="43">
        <v>21.45</v>
      </c>
      <c r="F2334" s="43">
        <v>6.51</v>
      </c>
      <c r="G2334" s="43">
        <v>27.96</v>
      </c>
      <c r="H2334" s="19">
        <v>9</v>
      </c>
    </row>
    <row r="2335" spans="1:8" x14ac:dyDescent="0.25">
      <c r="A2335" s="40" t="s">
        <v>4697</v>
      </c>
      <c r="B2335" s="40"/>
      <c r="C2335" s="41" t="s">
        <v>4698</v>
      </c>
      <c r="D2335" s="42" t="s">
        <v>21</v>
      </c>
      <c r="E2335" s="43">
        <v>30.54</v>
      </c>
      <c r="F2335" s="43">
        <v>8.68</v>
      </c>
      <c r="G2335" s="43">
        <v>39.22</v>
      </c>
      <c r="H2335" s="19">
        <v>9</v>
      </c>
    </row>
    <row r="2336" spans="1:8" x14ac:dyDescent="0.25">
      <c r="A2336" s="40" t="s">
        <v>4699</v>
      </c>
      <c r="B2336" s="40"/>
      <c r="C2336" s="41" t="s">
        <v>4700</v>
      </c>
      <c r="D2336" s="42" t="s">
        <v>21</v>
      </c>
      <c r="E2336" s="43">
        <v>31.89</v>
      </c>
      <c r="F2336" s="43">
        <v>8.68</v>
      </c>
      <c r="G2336" s="43">
        <v>40.57</v>
      </c>
      <c r="H2336" s="19">
        <v>9</v>
      </c>
    </row>
    <row r="2337" spans="1:8" x14ac:dyDescent="0.25">
      <c r="A2337" s="40" t="s">
        <v>4701</v>
      </c>
      <c r="B2337" s="40"/>
      <c r="C2337" s="41" t="s">
        <v>4702</v>
      </c>
      <c r="D2337" s="42" t="s">
        <v>21</v>
      </c>
      <c r="E2337" s="43">
        <v>41.21</v>
      </c>
      <c r="F2337" s="43">
        <v>8.68</v>
      </c>
      <c r="G2337" s="43">
        <v>49.89</v>
      </c>
      <c r="H2337" s="19">
        <v>9</v>
      </c>
    </row>
    <row r="2338" spans="1:8" x14ac:dyDescent="0.25">
      <c r="A2338" s="40" t="s">
        <v>4703</v>
      </c>
      <c r="B2338" s="40"/>
      <c r="C2338" s="41" t="s">
        <v>4704</v>
      </c>
      <c r="D2338" s="42" t="s">
        <v>21</v>
      </c>
      <c r="E2338" s="43">
        <v>46.16</v>
      </c>
      <c r="F2338" s="43">
        <v>8.68</v>
      </c>
      <c r="G2338" s="43">
        <v>54.84</v>
      </c>
      <c r="H2338" s="19">
        <v>9</v>
      </c>
    </row>
    <row r="2339" spans="1:8" x14ac:dyDescent="0.25">
      <c r="A2339" s="40" t="s">
        <v>4705</v>
      </c>
      <c r="B2339" s="40"/>
      <c r="C2339" s="41" t="s">
        <v>4706</v>
      </c>
      <c r="D2339" s="42"/>
      <c r="E2339" s="43"/>
      <c r="F2339" s="43"/>
      <c r="G2339" s="43"/>
      <c r="H2339" s="19">
        <v>5</v>
      </c>
    </row>
    <row r="2340" spans="1:8" ht="30" x14ac:dyDescent="0.25">
      <c r="A2340" s="40" t="s">
        <v>4707</v>
      </c>
      <c r="B2340" s="40"/>
      <c r="C2340" s="41" t="s">
        <v>4708</v>
      </c>
      <c r="D2340" s="42" t="s">
        <v>131</v>
      </c>
      <c r="E2340" s="43">
        <v>5.59</v>
      </c>
      <c r="F2340" s="43">
        <v>6.51</v>
      </c>
      <c r="G2340" s="43">
        <v>12.1</v>
      </c>
      <c r="H2340" s="19">
        <v>9</v>
      </c>
    </row>
    <row r="2341" spans="1:8" ht="30" x14ac:dyDescent="0.25">
      <c r="A2341" s="40" t="s">
        <v>4709</v>
      </c>
      <c r="B2341" s="40"/>
      <c r="C2341" s="41" t="s">
        <v>4710</v>
      </c>
      <c r="D2341" s="42" t="s">
        <v>131</v>
      </c>
      <c r="E2341" s="43">
        <v>10.57</v>
      </c>
      <c r="F2341" s="43">
        <v>6.51</v>
      </c>
      <c r="G2341" s="43">
        <v>17.079999999999998</v>
      </c>
      <c r="H2341" s="19">
        <v>9</v>
      </c>
    </row>
    <row r="2342" spans="1:8" ht="30" x14ac:dyDescent="0.25">
      <c r="A2342" s="40" t="s">
        <v>4711</v>
      </c>
      <c r="B2342" s="40"/>
      <c r="C2342" s="41" t="s">
        <v>4712</v>
      </c>
      <c r="D2342" s="42" t="s">
        <v>131</v>
      </c>
      <c r="E2342" s="43">
        <v>26.16</v>
      </c>
      <c r="F2342" s="43">
        <v>6.51</v>
      </c>
      <c r="G2342" s="43">
        <v>32.67</v>
      </c>
      <c r="H2342" s="19">
        <v>9</v>
      </c>
    </row>
    <row r="2343" spans="1:8" x14ac:dyDescent="0.25">
      <c r="A2343" s="40" t="s">
        <v>4713</v>
      </c>
      <c r="B2343" s="40"/>
      <c r="C2343" s="41" t="s">
        <v>4714</v>
      </c>
      <c r="D2343" s="42" t="s">
        <v>131</v>
      </c>
      <c r="E2343" s="43">
        <v>0.42</v>
      </c>
      <c r="F2343" s="43">
        <v>3.47</v>
      </c>
      <c r="G2343" s="43">
        <v>3.89</v>
      </c>
      <c r="H2343" s="19">
        <v>9</v>
      </c>
    </row>
    <row r="2344" spans="1:8" ht="30" x14ac:dyDescent="0.25">
      <c r="A2344" s="40" t="s">
        <v>4715</v>
      </c>
      <c r="B2344" s="40"/>
      <c r="C2344" s="41" t="s">
        <v>4716</v>
      </c>
      <c r="D2344" s="42" t="s">
        <v>131</v>
      </c>
      <c r="E2344" s="43">
        <v>0.9</v>
      </c>
      <c r="F2344" s="43">
        <v>3.47</v>
      </c>
      <c r="G2344" s="43">
        <v>4.37</v>
      </c>
      <c r="H2344" s="19">
        <v>9</v>
      </c>
    </row>
    <row r="2345" spans="1:8" x14ac:dyDescent="0.25">
      <c r="A2345" s="40" t="s">
        <v>4717</v>
      </c>
      <c r="B2345" s="40"/>
      <c r="C2345" s="41" t="s">
        <v>4718</v>
      </c>
      <c r="D2345" s="42" t="s">
        <v>131</v>
      </c>
      <c r="E2345" s="43">
        <v>2.04</v>
      </c>
      <c r="F2345" s="43">
        <v>13.01</v>
      </c>
      <c r="G2345" s="43">
        <v>15.05</v>
      </c>
      <c r="H2345" s="19">
        <v>9</v>
      </c>
    </row>
    <row r="2346" spans="1:8" ht="30" x14ac:dyDescent="0.25">
      <c r="A2346" s="40" t="s">
        <v>4719</v>
      </c>
      <c r="B2346" s="40"/>
      <c r="C2346" s="41" t="s">
        <v>4720</v>
      </c>
      <c r="D2346" s="42" t="s">
        <v>131</v>
      </c>
      <c r="E2346" s="43">
        <v>6.02</v>
      </c>
      <c r="F2346" s="43">
        <v>5.21</v>
      </c>
      <c r="G2346" s="43">
        <v>11.23</v>
      </c>
      <c r="H2346" s="19">
        <v>9</v>
      </c>
    </row>
    <row r="2347" spans="1:8" ht="30" x14ac:dyDescent="0.25">
      <c r="A2347" s="40" t="s">
        <v>4721</v>
      </c>
      <c r="B2347" s="40"/>
      <c r="C2347" s="41" t="s">
        <v>4722</v>
      </c>
      <c r="D2347" s="42" t="s">
        <v>131</v>
      </c>
      <c r="E2347" s="43">
        <v>3.02</v>
      </c>
      <c r="F2347" s="43">
        <v>4.33</v>
      </c>
      <c r="G2347" s="43">
        <v>7.35</v>
      </c>
      <c r="H2347" s="19">
        <v>9</v>
      </c>
    </row>
    <row r="2348" spans="1:8" ht="30" x14ac:dyDescent="0.25">
      <c r="A2348" s="40" t="s">
        <v>4723</v>
      </c>
      <c r="B2348" s="40"/>
      <c r="C2348" s="41" t="s">
        <v>4724</v>
      </c>
      <c r="D2348" s="42" t="s">
        <v>131</v>
      </c>
      <c r="E2348" s="43">
        <v>12.51</v>
      </c>
      <c r="F2348" s="43">
        <v>5.63</v>
      </c>
      <c r="G2348" s="43">
        <v>18.14</v>
      </c>
      <c r="H2348" s="19">
        <v>9</v>
      </c>
    </row>
    <row r="2349" spans="1:8" ht="30" x14ac:dyDescent="0.25">
      <c r="A2349" s="40" t="s">
        <v>4725</v>
      </c>
      <c r="B2349" s="40"/>
      <c r="C2349" s="41" t="s">
        <v>4726</v>
      </c>
      <c r="D2349" s="42" t="s">
        <v>131</v>
      </c>
      <c r="E2349" s="43">
        <v>28.22</v>
      </c>
      <c r="F2349" s="43">
        <v>6.94</v>
      </c>
      <c r="G2349" s="43">
        <v>35.159999999999997</v>
      </c>
      <c r="H2349" s="19">
        <v>9</v>
      </c>
    </row>
    <row r="2350" spans="1:8" ht="30" x14ac:dyDescent="0.25">
      <c r="A2350" s="40" t="s">
        <v>4727</v>
      </c>
      <c r="B2350" s="40"/>
      <c r="C2350" s="41" t="s">
        <v>4728</v>
      </c>
      <c r="D2350" s="42" t="s">
        <v>131</v>
      </c>
      <c r="E2350" s="43">
        <v>54.34</v>
      </c>
      <c r="F2350" s="43">
        <v>9.1</v>
      </c>
      <c r="G2350" s="43">
        <v>63.44</v>
      </c>
      <c r="H2350" s="19">
        <v>9</v>
      </c>
    </row>
    <row r="2351" spans="1:8" ht="30" x14ac:dyDescent="0.25">
      <c r="A2351" s="40" t="s">
        <v>4729</v>
      </c>
      <c r="B2351" s="40"/>
      <c r="C2351" s="41" t="s">
        <v>4730</v>
      </c>
      <c r="D2351" s="42" t="s">
        <v>131</v>
      </c>
      <c r="E2351" s="43">
        <v>8.64</v>
      </c>
      <c r="F2351" s="43">
        <v>5.21</v>
      </c>
      <c r="G2351" s="43">
        <v>13.85</v>
      </c>
      <c r="H2351" s="19">
        <v>9</v>
      </c>
    </row>
    <row r="2352" spans="1:8" ht="30" x14ac:dyDescent="0.25">
      <c r="A2352" s="40" t="s">
        <v>4731</v>
      </c>
      <c r="B2352" s="40"/>
      <c r="C2352" s="41" t="s">
        <v>4732</v>
      </c>
      <c r="D2352" s="42" t="s">
        <v>131</v>
      </c>
      <c r="E2352" s="43">
        <v>11.85</v>
      </c>
      <c r="F2352" s="43">
        <v>5.63</v>
      </c>
      <c r="G2352" s="43">
        <v>17.48</v>
      </c>
      <c r="H2352" s="19">
        <v>9</v>
      </c>
    </row>
    <row r="2353" spans="1:8" ht="30" x14ac:dyDescent="0.25">
      <c r="A2353" s="40" t="s">
        <v>4733</v>
      </c>
      <c r="B2353" s="40"/>
      <c r="C2353" s="41" t="s">
        <v>4734</v>
      </c>
      <c r="D2353" s="42" t="s">
        <v>131</v>
      </c>
      <c r="E2353" s="43">
        <v>31.82</v>
      </c>
      <c r="F2353" s="43">
        <v>6.94</v>
      </c>
      <c r="G2353" s="43">
        <v>38.76</v>
      </c>
      <c r="H2353" s="19">
        <v>9</v>
      </c>
    </row>
    <row r="2354" spans="1:8" ht="30" x14ac:dyDescent="0.25">
      <c r="A2354" s="40" t="s">
        <v>4735</v>
      </c>
      <c r="B2354" s="40"/>
      <c r="C2354" s="41" t="s">
        <v>4736</v>
      </c>
      <c r="D2354" s="42" t="s">
        <v>131</v>
      </c>
      <c r="E2354" s="43">
        <v>11.06</v>
      </c>
      <c r="F2354" s="43">
        <v>5.21</v>
      </c>
      <c r="G2354" s="43">
        <v>16.27</v>
      </c>
      <c r="H2354" s="19">
        <v>9</v>
      </c>
    </row>
    <row r="2355" spans="1:8" ht="30" x14ac:dyDescent="0.25">
      <c r="A2355" s="40" t="s">
        <v>4737</v>
      </c>
      <c r="B2355" s="40"/>
      <c r="C2355" s="41" t="s">
        <v>4738</v>
      </c>
      <c r="D2355" s="42" t="s">
        <v>131</v>
      </c>
      <c r="E2355" s="43">
        <v>17.100000000000001</v>
      </c>
      <c r="F2355" s="43">
        <v>5.63</v>
      </c>
      <c r="G2355" s="43">
        <v>22.73</v>
      </c>
      <c r="H2355" s="19">
        <v>9</v>
      </c>
    </row>
    <row r="2356" spans="1:8" ht="30" x14ac:dyDescent="0.25">
      <c r="A2356" s="40" t="s">
        <v>4739</v>
      </c>
      <c r="B2356" s="40"/>
      <c r="C2356" s="41" t="s">
        <v>4740</v>
      </c>
      <c r="D2356" s="42" t="s">
        <v>131</v>
      </c>
      <c r="E2356" s="43">
        <v>40.5</v>
      </c>
      <c r="F2356" s="43">
        <v>6.94</v>
      </c>
      <c r="G2356" s="43">
        <v>47.44</v>
      </c>
      <c r="H2356" s="19">
        <v>9</v>
      </c>
    </row>
    <row r="2357" spans="1:8" ht="30" x14ac:dyDescent="0.25">
      <c r="A2357" s="40" t="s">
        <v>4741</v>
      </c>
      <c r="B2357" s="40"/>
      <c r="C2357" s="41" t="s">
        <v>4742</v>
      </c>
      <c r="D2357" s="42"/>
      <c r="E2357" s="43"/>
      <c r="F2357" s="43"/>
      <c r="G2357" s="43"/>
      <c r="H2357" s="19">
        <v>5</v>
      </c>
    </row>
    <row r="2358" spans="1:8" ht="30" x14ac:dyDescent="0.25">
      <c r="A2358" s="40" t="s">
        <v>4743</v>
      </c>
      <c r="B2358" s="40"/>
      <c r="C2358" s="41" t="s">
        <v>4744</v>
      </c>
      <c r="D2358" s="42" t="s">
        <v>131</v>
      </c>
      <c r="E2358" s="43">
        <v>4.26</v>
      </c>
      <c r="F2358" s="43">
        <v>4.33</v>
      </c>
      <c r="G2358" s="43">
        <v>8.59</v>
      </c>
      <c r="H2358" s="19">
        <v>9</v>
      </c>
    </row>
    <row r="2359" spans="1:8" ht="30" x14ac:dyDescent="0.25">
      <c r="A2359" s="40" t="s">
        <v>4745</v>
      </c>
      <c r="B2359" s="40"/>
      <c r="C2359" s="41" t="s">
        <v>4746</v>
      </c>
      <c r="D2359" s="42" t="s">
        <v>131</v>
      </c>
      <c r="E2359" s="43">
        <v>6.02</v>
      </c>
      <c r="F2359" s="43">
        <v>4.33</v>
      </c>
      <c r="G2359" s="43">
        <v>10.35</v>
      </c>
      <c r="H2359" s="19">
        <v>9</v>
      </c>
    </row>
    <row r="2360" spans="1:8" ht="30" x14ac:dyDescent="0.25">
      <c r="A2360" s="40" t="s">
        <v>4747</v>
      </c>
      <c r="B2360" s="40"/>
      <c r="C2360" s="41" t="s">
        <v>4748</v>
      </c>
      <c r="D2360" s="42" t="s">
        <v>131</v>
      </c>
      <c r="E2360" s="43">
        <v>6.64</v>
      </c>
      <c r="F2360" s="43">
        <v>4.33</v>
      </c>
      <c r="G2360" s="43">
        <v>10.97</v>
      </c>
      <c r="H2360" s="19">
        <v>9</v>
      </c>
    </row>
    <row r="2361" spans="1:8" x14ac:dyDescent="0.25">
      <c r="A2361" s="40" t="s">
        <v>4749</v>
      </c>
      <c r="B2361" s="40"/>
      <c r="C2361" s="41" t="s">
        <v>4750</v>
      </c>
      <c r="D2361" s="42"/>
      <c r="E2361" s="43"/>
      <c r="F2361" s="43"/>
      <c r="G2361" s="43"/>
      <c r="H2361" s="19">
        <v>5</v>
      </c>
    </row>
    <row r="2362" spans="1:8" x14ac:dyDescent="0.25">
      <c r="A2362" s="40" t="s">
        <v>4751</v>
      </c>
      <c r="B2362" s="40"/>
      <c r="C2362" s="41" t="s">
        <v>4752</v>
      </c>
      <c r="D2362" s="42" t="s">
        <v>131</v>
      </c>
      <c r="E2362" s="43">
        <v>9.1</v>
      </c>
      <c r="F2362" s="43">
        <v>6.21</v>
      </c>
      <c r="G2362" s="43">
        <v>15.31</v>
      </c>
      <c r="H2362" s="19">
        <v>9</v>
      </c>
    </row>
    <row r="2363" spans="1:8" x14ac:dyDescent="0.25">
      <c r="A2363" s="40" t="s">
        <v>4753</v>
      </c>
      <c r="B2363" s="40"/>
      <c r="C2363" s="41" t="s">
        <v>4754</v>
      </c>
      <c r="D2363" s="42" t="s">
        <v>131</v>
      </c>
      <c r="E2363" s="43">
        <v>3.59</v>
      </c>
      <c r="F2363" s="43">
        <v>6.21</v>
      </c>
      <c r="G2363" s="43">
        <v>9.8000000000000007</v>
      </c>
      <c r="H2363" s="19">
        <v>9</v>
      </c>
    </row>
    <row r="2364" spans="1:8" x14ac:dyDescent="0.25">
      <c r="A2364" s="40" t="s">
        <v>4755</v>
      </c>
      <c r="B2364" s="40"/>
      <c r="C2364" s="41" t="s">
        <v>4756</v>
      </c>
      <c r="D2364" s="42"/>
      <c r="E2364" s="43"/>
      <c r="F2364" s="43"/>
      <c r="G2364" s="43"/>
      <c r="H2364" s="19">
        <v>5</v>
      </c>
    </row>
    <row r="2365" spans="1:8" x14ac:dyDescent="0.25">
      <c r="A2365" s="40" t="s">
        <v>4757</v>
      </c>
      <c r="B2365" s="40"/>
      <c r="C2365" s="41" t="s">
        <v>4758</v>
      </c>
      <c r="D2365" s="42" t="s">
        <v>131</v>
      </c>
      <c r="E2365" s="43">
        <v>4.74</v>
      </c>
      <c r="F2365" s="43">
        <v>6.21</v>
      </c>
      <c r="G2365" s="43">
        <v>10.95</v>
      </c>
      <c r="H2365" s="19">
        <v>9</v>
      </c>
    </row>
    <row r="2366" spans="1:8" x14ac:dyDescent="0.25">
      <c r="A2366" s="40" t="s">
        <v>4759</v>
      </c>
      <c r="B2366" s="40"/>
      <c r="C2366" s="41" t="s">
        <v>4760</v>
      </c>
      <c r="D2366" s="42" t="s">
        <v>131</v>
      </c>
      <c r="E2366" s="43">
        <v>9.5</v>
      </c>
      <c r="F2366" s="43">
        <v>6.21</v>
      </c>
      <c r="G2366" s="43">
        <v>15.71</v>
      </c>
      <c r="H2366" s="19">
        <v>9</v>
      </c>
    </row>
    <row r="2367" spans="1:8" x14ac:dyDescent="0.25">
      <c r="A2367" s="40" t="s">
        <v>4761</v>
      </c>
      <c r="B2367" s="40"/>
      <c r="C2367" s="41" t="s">
        <v>4762</v>
      </c>
      <c r="D2367" s="42"/>
      <c r="E2367" s="43"/>
      <c r="F2367" s="43"/>
      <c r="G2367" s="43"/>
      <c r="H2367" s="19">
        <v>5</v>
      </c>
    </row>
    <row r="2368" spans="1:8" x14ac:dyDescent="0.25">
      <c r="A2368" s="40" t="s">
        <v>4763</v>
      </c>
      <c r="B2368" s="40"/>
      <c r="C2368" s="41" t="s">
        <v>4764</v>
      </c>
      <c r="D2368" s="42" t="s">
        <v>131</v>
      </c>
      <c r="E2368" s="43">
        <v>2.46</v>
      </c>
      <c r="F2368" s="43">
        <v>4.7699999999999996</v>
      </c>
      <c r="G2368" s="43">
        <v>7.23</v>
      </c>
      <c r="H2368" s="19">
        <v>9</v>
      </c>
    </row>
    <row r="2369" spans="1:8" x14ac:dyDescent="0.25">
      <c r="A2369" s="40" t="s">
        <v>4765</v>
      </c>
      <c r="B2369" s="40"/>
      <c r="C2369" s="41" t="s">
        <v>4766</v>
      </c>
      <c r="D2369" s="42" t="s">
        <v>131</v>
      </c>
      <c r="E2369" s="43">
        <v>16.100000000000001</v>
      </c>
      <c r="F2369" s="43">
        <v>4.7699999999999996</v>
      </c>
      <c r="G2369" s="43">
        <v>20.87</v>
      </c>
      <c r="H2369" s="19">
        <v>9</v>
      </c>
    </row>
    <row r="2370" spans="1:8" x14ac:dyDescent="0.25">
      <c r="A2370" s="40" t="s">
        <v>4767</v>
      </c>
      <c r="B2370" s="40"/>
      <c r="C2370" s="41" t="s">
        <v>4768</v>
      </c>
      <c r="D2370" s="42" t="s">
        <v>131</v>
      </c>
      <c r="E2370" s="43">
        <v>5.7</v>
      </c>
      <c r="F2370" s="43">
        <v>3.69</v>
      </c>
      <c r="G2370" s="43">
        <v>9.39</v>
      </c>
      <c r="H2370" s="19">
        <v>9</v>
      </c>
    </row>
    <row r="2371" spans="1:8" x14ac:dyDescent="0.25">
      <c r="A2371" s="40" t="s">
        <v>4769</v>
      </c>
      <c r="B2371" s="40"/>
      <c r="C2371" s="41" t="s">
        <v>4770</v>
      </c>
      <c r="D2371" s="42" t="s">
        <v>131</v>
      </c>
      <c r="E2371" s="43">
        <v>2.0699999999999998</v>
      </c>
      <c r="F2371" s="43">
        <v>4.7699999999999996</v>
      </c>
      <c r="G2371" s="43">
        <v>6.84</v>
      </c>
      <c r="H2371" s="19">
        <v>9</v>
      </c>
    </row>
    <row r="2372" spans="1:8" x14ac:dyDescent="0.25">
      <c r="A2372" s="40" t="s">
        <v>4771</v>
      </c>
      <c r="B2372" s="40"/>
      <c r="C2372" s="41" t="s">
        <v>4772</v>
      </c>
      <c r="D2372" s="42" t="s">
        <v>131</v>
      </c>
      <c r="E2372" s="43">
        <v>3.27</v>
      </c>
      <c r="F2372" s="43">
        <v>3.69</v>
      </c>
      <c r="G2372" s="43">
        <v>6.96</v>
      </c>
      <c r="H2372" s="19">
        <v>9</v>
      </c>
    </row>
    <row r="2373" spans="1:8" x14ac:dyDescent="0.25">
      <c r="A2373" s="40" t="s">
        <v>4773</v>
      </c>
      <c r="B2373" s="40"/>
      <c r="C2373" s="41" t="s">
        <v>4774</v>
      </c>
      <c r="D2373" s="42" t="s">
        <v>131</v>
      </c>
      <c r="E2373" s="43">
        <v>17.88</v>
      </c>
      <c r="F2373" s="43">
        <v>4.7699999999999996</v>
      </c>
      <c r="G2373" s="43">
        <v>22.65</v>
      </c>
      <c r="H2373" s="19">
        <v>9</v>
      </c>
    </row>
    <row r="2374" spans="1:8" x14ac:dyDescent="0.25">
      <c r="A2374" s="40" t="s">
        <v>4775</v>
      </c>
      <c r="B2374" s="40"/>
      <c r="C2374" s="41" t="s">
        <v>4776</v>
      </c>
      <c r="D2374" s="42" t="s">
        <v>131</v>
      </c>
      <c r="E2374" s="43">
        <v>3.74</v>
      </c>
      <c r="F2374" s="43">
        <v>4.7699999999999996</v>
      </c>
      <c r="G2374" s="43">
        <v>8.51</v>
      </c>
      <c r="H2374" s="19">
        <v>9</v>
      </c>
    </row>
    <row r="2375" spans="1:8" x14ac:dyDescent="0.25">
      <c r="A2375" s="40" t="s">
        <v>4777</v>
      </c>
      <c r="B2375" s="40"/>
      <c r="C2375" s="41" t="s">
        <v>4778</v>
      </c>
      <c r="D2375" s="42"/>
      <c r="E2375" s="43"/>
      <c r="F2375" s="43"/>
      <c r="G2375" s="43"/>
      <c r="H2375" s="19">
        <v>5</v>
      </c>
    </row>
    <row r="2376" spans="1:8" x14ac:dyDescent="0.25">
      <c r="A2376" s="40" t="s">
        <v>4779</v>
      </c>
      <c r="B2376" s="40"/>
      <c r="C2376" s="41" t="s">
        <v>4780</v>
      </c>
      <c r="D2376" s="42" t="s">
        <v>21</v>
      </c>
      <c r="E2376" s="43">
        <v>8.86</v>
      </c>
      <c r="F2376" s="43">
        <v>7.23</v>
      </c>
      <c r="G2376" s="43">
        <v>16.09</v>
      </c>
      <c r="H2376" s="19">
        <v>9</v>
      </c>
    </row>
    <row r="2377" spans="1:8" ht="30" x14ac:dyDescent="0.25">
      <c r="A2377" s="40" t="s">
        <v>4781</v>
      </c>
      <c r="B2377" s="40"/>
      <c r="C2377" s="41" t="s">
        <v>4782</v>
      </c>
      <c r="D2377" s="42" t="s">
        <v>131</v>
      </c>
      <c r="E2377" s="43"/>
      <c r="F2377" s="43">
        <v>6.21</v>
      </c>
      <c r="G2377" s="43">
        <v>6.21</v>
      </c>
      <c r="H2377" s="19">
        <v>9</v>
      </c>
    </row>
    <row r="2378" spans="1:8" ht="30" x14ac:dyDescent="0.25">
      <c r="A2378" s="40" t="s">
        <v>4783</v>
      </c>
      <c r="B2378" s="40"/>
      <c r="C2378" s="41" t="s">
        <v>4784</v>
      </c>
      <c r="D2378" s="42" t="s">
        <v>131</v>
      </c>
      <c r="E2378" s="43"/>
      <c r="F2378" s="43">
        <v>12.43</v>
      </c>
      <c r="G2378" s="43">
        <v>12.43</v>
      </c>
      <c r="H2378" s="19">
        <v>9</v>
      </c>
    </row>
    <row r="2379" spans="1:8" ht="30" x14ac:dyDescent="0.25">
      <c r="A2379" s="40" t="s">
        <v>4785</v>
      </c>
      <c r="B2379" s="40"/>
      <c r="C2379" s="41" t="s">
        <v>4786</v>
      </c>
      <c r="D2379" s="42"/>
      <c r="E2379" s="43"/>
      <c r="F2379" s="43"/>
      <c r="G2379" s="43"/>
      <c r="H2379" s="19">
        <v>5</v>
      </c>
    </row>
    <row r="2380" spans="1:8" ht="30" x14ac:dyDescent="0.25">
      <c r="A2380" s="40" t="s">
        <v>4787</v>
      </c>
      <c r="B2380" s="40"/>
      <c r="C2380" s="41" t="s">
        <v>4788</v>
      </c>
      <c r="D2380" s="42" t="s">
        <v>131</v>
      </c>
      <c r="E2380" s="43">
        <v>1.3</v>
      </c>
      <c r="F2380" s="43">
        <v>0.86</v>
      </c>
      <c r="G2380" s="43">
        <v>2.16</v>
      </c>
      <c r="H2380" s="19">
        <v>9</v>
      </c>
    </row>
    <row r="2381" spans="1:8" ht="30" x14ac:dyDescent="0.25">
      <c r="A2381" s="40" t="s">
        <v>4789</v>
      </c>
      <c r="B2381" s="40"/>
      <c r="C2381" s="41" t="s">
        <v>4790</v>
      </c>
      <c r="D2381" s="42" t="s">
        <v>131</v>
      </c>
      <c r="E2381" s="43">
        <v>2.11</v>
      </c>
      <c r="F2381" s="43">
        <v>0.86</v>
      </c>
      <c r="G2381" s="43">
        <v>2.97</v>
      </c>
      <c r="H2381" s="19">
        <v>9</v>
      </c>
    </row>
    <row r="2382" spans="1:8" ht="30" x14ac:dyDescent="0.25">
      <c r="A2382" s="40" t="s">
        <v>4791</v>
      </c>
      <c r="B2382" s="40"/>
      <c r="C2382" s="41" t="s">
        <v>4792</v>
      </c>
      <c r="D2382" s="42" t="s">
        <v>131</v>
      </c>
      <c r="E2382" s="43">
        <v>3.28</v>
      </c>
      <c r="F2382" s="43">
        <v>0.86</v>
      </c>
      <c r="G2382" s="43">
        <v>4.1399999999999997</v>
      </c>
      <c r="H2382" s="19">
        <v>9</v>
      </c>
    </row>
    <row r="2383" spans="1:8" ht="30" x14ac:dyDescent="0.25">
      <c r="A2383" s="40" t="s">
        <v>4793</v>
      </c>
      <c r="B2383" s="40"/>
      <c r="C2383" s="41" t="s">
        <v>4794</v>
      </c>
      <c r="D2383" s="42" t="s">
        <v>131</v>
      </c>
      <c r="E2383" s="43">
        <v>4.58</v>
      </c>
      <c r="F2383" s="43">
        <v>0.86</v>
      </c>
      <c r="G2383" s="43">
        <v>5.44</v>
      </c>
      <c r="H2383" s="19">
        <v>9</v>
      </c>
    </row>
    <row r="2384" spans="1:8" ht="30" x14ac:dyDescent="0.25">
      <c r="A2384" s="40" t="s">
        <v>4795</v>
      </c>
      <c r="B2384" s="40"/>
      <c r="C2384" s="41" t="s">
        <v>4796</v>
      </c>
      <c r="D2384" s="42" t="s">
        <v>131</v>
      </c>
      <c r="E2384" s="43">
        <v>7.83</v>
      </c>
      <c r="F2384" s="43">
        <v>3.47</v>
      </c>
      <c r="G2384" s="43">
        <v>11.3</v>
      </c>
      <c r="H2384" s="19">
        <v>9</v>
      </c>
    </row>
    <row r="2385" spans="1:8" ht="30" x14ac:dyDescent="0.25">
      <c r="A2385" s="40" t="s">
        <v>4797</v>
      </c>
      <c r="B2385" s="40"/>
      <c r="C2385" s="41" t="s">
        <v>4798</v>
      </c>
      <c r="D2385" s="42" t="s">
        <v>131</v>
      </c>
      <c r="E2385" s="43">
        <v>12.04</v>
      </c>
      <c r="F2385" s="43">
        <v>3.91</v>
      </c>
      <c r="G2385" s="43">
        <v>15.95</v>
      </c>
      <c r="H2385" s="19">
        <v>9</v>
      </c>
    </row>
    <row r="2386" spans="1:8" ht="30" x14ac:dyDescent="0.25">
      <c r="A2386" s="40" t="s">
        <v>4799</v>
      </c>
      <c r="B2386" s="40"/>
      <c r="C2386" s="41" t="s">
        <v>4800</v>
      </c>
      <c r="D2386" s="42" t="s">
        <v>131</v>
      </c>
      <c r="E2386" s="43">
        <v>18.7</v>
      </c>
      <c r="F2386" s="43">
        <v>4.33</v>
      </c>
      <c r="G2386" s="43">
        <v>23.03</v>
      </c>
      <c r="H2386" s="19">
        <v>9</v>
      </c>
    </row>
    <row r="2387" spans="1:8" ht="30" x14ac:dyDescent="0.25">
      <c r="A2387" s="40" t="s">
        <v>4801</v>
      </c>
      <c r="B2387" s="40"/>
      <c r="C2387" s="41" t="s">
        <v>4802</v>
      </c>
      <c r="D2387" s="42" t="s">
        <v>131</v>
      </c>
      <c r="E2387" s="43">
        <v>26.39</v>
      </c>
      <c r="F2387" s="43">
        <v>6.51</v>
      </c>
      <c r="G2387" s="43">
        <v>32.9</v>
      </c>
      <c r="H2387" s="19">
        <v>9</v>
      </c>
    </row>
    <row r="2388" spans="1:8" ht="30" x14ac:dyDescent="0.25">
      <c r="A2388" s="40" t="s">
        <v>4803</v>
      </c>
      <c r="B2388" s="40"/>
      <c r="C2388" s="41" t="s">
        <v>4804</v>
      </c>
      <c r="D2388" s="42" t="s">
        <v>131</v>
      </c>
      <c r="E2388" s="43">
        <v>37.57</v>
      </c>
      <c r="F2388" s="43">
        <v>8.68</v>
      </c>
      <c r="G2388" s="43">
        <v>46.25</v>
      </c>
      <c r="H2388" s="19">
        <v>9</v>
      </c>
    </row>
    <row r="2389" spans="1:8" ht="30" x14ac:dyDescent="0.25">
      <c r="A2389" s="40" t="s">
        <v>4805</v>
      </c>
      <c r="B2389" s="40"/>
      <c r="C2389" s="41" t="s">
        <v>4806</v>
      </c>
      <c r="D2389" s="42" t="s">
        <v>131</v>
      </c>
      <c r="E2389" s="43">
        <v>50.36</v>
      </c>
      <c r="F2389" s="43">
        <v>10.84</v>
      </c>
      <c r="G2389" s="43">
        <v>61.2</v>
      </c>
      <c r="H2389" s="19">
        <v>9</v>
      </c>
    </row>
    <row r="2390" spans="1:8" ht="30" x14ac:dyDescent="0.25">
      <c r="A2390" s="40" t="s">
        <v>4807</v>
      </c>
      <c r="B2390" s="40"/>
      <c r="C2390" s="41" t="s">
        <v>4808</v>
      </c>
      <c r="D2390" s="42" t="s">
        <v>131</v>
      </c>
      <c r="E2390" s="43">
        <v>66.34</v>
      </c>
      <c r="F2390" s="43">
        <v>13.01</v>
      </c>
      <c r="G2390" s="43">
        <v>79.349999999999994</v>
      </c>
      <c r="H2390" s="19">
        <v>9</v>
      </c>
    </row>
    <row r="2391" spans="1:8" ht="30" x14ac:dyDescent="0.25">
      <c r="A2391" s="40" t="s">
        <v>4809</v>
      </c>
      <c r="B2391" s="40"/>
      <c r="C2391" s="41" t="s">
        <v>4810</v>
      </c>
      <c r="D2391" s="42" t="s">
        <v>131</v>
      </c>
      <c r="E2391" s="43">
        <v>86.79</v>
      </c>
      <c r="F2391" s="43">
        <v>15.18</v>
      </c>
      <c r="G2391" s="43">
        <v>101.97</v>
      </c>
      <c r="H2391" s="19">
        <v>9</v>
      </c>
    </row>
    <row r="2392" spans="1:8" ht="30" x14ac:dyDescent="0.25">
      <c r="A2392" s="40" t="s">
        <v>4811</v>
      </c>
      <c r="B2392" s="40"/>
      <c r="C2392" s="41" t="s">
        <v>4812</v>
      </c>
      <c r="D2392" s="42" t="s">
        <v>131</v>
      </c>
      <c r="E2392" s="43">
        <v>109.17</v>
      </c>
      <c r="F2392" s="43">
        <v>15.18</v>
      </c>
      <c r="G2392" s="43">
        <v>124.35</v>
      </c>
      <c r="H2392" s="19">
        <v>9</v>
      </c>
    </row>
    <row r="2393" spans="1:8" ht="30" x14ac:dyDescent="0.25">
      <c r="A2393" s="40" t="s">
        <v>4813</v>
      </c>
      <c r="B2393" s="40"/>
      <c r="C2393" s="41" t="s">
        <v>4814</v>
      </c>
      <c r="D2393" s="42" t="s">
        <v>131</v>
      </c>
      <c r="E2393" s="43">
        <v>133.76</v>
      </c>
      <c r="F2393" s="43">
        <v>17.350000000000001</v>
      </c>
      <c r="G2393" s="43">
        <v>151.11000000000001</v>
      </c>
      <c r="H2393" s="19">
        <v>9</v>
      </c>
    </row>
    <row r="2394" spans="1:8" ht="30" x14ac:dyDescent="0.25">
      <c r="A2394" s="40" t="s">
        <v>4815</v>
      </c>
      <c r="B2394" s="40"/>
      <c r="C2394" s="41" t="s">
        <v>4816</v>
      </c>
      <c r="D2394" s="42" t="s">
        <v>131</v>
      </c>
      <c r="E2394" s="43">
        <v>174.56</v>
      </c>
      <c r="F2394" s="43">
        <v>19.52</v>
      </c>
      <c r="G2394" s="43">
        <v>194.08</v>
      </c>
      <c r="H2394" s="19">
        <v>9</v>
      </c>
    </row>
    <row r="2395" spans="1:8" ht="30" x14ac:dyDescent="0.25">
      <c r="A2395" s="40" t="s">
        <v>4817</v>
      </c>
      <c r="B2395" s="40"/>
      <c r="C2395" s="41" t="s">
        <v>4818</v>
      </c>
      <c r="D2395" s="42" t="s">
        <v>131</v>
      </c>
      <c r="E2395" s="43">
        <v>4.88</v>
      </c>
      <c r="F2395" s="43">
        <v>1.74</v>
      </c>
      <c r="G2395" s="43">
        <v>6.62</v>
      </c>
      <c r="H2395" s="19">
        <v>9</v>
      </c>
    </row>
    <row r="2396" spans="1:8" ht="30" x14ac:dyDescent="0.25">
      <c r="A2396" s="40" t="s">
        <v>4819</v>
      </c>
      <c r="B2396" s="40"/>
      <c r="C2396" s="41" t="s">
        <v>4820</v>
      </c>
      <c r="D2396" s="42" t="s">
        <v>131</v>
      </c>
      <c r="E2396" s="43">
        <v>4.7699999999999996</v>
      </c>
      <c r="F2396" s="43">
        <v>0.86</v>
      </c>
      <c r="G2396" s="43">
        <v>5.63</v>
      </c>
      <c r="H2396" s="19">
        <v>9</v>
      </c>
    </row>
    <row r="2397" spans="1:8" ht="30" x14ac:dyDescent="0.25">
      <c r="A2397" s="40" t="s">
        <v>4821</v>
      </c>
      <c r="B2397" s="40"/>
      <c r="C2397" s="41" t="s">
        <v>4822</v>
      </c>
      <c r="D2397" s="42" t="s">
        <v>131</v>
      </c>
      <c r="E2397" s="43">
        <v>7.23</v>
      </c>
      <c r="F2397" s="43">
        <v>2.17</v>
      </c>
      <c r="G2397" s="43">
        <v>9.4</v>
      </c>
      <c r="H2397" s="19">
        <v>9</v>
      </c>
    </row>
    <row r="2398" spans="1:8" ht="30" x14ac:dyDescent="0.25">
      <c r="A2398" s="40" t="s">
        <v>4823</v>
      </c>
      <c r="B2398" s="40"/>
      <c r="C2398" s="41" t="s">
        <v>4824</v>
      </c>
      <c r="D2398" s="42" t="s">
        <v>131</v>
      </c>
      <c r="E2398" s="43">
        <v>26.19</v>
      </c>
      <c r="F2398" s="43">
        <v>4.33</v>
      </c>
      <c r="G2398" s="43">
        <v>30.52</v>
      </c>
      <c r="H2398" s="19">
        <v>9</v>
      </c>
    </row>
    <row r="2399" spans="1:8" ht="30" x14ac:dyDescent="0.25">
      <c r="A2399" s="40" t="s">
        <v>4825</v>
      </c>
      <c r="B2399" s="40"/>
      <c r="C2399" s="41" t="s">
        <v>4826</v>
      </c>
      <c r="D2399" s="42" t="s">
        <v>131</v>
      </c>
      <c r="E2399" s="43">
        <v>64.239999999999995</v>
      </c>
      <c r="F2399" s="43">
        <v>13.01</v>
      </c>
      <c r="G2399" s="43">
        <v>77.25</v>
      </c>
      <c r="H2399" s="19">
        <v>9</v>
      </c>
    </row>
    <row r="2400" spans="1:8" ht="30" x14ac:dyDescent="0.25">
      <c r="A2400" s="40" t="s">
        <v>4827</v>
      </c>
      <c r="B2400" s="40"/>
      <c r="C2400" s="41" t="s">
        <v>4828</v>
      </c>
      <c r="D2400" s="42" t="s">
        <v>131</v>
      </c>
      <c r="E2400" s="43">
        <v>93.42</v>
      </c>
      <c r="F2400" s="43">
        <v>17.350000000000001</v>
      </c>
      <c r="G2400" s="43">
        <v>110.77</v>
      </c>
      <c r="H2400" s="19">
        <v>9</v>
      </c>
    </row>
    <row r="2401" spans="1:8" ht="30" x14ac:dyDescent="0.25">
      <c r="A2401" s="40" t="s">
        <v>4829</v>
      </c>
      <c r="B2401" s="40"/>
      <c r="C2401" s="41" t="s">
        <v>4830</v>
      </c>
      <c r="D2401" s="42" t="s">
        <v>131</v>
      </c>
      <c r="E2401" s="43">
        <v>32.65</v>
      </c>
      <c r="F2401" s="43">
        <v>5.63</v>
      </c>
      <c r="G2401" s="43">
        <v>38.28</v>
      </c>
      <c r="H2401" s="19">
        <v>9</v>
      </c>
    </row>
    <row r="2402" spans="1:8" x14ac:dyDescent="0.25">
      <c r="A2402" s="40" t="s">
        <v>4831</v>
      </c>
      <c r="B2402" s="40"/>
      <c r="C2402" s="41" t="s">
        <v>4832</v>
      </c>
      <c r="D2402" s="42"/>
      <c r="E2402" s="43"/>
      <c r="F2402" s="43"/>
      <c r="G2402" s="43"/>
      <c r="H2402" s="19">
        <v>5</v>
      </c>
    </row>
    <row r="2403" spans="1:8" ht="30" x14ac:dyDescent="0.25">
      <c r="A2403" s="40" t="s">
        <v>4833</v>
      </c>
      <c r="B2403" s="40"/>
      <c r="C2403" s="41" t="s">
        <v>4834</v>
      </c>
      <c r="D2403" s="42" t="s">
        <v>131</v>
      </c>
      <c r="E2403" s="43">
        <v>4.78</v>
      </c>
      <c r="F2403" s="43">
        <v>5.21</v>
      </c>
      <c r="G2403" s="43">
        <v>9.99</v>
      </c>
      <c r="H2403" s="19">
        <v>9</v>
      </c>
    </row>
    <row r="2404" spans="1:8" ht="30" x14ac:dyDescent="0.25">
      <c r="A2404" s="40" t="s">
        <v>4835</v>
      </c>
      <c r="B2404" s="40"/>
      <c r="C2404" s="41" t="s">
        <v>4836</v>
      </c>
      <c r="D2404" s="42" t="s">
        <v>131</v>
      </c>
      <c r="E2404" s="43">
        <v>7.72</v>
      </c>
      <c r="F2404" s="43">
        <v>6.51</v>
      </c>
      <c r="G2404" s="43">
        <v>14.23</v>
      </c>
      <c r="H2404" s="19">
        <v>9</v>
      </c>
    </row>
    <row r="2405" spans="1:8" ht="30" x14ac:dyDescent="0.25">
      <c r="A2405" s="40" t="s">
        <v>4837</v>
      </c>
      <c r="B2405" s="40"/>
      <c r="C2405" s="41" t="s">
        <v>4838</v>
      </c>
      <c r="D2405" s="42" t="s">
        <v>131</v>
      </c>
      <c r="E2405" s="43">
        <v>12.36</v>
      </c>
      <c r="F2405" s="43">
        <v>7.81</v>
      </c>
      <c r="G2405" s="43">
        <v>20.170000000000002</v>
      </c>
      <c r="H2405" s="19">
        <v>9</v>
      </c>
    </row>
    <row r="2406" spans="1:8" ht="30" x14ac:dyDescent="0.25">
      <c r="A2406" s="40" t="s">
        <v>4839</v>
      </c>
      <c r="B2406" s="40"/>
      <c r="C2406" s="41" t="s">
        <v>4840</v>
      </c>
      <c r="D2406" s="42" t="s">
        <v>131</v>
      </c>
      <c r="E2406" s="43">
        <v>17.170000000000002</v>
      </c>
      <c r="F2406" s="43">
        <v>9.1</v>
      </c>
      <c r="G2406" s="43">
        <v>26.27</v>
      </c>
      <c r="H2406" s="19">
        <v>9</v>
      </c>
    </row>
    <row r="2407" spans="1:8" ht="30" x14ac:dyDescent="0.25">
      <c r="A2407" s="40" t="s">
        <v>4841</v>
      </c>
      <c r="B2407" s="40"/>
      <c r="C2407" s="41" t="s">
        <v>4842</v>
      </c>
      <c r="D2407" s="42" t="s">
        <v>131</v>
      </c>
      <c r="E2407" s="43">
        <v>15.08</v>
      </c>
      <c r="F2407" s="43">
        <v>5.21</v>
      </c>
      <c r="G2407" s="43">
        <v>20.29</v>
      </c>
      <c r="H2407" s="19">
        <v>9</v>
      </c>
    </row>
    <row r="2408" spans="1:8" ht="30" x14ac:dyDescent="0.25">
      <c r="A2408" s="40" t="s">
        <v>4843</v>
      </c>
      <c r="B2408" s="40"/>
      <c r="C2408" s="41" t="s">
        <v>4844</v>
      </c>
      <c r="D2408" s="42" t="s">
        <v>131</v>
      </c>
      <c r="E2408" s="43">
        <v>23.35</v>
      </c>
      <c r="F2408" s="43">
        <v>12.14</v>
      </c>
      <c r="G2408" s="43">
        <v>35.49</v>
      </c>
      <c r="H2408" s="19">
        <v>9</v>
      </c>
    </row>
    <row r="2409" spans="1:8" ht="30" x14ac:dyDescent="0.25">
      <c r="A2409" s="40" t="s">
        <v>4845</v>
      </c>
      <c r="B2409" s="40"/>
      <c r="C2409" s="41" t="s">
        <v>4846</v>
      </c>
      <c r="D2409" s="42"/>
      <c r="E2409" s="43"/>
      <c r="F2409" s="43"/>
      <c r="G2409" s="43"/>
      <c r="H2409" s="19">
        <v>5</v>
      </c>
    </row>
    <row r="2410" spans="1:8" ht="30" x14ac:dyDescent="0.25">
      <c r="A2410" s="40" t="s">
        <v>4847</v>
      </c>
      <c r="B2410" s="40"/>
      <c r="C2410" s="41" t="s">
        <v>4848</v>
      </c>
      <c r="D2410" s="42" t="s">
        <v>131</v>
      </c>
      <c r="E2410" s="43">
        <v>59.67</v>
      </c>
      <c r="F2410" s="43">
        <v>1.3</v>
      </c>
      <c r="G2410" s="43">
        <v>60.97</v>
      </c>
      <c r="H2410" s="19">
        <v>9</v>
      </c>
    </row>
    <row r="2411" spans="1:8" ht="30" x14ac:dyDescent="0.25">
      <c r="A2411" s="40" t="s">
        <v>4849</v>
      </c>
      <c r="B2411" s="40"/>
      <c r="C2411" s="41" t="s">
        <v>4850</v>
      </c>
      <c r="D2411" s="42" t="s">
        <v>131</v>
      </c>
      <c r="E2411" s="43">
        <v>83.24</v>
      </c>
      <c r="F2411" s="43">
        <v>1.3</v>
      </c>
      <c r="G2411" s="43">
        <v>84.54</v>
      </c>
      <c r="H2411" s="19">
        <v>9</v>
      </c>
    </row>
    <row r="2412" spans="1:8" ht="30" x14ac:dyDescent="0.25">
      <c r="A2412" s="40" t="s">
        <v>4851</v>
      </c>
      <c r="B2412" s="40"/>
      <c r="C2412" s="41" t="s">
        <v>4852</v>
      </c>
      <c r="D2412" s="42"/>
      <c r="E2412" s="43"/>
      <c r="F2412" s="43"/>
      <c r="G2412" s="43"/>
      <c r="H2412" s="19">
        <v>5</v>
      </c>
    </row>
    <row r="2413" spans="1:8" ht="30" x14ac:dyDescent="0.25">
      <c r="A2413" s="40" t="s">
        <v>4853</v>
      </c>
      <c r="B2413" s="40"/>
      <c r="C2413" s="41" t="s">
        <v>4854</v>
      </c>
      <c r="D2413" s="42" t="s">
        <v>131</v>
      </c>
      <c r="E2413" s="43">
        <v>2.21</v>
      </c>
      <c r="F2413" s="43">
        <v>1.74</v>
      </c>
      <c r="G2413" s="43">
        <v>3.95</v>
      </c>
      <c r="H2413" s="19">
        <v>9</v>
      </c>
    </row>
    <row r="2414" spans="1:8" ht="30" x14ac:dyDescent="0.25">
      <c r="A2414" s="40" t="s">
        <v>4855</v>
      </c>
      <c r="B2414" s="40"/>
      <c r="C2414" s="41" t="s">
        <v>4856</v>
      </c>
      <c r="D2414" s="42" t="s">
        <v>131</v>
      </c>
      <c r="E2414" s="43">
        <v>3.49</v>
      </c>
      <c r="F2414" s="43">
        <v>2.17</v>
      </c>
      <c r="G2414" s="43">
        <v>5.66</v>
      </c>
      <c r="H2414" s="19">
        <v>9</v>
      </c>
    </row>
    <row r="2415" spans="1:8" ht="30" x14ac:dyDescent="0.25">
      <c r="A2415" s="40" t="s">
        <v>4857</v>
      </c>
      <c r="B2415" s="40"/>
      <c r="C2415" s="41" t="s">
        <v>4858</v>
      </c>
      <c r="D2415" s="42" t="s">
        <v>131</v>
      </c>
      <c r="E2415" s="43">
        <v>4.4800000000000004</v>
      </c>
      <c r="F2415" s="43">
        <v>2.6</v>
      </c>
      <c r="G2415" s="43">
        <v>7.08</v>
      </c>
      <c r="H2415" s="19">
        <v>9</v>
      </c>
    </row>
    <row r="2416" spans="1:8" ht="30" x14ac:dyDescent="0.25">
      <c r="A2416" s="40" t="s">
        <v>4859</v>
      </c>
      <c r="B2416" s="40"/>
      <c r="C2416" s="41" t="s">
        <v>4860</v>
      </c>
      <c r="D2416" s="42" t="s">
        <v>131</v>
      </c>
      <c r="E2416" s="43">
        <v>6.72</v>
      </c>
      <c r="F2416" s="43">
        <v>3.03</v>
      </c>
      <c r="G2416" s="43">
        <v>9.75</v>
      </c>
      <c r="H2416" s="19">
        <v>9</v>
      </c>
    </row>
    <row r="2417" spans="1:8" ht="30" x14ac:dyDescent="0.25">
      <c r="A2417" s="40" t="s">
        <v>4861</v>
      </c>
      <c r="B2417" s="40"/>
      <c r="C2417" s="41" t="s">
        <v>4862</v>
      </c>
      <c r="D2417" s="42" t="s">
        <v>131</v>
      </c>
      <c r="E2417" s="43">
        <v>10.199999999999999</v>
      </c>
      <c r="F2417" s="43">
        <v>3.47</v>
      </c>
      <c r="G2417" s="43">
        <v>13.67</v>
      </c>
      <c r="H2417" s="19">
        <v>9</v>
      </c>
    </row>
    <row r="2418" spans="1:8" ht="30" x14ac:dyDescent="0.25">
      <c r="A2418" s="40" t="s">
        <v>4863</v>
      </c>
      <c r="B2418" s="40"/>
      <c r="C2418" s="41" t="s">
        <v>4864</v>
      </c>
      <c r="D2418" s="42" t="s">
        <v>131</v>
      </c>
      <c r="E2418" s="43">
        <v>15.06</v>
      </c>
      <c r="F2418" s="43">
        <v>3.91</v>
      </c>
      <c r="G2418" s="43">
        <v>18.97</v>
      </c>
      <c r="H2418" s="19">
        <v>9</v>
      </c>
    </row>
    <row r="2419" spans="1:8" ht="30" x14ac:dyDescent="0.25">
      <c r="A2419" s="40" t="s">
        <v>4865</v>
      </c>
      <c r="B2419" s="40"/>
      <c r="C2419" s="41" t="s">
        <v>4866</v>
      </c>
      <c r="D2419" s="42" t="s">
        <v>131</v>
      </c>
      <c r="E2419" s="43">
        <v>24.46</v>
      </c>
      <c r="F2419" s="43">
        <v>4.33</v>
      </c>
      <c r="G2419" s="43">
        <v>28.79</v>
      </c>
      <c r="H2419" s="19">
        <v>9</v>
      </c>
    </row>
    <row r="2420" spans="1:8" ht="30" x14ac:dyDescent="0.25">
      <c r="A2420" s="40" t="s">
        <v>4867</v>
      </c>
      <c r="B2420" s="40"/>
      <c r="C2420" s="41" t="s">
        <v>4868</v>
      </c>
      <c r="D2420" s="42" t="s">
        <v>131</v>
      </c>
      <c r="E2420" s="43">
        <v>31.94</v>
      </c>
      <c r="F2420" s="43">
        <v>6.51</v>
      </c>
      <c r="G2420" s="43">
        <v>38.450000000000003</v>
      </c>
      <c r="H2420" s="19">
        <v>9</v>
      </c>
    </row>
    <row r="2421" spans="1:8" ht="30" x14ac:dyDescent="0.25">
      <c r="A2421" s="40" t="s">
        <v>4869</v>
      </c>
      <c r="B2421" s="40"/>
      <c r="C2421" s="41" t="s">
        <v>4870</v>
      </c>
      <c r="D2421" s="42" t="s">
        <v>131</v>
      </c>
      <c r="E2421" s="43">
        <v>49.75</v>
      </c>
      <c r="F2421" s="43">
        <v>8.68</v>
      </c>
      <c r="G2421" s="43">
        <v>58.43</v>
      </c>
      <c r="H2421" s="19">
        <v>9</v>
      </c>
    </row>
    <row r="2422" spans="1:8" ht="30" x14ac:dyDescent="0.25">
      <c r="A2422" s="40" t="s">
        <v>4871</v>
      </c>
      <c r="B2422" s="40"/>
      <c r="C2422" s="41" t="s">
        <v>4872</v>
      </c>
      <c r="D2422" s="42" t="s">
        <v>131</v>
      </c>
      <c r="E2422" s="43">
        <v>59.16</v>
      </c>
      <c r="F2422" s="43">
        <v>10.84</v>
      </c>
      <c r="G2422" s="43">
        <v>70</v>
      </c>
      <c r="H2422" s="19">
        <v>9</v>
      </c>
    </row>
    <row r="2423" spans="1:8" ht="30" x14ac:dyDescent="0.25">
      <c r="A2423" s="40" t="s">
        <v>4873</v>
      </c>
      <c r="B2423" s="40"/>
      <c r="C2423" s="41" t="s">
        <v>4874</v>
      </c>
      <c r="D2423" s="42" t="s">
        <v>131</v>
      </c>
      <c r="E2423" s="43">
        <v>83.87</v>
      </c>
      <c r="F2423" s="43">
        <v>13.01</v>
      </c>
      <c r="G2423" s="43">
        <v>96.88</v>
      </c>
      <c r="H2423" s="19">
        <v>9</v>
      </c>
    </row>
    <row r="2424" spans="1:8" ht="30" x14ac:dyDescent="0.25">
      <c r="A2424" s="40" t="s">
        <v>4875</v>
      </c>
      <c r="B2424" s="40"/>
      <c r="C2424" s="41" t="s">
        <v>4876</v>
      </c>
      <c r="D2424" s="42" t="s">
        <v>131</v>
      </c>
      <c r="E2424" s="43">
        <v>113.78</v>
      </c>
      <c r="F2424" s="43">
        <v>15.18</v>
      </c>
      <c r="G2424" s="43">
        <v>128.96</v>
      </c>
      <c r="H2424" s="19">
        <v>9</v>
      </c>
    </row>
    <row r="2425" spans="1:8" ht="30" x14ac:dyDescent="0.25">
      <c r="A2425" s="40" t="s">
        <v>4877</v>
      </c>
      <c r="B2425" s="40"/>
      <c r="C2425" s="41" t="s">
        <v>4878</v>
      </c>
      <c r="D2425" s="42" t="s">
        <v>131</v>
      </c>
      <c r="E2425" s="43">
        <v>133.72999999999999</v>
      </c>
      <c r="F2425" s="43">
        <v>17.350000000000001</v>
      </c>
      <c r="G2425" s="43">
        <v>151.08000000000001</v>
      </c>
      <c r="H2425" s="19">
        <v>9</v>
      </c>
    </row>
    <row r="2426" spans="1:8" ht="30" x14ac:dyDescent="0.25">
      <c r="A2426" s="40" t="s">
        <v>4879</v>
      </c>
      <c r="B2426" s="40"/>
      <c r="C2426" s="41" t="s">
        <v>4880</v>
      </c>
      <c r="D2426" s="42" t="s">
        <v>131</v>
      </c>
      <c r="E2426" s="43">
        <v>164.52</v>
      </c>
      <c r="F2426" s="43">
        <v>19.52</v>
      </c>
      <c r="G2426" s="43">
        <v>184.04</v>
      </c>
      <c r="H2426" s="19">
        <v>9</v>
      </c>
    </row>
    <row r="2427" spans="1:8" ht="30" x14ac:dyDescent="0.25">
      <c r="A2427" s="40" t="s">
        <v>4881</v>
      </c>
      <c r="B2427" s="40"/>
      <c r="C2427" s="41" t="s">
        <v>4882</v>
      </c>
      <c r="D2427" s="42" t="s">
        <v>131</v>
      </c>
      <c r="E2427" s="43">
        <v>195.48</v>
      </c>
      <c r="F2427" s="43">
        <v>21.69</v>
      </c>
      <c r="G2427" s="43">
        <v>217.17</v>
      </c>
      <c r="H2427" s="19">
        <v>9</v>
      </c>
    </row>
    <row r="2428" spans="1:8" x14ac:dyDescent="0.25">
      <c r="A2428" s="40" t="s">
        <v>4883</v>
      </c>
      <c r="B2428" s="40"/>
      <c r="C2428" s="41" t="s">
        <v>4884</v>
      </c>
      <c r="D2428" s="42"/>
      <c r="E2428" s="43"/>
      <c r="F2428" s="43"/>
      <c r="G2428" s="43"/>
      <c r="H2428" s="19">
        <v>5</v>
      </c>
    </row>
    <row r="2429" spans="1:8" ht="30" x14ac:dyDescent="0.25">
      <c r="A2429" s="40" t="s">
        <v>4885</v>
      </c>
      <c r="B2429" s="40"/>
      <c r="C2429" s="41" t="s">
        <v>4886</v>
      </c>
      <c r="D2429" s="42" t="s">
        <v>131</v>
      </c>
      <c r="E2429" s="43">
        <v>4.88</v>
      </c>
      <c r="F2429" s="43">
        <v>2.17</v>
      </c>
      <c r="G2429" s="43">
        <v>7.05</v>
      </c>
      <c r="H2429" s="19">
        <v>9</v>
      </c>
    </row>
    <row r="2430" spans="1:8" ht="30" x14ac:dyDescent="0.25">
      <c r="A2430" s="40" t="s">
        <v>4887</v>
      </c>
      <c r="B2430" s="40"/>
      <c r="C2430" s="41" t="s">
        <v>4888</v>
      </c>
      <c r="D2430" s="42" t="s">
        <v>131</v>
      </c>
      <c r="E2430" s="43">
        <v>7.71</v>
      </c>
      <c r="F2430" s="43">
        <v>4.33</v>
      </c>
      <c r="G2430" s="43">
        <v>12.04</v>
      </c>
      <c r="H2430" s="19">
        <v>9</v>
      </c>
    </row>
    <row r="2431" spans="1:8" ht="30" x14ac:dyDescent="0.25">
      <c r="A2431" s="40" t="s">
        <v>4889</v>
      </c>
      <c r="B2431" s="40"/>
      <c r="C2431" s="41" t="s">
        <v>4890</v>
      </c>
      <c r="D2431" s="42" t="s">
        <v>131</v>
      </c>
      <c r="E2431" s="43">
        <v>10.47</v>
      </c>
      <c r="F2431" s="43">
        <v>4.33</v>
      </c>
      <c r="G2431" s="43">
        <v>14.8</v>
      </c>
      <c r="H2431" s="19">
        <v>9</v>
      </c>
    </row>
    <row r="2432" spans="1:8" ht="30" x14ac:dyDescent="0.25">
      <c r="A2432" s="40" t="s">
        <v>4891</v>
      </c>
      <c r="B2432" s="40"/>
      <c r="C2432" s="41" t="s">
        <v>4892</v>
      </c>
      <c r="D2432" s="42" t="s">
        <v>131</v>
      </c>
      <c r="E2432" s="43">
        <v>17.63</v>
      </c>
      <c r="F2432" s="43">
        <v>4.33</v>
      </c>
      <c r="G2432" s="43">
        <v>21.96</v>
      </c>
      <c r="H2432" s="19">
        <v>9</v>
      </c>
    </row>
    <row r="2433" spans="1:8" ht="30" x14ac:dyDescent="0.25">
      <c r="A2433" s="40" t="s">
        <v>4893</v>
      </c>
      <c r="B2433" s="40"/>
      <c r="C2433" s="41" t="s">
        <v>4894</v>
      </c>
      <c r="D2433" s="42" t="s">
        <v>131</v>
      </c>
      <c r="E2433" s="43">
        <v>19.38</v>
      </c>
      <c r="F2433" s="43">
        <v>4.33</v>
      </c>
      <c r="G2433" s="43">
        <v>23.71</v>
      </c>
      <c r="H2433" s="19">
        <v>9</v>
      </c>
    </row>
    <row r="2434" spans="1:8" ht="30" x14ac:dyDescent="0.25">
      <c r="A2434" s="40" t="s">
        <v>4895</v>
      </c>
      <c r="B2434" s="40"/>
      <c r="C2434" s="41" t="s">
        <v>4896</v>
      </c>
      <c r="D2434" s="42"/>
      <c r="E2434" s="43"/>
      <c r="F2434" s="43"/>
      <c r="G2434" s="43"/>
      <c r="H2434" s="19">
        <v>5</v>
      </c>
    </row>
    <row r="2435" spans="1:8" ht="30" x14ac:dyDescent="0.25">
      <c r="A2435" s="40" t="s">
        <v>4897</v>
      </c>
      <c r="B2435" s="40"/>
      <c r="C2435" s="41" t="s">
        <v>4898</v>
      </c>
      <c r="D2435" s="42" t="s">
        <v>131</v>
      </c>
      <c r="E2435" s="43">
        <v>1.38</v>
      </c>
      <c r="F2435" s="43">
        <v>1.74</v>
      </c>
      <c r="G2435" s="43">
        <v>3.12</v>
      </c>
      <c r="H2435" s="19">
        <v>9</v>
      </c>
    </row>
    <row r="2436" spans="1:8" ht="30" x14ac:dyDescent="0.25">
      <c r="A2436" s="40" t="s">
        <v>4899</v>
      </c>
      <c r="B2436" s="40"/>
      <c r="C2436" s="41" t="s">
        <v>4900</v>
      </c>
      <c r="D2436" s="42" t="s">
        <v>131</v>
      </c>
      <c r="E2436" s="43">
        <v>2.1</v>
      </c>
      <c r="F2436" s="43">
        <v>2.17</v>
      </c>
      <c r="G2436" s="43">
        <v>4.2699999999999996</v>
      </c>
      <c r="H2436" s="19">
        <v>9</v>
      </c>
    </row>
    <row r="2437" spans="1:8" ht="30" x14ac:dyDescent="0.25">
      <c r="A2437" s="40" t="s">
        <v>4901</v>
      </c>
      <c r="B2437" s="40"/>
      <c r="C2437" s="41" t="s">
        <v>4902</v>
      </c>
      <c r="D2437" s="42" t="s">
        <v>131</v>
      </c>
      <c r="E2437" s="43">
        <v>3.4</v>
      </c>
      <c r="F2437" s="43">
        <v>2.6</v>
      </c>
      <c r="G2437" s="43">
        <v>6</v>
      </c>
      <c r="H2437" s="19">
        <v>9</v>
      </c>
    </row>
    <row r="2438" spans="1:8" ht="30" x14ac:dyDescent="0.25">
      <c r="A2438" s="40" t="s">
        <v>4903</v>
      </c>
      <c r="B2438" s="40"/>
      <c r="C2438" s="41" t="s">
        <v>4904</v>
      </c>
      <c r="D2438" s="42" t="s">
        <v>131</v>
      </c>
      <c r="E2438" s="43">
        <v>5.21</v>
      </c>
      <c r="F2438" s="43">
        <v>3.03</v>
      </c>
      <c r="G2438" s="43">
        <v>8.24</v>
      </c>
      <c r="H2438" s="19">
        <v>9</v>
      </c>
    </row>
    <row r="2439" spans="1:8" ht="30" x14ac:dyDescent="0.25">
      <c r="A2439" s="40" t="s">
        <v>4905</v>
      </c>
      <c r="B2439" s="40"/>
      <c r="C2439" s="41" t="s">
        <v>4906</v>
      </c>
      <c r="D2439" s="42" t="s">
        <v>131</v>
      </c>
      <c r="E2439" s="43">
        <v>8.9</v>
      </c>
      <c r="F2439" s="43">
        <v>3.47</v>
      </c>
      <c r="G2439" s="43">
        <v>12.37</v>
      </c>
      <c r="H2439" s="19">
        <v>9</v>
      </c>
    </row>
    <row r="2440" spans="1:8" x14ac:dyDescent="0.25">
      <c r="A2440" s="40" t="s">
        <v>4907</v>
      </c>
      <c r="B2440" s="40"/>
      <c r="C2440" s="41" t="s">
        <v>4908</v>
      </c>
      <c r="D2440" s="42"/>
      <c r="E2440" s="43"/>
      <c r="F2440" s="43"/>
      <c r="G2440" s="43"/>
      <c r="H2440" s="19">
        <v>5</v>
      </c>
    </row>
    <row r="2441" spans="1:8" ht="30" x14ac:dyDescent="0.25">
      <c r="A2441" s="40" t="s">
        <v>4909</v>
      </c>
      <c r="B2441" s="40"/>
      <c r="C2441" s="41" t="s">
        <v>4910</v>
      </c>
      <c r="D2441" s="42" t="s">
        <v>131</v>
      </c>
      <c r="E2441" s="43">
        <v>4.16</v>
      </c>
      <c r="F2441" s="43">
        <v>10.84</v>
      </c>
      <c r="G2441" s="43">
        <v>15</v>
      </c>
      <c r="H2441" s="19">
        <v>9</v>
      </c>
    </row>
    <row r="2442" spans="1:8" ht="30" x14ac:dyDescent="0.25">
      <c r="A2442" s="40" t="s">
        <v>4911</v>
      </c>
      <c r="B2442" s="40"/>
      <c r="C2442" s="41" t="s">
        <v>4912</v>
      </c>
      <c r="D2442" s="42"/>
      <c r="E2442" s="43"/>
      <c r="F2442" s="43"/>
      <c r="G2442" s="43"/>
      <c r="H2442" s="19">
        <v>2</v>
      </c>
    </row>
    <row r="2443" spans="1:8" x14ac:dyDescent="0.25">
      <c r="A2443" s="40" t="s">
        <v>4913</v>
      </c>
      <c r="B2443" s="40"/>
      <c r="C2443" s="41" t="s">
        <v>4914</v>
      </c>
      <c r="D2443" s="42"/>
      <c r="E2443" s="43"/>
      <c r="F2443" s="43"/>
      <c r="G2443" s="43"/>
      <c r="H2443" s="19">
        <v>5</v>
      </c>
    </row>
    <row r="2444" spans="1:8" x14ac:dyDescent="0.25">
      <c r="A2444" s="40" t="s">
        <v>4915</v>
      </c>
      <c r="B2444" s="40"/>
      <c r="C2444" s="41" t="s">
        <v>4916</v>
      </c>
      <c r="D2444" s="42" t="s">
        <v>21</v>
      </c>
      <c r="E2444" s="43">
        <v>2</v>
      </c>
      <c r="F2444" s="43">
        <v>10.84</v>
      </c>
      <c r="G2444" s="43">
        <v>12.84</v>
      </c>
      <c r="H2444" s="19">
        <v>9</v>
      </c>
    </row>
    <row r="2445" spans="1:8" x14ac:dyDescent="0.25">
      <c r="A2445" s="40" t="s">
        <v>4917</v>
      </c>
      <c r="B2445" s="40"/>
      <c r="C2445" s="41" t="s">
        <v>4918</v>
      </c>
      <c r="D2445" s="42" t="s">
        <v>21</v>
      </c>
      <c r="E2445" s="43">
        <v>3.49</v>
      </c>
      <c r="F2445" s="43">
        <v>10.84</v>
      </c>
      <c r="G2445" s="43">
        <v>14.33</v>
      </c>
      <c r="H2445" s="19">
        <v>9</v>
      </c>
    </row>
    <row r="2446" spans="1:8" x14ac:dyDescent="0.25">
      <c r="A2446" s="40" t="s">
        <v>4919</v>
      </c>
      <c r="B2446" s="40"/>
      <c r="C2446" s="41" t="s">
        <v>4920</v>
      </c>
      <c r="D2446" s="42" t="s">
        <v>21</v>
      </c>
      <c r="E2446" s="43">
        <v>3.49</v>
      </c>
      <c r="F2446" s="43">
        <v>13.01</v>
      </c>
      <c r="G2446" s="43">
        <v>16.5</v>
      </c>
      <c r="H2446" s="19">
        <v>9</v>
      </c>
    </row>
    <row r="2447" spans="1:8" x14ac:dyDescent="0.25">
      <c r="A2447" s="40" t="s">
        <v>4921</v>
      </c>
      <c r="B2447" s="40"/>
      <c r="C2447" s="41" t="s">
        <v>4922</v>
      </c>
      <c r="D2447" s="42" t="s">
        <v>21</v>
      </c>
      <c r="E2447" s="43">
        <v>2.02</v>
      </c>
      <c r="F2447" s="43">
        <v>10.84</v>
      </c>
      <c r="G2447" s="43">
        <v>12.86</v>
      </c>
      <c r="H2447" s="19">
        <v>9</v>
      </c>
    </row>
    <row r="2448" spans="1:8" x14ac:dyDescent="0.25">
      <c r="A2448" s="40" t="s">
        <v>4923</v>
      </c>
      <c r="B2448" s="40"/>
      <c r="C2448" s="41" t="s">
        <v>4924</v>
      </c>
      <c r="D2448" s="42"/>
      <c r="E2448" s="43"/>
      <c r="F2448" s="43"/>
      <c r="G2448" s="43"/>
      <c r="H2448" s="19">
        <v>5</v>
      </c>
    </row>
    <row r="2449" spans="1:8" x14ac:dyDescent="0.25">
      <c r="A2449" s="40" t="s">
        <v>4925</v>
      </c>
      <c r="B2449" s="40"/>
      <c r="C2449" s="41" t="s">
        <v>4926</v>
      </c>
      <c r="D2449" s="42" t="s">
        <v>21</v>
      </c>
      <c r="E2449" s="43">
        <v>33.4</v>
      </c>
      <c r="F2449" s="43">
        <v>34.69</v>
      </c>
      <c r="G2449" s="43">
        <v>68.09</v>
      </c>
      <c r="H2449" s="19">
        <v>9</v>
      </c>
    </row>
    <row r="2450" spans="1:8" ht="30" x14ac:dyDescent="0.25">
      <c r="A2450" s="40" t="s">
        <v>4927</v>
      </c>
      <c r="B2450" s="40"/>
      <c r="C2450" s="41" t="s">
        <v>4928</v>
      </c>
      <c r="D2450" s="42" t="s">
        <v>21</v>
      </c>
      <c r="E2450" s="43">
        <v>13.17</v>
      </c>
      <c r="F2450" s="43">
        <v>13.01</v>
      </c>
      <c r="G2450" s="43">
        <v>26.18</v>
      </c>
      <c r="H2450" s="19">
        <v>9</v>
      </c>
    </row>
    <row r="2451" spans="1:8" ht="30" x14ac:dyDescent="0.25">
      <c r="A2451" s="40" t="s">
        <v>4929</v>
      </c>
      <c r="B2451" s="40"/>
      <c r="C2451" s="41" t="s">
        <v>4930</v>
      </c>
      <c r="D2451" s="42" t="s">
        <v>21</v>
      </c>
      <c r="E2451" s="43">
        <v>16.73</v>
      </c>
      <c r="F2451" s="43">
        <v>13.01</v>
      </c>
      <c r="G2451" s="43">
        <v>29.74</v>
      </c>
      <c r="H2451" s="19">
        <v>9</v>
      </c>
    </row>
    <row r="2452" spans="1:8" ht="30" x14ac:dyDescent="0.25">
      <c r="A2452" s="40" t="s">
        <v>4931</v>
      </c>
      <c r="B2452" s="40"/>
      <c r="C2452" s="41" t="s">
        <v>4932</v>
      </c>
      <c r="D2452" s="42" t="s">
        <v>21</v>
      </c>
      <c r="E2452" s="43">
        <v>26.04</v>
      </c>
      <c r="F2452" s="43">
        <v>13.01</v>
      </c>
      <c r="G2452" s="43">
        <v>39.049999999999997</v>
      </c>
      <c r="H2452" s="19">
        <v>9</v>
      </c>
    </row>
    <row r="2453" spans="1:8" ht="30" x14ac:dyDescent="0.25">
      <c r="A2453" s="40" t="s">
        <v>4933</v>
      </c>
      <c r="B2453" s="40"/>
      <c r="C2453" s="41" t="s">
        <v>4934</v>
      </c>
      <c r="D2453" s="42" t="s">
        <v>21</v>
      </c>
      <c r="E2453" s="43">
        <v>57</v>
      </c>
      <c r="F2453" s="43">
        <v>17.350000000000001</v>
      </c>
      <c r="G2453" s="43">
        <v>74.349999999999994</v>
      </c>
      <c r="H2453" s="19">
        <v>9</v>
      </c>
    </row>
    <row r="2454" spans="1:8" ht="30" x14ac:dyDescent="0.25">
      <c r="A2454" s="40" t="s">
        <v>4935</v>
      </c>
      <c r="B2454" s="40"/>
      <c r="C2454" s="41" t="s">
        <v>4936</v>
      </c>
      <c r="D2454" s="42" t="s">
        <v>21</v>
      </c>
      <c r="E2454" s="43">
        <v>113.46</v>
      </c>
      <c r="F2454" s="43">
        <v>17.350000000000001</v>
      </c>
      <c r="G2454" s="43">
        <v>130.81</v>
      </c>
      <c r="H2454" s="19">
        <v>9</v>
      </c>
    </row>
    <row r="2455" spans="1:8" ht="30" x14ac:dyDescent="0.25">
      <c r="A2455" s="40" t="s">
        <v>4937</v>
      </c>
      <c r="B2455" s="40"/>
      <c r="C2455" s="41" t="s">
        <v>4938</v>
      </c>
      <c r="D2455" s="42" t="s">
        <v>21</v>
      </c>
      <c r="E2455" s="43">
        <v>214.19</v>
      </c>
      <c r="F2455" s="43">
        <v>21.69</v>
      </c>
      <c r="G2455" s="43">
        <v>235.88</v>
      </c>
      <c r="H2455" s="19">
        <v>9</v>
      </c>
    </row>
    <row r="2456" spans="1:8" ht="30" x14ac:dyDescent="0.25">
      <c r="A2456" s="40" t="s">
        <v>4939</v>
      </c>
      <c r="B2456" s="40"/>
      <c r="C2456" s="41" t="s">
        <v>4940</v>
      </c>
      <c r="D2456" s="42" t="s">
        <v>21</v>
      </c>
      <c r="E2456" s="43">
        <v>188.79</v>
      </c>
      <c r="F2456" s="43">
        <v>13.01</v>
      </c>
      <c r="G2456" s="43">
        <v>201.8</v>
      </c>
      <c r="H2456" s="19">
        <v>9</v>
      </c>
    </row>
    <row r="2457" spans="1:8" ht="30" x14ac:dyDescent="0.25">
      <c r="A2457" s="40" t="s">
        <v>4941</v>
      </c>
      <c r="B2457" s="40"/>
      <c r="C2457" s="41" t="s">
        <v>4942</v>
      </c>
      <c r="D2457" s="42" t="s">
        <v>21</v>
      </c>
      <c r="E2457" s="43">
        <v>485.58</v>
      </c>
      <c r="F2457" s="43">
        <v>13.01</v>
      </c>
      <c r="G2457" s="43">
        <v>498.59</v>
      </c>
      <c r="H2457" s="19">
        <v>9</v>
      </c>
    </row>
    <row r="2458" spans="1:8" ht="30" x14ac:dyDescent="0.25">
      <c r="A2458" s="40" t="s">
        <v>4943</v>
      </c>
      <c r="B2458" s="40"/>
      <c r="C2458" s="41" t="s">
        <v>4944</v>
      </c>
      <c r="D2458" s="42" t="s">
        <v>21</v>
      </c>
      <c r="E2458" s="43">
        <v>559.28</v>
      </c>
      <c r="F2458" s="43">
        <v>13.01</v>
      </c>
      <c r="G2458" s="43">
        <v>572.29</v>
      </c>
      <c r="H2458" s="19">
        <v>9</v>
      </c>
    </row>
    <row r="2459" spans="1:8" ht="30" x14ac:dyDescent="0.25">
      <c r="A2459" s="40" t="s">
        <v>4945</v>
      </c>
      <c r="B2459" s="40"/>
      <c r="C2459" s="41" t="s">
        <v>4946</v>
      </c>
      <c r="D2459" s="42" t="s">
        <v>21</v>
      </c>
      <c r="E2459" s="43">
        <v>1483.28</v>
      </c>
      <c r="F2459" s="43">
        <v>17.350000000000001</v>
      </c>
      <c r="G2459" s="43">
        <v>1500.63</v>
      </c>
      <c r="H2459" s="19">
        <v>9</v>
      </c>
    </row>
    <row r="2460" spans="1:8" ht="30" x14ac:dyDescent="0.25">
      <c r="A2460" s="40" t="s">
        <v>4947</v>
      </c>
      <c r="B2460" s="40"/>
      <c r="C2460" s="41" t="s">
        <v>4948</v>
      </c>
      <c r="D2460" s="42" t="s">
        <v>21</v>
      </c>
      <c r="E2460" s="43">
        <v>21.92</v>
      </c>
      <c r="F2460" s="43">
        <v>13.01</v>
      </c>
      <c r="G2460" s="43">
        <v>34.93</v>
      </c>
      <c r="H2460" s="19">
        <v>9</v>
      </c>
    </row>
    <row r="2461" spans="1:8" ht="30" x14ac:dyDescent="0.25">
      <c r="A2461" s="40" t="s">
        <v>4949</v>
      </c>
      <c r="B2461" s="40"/>
      <c r="C2461" s="41" t="s">
        <v>4950</v>
      </c>
      <c r="D2461" s="42" t="s">
        <v>21</v>
      </c>
      <c r="E2461" s="43">
        <v>73.94</v>
      </c>
      <c r="F2461" s="43">
        <v>13.01</v>
      </c>
      <c r="G2461" s="43">
        <v>86.95</v>
      </c>
      <c r="H2461" s="19">
        <v>9</v>
      </c>
    </row>
    <row r="2462" spans="1:8" ht="30" x14ac:dyDescent="0.25">
      <c r="A2462" s="40" t="s">
        <v>4951</v>
      </c>
      <c r="B2462" s="40"/>
      <c r="C2462" s="41" t="s">
        <v>4952</v>
      </c>
      <c r="D2462" s="42" t="s">
        <v>21</v>
      </c>
      <c r="E2462" s="43">
        <v>188.45</v>
      </c>
      <c r="F2462" s="43">
        <v>17.350000000000001</v>
      </c>
      <c r="G2462" s="43">
        <v>205.8</v>
      </c>
      <c r="H2462" s="19">
        <v>9</v>
      </c>
    </row>
    <row r="2463" spans="1:8" x14ac:dyDescent="0.25">
      <c r="A2463" s="40" t="s">
        <v>4953</v>
      </c>
      <c r="B2463" s="40"/>
      <c r="C2463" s="41" t="s">
        <v>4954</v>
      </c>
      <c r="D2463" s="42"/>
      <c r="E2463" s="43"/>
      <c r="F2463" s="43"/>
      <c r="G2463" s="43"/>
      <c r="H2463" s="19">
        <v>5</v>
      </c>
    </row>
    <row r="2464" spans="1:8" x14ac:dyDescent="0.25">
      <c r="A2464" s="40" t="s">
        <v>4955</v>
      </c>
      <c r="B2464" s="40"/>
      <c r="C2464" s="41" t="s">
        <v>4956</v>
      </c>
      <c r="D2464" s="42" t="s">
        <v>334</v>
      </c>
      <c r="E2464" s="43">
        <v>26.22</v>
      </c>
      <c r="F2464" s="43">
        <v>13.01</v>
      </c>
      <c r="G2464" s="43">
        <v>39.229999999999997</v>
      </c>
      <c r="H2464" s="19">
        <v>9</v>
      </c>
    </row>
    <row r="2465" spans="1:8" x14ac:dyDescent="0.25">
      <c r="A2465" s="40" t="s">
        <v>4957</v>
      </c>
      <c r="B2465" s="40"/>
      <c r="C2465" s="41" t="s">
        <v>4958</v>
      </c>
      <c r="D2465" s="42" t="s">
        <v>21</v>
      </c>
      <c r="E2465" s="43">
        <v>28.5</v>
      </c>
      <c r="F2465" s="43">
        <v>13.01</v>
      </c>
      <c r="G2465" s="43">
        <v>41.51</v>
      </c>
      <c r="H2465" s="19">
        <v>9</v>
      </c>
    </row>
    <row r="2466" spans="1:8" x14ac:dyDescent="0.25">
      <c r="A2466" s="40" t="s">
        <v>4959</v>
      </c>
      <c r="B2466" s="40"/>
      <c r="C2466" s="41" t="s">
        <v>4960</v>
      </c>
      <c r="D2466" s="42" t="s">
        <v>21</v>
      </c>
      <c r="E2466" s="43">
        <v>59.42</v>
      </c>
      <c r="F2466" s="43">
        <v>13.01</v>
      </c>
      <c r="G2466" s="43">
        <v>72.430000000000007</v>
      </c>
      <c r="H2466" s="19">
        <v>9</v>
      </c>
    </row>
    <row r="2467" spans="1:8" ht="30" x14ac:dyDescent="0.25">
      <c r="A2467" s="40" t="s">
        <v>4961</v>
      </c>
      <c r="B2467" s="40"/>
      <c r="C2467" s="41" t="s">
        <v>4962</v>
      </c>
      <c r="D2467" s="42" t="s">
        <v>334</v>
      </c>
      <c r="E2467" s="43">
        <v>261.20999999999998</v>
      </c>
      <c r="F2467" s="43">
        <v>13.01</v>
      </c>
      <c r="G2467" s="43">
        <v>274.22000000000003</v>
      </c>
      <c r="H2467" s="19">
        <v>9</v>
      </c>
    </row>
    <row r="2468" spans="1:8" x14ac:dyDescent="0.25">
      <c r="A2468" s="40" t="s">
        <v>4963</v>
      </c>
      <c r="B2468" s="40"/>
      <c r="C2468" s="41" t="s">
        <v>4964</v>
      </c>
      <c r="D2468" s="42" t="s">
        <v>334</v>
      </c>
      <c r="E2468" s="43">
        <v>239.46</v>
      </c>
      <c r="F2468" s="43">
        <v>13.01</v>
      </c>
      <c r="G2468" s="43">
        <v>252.47</v>
      </c>
      <c r="H2468" s="19">
        <v>9</v>
      </c>
    </row>
    <row r="2469" spans="1:8" ht="30" x14ac:dyDescent="0.25">
      <c r="A2469" s="40" t="s">
        <v>4965</v>
      </c>
      <c r="B2469" s="40"/>
      <c r="C2469" s="41" t="s">
        <v>4966</v>
      </c>
      <c r="D2469" s="42" t="s">
        <v>334</v>
      </c>
      <c r="E2469" s="43">
        <v>17.21</v>
      </c>
      <c r="F2469" s="43">
        <v>13.01</v>
      </c>
      <c r="G2469" s="43">
        <v>30.22</v>
      </c>
      <c r="H2469" s="19">
        <v>9</v>
      </c>
    </row>
    <row r="2470" spans="1:8" x14ac:dyDescent="0.25">
      <c r="A2470" s="40" t="s">
        <v>4967</v>
      </c>
      <c r="B2470" s="40"/>
      <c r="C2470" s="41" t="s">
        <v>4968</v>
      </c>
      <c r="D2470" s="42" t="s">
        <v>334</v>
      </c>
      <c r="E2470" s="43">
        <v>284.89</v>
      </c>
      <c r="F2470" s="43">
        <v>13.01</v>
      </c>
      <c r="G2470" s="43">
        <v>297.89999999999998</v>
      </c>
      <c r="H2470" s="19">
        <v>9</v>
      </c>
    </row>
    <row r="2471" spans="1:8" ht="30" x14ac:dyDescent="0.25">
      <c r="A2471" s="40" t="s">
        <v>4969</v>
      </c>
      <c r="B2471" s="40"/>
      <c r="C2471" s="41" t="s">
        <v>4970</v>
      </c>
      <c r="D2471" s="42" t="s">
        <v>21</v>
      </c>
      <c r="E2471" s="43">
        <v>16.690000000000001</v>
      </c>
      <c r="F2471" s="43">
        <v>13.01</v>
      </c>
      <c r="G2471" s="43">
        <v>29.7</v>
      </c>
      <c r="H2471" s="19">
        <v>9</v>
      </c>
    </row>
    <row r="2472" spans="1:8" x14ac:dyDescent="0.25">
      <c r="A2472" s="40" t="s">
        <v>4971</v>
      </c>
      <c r="B2472" s="40"/>
      <c r="C2472" s="41" t="s">
        <v>4972</v>
      </c>
      <c r="D2472" s="42" t="s">
        <v>334</v>
      </c>
      <c r="E2472" s="43">
        <v>11.1</v>
      </c>
      <c r="F2472" s="43">
        <v>13.01</v>
      </c>
      <c r="G2472" s="43">
        <v>24.11</v>
      </c>
      <c r="H2472" s="19">
        <v>9</v>
      </c>
    </row>
    <row r="2473" spans="1:8" x14ac:dyDescent="0.25">
      <c r="A2473" s="40" t="s">
        <v>4973</v>
      </c>
      <c r="B2473" s="40"/>
      <c r="C2473" s="41" t="s">
        <v>4974</v>
      </c>
      <c r="D2473" s="42" t="s">
        <v>334</v>
      </c>
      <c r="E2473" s="43">
        <v>16.920000000000002</v>
      </c>
      <c r="F2473" s="43">
        <v>13.01</v>
      </c>
      <c r="G2473" s="43">
        <v>29.93</v>
      </c>
      <c r="H2473" s="19">
        <v>9</v>
      </c>
    </row>
    <row r="2474" spans="1:8" x14ac:dyDescent="0.25">
      <c r="A2474" s="40" t="s">
        <v>4975</v>
      </c>
      <c r="B2474" s="40"/>
      <c r="C2474" s="41" t="s">
        <v>4976</v>
      </c>
      <c r="D2474" s="42" t="s">
        <v>334</v>
      </c>
      <c r="E2474" s="43">
        <v>21.69</v>
      </c>
      <c r="F2474" s="43">
        <v>13.01</v>
      </c>
      <c r="G2474" s="43">
        <v>34.700000000000003</v>
      </c>
      <c r="H2474" s="19">
        <v>9</v>
      </c>
    </row>
    <row r="2475" spans="1:8" ht="30" x14ac:dyDescent="0.25">
      <c r="A2475" s="40" t="s">
        <v>4977</v>
      </c>
      <c r="B2475" s="40"/>
      <c r="C2475" s="41" t="s">
        <v>4978</v>
      </c>
      <c r="D2475" s="42" t="s">
        <v>334</v>
      </c>
      <c r="E2475" s="43">
        <v>20</v>
      </c>
      <c r="F2475" s="43">
        <v>13.01</v>
      </c>
      <c r="G2475" s="43">
        <v>33.01</v>
      </c>
      <c r="H2475" s="19">
        <v>9</v>
      </c>
    </row>
    <row r="2476" spans="1:8" ht="30" x14ac:dyDescent="0.25">
      <c r="A2476" s="40" t="s">
        <v>4979</v>
      </c>
      <c r="B2476" s="40"/>
      <c r="C2476" s="41" t="s">
        <v>4980</v>
      </c>
      <c r="D2476" s="42" t="s">
        <v>334</v>
      </c>
      <c r="E2476" s="43">
        <v>21.78</v>
      </c>
      <c r="F2476" s="43">
        <v>13.01</v>
      </c>
      <c r="G2476" s="43">
        <v>34.79</v>
      </c>
      <c r="H2476" s="19">
        <v>9</v>
      </c>
    </row>
    <row r="2477" spans="1:8" ht="30" x14ac:dyDescent="0.25">
      <c r="A2477" s="40" t="s">
        <v>4981</v>
      </c>
      <c r="B2477" s="40"/>
      <c r="C2477" s="41" t="s">
        <v>4982</v>
      </c>
      <c r="D2477" s="42" t="s">
        <v>334</v>
      </c>
      <c r="E2477" s="43">
        <v>31.05</v>
      </c>
      <c r="F2477" s="43">
        <v>16.05</v>
      </c>
      <c r="G2477" s="43">
        <v>47.1</v>
      </c>
      <c r="H2477" s="19">
        <v>9</v>
      </c>
    </row>
    <row r="2478" spans="1:8" x14ac:dyDescent="0.25">
      <c r="A2478" s="40" t="s">
        <v>4983</v>
      </c>
      <c r="B2478" s="40"/>
      <c r="C2478" s="41" t="s">
        <v>4984</v>
      </c>
      <c r="D2478" s="42"/>
      <c r="E2478" s="43"/>
      <c r="F2478" s="43"/>
      <c r="G2478" s="43"/>
      <c r="H2478" s="19">
        <v>5</v>
      </c>
    </row>
    <row r="2479" spans="1:8" x14ac:dyDescent="0.25">
      <c r="A2479" s="40" t="s">
        <v>4985</v>
      </c>
      <c r="B2479" s="40"/>
      <c r="C2479" s="41" t="s">
        <v>4986</v>
      </c>
      <c r="D2479" s="42" t="s">
        <v>334</v>
      </c>
      <c r="E2479" s="43">
        <v>8.7799999999999994</v>
      </c>
      <c r="F2479" s="43">
        <v>14.75</v>
      </c>
      <c r="G2479" s="43">
        <v>23.53</v>
      </c>
      <c r="H2479" s="19">
        <v>9</v>
      </c>
    </row>
    <row r="2480" spans="1:8" x14ac:dyDescent="0.25">
      <c r="A2480" s="40" t="s">
        <v>4987</v>
      </c>
      <c r="B2480" s="40"/>
      <c r="C2480" s="41" t="s">
        <v>4988</v>
      </c>
      <c r="D2480" s="42" t="s">
        <v>334</v>
      </c>
      <c r="E2480" s="43">
        <v>17.920000000000002</v>
      </c>
      <c r="F2480" s="43">
        <v>15.18</v>
      </c>
      <c r="G2480" s="43">
        <v>33.1</v>
      </c>
      <c r="H2480" s="19">
        <v>9</v>
      </c>
    </row>
    <row r="2481" spans="1:8" x14ac:dyDescent="0.25">
      <c r="A2481" s="40" t="s">
        <v>4989</v>
      </c>
      <c r="B2481" s="40"/>
      <c r="C2481" s="41" t="s">
        <v>4990</v>
      </c>
      <c r="D2481" s="42" t="s">
        <v>334</v>
      </c>
      <c r="E2481" s="43">
        <v>28.51</v>
      </c>
      <c r="F2481" s="43">
        <v>21.69</v>
      </c>
      <c r="G2481" s="43">
        <v>50.2</v>
      </c>
      <c r="H2481" s="19">
        <v>9</v>
      </c>
    </row>
    <row r="2482" spans="1:8" x14ac:dyDescent="0.25">
      <c r="A2482" s="40" t="s">
        <v>4991</v>
      </c>
      <c r="B2482" s="40"/>
      <c r="C2482" s="41" t="s">
        <v>4992</v>
      </c>
      <c r="D2482" s="42" t="s">
        <v>334</v>
      </c>
      <c r="E2482" s="43">
        <v>12.38</v>
      </c>
      <c r="F2482" s="43">
        <v>11.71</v>
      </c>
      <c r="G2482" s="43">
        <v>24.09</v>
      </c>
      <c r="H2482" s="19">
        <v>9</v>
      </c>
    </row>
    <row r="2483" spans="1:8" x14ac:dyDescent="0.25">
      <c r="A2483" s="40" t="s">
        <v>4993</v>
      </c>
      <c r="B2483" s="40"/>
      <c r="C2483" s="41" t="s">
        <v>4994</v>
      </c>
      <c r="D2483" s="42" t="s">
        <v>334</v>
      </c>
      <c r="E2483" s="43">
        <v>12.64</v>
      </c>
      <c r="F2483" s="43">
        <v>19.52</v>
      </c>
      <c r="G2483" s="43">
        <v>32.159999999999997</v>
      </c>
      <c r="H2483" s="19">
        <v>9</v>
      </c>
    </row>
    <row r="2484" spans="1:8" x14ac:dyDescent="0.25">
      <c r="A2484" s="40" t="s">
        <v>4995</v>
      </c>
      <c r="B2484" s="40"/>
      <c r="C2484" s="41" t="s">
        <v>4996</v>
      </c>
      <c r="D2484" s="42" t="s">
        <v>334</v>
      </c>
      <c r="E2484" s="43">
        <v>11.54</v>
      </c>
      <c r="F2484" s="43">
        <v>16.48</v>
      </c>
      <c r="G2484" s="43">
        <v>28.02</v>
      </c>
      <c r="H2484" s="19">
        <v>9</v>
      </c>
    </row>
    <row r="2485" spans="1:8" x14ac:dyDescent="0.25">
      <c r="A2485" s="40" t="s">
        <v>4997</v>
      </c>
      <c r="B2485" s="40"/>
      <c r="C2485" s="41" t="s">
        <v>4998</v>
      </c>
      <c r="D2485" s="42" t="s">
        <v>334</v>
      </c>
      <c r="E2485" s="43">
        <v>13.37</v>
      </c>
      <c r="F2485" s="43">
        <v>19.52</v>
      </c>
      <c r="G2485" s="43">
        <v>32.89</v>
      </c>
      <c r="H2485" s="19">
        <v>9</v>
      </c>
    </row>
    <row r="2486" spans="1:8" x14ac:dyDescent="0.25">
      <c r="A2486" s="40" t="s">
        <v>4999</v>
      </c>
      <c r="B2486" s="40"/>
      <c r="C2486" s="41" t="s">
        <v>5000</v>
      </c>
      <c r="D2486" s="42" t="s">
        <v>334</v>
      </c>
      <c r="E2486" s="43">
        <v>21.72</v>
      </c>
      <c r="F2486" s="43">
        <v>21.69</v>
      </c>
      <c r="G2486" s="43">
        <v>43.41</v>
      </c>
      <c r="H2486" s="19">
        <v>9</v>
      </c>
    </row>
    <row r="2487" spans="1:8" x14ac:dyDescent="0.25">
      <c r="A2487" s="40" t="s">
        <v>5001</v>
      </c>
      <c r="B2487" s="40"/>
      <c r="C2487" s="41" t="s">
        <v>5002</v>
      </c>
      <c r="D2487" s="42" t="s">
        <v>334</v>
      </c>
      <c r="E2487" s="43">
        <v>43.69</v>
      </c>
      <c r="F2487" s="43">
        <v>15.18</v>
      </c>
      <c r="G2487" s="43">
        <v>58.87</v>
      </c>
      <c r="H2487" s="19">
        <v>9</v>
      </c>
    </row>
    <row r="2488" spans="1:8" x14ac:dyDescent="0.25">
      <c r="A2488" s="40" t="s">
        <v>5003</v>
      </c>
      <c r="B2488" s="40"/>
      <c r="C2488" s="41" t="s">
        <v>5004</v>
      </c>
      <c r="D2488" s="42" t="s">
        <v>334</v>
      </c>
      <c r="E2488" s="43">
        <v>34.81</v>
      </c>
      <c r="F2488" s="43">
        <v>15.18</v>
      </c>
      <c r="G2488" s="43">
        <v>49.99</v>
      </c>
      <c r="H2488" s="19">
        <v>9</v>
      </c>
    </row>
    <row r="2489" spans="1:8" x14ac:dyDescent="0.25">
      <c r="A2489" s="40" t="s">
        <v>5005</v>
      </c>
      <c r="B2489" s="40"/>
      <c r="C2489" s="41" t="s">
        <v>5006</v>
      </c>
      <c r="D2489" s="42" t="s">
        <v>334</v>
      </c>
      <c r="E2489" s="43">
        <v>13.96</v>
      </c>
      <c r="F2489" s="43">
        <v>10.84</v>
      </c>
      <c r="G2489" s="43">
        <v>24.8</v>
      </c>
      <c r="H2489" s="19">
        <v>9</v>
      </c>
    </row>
    <row r="2490" spans="1:8" ht="30" x14ac:dyDescent="0.25">
      <c r="A2490" s="40" t="s">
        <v>5007</v>
      </c>
      <c r="B2490" s="40"/>
      <c r="C2490" s="41" t="s">
        <v>5008</v>
      </c>
      <c r="D2490" s="42" t="s">
        <v>334</v>
      </c>
      <c r="E2490" s="43">
        <v>76.760000000000005</v>
      </c>
      <c r="F2490" s="43">
        <v>16.48</v>
      </c>
      <c r="G2490" s="43">
        <v>93.24</v>
      </c>
      <c r="H2490" s="19">
        <v>9</v>
      </c>
    </row>
    <row r="2491" spans="1:8" ht="30" x14ac:dyDescent="0.25">
      <c r="A2491" s="40" t="s">
        <v>5009</v>
      </c>
      <c r="B2491" s="40"/>
      <c r="C2491" s="41" t="s">
        <v>5010</v>
      </c>
      <c r="D2491" s="42" t="s">
        <v>21</v>
      </c>
      <c r="E2491" s="43">
        <v>37.5</v>
      </c>
      <c r="F2491" s="43">
        <v>13.01</v>
      </c>
      <c r="G2491" s="43">
        <v>50.51</v>
      </c>
      <c r="H2491" s="19">
        <v>9</v>
      </c>
    </row>
    <row r="2492" spans="1:8" ht="30" x14ac:dyDescent="0.25">
      <c r="A2492" s="40" t="s">
        <v>5011</v>
      </c>
      <c r="B2492" s="40"/>
      <c r="C2492" s="41" t="s">
        <v>5012</v>
      </c>
      <c r="D2492" s="42" t="s">
        <v>21</v>
      </c>
      <c r="E2492" s="43">
        <v>91.67</v>
      </c>
      <c r="F2492" s="43">
        <v>21.69</v>
      </c>
      <c r="G2492" s="43">
        <v>113.36</v>
      </c>
      <c r="H2492" s="19">
        <v>9</v>
      </c>
    </row>
    <row r="2493" spans="1:8" x14ac:dyDescent="0.25">
      <c r="A2493" s="40" t="s">
        <v>5013</v>
      </c>
      <c r="B2493" s="40"/>
      <c r="C2493" s="41" t="s">
        <v>5014</v>
      </c>
      <c r="D2493" s="42"/>
      <c r="E2493" s="43"/>
      <c r="F2493" s="43"/>
      <c r="G2493" s="43"/>
      <c r="H2493" s="19">
        <v>5</v>
      </c>
    </row>
    <row r="2494" spans="1:8" x14ac:dyDescent="0.25">
      <c r="A2494" s="40" t="s">
        <v>5015</v>
      </c>
      <c r="B2494" s="40"/>
      <c r="C2494" s="41" t="s">
        <v>5016</v>
      </c>
      <c r="D2494" s="42" t="s">
        <v>334</v>
      </c>
      <c r="E2494" s="43">
        <v>13.84</v>
      </c>
      <c r="F2494" s="43">
        <v>21.69</v>
      </c>
      <c r="G2494" s="43">
        <v>35.53</v>
      </c>
      <c r="H2494" s="19">
        <v>9</v>
      </c>
    </row>
    <row r="2495" spans="1:8" x14ac:dyDescent="0.25">
      <c r="A2495" s="40" t="s">
        <v>5017</v>
      </c>
      <c r="B2495" s="40"/>
      <c r="C2495" s="41" t="s">
        <v>5018</v>
      </c>
      <c r="D2495" s="42" t="s">
        <v>334</v>
      </c>
      <c r="E2495" s="43">
        <v>19.64</v>
      </c>
      <c r="F2495" s="43">
        <v>21.69</v>
      </c>
      <c r="G2495" s="43">
        <v>41.33</v>
      </c>
      <c r="H2495" s="19">
        <v>9</v>
      </c>
    </row>
    <row r="2496" spans="1:8" x14ac:dyDescent="0.25">
      <c r="A2496" s="40" t="s">
        <v>5019</v>
      </c>
      <c r="B2496" s="40"/>
      <c r="C2496" s="41" t="s">
        <v>5020</v>
      </c>
      <c r="D2496" s="42" t="s">
        <v>334</v>
      </c>
      <c r="E2496" s="43">
        <v>37.619999999999997</v>
      </c>
      <c r="F2496" s="43">
        <v>21.69</v>
      </c>
      <c r="G2496" s="43">
        <v>59.31</v>
      </c>
      <c r="H2496" s="19">
        <v>9</v>
      </c>
    </row>
    <row r="2497" spans="1:8" x14ac:dyDescent="0.25">
      <c r="A2497" s="40" t="s">
        <v>5021</v>
      </c>
      <c r="B2497" s="40"/>
      <c r="C2497" s="41" t="s">
        <v>5022</v>
      </c>
      <c r="D2497" s="42" t="s">
        <v>334</v>
      </c>
      <c r="E2497" s="43">
        <v>38.6</v>
      </c>
      <c r="F2497" s="43">
        <v>21.69</v>
      </c>
      <c r="G2497" s="43">
        <v>60.29</v>
      </c>
      <c r="H2497" s="19">
        <v>9</v>
      </c>
    </row>
    <row r="2498" spans="1:8" x14ac:dyDescent="0.25">
      <c r="A2498" s="40" t="s">
        <v>5023</v>
      </c>
      <c r="B2498" s="40"/>
      <c r="C2498" s="41" t="s">
        <v>5024</v>
      </c>
      <c r="D2498" s="42" t="s">
        <v>334</v>
      </c>
      <c r="E2498" s="43">
        <v>83.25</v>
      </c>
      <c r="F2498" s="43">
        <v>21.69</v>
      </c>
      <c r="G2498" s="43">
        <v>104.94</v>
      </c>
      <c r="H2498" s="19">
        <v>9</v>
      </c>
    </row>
    <row r="2499" spans="1:8" x14ac:dyDescent="0.25">
      <c r="A2499" s="40" t="s">
        <v>5025</v>
      </c>
      <c r="B2499" s="40"/>
      <c r="C2499" s="41" t="s">
        <v>5026</v>
      </c>
      <c r="D2499" s="42" t="s">
        <v>334</v>
      </c>
      <c r="E2499" s="43">
        <v>189.72</v>
      </c>
      <c r="F2499" s="43">
        <v>21.69</v>
      </c>
      <c r="G2499" s="43">
        <v>211.41</v>
      </c>
      <c r="H2499" s="19">
        <v>9</v>
      </c>
    </row>
    <row r="2500" spans="1:8" x14ac:dyDescent="0.25">
      <c r="A2500" s="40" t="s">
        <v>5027</v>
      </c>
      <c r="B2500" s="40"/>
      <c r="C2500" s="41" t="s">
        <v>5028</v>
      </c>
      <c r="D2500" s="42" t="s">
        <v>334</v>
      </c>
      <c r="E2500" s="43">
        <v>194.15</v>
      </c>
      <c r="F2500" s="43">
        <v>21.69</v>
      </c>
      <c r="G2500" s="43">
        <v>215.84</v>
      </c>
      <c r="H2500" s="19">
        <v>9</v>
      </c>
    </row>
    <row r="2501" spans="1:8" x14ac:dyDescent="0.25">
      <c r="A2501" s="40" t="s">
        <v>5029</v>
      </c>
      <c r="B2501" s="40"/>
      <c r="C2501" s="41" t="s">
        <v>5030</v>
      </c>
      <c r="D2501" s="42" t="s">
        <v>334</v>
      </c>
      <c r="E2501" s="43">
        <v>332.54</v>
      </c>
      <c r="F2501" s="43">
        <v>21.69</v>
      </c>
      <c r="G2501" s="43">
        <v>354.23</v>
      </c>
      <c r="H2501" s="19">
        <v>9</v>
      </c>
    </row>
    <row r="2502" spans="1:8" x14ac:dyDescent="0.25">
      <c r="A2502" s="40" t="s">
        <v>5031</v>
      </c>
      <c r="B2502" s="40"/>
      <c r="C2502" s="41" t="s">
        <v>5032</v>
      </c>
      <c r="D2502" s="42" t="s">
        <v>334</v>
      </c>
      <c r="E2502" s="43">
        <v>16.25</v>
      </c>
      <c r="F2502" s="43">
        <v>21.69</v>
      </c>
      <c r="G2502" s="43">
        <v>37.94</v>
      </c>
      <c r="H2502" s="19">
        <v>9</v>
      </c>
    </row>
    <row r="2503" spans="1:8" x14ac:dyDescent="0.25">
      <c r="A2503" s="40" t="s">
        <v>5033</v>
      </c>
      <c r="B2503" s="40"/>
      <c r="C2503" s="41" t="s">
        <v>5034</v>
      </c>
      <c r="D2503" s="42"/>
      <c r="E2503" s="43"/>
      <c r="F2503" s="43"/>
      <c r="G2503" s="43"/>
      <c r="H2503" s="19">
        <v>5</v>
      </c>
    </row>
    <row r="2504" spans="1:8" x14ac:dyDescent="0.25">
      <c r="A2504" s="40" t="s">
        <v>5035</v>
      </c>
      <c r="B2504" s="40"/>
      <c r="C2504" s="41" t="s">
        <v>5036</v>
      </c>
      <c r="D2504" s="42" t="s">
        <v>21</v>
      </c>
      <c r="E2504" s="43">
        <v>2.76</v>
      </c>
      <c r="F2504" s="43">
        <v>10.84</v>
      </c>
      <c r="G2504" s="43">
        <v>13.6</v>
      </c>
      <c r="H2504" s="19">
        <v>9</v>
      </c>
    </row>
    <row r="2505" spans="1:8" x14ac:dyDescent="0.25">
      <c r="A2505" s="40" t="s">
        <v>5037</v>
      </c>
      <c r="B2505" s="40"/>
      <c r="C2505" s="41" t="s">
        <v>5038</v>
      </c>
      <c r="D2505" s="42" t="s">
        <v>21</v>
      </c>
      <c r="E2505" s="43">
        <v>5.9</v>
      </c>
      <c r="F2505" s="43">
        <v>10.84</v>
      </c>
      <c r="G2505" s="43">
        <v>16.739999999999998</v>
      </c>
      <c r="H2505" s="19">
        <v>9</v>
      </c>
    </row>
    <row r="2506" spans="1:8" x14ac:dyDescent="0.25">
      <c r="A2506" s="40" t="s">
        <v>5039</v>
      </c>
      <c r="B2506" s="40"/>
      <c r="C2506" s="41" t="s">
        <v>5040</v>
      </c>
      <c r="D2506" s="42" t="s">
        <v>21</v>
      </c>
      <c r="E2506" s="43">
        <v>6.37</v>
      </c>
      <c r="F2506" s="43">
        <v>10.84</v>
      </c>
      <c r="G2506" s="43">
        <v>17.21</v>
      </c>
      <c r="H2506" s="19">
        <v>9</v>
      </c>
    </row>
    <row r="2507" spans="1:8" x14ac:dyDescent="0.25">
      <c r="A2507" s="40" t="s">
        <v>5041</v>
      </c>
      <c r="B2507" s="40"/>
      <c r="C2507" s="41" t="s">
        <v>5042</v>
      </c>
      <c r="D2507" s="42"/>
      <c r="E2507" s="43"/>
      <c r="F2507" s="43"/>
      <c r="G2507" s="43"/>
      <c r="H2507" s="19">
        <v>5</v>
      </c>
    </row>
    <row r="2508" spans="1:8" x14ac:dyDescent="0.25">
      <c r="A2508" s="40" t="s">
        <v>5043</v>
      </c>
      <c r="B2508" s="40"/>
      <c r="C2508" s="41" t="s">
        <v>5044</v>
      </c>
      <c r="D2508" s="42" t="s">
        <v>21</v>
      </c>
      <c r="E2508" s="43">
        <v>248.68</v>
      </c>
      <c r="F2508" s="43">
        <v>21.69</v>
      </c>
      <c r="G2508" s="43">
        <v>270.37</v>
      </c>
      <c r="H2508" s="19">
        <v>9</v>
      </c>
    </row>
    <row r="2509" spans="1:8" x14ac:dyDescent="0.25">
      <c r="A2509" s="40" t="s">
        <v>5045</v>
      </c>
      <c r="B2509" s="40"/>
      <c r="C2509" s="41" t="s">
        <v>5046</v>
      </c>
      <c r="D2509" s="42" t="s">
        <v>21</v>
      </c>
      <c r="E2509" s="43">
        <v>280.27999999999997</v>
      </c>
      <c r="F2509" s="43">
        <v>21.69</v>
      </c>
      <c r="G2509" s="43">
        <v>301.97000000000003</v>
      </c>
      <c r="H2509" s="19">
        <v>9</v>
      </c>
    </row>
    <row r="2510" spans="1:8" x14ac:dyDescent="0.25">
      <c r="A2510" s="40" t="s">
        <v>5047</v>
      </c>
      <c r="B2510" s="40"/>
      <c r="C2510" s="41" t="s">
        <v>5048</v>
      </c>
      <c r="D2510" s="42" t="s">
        <v>21</v>
      </c>
      <c r="E2510" s="43">
        <v>303.07</v>
      </c>
      <c r="F2510" s="43">
        <v>21.69</v>
      </c>
      <c r="G2510" s="43">
        <v>324.76</v>
      </c>
      <c r="H2510" s="19">
        <v>9</v>
      </c>
    </row>
    <row r="2511" spans="1:8" x14ac:dyDescent="0.25">
      <c r="A2511" s="40" t="s">
        <v>5049</v>
      </c>
      <c r="B2511" s="40"/>
      <c r="C2511" s="41" t="s">
        <v>5050</v>
      </c>
      <c r="D2511" s="42" t="s">
        <v>21</v>
      </c>
      <c r="E2511" s="43">
        <v>297.95</v>
      </c>
      <c r="F2511" s="43">
        <v>21.69</v>
      </c>
      <c r="G2511" s="43">
        <v>319.64</v>
      </c>
      <c r="H2511" s="19">
        <v>9</v>
      </c>
    </row>
    <row r="2512" spans="1:8" x14ac:dyDescent="0.25">
      <c r="A2512" s="40" t="s">
        <v>5051</v>
      </c>
      <c r="B2512" s="40"/>
      <c r="C2512" s="41" t="s">
        <v>5052</v>
      </c>
      <c r="D2512" s="42" t="s">
        <v>21</v>
      </c>
      <c r="E2512" s="43">
        <v>367.77</v>
      </c>
      <c r="F2512" s="43">
        <v>21.69</v>
      </c>
      <c r="G2512" s="43">
        <v>389.46</v>
      </c>
      <c r="H2512" s="19">
        <v>9</v>
      </c>
    </row>
    <row r="2513" spans="1:8" x14ac:dyDescent="0.25">
      <c r="A2513" s="40" t="s">
        <v>5053</v>
      </c>
      <c r="B2513" s="40"/>
      <c r="C2513" s="41" t="s">
        <v>5054</v>
      </c>
      <c r="D2513" s="42" t="s">
        <v>21</v>
      </c>
      <c r="E2513" s="43">
        <v>582.26</v>
      </c>
      <c r="F2513" s="43">
        <v>21.69</v>
      </c>
      <c r="G2513" s="43">
        <v>603.95000000000005</v>
      </c>
      <c r="H2513" s="19">
        <v>9</v>
      </c>
    </row>
    <row r="2514" spans="1:8" x14ac:dyDescent="0.25">
      <c r="A2514" s="40" t="s">
        <v>5055</v>
      </c>
      <c r="B2514" s="40"/>
      <c r="C2514" s="41" t="s">
        <v>5056</v>
      </c>
      <c r="D2514" s="42" t="s">
        <v>21</v>
      </c>
      <c r="E2514" s="43">
        <v>761.42</v>
      </c>
      <c r="F2514" s="43">
        <v>21.69</v>
      </c>
      <c r="G2514" s="43">
        <v>783.11</v>
      </c>
      <c r="H2514" s="19">
        <v>9</v>
      </c>
    </row>
    <row r="2515" spans="1:8" x14ac:dyDescent="0.25">
      <c r="A2515" s="40" t="s">
        <v>5057</v>
      </c>
      <c r="B2515" s="40"/>
      <c r="C2515" s="41" t="s">
        <v>5058</v>
      </c>
      <c r="D2515" s="42" t="s">
        <v>21</v>
      </c>
      <c r="E2515" s="43">
        <v>1048.55</v>
      </c>
      <c r="F2515" s="43">
        <v>21.69</v>
      </c>
      <c r="G2515" s="43">
        <v>1070.24</v>
      </c>
      <c r="H2515" s="19">
        <v>9</v>
      </c>
    </row>
    <row r="2516" spans="1:8" x14ac:dyDescent="0.25">
      <c r="A2516" s="40" t="s">
        <v>5059</v>
      </c>
      <c r="B2516" s="40"/>
      <c r="C2516" s="41" t="s">
        <v>5060</v>
      </c>
      <c r="D2516" s="42" t="s">
        <v>21</v>
      </c>
      <c r="E2516" s="43">
        <v>1264.44</v>
      </c>
      <c r="F2516" s="43">
        <v>21.69</v>
      </c>
      <c r="G2516" s="43">
        <v>1286.1300000000001</v>
      </c>
      <c r="H2516" s="19">
        <v>9</v>
      </c>
    </row>
    <row r="2517" spans="1:8" x14ac:dyDescent="0.25">
      <c r="A2517" s="40" t="s">
        <v>5061</v>
      </c>
      <c r="B2517" s="40"/>
      <c r="C2517" s="41" t="s">
        <v>5062</v>
      </c>
      <c r="D2517" s="42" t="s">
        <v>21</v>
      </c>
      <c r="E2517" s="43">
        <v>3258.05</v>
      </c>
      <c r="F2517" s="43">
        <v>21.69</v>
      </c>
      <c r="G2517" s="43">
        <v>3279.74</v>
      </c>
      <c r="H2517" s="19">
        <v>9</v>
      </c>
    </row>
    <row r="2518" spans="1:8" x14ac:dyDescent="0.25">
      <c r="A2518" s="40" t="s">
        <v>5063</v>
      </c>
      <c r="B2518" s="40"/>
      <c r="C2518" s="41" t="s">
        <v>5064</v>
      </c>
      <c r="D2518" s="42" t="s">
        <v>21</v>
      </c>
      <c r="E2518" s="43">
        <v>3271.87</v>
      </c>
      <c r="F2518" s="43">
        <v>21.69</v>
      </c>
      <c r="G2518" s="43">
        <v>3293.56</v>
      </c>
      <c r="H2518" s="19">
        <v>9</v>
      </c>
    </row>
    <row r="2519" spans="1:8" x14ac:dyDescent="0.25">
      <c r="A2519" s="40" t="s">
        <v>5065</v>
      </c>
      <c r="B2519" s="40"/>
      <c r="C2519" s="41" t="s">
        <v>5066</v>
      </c>
      <c r="D2519" s="42" t="s">
        <v>21</v>
      </c>
      <c r="E2519" s="43">
        <v>6619.44</v>
      </c>
      <c r="F2519" s="43">
        <v>21.69</v>
      </c>
      <c r="G2519" s="43">
        <v>6641.13</v>
      </c>
      <c r="H2519" s="19">
        <v>9</v>
      </c>
    </row>
    <row r="2520" spans="1:8" x14ac:dyDescent="0.25">
      <c r="A2520" s="40" t="s">
        <v>5067</v>
      </c>
      <c r="B2520" s="40"/>
      <c r="C2520" s="41" t="s">
        <v>5068</v>
      </c>
      <c r="D2520" s="42" t="s">
        <v>21</v>
      </c>
      <c r="E2520" s="43">
        <v>93.27</v>
      </c>
      <c r="F2520" s="43">
        <v>21.69</v>
      </c>
      <c r="G2520" s="43">
        <v>114.96</v>
      </c>
      <c r="H2520" s="19">
        <v>9</v>
      </c>
    </row>
    <row r="2521" spans="1:8" x14ac:dyDescent="0.25">
      <c r="A2521" s="40" t="s">
        <v>5069</v>
      </c>
      <c r="B2521" s="40"/>
      <c r="C2521" s="41" t="s">
        <v>5070</v>
      </c>
      <c r="D2521" s="42" t="s">
        <v>21</v>
      </c>
      <c r="E2521" s="43">
        <v>125.07</v>
      </c>
      <c r="F2521" s="43">
        <v>21.69</v>
      </c>
      <c r="G2521" s="43">
        <v>146.76</v>
      </c>
      <c r="H2521" s="19">
        <v>9</v>
      </c>
    </row>
    <row r="2522" spans="1:8" x14ac:dyDescent="0.25">
      <c r="A2522" s="40" t="s">
        <v>5071</v>
      </c>
      <c r="B2522" s="40"/>
      <c r="C2522" s="41" t="s">
        <v>5072</v>
      </c>
      <c r="D2522" s="42" t="s">
        <v>21</v>
      </c>
      <c r="E2522" s="43">
        <v>155.75</v>
      </c>
      <c r="F2522" s="43">
        <v>21.69</v>
      </c>
      <c r="G2522" s="43">
        <v>177.44</v>
      </c>
      <c r="H2522" s="19">
        <v>9</v>
      </c>
    </row>
    <row r="2523" spans="1:8" x14ac:dyDescent="0.25">
      <c r="A2523" s="40" t="s">
        <v>5073</v>
      </c>
      <c r="B2523" s="40"/>
      <c r="C2523" s="41" t="s">
        <v>5074</v>
      </c>
      <c r="D2523" s="42"/>
      <c r="E2523" s="43"/>
      <c r="F2523" s="43"/>
      <c r="G2523" s="43"/>
      <c r="H2523" s="19">
        <v>5</v>
      </c>
    </row>
    <row r="2524" spans="1:8" x14ac:dyDescent="0.25">
      <c r="A2524" s="40" t="s">
        <v>5075</v>
      </c>
      <c r="B2524" s="40"/>
      <c r="C2524" s="41" t="s">
        <v>5076</v>
      </c>
      <c r="D2524" s="42" t="s">
        <v>21</v>
      </c>
      <c r="E2524" s="43">
        <v>70.040000000000006</v>
      </c>
      <c r="F2524" s="43">
        <v>19.52</v>
      </c>
      <c r="G2524" s="43">
        <v>89.56</v>
      </c>
      <c r="H2524" s="19">
        <v>9</v>
      </c>
    </row>
    <row r="2525" spans="1:8" ht="30" x14ac:dyDescent="0.25">
      <c r="A2525" s="40" t="s">
        <v>5077</v>
      </c>
      <c r="B2525" s="40"/>
      <c r="C2525" s="41" t="s">
        <v>5078</v>
      </c>
      <c r="D2525" s="42" t="s">
        <v>21</v>
      </c>
      <c r="E2525" s="43">
        <v>264.52999999999997</v>
      </c>
      <c r="F2525" s="43">
        <v>21.69</v>
      </c>
      <c r="G2525" s="43">
        <v>286.22000000000003</v>
      </c>
      <c r="H2525" s="19">
        <v>9</v>
      </c>
    </row>
    <row r="2526" spans="1:8" ht="30" x14ac:dyDescent="0.25">
      <c r="A2526" s="40" t="s">
        <v>5079</v>
      </c>
      <c r="B2526" s="40"/>
      <c r="C2526" s="41" t="s">
        <v>5080</v>
      </c>
      <c r="D2526" s="42" t="s">
        <v>21</v>
      </c>
      <c r="E2526" s="43">
        <v>383.41</v>
      </c>
      <c r="F2526" s="43">
        <v>21.69</v>
      </c>
      <c r="G2526" s="43">
        <v>405.1</v>
      </c>
      <c r="H2526" s="19">
        <v>9</v>
      </c>
    </row>
    <row r="2527" spans="1:8" ht="30" x14ac:dyDescent="0.25">
      <c r="A2527" s="40" t="s">
        <v>5081</v>
      </c>
      <c r="B2527" s="40"/>
      <c r="C2527" s="41" t="s">
        <v>5082</v>
      </c>
      <c r="D2527" s="42" t="s">
        <v>21</v>
      </c>
      <c r="E2527" s="43">
        <v>305.64</v>
      </c>
      <c r="F2527" s="43">
        <v>21.69</v>
      </c>
      <c r="G2527" s="43">
        <v>327.33</v>
      </c>
      <c r="H2527" s="19">
        <v>9</v>
      </c>
    </row>
    <row r="2528" spans="1:8" x14ac:dyDescent="0.25">
      <c r="A2528" s="40" t="s">
        <v>5083</v>
      </c>
      <c r="B2528" s="40"/>
      <c r="C2528" s="41" t="s">
        <v>5084</v>
      </c>
      <c r="D2528" s="42" t="s">
        <v>21</v>
      </c>
      <c r="E2528" s="43">
        <v>92.9</v>
      </c>
      <c r="F2528" s="43">
        <v>43.37</v>
      </c>
      <c r="G2528" s="43">
        <v>136.27000000000001</v>
      </c>
      <c r="H2528" s="19">
        <v>9</v>
      </c>
    </row>
    <row r="2529" spans="1:8" ht="30" x14ac:dyDescent="0.25">
      <c r="A2529" s="40" t="s">
        <v>5085</v>
      </c>
      <c r="B2529" s="40"/>
      <c r="C2529" s="41" t="s">
        <v>5086</v>
      </c>
      <c r="D2529" s="42" t="s">
        <v>21</v>
      </c>
      <c r="E2529" s="43">
        <v>3103.78</v>
      </c>
      <c r="F2529" s="43">
        <v>43.37</v>
      </c>
      <c r="G2529" s="43">
        <v>3147.15</v>
      </c>
      <c r="H2529" s="19">
        <v>9</v>
      </c>
    </row>
    <row r="2530" spans="1:8" ht="30" x14ac:dyDescent="0.25">
      <c r="A2530" s="40" t="s">
        <v>5087</v>
      </c>
      <c r="B2530" s="40"/>
      <c r="C2530" s="41" t="s">
        <v>5088</v>
      </c>
      <c r="D2530" s="42" t="s">
        <v>21</v>
      </c>
      <c r="E2530" s="43">
        <v>89.19</v>
      </c>
      <c r="F2530" s="43">
        <v>43.37</v>
      </c>
      <c r="G2530" s="43">
        <v>132.56</v>
      </c>
      <c r="H2530" s="19">
        <v>9</v>
      </c>
    </row>
    <row r="2531" spans="1:8" ht="30" x14ac:dyDescent="0.25">
      <c r="A2531" s="40" t="s">
        <v>5089</v>
      </c>
      <c r="B2531" s="40"/>
      <c r="C2531" s="41" t="s">
        <v>5090</v>
      </c>
      <c r="D2531" s="42" t="s">
        <v>21</v>
      </c>
      <c r="E2531" s="43">
        <v>2748.04</v>
      </c>
      <c r="F2531" s="43">
        <v>21.69</v>
      </c>
      <c r="G2531" s="43">
        <v>2769.73</v>
      </c>
      <c r="H2531" s="19">
        <v>9</v>
      </c>
    </row>
    <row r="2532" spans="1:8" x14ac:dyDescent="0.25">
      <c r="A2532" s="40" t="s">
        <v>5091</v>
      </c>
      <c r="B2532" s="40"/>
      <c r="C2532" s="41" t="s">
        <v>5092</v>
      </c>
      <c r="D2532" s="42" t="s">
        <v>21</v>
      </c>
      <c r="E2532" s="43">
        <v>91</v>
      </c>
      <c r="F2532" s="43">
        <v>43.37</v>
      </c>
      <c r="G2532" s="43">
        <v>134.37</v>
      </c>
      <c r="H2532" s="19">
        <v>9</v>
      </c>
    </row>
    <row r="2533" spans="1:8" x14ac:dyDescent="0.25">
      <c r="A2533" s="40" t="s">
        <v>5093</v>
      </c>
      <c r="B2533" s="40"/>
      <c r="C2533" s="41" t="s">
        <v>5094</v>
      </c>
      <c r="D2533" s="42" t="s">
        <v>21</v>
      </c>
      <c r="E2533" s="43">
        <v>243.97</v>
      </c>
      <c r="F2533" s="43">
        <v>26.02</v>
      </c>
      <c r="G2533" s="43">
        <v>269.99</v>
      </c>
      <c r="H2533" s="19">
        <v>9</v>
      </c>
    </row>
    <row r="2534" spans="1:8" x14ac:dyDescent="0.25">
      <c r="A2534" s="40" t="s">
        <v>5095</v>
      </c>
      <c r="B2534" s="40"/>
      <c r="C2534" s="41" t="s">
        <v>5096</v>
      </c>
      <c r="D2534" s="42"/>
      <c r="E2534" s="43"/>
      <c r="F2534" s="43"/>
      <c r="G2534" s="43"/>
      <c r="H2534" s="19">
        <v>5</v>
      </c>
    </row>
    <row r="2535" spans="1:8" x14ac:dyDescent="0.25">
      <c r="A2535" s="40" t="s">
        <v>5097</v>
      </c>
      <c r="B2535" s="40"/>
      <c r="C2535" s="41" t="s">
        <v>5098</v>
      </c>
      <c r="D2535" s="42" t="s">
        <v>21</v>
      </c>
      <c r="E2535" s="43">
        <v>587.41</v>
      </c>
      <c r="F2535" s="43">
        <v>17.350000000000001</v>
      </c>
      <c r="G2535" s="43">
        <v>604.76</v>
      </c>
      <c r="H2535" s="19">
        <v>9</v>
      </c>
    </row>
    <row r="2536" spans="1:8" x14ac:dyDescent="0.25">
      <c r="A2536" s="40" t="s">
        <v>5099</v>
      </c>
      <c r="B2536" s="40"/>
      <c r="C2536" s="41" t="s">
        <v>5100</v>
      </c>
      <c r="D2536" s="42" t="s">
        <v>21</v>
      </c>
      <c r="E2536" s="43">
        <v>294.7</v>
      </c>
      <c r="F2536" s="43">
        <v>17.350000000000001</v>
      </c>
      <c r="G2536" s="43">
        <v>312.05</v>
      </c>
      <c r="H2536" s="19">
        <v>9</v>
      </c>
    </row>
    <row r="2537" spans="1:8" x14ac:dyDescent="0.25">
      <c r="A2537" s="40" t="s">
        <v>5101</v>
      </c>
      <c r="B2537" s="40"/>
      <c r="C2537" s="41" t="s">
        <v>5102</v>
      </c>
      <c r="D2537" s="42" t="s">
        <v>21</v>
      </c>
      <c r="E2537" s="43">
        <v>163.25</v>
      </c>
      <c r="F2537" s="43">
        <v>17.350000000000001</v>
      </c>
      <c r="G2537" s="43">
        <v>180.6</v>
      </c>
      <c r="H2537" s="19">
        <v>9</v>
      </c>
    </row>
    <row r="2538" spans="1:8" ht="30" x14ac:dyDescent="0.25">
      <c r="A2538" s="40" t="s">
        <v>5103</v>
      </c>
      <c r="B2538" s="40"/>
      <c r="C2538" s="41" t="s">
        <v>5104</v>
      </c>
      <c r="D2538" s="42" t="s">
        <v>21</v>
      </c>
      <c r="E2538" s="43">
        <v>435.39</v>
      </c>
      <c r="F2538" s="43">
        <v>17.350000000000001</v>
      </c>
      <c r="G2538" s="43">
        <v>452.74</v>
      </c>
      <c r="H2538" s="19">
        <v>9</v>
      </c>
    </row>
    <row r="2539" spans="1:8" x14ac:dyDescent="0.25">
      <c r="A2539" s="40" t="s">
        <v>5105</v>
      </c>
      <c r="B2539" s="40"/>
      <c r="C2539" s="41" t="s">
        <v>5106</v>
      </c>
      <c r="D2539" s="42"/>
      <c r="E2539" s="43"/>
      <c r="F2539" s="43"/>
      <c r="G2539" s="43"/>
      <c r="H2539" s="19">
        <v>5</v>
      </c>
    </row>
    <row r="2540" spans="1:8" x14ac:dyDescent="0.25">
      <c r="A2540" s="40" t="s">
        <v>5107</v>
      </c>
      <c r="B2540" s="40"/>
      <c r="C2540" s="41" t="s">
        <v>5108</v>
      </c>
      <c r="D2540" s="42" t="s">
        <v>21</v>
      </c>
      <c r="E2540" s="43">
        <v>143.51</v>
      </c>
      <c r="F2540" s="43">
        <v>17.350000000000001</v>
      </c>
      <c r="G2540" s="43">
        <v>160.86000000000001</v>
      </c>
      <c r="H2540" s="19">
        <v>9</v>
      </c>
    </row>
    <row r="2541" spans="1:8" ht="30" x14ac:dyDescent="0.25">
      <c r="A2541" s="40" t="s">
        <v>5109</v>
      </c>
      <c r="B2541" s="40"/>
      <c r="C2541" s="41" t="s">
        <v>5110</v>
      </c>
      <c r="D2541" s="42" t="s">
        <v>21</v>
      </c>
      <c r="E2541" s="43">
        <v>410.14</v>
      </c>
      <c r="F2541" s="43">
        <v>10.84</v>
      </c>
      <c r="G2541" s="43">
        <v>420.98</v>
      </c>
      <c r="H2541" s="19">
        <v>9</v>
      </c>
    </row>
    <row r="2542" spans="1:8" x14ac:dyDescent="0.25">
      <c r="A2542" s="40" t="s">
        <v>5111</v>
      </c>
      <c r="B2542" s="40"/>
      <c r="C2542" s="41" t="s">
        <v>5112</v>
      </c>
      <c r="D2542" s="42"/>
      <c r="E2542" s="43"/>
      <c r="F2542" s="43"/>
      <c r="G2542" s="43"/>
      <c r="H2542" s="19">
        <v>5</v>
      </c>
    </row>
    <row r="2543" spans="1:8" x14ac:dyDescent="0.25">
      <c r="A2543" s="40" t="s">
        <v>5113</v>
      </c>
      <c r="B2543" s="40"/>
      <c r="C2543" s="41" t="s">
        <v>5114</v>
      </c>
      <c r="D2543" s="42" t="s">
        <v>21</v>
      </c>
      <c r="E2543" s="43">
        <v>116.41</v>
      </c>
      <c r="F2543" s="43">
        <v>17.350000000000001</v>
      </c>
      <c r="G2543" s="43">
        <v>133.76</v>
      </c>
      <c r="H2543" s="19">
        <v>9</v>
      </c>
    </row>
    <row r="2544" spans="1:8" ht="30" x14ac:dyDescent="0.25">
      <c r="A2544" s="40" t="s">
        <v>5115</v>
      </c>
      <c r="B2544" s="40"/>
      <c r="C2544" s="41" t="s">
        <v>5116</v>
      </c>
      <c r="D2544" s="42" t="s">
        <v>21</v>
      </c>
      <c r="E2544" s="43">
        <v>122.24</v>
      </c>
      <c r="F2544" s="43">
        <v>21.69</v>
      </c>
      <c r="G2544" s="43">
        <v>143.93</v>
      </c>
      <c r="H2544" s="19">
        <v>9</v>
      </c>
    </row>
    <row r="2545" spans="1:8" x14ac:dyDescent="0.25">
      <c r="A2545" s="40" t="s">
        <v>5117</v>
      </c>
      <c r="B2545" s="40"/>
      <c r="C2545" s="41" t="s">
        <v>5118</v>
      </c>
      <c r="D2545" s="42"/>
      <c r="E2545" s="43"/>
      <c r="F2545" s="43"/>
      <c r="G2545" s="43"/>
      <c r="H2545" s="19">
        <v>5</v>
      </c>
    </row>
    <row r="2546" spans="1:8" x14ac:dyDescent="0.25">
      <c r="A2546" s="40" t="s">
        <v>5119</v>
      </c>
      <c r="B2546" s="40"/>
      <c r="C2546" s="41" t="s">
        <v>5120</v>
      </c>
      <c r="D2546" s="42" t="s">
        <v>21</v>
      </c>
      <c r="E2546" s="43">
        <v>81.27</v>
      </c>
      <c r="F2546" s="43">
        <v>34.69</v>
      </c>
      <c r="G2546" s="43">
        <v>115.96</v>
      </c>
      <c r="H2546" s="19">
        <v>9</v>
      </c>
    </row>
    <row r="2547" spans="1:8" x14ac:dyDescent="0.25">
      <c r="A2547" s="40" t="s">
        <v>5121</v>
      </c>
      <c r="B2547" s="40"/>
      <c r="C2547" s="41" t="s">
        <v>5122</v>
      </c>
      <c r="D2547" s="42" t="s">
        <v>21</v>
      </c>
      <c r="E2547" s="43">
        <v>46.53</v>
      </c>
      <c r="F2547" s="43">
        <v>34.69</v>
      </c>
      <c r="G2547" s="43">
        <v>81.22</v>
      </c>
      <c r="H2547" s="19">
        <v>9</v>
      </c>
    </row>
    <row r="2548" spans="1:8" x14ac:dyDescent="0.25">
      <c r="A2548" s="40" t="s">
        <v>5123</v>
      </c>
      <c r="B2548" s="40"/>
      <c r="C2548" s="41" t="s">
        <v>5124</v>
      </c>
      <c r="D2548" s="42" t="s">
        <v>21</v>
      </c>
      <c r="E2548" s="43">
        <v>29.85</v>
      </c>
      <c r="F2548" s="43">
        <v>13.01</v>
      </c>
      <c r="G2548" s="43">
        <v>42.86</v>
      </c>
      <c r="H2548" s="19">
        <v>9</v>
      </c>
    </row>
    <row r="2549" spans="1:8" x14ac:dyDescent="0.25">
      <c r="A2549" s="40" t="s">
        <v>5125</v>
      </c>
      <c r="B2549" s="40"/>
      <c r="C2549" s="41" t="s">
        <v>5126</v>
      </c>
      <c r="D2549" s="42" t="s">
        <v>21</v>
      </c>
      <c r="E2549" s="43">
        <v>161.49</v>
      </c>
      <c r="F2549" s="43">
        <v>13.01</v>
      </c>
      <c r="G2549" s="43">
        <v>174.5</v>
      </c>
      <c r="H2549" s="19">
        <v>9</v>
      </c>
    </row>
    <row r="2550" spans="1:8" x14ac:dyDescent="0.25">
      <c r="A2550" s="40" t="s">
        <v>5127</v>
      </c>
      <c r="B2550" s="40"/>
      <c r="C2550" s="41" t="s">
        <v>5128</v>
      </c>
      <c r="D2550" s="42" t="s">
        <v>21</v>
      </c>
      <c r="E2550" s="43">
        <v>390.54</v>
      </c>
      <c r="F2550" s="43">
        <v>13.01</v>
      </c>
      <c r="G2550" s="43">
        <v>403.55</v>
      </c>
      <c r="H2550" s="19">
        <v>9</v>
      </c>
    </row>
    <row r="2551" spans="1:8" x14ac:dyDescent="0.25">
      <c r="A2551" s="40" t="s">
        <v>5129</v>
      </c>
      <c r="B2551" s="40"/>
      <c r="C2551" s="41" t="s">
        <v>5130</v>
      </c>
      <c r="D2551" s="42" t="s">
        <v>21</v>
      </c>
      <c r="E2551" s="43">
        <v>4.26</v>
      </c>
      <c r="F2551" s="43">
        <v>1.41</v>
      </c>
      <c r="G2551" s="43">
        <v>5.67</v>
      </c>
      <c r="H2551" s="19">
        <v>9</v>
      </c>
    </row>
    <row r="2552" spans="1:8" x14ac:dyDescent="0.25">
      <c r="A2552" s="40" t="s">
        <v>5131</v>
      </c>
      <c r="B2552" s="40"/>
      <c r="C2552" s="41" t="s">
        <v>5132</v>
      </c>
      <c r="D2552" s="42" t="s">
        <v>21</v>
      </c>
      <c r="E2552" s="43">
        <v>10.52</v>
      </c>
      <c r="F2552" s="43">
        <v>1.41</v>
      </c>
      <c r="G2552" s="43">
        <v>11.93</v>
      </c>
      <c r="H2552" s="19">
        <v>9</v>
      </c>
    </row>
    <row r="2553" spans="1:8" x14ac:dyDescent="0.25">
      <c r="A2553" s="40" t="s">
        <v>5133</v>
      </c>
      <c r="B2553" s="40"/>
      <c r="C2553" s="41" t="s">
        <v>5134</v>
      </c>
      <c r="D2553" s="42" t="s">
        <v>21</v>
      </c>
      <c r="E2553" s="43">
        <v>49.65</v>
      </c>
      <c r="F2553" s="43">
        <v>17.350000000000001</v>
      </c>
      <c r="G2553" s="43">
        <v>67</v>
      </c>
      <c r="H2553" s="19">
        <v>9</v>
      </c>
    </row>
    <row r="2554" spans="1:8" x14ac:dyDescent="0.25">
      <c r="A2554" s="40" t="s">
        <v>5135</v>
      </c>
      <c r="B2554" s="40"/>
      <c r="C2554" s="41" t="s">
        <v>5136</v>
      </c>
      <c r="D2554" s="42" t="s">
        <v>21</v>
      </c>
      <c r="E2554" s="43">
        <v>6.89</v>
      </c>
      <c r="F2554" s="43">
        <v>8.68</v>
      </c>
      <c r="G2554" s="43">
        <v>15.57</v>
      </c>
      <c r="H2554" s="19">
        <v>9</v>
      </c>
    </row>
    <row r="2555" spans="1:8" x14ac:dyDescent="0.25">
      <c r="A2555" s="40" t="s">
        <v>5137</v>
      </c>
      <c r="B2555" s="40"/>
      <c r="C2555" s="41" t="s">
        <v>5138</v>
      </c>
      <c r="D2555" s="42" t="s">
        <v>21</v>
      </c>
      <c r="E2555" s="43">
        <v>9.7799999999999994</v>
      </c>
      <c r="F2555" s="43">
        <v>8.68</v>
      </c>
      <c r="G2555" s="43">
        <v>18.46</v>
      </c>
      <c r="H2555" s="19">
        <v>9</v>
      </c>
    </row>
    <row r="2556" spans="1:8" ht="30" x14ac:dyDescent="0.25">
      <c r="A2556" s="40" t="s">
        <v>5139</v>
      </c>
      <c r="B2556" s="40"/>
      <c r="C2556" s="41" t="s">
        <v>5140</v>
      </c>
      <c r="D2556" s="42" t="s">
        <v>21</v>
      </c>
      <c r="E2556" s="43">
        <v>427.96</v>
      </c>
      <c r="F2556" s="43">
        <v>43.37</v>
      </c>
      <c r="G2556" s="43">
        <v>471.33</v>
      </c>
      <c r="H2556" s="19">
        <v>9</v>
      </c>
    </row>
    <row r="2557" spans="1:8" ht="30" x14ac:dyDescent="0.25">
      <c r="A2557" s="40" t="s">
        <v>5141</v>
      </c>
      <c r="B2557" s="40"/>
      <c r="C2557" s="41" t="s">
        <v>5142</v>
      </c>
      <c r="D2557" s="42" t="s">
        <v>21</v>
      </c>
      <c r="E2557" s="43">
        <v>54.67</v>
      </c>
      <c r="F2557" s="43">
        <v>13.01</v>
      </c>
      <c r="G2557" s="43">
        <v>67.680000000000007</v>
      </c>
      <c r="H2557" s="19">
        <v>9</v>
      </c>
    </row>
    <row r="2558" spans="1:8" ht="30" x14ac:dyDescent="0.25">
      <c r="A2558" s="40" t="s">
        <v>5143</v>
      </c>
      <c r="B2558" s="40"/>
      <c r="C2558" s="41" t="s">
        <v>5144</v>
      </c>
      <c r="D2558" s="42" t="s">
        <v>21</v>
      </c>
      <c r="E2558" s="43">
        <v>42.01</v>
      </c>
      <c r="F2558" s="43">
        <v>19.7</v>
      </c>
      <c r="G2558" s="43">
        <v>61.71</v>
      </c>
      <c r="H2558" s="19">
        <v>9</v>
      </c>
    </row>
    <row r="2559" spans="1:8" ht="30" x14ac:dyDescent="0.25">
      <c r="A2559" s="40" t="s">
        <v>5145</v>
      </c>
      <c r="B2559" s="40"/>
      <c r="C2559" s="41" t="s">
        <v>5146</v>
      </c>
      <c r="D2559" s="42" t="s">
        <v>21</v>
      </c>
      <c r="E2559" s="43">
        <v>38.17</v>
      </c>
      <c r="F2559" s="43">
        <v>19.7</v>
      </c>
      <c r="G2559" s="43">
        <v>57.87</v>
      </c>
      <c r="H2559" s="19">
        <v>9</v>
      </c>
    </row>
    <row r="2560" spans="1:8" x14ac:dyDescent="0.25">
      <c r="A2560" s="40" t="s">
        <v>5147</v>
      </c>
      <c r="B2560" s="40"/>
      <c r="C2560" s="41" t="s">
        <v>5148</v>
      </c>
      <c r="D2560" s="42"/>
      <c r="E2560" s="43"/>
      <c r="F2560" s="43"/>
      <c r="G2560" s="43"/>
      <c r="H2560" s="19">
        <v>2</v>
      </c>
    </row>
    <row r="2561" spans="1:8" x14ac:dyDescent="0.25">
      <c r="A2561" s="40" t="s">
        <v>5149</v>
      </c>
      <c r="B2561" s="40"/>
      <c r="C2561" s="41" t="s">
        <v>5150</v>
      </c>
      <c r="D2561" s="42"/>
      <c r="E2561" s="43"/>
      <c r="F2561" s="43"/>
      <c r="G2561" s="43"/>
      <c r="H2561" s="19">
        <v>5</v>
      </c>
    </row>
    <row r="2562" spans="1:8" ht="30" x14ac:dyDescent="0.25">
      <c r="A2562" s="40" t="s">
        <v>5151</v>
      </c>
      <c r="B2562" s="40"/>
      <c r="C2562" s="41" t="s">
        <v>5152</v>
      </c>
      <c r="D2562" s="42" t="s">
        <v>21</v>
      </c>
      <c r="E2562" s="43">
        <v>20.57</v>
      </c>
      <c r="F2562" s="43">
        <v>3.53</v>
      </c>
      <c r="G2562" s="43">
        <v>24.1</v>
      </c>
      <c r="H2562" s="19">
        <v>9</v>
      </c>
    </row>
    <row r="2563" spans="1:8" ht="30" x14ac:dyDescent="0.25">
      <c r="A2563" s="40" t="s">
        <v>5153</v>
      </c>
      <c r="B2563" s="40"/>
      <c r="C2563" s="41" t="s">
        <v>5154</v>
      </c>
      <c r="D2563" s="42" t="s">
        <v>21</v>
      </c>
      <c r="E2563" s="43">
        <v>27.36</v>
      </c>
      <c r="F2563" s="43">
        <v>3.53</v>
      </c>
      <c r="G2563" s="43">
        <v>30.89</v>
      </c>
      <c r="H2563" s="19">
        <v>9</v>
      </c>
    </row>
    <row r="2564" spans="1:8" ht="30" x14ac:dyDescent="0.25">
      <c r="A2564" s="40" t="s">
        <v>5155</v>
      </c>
      <c r="B2564" s="40"/>
      <c r="C2564" s="41" t="s">
        <v>5156</v>
      </c>
      <c r="D2564" s="42" t="s">
        <v>21</v>
      </c>
      <c r="E2564" s="43">
        <v>92.09</v>
      </c>
      <c r="F2564" s="43">
        <v>3.53</v>
      </c>
      <c r="G2564" s="43">
        <v>95.62</v>
      </c>
      <c r="H2564" s="19">
        <v>9</v>
      </c>
    </row>
    <row r="2565" spans="1:8" x14ac:dyDescent="0.25">
      <c r="A2565" s="40" t="s">
        <v>5157</v>
      </c>
      <c r="B2565" s="40"/>
      <c r="C2565" s="41" t="s">
        <v>5158</v>
      </c>
      <c r="D2565" s="42" t="s">
        <v>21</v>
      </c>
      <c r="E2565" s="43">
        <v>30.19</v>
      </c>
      <c r="F2565" s="43">
        <v>3.53</v>
      </c>
      <c r="G2565" s="43">
        <v>33.72</v>
      </c>
      <c r="H2565" s="19">
        <v>9</v>
      </c>
    </row>
    <row r="2566" spans="1:8" x14ac:dyDescent="0.25">
      <c r="A2566" s="40" t="s">
        <v>5159</v>
      </c>
      <c r="B2566" s="40"/>
      <c r="C2566" s="41" t="s">
        <v>5160</v>
      </c>
      <c r="D2566" s="42"/>
      <c r="E2566" s="43"/>
      <c r="F2566" s="43"/>
      <c r="G2566" s="43"/>
      <c r="H2566" s="19">
        <v>5</v>
      </c>
    </row>
    <row r="2567" spans="1:8" ht="30" x14ac:dyDescent="0.25">
      <c r="A2567" s="40" t="s">
        <v>5161</v>
      </c>
      <c r="B2567" s="40"/>
      <c r="C2567" s="41" t="s">
        <v>5162</v>
      </c>
      <c r="D2567" s="42" t="s">
        <v>21</v>
      </c>
      <c r="E2567" s="43">
        <v>6.54</v>
      </c>
      <c r="F2567" s="43">
        <v>3.45</v>
      </c>
      <c r="G2567" s="43">
        <v>9.99</v>
      </c>
      <c r="H2567" s="19">
        <v>9</v>
      </c>
    </row>
    <row r="2568" spans="1:8" ht="30" x14ac:dyDescent="0.25">
      <c r="A2568" s="40" t="s">
        <v>5163</v>
      </c>
      <c r="B2568" s="40"/>
      <c r="C2568" s="41" t="s">
        <v>5164</v>
      </c>
      <c r="D2568" s="42" t="s">
        <v>131</v>
      </c>
      <c r="E2568" s="43">
        <v>137.54</v>
      </c>
      <c r="F2568" s="43">
        <v>17.350000000000001</v>
      </c>
      <c r="G2568" s="43">
        <v>154.88999999999999</v>
      </c>
      <c r="H2568" s="19">
        <v>9</v>
      </c>
    </row>
    <row r="2569" spans="1:8" x14ac:dyDescent="0.25">
      <c r="A2569" s="40" t="s">
        <v>5165</v>
      </c>
      <c r="B2569" s="40"/>
      <c r="C2569" s="41" t="s">
        <v>5166</v>
      </c>
      <c r="D2569" s="42"/>
      <c r="E2569" s="43"/>
      <c r="F2569" s="43"/>
      <c r="G2569" s="43"/>
      <c r="H2569" s="19">
        <v>5</v>
      </c>
    </row>
    <row r="2570" spans="1:8" x14ac:dyDescent="0.25">
      <c r="A2570" s="40" t="s">
        <v>5167</v>
      </c>
      <c r="B2570" s="40"/>
      <c r="C2570" s="41" t="s">
        <v>5168</v>
      </c>
      <c r="D2570" s="42" t="s">
        <v>21</v>
      </c>
      <c r="E2570" s="43">
        <v>133.09</v>
      </c>
      <c r="F2570" s="43">
        <v>3.53</v>
      </c>
      <c r="G2570" s="43">
        <v>136.62</v>
      </c>
      <c r="H2570" s="19">
        <v>9</v>
      </c>
    </row>
    <row r="2571" spans="1:8" x14ac:dyDescent="0.25">
      <c r="A2571" s="40" t="s">
        <v>5169</v>
      </c>
      <c r="B2571" s="40"/>
      <c r="C2571" s="41" t="s">
        <v>5170</v>
      </c>
      <c r="D2571" s="42" t="s">
        <v>21</v>
      </c>
      <c r="E2571" s="43">
        <v>121.36</v>
      </c>
      <c r="F2571" s="43">
        <v>3.53</v>
      </c>
      <c r="G2571" s="43">
        <v>124.89</v>
      </c>
      <c r="H2571" s="19">
        <v>9</v>
      </c>
    </row>
    <row r="2572" spans="1:8" x14ac:dyDescent="0.25">
      <c r="A2572" s="40" t="s">
        <v>5173</v>
      </c>
      <c r="B2572" s="40"/>
      <c r="C2572" s="41" t="s">
        <v>5174</v>
      </c>
      <c r="D2572" s="42"/>
      <c r="E2572" s="43"/>
      <c r="F2572" s="43"/>
      <c r="G2572" s="43"/>
      <c r="H2572" s="19">
        <v>5</v>
      </c>
    </row>
    <row r="2573" spans="1:8" x14ac:dyDescent="0.25">
      <c r="A2573" s="40" t="s">
        <v>5175</v>
      </c>
      <c r="B2573" s="40"/>
      <c r="C2573" s="41" t="s">
        <v>5176</v>
      </c>
      <c r="D2573" s="42" t="s">
        <v>21</v>
      </c>
      <c r="E2573" s="43">
        <v>23.61</v>
      </c>
      <c r="F2573" s="43">
        <v>3.53</v>
      </c>
      <c r="G2573" s="43">
        <v>27.14</v>
      </c>
      <c r="H2573" s="19">
        <v>9</v>
      </c>
    </row>
    <row r="2574" spans="1:8" x14ac:dyDescent="0.25">
      <c r="A2574" s="40" t="s">
        <v>5177</v>
      </c>
      <c r="B2574" s="40"/>
      <c r="C2574" s="41" t="s">
        <v>5178</v>
      </c>
      <c r="D2574" s="42" t="s">
        <v>21</v>
      </c>
      <c r="E2574" s="43">
        <v>14.09</v>
      </c>
      <c r="F2574" s="43">
        <v>3.53</v>
      </c>
      <c r="G2574" s="43">
        <v>17.62</v>
      </c>
      <c r="H2574" s="19">
        <v>9</v>
      </c>
    </row>
    <row r="2575" spans="1:8" ht="30" x14ac:dyDescent="0.25">
      <c r="A2575" s="40" t="s">
        <v>5179</v>
      </c>
      <c r="B2575" s="40"/>
      <c r="C2575" s="41" t="s">
        <v>5180</v>
      </c>
      <c r="D2575" s="42" t="s">
        <v>21</v>
      </c>
      <c r="E2575" s="43">
        <v>15.49</v>
      </c>
      <c r="F2575" s="43">
        <v>3.53</v>
      </c>
      <c r="G2575" s="43">
        <v>19.02</v>
      </c>
      <c r="H2575" s="19">
        <v>9</v>
      </c>
    </row>
    <row r="2576" spans="1:8" x14ac:dyDescent="0.25">
      <c r="A2576" s="40" t="s">
        <v>5181</v>
      </c>
      <c r="B2576" s="40"/>
      <c r="C2576" s="41" t="s">
        <v>5182</v>
      </c>
      <c r="D2576" s="42"/>
      <c r="E2576" s="43"/>
      <c r="F2576" s="43"/>
      <c r="G2576" s="43"/>
      <c r="H2576" s="19">
        <v>5</v>
      </c>
    </row>
    <row r="2577" spans="1:8" x14ac:dyDescent="0.25">
      <c r="A2577" s="40" t="s">
        <v>5183</v>
      </c>
      <c r="B2577" s="40"/>
      <c r="C2577" s="41" t="s">
        <v>5184</v>
      </c>
      <c r="D2577" s="42" t="s">
        <v>21</v>
      </c>
      <c r="E2577" s="43">
        <v>21.08</v>
      </c>
      <c r="F2577" s="43">
        <v>3.53</v>
      </c>
      <c r="G2577" s="43">
        <v>24.61</v>
      </c>
      <c r="H2577" s="19">
        <v>9</v>
      </c>
    </row>
    <row r="2578" spans="1:8" x14ac:dyDescent="0.25">
      <c r="A2578" s="40" t="s">
        <v>5185</v>
      </c>
      <c r="B2578" s="40"/>
      <c r="C2578" s="41" t="s">
        <v>5186</v>
      </c>
      <c r="D2578" s="42" t="s">
        <v>21</v>
      </c>
      <c r="E2578" s="43">
        <v>12.98</v>
      </c>
      <c r="F2578" s="43">
        <v>3.53</v>
      </c>
      <c r="G2578" s="43">
        <v>16.510000000000002</v>
      </c>
      <c r="H2578" s="19">
        <v>9</v>
      </c>
    </row>
    <row r="2579" spans="1:8" x14ac:dyDescent="0.25">
      <c r="A2579" s="40" t="s">
        <v>5187</v>
      </c>
      <c r="B2579" s="40"/>
      <c r="C2579" s="41" t="s">
        <v>5188</v>
      </c>
      <c r="D2579" s="42" t="s">
        <v>21</v>
      </c>
      <c r="E2579" s="43">
        <v>11.76</v>
      </c>
      <c r="F2579" s="43">
        <v>3.53</v>
      </c>
      <c r="G2579" s="43">
        <v>15.29</v>
      </c>
      <c r="H2579" s="19">
        <v>9</v>
      </c>
    </row>
    <row r="2580" spans="1:8" x14ac:dyDescent="0.25">
      <c r="A2580" s="40" t="s">
        <v>5189</v>
      </c>
      <c r="B2580" s="40"/>
      <c r="C2580" s="41" t="s">
        <v>5190</v>
      </c>
      <c r="D2580" s="42" t="s">
        <v>21</v>
      </c>
      <c r="E2580" s="43">
        <v>17.920000000000002</v>
      </c>
      <c r="F2580" s="43">
        <v>3.53</v>
      </c>
      <c r="G2580" s="43">
        <v>21.45</v>
      </c>
      <c r="H2580" s="19">
        <v>9</v>
      </c>
    </row>
    <row r="2581" spans="1:8" x14ac:dyDescent="0.25">
      <c r="A2581" s="40" t="s">
        <v>5191</v>
      </c>
      <c r="B2581" s="40"/>
      <c r="C2581" s="41" t="s">
        <v>5192</v>
      </c>
      <c r="D2581" s="42" t="s">
        <v>21</v>
      </c>
      <c r="E2581" s="43">
        <v>9.7799999999999994</v>
      </c>
      <c r="F2581" s="43">
        <v>3.53</v>
      </c>
      <c r="G2581" s="43">
        <v>13.31</v>
      </c>
      <c r="H2581" s="19">
        <v>9</v>
      </c>
    </row>
    <row r="2582" spans="1:8" ht="30" x14ac:dyDescent="0.25">
      <c r="A2582" s="40" t="s">
        <v>5193</v>
      </c>
      <c r="B2582" s="40"/>
      <c r="C2582" s="41" t="s">
        <v>5194</v>
      </c>
      <c r="D2582" s="42" t="s">
        <v>21</v>
      </c>
      <c r="E2582" s="43">
        <v>23.05</v>
      </c>
      <c r="F2582" s="43">
        <v>3.53</v>
      </c>
      <c r="G2582" s="43">
        <v>26.58</v>
      </c>
      <c r="H2582" s="19">
        <v>9</v>
      </c>
    </row>
    <row r="2583" spans="1:8" ht="30" x14ac:dyDescent="0.25">
      <c r="A2583" s="40" t="s">
        <v>5195</v>
      </c>
      <c r="B2583" s="40"/>
      <c r="C2583" s="41" t="s">
        <v>5196</v>
      </c>
      <c r="D2583" s="42" t="s">
        <v>21</v>
      </c>
      <c r="E2583" s="43">
        <v>14.1</v>
      </c>
      <c r="F2583" s="43">
        <v>3.53</v>
      </c>
      <c r="G2583" s="43">
        <v>17.63</v>
      </c>
      <c r="H2583" s="19">
        <v>9</v>
      </c>
    </row>
    <row r="2584" spans="1:8" ht="30" x14ac:dyDescent="0.25">
      <c r="A2584" s="40" t="s">
        <v>5197</v>
      </c>
      <c r="B2584" s="40"/>
      <c r="C2584" s="41" t="s">
        <v>5198</v>
      </c>
      <c r="D2584" s="42" t="s">
        <v>21</v>
      </c>
      <c r="E2584" s="43">
        <v>13.65</v>
      </c>
      <c r="F2584" s="43">
        <v>3.53</v>
      </c>
      <c r="G2584" s="43">
        <v>17.18</v>
      </c>
      <c r="H2584" s="19">
        <v>9</v>
      </c>
    </row>
    <row r="2585" spans="1:8" ht="30" x14ac:dyDescent="0.25">
      <c r="A2585" s="40" t="s">
        <v>5199</v>
      </c>
      <c r="B2585" s="40"/>
      <c r="C2585" s="41" t="s">
        <v>5200</v>
      </c>
      <c r="D2585" s="42" t="s">
        <v>21</v>
      </c>
      <c r="E2585" s="43">
        <v>18.46</v>
      </c>
      <c r="F2585" s="43">
        <v>3.53</v>
      </c>
      <c r="G2585" s="43">
        <v>21.99</v>
      </c>
      <c r="H2585" s="19">
        <v>9</v>
      </c>
    </row>
    <row r="2586" spans="1:8" ht="30" x14ac:dyDescent="0.25">
      <c r="A2586" s="40" t="s">
        <v>5201</v>
      </c>
      <c r="B2586" s="40"/>
      <c r="C2586" s="41" t="s">
        <v>5202</v>
      </c>
      <c r="D2586" s="42" t="s">
        <v>21</v>
      </c>
      <c r="E2586" s="43">
        <v>14.58</v>
      </c>
      <c r="F2586" s="43">
        <v>3.53</v>
      </c>
      <c r="G2586" s="43">
        <v>18.11</v>
      </c>
      <c r="H2586" s="19">
        <v>9</v>
      </c>
    </row>
    <row r="2587" spans="1:8" x14ac:dyDescent="0.25">
      <c r="A2587" s="40" t="s">
        <v>5203</v>
      </c>
      <c r="B2587" s="40"/>
      <c r="C2587" s="41" t="s">
        <v>5204</v>
      </c>
      <c r="D2587" s="42" t="s">
        <v>21</v>
      </c>
      <c r="E2587" s="43">
        <v>12.26</v>
      </c>
      <c r="F2587" s="43">
        <v>3.53</v>
      </c>
      <c r="G2587" s="43">
        <v>15.79</v>
      </c>
      <c r="H2587" s="19">
        <v>9</v>
      </c>
    </row>
    <row r="2588" spans="1:8" x14ac:dyDescent="0.25">
      <c r="A2588" s="40" t="s">
        <v>5205</v>
      </c>
      <c r="B2588" s="40"/>
      <c r="C2588" s="41" t="s">
        <v>5206</v>
      </c>
      <c r="D2588" s="42" t="s">
        <v>21</v>
      </c>
      <c r="E2588" s="43">
        <v>18.600000000000001</v>
      </c>
      <c r="F2588" s="43">
        <v>3.53</v>
      </c>
      <c r="G2588" s="43">
        <v>22.13</v>
      </c>
      <c r="H2588" s="19">
        <v>9</v>
      </c>
    </row>
    <row r="2589" spans="1:8" x14ac:dyDescent="0.25">
      <c r="A2589" s="40" t="s">
        <v>5207</v>
      </c>
      <c r="B2589" s="40"/>
      <c r="C2589" s="41" t="s">
        <v>5208</v>
      </c>
      <c r="D2589" s="42" t="s">
        <v>21</v>
      </c>
      <c r="E2589" s="43">
        <v>17</v>
      </c>
      <c r="F2589" s="43">
        <v>3.53</v>
      </c>
      <c r="G2589" s="43">
        <v>20.53</v>
      </c>
      <c r="H2589" s="19">
        <v>9</v>
      </c>
    </row>
    <row r="2590" spans="1:8" x14ac:dyDescent="0.25">
      <c r="A2590" s="40" t="s">
        <v>5211</v>
      </c>
      <c r="B2590" s="40"/>
      <c r="C2590" s="41" t="s">
        <v>8305</v>
      </c>
      <c r="D2590" s="42" t="s">
        <v>21</v>
      </c>
      <c r="E2590" s="43">
        <v>18.14</v>
      </c>
      <c r="F2590" s="43">
        <v>3.53</v>
      </c>
      <c r="G2590" s="43">
        <v>21.67</v>
      </c>
      <c r="H2590" s="19">
        <v>9</v>
      </c>
    </row>
    <row r="2591" spans="1:8" ht="30" x14ac:dyDescent="0.25">
      <c r="A2591" s="40" t="s">
        <v>5213</v>
      </c>
      <c r="B2591" s="40"/>
      <c r="C2591" s="41" t="s">
        <v>5214</v>
      </c>
      <c r="D2591" s="42"/>
      <c r="E2591" s="43"/>
      <c r="F2591" s="43"/>
      <c r="G2591" s="43"/>
      <c r="H2591" s="19">
        <v>5</v>
      </c>
    </row>
    <row r="2592" spans="1:8" ht="30" x14ac:dyDescent="0.25">
      <c r="A2592" s="40" t="s">
        <v>5215</v>
      </c>
      <c r="B2592" s="40"/>
      <c r="C2592" s="41" t="s">
        <v>5216</v>
      </c>
      <c r="D2592" s="42" t="s">
        <v>21</v>
      </c>
      <c r="E2592" s="43">
        <v>30.17</v>
      </c>
      <c r="F2592" s="43">
        <v>8.68</v>
      </c>
      <c r="G2592" s="43">
        <v>38.85</v>
      </c>
      <c r="H2592" s="19">
        <v>9</v>
      </c>
    </row>
    <row r="2593" spans="1:8" ht="30" x14ac:dyDescent="0.25">
      <c r="A2593" s="40" t="s">
        <v>5217</v>
      </c>
      <c r="B2593" s="40"/>
      <c r="C2593" s="41" t="s">
        <v>5218</v>
      </c>
      <c r="D2593" s="42" t="s">
        <v>21</v>
      </c>
      <c r="E2593" s="43">
        <v>100.79</v>
      </c>
      <c r="F2593" s="43">
        <v>8.68</v>
      </c>
      <c r="G2593" s="43">
        <v>109.47</v>
      </c>
      <c r="H2593" s="19">
        <v>9</v>
      </c>
    </row>
    <row r="2594" spans="1:8" ht="30" x14ac:dyDescent="0.25">
      <c r="A2594" s="40" t="s">
        <v>5219</v>
      </c>
      <c r="B2594" s="40"/>
      <c r="C2594" s="41" t="s">
        <v>5220</v>
      </c>
      <c r="D2594" s="42" t="s">
        <v>21</v>
      </c>
      <c r="E2594" s="43">
        <v>143.55000000000001</v>
      </c>
      <c r="F2594" s="43">
        <v>8.68</v>
      </c>
      <c r="G2594" s="43">
        <v>152.22999999999999</v>
      </c>
      <c r="H2594" s="19">
        <v>9</v>
      </c>
    </row>
    <row r="2595" spans="1:8" ht="30" x14ac:dyDescent="0.25">
      <c r="A2595" s="40" t="s">
        <v>5221</v>
      </c>
      <c r="B2595" s="40"/>
      <c r="C2595" s="41" t="s">
        <v>5222</v>
      </c>
      <c r="D2595" s="42" t="s">
        <v>21</v>
      </c>
      <c r="E2595" s="43">
        <v>191.37</v>
      </c>
      <c r="F2595" s="43">
        <v>8.68</v>
      </c>
      <c r="G2595" s="43">
        <v>200.05</v>
      </c>
      <c r="H2595" s="19">
        <v>9</v>
      </c>
    </row>
    <row r="2596" spans="1:8" ht="30" x14ac:dyDescent="0.25">
      <c r="A2596" s="40" t="s">
        <v>5223</v>
      </c>
      <c r="B2596" s="40"/>
      <c r="C2596" s="41" t="s">
        <v>5224</v>
      </c>
      <c r="D2596" s="42" t="s">
        <v>21</v>
      </c>
      <c r="E2596" s="43">
        <v>588.20000000000005</v>
      </c>
      <c r="F2596" s="43">
        <v>8.68</v>
      </c>
      <c r="G2596" s="43">
        <v>596.88</v>
      </c>
      <c r="H2596" s="19">
        <v>9</v>
      </c>
    </row>
    <row r="2597" spans="1:8" ht="30" x14ac:dyDescent="0.25">
      <c r="A2597" s="40" t="s">
        <v>5225</v>
      </c>
      <c r="B2597" s="40"/>
      <c r="C2597" s="41" t="s">
        <v>5226</v>
      </c>
      <c r="D2597" s="42" t="s">
        <v>21</v>
      </c>
      <c r="E2597" s="43">
        <v>90.08</v>
      </c>
      <c r="F2597" s="43">
        <v>8.68</v>
      </c>
      <c r="G2597" s="43">
        <v>98.76</v>
      </c>
      <c r="H2597" s="19">
        <v>9</v>
      </c>
    </row>
    <row r="2598" spans="1:8" ht="30" x14ac:dyDescent="0.25">
      <c r="A2598" s="40" t="s">
        <v>5227</v>
      </c>
      <c r="B2598" s="40"/>
      <c r="C2598" s="41" t="s">
        <v>5228</v>
      </c>
      <c r="D2598" s="42" t="s">
        <v>21</v>
      </c>
      <c r="E2598" s="43">
        <v>111.87</v>
      </c>
      <c r="F2598" s="43">
        <v>8.68</v>
      </c>
      <c r="G2598" s="43">
        <v>120.55</v>
      </c>
      <c r="H2598" s="19">
        <v>9</v>
      </c>
    </row>
    <row r="2599" spans="1:8" ht="30" x14ac:dyDescent="0.25">
      <c r="A2599" s="40" t="s">
        <v>5229</v>
      </c>
      <c r="B2599" s="40"/>
      <c r="C2599" s="41" t="s">
        <v>5230</v>
      </c>
      <c r="D2599" s="42" t="s">
        <v>21</v>
      </c>
      <c r="E2599" s="43">
        <v>122.58</v>
      </c>
      <c r="F2599" s="43">
        <v>8.68</v>
      </c>
      <c r="G2599" s="43">
        <v>131.26</v>
      </c>
      <c r="H2599" s="19">
        <v>9</v>
      </c>
    </row>
    <row r="2600" spans="1:8" ht="30" x14ac:dyDescent="0.25">
      <c r="A2600" s="40" t="s">
        <v>5231</v>
      </c>
      <c r="B2600" s="40"/>
      <c r="C2600" s="41" t="s">
        <v>5232</v>
      </c>
      <c r="D2600" s="42" t="s">
        <v>21</v>
      </c>
      <c r="E2600" s="43">
        <v>152.49</v>
      </c>
      <c r="F2600" s="43">
        <v>8.68</v>
      </c>
      <c r="G2600" s="43">
        <v>161.16999999999999</v>
      </c>
      <c r="H2600" s="19">
        <v>9</v>
      </c>
    </row>
    <row r="2601" spans="1:8" x14ac:dyDescent="0.25">
      <c r="A2601" s="40" t="s">
        <v>5233</v>
      </c>
      <c r="B2601" s="40"/>
      <c r="C2601" s="41" t="s">
        <v>5234</v>
      </c>
      <c r="D2601" s="42"/>
      <c r="E2601" s="43"/>
      <c r="F2601" s="43"/>
      <c r="G2601" s="43"/>
      <c r="H2601" s="19">
        <v>5</v>
      </c>
    </row>
    <row r="2602" spans="1:8" ht="45" x14ac:dyDescent="0.25">
      <c r="A2602" s="40" t="s">
        <v>5235</v>
      </c>
      <c r="B2602" s="40"/>
      <c r="C2602" s="41" t="s">
        <v>5236</v>
      </c>
      <c r="D2602" s="42" t="s">
        <v>21</v>
      </c>
      <c r="E2602" s="43">
        <v>44.37</v>
      </c>
      <c r="F2602" s="43">
        <v>17.350000000000001</v>
      </c>
      <c r="G2602" s="43">
        <v>61.72</v>
      </c>
      <c r="H2602" s="19">
        <v>9</v>
      </c>
    </row>
    <row r="2603" spans="1:8" ht="45" x14ac:dyDescent="0.25">
      <c r="A2603" s="40" t="s">
        <v>5237</v>
      </c>
      <c r="B2603" s="40"/>
      <c r="C2603" s="41" t="s">
        <v>5238</v>
      </c>
      <c r="D2603" s="42" t="s">
        <v>21</v>
      </c>
      <c r="E2603" s="43">
        <v>91.5</v>
      </c>
      <c r="F2603" s="43">
        <v>8.68</v>
      </c>
      <c r="G2603" s="43">
        <v>100.18</v>
      </c>
      <c r="H2603" s="19">
        <v>9</v>
      </c>
    </row>
    <row r="2604" spans="1:8" ht="45" x14ac:dyDescent="0.25">
      <c r="A2604" s="40" t="s">
        <v>5239</v>
      </c>
      <c r="B2604" s="40"/>
      <c r="C2604" s="41" t="s">
        <v>5240</v>
      </c>
      <c r="D2604" s="42" t="s">
        <v>21</v>
      </c>
      <c r="E2604" s="43">
        <v>46.45</v>
      </c>
      <c r="F2604" s="43">
        <v>17.350000000000001</v>
      </c>
      <c r="G2604" s="43">
        <v>63.8</v>
      </c>
      <c r="H2604" s="19">
        <v>9</v>
      </c>
    </row>
    <row r="2605" spans="1:8" ht="45" x14ac:dyDescent="0.25">
      <c r="A2605" s="40" t="s">
        <v>5241</v>
      </c>
      <c r="B2605" s="40"/>
      <c r="C2605" s="41" t="s">
        <v>5242</v>
      </c>
      <c r="D2605" s="42" t="s">
        <v>21</v>
      </c>
      <c r="E2605" s="43">
        <v>90.33</v>
      </c>
      <c r="F2605" s="43">
        <v>17.350000000000001</v>
      </c>
      <c r="G2605" s="43">
        <v>107.68</v>
      </c>
      <c r="H2605" s="19">
        <v>9</v>
      </c>
    </row>
    <row r="2606" spans="1:8" ht="45" x14ac:dyDescent="0.25">
      <c r="A2606" s="40" t="s">
        <v>5243</v>
      </c>
      <c r="B2606" s="40"/>
      <c r="C2606" s="41" t="s">
        <v>5244</v>
      </c>
      <c r="D2606" s="42" t="s">
        <v>21</v>
      </c>
      <c r="E2606" s="43">
        <v>39.11</v>
      </c>
      <c r="F2606" s="43">
        <v>8.68</v>
      </c>
      <c r="G2606" s="43">
        <v>47.79</v>
      </c>
      <c r="H2606" s="19">
        <v>9</v>
      </c>
    </row>
    <row r="2607" spans="1:8" ht="45" x14ac:dyDescent="0.25">
      <c r="A2607" s="40" t="s">
        <v>5245</v>
      </c>
      <c r="B2607" s="40"/>
      <c r="C2607" s="41" t="s">
        <v>5246</v>
      </c>
      <c r="D2607" s="42" t="s">
        <v>21</v>
      </c>
      <c r="E2607" s="43">
        <v>54.2</v>
      </c>
      <c r="F2607" s="43">
        <v>17.350000000000001</v>
      </c>
      <c r="G2607" s="43">
        <v>71.55</v>
      </c>
      <c r="H2607" s="19">
        <v>9</v>
      </c>
    </row>
    <row r="2608" spans="1:8" x14ac:dyDescent="0.25">
      <c r="A2608" s="40" t="s">
        <v>5247</v>
      </c>
      <c r="B2608" s="40"/>
      <c r="C2608" s="41" t="s">
        <v>5248</v>
      </c>
      <c r="D2608" s="42"/>
      <c r="E2608" s="43"/>
      <c r="F2608" s="43"/>
      <c r="G2608" s="43"/>
      <c r="H2608" s="19">
        <v>5</v>
      </c>
    </row>
    <row r="2609" spans="1:8" ht="30" x14ac:dyDescent="0.25">
      <c r="A2609" s="40" t="s">
        <v>5249</v>
      </c>
      <c r="B2609" s="40"/>
      <c r="C2609" s="41" t="s">
        <v>5250</v>
      </c>
      <c r="D2609" s="42" t="s">
        <v>21</v>
      </c>
      <c r="E2609" s="43">
        <v>70.650000000000006</v>
      </c>
      <c r="F2609" s="43">
        <v>61.01</v>
      </c>
      <c r="G2609" s="43">
        <v>131.66</v>
      </c>
      <c r="H2609" s="19">
        <v>9</v>
      </c>
    </row>
    <row r="2610" spans="1:8" ht="30" x14ac:dyDescent="0.25">
      <c r="A2610" s="40" t="s">
        <v>5251</v>
      </c>
      <c r="B2610" s="40"/>
      <c r="C2610" s="41" t="s">
        <v>5252</v>
      </c>
      <c r="D2610" s="42" t="s">
        <v>21</v>
      </c>
      <c r="E2610" s="43">
        <v>832.44</v>
      </c>
      <c r="F2610" s="43">
        <v>61.01</v>
      </c>
      <c r="G2610" s="43">
        <v>893.45</v>
      </c>
      <c r="H2610" s="19">
        <v>9</v>
      </c>
    </row>
    <row r="2611" spans="1:8" ht="30" x14ac:dyDescent="0.25">
      <c r="A2611" s="40" t="s">
        <v>5253</v>
      </c>
      <c r="B2611" s="40"/>
      <c r="C2611" s="41" t="s">
        <v>5254</v>
      </c>
      <c r="D2611" s="42" t="s">
        <v>21</v>
      </c>
      <c r="E2611" s="43">
        <v>452.96</v>
      </c>
      <c r="F2611" s="43">
        <v>61.01</v>
      </c>
      <c r="G2611" s="43">
        <v>513.97</v>
      </c>
      <c r="H2611" s="19">
        <v>9</v>
      </c>
    </row>
    <row r="2612" spans="1:8" ht="30" x14ac:dyDescent="0.25">
      <c r="A2612" s="40" t="s">
        <v>5255</v>
      </c>
      <c r="B2612" s="40"/>
      <c r="C2612" s="41" t="s">
        <v>5256</v>
      </c>
      <c r="D2612" s="42" t="s">
        <v>21</v>
      </c>
      <c r="E2612" s="43">
        <v>2025.62</v>
      </c>
      <c r="F2612" s="43">
        <v>264.92</v>
      </c>
      <c r="G2612" s="43">
        <v>2290.54</v>
      </c>
      <c r="H2612" s="19">
        <v>9</v>
      </c>
    </row>
    <row r="2613" spans="1:8" ht="30" x14ac:dyDescent="0.25">
      <c r="A2613" s="40" t="s">
        <v>5257</v>
      </c>
      <c r="B2613" s="40"/>
      <c r="C2613" s="41" t="s">
        <v>5258</v>
      </c>
      <c r="D2613" s="42" t="s">
        <v>21</v>
      </c>
      <c r="E2613" s="43">
        <v>2434.91</v>
      </c>
      <c r="F2613" s="43">
        <v>98.01</v>
      </c>
      <c r="G2613" s="43">
        <v>2532.92</v>
      </c>
      <c r="H2613" s="19">
        <v>9</v>
      </c>
    </row>
    <row r="2614" spans="1:8" ht="30" x14ac:dyDescent="0.25">
      <c r="A2614" s="40" t="s">
        <v>5259</v>
      </c>
      <c r="B2614" s="40"/>
      <c r="C2614" s="41" t="s">
        <v>5260</v>
      </c>
      <c r="D2614" s="42" t="s">
        <v>21</v>
      </c>
      <c r="E2614" s="43">
        <v>2111.6</v>
      </c>
      <c r="F2614" s="43">
        <v>98.01</v>
      </c>
      <c r="G2614" s="43">
        <v>2209.61</v>
      </c>
      <c r="H2614" s="19">
        <v>9</v>
      </c>
    </row>
    <row r="2615" spans="1:8" ht="30" x14ac:dyDescent="0.25">
      <c r="A2615" s="40" t="s">
        <v>5261</v>
      </c>
      <c r="B2615" s="40"/>
      <c r="C2615" s="41" t="s">
        <v>5262</v>
      </c>
      <c r="D2615" s="42" t="s">
        <v>21</v>
      </c>
      <c r="E2615" s="43">
        <v>629.14</v>
      </c>
      <c r="F2615" s="43">
        <v>63.19</v>
      </c>
      <c r="G2615" s="43">
        <v>692.33</v>
      </c>
      <c r="H2615" s="19">
        <v>9</v>
      </c>
    </row>
    <row r="2616" spans="1:8" ht="30" x14ac:dyDescent="0.25">
      <c r="A2616" s="40" t="s">
        <v>5263</v>
      </c>
      <c r="B2616" s="40"/>
      <c r="C2616" s="41" t="s">
        <v>5264</v>
      </c>
      <c r="D2616" s="42" t="s">
        <v>21</v>
      </c>
      <c r="E2616" s="43">
        <v>737.07</v>
      </c>
      <c r="F2616" s="43">
        <v>63.19</v>
      </c>
      <c r="G2616" s="43">
        <v>800.26</v>
      </c>
      <c r="H2616" s="19">
        <v>9</v>
      </c>
    </row>
    <row r="2617" spans="1:8" ht="30" x14ac:dyDescent="0.25">
      <c r="A2617" s="40" t="s">
        <v>5265</v>
      </c>
      <c r="B2617" s="40"/>
      <c r="C2617" s="41" t="s">
        <v>5266</v>
      </c>
      <c r="D2617" s="42" t="s">
        <v>21</v>
      </c>
      <c r="E2617" s="43">
        <v>1601.77</v>
      </c>
      <c r="F2617" s="43">
        <v>98.01</v>
      </c>
      <c r="G2617" s="43">
        <v>1699.78</v>
      </c>
      <c r="H2617" s="19">
        <v>9</v>
      </c>
    </row>
    <row r="2618" spans="1:8" ht="30" x14ac:dyDescent="0.25">
      <c r="A2618" s="40" t="s">
        <v>5267</v>
      </c>
      <c r="B2618" s="40"/>
      <c r="C2618" s="41" t="s">
        <v>5268</v>
      </c>
      <c r="D2618" s="42" t="s">
        <v>21</v>
      </c>
      <c r="E2618" s="43">
        <v>1550.48</v>
      </c>
      <c r="F2618" s="43">
        <v>439.36</v>
      </c>
      <c r="G2618" s="43">
        <v>1989.84</v>
      </c>
      <c r="H2618" s="19">
        <v>9</v>
      </c>
    </row>
    <row r="2619" spans="1:8" ht="30" x14ac:dyDescent="0.25">
      <c r="A2619" s="40" t="s">
        <v>5269</v>
      </c>
      <c r="B2619" s="40"/>
      <c r="C2619" s="41" t="s">
        <v>5270</v>
      </c>
      <c r="D2619" s="42" t="s">
        <v>21</v>
      </c>
      <c r="E2619" s="43">
        <v>1039.02</v>
      </c>
      <c r="F2619" s="43">
        <v>98.01</v>
      </c>
      <c r="G2619" s="43">
        <v>1137.03</v>
      </c>
      <c r="H2619" s="19">
        <v>9</v>
      </c>
    </row>
    <row r="2620" spans="1:8" x14ac:dyDescent="0.25">
      <c r="A2620" s="40" t="s">
        <v>5271</v>
      </c>
      <c r="B2620" s="40"/>
      <c r="C2620" s="41" t="s">
        <v>5272</v>
      </c>
      <c r="D2620" s="42"/>
      <c r="E2620" s="43"/>
      <c r="F2620" s="43"/>
      <c r="G2620" s="43"/>
      <c r="H2620" s="19">
        <v>5</v>
      </c>
    </row>
    <row r="2621" spans="1:8" ht="30" x14ac:dyDescent="0.25">
      <c r="A2621" s="40" t="s">
        <v>5273</v>
      </c>
      <c r="B2621" s="40"/>
      <c r="C2621" s="41" t="s">
        <v>5274</v>
      </c>
      <c r="D2621" s="42" t="s">
        <v>21</v>
      </c>
      <c r="E2621" s="43">
        <v>712.05</v>
      </c>
      <c r="F2621" s="43">
        <v>30.51</v>
      </c>
      <c r="G2621" s="43">
        <v>742.56</v>
      </c>
      <c r="H2621" s="19">
        <v>9</v>
      </c>
    </row>
    <row r="2622" spans="1:8" ht="30" x14ac:dyDescent="0.25">
      <c r="A2622" s="40" t="s">
        <v>5275</v>
      </c>
      <c r="B2622" s="40"/>
      <c r="C2622" s="41" t="s">
        <v>5276</v>
      </c>
      <c r="D2622" s="42" t="s">
        <v>21</v>
      </c>
      <c r="E2622" s="43">
        <v>142.88</v>
      </c>
      <c r="F2622" s="43">
        <v>13.01</v>
      </c>
      <c r="G2622" s="43">
        <v>155.88999999999999</v>
      </c>
      <c r="H2622" s="19">
        <v>9</v>
      </c>
    </row>
    <row r="2623" spans="1:8" ht="30" x14ac:dyDescent="0.25">
      <c r="A2623" s="40" t="s">
        <v>5277</v>
      </c>
      <c r="B2623" s="40"/>
      <c r="C2623" s="41" t="s">
        <v>5278</v>
      </c>
      <c r="D2623" s="42" t="s">
        <v>21</v>
      </c>
      <c r="E2623" s="43">
        <v>50.81</v>
      </c>
      <c r="F2623" s="43">
        <v>13.01</v>
      </c>
      <c r="G2623" s="43">
        <v>63.82</v>
      </c>
      <c r="H2623" s="19">
        <v>9</v>
      </c>
    </row>
    <row r="2624" spans="1:8" ht="30" x14ac:dyDescent="0.25">
      <c r="A2624" s="40" t="s">
        <v>5279</v>
      </c>
      <c r="B2624" s="40"/>
      <c r="C2624" s="41" t="s">
        <v>5280</v>
      </c>
      <c r="D2624" s="42" t="s">
        <v>21</v>
      </c>
      <c r="E2624" s="43">
        <v>488.61</v>
      </c>
      <c r="F2624" s="43">
        <v>30.51</v>
      </c>
      <c r="G2624" s="43">
        <v>519.12</v>
      </c>
      <c r="H2624" s="19">
        <v>9</v>
      </c>
    </row>
    <row r="2625" spans="1:8" ht="30" x14ac:dyDescent="0.25">
      <c r="A2625" s="40" t="s">
        <v>5281</v>
      </c>
      <c r="B2625" s="40"/>
      <c r="C2625" s="41" t="s">
        <v>5282</v>
      </c>
      <c r="D2625" s="42" t="s">
        <v>21</v>
      </c>
      <c r="E2625" s="43">
        <v>463.92</v>
      </c>
      <c r="F2625" s="43">
        <v>30.51</v>
      </c>
      <c r="G2625" s="43">
        <v>494.43</v>
      </c>
      <c r="H2625" s="19">
        <v>9</v>
      </c>
    </row>
    <row r="2626" spans="1:8" ht="30" x14ac:dyDescent="0.25">
      <c r="A2626" s="40" t="s">
        <v>5283</v>
      </c>
      <c r="B2626" s="40"/>
      <c r="C2626" s="41" t="s">
        <v>5284</v>
      </c>
      <c r="D2626" s="42" t="s">
        <v>21</v>
      </c>
      <c r="E2626" s="43">
        <v>138.49</v>
      </c>
      <c r="F2626" s="43">
        <v>21.69</v>
      </c>
      <c r="G2626" s="43">
        <v>160.18</v>
      </c>
      <c r="H2626" s="19">
        <v>9</v>
      </c>
    </row>
    <row r="2627" spans="1:8" ht="30" x14ac:dyDescent="0.25">
      <c r="A2627" s="40" t="s">
        <v>8306</v>
      </c>
      <c r="B2627" s="40"/>
      <c r="C2627" s="41" t="s">
        <v>8307</v>
      </c>
      <c r="D2627" s="42" t="s">
        <v>21</v>
      </c>
      <c r="E2627" s="43">
        <v>267.7</v>
      </c>
      <c r="F2627" s="43">
        <v>30.51</v>
      </c>
      <c r="G2627" s="43">
        <v>298.20999999999998</v>
      </c>
      <c r="H2627" s="19">
        <v>9</v>
      </c>
    </row>
    <row r="2628" spans="1:8" ht="30" x14ac:dyDescent="0.25">
      <c r="A2628" s="40" t="s">
        <v>5285</v>
      </c>
      <c r="B2628" s="40"/>
      <c r="C2628" s="41" t="s">
        <v>5286</v>
      </c>
      <c r="D2628" s="42" t="s">
        <v>21</v>
      </c>
      <c r="E2628" s="43">
        <v>90.66</v>
      </c>
      <c r="F2628" s="43">
        <v>13.01</v>
      </c>
      <c r="G2628" s="43">
        <v>103.67</v>
      </c>
      <c r="H2628" s="19">
        <v>9</v>
      </c>
    </row>
    <row r="2629" spans="1:8" ht="30" x14ac:dyDescent="0.25">
      <c r="A2629" s="40" t="s">
        <v>5287</v>
      </c>
      <c r="B2629" s="40"/>
      <c r="C2629" s="41" t="s">
        <v>5288</v>
      </c>
      <c r="D2629" s="42" t="s">
        <v>21</v>
      </c>
      <c r="E2629" s="43">
        <v>123.7</v>
      </c>
      <c r="F2629" s="43">
        <v>13.01</v>
      </c>
      <c r="G2629" s="43">
        <v>136.71</v>
      </c>
      <c r="H2629" s="19">
        <v>9</v>
      </c>
    </row>
    <row r="2630" spans="1:8" ht="30" x14ac:dyDescent="0.25">
      <c r="A2630" s="40" t="s">
        <v>5289</v>
      </c>
      <c r="B2630" s="40"/>
      <c r="C2630" s="41" t="s">
        <v>5290</v>
      </c>
      <c r="D2630" s="42" t="s">
        <v>21</v>
      </c>
      <c r="E2630" s="43">
        <v>7665.47</v>
      </c>
      <c r="F2630" s="43">
        <v>30.51</v>
      </c>
      <c r="G2630" s="43">
        <v>7695.98</v>
      </c>
      <c r="H2630" s="19">
        <v>9</v>
      </c>
    </row>
    <row r="2631" spans="1:8" ht="45" x14ac:dyDescent="0.25">
      <c r="A2631" s="40" t="s">
        <v>5291</v>
      </c>
      <c r="B2631" s="40"/>
      <c r="C2631" s="41" t="s">
        <v>5292</v>
      </c>
      <c r="D2631" s="42" t="s">
        <v>21</v>
      </c>
      <c r="E2631" s="43">
        <v>1328.04</v>
      </c>
      <c r="F2631" s="43">
        <v>30.51</v>
      </c>
      <c r="G2631" s="43">
        <v>1358.55</v>
      </c>
      <c r="H2631" s="19">
        <v>9</v>
      </c>
    </row>
    <row r="2632" spans="1:8" ht="30" x14ac:dyDescent="0.25">
      <c r="A2632" s="40" t="s">
        <v>5293</v>
      </c>
      <c r="B2632" s="40"/>
      <c r="C2632" s="41" t="s">
        <v>5294</v>
      </c>
      <c r="D2632" s="42" t="s">
        <v>21</v>
      </c>
      <c r="E2632" s="43">
        <v>863.32</v>
      </c>
      <c r="F2632" s="43">
        <v>30.51</v>
      </c>
      <c r="G2632" s="43">
        <v>893.83</v>
      </c>
      <c r="H2632" s="19">
        <v>9</v>
      </c>
    </row>
    <row r="2633" spans="1:8" ht="30" x14ac:dyDescent="0.25">
      <c r="A2633" s="40" t="s">
        <v>5295</v>
      </c>
      <c r="B2633" s="40"/>
      <c r="C2633" s="41" t="s">
        <v>5296</v>
      </c>
      <c r="D2633" s="42" t="s">
        <v>21</v>
      </c>
      <c r="E2633" s="43">
        <v>1351.2</v>
      </c>
      <c r="F2633" s="43">
        <v>30.51</v>
      </c>
      <c r="G2633" s="43">
        <v>1381.71</v>
      </c>
      <c r="H2633" s="19">
        <v>9</v>
      </c>
    </row>
    <row r="2634" spans="1:8" ht="45" x14ac:dyDescent="0.25">
      <c r="A2634" s="40" t="s">
        <v>5297</v>
      </c>
      <c r="B2634" s="40"/>
      <c r="C2634" s="41" t="s">
        <v>5298</v>
      </c>
      <c r="D2634" s="42" t="s">
        <v>21</v>
      </c>
      <c r="E2634" s="43">
        <v>925.86</v>
      </c>
      <c r="F2634" s="43">
        <v>30.51</v>
      </c>
      <c r="G2634" s="43">
        <v>956.37</v>
      </c>
      <c r="H2634" s="19">
        <v>9</v>
      </c>
    </row>
    <row r="2635" spans="1:8" ht="30" x14ac:dyDescent="0.25">
      <c r="A2635" s="40" t="s">
        <v>5299</v>
      </c>
      <c r="B2635" s="40"/>
      <c r="C2635" s="41" t="s">
        <v>5300</v>
      </c>
      <c r="D2635" s="42" t="s">
        <v>21</v>
      </c>
      <c r="E2635" s="43">
        <v>114.24</v>
      </c>
      <c r="F2635" s="43">
        <v>30.51</v>
      </c>
      <c r="G2635" s="43">
        <v>144.75</v>
      </c>
      <c r="H2635" s="19">
        <v>9</v>
      </c>
    </row>
    <row r="2636" spans="1:8" ht="30" x14ac:dyDescent="0.25">
      <c r="A2636" s="40" t="s">
        <v>5301</v>
      </c>
      <c r="B2636" s="40"/>
      <c r="C2636" s="41" t="s">
        <v>5302</v>
      </c>
      <c r="D2636" s="42" t="s">
        <v>21</v>
      </c>
      <c r="E2636" s="43">
        <v>1115.8699999999999</v>
      </c>
      <c r="F2636" s="43">
        <v>30.51</v>
      </c>
      <c r="G2636" s="43">
        <v>1146.3800000000001</v>
      </c>
      <c r="H2636" s="19">
        <v>9</v>
      </c>
    </row>
    <row r="2637" spans="1:8" x14ac:dyDescent="0.25">
      <c r="A2637" s="40" t="s">
        <v>5303</v>
      </c>
      <c r="B2637" s="40"/>
      <c r="C2637" s="41" t="s">
        <v>5304</v>
      </c>
      <c r="D2637" s="42"/>
      <c r="E2637" s="43"/>
      <c r="F2637" s="43"/>
      <c r="G2637" s="43"/>
      <c r="H2637" s="19">
        <v>5</v>
      </c>
    </row>
    <row r="2638" spans="1:8" ht="30" x14ac:dyDescent="0.25">
      <c r="A2638" s="40" t="s">
        <v>5305</v>
      </c>
      <c r="B2638" s="40"/>
      <c r="C2638" s="41" t="s">
        <v>5306</v>
      </c>
      <c r="D2638" s="42" t="s">
        <v>21</v>
      </c>
      <c r="E2638" s="43">
        <v>1315.56</v>
      </c>
      <c r="F2638" s="43">
        <v>21.69</v>
      </c>
      <c r="G2638" s="43">
        <v>1337.25</v>
      </c>
      <c r="H2638" s="19">
        <v>9</v>
      </c>
    </row>
    <row r="2639" spans="1:8" ht="30" x14ac:dyDescent="0.25">
      <c r="A2639" s="40" t="s">
        <v>5307</v>
      </c>
      <c r="B2639" s="40"/>
      <c r="C2639" s="41" t="s">
        <v>5308</v>
      </c>
      <c r="D2639" s="42" t="s">
        <v>21</v>
      </c>
      <c r="E2639" s="43">
        <v>607.66</v>
      </c>
      <c r="F2639" s="43">
        <v>21.69</v>
      </c>
      <c r="G2639" s="43">
        <v>629.35</v>
      </c>
      <c r="H2639" s="19">
        <v>9</v>
      </c>
    </row>
    <row r="2640" spans="1:8" ht="30" x14ac:dyDescent="0.25">
      <c r="A2640" s="40" t="s">
        <v>5311</v>
      </c>
      <c r="B2640" s="40"/>
      <c r="C2640" s="41" t="s">
        <v>5312</v>
      </c>
      <c r="D2640" s="42" t="s">
        <v>21</v>
      </c>
      <c r="E2640" s="43">
        <v>538.87</v>
      </c>
      <c r="F2640" s="43">
        <v>21.69</v>
      </c>
      <c r="G2640" s="43">
        <v>560.55999999999995</v>
      </c>
      <c r="H2640" s="19">
        <v>9</v>
      </c>
    </row>
    <row r="2641" spans="1:8" ht="30" x14ac:dyDescent="0.25">
      <c r="A2641" s="40" t="s">
        <v>5313</v>
      </c>
      <c r="B2641" s="40"/>
      <c r="C2641" s="41" t="s">
        <v>5314</v>
      </c>
      <c r="D2641" s="42" t="s">
        <v>21</v>
      </c>
      <c r="E2641" s="43">
        <v>811.66</v>
      </c>
      <c r="F2641" s="43">
        <v>21.69</v>
      </c>
      <c r="G2641" s="43">
        <v>833.35</v>
      </c>
      <c r="H2641" s="19">
        <v>9</v>
      </c>
    </row>
    <row r="2642" spans="1:8" ht="30" x14ac:dyDescent="0.25">
      <c r="A2642" s="40" t="s">
        <v>5315</v>
      </c>
      <c r="B2642" s="40"/>
      <c r="C2642" s="41" t="s">
        <v>5316</v>
      </c>
      <c r="D2642" s="42" t="s">
        <v>21</v>
      </c>
      <c r="E2642" s="43">
        <v>1285.6500000000001</v>
      </c>
      <c r="F2642" s="43">
        <v>21.69</v>
      </c>
      <c r="G2642" s="43">
        <v>1307.3399999999999</v>
      </c>
      <c r="H2642" s="19">
        <v>9</v>
      </c>
    </row>
    <row r="2643" spans="1:8" x14ac:dyDescent="0.25">
      <c r="A2643" s="40" t="s">
        <v>5317</v>
      </c>
      <c r="B2643" s="40"/>
      <c r="C2643" s="41" t="s">
        <v>5318</v>
      </c>
      <c r="D2643" s="42"/>
      <c r="E2643" s="43"/>
      <c r="F2643" s="43"/>
      <c r="G2643" s="43"/>
      <c r="H2643" s="19">
        <v>5</v>
      </c>
    </row>
    <row r="2644" spans="1:8" ht="30" x14ac:dyDescent="0.25">
      <c r="A2644" s="40" t="s">
        <v>5321</v>
      </c>
      <c r="B2644" s="40"/>
      <c r="C2644" s="41" t="s">
        <v>5322</v>
      </c>
      <c r="D2644" s="42" t="s">
        <v>21</v>
      </c>
      <c r="E2644" s="43">
        <v>292.44</v>
      </c>
      <c r="F2644" s="43">
        <v>17.350000000000001</v>
      </c>
      <c r="G2644" s="43">
        <v>309.79000000000002</v>
      </c>
      <c r="H2644" s="19">
        <v>9</v>
      </c>
    </row>
    <row r="2645" spans="1:8" ht="30" x14ac:dyDescent="0.25">
      <c r="A2645" s="40" t="s">
        <v>5323</v>
      </c>
      <c r="B2645" s="40"/>
      <c r="C2645" s="41" t="s">
        <v>5324</v>
      </c>
      <c r="D2645" s="42" t="s">
        <v>21</v>
      </c>
      <c r="E2645" s="43">
        <v>225.69</v>
      </c>
      <c r="F2645" s="43">
        <v>17.350000000000001</v>
      </c>
      <c r="G2645" s="43">
        <v>243.04</v>
      </c>
      <c r="H2645" s="19">
        <v>9</v>
      </c>
    </row>
    <row r="2646" spans="1:8" ht="30" x14ac:dyDescent="0.25">
      <c r="A2646" s="40" t="s">
        <v>5325</v>
      </c>
      <c r="B2646" s="40"/>
      <c r="C2646" s="41" t="s">
        <v>5326</v>
      </c>
      <c r="D2646" s="42" t="s">
        <v>21</v>
      </c>
      <c r="E2646" s="43">
        <v>198.13</v>
      </c>
      <c r="F2646" s="43">
        <v>17.350000000000001</v>
      </c>
      <c r="G2646" s="43">
        <v>215.48</v>
      </c>
      <c r="H2646" s="19">
        <v>9</v>
      </c>
    </row>
    <row r="2647" spans="1:8" ht="30" x14ac:dyDescent="0.25">
      <c r="A2647" s="40" t="s">
        <v>5327</v>
      </c>
      <c r="B2647" s="40"/>
      <c r="C2647" s="41" t="s">
        <v>5328</v>
      </c>
      <c r="D2647" s="42" t="s">
        <v>21</v>
      </c>
      <c r="E2647" s="43">
        <v>115.15</v>
      </c>
      <c r="F2647" s="43">
        <v>17.350000000000001</v>
      </c>
      <c r="G2647" s="43">
        <v>132.5</v>
      </c>
      <c r="H2647" s="19">
        <v>9</v>
      </c>
    </row>
    <row r="2648" spans="1:8" x14ac:dyDescent="0.25">
      <c r="A2648" s="40" t="s">
        <v>5329</v>
      </c>
      <c r="B2648" s="40"/>
      <c r="C2648" s="41" t="s">
        <v>5330</v>
      </c>
      <c r="D2648" s="42"/>
      <c r="E2648" s="43"/>
      <c r="F2648" s="43"/>
      <c r="G2648" s="43"/>
      <c r="H2648" s="19">
        <v>5</v>
      </c>
    </row>
    <row r="2649" spans="1:8" ht="45" x14ac:dyDescent="0.25">
      <c r="A2649" s="40" t="s">
        <v>5331</v>
      </c>
      <c r="B2649" s="40"/>
      <c r="C2649" s="41" t="s">
        <v>5332</v>
      </c>
      <c r="D2649" s="42" t="s">
        <v>21</v>
      </c>
      <c r="E2649" s="43">
        <v>171.02</v>
      </c>
      <c r="F2649" s="43">
        <v>17.350000000000001</v>
      </c>
      <c r="G2649" s="43">
        <v>188.37</v>
      </c>
      <c r="H2649" s="19">
        <v>9</v>
      </c>
    </row>
    <row r="2650" spans="1:8" ht="30" x14ac:dyDescent="0.25">
      <c r="A2650" s="40" t="s">
        <v>5333</v>
      </c>
      <c r="B2650" s="40"/>
      <c r="C2650" s="41" t="s">
        <v>5334</v>
      </c>
      <c r="D2650" s="42" t="s">
        <v>21</v>
      </c>
      <c r="E2650" s="43">
        <v>46.95</v>
      </c>
      <c r="F2650" s="43">
        <v>17.350000000000001</v>
      </c>
      <c r="G2650" s="43">
        <v>64.3</v>
      </c>
      <c r="H2650" s="19">
        <v>9</v>
      </c>
    </row>
    <row r="2651" spans="1:8" ht="45" x14ac:dyDescent="0.25">
      <c r="A2651" s="40" t="s">
        <v>5335</v>
      </c>
      <c r="B2651" s="40"/>
      <c r="C2651" s="41" t="s">
        <v>5336</v>
      </c>
      <c r="D2651" s="42" t="s">
        <v>21</v>
      </c>
      <c r="E2651" s="43">
        <v>161.88999999999999</v>
      </c>
      <c r="F2651" s="43">
        <v>17.350000000000001</v>
      </c>
      <c r="G2651" s="43">
        <v>179.24</v>
      </c>
      <c r="H2651" s="19">
        <v>9</v>
      </c>
    </row>
    <row r="2652" spans="1:8" ht="45" x14ac:dyDescent="0.25">
      <c r="A2652" s="40" t="s">
        <v>5337</v>
      </c>
      <c r="B2652" s="40"/>
      <c r="C2652" s="41" t="s">
        <v>5338</v>
      </c>
      <c r="D2652" s="42" t="s">
        <v>21</v>
      </c>
      <c r="E2652" s="43">
        <v>68.63</v>
      </c>
      <c r="F2652" s="43">
        <v>21.69</v>
      </c>
      <c r="G2652" s="43">
        <v>90.32</v>
      </c>
      <c r="H2652" s="19">
        <v>9</v>
      </c>
    </row>
    <row r="2653" spans="1:8" ht="45" x14ac:dyDescent="0.25">
      <c r="A2653" s="40" t="s">
        <v>5339</v>
      </c>
      <c r="B2653" s="40"/>
      <c r="C2653" s="41" t="s">
        <v>5340</v>
      </c>
      <c r="D2653" s="42" t="s">
        <v>21</v>
      </c>
      <c r="E2653" s="43">
        <v>79.319999999999993</v>
      </c>
      <c r="F2653" s="43">
        <v>17.350000000000001</v>
      </c>
      <c r="G2653" s="43">
        <v>96.67</v>
      </c>
      <c r="H2653" s="19">
        <v>9</v>
      </c>
    </row>
    <row r="2654" spans="1:8" ht="45" x14ac:dyDescent="0.25">
      <c r="A2654" s="40" t="s">
        <v>5341</v>
      </c>
      <c r="B2654" s="40"/>
      <c r="C2654" s="41" t="s">
        <v>5342</v>
      </c>
      <c r="D2654" s="42" t="s">
        <v>21</v>
      </c>
      <c r="E2654" s="43">
        <v>150.66999999999999</v>
      </c>
      <c r="F2654" s="43">
        <v>17.350000000000001</v>
      </c>
      <c r="G2654" s="43">
        <v>168.02</v>
      </c>
      <c r="H2654" s="19">
        <v>9</v>
      </c>
    </row>
    <row r="2655" spans="1:8" ht="45" x14ac:dyDescent="0.25">
      <c r="A2655" s="40" t="s">
        <v>5343</v>
      </c>
      <c r="B2655" s="40"/>
      <c r="C2655" s="41" t="s">
        <v>5344</v>
      </c>
      <c r="D2655" s="42" t="s">
        <v>21</v>
      </c>
      <c r="E2655" s="43">
        <v>199.91</v>
      </c>
      <c r="F2655" s="43">
        <v>17.350000000000001</v>
      </c>
      <c r="G2655" s="43">
        <v>217.26</v>
      </c>
      <c r="H2655" s="19">
        <v>9</v>
      </c>
    </row>
    <row r="2656" spans="1:8" ht="45" x14ac:dyDescent="0.25">
      <c r="A2656" s="40" t="s">
        <v>5345</v>
      </c>
      <c r="B2656" s="40"/>
      <c r="C2656" s="41" t="s">
        <v>5346</v>
      </c>
      <c r="D2656" s="42" t="s">
        <v>21</v>
      </c>
      <c r="E2656" s="43">
        <v>159.93</v>
      </c>
      <c r="F2656" s="43">
        <v>13.01</v>
      </c>
      <c r="G2656" s="43">
        <v>172.94</v>
      </c>
      <c r="H2656" s="19">
        <v>9</v>
      </c>
    </row>
    <row r="2657" spans="1:8" ht="45" x14ac:dyDescent="0.25">
      <c r="A2657" s="40" t="s">
        <v>5347</v>
      </c>
      <c r="B2657" s="40"/>
      <c r="C2657" s="41" t="s">
        <v>5348</v>
      </c>
      <c r="D2657" s="42" t="s">
        <v>21</v>
      </c>
      <c r="E2657" s="43">
        <v>75.27</v>
      </c>
      <c r="F2657" s="43">
        <v>13.01</v>
      </c>
      <c r="G2657" s="43">
        <v>88.28</v>
      </c>
      <c r="H2657" s="19">
        <v>9</v>
      </c>
    </row>
    <row r="2658" spans="1:8" ht="45" x14ac:dyDescent="0.25">
      <c r="A2658" s="40" t="s">
        <v>5349</v>
      </c>
      <c r="B2658" s="40"/>
      <c r="C2658" s="41" t="s">
        <v>5350</v>
      </c>
      <c r="D2658" s="42" t="s">
        <v>21</v>
      </c>
      <c r="E2658" s="43">
        <v>137.16999999999999</v>
      </c>
      <c r="F2658" s="43">
        <v>17.350000000000001</v>
      </c>
      <c r="G2658" s="43">
        <v>154.52000000000001</v>
      </c>
      <c r="H2658" s="19">
        <v>9</v>
      </c>
    </row>
    <row r="2659" spans="1:8" ht="30" x14ac:dyDescent="0.25">
      <c r="A2659" s="40" t="s">
        <v>5351</v>
      </c>
      <c r="B2659" s="40"/>
      <c r="C2659" s="41" t="s">
        <v>5352</v>
      </c>
      <c r="D2659" s="42" t="s">
        <v>21</v>
      </c>
      <c r="E2659" s="43">
        <v>73.52</v>
      </c>
      <c r="F2659" s="43">
        <v>21.69</v>
      </c>
      <c r="G2659" s="43">
        <v>95.21</v>
      </c>
      <c r="H2659" s="19">
        <v>9</v>
      </c>
    </row>
    <row r="2660" spans="1:8" ht="45" x14ac:dyDescent="0.25">
      <c r="A2660" s="40" t="s">
        <v>5353</v>
      </c>
      <c r="B2660" s="40"/>
      <c r="C2660" s="41" t="s">
        <v>5354</v>
      </c>
      <c r="D2660" s="42" t="s">
        <v>21</v>
      </c>
      <c r="E2660" s="43">
        <v>130.66999999999999</v>
      </c>
      <c r="F2660" s="43">
        <v>21.69</v>
      </c>
      <c r="G2660" s="43">
        <v>152.36000000000001</v>
      </c>
      <c r="H2660" s="19">
        <v>9</v>
      </c>
    </row>
    <row r="2661" spans="1:8" ht="45" x14ac:dyDescent="0.25">
      <c r="A2661" s="40" t="s">
        <v>5355</v>
      </c>
      <c r="B2661" s="40"/>
      <c r="C2661" s="41" t="s">
        <v>5356</v>
      </c>
      <c r="D2661" s="42" t="s">
        <v>21</v>
      </c>
      <c r="E2661" s="43">
        <v>191.81</v>
      </c>
      <c r="F2661" s="43">
        <v>21.69</v>
      </c>
      <c r="G2661" s="43">
        <v>213.5</v>
      </c>
      <c r="H2661" s="19">
        <v>9</v>
      </c>
    </row>
    <row r="2662" spans="1:8" ht="45" x14ac:dyDescent="0.25">
      <c r="A2662" s="40" t="s">
        <v>5357</v>
      </c>
      <c r="B2662" s="40"/>
      <c r="C2662" s="41" t="s">
        <v>5358</v>
      </c>
      <c r="D2662" s="42" t="s">
        <v>21</v>
      </c>
      <c r="E2662" s="43">
        <v>118.27</v>
      </c>
      <c r="F2662" s="43">
        <v>21.69</v>
      </c>
      <c r="G2662" s="43">
        <v>139.96</v>
      </c>
      <c r="H2662" s="19">
        <v>9</v>
      </c>
    </row>
    <row r="2663" spans="1:8" ht="30" x14ac:dyDescent="0.25">
      <c r="A2663" s="40" t="s">
        <v>5359</v>
      </c>
      <c r="B2663" s="40"/>
      <c r="C2663" s="41" t="s">
        <v>5360</v>
      </c>
      <c r="D2663" s="42" t="s">
        <v>21</v>
      </c>
      <c r="E2663" s="43">
        <v>62.94</v>
      </c>
      <c r="F2663" s="43">
        <v>21.69</v>
      </c>
      <c r="G2663" s="43">
        <v>84.63</v>
      </c>
      <c r="H2663" s="19">
        <v>9</v>
      </c>
    </row>
    <row r="2664" spans="1:8" ht="45" x14ac:dyDescent="0.25">
      <c r="A2664" s="40" t="s">
        <v>5361</v>
      </c>
      <c r="B2664" s="40"/>
      <c r="C2664" s="41" t="s">
        <v>5362</v>
      </c>
      <c r="D2664" s="42" t="s">
        <v>21</v>
      </c>
      <c r="E2664" s="43">
        <v>59.49</v>
      </c>
      <c r="F2664" s="43">
        <v>17.350000000000001</v>
      </c>
      <c r="G2664" s="43">
        <v>76.84</v>
      </c>
      <c r="H2664" s="19">
        <v>9</v>
      </c>
    </row>
    <row r="2665" spans="1:8" ht="30" x14ac:dyDescent="0.25">
      <c r="A2665" s="40" t="s">
        <v>5363</v>
      </c>
      <c r="B2665" s="40"/>
      <c r="C2665" s="41" t="s">
        <v>5364</v>
      </c>
      <c r="D2665" s="42" t="s">
        <v>21</v>
      </c>
      <c r="E2665" s="43">
        <v>120.23</v>
      </c>
      <c r="F2665" s="43">
        <v>17.350000000000001</v>
      </c>
      <c r="G2665" s="43">
        <v>137.58000000000001</v>
      </c>
      <c r="H2665" s="19">
        <v>9</v>
      </c>
    </row>
    <row r="2666" spans="1:8" ht="45" x14ac:dyDescent="0.25">
      <c r="A2666" s="40" t="s">
        <v>5365</v>
      </c>
      <c r="B2666" s="40"/>
      <c r="C2666" s="41" t="s">
        <v>5366</v>
      </c>
      <c r="D2666" s="42" t="s">
        <v>21</v>
      </c>
      <c r="E2666" s="43">
        <v>390.39</v>
      </c>
      <c r="F2666" s="43">
        <v>17.350000000000001</v>
      </c>
      <c r="G2666" s="43">
        <v>407.74</v>
      </c>
      <c r="H2666" s="19">
        <v>9</v>
      </c>
    </row>
    <row r="2667" spans="1:8" ht="45" x14ac:dyDescent="0.25">
      <c r="A2667" s="40" t="s">
        <v>5367</v>
      </c>
      <c r="B2667" s="40"/>
      <c r="C2667" s="41" t="s">
        <v>5368</v>
      </c>
      <c r="D2667" s="42" t="s">
        <v>21</v>
      </c>
      <c r="E2667" s="43">
        <v>286.83</v>
      </c>
      <c r="F2667" s="43">
        <v>17.350000000000001</v>
      </c>
      <c r="G2667" s="43">
        <v>304.18</v>
      </c>
      <c r="H2667" s="19">
        <v>9</v>
      </c>
    </row>
    <row r="2668" spans="1:8" ht="45" x14ac:dyDescent="0.25">
      <c r="A2668" s="40" t="s">
        <v>5369</v>
      </c>
      <c r="B2668" s="40"/>
      <c r="C2668" s="41" t="s">
        <v>5370</v>
      </c>
      <c r="D2668" s="42" t="s">
        <v>21</v>
      </c>
      <c r="E2668" s="43">
        <v>151.81</v>
      </c>
      <c r="F2668" s="43">
        <v>17.350000000000001</v>
      </c>
      <c r="G2668" s="43">
        <v>169.16</v>
      </c>
      <c r="H2668" s="19">
        <v>9</v>
      </c>
    </row>
    <row r="2669" spans="1:8" ht="30" x14ac:dyDescent="0.25">
      <c r="A2669" s="40" t="s">
        <v>5371</v>
      </c>
      <c r="B2669" s="40"/>
      <c r="C2669" s="41" t="s">
        <v>8308</v>
      </c>
      <c r="D2669" s="42" t="s">
        <v>21</v>
      </c>
      <c r="E2669" s="43">
        <v>133.94</v>
      </c>
      <c r="F2669" s="43">
        <v>17.350000000000001</v>
      </c>
      <c r="G2669" s="43">
        <v>151.29</v>
      </c>
      <c r="H2669" s="19">
        <v>9</v>
      </c>
    </row>
    <row r="2670" spans="1:8" x14ac:dyDescent="0.25">
      <c r="A2670" s="40" t="s">
        <v>5373</v>
      </c>
      <c r="B2670" s="40"/>
      <c r="C2670" s="41" t="s">
        <v>5374</v>
      </c>
      <c r="D2670" s="42"/>
      <c r="E2670" s="43"/>
      <c r="F2670" s="43"/>
      <c r="G2670" s="43"/>
      <c r="H2670" s="19">
        <v>5</v>
      </c>
    </row>
    <row r="2671" spans="1:8" ht="30" x14ac:dyDescent="0.25">
      <c r="A2671" s="40" t="s">
        <v>5375</v>
      </c>
      <c r="B2671" s="40"/>
      <c r="C2671" s="41" t="s">
        <v>5376</v>
      </c>
      <c r="D2671" s="42" t="s">
        <v>21</v>
      </c>
      <c r="E2671" s="43">
        <v>39.06</v>
      </c>
      <c r="F2671" s="43">
        <v>13.01</v>
      </c>
      <c r="G2671" s="43">
        <v>52.07</v>
      </c>
      <c r="H2671" s="19">
        <v>9</v>
      </c>
    </row>
    <row r="2672" spans="1:8" x14ac:dyDescent="0.25">
      <c r="A2672" s="40" t="s">
        <v>5377</v>
      </c>
      <c r="B2672" s="40"/>
      <c r="C2672" s="41" t="s">
        <v>5378</v>
      </c>
      <c r="D2672" s="42"/>
      <c r="E2672" s="43"/>
      <c r="F2672" s="43"/>
      <c r="G2672" s="43"/>
      <c r="H2672" s="19">
        <v>5</v>
      </c>
    </row>
    <row r="2673" spans="1:8" ht="30" x14ac:dyDescent="0.25">
      <c r="A2673" s="40" t="s">
        <v>5379</v>
      </c>
      <c r="B2673" s="40"/>
      <c r="C2673" s="41" t="s">
        <v>5380</v>
      </c>
      <c r="D2673" s="42" t="s">
        <v>21</v>
      </c>
      <c r="E2673" s="43">
        <v>0.41</v>
      </c>
      <c r="F2673" s="43">
        <v>17.350000000000001</v>
      </c>
      <c r="G2673" s="43">
        <v>17.760000000000002</v>
      </c>
      <c r="H2673" s="19">
        <v>9</v>
      </c>
    </row>
    <row r="2674" spans="1:8" ht="30" x14ac:dyDescent="0.25">
      <c r="A2674" s="40" t="s">
        <v>5381</v>
      </c>
      <c r="B2674" s="40"/>
      <c r="C2674" s="41" t="s">
        <v>5382</v>
      </c>
      <c r="D2674" s="42" t="s">
        <v>21</v>
      </c>
      <c r="E2674" s="43">
        <v>6.51</v>
      </c>
      <c r="F2674" s="43">
        <v>3.53</v>
      </c>
      <c r="G2674" s="43">
        <v>10.039999999999999</v>
      </c>
      <c r="H2674" s="19">
        <v>9</v>
      </c>
    </row>
    <row r="2675" spans="1:8" x14ac:dyDescent="0.25">
      <c r="A2675" s="40" t="s">
        <v>5383</v>
      </c>
      <c r="B2675" s="40"/>
      <c r="C2675" s="41" t="s">
        <v>5384</v>
      </c>
      <c r="D2675" s="42" t="s">
        <v>21</v>
      </c>
      <c r="E2675" s="43"/>
      <c r="F2675" s="43">
        <v>17.350000000000001</v>
      </c>
      <c r="G2675" s="43">
        <v>17.350000000000001</v>
      </c>
      <c r="H2675" s="19">
        <v>9</v>
      </c>
    </row>
    <row r="2676" spans="1:8" x14ac:dyDescent="0.25">
      <c r="A2676" s="40" t="s">
        <v>5385</v>
      </c>
      <c r="B2676" s="40"/>
      <c r="C2676" s="41" t="s">
        <v>5386</v>
      </c>
      <c r="D2676" s="42" t="s">
        <v>21</v>
      </c>
      <c r="E2676" s="43"/>
      <c r="F2676" s="43">
        <v>3.53</v>
      </c>
      <c r="G2676" s="43">
        <v>3.53</v>
      </c>
      <c r="H2676" s="19">
        <v>9</v>
      </c>
    </row>
    <row r="2677" spans="1:8" x14ac:dyDescent="0.25">
      <c r="A2677" s="40" t="s">
        <v>5387</v>
      </c>
      <c r="B2677" s="40"/>
      <c r="C2677" s="41" t="s">
        <v>5388</v>
      </c>
      <c r="D2677" s="42"/>
      <c r="E2677" s="43"/>
      <c r="F2677" s="43"/>
      <c r="G2677" s="43"/>
      <c r="H2677" s="19">
        <v>5</v>
      </c>
    </row>
    <row r="2678" spans="1:8" ht="45" x14ac:dyDescent="0.25">
      <c r="A2678" s="40" t="s">
        <v>5389</v>
      </c>
      <c r="B2678" s="40"/>
      <c r="C2678" s="41" t="s">
        <v>8309</v>
      </c>
      <c r="D2678" s="42" t="s">
        <v>21</v>
      </c>
      <c r="E2678" s="43">
        <v>303.94</v>
      </c>
      <c r="F2678" s="43">
        <v>17.350000000000001</v>
      </c>
      <c r="G2678" s="43">
        <v>321.29000000000002</v>
      </c>
      <c r="H2678" s="19">
        <v>9</v>
      </c>
    </row>
    <row r="2679" spans="1:8" ht="45" x14ac:dyDescent="0.25">
      <c r="A2679" s="40" t="s">
        <v>5391</v>
      </c>
      <c r="B2679" s="40"/>
      <c r="C2679" s="41" t="s">
        <v>5392</v>
      </c>
      <c r="D2679" s="42" t="s">
        <v>21</v>
      </c>
      <c r="E2679" s="43">
        <v>286.08999999999997</v>
      </c>
      <c r="F2679" s="43">
        <v>13.01</v>
      </c>
      <c r="G2679" s="43">
        <v>299.10000000000002</v>
      </c>
      <c r="H2679" s="19">
        <v>9</v>
      </c>
    </row>
    <row r="2680" spans="1:8" ht="45" x14ac:dyDescent="0.25">
      <c r="A2680" s="40" t="s">
        <v>5393</v>
      </c>
      <c r="B2680" s="40"/>
      <c r="C2680" s="41" t="s">
        <v>5394</v>
      </c>
      <c r="D2680" s="42" t="s">
        <v>21</v>
      </c>
      <c r="E2680" s="43">
        <v>130.77000000000001</v>
      </c>
      <c r="F2680" s="43">
        <v>17.350000000000001</v>
      </c>
      <c r="G2680" s="43">
        <v>148.12</v>
      </c>
      <c r="H2680" s="19">
        <v>9</v>
      </c>
    </row>
    <row r="2681" spans="1:8" ht="45" x14ac:dyDescent="0.25">
      <c r="A2681" s="40" t="s">
        <v>5395</v>
      </c>
      <c r="B2681" s="40"/>
      <c r="C2681" s="41" t="s">
        <v>5396</v>
      </c>
      <c r="D2681" s="42" t="s">
        <v>21</v>
      </c>
      <c r="E2681" s="43">
        <v>289.56</v>
      </c>
      <c r="F2681" s="43">
        <v>13.01</v>
      </c>
      <c r="G2681" s="43">
        <v>302.57</v>
      </c>
      <c r="H2681" s="19">
        <v>9</v>
      </c>
    </row>
    <row r="2682" spans="1:8" ht="30" x14ac:dyDescent="0.25">
      <c r="A2682" s="40" t="s">
        <v>5397</v>
      </c>
      <c r="B2682" s="40"/>
      <c r="C2682" s="41" t="s">
        <v>5398</v>
      </c>
      <c r="D2682" s="42" t="s">
        <v>21</v>
      </c>
      <c r="E2682" s="43">
        <v>29.07</v>
      </c>
      <c r="F2682" s="43">
        <v>13.01</v>
      </c>
      <c r="G2682" s="43">
        <v>42.08</v>
      </c>
      <c r="H2682" s="19">
        <v>9</v>
      </c>
    </row>
    <row r="2683" spans="1:8" ht="30" x14ac:dyDescent="0.25">
      <c r="A2683" s="40" t="s">
        <v>5399</v>
      </c>
      <c r="B2683" s="40"/>
      <c r="C2683" s="41" t="s">
        <v>5400</v>
      </c>
      <c r="D2683" s="42" t="s">
        <v>21</v>
      </c>
      <c r="E2683" s="43">
        <v>70.89</v>
      </c>
      <c r="F2683" s="43">
        <v>21.69</v>
      </c>
      <c r="G2683" s="43">
        <v>92.58</v>
      </c>
      <c r="H2683" s="19">
        <v>9</v>
      </c>
    </row>
    <row r="2684" spans="1:8" x14ac:dyDescent="0.25">
      <c r="A2684" s="40" t="s">
        <v>5401</v>
      </c>
      <c r="B2684" s="40"/>
      <c r="C2684" s="41" t="s">
        <v>5402</v>
      </c>
      <c r="D2684" s="42"/>
      <c r="E2684" s="43"/>
      <c r="F2684" s="43"/>
      <c r="G2684" s="43"/>
      <c r="H2684" s="19">
        <v>2</v>
      </c>
    </row>
    <row r="2685" spans="1:8" x14ac:dyDescent="0.25">
      <c r="A2685" s="40" t="s">
        <v>5403</v>
      </c>
      <c r="B2685" s="40"/>
      <c r="C2685" s="41" t="s">
        <v>5404</v>
      </c>
      <c r="D2685" s="42"/>
      <c r="E2685" s="43"/>
      <c r="F2685" s="43"/>
      <c r="G2685" s="43"/>
      <c r="H2685" s="19">
        <v>5</v>
      </c>
    </row>
    <row r="2686" spans="1:8" ht="30" x14ac:dyDescent="0.25">
      <c r="A2686" s="40" t="s">
        <v>5405</v>
      </c>
      <c r="B2686" s="40"/>
      <c r="C2686" s="41" t="s">
        <v>5406</v>
      </c>
      <c r="D2686" s="42" t="s">
        <v>21</v>
      </c>
      <c r="E2686" s="43">
        <v>84.41</v>
      </c>
      <c r="F2686" s="43">
        <v>10.84</v>
      </c>
      <c r="G2686" s="43">
        <v>95.25</v>
      </c>
      <c r="H2686" s="19">
        <v>9</v>
      </c>
    </row>
    <row r="2687" spans="1:8" ht="30" x14ac:dyDescent="0.25">
      <c r="A2687" s="40" t="s">
        <v>5407</v>
      </c>
      <c r="B2687" s="40"/>
      <c r="C2687" s="41" t="s">
        <v>5408</v>
      </c>
      <c r="D2687" s="42" t="s">
        <v>21</v>
      </c>
      <c r="E2687" s="43">
        <v>139.36000000000001</v>
      </c>
      <c r="F2687" s="43">
        <v>10.84</v>
      </c>
      <c r="G2687" s="43">
        <v>150.19999999999999</v>
      </c>
      <c r="H2687" s="19">
        <v>9</v>
      </c>
    </row>
    <row r="2688" spans="1:8" x14ac:dyDescent="0.25">
      <c r="A2688" s="40" t="s">
        <v>5409</v>
      </c>
      <c r="B2688" s="40"/>
      <c r="C2688" s="41" t="s">
        <v>5410</v>
      </c>
      <c r="D2688" s="42" t="s">
        <v>21</v>
      </c>
      <c r="E2688" s="43">
        <v>64.09</v>
      </c>
      <c r="F2688" s="43">
        <v>10.84</v>
      </c>
      <c r="G2688" s="43">
        <v>74.930000000000007</v>
      </c>
      <c r="H2688" s="19">
        <v>9</v>
      </c>
    </row>
    <row r="2689" spans="1:8" x14ac:dyDescent="0.25">
      <c r="A2689" s="40" t="s">
        <v>5411</v>
      </c>
      <c r="B2689" s="40"/>
      <c r="C2689" s="41" t="s">
        <v>5412</v>
      </c>
      <c r="D2689" s="42" t="s">
        <v>21</v>
      </c>
      <c r="E2689" s="43">
        <v>47.85</v>
      </c>
      <c r="F2689" s="43">
        <v>10.84</v>
      </c>
      <c r="G2689" s="43">
        <v>58.69</v>
      </c>
      <c r="H2689" s="19">
        <v>9</v>
      </c>
    </row>
    <row r="2690" spans="1:8" x14ac:dyDescent="0.25">
      <c r="A2690" s="40" t="s">
        <v>5413</v>
      </c>
      <c r="B2690" s="40"/>
      <c r="C2690" s="41" t="s">
        <v>5414</v>
      </c>
      <c r="D2690" s="42" t="s">
        <v>21</v>
      </c>
      <c r="E2690" s="43">
        <v>4.66</v>
      </c>
      <c r="F2690" s="43">
        <v>10.84</v>
      </c>
      <c r="G2690" s="43">
        <v>15.5</v>
      </c>
      <c r="H2690" s="19">
        <v>9</v>
      </c>
    </row>
    <row r="2691" spans="1:8" ht="30" x14ac:dyDescent="0.25">
      <c r="A2691" s="40" t="s">
        <v>5415</v>
      </c>
      <c r="B2691" s="40"/>
      <c r="C2691" s="41" t="s">
        <v>5416</v>
      </c>
      <c r="D2691" s="42" t="s">
        <v>21</v>
      </c>
      <c r="E2691" s="43">
        <v>13.21</v>
      </c>
      <c r="F2691" s="43">
        <v>10.84</v>
      </c>
      <c r="G2691" s="43">
        <v>24.05</v>
      </c>
      <c r="H2691" s="19">
        <v>9</v>
      </c>
    </row>
    <row r="2692" spans="1:8" ht="30" x14ac:dyDescent="0.25">
      <c r="A2692" s="40" t="s">
        <v>5417</v>
      </c>
      <c r="B2692" s="40"/>
      <c r="C2692" s="41" t="s">
        <v>5418</v>
      </c>
      <c r="D2692" s="42" t="s">
        <v>21</v>
      </c>
      <c r="E2692" s="43">
        <v>12.24</v>
      </c>
      <c r="F2692" s="43">
        <v>10.84</v>
      </c>
      <c r="G2692" s="43">
        <v>23.08</v>
      </c>
      <c r="H2692" s="19">
        <v>9</v>
      </c>
    </row>
    <row r="2693" spans="1:8" ht="30" x14ac:dyDescent="0.25">
      <c r="A2693" s="40" t="s">
        <v>5419</v>
      </c>
      <c r="B2693" s="40"/>
      <c r="C2693" s="41" t="s">
        <v>5420</v>
      </c>
      <c r="D2693" s="42" t="s">
        <v>21</v>
      </c>
      <c r="E2693" s="43">
        <v>14.67</v>
      </c>
      <c r="F2693" s="43">
        <v>10.84</v>
      </c>
      <c r="G2693" s="43">
        <v>25.51</v>
      </c>
      <c r="H2693" s="19">
        <v>9</v>
      </c>
    </row>
    <row r="2694" spans="1:8" x14ac:dyDescent="0.25">
      <c r="A2694" s="40" t="s">
        <v>5421</v>
      </c>
      <c r="B2694" s="40"/>
      <c r="C2694" s="41" t="s">
        <v>5422</v>
      </c>
      <c r="D2694" s="42"/>
      <c r="E2694" s="43"/>
      <c r="F2694" s="43"/>
      <c r="G2694" s="43"/>
      <c r="H2694" s="19">
        <v>5</v>
      </c>
    </row>
    <row r="2695" spans="1:8" x14ac:dyDescent="0.25">
      <c r="A2695" s="40" t="s">
        <v>5423</v>
      </c>
      <c r="B2695" s="40"/>
      <c r="C2695" s="41" t="s">
        <v>5424</v>
      </c>
      <c r="D2695" s="42" t="s">
        <v>21</v>
      </c>
      <c r="E2695" s="43">
        <v>6.06</v>
      </c>
      <c r="F2695" s="43">
        <v>10.84</v>
      </c>
      <c r="G2695" s="43">
        <v>16.899999999999999</v>
      </c>
      <c r="H2695" s="19">
        <v>9</v>
      </c>
    </row>
    <row r="2696" spans="1:8" x14ac:dyDescent="0.25">
      <c r="A2696" s="40" t="s">
        <v>5425</v>
      </c>
      <c r="B2696" s="40"/>
      <c r="C2696" s="41" t="s">
        <v>5426</v>
      </c>
      <c r="D2696" s="42" t="s">
        <v>21</v>
      </c>
      <c r="E2696" s="43">
        <v>16.34</v>
      </c>
      <c r="F2696" s="43">
        <v>10.84</v>
      </c>
      <c r="G2696" s="43">
        <v>27.18</v>
      </c>
      <c r="H2696" s="19">
        <v>9</v>
      </c>
    </row>
    <row r="2697" spans="1:8" x14ac:dyDescent="0.25">
      <c r="A2697" s="40" t="s">
        <v>5427</v>
      </c>
      <c r="B2697" s="40"/>
      <c r="C2697" s="41" t="s">
        <v>5428</v>
      </c>
      <c r="D2697" s="42" t="s">
        <v>21</v>
      </c>
      <c r="E2697" s="43">
        <v>5.63</v>
      </c>
      <c r="F2697" s="43">
        <v>10.84</v>
      </c>
      <c r="G2697" s="43">
        <v>16.47</v>
      </c>
      <c r="H2697" s="19">
        <v>9</v>
      </c>
    </row>
    <row r="2698" spans="1:8" ht="30" x14ac:dyDescent="0.25">
      <c r="A2698" s="40" t="s">
        <v>5429</v>
      </c>
      <c r="B2698" s="40"/>
      <c r="C2698" s="41" t="s">
        <v>5430</v>
      </c>
      <c r="D2698" s="42" t="s">
        <v>21</v>
      </c>
      <c r="E2698" s="43">
        <v>8.25</v>
      </c>
      <c r="F2698" s="43">
        <v>10.84</v>
      </c>
      <c r="G2698" s="43">
        <v>19.09</v>
      </c>
      <c r="H2698" s="19">
        <v>9</v>
      </c>
    </row>
    <row r="2699" spans="1:8" ht="30" x14ac:dyDescent="0.25">
      <c r="A2699" s="40" t="s">
        <v>5431</v>
      </c>
      <c r="B2699" s="40"/>
      <c r="C2699" s="41" t="s">
        <v>5432</v>
      </c>
      <c r="D2699" s="42" t="s">
        <v>21</v>
      </c>
      <c r="E2699" s="43">
        <v>15.38</v>
      </c>
      <c r="F2699" s="43">
        <v>10.84</v>
      </c>
      <c r="G2699" s="43">
        <v>26.22</v>
      </c>
      <c r="H2699" s="19">
        <v>9</v>
      </c>
    </row>
    <row r="2700" spans="1:8" ht="30" x14ac:dyDescent="0.25">
      <c r="A2700" s="40" t="s">
        <v>5433</v>
      </c>
      <c r="B2700" s="40"/>
      <c r="C2700" s="41" t="s">
        <v>5434</v>
      </c>
      <c r="D2700" s="42" t="s">
        <v>21</v>
      </c>
      <c r="E2700" s="43">
        <v>17.600000000000001</v>
      </c>
      <c r="F2700" s="43">
        <v>10.84</v>
      </c>
      <c r="G2700" s="43">
        <v>28.44</v>
      </c>
      <c r="H2700" s="19">
        <v>9</v>
      </c>
    </row>
    <row r="2701" spans="1:8" x14ac:dyDescent="0.25">
      <c r="A2701" s="40" t="s">
        <v>5435</v>
      </c>
      <c r="B2701" s="40"/>
      <c r="C2701" s="41" t="s">
        <v>5436</v>
      </c>
      <c r="D2701" s="42"/>
      <c r="E2701" s="43"/>
      <c r="F2701" s="43"/>
      <c r="G2701" s="43"/>
      <c r="H2701" s="19">
        <v>5</v>
      </c>
    </row>
    <row r="2702" spans="1:8" ht="30" x14ac:dyDescent="0.25">
      <c r="A2702" s="40" t="s">
        <v>5437</v>
      </c>
      <c r="B2702" s="40"/>
      <c r="C2702" s="41" t="s">
        <v>5438</v>
      </c>
      <c r="D2702" s="42" t="s">
        <v>21</v>
      </c>
      <c r="E2702" s="43">
        <v>10.66</v>
      </c>
      <c r="F2702" s="43">
        <v>10.84</v>
      </c>
      <c r="G2702" s="43">
        <v>21.5</v>
      </c>
      <c r="H2702" s="19">
        <v>9</v>
      </c>
    </row>
    <row r="2703" spans="1:8" ht="30" x14ac:dyDescent="0.25">
      <c r="A2703" s="40" t="s">
        <v>5439</v>
      </c>
      <c r="B2703" s="40"/>
      <c r="C2703" s="41" t="s">
        <v>5440</v>
      </c>
      <c r="D2703" s="42" t="s">
        <v>21</v>
      </c>
      <c r="E2703" s="43">
        <v>15.18</v>
      </c>
      <c r="F2703" s="43">
        <v>10.84</v>
      </c>
      <c r="G2703" s="43">
        <v>26.02</v>
      </c>
      <c r="H2703" s="19">
        <v>9</v>
      </c>
    </row>
    <row r="2704" spans="1:8" ht="30" x14ac:dyDescent="0.25">
      <c r="A2704" s="40" t="s">
        <v>5441</v>
      </c>
      <c r="B2704" s="40"/>
      <c r="C2704" s="41" t="s">
        <v>5442</v>
      </c>
      <c r="D2704" s="42" t="s">
        <v>21</v>
      </c>
      <c r="E2704" s="43">
        <v>13.34</v>
      </c>
      <c r="F2704" s="43">
        <v>10.84</v>
      </c>
      <c r="G2704" s="43">
        <v>24.18</v>
      </c>
      <c r="H2704" s="19">
        <v>9</v>
      </c>
    </row>
    <row r="2705" spans="1:8" ht="30" x14ac:dyDescent="0.25">
      <c r="A2705" s="40" t="s">
        <v>5443</v>
      </c>
      <c r="B2705" s="40"/>
      <c r="C2705" s="41" t="s">
        <v>5444</v>
      </c>
      <c r="D2705" s="42" t="s">
        <v>21</v>
      </c>
      <c r="E2705" s="43">
        <v>18.32</v>
      </c>
      <c r="F2705" s="43">
        <v>10.84</v>
      </c>
      <c r="G2705" s="43">
        <v>29.16</v>
      </c>
      <c r="H2705" s="19">
        <v>9</v>
      </c>
    </row>
    <row r="2706" spans="1:8" x14ac:dyDescent="0.25">
      <c r="A2706" s="40" t="s">
        <v>5445</v>
      </c>
      <c r="B2706" s="40"/>
      <c r="C2706" s="41" t="s">
        <v>5446</v>
      </c>
      <c r="D2706" s="42"/>
      <c r="E2706" s="43"/>
      <c r="F2706" s="43"/>
      <c r="G2706" s="43"/>
      <c r="H2706" s="19">
        <v>5</v>
      </c>
    </row>
    <row r="2707" spans="1:8" x14ac:dyDescent="0.25">
      <c r="A2707" s="40" t="s">
        <v>5447</v>
      </c>
      <c r="B2707" s="40"/>
      <c r="C2707" s="41" t="s">
        <v>5448</v>
      </c>
      <c r="D2707" s="42" t="s">
        <v>21</v>
      </c>
      <c r="E2707" s="43">
        <v>12.02</v>
      </c>
      <c r="F2707" s="43">
        <v>10.84</v>
      </c>
      <c r="G2707" s="43">
        <v>22.86</v>
      </c>
      <c r="H2707" s="19">
        <v>9</v>
      </c>
    </row>
    <row r="2708" spans="1:8" x14ac:dyDescent="0.25">
      <c r="A2708" s="40" t="s">
        <v>5449</v>
      </c>
      <c r="B2708" s="40"/>
      <c r="C2708" s="41" t="s">
        <v>5450</v>
      </c>
      <c r="D2708" s="42" t="s">
        <v>21</v>
      </c>
      <c r="E2708" s="43">
        <v>10.98</v>
      </c>
      <c r="F2708" s="43">
        <v>10.84</v>
      </c>
      <c r="G2708" s="43">
        <v>21.82</v>
      </c>
      <c r="H2708" s="19">
        <v>9</v>
      </c>
    </row>
    <row r="2709" spans="1:8" x14ac:dyDescent="0.25">
      <c r="A2709" s="40" t="s">
        <v>5451</v>
      </c>
      <c r="B2709" s="40"/>
      <c r="C2709" s="41" t="s">
        <v>5452</v>
      </c>
      <c r="D2709" s="42" t="s">
        <v>21</v>
      </c>
      <c r="E2709" s="43">
        <v>79.87</v>
      </c>
      <c r="F2709" s="43">
        <v>10.84</v>
      </c>
      <c r="G2709" s="43">
        <v>90.71</v>
      </c>
      <c r="H2709" s="19">
        <v>9</v>
      </c>
    </row>
    <row r="2710" spans="1:8" x14ac:dyDescent="0.25">
      <c r="A2710" s="40" t="s">
        <v>5453</v>
      </c>
      <c r="B2710" s="40"/>
      <c r="C2710" s="41" t="s">
        <v>5454</v>
      </c>
      <c r="D2710" s="42" t="s">
        <v>21</v>
      </c>
      <c r="E2710" s="43">
        <v>133.76</v>
      </c>
      <c r="F2710" s="43">
        <v>13.01</v>
      </c>
      <c r="G2710" s="43">
        <v>146.77000000000001</v>
      </c>
      <c r="H2710" s="19">
        <v>9</v>
      </c>
    </row>
    <row r="2711" spans="1:8" x14ac:dyDescent="0.25">
      <c r="A2711" s="40" t="s">
        <v>5455</v>
      </c>
      <c r="B2711" s="40"/>
      <c r="C2711" s="41" t="s">
        <v>5456</v>
      </c>
      <c r="D2711" s="42" t="s">
        <v>131</v>
      </c>
      <c r="E2711" s="43">
        <v>81.78</v>
      </c>
      <c r="F2711" s="43">
        <v>13.01</v>
      </c>
      <c r="G2711" s="43">
        <v>94.79</v>
      </c>
      <c r="H2711" s="19">
        <v>9</v>
      </c>
    </row>
    <row r="2712" spans="1:8" x14ac:dyDescent="0.25">
      <c r="A2712" s="40" t="s">
        <v>5457</v>
      </c>
      <c r="B2712" s="40"/>
      <c r="C2712" s="41" t="s">
        <v>5458</v>
      </c>
      <c r="D2712" s="42" t="s">
        <v>21</v>
      </c>
      <c r="E2712" s="43">
        <v>11.55</v>
      </c>
      <c r="F2712" s="43">
        <v>10.84</v>
      </c>
      <c r="G2712" s="43">
        <v>22.39</v>
      </c>
      <c r="H2712" s="19">
        <v>9</v>
      </c>
    </row>
    <row r="2713" spans="1:8" x14ac:dyDescent="0.25">
      <c r="A2713" s="40" t="s">
        <v>5459</v>
      </c>
      <c r="B2713" s="40"/>
      <c r="C2713" s="41" t="s">
        <v>5460</v>
      </c>
      <c r="D2713" s="42" t="s">
        <v>21</v>
      </c>
      <c r="E2713" s="43">
        <v>43.64</v>
      </c>
      <c r="F2713" s="43">
        <v>10.84</v>
      </c>
      <c r="G2713" s="43">
        <v>54.48</v>
      </c>
      <c r="H2713" s="19">
        <v>9</v>
      </c>
    </row>
    <row r="2714" spans="1:8" x14ac:dyDescent="0.25">
      <c r="A2714" s="40" t="s">
        <v>5461</v>
      </c>
      <c r="B2714" s="40"/>
      <c r="C2714" s="41" t="s">
        <v>5462</v>
      </c>
      <c r="D2714" s="42"/>
      <c r="E2714" s="43"/>
      <c r="F2714" s="43"/>
      <c r="G2714" s="43"/>
      <c r="H2714" s="19">
        <v>5</v>
      </c>
    </row>
    <row r="2715" spans="1:8" x14ac:dyDescent="0.25">
      <c r="A2715" s="40" t="s">
        <v>5463</v>
      </c>
      <c r="B2715" s="40"/>
      <c r="C2715" s="41" t="s">
        <v>5464</v>
      </c>
      <c r="D2715" s="42" t="s">
        <v>21</v>
      </c>
      <c r="E2715" s="43">
        <v>34.54</v>
      </c>
      <c r="F2715" s="43">
        <v>10.84</v>
      </c>
      <c r="G2715" s="43">
        <v>45.38</v>
      </c>
      <c r="H2715" s="19">
        <v>9</v>
      </c>
    </row>
    <row r="2716" spans="1:8" ht="30" x14ac:dyDescent="0.25">
      <c r="A2716" s="40" t="s">
        <v>5465</v>
      </c>
      <c r="B2716" s="40"/>
      <c r="C2716" s="41" t="s">
        <v>5466</v>
      </c>
      <c r="D2716" s="42" t="s">
        <v>21</v>
      </c>
      <c r="E2716" s="43">
        <v>15.57</v>
      </c>
      <c r="F2716" s="43">
        <v>10.84</v>
      </c>
      <c r="G2716" s="43">
        <v>26.41</v>
      </c>
      <c r="H2716" s="19">
        <v>9</v>
      </c>
    </row>
    <row r="2717" spans="1:8" x14ac:dyDescent="0.25">
      <c r="A2717" s="40" t="s">
        <v>5467</v>
      </c>
      <c r="B2717" s="40"/>
      <c r="C2717" s="41" t="s">
        <v>5468</v>
      </c>
      <c r="D2717" s="42" t="s">
        <v>21</v>
      </c>
      <c r="E2717" s="43">
        <v>78.569999999999993</v>
      </c>
      <c r="F2717" s="43">
        <v>10.84</v>
      </c>
      <c r="G2717" s="43">
        <v>89.41</v>
      </c>
      <c r="H2717" s="19">
        <v>9</v>
      </c>
    </row>
    <row r="2718" spans="1:8" x14ac:dyDescent="0.25">
      <c r="A2718" s="40" t="s">
        <v>5469</v>
      </c>
      <c r="B2718" s="40"/>
      <c r="C2718" s="41" t="s">
        <v>5470</v>
      </c>
      <c r="D2718" s="42" t="s">
        <v>21</v>
      </c>
      <c r="E2718" s="43">
        <v>45.98</v>
      </c>
      <c r="F2718" s="43">
        <v>10.84</v>
      </c>
      <c r="G2718" s="43">
        <v>56.82</v>
      </c>
      <c r="H2718" s="19">
        <v>9</v>
      </c>
    </row>
    <row r="2719" spans="1:8" x14ac:dyDescent="0.25">
      <c r="A2719" s="40" t="s">
        <v>5471</v>
      </c>
      <c r="B2719" s="40"/>
      <c r="C2719" s="41" t="s">
        <v>5472</v>
      </c>
      <c r="D2719" s="42" t="s">
        <v>21</v>
      </c>
      <c r="E2719" s="43">
        <v>123.31</v>
      </c>
      <c r="F2719" s="43">
        <v>10.84</v>
      </c>
      <c r="G2719" s="43">
        <v>134.15</v>
      </c>
      <c r="H2719" s="19">
        <v>9</v>
      </c>
    </row>
    <row r="2720" spans="1:8" x14ac:dyDescent="0.25">
      <c r="A2720" s="40" t="s">
        <v>5473</v>
      </c>
      <c r="B2720" s="40"/>
      <c r="C2720" s="41" t="s">
        <v>5474</v>
      </c>
      <c r="D2720" s="42" t="s">
        <v>21</v>
      </c>
      <c r="E2720" s="43">
        <v>15.27</v>
      </c>
      <c r="F2720" s="43">
        <v>43.37</v>
      </c>
      <c r="G2720" s="43">
        <v>58.64</v>
      </c>
      <c r="H2720" s="19">
        <v>9</v>
      </c>
    </row>
    <row r="2721" spans="1:8" x14ac:dyDescent="0.25">
      <c r="A2721" s="40" t="s">
        <v>5475</v>
      </c>
      <c r="B2721" s="40"/>
      <c r="C2721" s="41" t="s">
        <v>5476</v>
      </c>
      <c r="D2721" s="42" t="s">
        <v>21</v>
      </c>
      <c r="E2721" s="43">
        <v>20.6</v>
      </c>
      <c r="F2721" s="43">
        <v>4.33</v>
      </c>
      <c r="G2721" s="43">
        <v>24.93</v>
      </c>
      <c r="H2721" s="19">
        <v>9</v>
      </c>
    </row>
    <row r="2722" spans="1:8" ht="30" x14ac:dyDescent="0.25">
      <c r="A2722" s="40" t="s">
        <v>5477</v>
      </c>
      <c r="B2722" s="40"/>
      <c r="C2722" s="41" t="s">
        <v>5478</v>
      </c>
      <c r="D2722" s="42" t="s">
        <v>21</v>
      </c>
      <c r="E2722" s="43">
        <v>26.74</v>
      </c>
      <c r="F2722" s="43">
        <v>4.33</v>
      </c>
      <c r="G2722" s="43">
        <v>31.07</v>
      </c>
      <c r="H2722" s="19">
        <v>9</v>
      </c>
    </row>
    <row r="2723" spans="1:8" x14ac:dyDescent="0.25">
      <c r="A2723" s="40" t="s">
        <v>5479</v>
      </c>
      <c r="B2723" s="40"/>
      <c r="C2723" s="41" t="s">
        <v>5480</v>
      </c>
      <c r="D2723" s="42" t="s">
        <v>21</v>
      </c>
      <c r="E2723" s="43">
        <v>16.12</v>
      </c>
      <c r="F2723" s="43">
        <v>4.33</v>
      </c>
      <c r="G2723" s="43">
        <v>20.45</v>
      </c>
      <c r="H2723" s="19">
        <v>9</v>
      </c>
    </row>
    <row r="2724" spans="1:8" x14ac:dyDescent="0.25">
      <c r="A2724" s="40" t="s">
        <v>5481</v>
      </c>
      <c r="B2724" s="40"/>
      <c r="C2724" s="41" t="s">
        <v>5482</v>
      </c>
      <c r="D2724" s="42" t="s">
        <v>21</v>
      </c>
      <c r="E2724" s="43">
        <v>3.95</v>
      </c>
      <c r="F2724" s="43">
        <v>4.33</v>
      </c>
      <c r="G2724" s="43">
        <v>8.2799999999999994</v>
      </c>
      <c r="H2724" s="19">
        <v>9</v>
      </c>
    </row>
    <row r="2725" spans="1:8" x14ac:dyDescent="0.25">
      <c r="A2725" s="40" t="s">
        <v>5483</v>
      </c>
      <c r="B2725" s="40"/>
      <c r="C2725" s="41" t="s">
        <v>5484</v>
      </c>
      <c r="D2725" s="42" t="s">
        <v>131</v>
      </c>
      <c r="E2725" s="43">
        <v>14.76</v>
      </c>
      <c r="F2725" s="43">
        <v>17.350000000000001</v>
      </c>
      <c r="G2725" s="43">
        <v>32.11</v>
      </c>
      <c r="H2725" s="19">
        <v>9</v>
      </c>
    </row>
    <row r="2726" spans="1:8" x14ac:dyDescent="0.25">
      <c r="A2726" s="40" t="s">
        <v>5485</v>
      </c>
      <c r="B2726" s="40"/>
      <c r="C2726" s="41" t="s">
        <v>5486</v>
      </c>
      <c r="D2726" s="42" t="s">
        <v>21</v>
      </c>
      <c r="E2726" s="43">
        <v>20.27</v>
      </c>
      <c r="F2726" s="43">
        <v>10.84</v>
      </c>
      <c r="G2726" s="43">
        <v>31.11</v>
      </c>
      <c r="H2726" s="19">
        <v>9</v>
      </c>
    </row>
    <row r="2727" spans="1:8" x14ac:dyDescent="0.25">
      <c r="A2727" s="40" t="s">
        <v>5487</v>
      </c>
      <c r="B2727" s="40"/>
      <c r="C2727" s="41" t="s">
        <v>5488</v>
      </c>
      <c r="D2727" s="42" t="s">
        <v>21</v>
      </c>
      <c r="E2727" s="43">
        <v>256.74</v>
      </c>
      <c r="F2727" s="43">
        <v>21.69</v>
      </c>
      <c r="G2727" s="43">
        <v>278.43</v>
      </c>
      <c r="H2727" s="19">
        <v>9</v>
      </c>
    </row>
    <row r="2728" spans="1:8" x14ac:dyDescent="0.25">
      <c r="A2728" s="40" t="s">
        <v>5489</v>
      </c>
      <c r="B2728" s="40"/>
      <c r="C2728" s="41" t="s">
        <v>8310</v>
      </c>
      <c r="D2728" s="42" t="s">
        <v>21</v>
      </c>
      <c r="E2728" s="43">
        <v>182.1</v>
      </c>
      <c r="F2728" s="43">
        <v>21.69</v>
      </c>
      <c r="G2728" s="43">
        <v>203.79</v>
      </c>
      <c r="H2728" s="19">
        <v>9</v>
      </c>
    </row>
    <row r="2729" spans="1:8" x14ac:dyDescent="0.25">
      <c r="A2729" s="40" t="s">
        <v>5491</v>
      </c>
      <c r="B2729" s="40"/>
      <c r="C2729" s="41" t="s">
        <v>5492</v>
      </c>
      <c r="D2729" s="42" t="s">
        <v>21</v>
      </c>
      <c r="E2729" s="43">
        <v>188.88</v>
      </c>
      <c r="F2729" s="43">
        <v>21.69</v>
      </c>
      <c r="G2729" s="43">
        <v>210.57</v>
      </c>
      <c r="H2729" s="19">
        <v>9</v>
      </c>
    </row>
    <row r="2730" spans="1:8" x14ac:dyDescent="0.25">
      <c r="A2730" s="40" t="s">
        <v>5493</v>
      </c>
      <c r="B2730" s="40"/>
      <c r="C2730" s="41" t="s">
        <v>5494</v>
      </c>
      <c r="D2730" s="42" t="s">
        <v>21</v>
      </c>
      <c r="E2730" s="43">
        <v>45.8</v>
      </c>
      <c r="F2730" s="43">
        <v>10.84</v>
      </c>
      <c r="G2730" s="43">
        <v>56.64</v>
      </c>
      <c r="H2730" s="19">
        <v>9</v>
      </c>
    </row>
    <row r="2731" spans="1:8" x14ac:dyDescent="0.25">
      <c r="A2731" s="40" t="s">
        <v>5495</v>
      </c>
      <c r="B2731" s="40"/>
      <c r="C2731" s="41" t="s">
        <v>5496</v>
      </c>
      <c r="D2731" s="42" t="s">
        <v>21</v>
      </c>
      <c r="E2731" s="43">
        <v>2.93</v>
      </c>
      <c r="F2731" s="43">
        <v>8.68</v>
      </c>
      <c r="G2731" s="43">
        <v>11.61</v>
      </c>
      <c r="H2731" s="19">
        <v>9</v>
      </c>
    </row>
    <row r="2732" spans="1:8" ht="30" x14ac:dyDescent="0.25">
      <c r="A2732" s="40" t="s">
        <v>5497</v>
      </c>
      <c r="B2732" s="40"/>
      <c r="C2732" s="41" t="s">
        <v>5498</v>
      </c>
      <c r="D2732" s="42" t="s">
        <v>21</v>
      </c>
      <c r="E2732" s="43">
        <v>10.24</v>
      </c>
      <c r="F2732" s="43">
        <v>10.84</v>
      </c>
      <c r="G2732" s="43">
        <v>21.08</v>
      </c>
      <c r="H2732" s="19">
        <v>9</v>
      </c>
    </row>
    <row r="2733" spans="1:8" ht="30" x14ac:dyDescent="0.25">
      <c r="A2733" s="40" t="s">
        <v>5499</v>
      </c>
      <c r="B2733" s="40"/>
      <c r="C2733" s="41" t="s">
        <v>5500</v>
      </c>
      <c r="D2733" s="42" t="s">
        <v>131</v>
      </c>
      <c r="E2733" s="43">
        <v>16.670000000000002</v>
      </c>
      <c r="F2733" s="43">
        <v>21.69</v>
      </c>
      <c r="G2733" s="43">
        <v>38.36</v>
      </c>
      <c r="H2733" s="19">
        <v>9</v>
      </c>
    </row>
    <row r="2734" spans="1:8" ht="30" x14ac:dyDescent="0.25">
      <c r="A2734" s="40" t="s">
        <v>5501</v>
      </c>
      <c r="B2734" s="40"/>
      <c r="C2734" s="41" t="s">
        <v>5502</v>
      </c>
      <c r="D2734" s="42" t="s">
        <v>21</v>
      </c>
      <c r="E2734" s="43">
        <v>10.63</v>
      </c>
      <c r="F2734" s="43">
        <v>10.84</v>
      </c>
      <c r="G2734" s="43">
        <v>21.47</v>
      </c>
      <c r="H2734" s="19">
        <v>9</v>
      </c>
    </row>
    <row r="2735" spans="1:8" ht="30" x14ac:dyDescent="0.25">
      <c r="A2735" s="40" t="s">
        <v>5503</v>
      </c>
      <c r="B2735" s="40"/>
      <c r="C2735" s="41" t="s">
        <v>5504</v>
      </c>
      <c r="D2735" s="42" t="s">
        <v>21</v>
      </c>
      <c r="E2735" s="43">
        <v>38.799999999999997</v>
      </c>
      <c r="F2735" s="43">
        <v>8.68</v>
      </c>
      <c r="G2735" s="43">
        <v>47.48</v>
      </c>
      <c r="H2735" s="19">
        <v>9</v>
      </c>
    </row>
    <row r="2736" spans="1:8" ht="30" x14ac:dyDescent="0.25">
      <c r="A2736" s="40" t="s">
        <v>5505</v>
      </c>
      <c r="B2736" s="40"/>
      <c r="C2736" s="41" t="s">
        <v>5506</v>
      </c>
      <c r="D2736" s="42" t="s">
        <v>21</v>
      </c>
      <c r="E2736" s="43">
        <v>4.79</v>
      </c>
      <c r="F2736" s="43">
        <v>10.84</v>
      </c>
      <c r="G2736" s="43">
        <v>15.63</v>
      </c>
      <c r="H2736" s="19">
        <v>9</v>
      </c>
    </row>
    <row r="2737" spans="1:8" x14ac:dyDescent="0.25">
      <c r="A2737" s="40" t="s">
        <v>5507</v>
      </c>
      <c r="B2737" s="40"/>
      <c r="C2737" s="41" t="s">
        <v>5508</v>
      </c>
      <c r="D2737" s="42" t="s">
        <v>21</v>
      </c>
      <c r="E2737" s="43">
        <v>45.34</v>
      </c>
      <c r="F2737" s="43">
        <v>2.17</v>
      </c>
      <c r="G2737" s="43">
        <v>47.51</v>
      </c>
      <c r="H2737" s="19">
        <v>9</v>
      </c>
    </row>
    <row r="2738" spans="1:8" ht="30" x14ac:dyDescent="0.25">
      <c r="A2738" s="40" t="s">
        <v>5509</v>
      </c>
      <c r="B2738" s="40"/>
      <c r="C2738" s="41" t="s">
        <v>5510</v>
      </c>
      <c r="D2738" s="42" t="s">
        <v>21</v>
      </c>
      <c r="E2738" s="43">
        <v>15.03</v>
      </c>
      <c r="F2738" s="43">
        <v>10.84</v>
      </c>
      <c r="G2738" s="43">
        <v>25.87</v>
      </c>
      <c r="H2738" s="19">
        <v>9</v>
      </c>
    </row>
    <row r="2739" spans="1:8" ht="30" x14ac:dyDescent="0.25">
      <c r="A2739" s="40" t="s">
        <v>5511</v>
      </c>
      <c r="B2739" s="40"/>
      <c r="C2739" s="41" t="s">
        <v>5512</v>
      </c>
      <c r="D2739" s="42" t="s">
        <v>21</v>
      </c>
      <c r="E2739" s="43">
        <v>25.94</v>
      </c>
      <c r="F2739" s="43">
        <v>10.84</v>
      </c>
      <c r="G2739" s="43">
        <v>36.78</v>
      </c>
      <c r="H2739" s="19">
        <v>9</v>
      </c>
    </row>
    <row r="2740" spans="1:8" ht="30" x14ac:dyDescent="0.25">
      <c r="A2740" s="40" t="s">
        <v>5513</v>
      </c>
      <c r="B2740" s="40"/>
      <c r="C2740" s="41" t="s">
        <v>5514</v>
      </c>
      <c r="D2740" s="42" t="s">
        <v>21</v>
      </c>
      <c r="E2740" s="43">
        <v>40.35</v>
      </c>
      <c r="F2740" s="43">
        <v>10.84</v>
      </c>
      <c r="G2740" s="43">
        <v>51.19</v>
      </c>
      <c r="H2740" s="19">
        <v>9</v>
      </c>
    </row>
    <row r="2741" spans="1:8" ht="30" x14ac:dyDescent="0.25">
      <c r="A2741" s="40" t="s">
        <v>5515</v>
      </c>
      <c r="B2741" s="40"/>
      <c r="C2741" s="41" t="s">
        <v>5516</v>
      </c>
      <c r="D2741" s="42" t="s">
        <v>131</v>
      </c>
      <c r="E2741" s="43">
        <v>183.3</v>
      </c>
      <c r="F2741" s="43">
        <v>21.69</v>
      </c>
      <c r="G2741" s="43">
        <v>204.99</v>
      </c>
      <c r="H2741" s="19">
        <v>9</v>
      </c>
    </row>
    <row r="2742" spans="1:8" ht="30" x14ac:dyDescent="0.25">
      <c r="A2742" s="40" t="s">
        <v>5517</v>
      </c>
      <c r="B2742" s="40"/>
      <c r="C2742" s="41" t="s">
        <v>5518</v>
      </c>
      <c r="D2742" s="42" t="s">
        <v>21</v>
      </c>
      <c r="E2742" s="43">
        <v>487.99</v>
      </c>
      <c r="F2742" s="43">
        <v>43.37</v>
      </c>
      <c r="G2742" s="43">
        <v>531.36</v>
      </c>
      <c r="H2742" s="19">
        <v>9</v>
      </c>
    </row>
    <row r="2743" spans="1:8" ht="30" x14ac:dyDescent="0.25">
      <c r="A2743" s="40" t="s">
        <v>5519</v>
      </c>
      <c r="B2743" s="40"/>
      <c r="C2743" s="41" t="s">
        <v>5520</v>
      </c>
      <c r="D2743" s="42" t="s">
        <v>21</v>
      </c>
      <c r="E2743" s="43">
        <v>343.04</v>
      </c>
      <c r="F2743" s="43">
        <v>43.37</v>
      </c>
      <c r="G2743" s="43">
        <v>386.41</v>
      </c>
      <c r="H2743" s="19">
        <v>9</v>
      </c>
    </row>
    <row r="2744" spans="1:8" x14ac:dyDescent="0.25">
      <c r="A2744" s="40" t="s">
        <v>5521</v>
      </c>
      <c r="B2744" s="40"/>
      <c r="C2744" s="41" t="s">
        <v>5522</v>
      </c>
      <c r="D2744" s="42" t="s">
        <v>21</v>
      </c>
      <c r="E2744" s="43">
        <v>1.36</v>
      </c>
      <c r="F2744" s="43">
        <v>1.76</v>
      </c>
      <c r="G2744" s="43">
        <v>3.12</v>
      </c>
      <c r="H2744" s="19">
        <v>9</v>
      </c>
    </row>
    <row r="2745" spans="1:8" ht="30" x14ac:dyDescent="0.25">
      <c r="A2745" s="40" t="s">
        <v>5523</v>
      </c>
      <c r="B2745" s="40"/>
      <c r="C2745" s="41" t="s">
        <v>5524</v>
      </c>
      <c r="D2745" s="42" t="s">
        <v>21</v>
      </c>
      <c r="E2745" s="43">
        <v>7.55</v>
      </c>
      <c r="F2745" s="43">
        <v>10.84</v>
      </c>
      <c r="G2745" s="43">
        <v>18.39</v>
      </c>
      <c r="H2745" s="19">
        <v>9</v>
      </c>
    </row>
    <row r="2746" spans="1:8" ht="30" x14ac:dyDescent="0.25">
      <c r="A2746" s="40" t="s">
        <v>5525</v>
      </c>
      <c r="B2746" s="40"/>
      <c r="C2746" s="41" t="s">
        <v>5526</v>
      </c>
      <c r="D2746" s="42" t="s">
        <v>131</v>
      </c>
      <c r="E2746" s="43">
        <v>7.8</v>
      </c>
      <c r="F2746" s="43">
        <v>21.69</v>
      </c>
      <c r="G2746" s="43">
        <v>29.49</v>
      </c>
      <c r="H2746" s="19">
        <v>9</v>
      </c>
    </row>
    <row r="2747" spans="1:8" ht="30" x14ac:dyDescent="0.25">
      <c r="A2747" s="40" t="s">
        <v>5527</v>
      </c>
      <c r="B2747" s="40"/>
      <c r="C2747" s="41" t="s">
        <v>5528</v>
      </c>
      <c r="D2747" s="42" t="s">
        <v>21</v>
      </c>
      <c r="E2747" s="43">
        <v>18.48</v>
      </c>
      <c r="F2747" s="43">
        <v>4.33</v>
      </c>
      <c r="G2747" s="43">
        <v>22.81</v>
      </c>
      <c r="H2747" s="19">
        <v>9</v>
      </c>
    </row>
    <row r="2748" spans="1:8" ht="30" x14ac:dyDescent="0.25">
      <c r="A2748" s="40" t="s">
        <v>5529</v>
      </c>
      <c r="B2748" s="40"/>
      <c r="C2748" s="41" t="s">
        <v>5530</v>
      </c>
      <c r="D2748" s="42" t="s">
        <v>21</v>
      </c>
      <c r="E2748" s="43">
        <v>7.56</v>
      </c>
      <c r="F2748" s="43">
        <v>10.84</v>
      </c>
      <c r="G2748" s="43">
        <v>18.399999999999999</v>
      </c>
      <c r="H2748" s="19">
        <v>9</v>
      </c>
    </row>
    <row r="2749" spans="1:8" ht="30" x14ac:dyDescent="0.25">
      <c r="A2749" s="40" t="s">
        <v>5531</v>
      </c>
      <c r="B2749" s="40"/>
      <c r="C2749" s="41" t="s">
        <v>5532</v>
      </c>
      <c r="D2749" s="42" t="s">
        <v>21</v>
      </c>
      <c r="E2749" s="43">
        <v>6.05</v>
      </c>
      <c r="F2749" s="43">
        <v>10.84</v>
      </c>
      <c r="G2749" s="43">
        <v>16.89</v>
      </c>
      <c r="H2749" s="19">
        <v>9</v>
      </c>
    </row>
    <row r="2750" spans="1:8" ht="30" x14ac:dyDescent="0.25">
      <c r="A2750" s="40" t="s">
        <v>5533</v>
      </c>
      <c r="B2750" s="40"/>
      <c r="C2750" s="41" t="s">
        <v>5534</v>
      </c>
      <c r="D2750" s="42" t="s">
        <v>131</v>
      </c>
      <c r="E2750" s="43">
        <v>62.65</v>
      </c>
      <c r="F2750" s="43">
        <v>10.84</v>
      </c>
      <c r="G2750" s="43">
        <v>73.489999999999995</v>
      </c>
      <c r="H2750" s="19">
        <v>9</v>
      </c>
    </row>
    <row r="2751" spans="1:8" ht="30" x14ac:dyDescent="0.25">
      <c r="A2751" s="40" t="s">
        <v>5535</v>
      </c>
      <c r="B2751" s="40"/>
      <c r="C2751" s="41" t="s">
        <v>5536</v>
      </c>
      <c r="D2751" s="42" t="s">
        <v>21</v>
      </c>
      <c r="E2751" s="43">
        <v>46.8</v>
      </c>
      <c r="F2751" s="43">
        <v>10.84</v>
      </c>
      <c r="G2751" s="43">
        <v>57.64</v>
      </c>
      <c r="H2751" s="19">
        <v>9</v>
      </c>
    </row>
    <row r="2752" spans="1:8" ht="30" x14ac:dyDescent="0.25">
      <c r="A2752" s="40" t="s">
        <v>5537</v>
      </c>
      <c r="B2752" s="40"/>
      <c r="C2752" s="41" t="s">
        <v>5538</v>
      </c>
      <c r="D2752" s="42" t="s">
        <v>21</v>
      </c>
      <c r="E2752" s="43">
        <v>52.35</v>
      </c>
      <c r="F2752" s="43">
        <v>10.84</v>
      </c>
      <c r="G2752" s="43">
        <v>63.19</v>
      </c>
      <c r="H2752" s="19">
        <v>9</v>
      </c>
    </row>
    <row r="2753" spans="1:8" x14ac:dyDescent="0.25">
      <c r="A2753" s="40" t="s">
        <v>5539</v>
      </c>
      <c r="B2753" s="40"/>
      <c r="C2753" s="41" t="s">
        <v>5540</v>
      </c>
      <c r="D2753" s="42" t="s">
        <v>21</v>
      </c>
      <c r="E2753" s="43">
        <v>5.9</v>
      </c>
      <c r="F2753" s="43">
        <v>10.84</v>
      </c>
      <c r="G2753" s="43">
        <v>16.739999999999998</v>
      </c>
      <c r="H2753" s="19">
        <v>9</v>
      </c>
    </row>
    <row r="2754" spans="1:8" x14ac:dyDescent="0.25">
      <c r="A2754" s="40" t="s">
        <v>5541</v>
      </c>
      <c r="B2754" s="40"/>
      <c r="C2754" s="41" t="s">
        <v>5542</v>
      </c>
      <c r="D2754" s="42" t="s">
        <v>21</v>
      </c>
      <c r="E2754" s="43">
        <v>8.48</v>
      </c>
      <c r="F2754" s="43">
        <v>10.84</v>
      </c>
      <c r="G2754" s="43">
        <v>19.32</v>
      </c>
      <c r="H2754" s="19">
        <v>9</v>
      </c>
    </row>
    <row r="2755" spans="1:8" x14ac:dyDescent="0.25">
      <c r="A2755" s="40" t="s">
        <v>5543</v>
      </c>
      <c r="B2755" s="40"/>
      <c r="C2755" s="41" t="s">
        <v>5544</v>
      </c>
      <c r="D2755" s="42" t="s">
        <v>21</v>
      </c>
      <c r="E2755" s="43">
        <v>12.13</v>
      </c>
      <c r="F2755" s="43">
        <v>10.84</v>
      </c>
      <c r="G2755" s="43">
        <v>22.97</v>
      </c>
      <c r="H2755" s="19">
        <v>9</v>
      </c>
    </row>
    <row r="2756" spans="1:8" x14ac:dyDescent="0.25">
      <c r="A2756" s="40" t="s">
        <v>5545</v>
      </c>
      <c r="B2756" s="40"/>
      <c r="C2756" s="41" t="s">
        <v>5546</v>
      </c>
      <c r="D2756" s="42" t="s">
        <v>21</v>
      </c>
      <c r="E2756" s="43">
        <v>21.24</v>
      </c>
      <c r="F2756" s="43">
        <v>10.84</v>
      </c>
      <c r="G2756" s="43">
        <v>32.08</v>
      </c>
      <c r="H2756" s="19">
        <v>9</v>
      </c>
    </row>
    <row r="2757" spans="1:8" ht="30" x14ac:dyDescent="0.25">
      <c r="A2757" s="40" t="s">
        <v>5547</v>
      </c>
      <c r="B2757" s="40"/>
      <c r="C2757" s="41" t="s">
        <v>5548</v>
      </c>
      <c r="D2757" s="42" t="s">
        <v>21</v>
      </c>
      <c r="E2757" s="43">
        <v>103.81</v>
      </c>
      <c r="F2757" s="43">
        <v>10.84</v>
      </c>
      <c r="G2757" s="43">
        <v>114.65</v>
      </c>
      <c r="H2757" s="19">
        <v>9</v>
      </c>
    </row>
    <row r="2758" spans="1:8" ht="30" x14ac:dyDescent="0.25">
      <c r="A2758" s="40" t="s">
        <v>5549</v>
      </c>
      <c r="B2758" s="40"/>
      <c r="C2758" s="41" t="s">
        <v>5550</v>
      </c>
      <c r="D2758" s="42" t="s">
        <v>73</v>
      </c>
      <c r="E2758" s="43">
        <v>210.66</v>
      </c>
      <c r="F2758" s="43">
        <v>4.41</v>
      </c>
      <c r="G2758" s="43">
        <v>215.07</v>
      </c>
      <c r="H2758" s="19">
        <v>9</v>
      </c>
    </row>
    <row r="2759" spans="1:8" x14ac:dyDescent="0.25">
      <c r="A2759" s="40" t="s">
        <v>5551</v>
      </c>
      <c r="B2759" s="40"/>
      <c r="C2759" s="41" t="s">
        <v>5552</v>
      </c>
      <c r="D2759" s="42"/>
      <c r="E2759" s="43"/>
      <c r="F2759" s="43"/>
      <c r="G2759" s="43"/>
      <c r="H2759" s="19">
        <v>5</v>
      </c>
    </row>
    <row r="2760" spans="1:8" ht="30" x14ac:dyDescent="0.25">
      <c r="A2760" s="40" t="s">
        <v>5553</v>
      </c>
      <c r="B2760" s="40"/>
      <c r="C2760" s="41" t="s">
        <v>5554</v>
      </c>
      <c r="D2760" s="42" t="s">
        <v>21</v>
      </c>
      <c r="E2760" s="43">
        <v>9.98</v>
      </c>
      <c r="F2760" s="43">
        <v>21.69</v>
      </c>
      <c r="G2760" s="43">
        <v>31.67</v>
      </c>
      <c r="H2760" s="19">
        <v>9</v>
      </c>
    </row>
    <row r="2761" spans="1:8" ht="30" x14ac:dyDescent="0.25">
      <c r="A2761" s="40" t="s">
        <v>5555</v>
      </c>
      <c r="B2761" s="40"/>
      <c r="C2761" s="41" t="s">
        <v>5556</v>
      </c>
      <c r="D2761" s="42" t="s">
        <v>21</v>
      </c>
      <c r="E2761" s="43">
        <v>19.579999999999998</v>
      </c>
      <c r="F2761" s="43">
        <v>21.69</v>
      </c>
      <c r="G2761" s="43">
        <v>41.27</v>
      </c>
      <c r="H2761" s="19">
        <v>9</v>
      </c>
    </row>
    <row r="2762" spans="1:8" ht="30" x14ac:dyDescent="0.25">
      <c r="A2762" s="40" t="s">
        <v>5557</v>
      </c>
      <c r="B2762" s="40"/>
      <c r="C2762" s="41" t="s">
        <v>5558</v>
      </c>
      <c r="D2762" s="42" t="s">
        <v>21</v>
      </c>
      <c r="E2762" s="43">
        <v>19.68</v>
      </c>
      <c r="F2762" s="43">
        <v>21.69</v>
      </c>
      <c r="G2762" s="43">
        <v>41.37</v>
      </c>
      <c r="H2762" s="19">
        <v>9</v>
      </c>
    </row>
    <row r="2763" spans="1:8" ht="30" x14ac:dyDescent="0.25">
      <c r="A2763" s="40" t="s">
        <v>5559</v>
      </c>
      <c r="B2763" s="40"/>
      <c r="C2763" s="41" t="s">
        <v>5560</v>
      </c>
      <c r="D2763" s="42" t="s">
        <v>21</v>
      </c>
      <c r="E2763" s="43">
        <v>36.67</v>
      </c>
      <c r="F2763" s="43">
        <v>21.69</v>
      </c>
      <c r="G2763" s="43">
        <v>58.36</v>
      </c>
      <c r="H2763" s="19">
        <v>9</v>
      </c>
    </row>
    <row r="2764" spans="1:8" ht="30" x14ac:dyDescent="0.25">
      <c r="A2764" s="40" t="s">
        <v>5561</v>
      </c>
      <c r="B2764" s="40"/>
      <c r="C2764" s="41" t="s">
        <v>5562</v>
      </c>
      <c r="D2764" s="42" t="s">
        <v>21</v>
      </c>
      <c r="E2764" s="43">
        <v>10.15</v>
      </c>
      <c r="F2764" s="43">
        <v>21.69</v>
      </c>
      <c r="G2764" s="43">
        <v>31.84</v>
      </c>
      <c r="H2764" s="19">
        <v>9</v>
      </c>
    </row>
    <row r="2765" spans="1:8" ht="30" x14ac:dyDescent="0.25">
      <c r="A2765" s="40" t="s">
        <v>5563</v>
      </c>
      <c r="B2765" s="40"/>
      <c r="C2765" s="41" t="s">
        <v>5564</v>
      </c>
      <c r="D2765" s="42" t="s">
        <v>21</v>
      </c>
      <c r="E2765" s="43">
        <v>19.420000000000002</v>
      </c>
      <c r="F2765" s="43">
        <v>21.69</v>
      </c>
      <c r="G2765" s="43">
        <v>41.11</v>
      </c>
      <c r="H2765" s="19">
        <v>9</v>
      </c>
    </row>
    <row r="2766" spans="1:8" ht="30" x14ac:dyDescent="0.25">
      <c r="A2766" s="40" t="s">
        <v>5565</v>
      </c>
      <c r="B2766" s="40"/>
      <c r="C2766" s="41" t="s">
        <v>5566</v>
      </c>
      <c r="D2766" s="42" t="s">
        <v>21</v>
      </c>
      <c r="E2766" s="43">
        <v>9.99</v>
      </c>
      <c r="F2766" s="43">
        <v>21.69</v>
      </c>
      <c r="G2766" s="43">
        <v>31.68</v>
      </c>
      <c r="H2766" s="19">
        <v>9</v>
      </c>
    </row>
    <row r="2767" spans="1:8" ht="30" x14ac:dyDescent="0.25">
      <c r="A2767" s="40" t="s">
        <v>5567</v>
      </c>
      <c r="B2767" s="40"/>
      <c r="C2767" s="41" t="s">
        <v>5568</v>
      </c>
      <c r="D2767" s="42" t="s">
        <v>21</v>
      </c>
      <c r="E2767" s="43">
        <v>36.81</v>
      </c>
      <c r="F2767" s="43">
        <v>21.69</v>
      </c>
      <c r="G2767" s="43">
        <v>58.5</v>
      </c>
      <c r="H2767" s="19">
        <v>9</v>
      </c>
    </row>
    <row r="2768" spans="1:8" ht="30" x14ac:dyDescent="0.25">
      <c r="A2768" s="40" t="s">
        <v>5569</v>
      </c>
      <c r="B2768" s="40"/>
      <c r="C2768" s="41" t="s">
        <v>5570</v>
      </c>
      <c r="D2768" s="42" t="s">
        <v>21</v>
      </c>
      <c r="E2768" s="43">
        <v>19.8</v>
      </c>
      <c r="F2768" s="43">
        <v>21.69</v>
      </c>
      <c r="G2768" s="43">
        <v>41.49</v>
      </c>
      <c r="H2768" s="19">
        <v>9</v>
      </c>
    </row>
    <row r="2769" spans="1:8" ht="30" x14ac:dyDescent="0.25">
      <c r="A2769" s="40" t="s">
        <v>5571</v>
      </c>
      <c r="B2769" s="40"/>
      <c r="C2769" s="41" t="s">
        <v>5572</v>
      </c>
      <c r="D2769" s="42" t="s">
        <v>21</v>
      </c>
      <c r="E2769" s="43">
        <v>36.78</v>
      </c>
      <c r="F2769" s="43">
        <v>21.69</v>
      </c>
      <c r="G2769" s="43">
        <v>58.47</v>
      </c>
      <c r="H2769" s="19">
        <v>9</v>
      </c>
    </row>
    <row r="2770" spans="1:8" ht="30" x14ac:dyDescent="0.25">
      <c r="A2770" s="40" t="s">
        <v>5573</v>
      </c>
      <c r="B2770" s="40"/>
      <c r="C2770" s="41" t="s">
        <v>5574</v>
      </c>
      <c r="D2770" s="42" t="s">
        <v>21</v>
      </c>
      <c r="E2770" s="43">
        <v>20.16</v>
      </c>
      <c r="F2770" s="43">
        <v>21.69</v>
      </c>
      <c r="G2770" s="43">
        <v>41.85</v>
      </c>
      <c r="H2770" s="19">
        <v>9</v>
      </c>
    </row>
    <row r="2771" spans="1:8" ht="30" x14ac:dyDescent="0.25">
      <c r="A2771" s="40" t="s">
        <v>5575</v>
      </c>
      <c r="B2771" s="40"/>
      <c r="C2771" s="41" t="s">
        <v>5576</v>
      </c>
      <c r="D2771" s="42" t="s">
        <v>21</v>
      </c>
      <c r="E2771" s="43">
        <v>19.28</v>
      </c>
      <c r="F2771" s="43">
        <v>21.69</v>
      </c>
      <c r="G2771" s="43">
        <v>40.97</v>
      </c>
      <c r="H2771" s="19">
        <v>9</v>
      </c>
    </row>
    <row r="2772" spans="1:8" ht="30" x14ac:dyDescent="0.25">
      <c r="A2772" s="40" t="s">
        <v>5577</v>
      </c>
      <c r="B2772" s="40"/>
      <c r="C2772" s="41" t="s">
        <v>5578</v>
      </c>
      <c r="D2772" s="42" t="s">
        <v>21</v>
      </c>
      <c r="E2772" s="43">
        <v>19.48</v>
      </c>
      <c r="F2772" s="43">
        <v>21.69</v>
      </c>
      <c r="G2772" s="43">
        <v>41.17</v>
      </c>
      <c r="H2772" s="19">
        <v>9</v>
      </c>
    </row>
    <row r="2773" spans="1:8" ht="30" x14ac:dyDescent="0.25">
      <c r="A2773" s="40" t="s">
        <v>5579</v>
      </c>
      <c r="B2773" s="40"/>
      <c r="C2773" s="41" t="s">
        <v>5580</v>
      </c>
      <c r="D2773" s="42" t="s">
        <v>21</v>
      </c>
      <c r="E2773" s="43">
        <v>9.81</v>
      </c>
      <c r="F2773" s="43">
        <v>21.69</v>
      </c>
      <c r="G2773" s="43">
        <v>31.5</v>
      </c>
      <c r="H2773" s="19">
        <v>9</v>
      </c>
    </row>
    <row r="2774" spans="1:8" ht="45" x14ac:dyDescent="0.25">
      <c r="A2774" s="40" t="s">
        <v>5581</v>
      </c>
      <c r="B2774" s="40"/>
      <c r="C2774" s="41" t="s">
        <v>5582</v>
      </c>
      <c r="D2774" s="42" t="s">
        <v>21</v>
      </c>
      <c r="E2774" s="43">
        <v>21.35</v>
      </c>
      <c r="F2774" s="43">
        <v>21.69</v>
      </c>
      <c r="G2774" s="43">
        <v>43.04</v>
      </c>
      <c r="H2774" s="19">
        <v>9</v>
      </c>
    </row>
    <row r="2775" spans="1:8" ht="45" x14ac:dyDescent="0.25">
      <c r="A2775" s="40" t="s">
        <v>5583</v>
      </c>
      <c r="B2775" s="40"/>
      <c r="C2775" s="41" t="s">
        <v>5584</v>
      </c>
      <c r="D2775" s="42" t="s">
        <v>21</v>
      </c>
      <c r="E2775" s="43">
        <v>19.510000000000002</v>
      </c>
      <c r="F2775" s="43">
        <v>21.69</v>
      </c>
      <c r="G2775" s="43">
        <v>41.2</v>
      </c>
      <c r="H2775" s="19">
        <v>9</v>
      </c>
    </row>
    <row r="2776" spans="1:8" ht="45" x14ac:dyDescent="0.25">
      <c r="A2776" s="40" t="s">
        <v>5585</v>
      </c>
      <c r="B2776" s="40"/>
      <c r="C2776" s="41" t="s">
        <v>5586</v>
      </c>
      <c r="D2776" s="42" t="s">
        <v>21</v>
      </c>
      <c r="E2776" s="43">
        <v>19.52</v>
      </c>
      <c r="F2776" s="43">
        <v>21.69</v>
      </c>
      <c r="G2776" s="43">
        <v>41.21</v>
      </c>
      <c r="H2776" s="19">
        <v>9</v>
      </c>
    </row>
    <row r="2777" spans="1:8" ht="30" x14ac:dyDescent="0.25">
      <c r="A2777" s="40" t="s">
        <v>5587</v>
      </c>
      <c r="B2777" s="40"/>
      <c r="C2777" s="41" t="s">
        <v>5588</v>
      </c>
      <c r="D2777" s="42" t="s">
        <v>21</v>
      </c>
      <c r="E2777" s="43">
        <v>9.9600000000000009</v>
      </c>
      <c r="F2777" s="43">
        <v>21.69</v>
      </c>
      <c r="G2777" s="43">
        <v>31.65</v>
      </c>
      <c r="H2777" s="19">
        <v>9</v>
      </c>
    </row>
    <row r="2778" spans="1:8" ht="30" x14ac:dyDescent="0.25">
      <c r="A2778" s="40" t="s">
        <v>5589</v>
      </c>
      <c r="B2778" s="40"/>
      <c r="C2778" s="41" t="s">
        <v>5590</v>
      </c>
      <c r="D2778" s="42" t="s">
        <v>21</v>
      </c>
      <c r="E2778" s="43">
        <v>9.91</v>
      </c>
      <c r="F2778" s="43">
        <v>21.69</v>
      </c>
      <c r="G2778" s="43">
        <v>31.6</v>
      </c>
      <c r="H2778" s="19">
        <v>9</v>
      </c>
    </row>
    <row r="2779" spans="1:8" ht="30" x14ac:dyDescent="0.25">
      <c r="A2779" s="40" t="s">
        <v>5591</v>
      </c>
      <c r="B2779" s="40"/>
      <c r="C2779" s="41" t="s">
        <v>5592</v>
      </c>
      <c r="D2779" s="42" t="s">
        <v>21</v>
      </c>
      <c r="E2779" s="43">
        <v>19.55</v>
      </c>
      <c r="F2779" s="43">
        <v>21.69</v>
      </c>
      <c r="G2779" s="43">
        <v>41.24</v>
      </c>
      <c r="H2779" s="19">
        <v>9</v>
      </c>
    </row>
    <row r="2780" spans="1:8" x14ac:dyDescent="0.25">
      <c r="A2780" s="40" t="s">
        <v>5593</v>
      </c>
      <c r="B2780" s="40"/>
      <c r="C2780" s="41" t="s">
        <v>5594</v>
      </c>
      <c r="D2780" s="42"/>
      <c r="E2780" s="43"/>
      <c r="F2780" s="43"/>
      <c r="G2780" s="43"/>
      <c r="H2780" s="19">
        <v>2</v>
      </c>
    </row>
    <row r="2781" spans="1:8" x14ac:dyDescent="0.25">
      <c r="A2781" s="40" t="s">
        <v>5595</v>
      </c>
      <c r="B2781" s="40"/>
      <c r="C2781" s="41" t="s">
        <v>5596</v>
      </c>
      <c r="D2781" s="42"/>
      <c r="E2781" s="43"/>
      <c r="F2781" s="43"/>
      <c r="G2781" s="43"/>
      <c r="H2781" s="19">
        <v>5</v>
      </c>
    </row>
    <row r="2782" spans="1:8" ht="45" x14ac:dyDescent="0.25">
      <c r="A2782" s="40" t="s">
        <v>5597</v>
      </c>
      <c r="B2782" s="40"/>
      <c r="C2782" s="41" t="s">
        <v>5598</v>
      </c>
      <c r="D2782" s="42" t="s">
        <v>21</v>
      </c>
      <c r="E2782" s="43">
        <v>1286.74</v>
      </c>
      <c r="F2782" s="43">
        <v>61.01</v>
      </c>
      <c r="G2782" s="43">
        <v>1347.75</v>
      </c>
      <c r="H2782" s="19">
        <v>9</v>
      </c>
    </row>
    <row r="2783" spans="1:8" ht="45" x14ac:dyDescent="0.25">
      <c r="A2783" s="40" t="s">
        <v>5599</v>
      </c>
      <c r="B2783" s="40"/>
      <c r="C2783" s="41" t="s">
        <v>5600</v>
      </c>
      <c r="D2783" s="42" t="s">
        <v>21</v>
      </c>
      <c r="E2783" s="43">
        <v>1768.72</v>
      </c>
      <c r="F2783" s="43">
        <v>61.01</v>
      </c>
      <c r="G2783" s="43">
        <v>1829.73</v>
      </c>
      <c r="H2783" s="19">
        <v>9</v>
      </c>
    </row>
    <row r="2784" spans="1:8" x14ac:dyDescent="0.25">
      <c r="A2784" s="40" t="s">
        <v>5601</v>
      </c>
      <c r="B2784" s="40"/>
      <c r="C2784" s="41" t="s">
        <v>5602</v>
      </c>
      <c r="D2784" s="42"/>
      <c r="E2784" s="43"/>
      <c r="F2784" s="43"/>
      <c r="G2784" s="43"/>
      <c r="H2784" s="19">
        <v>5</v>
      </c>
    </row>
    <row r="2785" spans="1:8" x14ac:dyDescent="0.25">
      <c r="A2785" s="40" t="s">
        <v>5603</v>
      </c>
      <c r="B2785" s="40"/>
      <c r="C2785" s="41" t="s">
        <v>5604</v>
      </c>
      <c r="D2785" s="42" t="s">
        <v>21</v>
      </c>
      <c r="E2785" s="43">
        <v>18.850000000000001</v>
      </c>
      <c r="F2785" s="43">
        <v>21.69</v>
      </c>
      <c r="G2785" s="43">
        <v>40.54</v>
      </c>
      <c r="H2785" s="19">
        <v>9</v>
      </c>
    </row>
    <row r="2786" spans="1:8" ht="30" x14ac:dyDescent="0.25">
      <c r="A2786" s="40" t="s">
        <v>5605</v>
      </c>
      <c r="B2786" s="40"/>
      <c r="C2786" s="41" t="s">
        <v>5606</v>
      </c>
      <c r="D2786" s="42" t="s">
        <v>21</v>
      </c>
      <c r="E2786" s="43">
        <v>917.41</v>
      </c>
      <c r="F2786" s="43">
        <v>41.2</v>
      </c>
      <c r="G2786" s="43">
        <v>958.61</v>
      </c>
      <c r="H2786" s="19">
        <v>9</v>
      </c>
    </row>
    <row r="2787" spans="1:8" x14ac:dyDescent="0.25">
      <c r="A2787" s="40" t="s">
        <v>5607</v>
      </c>
      <c r="B2787" s="40"/>
      <c r="C2787" s="41" t="s">
        <v>5608</v>
      </c>
      <c r="D2787" s="42" t="s">
        <v>21</v>
      </c>
      <c r="E2787" s="43">
        <v>438.11</v>
      </c>
      <c r="F2787" s="43">
        <v>34.56</v>
      </c>
      <c r="G2787" s="43">
        <v>472.67</v>
      </c>
      <c r="H2787" s="19">
        <v>9</v>
      </c>
    </row>
    <row r="2788" spans="1:8" ht="30" x14ac:dyDescent="0.25">
      <c r="A2788" s="40" t="s">
        <v>5609</v>
      </c>
      <c r="B2788" s="40"/>
      <c r="C2788" s="41" t="s">
        <v>5610</v>
      </c>
      <c r="D2788" s="42" t="s">
        <v>21</v>
      </c>
      <c r="E2788" s="43">
        <v>174.57</v>
      </c>
      <c r="F2788" s="43">
        <v>21.69</v>
      </c>
      <c r="G2788" s="43">
        <v>196.26</v>
      </c>
      <c r="H2788" s="19">
        <v>9</v>
      </c>
    </row>
    <row r="2789" spans="1:8" ht="30" x14ac:dyDescent="0.25">
      <c r="A2789" s="40" t="s">
        <v>5611</v>
      </c>
      <c r="B2789" s="40"/>
      <c r="C2789" s="41" t="s">
        <v>5612</v>
      </c>
      <c r="D2789" s="42" t="s">
        <v>21</v>
      </c>
      <c r="E2789" s="43">
        <v>13.91</v>
      </c>
      <c r="F2789" s="43">
        <v>26.1</v>
      </c>
      <c r="G2789" s="43">
        <v>40.01</v>
      </c>
      <c r="H2789" s="19">
        <v>9</v>
      </c>
    </row>
    <row r="2790" spans="1:8" x14ac:dyDescent="0.25">
      <c r="A2790" s="40" t="s">
        <v>5613</v>
      </c>
      <c r="B2790" s="40"/>
      <c r="C2790" s="41" t="s">
        <v>5614</v>
      </c>
      <c r="D2790" s="42" t="s">
        <v>21</v>
      </c>
      <c r="E2790" s="43">
        <v>84.4</v>
      </c>
      <c r="F2790" s="43">
        <v>34.56</v>
      </c>
      <c r="G2790" s="43">
        <v>118.96</v>
      </c>
      <c r="H2790" s="19">
        <v>9</v>
      </c>
    </row>
    <row r="2791" spans="1:8" ht="30" x14ac:dyDescent="0.25">
      <c r="A2791" s="40" t="s">
        <v>5615</v>
      </c>
      <c r="B2791" s="40"/>
      <c r="C2791" s="41" t="s">
        <v>5616</v>
      </c>
      <c r="D2791" s="42" t="s">
        <v>21</v>
      </c>
      <c r="E2791" s="43">
        <v>1885.25</v>
      </c>
      <c r="F2791" s="43">
        <v>86.74</v>
      </c>
      <c r="G2791" s="43">
        <v>1971.99</v>
      </c>
      <c r="H2791" s="19">
        <v>9</v>
      </c>
    </row>
    <row r="2792" spans="1:8" x14ac:dyDescent="0.25">
      <c r="A2792" s="40" t="s">
        <v>5617</v>
      </c>
      <c r="B2792" s="40"/>
      <c r="C2792" s="41" t="s">
        <v>5618</v>
      </c>
      <c r="D2792" s="42" t="s">
        <v>21</v>
      </c>
      <c r="E2792" s="43">
        <v>436.7</v>
      </c>
      <c r="F2792" s="43">
        <v>34.56</v>
      </c>
      <c r="G2792" s="43">
        <v>471.26</v>
      </c>
      <c r="H2792" s="19">
        <v>9</v>
      </c>
    </row>
    <row r="2793" spans="1:8" x14ac:dyDescent="0.25">
      <c r="A2793" s="40" t="s">
        <v>5619</v>
      </c>
      <c r="B2793" s="40"/>
      <c r="C2793" s="41" t="s">
        <v>5620</v>
      </c>
      <c r="D2793" s="42" t="s">
        <v>21</v>
      </c>
      <c r="E2793" s="43">
        <v>144.66999999999999</v>
      </c>
      <c r="F2793" s="43">
        <v>34.56</v>
      </c>
      <c r="G2793" s="43">
        <v>179.23</v>
      </c>
      <c r="H2793" s="19">
        <v>9</v>
      </c>
    </row>
    <row r="2794" spans="1:8" x14ac:dyDescent="0.25">
      <c r="A2794" s="40" t="s">
        <v>5621</v>
      </c>
      <c r="B2794" s="40"/>
      <c r="C2794" s="41" t="s">
        <v>5622</v>
      </c>
      <c r="D2794" s="42"/>
      <c r="E2794" s="43"/>
      <c r="F2794" s="43"/>
      <c r="G2794" s="43"/>
      <c r="H2794" s="19">
        <v>5</v>
      </c>
    </row>
    <row r="2795" spans="1:8" x14ac:dyDescent="0.25">
      <c r="A2795" s="40" t="s">
        <v>5623</v>
      </c>
      <c r="B2795" s="40"/>
      <c r="C2795" s="41" t="s">
        <v>5624</v>
      </c>
      <c r="D2795" s="42" t="s">
        <v>21</v>
      </c>
      <c r="E2795" s="43">
        <v>24620.74</v>
      </c>
      <c r="F2795" s="43">
        <v>173.48</v>
      </c>
      <c r="G2795" s="43">
        <v>24794.22</v>
      </c>
      <c r="H2795" s="19">
        <v>9</v>
      </c>
    </row>
    <row r="2796" spans="1:8" x14ac:dyDescent="0.25">
      <c r="A2796" s="40" t="s">
        <v>5625</v>
      </c>
      <c r="B2796" s="40"/>
      <c r="C2796" s="41" t="s">
        <v>5626</v>
      </c>
      <c r="D2796" s="42" t="s">
        <v>21</v>
      </c>
      <c r="E2796" s="43">
        <v>17492.23</v>
      </c>
      <c r="F2796" s="43">
        <v>195.17</v>
      </c>
      <c r="G2796" s="43">
        <v>17687.400000000001</v>
      </c>
      <c r="H2796" s="19">
        <v>9</v>
      </c>
    </row>
    <row r="2797" spans="1:8" ht="30" x14ac:dyDescent="0.25">
      <c r="A2797" s="40" t="s">
        <v>5627</v>
      </c>
      <c r="B2797" s="40"/>
      <c r="C2797" s="41" t="s">
        <v>5628</v>
      </c>
      <c r="D2797" s="42" t="s">
        <v>21</v>
      </c>
      <c r="E2797" s="43">
        <v>569.6</v>
      </c>
      <c r="F2797" s="43">
        <v>216.85</v>
      </c>
      <c r="G2797" s="43">
        <v>786.45</v>
      </c>
      <c r="H2797" s="19">
        <v>9</v>
      </c>
    </row>
    <row r="2798" spans="1:8" ht="30" x14ac:dyDescent="0.25">
      <c r="A2798" s="40" t="s">
        <v>5629</v>
      </c>
      <c r="B2798" s="40"/>
      <c r="C2798" s="41" t="s">
        <v>5630</v>
      </c>
      <c r="D2798" s="42" t="s">
        <v>334</v>
      </c>
      <c r="E2798" s="43">
        <v>14052.94</v>
      </c>
      <c r="F2798" s="43">
        <v>4598.5600000000004</v>
      </c>
      <c r="G2798" s="43">
        <v>18651.5</v>
      </c>
      <c r="H2798" s="19">
        <v>9</v>
      </c>
    </row>
    <row r="2799" spans="1:8" ht="30" x14ac:dyDescent="0.25">
      <c r="A2799" s="40" t="s">
        <v>5631</v>
      </c>
      <c r="B2799" s="40"/>
      <c r="C2799" s="41" t="s">
        <v>5632</v>
      </c>
      <c r="D2799" s="42" t="s">
        <v>334</v>
      </c>
      <c r="E2799" s="43">
        <v>29119.42</v>
      </c>
      <c r="F2799" s="43">
        <v>5173.38</v>
      </c>
      <c r="G2799" s="43">
        <v>34292.800000000003</v>
      </c>
      <c r="H2799" s="19">
        <v>9</v>
      </c>
    </row>
    <row r="2800" spans="1:8" ht="30" x14ac:dyDescent="0.25">
      <c r="A2800" s="40" t="s">
        <v>5633</v>
      </c>
      <c r="B2800" s="40"/>
      <c r="C2800" s="41" t="s">
        <v>5634</v>
      </c>
      <c r="D2800" s="42" t="s">
        <v>334</v>
      </c>
      <c r="E2800" s="43">
        <v>31762.12</v>
      </c>
      <c r="F2800" s="43">
        <v>6083.4</v>
      </c>
      <c r="G2800" s="43">
        <v>37845.519999999997</v>
      </c>
      <c r="H2800" s="19">
        <v>9</v>
      </c>
    </row>
    <row r="2801" spans="1:8" ht="30" x14ac:dyDescent="0.25">
      <c r="A2801" s="40" t="s">
        <v>5635</v>
      </c>
      <c r="B2801" s="40"/>
      <c r="C2801" s="41" t="s">
        <v>5636</v>
      </c>
      <c r="D2801" s="42" t="s">
        <v>21</v>
      </c>
      <c r="E2801" s="43">
        <v>1234.82</v>
      </c>
      <c r="F2801" s="43">
        <v>44.98</v>
      </c>
      <c r="G2801" s="43">
        <v>1279.8</v>
      </c>
      <c r="H2801" s="19">
        <v>9</v>
      </c>
    </row>
    <row r="2802" spans="1:8" ht="30" x14ac:dyDescent="0.25">
      <c r="A2802" s="40" t="s">
        <v>5637</v>
      </c>
      <c r="B2802" s="40"/>
      <c r="C2802" s="41" t="s">
        <v>5638</v>
      </c>
      <c r="D2802" s="42" t="s">
        <v>21</v>
      </c>
      <c r="E2802" s="43">
        <v>2091.88</v>
      </c>
      <c r="F2802" s="43">
        <v>56.24</v>
      </c>
      <c r="G2802" s="43">
        <v>2148.12</v>
      </c>
      <c r="H2802" s="19">
        <v>9</v>
      </c>
    </row>
    <row r="2803" spans="1:8" ht="30" x14ac:dyDescent="0.25">
      <c r="A2803" s="40" t="s">
        <v>5639</v>
      </c>
      <c r="B2803" s="40"/>
      <c r="C2803" s="41" t="s">
        <v>5640</v>
      </c>
      <c r="D2803" s="42" t="s">
        <v>21</v>
      </c>
      <c r="E2803" s="43">
        <v>3790.64</v>
      </c>
      <c r="F2803" s="43">
        <v>61.01</v>
      </c>
      <c r="G2803" s="43">
        <v>3851.65</v>
      </c>
      <c r="H2803" s="19">
        <v>9</v>
      </c>
    </row>
    <row r="2804" spans="1:8" x14ac:dyDescent="0.25">
      <c r="A2804" s="40" t="s">
        <v>5641</v>
      </c>
      <c r="B2804" s="40"/>
      <c r="C2804" s="41" t="s">
        <v>5642</v>
      </c>
      <c r="D2804" s="42"/>
      <c r="E2804" s="43"/>
      <c r="F2804" s="43"/>
      <c r="G2804" s="43"/>
      <c r="H2804" s="19">
        <v>5</v>
      </c>
    </row>
    <row r="2805" spans="1:8" x14ac:dyDescent="0.25">
      <c r="A2805" s="40" t="s">
        <v>5643</v>
      </c>
      <c r="B2805" s="40"/>
      <c r="C2805" s="41" t="s">
        <v>5644</v>
      </c>
      <c r="D2805" s="42" t="s">
        <v>21</v>
      </c>
      <c r="E2805" s="43">
        <v>202.85</v>
      </c>
      <c r="F2805" s="43">
        <v>34.56</v>
      </c>
      <c r="G2805" s="43">
        <v>237.41</v>
      </c>
      <c r="H2805" s="19">
        <v>9</v>
      </c>
    </row>
    <row r="2806" spans="1:8" x14ac:dyDescent="0.25">
      <c r="A2806" s="40" t="s">
        <v>5645</v>
      </c>
      <c r="B2806" s="40"/>
      <c r="C2806" s="41" t="s">
        <v>5646</v>
      </c>
      <c r="D2806" s="42"/>
      <c r="E2806" s="43"/>
      <c r="F2806" s="43"/>
      <c r="G2806" s="43"/>
      <c r="H2806" s="19">
        <v>5</v>
      </c>
    </row>
    <row r="2807" spans="1:8" x14ac:dyDescent="0.25">
      <c r="A2807" s="40" t="s">
        <v>5647</v>
      </c>
      <c r="B2807" s="40"/>
      <c r="C2807" s="41" t="s">
        <v>5648</v>
      </c>
      <c r="D2807" s="42" t="s">
        <v>21</v>
      </c>
      <c r="E2807" s="43">
        <v>334.94</v>
      </c>
      <c r="F2807" s="43">
        <v>43.37</v>
      </c>
      <c r="G2807" s="43">
        <v>378.31</v>
      </c>
      <c r="H2807" s="19">
        <v>9</v>
      </c>
    </row>
    <row r="2808" spans="1:8" ht="30" x14ac:dyDescent="0.25">
      <c r="A2808" s="40" t="s">
        <v>5649</v>
      </c>
      <c r="B2808" s="40"/>
      <c r="C2808" s="41" t="s">
        <v>5650</v>
      </c>
      <c r="D2808" s="42" t="s">
        <v>21</v>
      </c>
      <c r="E2808" s="43">
        <v>327.37</v>
      </c>
      <c r="F2808" s="43">
        <v>43.37</v>
      </c>
      <c r="G2808" s="43">
        <v>370.74</v>
      </c>
      <c r="H2808" s="19">
        <v>9</v>
      </c>
    </row>
    <row r="2809" spans="1:8" x14ac:dyDescent="0.25">
      <c r="A2809" s="40" t="s">
        <v>5651</v>
      </c>
      <c r="B2809" s="40"/>
      <c r="C2809" s="41" t="s">
        <v>5652</v>
      </c>
      <c r="D2809" s="42"/>
      <c r="E2809" s="43"/>
      <c r="F2809" s="43"/>
      <c r="G2809" s="43"/>
      <c r="H2809" s="19">
        <v>5</v>
      </c>
    </row>
    <row r="2810" spans="1:8" x14ac:dyDescent="0.25">
      <c r="A2810" s="40" t="s">
        <v>5653</v>
      </c>
      <c r="B2810" s="40"/>
      <c r="C2810" s="41" t="s">
        <v>5654</v>
      </c>
      <c r="D2810" s="42" t="s">
        <v>21</v>
      </c>
      <c r="E2810" s="43">
        <v>40.24</v>
      </c>
      <c r="F2810" s="43">
        <v>21.69</v>
      </c>
      <c r="G2810" s="43">
        <v>61.93</v>
      </c>
      <c r="H2810" s="19">
        <v>9</v>
      </c>
    </row>
    <row r="2811" spans="1:8" x14ac:dyDescent="0.25">
      <c r="A2811" s="40" t="s">
        <v>5655</v>
      </c>
      <c r="B2811" s="40"/>
      <c r="C2811" s="41" t="s">
        <v>5656</v>
      </c>
      <c r="D2811" s="42"/>
      <c r="E2811" s="43"/>
      <c r="F2811" s="43"/>
      <c r="G2811" s="43"/>
      <c r="H2811" s="19">
        <v>5</v>
      </c>
    </row>
    <row r="2812" spans="1:8" ht="30" x14ac:dyDescent="0.25">
      <c r="A2812" s="40" t="s">
        <v>5657</v>
      </c>
      <c r="B2812" s="40"/>
      <c r="C2812" s="41" t="s">
        <v>5658</v>
      </c>
      <c r="D2812" s="42" t="s">
        <v>334</v>
      </c>
      <c r="E2812" s="43">
        <v>16186.68</v>
      </c>
      <c r="F2812" s="43">
        <v>352.97</v>
      </c>
      <c r="G2812" s="43">
        <v>16539.650000000001</v>
      </c>
      <c r="H2812" s="19">
        <v>9</v>
      </c>
    </row>
    <row r="2813" spans="1:8" ht="30" x14ac:dyDescent="0.25">
      <c r="A2813" s="40" t="s">
        <v>5659</v>
      </c>
      <c r="B2813" s="40"/>
      <c r="C2813" s="41" t="s">
        <v>5660</v>
      </c>
      <c r="D2813" s="42" t="s">
        <v>334</v>
      </c>
      <c r="E2813" s="43">
        <v>7862.95</v>
      </c>
      <c r="F2813" s="43">
        <v>341.92</v>
      </c>
      <c r="G2813" s="43">
        <v>8204.8700000000008</v>
      </c>
      <c r="H2813" s="19">
        <v>9</v>
      </c>
    </row>
    <row r="2814" spans="1:8" ht="30" x14ac:dyDescent="0.25">
      <c r="A2814" s="40" t="s">
        <v>5661</v>
      </c>
      <c r="B2814" s="40"/>
      <c r="C2814" s="41" t="s">
        <v>5662</v>
      </c>
      <c r="D2814" s="42" t="s">
        <v>334</v>
      </c>
      <c r="E2814" s="43">
        <v>8618.93</v>
      </c>
      <c r="F2814" s="43">
        <v>352.97</v>
      </c>
      <c r="G2814" s="43">
        <v>8971.9</v>
      </c>
      <c r="H2814" s="19">
        <v>9</v>
      </c>
    </row>
    <row r="2815" spans="1:8" ht="30" x14ac:dyDescent="0.25">
      <c r="A2815" s="40" t="s">
        <v>5663</v>
      </c>
      <c r="B2815" s="40"/>
      <c r="C2815" s="41" t="s">
        <v>5664</v>
      </c>
      <c r="D2815" s="42" t="s">
        <v>334</v>
      </c>
      <c r="E2815" s="43">
        <v>13517.61</v>
      </c>
      <c r="F2815" s="43">
        <v>352.97</v>
      </c>
      <c r="G2815" s="43">
        <v>13870.58</v>
      </c>
      <c r="H2815" s="19">
        <v>9</v>
      </c>
    </row>
    <row r="2816" spans="1:8" ht="30" x14ac:dyDescent="0.25">
      <c r="A2816" s="40" t="s">
        <v>5665</v>
      </c>
      <c r="B2816" s="40"/>
      <c r="C2816" s="41" t="s">
        <v>5666</v>
      </c>
      <c r="D2816" s="42" t="s">
        <v>334</v>
      </c>
      <c r="E2816" s="43">
        <v>3281.96</v>
      </c>
      <c r="F2816" s="43">
        <v>341.92</v>
      </c>
      <c r="G2816" s="43">
        <v>3623.88</v>
      </c>
      <c r="H2816" s="19">
        <v>9</v>
      </c>
    </row>
    <row r="2817" spans="1:8" ht="30" x14ac:dyDescent="0.25">
      <c r="A2817" s="40" t="s">
        <v>5667</v>
      </c>
      <c r="B2817" s="40"/>
      <c r="C2817" s="41" t="s">
        <v>5668</v>
      </c>
      <c r="D2817" s="42" t="s">
        <v>334</v>
      </c>
      <c r="E2817" s="43">
        <v>4599.71</v>
      </c>
      <c r="F2817" s="43">
        <v>341.92</v>
      </c>
      <c r="G2817" s="43">
        <v>4941.63</v>
      </c>
      <c r="H2817" s="19">
        <v>9</v>
      </c>
    </row>
    <row r="2818" spans="1:8" ht="30" x14ac:dyDescent="0.25">
      <c r="A2818" s="40" t="s">
        <v>5669</v>
      </c>
      <c r="B2818" s="40"/>
      <c r="C2818" s="41" t="s">
        <v>5670</v>
      </c>
      <c r="D2818" s="42" t="s">
        <v>334</v>
      </c>
      <c r="E2818" s="43">
        <v>6475.39</v>
      </c>
      <c r="F2818" s="43">
        <v>352.97</v>
      </c>
      <c r="G2818" s="43">
        <v>6828.36</v>
      </c>
      <c r="H2818" s="19">
        <v>9</v>
      </c>
    </row>
    <row r="2819" spans="1:8" ht="30" x14ac:dyDescent="0.25">
      <c r="A2819" s="40" t="s">
        <v>5671</v>
      </c>
      <c r="B2819" s="40"/>
      <c r="C2819" s="41" t="s">
        <v>5672</v>
      </c>
      <c r="D2819" s="42" t="s">
        <v>334</v>
      </c>
      <c r="E2819" s="43">
        <v>7648.39</v>
      </c>
      <c r="F2819" s="43">
        <v>352.97</v>
      </c>
      <c r="G2819" s="43">
        <v>8001.36</v>
      </c>
      <c r="H2819" s="19">
        <v>9</v>
      </c>
    </row>
    <row r="2820" spans="1:8" ht="30" x14ac:dyDescent="0.25">
      <c r="A2820" s="40" t="s">
        <v>5673</v>
      </c>
      <c r="B2820" s="40"/>
      <c r="C2820" s="41" t="s">
        <v>5674</v>
      </c>
      <c r="D2820" s="42" t="s">
        <v>334</v>
      </c>
      <c r="E2820" s="43">
        <v>7383.74</v>
      </c>
      <c r="F2820" s="43">
        <v>352.97</v>
      </c>
      <c r="G2820" s="43">
        <v>7736.71</v>
      </c>
      <c r="H2820" s="19">
        <v>9</v>
      </c>
    </row>
    <row r="2821" spans="1:8" ht="30" x14ac:dyDescent="0.25">
      <c r="A2821" s="40" t="s">
        <v>5675</v>
      </c>
      <c r="B2821" s="40"/>
      <c r="C2821" s="41" t="s">
        <v>5676</v>
      </c>
      <c r="D2821" s="42" t="s">
        <v>334</v>
      </c>
      <c r="E2821" s="43">
        <v>11582.1</v>
      </c>
      <c r="F2821" s="43">
        <v>352.97</v>
      </c>
      <c r="G2821" s="43">
        <v>11935.07</v>
      </c>
      <c r="H2821" s="19">
        <v>9</v>
      </c>
    </row>
    <row r="2822" spans="1:8" x14ac:dyDescent="0.25">
      <c r="A2822" s="40" t="s">
        <v>5677</v>
      </c>
      <c r="B2822" s="40"/>
      <c r="C2822" s="41" t="s">
        <v>5678</v>
      </c>
      <c r="D2822" s="42"/>
      <c r="E2822" s="43"/>
      <c r="F2822" s="43"/>
      <c r="G2822" s="43"/>
      <c r="H2822" s="19">
        <v>5</v>
      </c>
    </row>
    <row r="2823" spans="1:8" ht="30" x14ac:dyDescent="0.25">
      <c r="A2823" s="40" t="s">
        <v>5679</v>
      </c>
      <c r="B2823" s="40"/>
      <c r="C2823" s="41" t="s">
        <v>5680</v>
      </c>
      <c r="D2823" s="42" t="s">
        <v>21</v>
      </c>
      <c r="E2823" s="43">
        <v>42283.48</v>
      </c>
      <c r="F2823" s="43">
        <v>799.2</v>
      </c>
      <c r="G2823" s="43">
        <v>43082.68</v>
      </c>
      <c r="H2823" s="19">
        <v>9</v>
      </c>
    </row>
    <row r="2824" spans="1:8" ht="30" x14ac:dyDescent="0.25">
      <c r="A2824" s="40" t="s">
        <v>5681</v>
      </c>
      <c r="B2824" s="40"/>
      <c r="C2824" s="41" t="s">
        <v>5682</v>
      </c>
      <c r="D2824" s="42" t="s">
        <v>21</v>
      </c>
      <c r="E2824" s="43">
        <v>48877.81</v>
      </c>
      <c r="F2824" s="43">
        <v>799.2</v>
      </c>
      <c r="G2824" s="43">
        <v>49677.01</v>
      </c>
      <c r="H2824" s="19">
        <v>9</v>
      </c>
    </row>
    <row r="2825" spans="1:8" ht="30" x14ac:dyDescent="0.25">
      <c r="A2825" s="40" t="s">
        <v>5683</v>
      </c>
      <c r="B2825" s="40"/>
      <c r="C2825" s="41" t="s">
        <v>5684</v>
      </c>
      <c r="D2825" s="42" t="s">
        <v>21</v>
      </c>
      <c r="E2825" s="43">
        <v>56474.73</v>
      </c>
      <c r="F2825" s="43">
        <v>799.2</v>
      </c>
      <c r="G2825" s="43">
        <v>57273.93</v>
      </c>
      <c r="H2825" s="19">
        <v>9</v>
      </c>
    </row>
    <row r="2826" spans="1:8" ht="30" x14ac:dyDescent="0.25">
      <c r="A2826" s="40" t="s">
        <v>5685</v>
      </c>
      <c r="B2826" s="40"/>
      <c r="C2826" s="41" t="s">
        <v>5686</v>
      </c>
      <c r="D2826" s="42" t="s">
        <v>21</v>
      </c>
      <c r="E2826" s="43">
        <v>62934.69</v>
      </c>
      <c r="F2826" s="43">
        <v>799.2</v>
      </c>
      <c r="G2826" s="43">
        <v>63733.89</v>
      </c>
      <c r="H2826" s="19">
        <v>9</v>
      </c>
    </row>
    <row r="2827" spans="1:8" ht="30" x14ac:dyDescent="0.25">
      <c r="A2827" s="40" t="s">
        <v>5687</v>
      </c>
      <c r="B2827" s="40"/>
      <c r="C2827" s="41" t="s">
        <v>5688</v>
      </c>
      <c r="D2827" s="42" t="s">
        <v>21</v>
      </c>
      <c r="E2827" s="43">
        <v>4065.57</v>
      </c>
      <c r="F2827" s="43">
        <v>699.3</v>
      </c>
      <c r="G2827" s="43">
        <v>4764.87</v>
      </c>
      <c r="H2827" s="19">
        <v>9</v>
      </c>
    </row>
    <row r="2828" spans="1:8" ht="30" x14ac:dyDescent="0.25">
      <c r="A2828" s="40" t="s">
        <v>5689</v>
      </c>
      <c r="B2828" s="40"/>
      <c r="C2828" s="41" t="s">
        <v>5690</v>
      </c>
      <c r="D2828" s="42" t="s">
        <v>21</v>
      </c>
      <c r="E2828" s="43">
        <v>5256.07</v>
      </c>
      <c r="F2828" s="43">
        <v>699.3</v>
      </c>
      <c r="G2828" s="43">
        <v>5955.37</v>
      </c>
      <c r="H2828" s="19">
        <v>9</v>
      </c>
    </row>
    <row r="2829" spans="1:8" ht="30" x14ac:dyDescent="0.25">
      <c r="A2829" s="40" t="s">
        <v>5691</v>
      </c>
      <c r="B2829" s="40"/>
      <c r="C2829" s="41" t="s">
        <v>5692</v>
      </c>
      <c r="D2829" s="42" t="s">
        <v>21</v>
      </c>
      <c r="E2829" s="43">
        <v>7067.34</v>
      </c>
      <c r="F2829" s="43">
        <v>699.3</v>
      </c>
      <c r="G2829" s="43">
        <v>7766.64</v>
      </c>
      <c r="H2829" s="19">
        <v>9</v>
      </c>
    </row>
    <row r="2830" spans="1:8" ht="30" x14ac:dyDescent="0.25">
      <c r="A2830" s="40" t="s">
        <v>5693</v>
      </c>
      <c r="B2830" s="40"/>
      <c r="C2830" s="41" t="s">
        <v>5694</v>
      </c>
      <c r="D2830" s="42" t="s">
        <v>21</v>
      </c>
      <c r="E2830" s="43">
        <v>4525.91</v>
      </c>
      <c r="F2830" s="43">
        <v>699.3</v>
      </c>
      <c r="G2830" s="43">
        <v>5225.21</v>
      </c>
      <c r="H2830" s="19">
        <v>9</v>
      </c>
    </row>
    <row r="2831" spans="1:8" ht="30" x14ac:dyDescent="0.25">
      <c r="A2831" s="40" t="s">
        <v>5695</v>
      </c>
      <c r="B2831" s="40"/>
      <c r="C2831" s="41" t="s">
        <v>5696</v>
      </c>
      <c r="D2831" s="42" t="s">
        <v>21</v>
      </c>
      <c r="E2831" s="43">
        <v>5211.42</v>
      </c>
      <c r="F2831" s="43">
        <v>699.3</v>
      </c>
      <c r="G2831" s="43">
        <v>5910.72</v>
      </c>
      <c r="H2831" s="19">
        <v>9</v>
      </c>
    </row>
    <row r="2832" spans="1:8" ht="30" x14ac:dyDescent="0.25">
      <c r="A2832" s="40" t="s">
        <v>5697</v>
      </c>
      <c r="B2832" s="40"/>
      <c r="C2832" s="41" t="s">
        <v>5698</v>
      </c>
      <c r="D2832" s="42" t="s">
        <v>21</v>
      </c>
      <c r="E2832" s="43">
        <v>6187.26</v>
      </c>
      <c r="F2832" s="43">
        <v>699.3</v>
      </c>
      <c r="G2832" s="43">
        <v>6886.56</v>
      </c>
      <c r="H2832" s="19">
        <v>9</v>
      </c>
    </row>
    <row r="2833" spans="1:8" ht="30" x14ac:dyDescent="0.25">
      <c r="A2833" s="40" t="s">
        <v>5699</v>
      </c>
      <c r="B2833" s="40"/>
      <c r="C2833" s="41" t="s">
        <v>5700</v>
      </c>
      <c r="D2833" s="42" t="s">
        <v>21</v>
      </c>
      <c r="E2833" s="43">
        <v>7166.23</v>
      </c>
      <c r="F2833" s="43">
        <v>699.3</v>
      </c>
      <c r="G2833" s="43">
        <v>7865.53</v>
      </c>
      <c r="H2833" s="19">
        <v>9</v>
      </c>
    </row>
    <row r="2834" spans="1:8" ht="30" x14ac:dyDescent="0.25">
      <c r="A2834" s="40" t="s">
        <v>5701</v>
      </c>
      <c r="B2834" s="40"/>
      <c r="C2834" s="41" t="s">
        <v>5702</v>
      </c>
      <c r="D2834" s="42" t="s">
        <v>21</v>
      </c>
      <c r="E2834" s="43">
        <v>4177.01</v>
      </c>
      <c r="F2834" s="43">
        <v>699.3</v>
      </c>
      <c r="G2834" s="43">
        <v>4876.3100000000004</v>
      </c>
      <c r="H2834" s="19">
        <v>9</v>
      </c>
    </row>
    <row r="2835" spans="1:8" ht="30" x14ac:dyDescent="0.25">
      <c r="A2835" s="40" t="s">
        <v>5703</v>
      </c>
      <c r="B2835" s="40"/>
      <c r="C2835" s="41" t="s">
        <v>5704</v>
      </c>
      <c r="D2835" s="42" t="s">
        <v>21</v>
      </c>
      <c r="E2835" s="43">
        <v>4745.62</v>
      </c>
      <c r="F2835" s="43">
        <v>699.3</v>
      </c>
      <c r="G2835" s="43">
        <v>5444.92</v>
      </c>
      <c r="H2835" s="19">
        <v>9</v>
      </c>
    </row>
    <row r="2836" spans="1:8" ht="30" x14ac:dyDescent="0.25">
      <c r="A2836" s="40" t="s">
        <v>5705</v>
      </c>
      <c r="B2836" s="40"/>
      <c r="C2836" s="41" t="s">
        <v>5706</v>
      </c>
      <c r="D2836" s="42" t="s">
        <v>21</v>
      </c>
      <c r="E2836" s="43">
        <v>5150.8500000000004</v>
      </c>
      <c r="F2836" s="43">
        <v>699.3</v>
      </c>
      <c r="G2836" s="43">
        <v>5850.15</v>
      </c>
      <c r="H2836" s="19">
        <v>9</v>
      </c>
    </row>
    <row r="2837" spans="1:8" ht="30" x14ac:dyDescent="0.25">
      <c r="A2837" s="40" t="s">
        <v>5707</v>
      </c>
      <c r="B2837" s="40"/>
      <c r="C2837" s="41" t="s">
        <v>5708</v>
      </c>
      <c r="D2837" s="42" t="s">
        <v>21</v>
      </c>
      <c r="E2837" s="43">
        <v>5319.8</v>
      </c>
      <c r="F2837" s="43">
        <v>699.3</v>
      </c>
      <c r="G2837" s="43">
        <v>6019.1</v>
      </c>
      <c r="H2837" s="19">
        <v>9</v>
      </c>
    </row>
    <row r="2838" spans="1:8" x14ac:dyDescent="0.25">
      <c r="A2838" s="40" t="s">
        <v>5709</v>
      </c>
      <c r="B2838" s="40"/>
      <c r="C2838" s="41" t="s">
        <v>5710</v>
      </c>
      <c r="D2838" s="42"/>
      <c r="E2838" s="43"/>
      <c r="F2838" s="43"/>
      <c r="G2838" s="43"/>
      <c r="H2838" s="19">
        <v>5</v>
      </c>
    </row>
    <row r="2839" spans="1:8" ht="30" x14ac:dyDescent="0.25">
      <c r="A2839" s="40" t="s">
        <v>5711</v>
      </c>
      <c r="B2839" s="40"/>
      <c r="C2839" s="41" t="s">
        <v>5712</v>
      </c>
      <c r="D2839" s="42" t="s">
        <v>21</v>
      </c>
      <c r="E2839" s="43">
        <v>10518.22</v>
      </c>
      <c r="F2839" s="43">
        <v>244.04</v>
      </c>
      <c r="G2839" s="43">
        <v>10762.26</v>
      </c>
      <c r="H2839" s="19">
        <v>9</v>
      </c>
    </row>
    <row r="2840" spans="1:8" ht="30" x14ac:dyDescent="0.25">
      <c r="A2840" s="40" t="s">
        <v>5713</v>
      </c>
      <c r="B2840" s="40"/>
      <c r="C2840" s="41" t="s">
        <v>5714</v>
      </c>
      <c r="D2840" s="42" t="s">
        <v>21</v>
      </c>
      <c r="E2840" s="43">
        <v>17906.87</v>
      </c>
      <c r="F2840" s="43">
        <v>244.04</v>
      </c>
      <c r="G2840" s="43">
        <v>18150.91</v>
      </c>
      <c r="H2840" s="19">
        <v>9</v>
      </c>
    </row>
    <row r="2841" spans="1:8" ht="30" x14ac:dyDescent="0.25">
      <c r="A2841" s="40" t="s">
        <v>5715</v>
      </c>
      <c r="B2841" s="40"/>
      <c r="C2841" s="41" t="s">
        <v>5716</v>
      </c>
      <c r="D2841" s="42" t="s">
        <v>21</v>
      </c>
      <c r="E2841" s="43">
        <v>4913.07</v>
      </c>
      <c r="F2841" s="43">
        <v>244.04</v>
      </c>
      <c r="G2841" s="43">
        <v>5157.1099999999997</v>
      </c>
      <c r="H2841" s="19">
        <v>9</v>
      </c>
    </row>
    <row r="2842" spans="1:8" ht="30" x14ac:dyDescent="0.25">
      <c r="A2842" s="40" t="s">
        <v>5717</v>
      </c>
      <c r="B2842" s="40"/>
      <c r="C2842" s="41" t="s">
        <v>5718</v>
      </c>
      <c r="D2842" s="42" t="s">
        <v>21</v>
      </c>
      <c r="E2842" s="43">
        <v>2649.47</v>
      </c>
      <c r="F2842" s="43">
        <v>244.04</v>
      </c>
      <c r="G2842" s="43">
        <v>2893.51</v>
      </c>
      <c r="H2842" s="19">
        <v>9</v>
      </c>
    </row>
    <row r="2843" spans="1:8" ht="30" x14ac:dyDescent="0.25">
      <c r="A2843" s="40" t="s">
        <v>5719</v>
      </c>
      <c r="B2843" s="40"/>
      <c r="C2843" s="41" t="s">
        <v>5720</v>
      </c>
      <c r="D2843" s="42" t="s">
        <v>21</v>
      </c>
      <c r="E2843" s="43">
        <v>43719.47</v>
      </c>
      <c r="F2843" s="43">
        <v>244.04</v>
      </c>
      <c r="G2843" s="43">
        <v>43963.51</v>
      </c>
      <c r="H2843" s="19">
        <v>9</v>
      </c>
    </row>
    <row r="2844" spans="1:8" ht="30" x14ac:dyDescent="0.25">
      <c r="A2844" s="40" t="s">
        <v>5721</v>
      </c>
      <c r="B2844" s="40"/>
      <c r="C2844" s="41" t="s">
        <v>5722</v>
      </c>
      <c r="D2844" s="42" t="s">
        <v>21</v>
      </c>
      <c r="E2844" s="43">
        <v>3414.4</v>
      </c>
      <c r="F2844" s="43">
        <v>244.04</v>
      </c>
      <c r="G2844" s="43">
        <v>3658.44</v>
      </c>
      <c r="H2844" s="19">
        <v>9</v>
      </c>
    </row>
    <row r="2845" spans="1:8" ht="30" x14ac:dyDescent="0.25">
      <c r="A2845" s="40" t="s">
        <v>5723</v>
      </c>
      <c r="B2845" s="40"/>
      <c r="C2845" s="41" t="s">
        <v>5724</v>
      </c>
      <c r="D2845" s="42" t="s">
        <v>21</v>
      </c>
      <c r="E2845" s="43">
        <v>11579.93</v>
      </c>
      <c r="F2845" s="43">
        <v>244.04</v>
      </c>
      <c r="G2845" s="43">
        <v>11823.97</v>
      </c>
      <c r="H2845" s="19">
        <v>9</v>
      </c>
    </row>
    <row r="2846" spans="1:8" ht="30" x14ac:dyDescent="0.25">
      <c r="A2846" s="40" t="s">
        <v>5725</v>
      </c>
      <c r="B2846" s="40"/>
      <c r="C2846" s="41" t="s">
        <v>5726</v>
      </c>
      <c r="D2846" s="42" t="s">
        <v>21</v>
      </c>
      <c r="E2846" s="43">
        <v>4884.67</v>
      </c>
      <c r="F2846" s="43">
        <v>244.04</v>
      </c>
      <c r="G2846" s="43">
        <v>5128.71</v>
      </c>
      <c r="H2846" s="19">
        <v>9</v>
      </c>
    </row>
    <row r="2847" spans="1:8" ht="30" x14ac:dyDescent="0.25">
      <c r="A2847" s="40" t="s">
        <v>5727</v>
      </c>
      <c r="B2847" s="40"/>
      <c r="C2847" s="41" t="s">
        <v>5728</v>
      </c>
      <c r="D2847" s="42" t="s">
        <v>21</v>
      </c>
      <c r="E2847" s="43">
        <v>19643.36</v>
      </c>
      <c r="F2847" s="43">
        <v>244.04</v>
      </c>
      <c r="G2847" s="43">
        <v>19887.400000000001</v>
      </c>
      <c r="H2847" s="19">
        <v>9</v>
      </c>
    </row>
    <row r="2848" spans="1:8" ht="30" x14ac:dyDescent="0.25">
      <c r="A2848" s="40" t="s">
        <v>5729</v>
      </c>
      <c r="B2848" s="40"/>
      <c r="C2848" s="41" t="s">
        <v>5730</v>
      </c>
      <c r="D2848" s="42" t="s">
        <v>21</v>
      </c>
      <c r="E2848" s="43">
        <v>2989.5</v>
      </c>
      <c r="F2848" s="43">
        <v>244.04</v>
      </c>
      <c r="G2848" s="43">
        <v>3233.54</v>
      </c>
      <c r="H2848" s="19">
        <v>9</v>
      </c>
    </row>
    <row r="2849" spans="1:8" ht="30" x14ac:dyDescent="0.25">
      <c r="A2849" s="40" t="s">
        <v>5731</v>
      </c>
      <c r="B2849" s="40"/>
      <c r="C2849" s="41" t="s">
        <v>5732</v>
      </c>
      <c r="D2849" s="42" t="s">
        <v>21</v>
      </c>
      <c r="E2849" s="43">
        <v>5708.91</v>
      </c>
      <c r="F2849" s="43">
        <v>244.04</v>
      </c>
      <c r="G2849" s="43">
        <v>5952.95</v>
      </c>
      <c r="H2849" s="19">
        <v>9</v>
      </c>
    </row>
    <row r="2850" spans="1:8" ht="30" x14ac:dyDescent="0.25">
      <c r="A2850" s="40" t="s">
        <v>5733</v>
      </c>
      <c r="B2850" s="40"/>
      <c r="C2850" s="41" t="s">
        <v>5734</v>
      </c>
      <c r="D2850" s="42" t="s">
        <v>21</v>
      </c>
      <c r="E2850" s="43">
        <v>4898.66</v>
      </c>
      <c r="F2850" s="43">
        <v>244.04</v>
      </c>
      <c r="G2850" s="43">
        <v>5142.7</v>
      </c>
      <c r="H2850" s="19">
        <v>9</v>
      </c>
    </row>
    <row r="2851" spans="1:8" ht="30" x14ac:dyDescent="0.25">
      <c r="A2851" s="40" t="s">
        <v>5735</v>
      </c>
      <c r="B2851" s="40"/>
      <c r="C2851" s="41" t="s">
        <v>5736</v>
      </c>
      <c r="D2851" s="42" t="s">
        <v>21</v>
      </c>
      <c r="E2851" s="43">
        <v>8660.09</v>
      </c>
      <c r="F2851" s="43">
        <v>244.04</v>
      </c>
      <c r="G2851" s="43">
        <v>8904.1299999999992</v>
      </c>
      <c r="H2851" s="19">
        <v>9</v>
      </c>
    </row>
    <row r="2852" spans="1:8" ht="30" x14ac:dyDescent="0.25">
      <c r="A2852" s="40" t="s">
        <v>5737</v>
      </c>
      <c r="B2852" s="40"/>
      <c r="C2852" s="41" t="s">
        <v>5738</v>
      </c>
      <c r="D2852" s="42" t="s">
        <v>21</v>
      </c>
      <c r="E2852" s="43">
        <v>5640.33</v>
      </c>
      <c r="F2852" s="43">
        <v>244.04</v>
      </c>
      <c r="G2852" s="43">
        <v>5884.37</v>
      </c>
      <c r="H2852" s="19">
        <v>9</v>
      </c>
    </row>
    <row r="2853" spans="1:8" ht="30" x14ac:dyDescent="0.25">
      <c r="A2853" s="40" t="s">
        <v>5739</v>
      </c>
      <c r="B2853" s="40"/>
      <c r="C2853" s="41" t="s">
        <v>5740</v>
      </c>
      <c r="D2853" s="42" t="s">
        <v>21</v>
      </c>
      <c r="E2853" s="43">
        <v>1700.72</v>
      </c>
      <c r="F2853" s="43">
        <v>244.04</v>
      </c>
      <c r="G2853" s="43">
        <v>1944.76</v>
      </c>
      <c r="H2853" s="19">
        <v>9</v>
      </c>
    </row>
    <row r="2854" spans="1:8" ht="30" x14ac:dyDescent="0.25">
      <c r="A2854" s="40" t="s">
        <v>5741</v>
      </c>
      <c r="B2854" s="40"/>
      <c r="C2854" s="41" t="s">
        <v>5742</v>
      </c>
      <c r="D2854" s="42" t="s">
        <v>21</v>
      </c>
      <c r="E2854" s="43">
        <v>1191.46</v>
      </c>
      <c r="F2854" s="43">
        <v>244.04</v>
      </c>
      <c r="G2854" s="43">
        <v>1435.5</v>
      </c>
      <c r="H2854" s="19">
        <v>9</v>
      </c>
    </row>
    <row r="2855" spans="1:8" ht="30" x14ac:dyDescent="0.25">
      <c r="A2855" s="40" t="s">
        <v>5743</v>
      </c>
      <c r="B2855" s="40"/>
      <c r="C2855" s="41" t="s">
        <v>5744</v>
      </c>
      <c r="D2855" s="42" t="s">
        <v>21</v>
      </c>
      <c r="E2855" s="43">
        <v>18650.3</v>
      </c>
      <c r="F2855" s="43">
        <v>244.04</v>
      </c>
      <c r="G2855" s="43">
        <v>18894.34</v>
      </c>
      <c r="H2855" s="19">
        <v>9</v>
      </c>
    </row>
    <row r="2856" spans="1:8" ht="30" x14ac:dyDescent="0.25">
      <c r="A2856" s="40" t="s">
        <v>5745</v>
      </c>
      <c r="B2856" s="40"/>
      <c r="C2856" s="41" t="s">
        <v>5746</v>
      </c>
      <c r="D2856" s="42" t="s">
        <v>21</v>
      </c>
      <c r="E2856" s="43">
        <v>13687.99</v>
      </c>
      <c r="F2856" s="43">
        <v>244.04</v>
      </c>
      <c r="G2856" s="43">
        <v>13932.03</v>
      </c>
      <c r="H2856" s="19">
        <v>9</v>
      </c>
    </row>
    <row r="2857" spans="1:8" ht="30" x14ac:dyDescent="0.25">
      <c r="A2857" s="40" t="s">
        <v>5747</v>
      </c>
      <c r="B2857" s="40"/>
      <c r="C2857" s="41" t="s">
        <v>5748</v>
      </c>
      <c r="D2857" s="42" t="s">
        <v>21</v>
      </c>
      <c r="E2857" s="43">
        <v>1614.86</v>
      </c>
      <c r="F2857" s="43">
        <v>244.04</v>
      </c>
      <c r="G2857" s="43">
        <v>1858.9</v>
      </c>
      <c r="H2857" s="19">
        <v>9</v>
      </c>
    </row>
    <row r="2858" spans="1:8" ht="30" x14ac:dyDescent="0.25">
      <c r="A2858" s="40" t="s">
        <v>5749</v>
      </c>
      <c r="B2858" s="40"/>
      <c r="C2858" s="41" t="s">
        <v>5750</v>
      </c>
      <c r="D2858" s="42" t="s">
        <v>21</v>
      </c>
      <c r="E2858" s="43">
        <v>28700.39</v>
      </c>
      <c r="F2858" s="43">
        <v>244.04</v>
      </c>
      <c r="G2858" s="43">
        <v>28944.43</v>
      </c>
      <c r="H2858" s="19">
        <v>9</v>
      </c>
    </row>
    <row r="2859" spans="1:8" ht="30" x14ac:dyDescent="0.25">
      <c r="A2859" s="40" t="s">
        <v>5751</v>
      </c>
      <c r="B2859" s="40"/>
      <c r="C2859" s="41" t="s">
        <v>5752</v>
      </c>
      <c r="D2859" s="42" t="s">
        <v>21</v>
      </c>
      <c r="E2859" s="43">
        <v>32693.84</v>
      </c>
      <c r="F2859" s="43">
        <v>244.04</v>
      </c>
      <c r="G2859" s="43">
        <v>32937.879999999997</v>
      </c>
      <c r="H2859" s="19">
        <v>9</v>
      </c>
    </row>
    <row r="2860" spans="1:8" ht="30" x14ac:dyDescent="0.25">
      <c r="A2860" s="40" t="s">
        <v>5753</v>
      </c>
      <c r="B2860" s="40"/>
      <c r="C2860" s="41" t="s">
        <v>5754</v>
      </c>
      <c r="D2860" s="42" t="s">
        <v>21</v>
      </c>
      <c r="E2860" s="43">
        <v>2149.62</v>
      </c>
      <c r="F2860" s="43">
        <v>244.04</v>
      </c>
      <c r="G2860" s="43">
        <v>2393.66</v>
      </c>
      <c r="H2860" s="19">
        <v>9</v>
      </c>
    </row>
    <row r="2861" spans="1:8" ht="30" x14ac:dyDescent="0.25">
      <c r="A2861" s="40" t="s">
        <v>5755</v>
      </c>
      <c r="B2861" s="40"/>
      <c r="C2861" s="41" t="s">
        <v>5756</v>
      </c>
      <c r="D2861" s="42" t="s">
        <v>21</v>
      </c>
      <c r="E2861" s="43">
        <v>3880.47</v>
      </c>
      <c r="F2861" s="43">
        <v>244.04</v>
      </c>
      <c r="G2861" s="43">
        <v>4124.51</v>
      </c>
      <c r="H2861" s="19">
        <v>9</v>
      </c>
    </row>
    <row r="2862" spans="1:8" x14ac:dyDescent="0.25">
      <c r="A2862" s="40" t="s">
        <v>5757</v>
      </c>
      <c r="B2862" s="40"/>
      <c r="C2862" s="41" t="s">
        <v>5758</v>
      </c>
      <c r="D2862" s="42"/>
      <c r="E2862" s="43"/>
      <c r="F2862" s="43"/>
      <c r="G2862" s="43"/>
      <c r="H2862" s="19">
        <v>5</v>
      </c>
    </row>
    <row r="2863" spans="1:8" ht="30" x14ac:dyDescent="0.25">
      <c r="A2863" s="40" t="s">
        <v>5759</v>
      </c>
      <c r="B2863" s="40"/>
      <c r="C2863" s="41" t="s">
        <v>5760</v>
      </c>
      <c r="D2863" s="42" t="s">
        <v>21</v>
      </c>
      <c r="E2863" s="43">
        <v>8190.75</v>
      </c>
      <c r="F2863" s="43">
        <v>520.44000000000005</v>
      </c>
      <c r="G2863" s="43">
        <v>8711.19</v>
      </c>
      <c r="H2863" s="19">
        <v>9</v>
      </c>
    </row>
    <row r="2864" spans="1:8" ht="30" x14ac:dyDescent="0.25">
      <c r="A2864" s="40" t="s">
        <v>5761</v>
      </c>
      <c r="B2864" s="40"/>
      <c r="C2864" s="41" t="s">
        <v>5762</v>
      </c>
      <c r="D2864" s="42" t="s">
        <v>21</v>
      </c>
      <c r="E2864" s="43">
        <v>9090.36</v>
      </c>
      <c r="F2864" s="43">
        <v>520.44000000000005</v>
      </c>
      <c r="G2864" s="43">
        <v>9610.7999999999993</v>
      </c>
      <c r="H2864" s="19">
        <v>9</v>
      </c>
    </row>
    <row r="2865" spans="1:8" ht="30" x14ac:dyDescent="0.25">
      <c r="A2865" s="40" t="s">
        <v>5763</v>
      </c>
      <c r="B2865" s="40"/>
      <c r="C2865" s="41" t="s">
        <v>5764</v>
      </c>
      <c r="D2865" s="42" t="s">
        <v>21</v>
      </c>
      <c r="E2865" s="43">
        <v>18236.669999999998</v>
      </c>
      <c r="F2865" s="43">
        <v>520.44000000000005</v>
      </c>
      <c r="G2865" s="43">
        <v>18757.11</v>
      </c>
      <c r="H2865" s="19">
        <v>9</v>
      </c>
    </row>
    <row r="2866" spans="1:8" ht="30" x14ac:dyDescent="0.25">
      <c r="A2866" s="40" t="s">
        <v>5765</v>
      </c>
      <c r="B2866" s="40"/>
      <c r="C2866" s="41" t="s">
        <v>5766</v>
      </c>
      <c r="D2866" s="42" t="s">
        <v>21</v>
      </c>
      <c r="E2866" s="43">
        <v>10393.01</v>
      </c>
      <c r="F2866" s="43">
        <v>520.44000000000005</v>
      </c>
      <c r="G2866" s="43">
        <v>10913.45</v>
      </c>
      <c r="H2866" s="19">
        <v>9</v>
      </c>
    </row>
    <row r="2867" spans="1:8" ht="30" x14ac:dyDescent="0.25">
      <c r="A2867" s="40" t="s">
        <v>5767</v>
      </c>
      <c r="B2867" s="40"/>
      <c r="C2867" s="41" t="s">
        <v>5768</v>
      </c>
      <c r="D2867" s="42" t="s">
        <v>21</v>
      </c>
      <c r="E2867" s="43">
        <v>9803.6200000000008</v>
      </c>
      <c r="F2867" s="43">
        <v>520.44000000000005</v>
      </c>
      <c r="G2867" s="43">
        <v>10324.06</v>
      </c>
      <c r="H2867" s="19">
        <v>9</v>
      </c>
    </row>
    <row r="2868" spans="1:8" ht="30" x14ac:dyDescent="0.25">
      <c r="A2868" s="40" t="s">
        <v>5769</v>
      </c>
      <c r="B2868" s="40"/>
      <c r="C2868" s="41" t="s">
        <v>5770</v>
      </c>
      <c r="D2868" s="42" t="s">
        <v>21</v>
      </c>
      <c r="E2868" s="43">
        <v>16395.900000000001</v>
      </c>
      <c r="F2868" s="43">
        <v>520.44000000000005</v>
      </c>
      <c r="G2868" s="43">
        <v>16916.34</v>
      </c>
      <c r="H2868" s="19">
        <v>9</v>
      </c>
    </row>
    <row r="2869" spans="1:8" ht="45" x14ac:dyDescent="0.25">
      <c r="A2869" s="40" t="s">
        <v>5771</v>
      </c>
      <c r="B2869" s="40"/>
      <c r="C2869" s="41" t="s">
        <v>5772</v>
      </c>
      <c r="D2869" s="42" t="s">
        <v>21</v>
      </c>
      <c r="E2869" s="43">
        <v>5955.13</v>
      </c>
      <c r="F2869" s="43">
        <v>346.96</v>
      </c>
      <c r="G2869" s="43">
        <v>6302.09</v>
      </c>
      <c r="H2869" s="19">
        <v>9</v>
      </c>
    </row>
    <row r="2870" spans="1:8" ht="45" x14ac:dyDescent="0.25">
      <c r="A2870" s="40" t="s">
        <v>5773</v>
      </c>
      <c r="B2870" s="40"/>
      <c r="C2870" s="41" t="s">
        <v>5774</v>
      </c>
      <c r="D2870" s="42" t="s">
        <v>21</v>
      </c>
      <c r="E2870" s="43">
        <v>8078.46</v>
      </c>
      <c r="F2870" s="43">
        <v>346.96</v>
      </c>
      <c r="G2870" s="43">
        <v>8425.42</v>
      </c>
      <c r="H2870" s="19">
        <v>9</v>
      </c>
    </row>
    <row r="2871" spans="1:8" ht="30" x14ac:dyDescent="0.25">
      <c r="A2871" s="40" t="s">
        <v>5775</v>
      </c>
      <c r="B2871" s="40"/>
      <c r="C2871" s="41" t="s">
        <v>5776</v>
      </c>
      <c r="D2871" s="42" t="s">
        <v>21</v>
      </c>
      <c r="E2871" s="43">
        <v>2345.34</v>
      </c>
      <c r="F2871" s="43">
        <v>346.96</v>
      </c>
      <c r="G2871" s="43">
        <v>2692.3</v>
      </c>
      <c r="H2871" s="19">
        <v>9</v>
      </c>
    </row>
    <row r="2872" spans="1:8" ht="30" x14ac:dyDescent="0.25">
      <c r="A2872" s="40" t="s">
        <v>5777</v>
      </c>
      <c r="B2872" s="40"/>
      <c r="C2872" s="41" t="s">
        <v>5778</v>
      </c>
      <c r="D2872" s="42" t="s">
        <v>21</v>
      </c>
      <c r="E2872" s="43">
        <v>3169.43</v>
      </c>
      <c r="F2872" s="43">
        <v>346.96</v>
      </c>
      <c r="G2872" s="43">
        <v>3516.39</v>
      </c>
      <c r="H2872" s="19">
        <v>9</v>
      </c>
    </row>
    <row r="2873" spans="1:8" ht="30" x14ac:dyDescent="0.25">
      <c r="A2873" s="40" t="s">
        <v>5779</v>
      </c>
      <c r="B2873" s="40"/>
      <c r="C2873" s="41" t="s">
        <v>5780</v>
      </c>
      <c r="D2873" s="42" t="s">
        <v>21</v>
      </c>
      <c r="E2873" s="43">
        <v>6167.5</v>
      </c>
      <c r="F2873" s="43">
        <v>346.96</v>
      </c>
      <c r="G2873" s="43">
        <v>6514.46</v>
      </c>
      <c r="H2873" s="19">
        <v>9</v>
      </c>
    </row>
    <row r="2874" spans="1:8" ht="45" x14ac:dyDescent="0.25">
      <c r="A2874" s="40" t="s">
        <v>5781</v>
      </c>
      <c r="B2874" s="40"/>
      <c r="C2874" s="41" t="s">
        <v>5782</v>
      </c>
      <c r="D2874" s="42" t="s">
        <v>21</v>
      </c>
      <c r="E2874" s="43">
        <v>4099.17</v>
      </c>
      <c r="F2874" s="43">
        <v>346.96</v>
      </c>
      <c r="G2874" s="43">
        <v>4446.13</v>
      </c>
      <c r="H2874" s="19">
        <v>9</v>
      </c>
    </row>
    <row r="2875" spans="1:8" ht="30" x14ac:dyDescent="0.25">
      <c r="A2875" s="40" t="s">
        <v>5783</v>
      </c>
      <c r="B2875" s="40"/>
      <c r="C2875" s="41" t="s">
        <v>5784</v>
      </c>
      <c r="D2875" s="42" t="s">
        <v>21</v>
      </c>
      <c r="E2875" s="43">
        <v>14211.2</v>
      </c>
      <c r="F2875" s="43">
        <v>346.96</v>
      </c>
      <c r="G2875" s="43">
        <v>14558.16</v>
      </c>
      <c r="H2875" s="19">
        <v>9</v>
      </c>
    </row>
    <row r="2876" spans="1:8" ht="30" x14ac:dyDescent="0.25">
      <c r="A2876" s="40" t="s">
        <v>5785</v>
      </c>
      <c r="B2876" s="40"/>
      <c r="C2876" s="41" t="s">
        <v>5786</v>
      </c>
      <c r="D2876" s="42" t="s">
        <v>21</v>
      </c>
      <c r="E2876" s="43">
        <v>23808.22</v>
      </c>
      <c r="F2876" s="43">
        <v>346.96</v>
      </c>
      <c r="G2876" s="43">
        <v>24155.18</v>
      </c>
      <c r="H2876" s="19">
        <v>9</v>
      </c>
    </row>
    <row r="2877" spans="1:8" ht="45" x14ac:dyDescent="0.25">
      <c r="A2877" s="40" t="s">
        <v>5787</v>
      </c>
      <c r="B2877" s="40"/>
      <c r="C2877" s="41" t="s">
        <v>5788</v>
      </c>
      <c r="D2877" s="42" t="s">
        <v>21</v>
      </c>
      <c r="E2877" s="43">
        <v>7597.08</v>
      </c>
      <c r="F2877" s="43">
        <v>346.96</v>
      </c>
      <c r="G2877" s="43">
        <v>7944.04</v>
      </c>
      <c r="H2877" s="19">
        <v>9</v>
      </c>
    </row>
    <row r="2878" spans="1:8" ht="30" x14ac:dyDescent="0.25">
      <c r="A2878" s="40" t="s">
        <v>5789</v>
      </c>
      <c r="B2878" s="40"/>
      <c r="C2878" s="41" t="s">
        <v>5790</v>
      </c>
      <c r="D2878" s="42" t="s">
        <v>21</v>
      </c>
      <c r="E2878" s="43">
        <v>27719.75</v>
      </c>
      <c r="F2878" s="43">
        <v>346.96</v>
      </c>
      <c r="G2878" s="43">
        <v>28066.71</v>
      </c>
      <c r="H2878" s="19">
        <v>9</v>
      </c>
    </row>
    <row r="2879" spans="1:8" x14ac:dyDescent="0.25">
      <c r="A2879" s="40" t="s">
        <v>5791</v>
      </c>
      <c r="B2879" s="40"/>
      <c r="C2879" s="41" t="s">
        <v>5792</v>
      </c>
      <c r="D2879" s="42"/>
      <c r="E2879" s="43"/>
      <c r="F2879" s="43"/>
      <c r="G2879" s="43"/>
      <c r="H2879" s="19">
        <v>5</v>
      </c>
    </row>
    <row r="2880" spans="1:8" x14ac:dyDescent="0.25">
      <c r="A2880" s="40" t="s">
        <v>5793</v>
      </c>
      <c r="B2880" s="40"/>
      <c r="C2880" s="41" t="s">
        <v>5794</v>
      </c>
      <c r="D2880" s="42" t="s">
        <v>21</v>
      </c>
      <c r="E2880" s="43">
        <v>3679.51</v>
      </c>
      <c r="F2880" s="43">
        <v>122.02</v>
      </c>
      <c r="G2880" s="43">
        <v>3801.53</v>
      </c>
      <c r="H2880" s="19">
        <v>9</v>
      </c>
    </row>
    <row r="2881" spans="1:8" x14ac:dyDescent="0.25">
      <c r="A2881" s="40" t="s">
        <v>5795</v>
      </c>
      <c r="B2881" s="40"/>
      <c r="C2881" s="41" t="s">
        <v>5796</v>
      </c>
      <c r="D2881" s="42"/>
      <c r="E2881" s="43"/>
      <c r="F2881" s="43"/>
      <c r="G2881" s="43"/>
      <c r="H2881" s="19">
        <v>5</v>
      </c>
    </row>
    <row r="2882" spans="1:8" ht="30" x14ac:dyDescent="0.25">
      <c r="A2882" s="40" t="s">
        <v>5797</v>
      </c>
      <c r="B2882" s="40"/>
      <c r="C2882" s="41" t="s">
        <v>5798</v>
      </c>
      <c r="D2882" s="42" t="s">
        <v>21</v>
      </c>
      <c r="E2882" s="43">
        <v>28.69</v>
      </c>
      <c r="F2882" s="43">
        <v>11.73</v>
      </c>
      <c r="G2882" s="43">
        <v>40.42</v>
      </c>
      <c r="H2882" s="19">
        <v>9</v>
      </c>
    </row>
    <row r="2883" spans="1:8" ht="30" x14ac:dyDescent="0.25">
      <c r="A2883" s="40" t="s">
        <v>5799</v>
      </c>
      <c r="B2883" s="40"/>
      <c r="C2883" s="41" t="s">
        <v>5800</v>
      </c>
      <c r="D2883" s="42" t="s">
        <v>21</v>
      </c>
      <c r="E2883" s="43">
        <v>758.98</v>
      </c>
      <c r="F2883" s="43">
        <v>43.37</v>
      </c>
      <c r="G2883" s="43">
        <v>802.35</v>
      </c>
      <c r="H2883" s="19">
        <v>9</v>
      </c>
    </row>
    <row r="2884" spans="1:8" x14ac:dyDescent="0.25">
      <c r="A2884" s="40" t="s">
        <v>5801</v>
      </c>
      <c r="B2884" s="40"/>
      <c r="C2884" s="41" t="s">
        <v>8311</v>
      </c>
      <c r="D2884" s="42" t="s">
        <v>21</v>
      </c>
      <c r="E2884" s="43">
        <v>329.62</v>
      </c>
      <c r="F2884" s="43">
        <v>21.69</v>
      </c>
      <c r="G2884" s="43">
        <v>351.31</v>
      </c>
      <c r="H2884" s="19">
        <v>9</v>
      </c>
    </row>
    <row r="2885" spans="1:8" x14ac:dyDescent="0.25">
      <c r="A2885" s="40" t="s">
        <v>5803</v>
      </c>
      <c r="B2885" s="40"/>
      <c r="C2885" s="41" t="s">
        <v>5804</v>
      </c>
      <c r="D2885" s="42" t="s">
        <v>21</v>
      </c>
      <c r="E2885" s="43">
        <v>596.69000000000005</v>
      </c>
      <c r="F2885" s="43">
        <v>21.69</v>
      </c>
      <c r="G2885" s="43">
        <v>618.38</v>
      </c>
      <c r="H2885" s="19">
        <v>9</v>
      </c>
    </row>
    <row r="2886" spans="1:8" ht="30" x14ac:dyDescent="0.25">
      <c r="A2886" s="40" t="s">
        <v>5805</v>
      </c>
      <c r="B2886" s="40"/>
      <c r="C2886" s="41" t="s">
        <v>5806</v>
      </c>
      <c r="D2886" s="42" t="s">
        <v>21</v>
      </c>
      <c r="E2886" s="43">
        <v>61.24</v>
      </c>
      <c r="F2886" s="43">
        <v>8.68</v>
      </c>
      <c r="G2886" s="43">
        <v>69.92</v>
      </c>
      <c r="H2886" s="19">
        <v>9</v>
      </c>
    </row>
    <row r="2887" spans="1:8" ht="30" x14ac:dyDescent="0.25">
      <c r="A2887" s="40" t="s">
        <v>5807</v>
      </c>
      <c r="B2887" s="40"/>
      <c r="C2887" s="41" t="s">
        <v>5808</v>
      </c>
      <c r="D2887" s="42" t="s">
        <v>21</v>
      </c>
      <c r="E2887" s="43">
        <v>431.72</v>
      </c>
      <c r="F2887" s="43">
        <v>21.69</v>
      </c>
      <c r="G2887" s="43">
        <v>453.41</v>
      </c>
      <c r="H2887" s="19">
        <v>9</v>
      </c>
    </row>
    <row r="2888" spans="1:8" x14ac:dyDescent="0.25">
      <c r="A2888" s="40" t="s">
        <v>5809</v>
      </c>
      <c r="B2888" s="40"/>
      <c r="C2888" s="41" t="s">
        <v>5810</v>
      </c>
      <c r="D2888" s="42"/>
      <c r="E2888" s="43"/>
      <c r="F2888" s="43"/>
      <c r="G2888" s="43"/>
      <c r="H2888" s="19">
        <v>2</v>
      </c>
    </row>
    <row r="2889" spans="1:8" x14ac:dyDescent="0.25">
      <c r="A2889" s="40" t="s">
        <v>5811</v>
      </c>
      <c r="B2889" s="40"/>
      <c r="C2889" s="41" t="s">
        <v>5812</v>
      </c>
      <c r="D2889" s="42"/>
      <c r="E2889" s="43"/>
      <c r="F2889" s="43"/>
      <c r="G2889" s="43"/>
      <c r="H2889" s="19">
        <v>5</v>
      </c>
    </row>
    <row r="2890" spans="1:8" x14ac:dyDescent="0.25">
      <c r="A2890" s="40" t="s">
        <v>5813</v>
      </c>
      <c r="B2890" s="40"/>
      <c r="C2890" s="41" t="s">
        <v>5814</v>
      </c>
      <c r="D2890" s="42" t="s">
        <v>21</v>
      </c>
      <c r="E2890" s="43">
        <v>727.86</v>
      </c>
      <c r="F2890" s="43">
        <v>52.19</v>
      </c>
      <c r="G2890" s="43">
        <v>780.05</v>
      </c>
      <c r="H2890" s="19">
        <v>9</v>
      </c>
    </row>
    <row r="2891" spans="1:8" ht="30" x14ac:dyDescent="0.25">
      <c r="A2891" s="40" t="s">
        <v>5815</v>
      </c>
      <c r="B2891" s="40"/>
      <c r="C2891" s="41" t="s">
        <v>5816</v>
      </c>
      <c r="D2891" s="42" t="s">
        <v>21</v>
      </c>
      <c r="E2891" s="43">
        <v>832.44</v>
      </c>
      <c r="F2891" s="43">
        <v>61.01</v>
      </c>
      <c r="G2891" s="43">
        <v>893.45</v>
      </c>
      <c r="H2891" s="19">
        <v>9</v>
      </c>
    </row>
    <row r="2892" spans="1:8" x14ac:dyDescent="0.25">
      <c r="A2892" s="40" t="s">
        <v>5817</v>
      </c>
      <c r="B2892" s="40"/>
      <c r="C2892" s="41" t="s">
        <v>5818</v>
      </c>
      <c r="D2892" s="42" t="s">
        <v>21</v>
      </c>
      <c r="E2892" s="43">
        <v>232.63</v>
      </c>
      <c r="F2892" s="43">
        <v>52.19</v>
      </c>
      <c r="G2892" s="43">
        <v>284.82</v>
      </c>
      <c r="H2892" s="19">
        <v>9</v>
      </c>
    </row>
    <row r="2893" spans="1:8" ht="30" x14ac:dyDescent="0.25">
      <c r="A2893" s="40" t="s">
        <v>5819</v>
      </c>
      <c r="B2893" s="40"/>
      <c r="C2893" s="41" t="s">
        <v>5820</v>
      </c>
      <c r="D2893" s="42" t="s">
        <v>21</v>
      </c>
      <c r="E2893" s="43">
        <v>421.81</v>
      </c>
      <c r="F2893" s="43">
        <v>52.19</v>
      </c>
      <c r="G2893" s="43">
        <v>474</v>
      </c>
      <c r="H2893" s="19">
        <v>9</v>
      </c>
    </row>
    <row r="2894" spans="1:8" x14ac:dyDescent="0.25">
      <c r="A2894" s="40" t="s">
        <v>5821</v>
      </c>
      <c r="B2894" s="40"/>
      <c r="C2894" s="41" t="s">
        <v>5822</v>
      </c>
      <c r="D2894" s="42" t="s">
        <v>21</v>
      </c>
      <c r="E2894" s="43">
        <v>80.62</v>
      </c>
      <c r="F2894" s="43">
        <v>61.01</v>
      </c>
      <c r="G2894" s="43">
        <v>141.63</v>
      </c>
      <c r="H2894" s="19">
        <v>9</v>
      </c>
    </row>
    <row r="2895" spans="1:8" x14ac:dyDescent="0.25">
      <c r="A2895" s="40" t="s">
        <v>5823</v>
      </c>
      <c r="B2895" s="40"/>
      <c r="C2895" s="41" t="s">
        <v>5824</v>
      </c>
      <c r="D2895" s="42" t="s">
        <v>21</v>
      </c>
      <c r="E2895" s="43">
        <v>219.68</v>
      </c>
      <c r="F2895" s="43">
        <v>61.01</v>
      </c>
      <c r="G2895" s="43">
        <v>280.69</v>
      </c>
      <c r="H2895" s="19">
        <v>9</v>
      </c>
    </row>
    <row r="2896" spans="1:8" ht="30" x14ac:dyDescent="0.25">
      <c r="A2896" s="40" t="s">
        <v>5825</v>
      </c>
      <c r="B2896" s="40"/>
      <c r="C2896" s="41" t="s">
        <v>5826</v>
      </c>
      <c r="D2896" s="42" t="s">
        <v>21</v>
      </c>
      <c r="E2896" s="43">
        <v>781.91</v>
      </c>
      <c r="F2896" s="43">
        <v>61.01</v>
      </c>
      <c r="G2896" s="43">
        <v>842.92</v>
      </c>
      <c r="H2896" s="19">
        <v>9</v>
      </c>
    </row>
    <row r="2897" spans="1:8" x14ac:dyDescent="0.25">
      <c r="A2897" s="40" t="s">
        <v>5827</v>
      </c>
      <c r="B2897" s="40"/>
      <c r="C2897" s="41" t="s">
        <v>5828</v>
      </c>
      <c r="D2897" s="42" t="s">
        <v>21</v>
      </c>
      <c r="E2897" s="43">
        <v>43.66</v>
      </c>
      <c r="F2897" s="43">
        <v>21.69</v>
      </c>
      <c r="G2897" s="43">
        <v>65.349999999999994</v>
      </c>
      <c r="H2897" s="19">
        <v>9</v>
      </c>
    </row>
    <row r="2898" spans="1:8" x14ac:dyDescent="0.25">
      <c r="A2898" s="40" t="s">
        <v>5829</v>
      </c>
      <c r="B2898" s="40"/>
      <c r="C2898" s="41" t="s">
        <v>5830</v>
      </c>
      <c r="D2898" s="42" t="s">
        <v>21</v>
      </c>
      <c r="E2898" s="43">
        <v>382.6</v>
      </c>
      <c r="F2898" s="43">
        <v>61.01</v>
      </c>
      <c r="G2898" s="43">
        <v>443.61</v>
      </c>
      <c r="H2898" s="19">
        <v>9</v>
      </c>
    </row>
    <row r="2899" spans="1:8" x14ac:dyDescent="0.25">
      <c r="A2899" s="40" t="s">
        <v>5831</v>
      </c>
      <c r="B2899" s="40"/>
      <c r="C2899" s="41" t="s">
        <v>5832</v>
      </c>
      <c r="D2899" s="42" t="s">
        <v>21</v>
      </c>
      <c r="E2899" s="43">
        <v>611.29</v>
      </c>
      <c r="F2899" s="43">
        <v>61.01</v>
      </c>
      <c r="G2899" s="43">
        <v>672.3</v>
      </c>
      <c r="H2899" s="19">
        <v>9</v>
      </c>
    </row>
    <row r="2900" spans="1:8" x14ac:dyDescent="0.25">
      <c r="A2900" s="40" t="s">
        <v>5833</v>
      </c>
      <c r="B2900" s="40"/>
      <c r="C2900" s="41" t="s">
        <v>5834</v>
      </c>
      <c r="D2900" s="42" t="s">
        <v>21</v>
      </c>
      <c r="E2900" s="43">
        <v>113.86</v>
      </c>
      <c r="F2900" s="43">
        <v>21.69</v>
      </c>
      <c r="G2900" s="43">
        <v>135.55000000000001</v>
      </c>
      <c r="H2900" s="19">
        <v>9</v>
      </c>
    </row>
    <row r="2901" spans="1:8" x14ac:dyDescent="0.25">
      <c r="A2901" s="40" t="s">
        <v>5835</v>
      </c>
      <c r="B2901" s="40"/>
      <c r="C2901" s="41" t="s">
        <v>5836</v>
      </c>
      <c r="D2901" s="42" t="s">
        <v>21</v>
      </c>
      <c r="E2901" s="43">
        <v>716.17</v>
      </c>
      <c r="F2901" s="43">
        <v>130.11000000000001</v>
      </c>
      <c r="G2901" s="43">
        <v>846.28</v>
      </c>
      <c r="H2901" s="19">
        <v>9</v>
      </c>
    </row>
    <row r="2902" spans="1:8" x14ac:dyDescent="0.25">
      <c r="A2902" s="40" t="s">
        <v>5837</v>
      </c>
      <c r="B2902" s="40"/>
      <c r="C2902" s="41" t="s">
        <v>5838</v>
      </c>
      <c r="D2902" s="42" t="s">
        <v>21</v>
      </c>
      <c r="E2902" s="43">
        <v>570.27</v>
      </c>
      <c r="F2902" s="43">
        <v>130.11000000000001</v>
      </c>
      <c r="G2902" s="43">
        <v>700.38</v>
      </c>
      <c r="H2902" s="19">
        <v>9</v>
      </c>
    </row>
    <row r="2903" spans="1:8" x14ac:dyDescent="0.25">
      <c r="A2903" s="40" t="s">
        <v>5839</v>
      </c>
      <c r="B2903" s="40"/>
      <c r="C2903" s="41" t="s">
        <v>5840</v>
      </c>
      <c r="D2903" s="42" t="s">
        <v>21</v>
      </c>
      <c r="E2903" s="43">
        <v>187.25</v>
      </c>
      <c r="F2903" s="43">
        <v>43.37</v>
      </c>
      <c r="G2903" s="43">
        <v>230.62</v>
      </c>
      <c r="H2903" s="19">
        <v>9</v>
      </c>
    </row>
    <row r="2904" spans="1:8" x14ac:dyDescent="0.25">
      <c r="A2904" s="40" t="s">
        <v>5841</v>
      </c>
      <c r="B2904" s="40"/>
      <c r="C2904" s="41" t="s">
        <v>5842</v>
      </c>
      <c r="D2904" s="42" t="s">
        <v>21</v>
      </c>
      <c r="E2904" s="43">
        <v>218.4</v>
      </c>
      <c r="F2904" s="43">
        <v>21.69</v>
      </c>
      <c r="G2904" s="43">
        <v>240.09</v>
      </c>
      <c r="H2904" s="19">
        <v>9</v>
      </c>
    </row>
    <row r="2905" spans="1:8" ht="30" x14ac:dyDescent="0.25">
      <c r="A2905" s="40" t="s">
        <v>5843</v>
      </c>
      <c r="B2905" s="40"/>
      <c r="C2905" s="41" t="s">
        <v>5844</v>
      </c>
      <c r="D2905" s="42" t="s">
        <v>21</v>
      </c>
      <c r="E2905" s="43">
        <v>83.09</v>
      </c>
      <c r="F2905" s="43">
        <v>14.31</v>
      </c>
      <c r="G2905" s="43">
        <v>97.4</v>
      </c>
      <c r="H2905" s="19">
        <v>9</v>
      </c>
    </row>
    <row r="2906" spans="1:8" x14ac:dyDescent="0.25">
      <c r="A2906" s="40" t="s">
        <v>5845</v>
      </c>
      <c r="B2906" s="40"/>
      <c r="C2906" s="41" t="s">
        <v>5846</v>
      </c>
      <c r="D2906" s="42" t="s">
        <v>21</v>
      </c>
      <c r="E2906" s="43">
        <v>554.16999999999996</v>
      </c>
      <c r="F2906" s="43">
        <v>130.11000000000001</v>
      </c>
      <c r="G2906" s="43">
        <v>684.28</v>
      </c>
      <c r="H2906" s="19">
        <v>9</v>
      </c>
    </row>
    <row r="2907" spans="1:8" ht="30" x14ac:dyDescent="0.25">
      <c r="A2907" s="40" t="s">
        <v>5847</v>
      </c>
      <c r="B2907" s="40"/>
      <c r="C2907" s="41" t="s">
        <v>5848</v>
      </c>
      <c r="D2907" s="42" t="s">
        <v>334</v>
      </c>
      <c r="E2907" s="43">
        <v>684.55</v>
      </c>
      <c r="F2907" s="43">
        <v>52.19</v>
      </c>
      <c r="G2907" s="43">
        <v>736.74</v>
      </c>
      <c r="H2907" s="19">
        <v>9</v>
      </c>
    </row>
    <row r="2908" spans="1:8" x14ac:dyDescent="0.25">
      <c r="A2908" s="40" t="s">
        <v>5849</v>
      </c>
      <c r="B2908" s="40"/>
      <c r="C2908" s="41" t="s">
        <v>5850</v>
      </c>
      <c r="D2908" s="42" t="s">
        <v>21</v>
      </c>
      <c r="E2908" s="43">
        <v>108.88</v>
      </c>
      <c r="F2908" s="43">
        <v>21.69</v>
      </c>
      <c r="G2908" s="43">
        <v>130.57</v>
      </c>
      <c r="H2908" s="19">
        <v>9</v>
      </c>
    </row>
    <row r="2909" spans="1:8" x14ac:dyDescent="0.25">
      <c r="A2909" s="40" t="s">
        <v>5851</v>
      </c>
      <c r="B2909" s="40"/>
      <c r="C2909" s="41" t="s">
        <v>5852</v>
      </c>
      <c r="D2909" s="42"/>
      <c r="E2909" s="43"/>
      <c r="F2909" s="43"/>
      <c r="G2909" s="43"/>
      <c r="H2909" s="19">
        <v>5</v>
      </c>
    </row>
    <row r="2910" spans="1:8" ht="30" x14ac:dyDescent="0.25">
      <c r="A2910" s="40" t="s">
        <v>5853</v>
      </c>
      <c r="B2910" s="40"/>
      <c r="C2910" s="41" t="s">
        <v>5854</v>
      </c>
      <c r="D2910" s="42" t="s">
        <v>73</v>
      </c>
      <c r="E2910" s="43">
        <v>759.27</v>
      </c>
      <c r="F2910" s="43">
        <v>71.680000000000007</v>
      </c>
      <c r="G2910" s="43">
        <v>830.95</v>
      </c>
      <c r="H2910" s="19">
        <v>9</v>
      </c>
    </row>
    <row r="2911" spans="1:8" x14ac:dyDescent="0.25">
      <c r="A2911" s="40" t="s">
        <v>5855</v>
      </c>
      <c r="B2911" s="40"/>
      <c r="C2911" s="41" t="s">
        <v>5856</v>
      </c>
      <c r="D2911" s="42" t="s">
        <v>73</v>
      </c>
      <c r="E2911" s="43">
        <v>1301.97</v>
      </c>
      <c r="F2911" s="43">
        <v>78.239999999999995</v>
      </c>
      <c r="G2911" s="43">
        <v>1380.21</v>
      </c>
      <c r="H2911" s="19">
        <v>9</v>
      </c>
    </row>
    <row r="2912" spans="1:8" ht="30" x14ac:dyDescent="0.25">
      <c r="A2912" s="40" t="s">
        <v>5857</v>
      </c>
      <c r="B2912" s="40"/>
      <c r="C2912" s="41" t="s">
        <v>5858</v>
      </c>
      <c r="D2912" s="42" t="s">
        <v>73</v>
      </c>
      <c r="E2912" s="43">
        <v>1263.3</v>
      </c>
      <c r="F2912" s="43">
        <v>158.47</v>
      </c>
      <c r="G2912" s="43">
        <v>1421.77</v>
      </c>
      <c r="H2912" s="19">
        <v>9</v>
      </c>
    </row>
    <row r="2913" spans="1:8" ht="30" x14ac:dyDescent="0.25">
      <c r="A2913" s="40" t="s">
        <v>5859</v>
      </c>
      <c r="B2913" s="40"/>
      <c r="C2913" s="41" t="s">
        <v>5860</v>
      </c>
      <c r="D2913" s="42" t="s">
        <v>73</v>
      </c>
      <c r="E2913" s="43">
        <v>2979.01</v>
      </c>
      <c r="F2913" s="43"/>
      <c r="G2913" s="43">
        <v>2979.01</v>
      </c>
      <c r="H2913" s="19">
        <v>9</v>
      </c>
    </row>
    <row r="2914" spans="1:8" x14ac:dyDescent="0.25">
      <c r="A2914" s="40" t="s">
        <v>5861</v>
      </c>
      <c r="B2914" s="40"/>
      <c r="C2914" s="41" t="s">
        <v>5862</v>
      </c>
      <c r="D2914" s="42"/>
      <c r="E2914" s="43"/>
      <c r="F2914" s="43"/>
      <c r="G2914" s="43"/>
      <c r="H2914" s="19">
        <v>5</v>
      </c>
    </row>
    <row r="2915" spans="1:8" ht="30" x14ac:dyDescent="0.25">
      <c r="A2915" s="40" t="s">
        <v>5863</v>
      </c>
      <c r="B2915" s="40"/>
      <c r="C2915" s="41" t="s">
        <v>5864</v>
      </c>
      <c r="D2915" s="42" t="s">
        <v>21</v>
      </c>
      <c r="E2915" s="43">
        <v>260.45</v>
      </c>
      <c r="F2915" s="43">
        <v>5.37</v>
      </c>
      <c r="G2915" s="43">
        <v>265.82</v>
      </c>
      <c r="H2915" s="19">
        <v>9</v>
      </c>
    </row>
    <row r="2916" spans="1:8" x14ac:dyDescent="0.25">
      <c r="A2916" s="40" t="s">
        <v>5865</v>
      </c>
      <c r="B2916" s="40"/>
      <c r="C2916" s="41" t="s">
        <v>5866</v>
      </c>
      <c r="D2916" s="42" t="s">
        <v>21</v>
      </c>
      <c r="E2916" s="43">
        <v>48.73</v>
      </c>
      <c r="F2916" s="43">
        <v>12.91</v>
      </c>
      <c r="G2916" s="43">
        <v>61.64</v>
      </c>
      <c r="H2916" s="19">
        <v>9</v>
      </c>
    </row>
    <row r="2917" spans="1:8" ht="30" x14ac:dyDescent="0.25">
      <c r="A2917" s="40" t="s">
        <v>5867</v>
      </c>
      <c r="B2917" s="40"/>
      <c r="C2917" s="41" t="s">
        <v>5868</v>
      </c>
      <c r="D2917" s="42" t="s">
        <v>21</v>
      </c>
      <c r="E2917" s="43">
        <v>86.9</v>
      </c>
      <c r="F2917" s="43">
        <v>5.37</v>
      </c>
      <c r="G2917" s="43">
        <v>92.27</v>
      </c>
      <c r="H2917" s="19">
        <v>9</v>
      </c>
    </row>
    <row r="2918" spans="1:8" x14ac:dyDescent="0.25">
      <c r="A2918" s="40" t="s">
        <v>5869</v>
      </c>
      <c r="B2918" s="40"/>
      <c r="C2918" s="41" t="s">
        <v>5870</v>
      </c>
      <c r="D2918" s="42" t="s">
        <v>21</v>
      </c>
      <c r="E2918" s="43">
        <v>55.04</v>
      </c>
      <c r="F2918" s="43">
        <v>12.91</v>
      </c>
      <c r="G2918" s="43">
        <v>67.95</v>
      </c>
      <c r="H2918" s="19">
        <v>9</v>
      </c>
    </row>
    <row r="2919" spans="1:8" ht="30" x14ac:dyDescent="0.25">
      <c r="A2919" s="40" t="s">
        <v>5871</v>
      </c>
      <c r="B2919" s="40"/>
      <c r="C2919" s="41" t="s">
        <v>5872</v>
      </c>
      <c r="D2919" s="42" t="s">
        <v>21</v>
      </c>
      <c r="E2919" s="43">
        <v>85.09</v>
      </c>
      <c r="F2919" s="43">
        <v>5.37</v>
      </c>
      <c r="G2919" s="43">
        <v>90.46</v>
      </c>
      <c r="H2919" s="19">
        <v>9</v>
      </c>
    </row>
    <row r="2920" spans="1:8" x14ac:dyDescent="0.25">
      <c r="A2920" s="40" t="s">
        <v>5873</v>
      </c>
      <c r="B2920" s="40"/>
      <c r="C2920" s="41" t="s">
        <v>5874</v>
      </c>
      <c r="D2920" s="42" t="s">
        <v>21</v>
      </c>
      <c r="E2920" s="43">
        <v>57.17</v>
      </c>
      <c r="F2920" s="43">
        <v>12.91</v>
      </c>
      <c r="G2920" s="43">
        <v>70.08</v>
      </c>
      <c r="H2920" s="19">
        <v>9</v>
      </c>
    </row>
    <row r="2921" spans="1:8" x14ac:dyDescent="0.25">
      <c r="A2921" s="40" t="s">
        <v>5875</v>
      </c>
      <c r="B2921" s="40"/>
      <c r="C2921" s="41" t="s">
        <v>5876</v>
      </c>
      <c r="D2921" s="42" t="s">
        <v>21</v>
      </c>
      <c r="E2921" s="43">
        <v>37.950000000000003</v>
      </c>
      <c r="F2921" s="43">
        <v>5.37</v>
      </c>
      <c r="G2921" s="43">
        <v>43.32</v>
      </c>
      <c r="H2921" s="19">
        <v>9</v>
      </c>
    </row>
    <row r="2922" spans="1:8" x14ac:dyDescent="0.25">
      <c r="A2922" s="40" t="s">
        <v>5877</v>
      </c>
      <c r="B2922" s="40"/>
      <c r="C2922" s="41" t="s">
        <v>5878</v>
      </c>
      <c r="D2922" s="42" t="s">
        <v>21</v>
      </c>
      <c r="E2922" s="43">
        <v>60.77</v>
      </c>
      <c r="F2922" s="43">
        <v>5.37</v>
      </c>
      <c r="G2922" s="43">
        <v>66.14</v>
      </c>
      <c r="H2922" s="19">
        <v>9</v>
      </c>
    </row>
    <row r="2923" spans="1:8" x14ac:dyDescent="0.25">
      <c r="A2923" s="40" t="s">
        <v>5879</v>
      </c>
      <c r="B2923" s="40"/>
      <c r="C2923" s="41" t="s">
        <v>5880</v>
      </c>
      <c r="D2923" s="42" t="s">
        <v>21</v>
      </c>
      <c r="E2923" s="43">
        <v>78.97</v>
      </c>
      <c r="F2923" s="43">
        <v>5.37</v>
      </c>
      <c r="G2923" s="43">
        <v>84.34</v>
      </c>
      <c r="H2923" s="19">
        <v>9</v>
      </c>
    </row>
    <row r="2924" spans="1:8" x14ac:dyDescent="0.25">
      <c r="A2924" s="40" t="s">
        <v>5881</v>
      </c>
      <c r="B2924" s="40"/>
      <c r="C2924" s="41" t="s">
        <v>5882</v>
      </c>
      <c r="D2924" s="42" t="s">
        <v>21</v>
      </c>
      <c r="E2924" s="43">
        <v>64.84</v>
      </c>
      <c r="F2924" s="43">
        <v>21.69</v>
      </c>
      <c r="G2924" s="43">
        <v>86.53</v>
      </c>
      <c r="H2924" s="19">
        <v>9</v>
      </c>
    </row>
    <row r="2925" spans="1:8" x14ac:dyDescent="0.25">
      <c r="A2925" s="40" t="s">
        <v>5883</v>
      </c>
      <c r="B2925" s="40"/>
      <c r="C2925" s="41" t="s">
        <v>5884</v>
      </c>
      <c r="D2925" s="42" t="s">
        <v>21</v>
      </c>
      <c r="E2925" s="43">
        <v>95.65</v>
      </c>
      <c r="F2925" s="43">
        <v>39.119999999999997</v>
      </c>
      <c r="G2925" s="43">
        <v>134.77000000000001</v>
      </c>
      <c r="H2925" s="19">
        <v>9</v>
      </c>
    </row>
    <row r="2926" spans="1:8" x14ac:dyDescent="0.25">
      <c r="A2926" s="40" t="s">
        <v>5885</v>
      </c>
      <c r="B2926" s="40"/>
      <c r="C2926" s="41" t="s">
        <v>8312</v>
      </c>
      <c r="D2926" s="42" t="s">
        <v>21</v>
      </c>
      <c r="E2926" s="43">
        <v>337.14</v>
      </c>
      <c r="F2926" s="43">
        <v>16.54</v>
      </c>
      <c r="G2926" s="43">
        <v>353.68</v>
      </c>
      <c r="H2926" s="19">
        <v>9</v>
      </c>
    </row>
    <row r="2927" spans="1:8" x14ac:dyDescent="0.25">
      <c r="A2927" s="40" t="s">
        <v>5887</v>
      </c>
      <c r="B2927" s="40"/>
      <c r="C2927" s="41" t="s">
        <v>5888</v>
      </c>
      <c r="D2927" s="42" t="s">
        <v>21</v>
      </c>
      <c r="E2927" s="43">
        <v>112.59</v>
      </c>
      <c r="F2927" s="43">
        <v>16.54</v>
      </c>
      <c r="G2927" s="43">
        <v>129.13</v>
      </c>
      <c r="H2927" s="19">
        <v>9</v>
      </c>
    </row>
    <row r="2928" spans="1:8" ht="30" x14ac:dyDescent="0.25">
      <c r="A2928" s="40" t="s">
        <v>5889</v>
      </c>
      <c r="B2928" s="40"/>
      <c r="C2928" s="41" t="s">
        <v>5890</v>
      </c>
      <c r="D2928" s="42" t="s">
        <v>21</v>
      </c>
      <c r="E2928" s="43">
        <v>394.76</v>
      </c>
      <c r="F2928" s="43">
        <v>60.72</v>
      </c>
      <c r="G2928" s="43">
        <v>455.48</v>
      </c>
      <c r="H2928" s="19">
        <v>9</v>
      </c>
    </row>
    <row r="2929" spans="1:8" x14ac:dyDescent="0.25">
      <c r="A2929" s="40" t="s">
        <v>5891</v>
      </c>
      <c r="B2929" s="40"/>
      <c r="C2929" s="41" t="s">
        <v>5892</v>
      </c>
      <c r="D2929" s="42" t="s">
        <v>21</v>
      </c>
      <c r="E2929" s="43">
        <v>622.36</v>
      </c>
      <c r="F2929" s="43">
        <v>21.69</v>
      </c>
      <c r="G2929" s="43">
        <v>644.04999999999995</v>
      </c>
      <c r="H2929" s="19">
        <v>9</v>
      </c>
    </row>
    <row r="2930" spans="1:8" ht="30" x14ac:dyDescent="0.25">
      <c r="A2930" s="40" t="s">
        <v>5893</v>
      </c>
      <c r="B2930" s="40"/>
      <c r="C2930" s="41" t="s">
        <v>5894</v>
      </c>
      <c r="D2930" s="42" t="s">
        <v>21</v>
      </c>
      <c r="E2930" s="43">
        <v>33.01</v>
      </c>
      <c r="F2930" s="43">
        <v>15.25</v>
      </c>
      <c r="G2930" s="43">
        <v>48.26</v>
      </c>
      <c r="H2930" s="19">
        <v>9</v>
      </c>
    </row>
    <row r="2931" spans="1:8" ht="30" x14ac:dyDescent="0.25">
      <c r="A2931" s="40" t="s">
        <v>5895</v>
      </c>
      <c r="B2931" s="40"/>
      <c r="C2931" s="41" t="s">
        <v>5896</v>
      </c>
      <c r="D2931" s="42" t="s">
        <v>21</v>
      </c>
      <c r="E2931" s="43">
        <v>31.82</v>
      </c>
      <c r="F2931" s="43">
        <v>15.25</v>
      </c>
      <c r="G2931" s="43">
        <v>47.07</v>
      </c>
      <c r="H2931" s="19">
        <v>9</v>
      </c>
    </row>
    <row r="2932" spans="1:8" ht="30" x14ac:dyDescent="0.25">
      <c r="A2932" s="40" t="s">
        <v>5897</v>
      </c>
      <c r="B2932" s="40"/>
      <c r="C2932" s="41" t="s">
        <v>5898</v>
      </c>
      <c r="D2932" s="42" t="s">
        <v>21</v>
      </c>
      <c r="E2932" s="43">
        <v>37.81</v>
      </c>
      <c r="F2932" s="43">
        <v>15.25</v>
      </c>
      <c r="G2932" s="43">
        <v>53.06</v>
      </c>
      <c r="H2932" s="19">
        <v>9</v>
      </c>
    </row>
    <row r="2933" spans="1:8" ht="30" x14ac:dyDescent="0.25">
      <c r="A2933" s="40" t="s">
        <v>5899</v>
      </c>
      <c r="B2933" s="40"/>
      <c r="C2933" s="41" t="s">
        <v>5900</v>
      </c>
      <c r="D2933" s="42" t="s">
        <v>21</v>
      </c>
      <c r="E2933" s="43">
        <v>20.41</v>
      </c>
      <c r="F2933" s="43">
        <v>15.25</v>
      </c>
      <c r="G2933" s="43">
        <v>35.659999999999997</v>
      </c>
      <c r="H2933" s="19">
        <v>9</v>
      </c>
    </row>
    <row r="2934" spans="1:8" ht="30" x14ac:dyDescent="0.25">
      <c r="A2934" s="40" t="s">
        <v>5901</v>
      </c>
      <c r="B2934" s="40"/>
      <c r="C2934" s="41" t="s">
        <v>8313</v>
      </c>
      <c r="D2934" s="42" t="s">
        <v>21</v>
      </c>
      <c r="E2934" s="43">
        <v>28.91</v>
      </c>
      <c r="F2934" s="43">
        <v>15.25</v>
      </c>
      <c r="G2934" s="43">
        <v>44.16</v>
      </c>
      <c r="H2934" s="19">
        <v>9</v>
      </c>
    </row>
    <row r="2935" spans="1:8" ht="30" x14ac:dyDescent="0.25">
      <c r="A2935" s="40" t="s">
        <v>5903</v>
      </c>
      <c r="B2935" s="40"/>
      <c r="C2935" s="41" t="s">
        <v>8314</v>
      </c>
      <c r="D2935" s="42" t="s">
        <v>21</v>
      </c>
      <c r="E2935" s="43">
        <v>29.6</v>
      </c>
      <c r="F2935" s="43">
        <v>15.25</v>
      </c>
      <c r="G2935" s="43">
        <v>44.85</v>
      </c>
      <c r="H2935" s="19">
        <v>9</v>
      </c>
    </row>
    <row r="2936" spans="1:8" ht="30" x14ac:dyDescent="0.25">
      <c r="A2936" s="40" t="s">
        <v>5905</v>
      </c>
      <c r="B2936" s="40"/>
      <c r="C2936" s="41" t="s">
        <v>5906</v>
      </c>
      <c r="D2936" s="42" t="s">
        <v>21</v>
      </c>
      <c r="E2936" s="43">
        <v>53.56</v>
      </c>
      <c r="F2936" s="43">
        <v>15.25</v>
      </c>
      <c r="G2936" s="43">
        <v>68.81</v>
      </c>
      <c r="H2936" s="19">
        <v>9</v>
      </c>
    </row>
    <row r="2937" spans="1:8" ht="30" x14ac:dyDescent="0.25">
      <c r="A2937" s="40" t="s">
        <v>5907</v>
      </c>
      <c r="B2937" s="40"/>
      <c r="C2937" s="41" t="s">
        <v>5908</v>
      </c>
      <c r="D2937" s="42" t="s">
        <v>21</v>
      </c>
      <c r="E2937" s="43">
        <v>45.42</v>
      </c>
      <c r="F2937" s="43">
        <v>15.25</v>
      </c>
      <c r="G2937" s="43">
        <v>60.67</v>
      </c>
      <c r="H2937" s="19">
        <v>9</v>
      </c>
    </row>
    <row r="2938" spans="1:8" ht="30" x14ac:dyDescent="0.25">
      <c r="A2938" s="40" t="s">
        <v>5909</v>
      </c>
      <c r="B2938" s="40"/>
      <c r="C2938" s="41" t="s">
        <v>5910</v>
      </c>
      <c r="D2938" s="42" t="s">
        <v>21</v>
      </c>
      <c r="E2938" s="43">
        <v>352.26</v>
      </c>
      <c r="F2938" s="43">
        <v>60.72</v>
      </c>
      <c r="G2938" s="43">
        <v>412.98</v>
      </c>
      <c r="H2938" s="19">
        <v>9</v>
      </c>
    </row>
    <row r="2939" spans="1:8" x14ac:dyDescent="0.25">
      <c r="A2939" s="40" t="s">
        <v>5911</v>
      </c>
      <c r="B2939" s="40"/>
      <c r="C2939" s="41" t="s">
        <v>5912</v>
      </c>
      <c r="D2939" s="42" t="s">
        <v>21</v>
      </c>
      <c r="E2939" s="43">
        <v>504.52</v>
      </c>
      <c r="F2939" s="43">
        <v>34.770000000000003</v>
      </c>
      <c r="G2939" s="43">
        <v>539.29</v>
      </c>
      <c r="H2939" s="19">
        <v>9</v>
      </c>
    </row>
    <row r="2940" spans="1:8" ht="30" x14ac:dyDescent="0.25">
      <c r="A2940" s="40" t="s">
        <v>5913</v>
      </c>
      <c r="B2940" s="40"/>
      <c r="C2940" s="41" t="s">
        <v>5914</v>
      </c>
      <c r="D2940" s="42" t="s">
        <v>21</v>
      </c>
      <c r="E2940" s="43">
        <v>193.64</v>
      </c>
      <c r="F2940" s="43">
        <v>16.54</v>
      </c>
      <c r="G2940" s="43">
        <v>210.18</v>
      </c>
      <c r="H2940" s="19">
        <v>9</v>
      </c>
    </row>
    <row r="2941" spans="1:8" ht="30" x14ac:dyDescent="0.25">
      <c r="A2941" s="40" t="s">
        <v>5915</v>
      </c>
      <c r="B2941" s="40"/>
      <c r="C2941" s="41" t="s">
        <v>5916</v>
      </c>
      <c r="D2941" s="42" t="s">
        <v>21</v>
      </c>
      <c r="E2941" s="43">
        <v>64.290000000000006</v>
      </c>
      <c r="F2941" s="43">
        <v>15.25</v>
      </c>
      <c r="G2941" s="43">
        <v>79.540000000000006</v>
      </c>
      <c r="H2941" s="19">
        <v>9</v>
      </c>
    </row>
    <row r="2942" spans="1:8" ht="30" x14ac:dyDescent="0.25">
      <c r="A2942" s="40" t="s">
        <v>5917</v>
      </c>
      <c r="B2942" s="40"/>
      <c r="C2942" s="41" t="s">
        <v>5918</v>
      </c>
      <c r="D2942" s="42" t="s">
        <v>21</v>
      </c>
      <c r="E2942" s="43">
        <v>465.14</v>
      </c>
      <c r="F2942" s="43">
        <v>15.25</v>
      </c>
      <c r="G2942" s="43">
        <v>480.39</v>
      </c>
      <c r="H2942" s="19">
        <v>9</v>
      </c>
    </row>
    <row r="2943" spans="1:8" ht="30" x14ac:dyDescent="0.25">
      <c r="A2943" s="40" t="s">
        <v>5919</v>
      </c>
      <c r="B2943" s="40"/>
      <c r="C2943" s="41" t="s">
        <v>8267</v>
      </c>
      <c r="D2943" s="42" t="s">
        <v>21</v>
      </c>
      <c r="E2943" s="43">
        <v>134</v>
      </c>
      <c r="F2943" s="43">
        <v>16.54</v>
      </c>
      <c r="G2943" s="43">
        <v>150.54</v>
      </c>
      <c r="H2943" s="19">
        <v>9</v>
      </c>
    </row>
    <row r="2944" spans="1:8" x14ac:dyDescent="0.25">
      <c r="A2944" s="40" t="s">
        <v>5921</v>
      </c>
      <c r="B2944" s="40"/>
      <c r="C2944" s="41" t="s">
        <v>5922</v>
      </c>
      <c r="D2944" s="42" t="s">
        <v>334</v>
      </c>
      <c r="E2944" s="43">
        <v>691.29</v>
      </c>
      <c r="F2944" s="43">
        <v>60.81</v>
      </c>
      <c r="G2944" s="43">
        <v>752.1</v>
      </c>
      <c r="H2944" s="19">
        <v>9</v>
      </c>
    </row>
    <row r="2945" spans="1:8" x14ac:dyDescent="0.25">
      <c r="A2945" s="40" t="s">
        <v>5923</v>
      </c>
      <c r="B2945" s="40"/>
      <c r="C2945" s="41" t="s">
        <v>5924</v>
      </c>
      <c r="D2945" s="42" t="s">
        <v>21</v>
      </c>
      <c r="E2945" s="43">
        <v>3.6</v>
      </c>
      <c r="F2945" s="43">
        <v>15.25</v>
      </c>
      <c r="G2945" s="43">
        <v>18.850000000000001</v>
      </c>
      <c r="H2945" s="19">
        <v>9</v>
      </c>
    </row>
    <row r="2946" spans="1:8" x14ac:dyDescent="0.25">
      <c r="A2946" s="40" t="s">
        <v>5925</v>
      </c>
      <c r="B2946" s="40"/>
      <c r="C2946" s="41" t="s">
        <v>5926</v>
      </c>
      <c r="D2946" s="42" t="s">
        <v>21</v>
      </c>
      <c r="E2946" s="43">
        <v>4.37</v>
      </c>
      <c r="F2946" s="43">
        <v>15.25</v>
      </c>
      <c r="G2946" s="43">
        <v>19.62</v>
      </c>
      <c r="H2946" s="19">
        <v>9</v>
      </c>
    </row>
    <row r="2947" spans="1:8" ht="45" x14ac:dyDescent="0.25">
      <c r="A2947" s="40" t="s">
        <v>5927</v>
      </c>
      <c r="B2947" s="40"/>
      <c r="C2947" s="41" t="s">
        <v>5928</v>
      </c>
      <c r="D2947" s="42" t="s">
        <v>21</v>
      </c>
      <c r="E2947" s="43">
        <v>629.49</v>
      </c>
      <c r="F2947" s="43">
        <v>16.54</v>
      </c>
      <c r="G2947" s="43">
        <v>646.03</v>
      </c>
      <c r="H2947" s="19">
        <v>9</v>
      </c>
    </row>
    <row r="2948" spans="1:8" ht="30" x14ac:dyDescent="0.25">
      <c r="A2948" s="40" t="s">
        <v>5929</v>
      </c>
      <c r="B2948" s="40"/>
      <c r="C2948" s="41" t="s">
        <v>5930</v>
      </c>
      <c r="D2948" s="42" t="s">
        <v>21</v>
      </c>
      <c r="E2948" s="43">
        <v>863.44</v>
      </c>
      <c r="F2948" s="43">
        <v>60.72</v>
      </c>
      <c r="G2948" s="43">
        <v>924.16</v>
      </c>
      <c r="H2948" s="19">
        <v>9</v>
      </c>
    </row>
    <row r="2949" spans="1:8" ht="30" x14ac:dyDescent="0.25">
      <c r="A2949" s="40" t="s">
        <v>5931</v>
      </c>
      <c r="B2949" s="40"/>
      <c r="C2949" s="41" t="s">
        <v>5932</v>
      </c>
      <c r="D2949" s="42" t="s">
        <v>21</v>
      </c>
      <c r="E2949" s="43">
        <v>2856.19</v>
      </c>
      <c r="F2949" s="43">
        <v>60.72</v>
      </c>
      <c r="G2949" s="43">
        <v>2916.91</v>
      </c>
      <c r="H2949" s="19">
        <v>9</v>
      </c>
    </row>
    <row r="2950" spans="1:8" x14ac:dyDescent="0.25">
      <c r="A2950" s="40" t="s">
        <v>5933</v>
      </c>
      <c r="B2950" s="40"/>
      <c r="C2950" s="41" t="s">
        <v>5934</v>
      </c>
      <c r="D2950" s="42" t="s">
        <v>21</v>
      </c>
      <c r="E2950" s="43">
        <v>1269.98</v>
      </c>
      <c r="F2950" s="43">
        <v>5.37</v>
      </c>
      <c r="G2950" s="43">
        <v>1275.3499999999999</v>
      </c>
      <c r="H2950" s="19">
        <v>9</v>
      </c>
    </row>
    <row r="2951" spans="1:8" x14ac:dyDescent="0.25">
      <c r="A2951" s="40" t="s">
        <v>5935</v>
      </c>
      <c r="B2951" s="40"/>
      <c r="C2951" s="41" t="s">
        <v>5936</v>
      </c>
      <c r="D2951" s="42" t="s">
        <v>21</v>
      </c>
      <c r="E2951" s="43">
        <v>220.48</v>
      </c>
      <c r="F2951" s="43">
        <v>21.69</v>
      </c>
      <c r="G2951" s="43">
        <v>242.17</v>
      </c>
      <c r="H2951" s="19">
        <v>9</v>
      </c>
    </row>
    <row r="2952" spans="1:8" x14ac:dyDescent="0.25">
      <c r="A2952" s="40" t="s">
        <v>5937</v>
      </c>
      <c r="B2952" s="40"/>
      <c r="C2952" s="41" t="s">
        <v>5938</v>
      </c>
      <c r="D2952" s="42" t="s">
        <v>21</v>
      </c>
      <c r="E2952" s="43">
        <v>45.01</v>
      </c>
      <c r="F2952" s="43">
        <v>25.73</v>
      </c>
      <c r="G2952" s="43">
        <v>70.739999999999995</v>
      </c>
      <c r="H2952" s="19">
        <v>9</v>
      </c>
    </row>
    <row r="2953" spans="1:8" ht="30" x14ac:dyDescent="0.25">
      <c r="A2953" s="40" t="s">
        <v>5939</v>
      </c>
      <c r="B2953" s="40"/>
      <c r="C2953" s="41" t="s">
        <v>5940</v>
      </c>
      <c r="D2953" s="42" t="s">
        <v>21</v>
      </c>
      <c r="E2953" s="43">
        <v>220.04</v>
      </c>
      <c r="F2953" s="43">
        <v>21.69</v>
      </c>
      <c r="G2953" s="43">
        <v>241.73</v>
      </c>
      <c r="H2953" s="19">
        <v>9</v>
      </c>
    </row>
    <row r="2954" spans="1:8" ht="30" x14ac:dyDescent="0.25">
      <c r="A2954" s="40" t="s">
        <v>5941</v>
      </c>
      <c r="B2954" s="40"/>
      <c r="C2954" s="41" t="s">
        <v>5942</v>
      </c>
      <c r="D2954" s="42" t="s">
        <v>21</v>
      </c>
      <c r="E2954" s="43">
        <v>397.39</v>
      </c>
      <c r="F2954" s="43">
        <v>21.69</v>
      </c>
      <c r="G2954" s="43">
        <v>419.08</v>
      </c>
      <c r="H2954" s="19">
        <v>9</v>
      </c>
    </row>
    <row r="2955" spans="1:8" x14ac:dyDescent="0.25">
      <c r="A2955" s="40" t="s">
        <v>5943</v>
      </c>
      <c r="B2955" s="40"/>
      <c r="C2955" s="41" t="s">
        <v>5944</v>
      </c>
      <c r="D2955" s="42"/>
      <c r="E2955" s="43"/>
      <c r="F2955" s="43"/>
      <c r="G2955" s="43"/>
      <c r="H2955" s="19">
        <v>5</v>
      </c>
    </row>
    <row r="2956" spans="1:8" x14ac:dyDescent="0.25">
      <c r="A2956" s="40" t="s">
        <v>5945</v>
      </c>
      <c r="B2956" s="40"/>
      <c r="C2956" s="41" t="s">
        <v>5946</v>
      </c>
      <c r="D2956" s="42" t="s">
        <v>73</v>
      </c>
      <c r="E2956" s="43">
        <v>481.81</v>
      </c>
      <c r="F2956" s="43">
        <v>25.43</v>
      </c>
      <c r="G2956" s="43">
        <v>507.24</v>
      </c>
      <c r="H2956" s="19">
        <v>9</v>
      </c>
    </row>
    <row r="2957" spans="1:8" x14ac:dyDescent="0.25">
      <c r="A2957" s="40" t="s">
        <v>5947</v>
      </c>
      <c r="B2957" s="40"/>
      <c r="C2957" s="41" t="s">
        <v>5948</v>
      </c>
      <c r="D2957" s="42" t="s">
        <v>73</v>
      </c>
      <c r="E2957" s="43">
        <v>254.66</v>
      </c>
      <c r="F2957" s="43">
        <v>78.239999999999995</v>
      </c>
      <c r="G2957" s="43">
        <v>332.9</v>
      </c>
      <c r="H2957" s="19">
        <v>9</v>
      </c>
    </row>
    <row r="2958" spans="1:8" x14ac:dyDescent="0.25">
      <c r="A2958" s="40" t="s">
        <v>5949</v>
      </c>
      <c r="B2958" s="40"/>
      <c r="C2958" s="41" t="s">
        <v>5950</v>
      </c>
      <c r="D2958" s="42" t="s">
        <v>73</v>
      </c>
      <c r="E2958" s="43">
        <v>821.43</v>
      </c>
      <c r="F2958" s="43">
        <v>25.43</v>
      </c>
      <c r="G2958" s="43">
        <v>846.86</v>
      </c>
      <c r="H2958" s="19">
        <v>9</v>
      </c>
    </row>
    <row r="2959" spans="1:8" x14ac:dyDescent="0.25">
      <c r="A2959" s="40" t="s">
        <v>5951</v>
      </c>
      <c r="B2959" s="40"/>
      <c r="C2959" s="41" t="s">
        <v>5952</v>
      </c>
      <c r="D2959" s="42"/>
      <c r="E2959" s="43"/>
      <c r="F2959" s="43"/>
      <c r="G2959" s="43"/>
      <c r="H2959" s="19">
        <v>5</v>
      </c>
    </row>
    <row r="2960" spans="1:8" x14ac:dyDescent="0.25">
      <c r="A2960" s="40" t="s">
        <v>5953</v>
      </c>
      <c r="B2960" s="40"/>
      <c r="C2960" s="41" t="s">
        <v>5954</v>
      </c>
      <c r="D2960" s="42" t="s">
        <v>131</v>
      </c>
      <c r="E2960" s="43">
        <v>991.58</v>
      </c>
      <c r="F2960" s="43">
        <v>61.01</v>
      </c>
      <c r="G2960" s="43">
        <v>1052.5899999999999</v>
      </c>
      <c r="H2960" s="19">
        <v>9</v>
      </c>
    </row>
    <row r="2961" spans="1:8" x14ac:dyDescent="0.25">
      <c r="A2961" s="40" t="s">
        <v>5955</v>
      </c>
      <c r="B2961" s="40"/>
      <c r="C2961" s="41" t="s">
        <v>5956</v>
      </c>
      <c r="D2961" s="42" t="s">
        <v>131</v>
      </c>
      <c r="E2961" s="43">
        <v>1009.33</v>
      </c>
      <c r="F2961" s="43">
        <v>61.01</v>
      </c>
      <c r="G2961" s="43">
        <v>1070.3399999999999</v>
      </c>
      <c r="H2961" s="19">
        <v>9</v>
      </c>
    </row>
    <row r="2962" spans="1:8" x14ac:dyDescent="0.25">
      <c r="A2962" s="40" t="s">
        <v>5957</v>
      </c>
      <c r="B2962" s="40"/>
      <c r="C2962" s="41" t="s">
        <v>5958</v>
      </c>
      <c r="D2962" s="42" t="s">
        <v>21</v>
      </c>
      <c r="E2962" s="43">
        <v>1108.8499999999999</v>
      </c>
      <c r="F2962" s="43">
        <v>130.11000000000001</v>
      </c>
      <c r="G2962" s="43">
        <v>1238.96</v>
      </c>
      <c r="H2962" s="19">
        <v>9</v>
      </c>
    </row>
    <row r="2963" spans="1:8" x14ac:dyDescent="0.25">
      <c r="A2963" s="40" t="s">
        <v>5959</v>
      </c>
      <c r="B2963" s="40"/>
      <c r="C2963" s="41" t="s">
        <v>5960</v>
      </c>
      <c r="D2963" s="42" t="s">
        <v>21</v>
      </c>
      <c r="E2963" s="43">
        <v>239.25</v>
      </c>
      <c r="F2963" s="43">
        <v>21.69</v>
      </c>
      <c r="G2963" s="43">
        <v>260.94</v>
      </c>
      <c r="H2963" s="19">
        <v>9</v>
      </c>
    </row>
    <row r="2964" spans="1:8" x14ac:dyDescent="0.25">
      <c r="A2964" s="40" t="s">
        <v>5961</v>
      </c>
      <c r="B2964" s="40"/>
      <c r="C2964" s="41" t="s">
        <v>5962</v>
      </c>
      <c r="D2964" s="42" t="s">
        <v>21</v>
      </c>
      <c r="E2964" s="43">
        <v>226.44</v>
      </c>
      <c r="F2964" s="43">
        <v>21.69</v>
      </c>
      <c r="G2964" s="43">
        <v>248.13</v>
      </c>
      <c r="H2964" s="19">
        <v>9</v>
      </c>
    </row>
    <row r="2965" spans="1:8" x14ac:dyDescent="0.25">
      <c r="A2965" s="40" t="s">
        <v>5963</v>
      </c>
      <c r="B2965" s="40"/>
      <c r="C2965" s="41" t="s">
        <v>5964</v>
      </c>
      <c r="D2965" s="42" t="s">
        <v>21</v>
      </c>
      <c r="E2965" s="43">
        <v>295.62</v>
      </c>
      <c r="F2965" s="43">
        <v>21.69</v>
      </c>
      <c r="G2965" s="43">
        <v>317.31</v>
      </c>
      <c r="H2965" s="19">
        <v>9</v>
      </c>
    </row>
    <row r="2966" spans="1:8" x14ac:dyDescent="0.25">
      <c r="A2966" s="40" t="s">
        <v>5965</v>
      </c>
      <c r="B2966" s="40"/>
      <c r="C2966" s="41" t="s">
        <v>5966</v>
      </c>
      <c r="D2966" s="42" t="s">
        <v>21</v>
      </c>
      <c r="E2966" s="43">
        <v>304.32</v>
      </c>
      <c r="F2966" s="43">
        <v>21.69</v>
      </c>
      <c r="G2966" s="43">
        <v>326.01</v>
      </c>
      <c r="H2966" s="19">
        <v>9</v>
      </c>
    </row>
    <row r="2967" spans="1:8" x14ac:dyDescent="0.25">
      <c r="A2967" s="40" t="s">
        <v>5967</v>
      </c>
      <c r="B2967" s="40"/>
      <c r="C2967" s="41" t="s">
        <v>5968</v>
      </c>
      <c r="D2967" s="42" t="s">
        <v>21</v>
      </c>
      <c r="E2967" s="43">
        <v>818.61</v>
      </c>
      <c r="F2967" s="43">
        <v>21.69</v>
      </c>
      <c r="G2967" s="43">
        <v>840.3</v>
      </c>
      <c r="H2967" s="19">
        <v>9</v>
      </c>
    </row>
    <row r="2968" spans="1:8" x14ac:dyDescent="0.25">
      <c r="A2968" s="40" t="s">
        <v>5969</v>
      </c>
      <c r="B2968" s="40"/>
      <c r="C2968" s="41" t="s">
        <v>5970</v>
      </c>
      <c r="D2968" s="42" t="s">
        <v>21</v>
      </c>
      <c r="E2968" s="43">
        <v>410.37</v>
      </c>
      <c r="F2968" s="43">
        <v>21.69</v>
      </c>
      <c r="G2968" s="43">
        <v>432.06</v>
      </c>
      <c r="H2968" s="19">
        <v>9</v>
      </c>
    </row>
    <row r="2969" spans="1:8" x14ac:dyDescent="0.25">
      <c r="A2969" s="40" t="s">
        <v>5971</v>
      </c>
      <c r="B2969" s="40"/>
      <c r="C2969" s="41" t="s">
        <v>5972</v>
      </c>
      <c r="D2969" s="42" t="s">
        <v>21</v>
      </c>
      <c r="E2969" s="43">
        <v>533.03</v>
      </c>
      <c r="F2969" s="43">
        <v>21.69</v>
      </c>
      <c r="G2969" s="43">
        <v>554.72</v>
      </c>
      <c r="H2969" s="19">
        <v>9</v>
      </c>
    </row>
    <row r="2970" spans="1:8" x14ac:dyDescent="0.25">
      <c r="A2970" s="40" t="s">
        <v>5973</v>
      </c>
      <c r="B2970" s="40"/>
      <c r="C2970" s="41" t="s">
        <v>5974</v>
      </c>
      <c r="D2970" s="42" t="s">
        <v>21</v>
      </c>
      <c r="E2970" s="43">
        <v>614.29999999999995</v>
      </c>
      <c r="F2970" s="43">
        <v>21.69</v>
      </c>
      <c r="G2970" s="43">
        <v>635.99</v>
      </c>
      <c r="H2970" s="19">
        <v>9</v>
      </c>
    </row>
    <row r="2971" spans="1:8" x14ac:dyDescent="0.25">
      <c r="A2971" s="40" t="s">
        <v>5975</v>
      </c>
      <c r="B2971" s="40"/>
      <c r="C2971" s="41" t="s">
        <v>5976</v>
      </c>
      <c r="D2971" s="42" t="s">
        <v>21</v>
      </c>
      <c r="E2971" s="43">
        <v>842.58</v>
      </c>
      <c r="F2971" s="43">
        <v>21.69</v>
      </c>
      <c r="G2971" s="43">
        <v>864.27</v>
      </c>
      <c r="H2971" s="19">
        <v>9</v>
      </c>
    </row>
    <row r="2972" spans="1:8" x14ac:dyDescent="0.25">
      <c r="A2972" s="40" t="s">
        <v>5977</v>
      </c>
      <c r="B2972" s="40"/>
      <c r="C2972" s="41" t="s">
        <v>5978</v>
      </c>
      <c r="D2972" s="42" t="s">
        <v>21</v>
      </c>
      <c r="E2972" s="43">
        <v>1123.6400000000001</v>
      </c>
      <c r="F2972" s="43">
        <v>21.69</v>
      </c>
      <c r="G2972" s="43">
        <v>1145.33</v>
      </c>
      <c r="H2972" s="19">
        <v>9</v>
      </c>
    </row>
    <row r="2973" spans="1:8" x14ac:dyDescent="0.25">
      <c r="A2973" s="40" t="s">
        <v>5979</v>
      </c>
      <c r="B2973" s="40"/>
      <c r="C2973" s="41" t="s">
        <v>5980</v>
      </c>
      <c r="D2973" s="42" t="s">
        <v>21</v>
      </c>
      <c r="E2973" s="43">
        <v>1591.19</v>
      </c>
      <c r="F2973" s="43">
        <v>21.69</v>
      </c>
      <c r="G2973" s="43">
        <v>1612.88</v>
      </c>
      <c r="H2973" s="19">
        <v>9</v>
      </c>
    </row>
    <row r="2974" spans="1:8" x14ac:dyDescent="0.25">
      <c r="A2974" s="40" t="s">
        <v>5981</v>
      </c>
      <c r="B2974" s="40"/>
      <c r="C2974" s="41" t="s">
        <v>5982</v>
      </c>
      <c r="D2974" s="42" t="s">
        <v>21</v>
      </c>
      <c r="E2974" s="43">
        <v>1730.12</v>
      </c>
      <c r="F2974" s="43">
        <v>21.69</v>
      </c>
      <c r="G2974" s="43">
        <v>1751.81</v>
      </c>
      <c r="H2974" s="19">
        <v>9</v>
      </c>
    </row>
    <row r="2975" spans="1:8" x14ac:dyDescent="0.25">
      <c r="A2975" s="40" t="s">
        <v>5983</v>
      </c>
      <c r="B2975" s="40"/>
      <c r="C2975" s="41" t="s">
        <v>5984</v>
      </c>
      <c r="D2975" s="42" t="s">
        <v>21</v>
      </c>
      <c r="E2975" s="43">
        <v>4889.6000000000004</v>
      </c>
      <c r="F2975" s="43">
        <v>21.69</v>
      </c>
      <c r="G2975" s="43">
        <v>4911.29</v>
      </c>
      <c r="H2975" s="19">
        <v>9</v>
      </c>
    </row>
    <row r="2976" spans="1:8" x14ac:dyDescent="0.25">
      <c r="A2976" s="40" t="s">
        <v>5985</v>
      </c>
      <c r="B2976" s="40"/>
      <c r="C2976" s="41" t="s">
        <v>5986</v>
      </c>
      <c r="D2976" s="42" t="s">
        <v>21</v>
      </c>
      <c r="E2976" s="43">
        <v>1966.66</v>
      </c>
      <c r="F2976" s="43">
        <v>21.69</v>
      </c>
      <c r="G2976" s="43">
        <v>1988.35</v>
      </c>
      <c r="H2976" s="19">
        <v>9</v>
      </c>
    </row>
    <row r="2977" spans="1:8" x14ac:dyDescent="0.25">
      <c r="A2977" s="40" t="s">
        <v>5987</v>
      </c>
      <c r="B2977" s="40"/>
      <c r="C2977" s="41" t="s">
        <v>5988</v>
      </c>
      <c r="D2977" s="42" t="s">
        <v>21</v>
      </c>
      <c r="E2977" s="43">
        <v>709.47</v>
      </c>
      <c r="F2977" s="43">
        <v>21.69</v>
      </c>
      <c r="G2977" s="43">
        <v>731.16</v>
      </c>
      <c r="H2977" s="19">
        <v>9</v>
      </c>
    </row>
    <row r="2978" spans="1:8" x14ac:dyDescent="0.25">
      <c r="A2978" s="40" t="s">
        <v>5989</v>
      </c>
      <c r="B2978" s="40"/>
      <c r="C2978" s="41" t="s">
        <v>5990</v>
      </c>
      <c r="D2978" s="42" t="s">
        <v>21</v>
      </c>
      <c r="E2978" s="43">
        <v>715.99</v>
      </c>
      <c r="F2978" s="43">
        <v>21.69</v>
      </c>
      <c r="G2978" s="43">
        <v>737.68</v>
      </c>
      <c r="H2978" s="19">
        <v>9</v>
      </c>
    </row>
    <row r="2979" spans="1:8" x14ac:dyDescent="0.25">
      <c r="A2979" s="40" t="s">
        <v>5991</v>
      </c>
      <c r="B2979" s="40"/>
      <c r="C2979" s="41" t="s">
        <v>5992</v>
      </c>
      <c r="D2979" s="42" t="s">
        <v>21</v>
      </c>
      <c r="E2979" s="43">
        <v>1195.73</v>
      </c>
      <c r="F2979" s="43">
        <v>21.69</v>
      </c>
      <c r="G2979" s="43">
        <v>1217.42</v>
      </c>
      <c r="H2979" s="19">
        <v>9</v>
      </c>
    </row>
    <row r="2980" spans="1:8" x14ac:dyDescent="0.25">
      <c r="A2980" s="40" t="s">
        <v>5993</v>
      </c>
      <c r="B2980" s="40"/>
      <c r="C2980" s="41" t="s">
        <v>5994</v>
      </c>
      <c r="D2980" s="42"/>
      <c r="E2980" s="43"/>
      <c r="F2980" s="43"/>
      <c r="G2980" s="43"/>
      <c r="H2980" s="19">
        <v>5</v>
      </c>
    </row>
    <row r="2981" spans="1:8" x14ac:dyDescent="0.25">
      <c r="A2981" s="40" t="s">
        <v>5995</v>
      </c>
      <c r="B2981" s="40"/>
      <c r="C2981" s="41" t="s">
        <v>5996</v>
      </c>
      <c r="D2981" s="42" t="s">
        <v>21</v>
      </c>
      <c r="E2981" s="43">
        <v>9.64</v>
      </c>
      <c r="F2981" s="43">
        <v>17.350000000000001</v>
      </c>
      <c r="G2981" s="43">
        <v>26.99</v>
      </c>
      <c r="H2981" s="19">
        <v>9</v>
      </c>
    </row>
    <row r="2982" spans="1:8" x14ac:dyDescent="0.25">
      <c r="A2982" s="40" t="s">
        <v>5997</v>
      </c>
      <c r="B2982" s="40"/>
      <c r="C2982" s="41" t="s">
        <v>5998</v>
      </c>
      <c r="D2982" s="42" t="s">
        <v>21</v>
      </c>
      <c r="E2982" s="43">
        <v>0.06</v>
      </c>
      <c r="F2982" s="43">
        <v>21.69</v>
      </c>
      <c r="G2982" s="43">
        <v>21.75</v>
      </c>
      <c r="H2982" s="19">
        <v>9</v>
      </c>
    </row>
    <row r="2983" spans="1:8" x14ac:dyDescent="0.25">
      <c r="A2983" s="40" t="s">
        <v>5999</v>
      </c>
      <c r="B2983" s="40"/>
      <c r="C2983" s="41" t="s">
        <v>6000</v>
      </c>
      <c r="D2983" s="42" t="s">
        <v>21</v>
      </c>
      <c r="E2983" s="43">
        <v>0.06</v>
      </c>
      <c r="F2983" s="43">
        <v>21.69</v>
      </c>
      <c r="G2983" s="43">
        <v>21.75</v>
      </c>
      <c r="H2983" s="19">
        <v>9</v>
      </c>
    </row>
    <row r="2984" spans="1:8" x14ac:dyDescent="0.25">
      <c r="A2984" s="40" t="s">
        <v>6001</v>
      </c>
      <c r="B2984" s="40"/>
      <c r="C2984" s="41" t="s">
        <v>6002</v>
      </c>
      <c r="D2984" s="42" t="s">
        <v>21</v>
      </c>
      <c r="E2984" s="43">
        <v>1.03</v>
      </c>
      <c r="F2984" s="43">
        <v>61.01</v>
      </c>
      <c r="G2984" s="43">
        <v>62.04</v>
      </c>
      <c r="H2984" s="19">
        <v>9</v>
      </c>
    </row>
    <row r="2985" spans="1:8" x14ac:dyDescent="0.25">
      <c r="A2985" s="40" t="s">
        <v>6003</v>
      </c>
      <c r="B2985" s="40"/>
      <c r="C2985" s="41" t="s">
        <v>6004</v>
      </c>
      <c r="D2985" s="42" t="s">
        <v>21</v>
      </c>
      <c r="E2985" s="43"/>
      <c r="F2985" s="43">
        <v>108.43</v>
      </c>
      <c r="G2985" s="43">
        <v>108.43</v>
      </c>
      <c r="H2985" s="19">
        <v>9</v>
      </c>
    </row>
    <row r="2986" spans="1:8" x14ac:dyDescent="0.25">
      <c r="A2986" s="40" t="s">
        <v>6005</v>
      </c>
      <c r="B2986" s="40"/>
      <c r="C2986" s="41" t="s">
        <v>6006</v>
      </c>
      <c r="D2986" s="42" t="s">
        <v>21</v>
      </c>
      <c r="E2986" s="43">
        <v>36.36</v>
      </c>
      <c r="F2986" s="43">
        <v>5.29</v>
      </c>
      <c r="G2986" s="43">
        <v>41.65</v>
      </c>
      <c r="H2986" s="19">
        <v>9</v>
      </c>
    </row>
    <row r="2987" spans="1:8" x14ac:dyDescent="0.25">
      <c r="A2987" s="40" t="s">
        <v>6007</v>
      </c>
      <c r="B2987" s="40"/>
      <c r="C2987" s="41" t="s">
        <v>6008</v>
      </c>
      <c r="D2987" s="42" t="s">
        <v>21</v>
      </c>
      <c r="E2987" s="43">
        <v>6.13</v>
      </c>
      <c r="F2987" s="43">
        <v>5.29</v>
      </c>
      <c r="G2987" s="43">
        <v>11.42</v>
      </c>
      <c r="H2987" s="19">
        <v>9</v>
      </c>
    </row>
    <row r="2988" spans="1:8" x14ac:dyDescent="0.25">
      <c r="A2988" s="40" t="s">
        <v>6009</v>
      </c>
      <c r="B2988" s="40"/>
      <c r="C2988" s="41" t="s">
        <v>6010</v>
      </c>
      <c r="D2988" s="42" t="s">
        <v>21</v>
      </c>
      <c r="E2988" s="43">
        <v>122.23</v>
      </c>
      <c r="F2988" s="43">
        <v>3</v>
      </c>
      <c r="G2988" s="43">
        <v>125.23</v>
      </c>
      <c r="H2988" s="19">
        <v>9</v>
      </c>
    </row>
    <row r="2989" spans="1:8" ht="30" x14ac:dyDescent="0.25">
      <c r="A2989" s="40" t="s">
        <v>6011</v>
      </c>
      <c r="B2989" s="40"/>
      <c r="C2989" s="41" t="s">
        <v>6012</v>
      </c>
      <c r="D2989" s="42" t="s">
        <v>21</v>
      </c>
      <c r="E2989" s="43">
        <v>42.87</v>
      </c>
      <c r="F2989" s="43">
        <v>1.76</v>
      </c>
      <c r="G2989" s="43">
        <v>44.63</v>
      </c>
      <c r="H2989" s="19">
        <v>9</v>
      </c>
    </row>
    <row r="2990" spans="1:8" x14ac:dyDescent="0.25">
      <c r="A2990" s="40" t="s">
        <v>6013</v>
      </c>
      <c r="B2990" s="40"/>
      <c r="C2990" s="41" t="s">
        <v>6014</v>
      </c>
      <c r="D2990" s="42" t="s">
        <v>21</v>
      </c>
      <c r="E2990" s="43">
        <v>64.599999999999994</v>
      </c>
      <c r="F2990" s="43">
        <v>5.29</v>
      </c>
      <c r="G2990" s="43">
        <v>69.89</v>
      </c>
      <c r="H2990" s="19">
        <v>9</v>
      </c>
    </row>
    <row r="2991" spans="1:8" x14ac:dyDescent="0.25">
      <c r="A2991" s="40" t="s">
        <v>6015</v>
      </c>
      <c r="B2991" s="40"/>
      <c r="C2991" s="41" t="s">
        <v>6016</v>
      </c>
      <c r="D2991" s="42" t="s">
        <v>21</v>
      </c>
      <c r="E2991" s="43">
        <v>59.52</v>
      </c>
      <c r="F2991" s="43">
        <v>3</v>
      </c>
      <c r="G2991" s="43">
        <v>62.52</v>
      </c>
      <c r="H2991" s="19">
        <v>9</v>
      </c>
    </row>
    <row r="2992" spans="1:8" x14ac:dyDescent="0.25">
      <c r="A2992" s="40" t="s">
        <v>6017</v>
      </c>
      <c r="B2992" s="40"/>
      <c r="C2992" s="41" t="s">
        <v>6018</v>
      </c>
      <c r="D2992" s="42" t="s">
        <v>21</v>
      </c>
      <c r="E2992" s="43">
        <v>69.66</v>
      </c>
      <c r="F2992" s="43">
        <v>3</v>
      </c>
      <c r="G2992" s="43">
        <v>72.66</v>
      </c>
      <c r="H2992" s="19">
        <v>9</v>
      </c>
    </row>
    <row r="2993" spans="1:8" x14ac:dyDescent="0.25">
      <c r="A2993" s="40" t="s">
        <v>6019</v>
      </c>
      <c r="B2993" s="40"/>
      <c r="C2993" s="41" t="s">
        <v>6020</v>
      </c>
      <c r="D2993" s="42" t="s">
        <v>21</v>
      </c>
      <c r="E2993" s="43">
        <v>68.31</v>
      </c>
      <c r="F2993" s="43">
        <v>39.04</v>
      </c>
      <c r="G2993" s="43">
        <v>107.35</v>
      </c>
      <c r="H2993" s="19">
        <v>9</v>
      </c>
    </row>
    <row r="2994" spans="1:8" x14ac:dyDescent="0.25">
      <c r="A2994" s="40" t="s">
        <v>6021</v>
      </c>
      <c r="B2994" s="40"/>
      <c r="C2994" s="41" t="s">
        <v>6022</v>
      </c>
      <c r="D2994" s="42" t="s">
        <v>21</v>
      </c>
      <c r="E2994" s="43">
        <v>149.76</v>
      </c>
      <c r="F2994" s="43">
        <v>21.69</v>
      </c>
      <c r="G2994" s="43">
        <v>171.45</v>
      </c>
      <c r="H2994" s="19">
        <v>9</v>
      </c>
    </row>
    <row r="2995" spans="1:8" x14ac:dyDescent="0.25">
      <c r="A2995" s="40" t="s">
        <v>6023</v>
      </c>
      <c r="B2995" s="40"/>
      <c r="C2995" s="41" t="s">
        <v>6024</v>
      </c>
      <c r="D2995" s="42" t="s">
        <v>21</v>
      </c>
      <c r="E2995" s="43">
        <v>190.91</v>
      </c>
      <c r="F2995" s="43">
        <v>21.69</v>
      </c>
      <c r="G2995" s="43">
        <v>212.6</v>
      </c>
      <c r="H2995" s="19">
        <v>9</v>
      </c>
    </row>
    <row r="2996" spans="1:8" x14ac:dyDescent="0.25">
      <c r="A2996" s="40" t="s">
        <v>6025</v>
      </c>
      <c r="B2996" s="40"/>
      <c r="C2996" s="41" t="s">
        <v>6026</v>
      </c>
      <c r="D2996" s="42" t="s">
        <v>21</v>
      </c>
      <c r="E2996" s="43">
        <v>41.98</v>
      </c>
      <c r="F2996" s="43">
        <v>5.29</v>
      </c>
      <c r="G2996" s="43">
        <v>47.27</v>
      </c>
      <c r="H2996" s="19">
        <v>9</v>
      </c>
    </row>
    <row r="2997" spans="1:8" x14ac:dyDescent="0.25">
      <c r="A2997" s="40" t="s">
        <v>6027</v>
      </c>
      <c r="B2997" s="40"/>
      <c r="C2997" s="41" t="s">
        <v>6028</v>
      </c>
      <c r="D2997" s="42" t="s">
        <v>21</v>
      </c>
      <c r="E2997" s="43">
        <v>21.12</v>
      </c>
      <c r="F2997" s="43">
        <v>17.350000000000001</v>
      </c>
      <c r="G2997" s="43">
        <v>38.47</v>
      </c>
      <c r="H2997" s="19">
        <v>9</v>
      </c>
    </row>
    <row r="2998" spans="1:8" x14ac:dyDescent="0.25">
      <c r="A2998" s="40" t="s">
        <v>6029</v>
      </c>
      <c r="B2998" s="40"/>
      <c r="C2998" s="41" t="s">
        <v>6030</v>
      </c>
      <c r="D2998" s="42" t="s">
        <v>21</v>
      </c>
      <c r="E2998" s="43">
        <v>13.08</v>
      </c>
      <c r="F2998" s="43">
        <v>17.350000000000001</v>
      </c>
      <c r="G2998" s="43">
        <v>30.43</v>
      </c>
      <c r="H2998" s="19">
        <v>9</v>
      </c>
    </row>
    <row r="2999" spans="1:8" x14ac:dyDescent="0.25">
      <c r="A2999" s="40" t="s">
        <v>6031</v>
      </c>
      <c r="B2999" s="40"/>
      <c r="C2999" s="41" t="s">
        <v>6032</v>
      </c>
      <c r="D2999" s="42" t="s">
        <v>21</v>
      </c>
      <c r="E2999" s="43">
        <v>41.27</v>
      </c>
      <c r="F2999" s="43">
        <v>2.65</v>
      </c>
      <c r="G2999" s="43">
        <v>43.92</v>
      </c>
      <c r="H2999" s="19">
        <v>9</v>
      </c>
    </row>
    <row r="3000" spans="1:8" x14ac:dyDescent="0.25">
      <c r="A3000" s="40" t="s">
        <v>6033</v>
      </c>
      <c r="B3000" s="40"/>
      <c r="C3000" s="41" t="s">
        <v>6034</v>
      </c>
      <c r="D3000" s="42" t="s">
        <v>21</v>
      </c>
      <c r="E3000" s="43">
        <v>8.5500000000000007</v>
      </c>
      <c r="F3000" s="43">
        <v>7.37</v>
      </c>
      <c r="G3000" s="43">
        <v>15.92</v>
      </c>
      <c r="H3000" s="19">
        <v>9</v>
      </c>
    </row>
    <row r="3001" spans="1:8" x14ac:dyDescent="0.25">
      <c r="A3001" s="40" t="s">
        <v>6035</v>
      </c>
      <c r="B3001" s="40"/>
      <c r="C3001" s="41" t="s">
        <v>6036</v>
      </c>
      <c r="D3001" s="42" t="s">
        <v>21</v>
      </c>
      <c r="E3001" s="43">
        <v>336.17</v>
      </c>
      <c r="F3001" s="43">
        <v>30.51</v>
      </c>
      <c r="G3001" s="43">
        <v>366.68</v>
      </c>
      <c r="H3001" s="19">
        <v>9</v>
      </c>
    </row>
    <row r="3002" spans="1:8" x14ac:dyDescent="0.25">
      <c r="A3002" s="40" t="s">
        <v>6037</v>
      </c>
      <c r="B3002" s="40"/>
      <c r="C3002" s="41" t="s">
        <v>6038</v>
      </c>
      <c r="D3002" s="42" t="s">
        <v>21</v>
      </c>
      <c r="E3002" s="43">
        <v>6.04</v>
      </c>
      <c r="F3002" s="43">
        <v>1.76</v>
      </c>
      <c r="G3002" s="43">
        <v>7.8</v>
      </c>
      <c r="H3002" s="19">
        <v>9</v>
      </c>
    </row>
    <row r="3003" spans="1:8" x14ac:dyDescent="0.25">
      <c r="A3003" s="40" t="s">
        <v>6039</v>
      </c>
      <c r="B3003" s="40"/>
      <c r="C3003" s="41" t="s">
        <v>6040</v>
      </c>
      <c r="D3003" s="42" t="s">
        <v>21</v>
      </c>
      <c r="E3003" s="43">
        <v>52.08</v>
      </c>
      <c r="F3003" s="43">
        <v>1.76</v>
      </c>
      <c r="G3003" s="43">
        <v>53.84</v>
      </c>
      <c r="H3003" s="19">
        <v>9</v>
      </c>
    </row>
    <row r="3004" spans="1:8" x14ac:dyDescent="0.25">
      <c r="A3004" s="40" t="s">
        <v>6041</v>
      </c>
      <c r="B3004" s="40"/>
      <c r="C3004" s="41" t="s">
        <v>6042</v>
      </c>
      <c r="D3004" s="42" t="s">
        <v>21</v>
      </c>
      <c r="E3004" s="43">
        <v>71.53</v>
      </c>
      <c r="F3004" s="43">
        <v>8.68</v>
      </c>
      <c r="G3004" s="43">
        <v>80.209999999999994</v>
      </c>
      <c r="H3004" s="19">
        <v>9</v>
      </c>
    </row>
    <row r="3005" spans="1:8" x14ac:dyDescent="0.25">
      <c r="A3005" s="40" t="s">
        <v>6043</v>
      </c>
      <c r="B3005" s="40"/>
      <c r="C3005" s="41" t="s">
        <v>6044</v>
      </c>
      <c r="D3005" s="42" t="s">
        <v>21</v>
      </c>
      <c r="E3005" s="43">
        <v>32.229999999999997</v>
      </c>
      <c r="F3005" s="43">
        <v>8.68</v>
      </c>
      <c r="G3005" s="43">
        <v>40.909999999999997</v>
      </c>
      <c r="H3005" s="19">
        <v>9</v>
      </c>
    </row>
    <row r="3006" spans="1:8" x14ac:dyDescent="0.25">
      <c r="A3006" s="40" t="s">
        <v>6045</v>
      </c>
      <c r="B3006" s="40"/>
      <c r="C3006" s="41" t="s">
        <v>6046</v>
      </c>
      <c r="D3006" s="42"/>
      <c r="E3006" s="43"/>
      <c r="F3006" s="43"/>
      <c r="G3006" s="43"/>
      <c r="H3006" s="19">
        <v>2</v>
      </c>
    </row>
    <row r="3007" spans="1:8" x14ac:dyDescent="0.25">
      <c r="A3007" s="40" t="s">
        <v>6047</v>
      </c>
      <c r="B3007" s="40"/>
      <c r="C3007" s="41" t="s">
        <v>6048</v>
      </c>
      <c r="D3007" s="42"/>
      <c r="E3007" s="43"/>
      <c r="F3007" s="43"/>
      <c r="G3007" s="43"/>
      <c r="H3007" s="19">
        <v>5</v>
      </c>
    </row>
    <row r="3008" spans="1:8" ht="30" x14ac:dyDescent="0.25">
      <c r="A3008" s="40" t="s">
        <v>6049</v>
      </c>
      <c r="B3008" s="40"/>
      <c r="C3008" s="41" t="s">
        <v>6050</v>
      </c>
      <c r="D3008" s="42" t="s">
        <v>21</v>
      </c>
      <c r="E3008" s="43">
        <v>818.78</v>
      </c>
      <c r="F3008" s="43">
        <v>533.70000000000005</v>
      </c>
      <c r="G3008" s="43">
        <v>1352.48</v>
      </c>
      <c r="H3008" s="19">
        <v>9</v>
      </c>
    </row>
    <row r="3009" spans="1:8" ht="30" x14ac:dyDescent="0.25">
      <c r="A3009" s="40" t="s">
        <v>6051</v>
      </c>
      <c r="B3009" s="40"/>
      <c r="C3009" s="41" t="s">
        <v>6052</v>
      </c>
      <c r="D3009" s="42" t="s">
        <v>21</v>
      </c>
      <c r="E3009" s="43">
        <v>868.93</v>
      </c>
      <c r="F3009" s="43">
        <v>533.70000000000005</v>
      </c>
      <c r="G3009" s="43">
        <v>1402.63</v>
      </c>
      <c r="H3009" s="19">
        <v>9</v>
      </c>
    </row>
    <row r="3010" spans="1:8" ht="30" x14ac:dyDescent="0.25">
      <c r="A3010" s="40" t="s">
        <v>6053</v>
      </c>
      <c r="B3010" s="40"/>
      <c r="C3010" s="41" t="s">
        <v>6054</v>
      </c>
      <c r="D3010" s="42" t="s">
        <v>21</v>
      </c>
      <c r="E3010" s="43">
        <v>2487.85</v>
      </c>
      <c r="F3010" s="43">
        <v>941.17</v>
      </c>
      <c r="G3010" s="43">
        <v>3429.02</v>
      </c>
      <c r="H3010" s="19">
        <v>9</v>
      </c>
    </row>
    <row r="3011" spans="1:8" ht="30" x14ac:dyDescent="0.25">
      <c r="A3011" s="40" t="s">
        <v>6055</v>
      </c>
      <c r="B3011" s="40"/>
      <c r="C3011" s="41" t="s">
        <v>6056</v>
      </c>
      <c r="D3011" s="42" t="s">
        <v>21</v>
      </c>
      <c r="E3011" s="43">
        <v>2592.14</v>
      </c>
      <c r="F3011" s="43">
        <v>941.17</v>
      </c>
      <c r="G3011" s="43">
        <v>3533.31</v>
      </c>
      <c r="H3011" s="19">
        <v>9</v>
      </c>
    </row>
    <row r="3012" spans="1:8" ht="30" x14ac:dyDescent="0.25">
      <c r="A3012" s="40" t="s">
        <v>6057</v>
      </c>
      <c r="B3012" s="40"/>
      <c r="C3012" s="41" t="s">
        <v>6058</v>
      </c>
      <c r="D3012" s="42" t="s">
        <v>21</v>
      </c>
      <c r="E3012" s="43">
        <v>2922.79</v>
      </c>
      <c r="F3012" s="43">
        <v>941.17</v>
      </c>
      <c r="G3012" s="43">
        <v>3863.96</v>
      </c>
      <c r="H3012" s="19">
        <v>9</v>
      </c>
    </row>
    <row r="3013" spans="1:8" ht="30" x14ac:dyDescent="0.25">
      <c r="A3013" s="40" t="s">
        <v>6059</v>
      </c>
      <c r="B3013" s="40"/>
      <c r="C3013" s="41" t="s">
        <v>6060</v>
      </c>
      <c r="D3013" s="42" t="s">
        <v>21</v>
      </c>
      <c r="E3013" s="43">
        <v>3208.48</v>
      </c>
      <c r="F3013" s="43">
        <v>941.17</v>
      </c>
      <c r="G3013" s="43">
        <v>4149.6499999999996</v>
      </c>
      <c r="H3013" s="19">
        <v>9</v>
      </c>
    </row>
    <row r="3014" spans="1:8" x14ac:dyDescent="0.25">
      <c r="A3014" s="40" t="s">
        <v>6061</v>
      </c>
      <c r="B3014" s="40"/>
      <c r="C3014" s="41" t="s">
        <v>6062</v>
      </c>
      <c r="D3014" s="42"/>
      <c r="E3014" s="43"/>
      <c r="F3014" s="43"/>
      <c r="G3014" s="43"/>
      <c r="H3014" s="19">
        <v>5</v>
      </c>
    </row>
    <row r="3015" spans="1:8" x14ac:dyDescent="0.25">
      <c r="A3015" s="40" t="s">
        <v>6063</v>
      </c>
      <c r="B3015" s="40"/>
      <c r="C3015" s="41" t="s">
        <v>6064</v>
      </c>
      <c r="D3015" s="42" t="s">
        <v>21</v>
      </c>
      <c r="E3015" s="43">
        <v>2035.68</v>
      </c>
      <c r="F3015" s="43">
        <v>680.36</v>
      </c>
      <c r="G3015" s="43">
        <v>2716.04</v>
      </c>
      <c r="H3015" s="19">
        <v>9</v>
      </c>
    </row>
    <row r="3016" spans="1:8" x14ac:dyDescent="0.25">
      <c r="A3016" s="40" t="s">
        <v>6065</v>
      </c>
      <c r="B3016" s="40"/>
      <c r="C3016" s="41" t="s">
        <v>6066</v>
      </c>
      <c r="D3016" s="42" t="s">
        <v>21</v>
      </c>
      <c r="E3016" s="43">
        <v>4981.41</v>
      </c>
      <c r="F3016" s="43">
        <v>1453.37</v>
      </c>
      <c r="G3016" s="43">
        <v>6434.78</v>
      </c>
      <c r="H3016" s="19">
        <v>9</v>
      </c>
    </row>
    <row r="3017" spans="1:8" x14ac:dyDescent="0.25">
      <c r="A3017" s="40" t="s">
        <v>6067</v>
      </c>
      <c r="B3017" s="40"/>
      <c r="C3017" s="41" t="s">
        <v>6068</v>
      </c>
      <c r="D3017" s="42" t="s">
        <v>21</v>
      </c>
      <c r="E3017" s="43">
        <v>8288.83</v>
      </c>
      <c r="F3017" s="43">
        <v>1915.77</v>
      </c>
      <c r="G3017" s="43">
        <v>10204.6</v>
      </c>
      <c r="H3017" s="19">
        <v>9</v>
      </c>
    </row>
    <row r="3018" spans="1:8" x14ac:dyDescent="0.25">
      <c r="A3018" s="40" t="s">
        <v>6069</v>
      </c>
      <c r="B3018" s="40"/>
      <c r="C3018" s="41" t="s">
        <v>6070</v>
      </c>
      <c r="D3018" s="42" t="s">
        <v>21</v>
      </c>
      <c r="E3018" s="43">
        <v>11577.91</v>
      </c>
      <c r="F3018" s="43">
        <v>2322.67</v>
      </c>
      <c r="G3018" s="43">
        <v>13900.58</v>
      </c>
      <c r="H3018" s="19">
        <v>9</v>
      </c>
    </row>
    <row r="3019" spans="1:8" x14ac:dyDescent="0.25">
      <c r="A3019" s="40" t="s">
        <v>6071</v>
      </c>
      <c r="B3019" s="40"/>
      <c r="C3019" s="41" t="s">
        <v>6072</v>
      </c>
      <c r="D3019" s="42" t="s">
        <v>21</v>
      </c>
      <c r="E3019" s="43">
        <v>599.17999999999995</v>
      </c>
      <c r="F3019" s="43">
        <v>462.29</v>
      </c>
      <c r="G3019" s="43">
        <v>1061.47</v>
      </c>
      <c r="H3019" s="19">
        <v>9</v>
      </c>
    </row>
    <row r="3020" spans="1:8" x14ac:dyDescent="0.25">
      <c r="A3020" s="40" t="s">
        <v>6073</v>
      </c>
      <c r="B3020" s="40"/>
      <c r="C3020" s="41" t="s">
        <v>6074</v>
      </c>
      <c r="D3020" s="42"/>
      <c r="E3020" s="43"/>
      <c r="F3020" s="43"/>
      <c r="G3020" s="43"/>
      <c r="H3020" s="19">
        <v>5</v>
      </c>
    </row>
    <row r="3021" spans="1:8" x14ac:dyDescent="0.25">
      <c r="A3021" s="40" t="s">
        <v>6075</v>
      </c>
      <c r="B3021" s="40"/>
      <c r="C3021" s="41" t="s">
        <v>6076</v>
      </c>
      <c r="D3021" s="42" t="s">
        <v>21</v>
      </c>
      <c r="E3021" s="43">
        <v>2643.7</v>
      </c>
      <c r="F3021" s="43">
        <v>32.53</v>
      </c>
      <c r="G3021" s="43">
        <v>2676.23</v>
      </c>
      <c r="H3021" s="19">
        <v>9</v>
      </c>
    </row>
    <row r="3022" spans="1:8" x14ac:dyDescent="0.25">
      <c r="A3022" s="40" t="s">
        <v>6077</v>
      </c>
      <c r="B3022" s="40"/>
      <c r="C3022" s="41" t="s">
        <v>6078</v>
      </c>
      <c r="D3022" s="42" t="s">
        <v>21</v>
      </c>
      <c r="E3022" s="43">
        <v>3701.3</v>
      </c>
      <c r="F3022" s="43">
        <v>32.53</v>
      </c>
      <c r="G3022" s="43">
        <v>3733.83</v>
      </c>
      <c r="H3022" s="19">
        <v>9</v>
      </c>
    </row>
    <row r="3023" spans="1:8" x14ac:dyDescent="0.25">
      <c r="A3023" s="40" t="s">
        <v>6079</v>
      </c>
      <c r="B3023" s="40"/>
      <c r="C3023" s="41" t="s">
        <v>6080</v>
      </c>
      <c r="D3023" s="42" t="s">
        <v>21</v>
      </c>
      <c r="E3023" s="43">
        <v>648.58000000000004</v>
      </c>
      <c r="F3023" s="43">
        <v>52.05</v>
      </c>
      <c r="G3023" s="43">
        <v>700.63</v>
      </c>
      <c r="H3023" s="19">
        <v>9</v>
      </c>
    </row>
    <row r="3024" spans="1:8" x14ac:dyDescent="0.25">
      <c r="A3024" s="40" t="s">
        <v>6081</v>
      </c>
      <c r="B3024" s="40"/>
      <c r="C3024" s="41" t="s">
        <v>6082</v>
      </c>
      <c r="D3024" s="42" t="s">
        <v>21</v>
      </c>
      <c r="E3024" s="43">
        <v>1027.6300000000001</v>
      </c>
      <c r="F3024" s="43">
        <v>52.05</v>
      </c>
      <c r="G3024" s="43">
        <v>1079.68</v>
      </c>
      <c r="H3024" s="19">
        <v>9</v>
      </c>
    </row>
    <row r="3025" spans="1:8" x14ac:dyDescent="0.25">
      <c r="A3025" s="40" t="s">
        <v>6083</v>
      </c>
      <c r="B3025" s="40"/>
      <c r="C3025" s="41" t="s">
        <v>6084</v>
      </c>
      <c r="D3025" s="42" t="s">
        <v>21</v>
      </c>
      <c r="E3025" s="43">
        <v>2464.0700000000002</v>
      </c>
      <c r="F3025" s="43">
        <v>32.53</v>
      </c>
      <c r="G3025" s="43">
        <v>2496.6</v>
      </c>
      <c r="H3025" s="19">
        <v>9</v>
      </c>
    </row>
    <row r="3026" spans="1:8" x14ac:dyDescent="0.25">
      <c r="A3026" s="40" t="s">
        <v>6085</v>
      </c>
      <c r="B3026" s="40"/>
      <c r="C3026" s="41" t="s">
        <v>6086</v>
      </c>
      <c r="D3026" s="42"/>
      <c r="E3026" s="43"/>
      <c r="F3026" s="43"/>
      <c r="G3026" s="43"/>
      <c r="H3026" s="19">
        <v>5</v>
      </c>
    </row>
    <row r="3027" spans="1:8" x14ac:dyDescent="0.25">
      <c r="A3027" s="40" t="s">
        <v>6087</v>
      </c>
      <c r="B3027" s="40"/>
      <c r="C3027" s="41" t="s">
        <v>6088</v>
      </c>
      <c r="D3027" s="42" t="s">
        <v>21</v>
      </c>
      <c r="E3027" s="43">
        <v>944.5</v>
      </c>
      <c r="F3027" s="43"/>
      <c r="G3027" s="43">
        <v>944.5</v>
      </c>
      <c r="H3027" s="19">
        <v>9</v>
      </c>
    </row>
    <row r="3028" spans="1:8" x14ac:dyDescent="0.25">
      <c r="A3028" s="40" t="s">
        <v>6089</v>
      </c>
      <c r="B3028" s="40"/>
      <c r="C3028" s="41" t="s">
        <v>6090</v>
      </c>
      <c r="D3028" s="42"/>
      <c r="E3028" s="43"/>
      <c r="F3028" s="43"/>
      <c r="G3028" s="43"/>
      <c r="H3028" s="19">
        <v>2</v>
      </c>
    </row>
    <row r="3029" spans="1:8" ht="30" x14ac:dyDescent="0.25">
      <c r="A3029" s="40" t="s">
        <v>6091</v>
      </c>
      <c r="B3029" s="40"/>
      <c r="C3029" s="41" t="s">
        <v>6092</v>
      </c>
      <c r="D3029" s="42"/>
      <c r="E3029" s="43"/>
      <c r="F3029" s="43"/>
      <c r="G3029" s="43"/>
      <c r="H3029" s="19">
        <v>5</v>
      </c>
    </row>
    <row r="3030" spans="1:8" ht="30" x14ac:dyDescent="0.25">
      <c r="A3030" s="40" t="s">
        <v>6093</v>
      </c>
      <c r="B3030" s="40"/>
      <c r="C3030" s="41" t="s">
        <v>6094</v>
      </c>
      <c r="D3030" s="42" t="s">
        <v>131</v>
      </c>
      <c r="E3030" s="43">
        <v>6.19</v>
      </c>
      <c r="F3030" s="43">
        <v>21.69</v>
      </c>
      <c r="G3030" s="43">
        <v>27.88</v>
      </c>
      <c r="H3030" s="19">
        <v>9</v>
      </c>
    </row>
    <row r="3031" spans="1:8" ht="30" x14ac:dyDescent="0.25">
      <c r="A3031" s="40" t="s">
        <v>6095</v>
      </c>
      <c r="B3031" s="40"/>
      <c r="C3031" s="41" t="s">
        <v>6096</v>
      </c>
      <c r="D3031" s="42" t="s">
        <v>131</v>
      </c>
      <c r="E3031" s="43">
        <v>6.39</v>
      </c>
      <c r="F3031" s="43">
        <v>21.69</v>
      </c>
      <c r="G3031" s="43">
        <v>28.08</v>
      </c>
      <c r="H3031" s="19">
        <v>9</v>
      </c>
    </row>
    <row r="3032" spans="1:8" ht="30" x14ac:dyDescent="0.25">
      <c r="A3032" s="40" t="s">
        <v>6097</v>
      </c>
      <c r="B3032" s="40"/>
      <c r="C3032" s="41" t="s">
        <v>6098</v>
      </c>
      <c r="D3032" s="42" t="s">
        <v>131</v>
      </c>
      <c r="E3032" s="43">
        <v>15.29</v>
      </c>
      <c r="F3032" s="43">
        <v>21.69</v>
      </c>
      <c r="G3032" s="43">
        <v>36.979999999999997</v>
      </c>
      <c r="H3032" s="19">
        <v>9</v>
      </c>
    </row>
    <row r="3033" spans="1:8" ht="30" x14ac:dyDescent="0.25">
      <c r="A3033" s="40" t="s">
        <v>6099</v>
      </c>
      <c r="B3033" s="40"/>
      <c r="C3033" s="41" t="s">
        <v>6100</v>
      </c>
      <c r="D3033" s="42" t="s">
        <v>131</v>
      </c>
      <c r="E3033" s="43">
        <v>24.5</v>
      </c>
      <c r="F3033" s="43">
        <v>21.69</v>
      </c>
      <c r="G3033" s="43">
        <v>46.19</v>
      </c>
      <c r="H3033" s="19">
        <v>9</v>
      </c>
    </row>
    <row r="3034" spans="1:8" ht="30" x14ac:dyDescent="0.25">
      <c r="A3034" s="40" t="s">
        <v>6101</v>
      </c>
      <c r="B3034" s="40"/>
      <c r="C3034" s="41" t="s">
        <v>6102</v>
      </c>
      <c r="D3034" s="42" t="s">
        <v>131</v>
      </c>
      <c r="E3034" s="43">
        <v>22.12</v>
      </c>
      <c r="F3034" s="43">
        <v>26.02</v>
      </c>
      <c r="G3034" s="43">
        <v>48.14</v>
      </c>
      <c r="H3034" s="19">
        <v>9</v>
      </c>
    </row>
    <row r="3035" spans="1:8" ht="30" x14ac:dyDescent="0.25">
      <c r="A3035" s="40" t="s">
        <v>6103</v>
      </c>
      <c r="B3035" s="40"/>
      <c r="C3035" s="41" t="s">
        <v>6104</v>
      </c>
      <c r="D3035" s="42" t="s">
        <v>131</v>
      </c>
      <c r="E3035" s="43">
        <v>41.47</v>
      </c>
      <c r="F3035" s="43">
        <v>30.36</v>
      </c>
      <c r="G3035" s="43">
        <v>71.83</v>
      </c>
      <c r="H3035" s="19">
        <v>9</v>
      </c>
    </row>
    <row r="3036" spans="1:8" ht="30" x14ac:dyDescent="0.25">
      <c r="A3036" s="40" t="s">
        <v>6105</v>
      </c>
      <c r="B3036" s="40"/>
      <c r="C3036" s="41" t="s">
        <v>6106</v>
      </c>
      <c r="D3036" s="42" t="s">
        <v>131</v>
      </c>
      <c r="E3036" s="43">
        <v>63.05</v>
      </c>
      <c r="F3036" s="43">
        <v>39.04</v>
      </c>
      <c r="G3036" s="43">
        <v>102.09</v>
      </c>
      <c r="H3036" s="19">
        <v>9</v>
      </c>
    </row>
    <row r="3037" spans="1:8" ht="30" x14ac:dyDescent="0.25">
      <c r="A3037" s="40" t="s">
        <v>6107</v>
      </c>
      <c r="B3037" s="40"/>
      <c r="C3037" s="41" t="s">
        <v>6108</v>
      </c>
      <c r="D3037" s="42" t="s">
        <v>131</v>
      </c>
      <c r="E3037" s="43">
        <v>75.290000000000006</v>
      </c>
      <c r="F3037" s="43">
        <v>43.37</v>
      </c>
      <c r="G3037" s="43">
        <v>118.66</v>
      </c>
      <c r="H3037" s="19">
        <v>9</v>
      </c>
    </row>
    <row r="3038" spans="1:8" ht="30" x14ac:dyDescent="0.25">
      <c r="A3038" s="40" t="s">
        <v>6109</v>
      </c>
      <c r="B3038" s="40"/>
      <c r="C3038" s="41" t="s">
        <v>6110</v>
      </c>
      <c r="D3038" s="42" t="s">
        <v>131</v>
      </c>
      <c r="E3038" s="43">
        <v>163.99</v>
      </c>
      <c r="F3038" s="43">
        <v>47.7</v>
      </c>
      <c r="G3038" s="43">
        <v>211.69</v>
      </c>
      <c r="H3038" s="19">
        <v>9</v>
      </c>
    </row>
    <row r="3039" spans="1:8" x14ac:dyDescent="0.25">
      <c r="A3039" s="40" t="s">
        <v>6111</v>
      </c>
      <c r="B3039" s="40"/>
      <c r="C3039" s="41" t="s">
        <v>6112</v>
      </c>
      <c r="D3039" s="42"/>
      <c r="E3039" s="43"/>
      <c r="F3039" s="43"/>
      <c r="G3039" s="43"/>
      <c r="H3039" s="19">
        <v>5</v>
      </c>
    </row>
    <row r="3040" spans="1:8" ht="30" x14ac:dyDescent="0.25">
      <c r="A3040" s="40" t="s">
        <v>6113</v>
      </c>
      <c r="B3040" s="40"/>
      <c r="C3040" s="41" t="s">
        <v>6114</v>
      </c>
      <c r="D3040" s="42" t="s">
        <v>131</v>
      </c>
      <c r="E3040" s="43">
        <v>11.97</v>
      </c>
      <c r="F3040" s="43">
        <v>21.69</v>
      </c>
      <c r="G3040" s="43">
        <v>33.659999999999997</v>
      </c>
      <c r="H3040" s="19">
        <v>9</v>
      </c>
    </row>
    <row r="3041" spans="1:8" ht="30" x14ac:dyDescent="0.25">
      <c r="A3041" s="40" t="s">
        <v>6115</v>
      </c>
      <c r="B3041" s="40"/>
      <c r="C3041" s="41" t="s">
        <v>6116</v>
      </c>
      <c r="D3041" s="42" t="s">
        <v>131</v>
      </c>
      <c r="E3041" s="43">
        <v>15.61</v>
      </c>
      <c r="F3041" s="43">
        <v>26.02</v>
      </c>
      <c r="G3041" s="43">
        <v>41.63</v>
      </c>
      <c r="H3041" s="19">
        <v>9</v>
      </c>
    </row>
    <row r="3042" spans="1:8" ht="30" x14ac:dyDescent="0.25">
      <c r="A3042" s="40" t="s">
        <v>6117</v>
      </c>
      <c r="B3042" s="40"/>
      <c r="C3042" s="41" t="s">
        <v>6118</v>
      </c>
      <c r="D3042" s="42" t="s">
        <v>131</v>
      </c>
      <c r="E3042" s="43">
        <v>26.73</v>
      </c>
      <c r="F3042" s="43">
        <v>39.04</v>
      </c>
      <c r="G3042" s="43">
        <v>65.77</v>
      </c>
      <c r="H3042" s="19">
        <v>9</v>
      </c>
    </row>
    <row r="3043" spans="1:8" ht="30" x14ac:dyDescent="0.25">
      <c r="A3043" s="40" t="s">
        <v>6119</v>
      </c>
      <c r="B3043" s="40"/>
      <c r="C3043" s="41" t="s">
        <v>6120</v>
      </c>
      <c r="D3043" s="42" t="s">
        <v>131</v>
      </c>
      <c r="E3043" s="43">
        <v>23.85</v>
      </c>
      <c r="F3043" s="43">
        <v>47.7</v>
      </c>
      <c r="G3043" s="43">
        <v>71.55</v>
      </c>
      <c r="H3043" s="19">
        <v>9</v>
      </c>
    </row>
    <row r="3044" spans="1:8" ht="30" x14ac:dyDescent="0.25">
      <c r="A3044" s="40" t="s">
        <v>6121</v>
      </c>
      <c r="B3044" s="40"/>
      <c r="C3044" s="41" t="s">
        <v>6122</v>
      </c>
      <c r="D3044" s="42"/>
      <c r="E3044" s="43"/>
      <c r="F3044" s="43"/>
      <c r="G3044" s="43"/>
      <c r="H3044" s="19">
        <v>5</v>
      </c>
    </row>
    <row r="3045" spans="1:8" ht="30" x14ac:dyDescent="0.25">
      <c r="A3045" s="40" t="s">
        <v>6123</v>
      </c>
      <c r="B3045" s="40"/>
      <c r="C3045" s="41" t="s">
        <v>6124</v>
      </c>
      <c r="D3045" s="42" t="s">
        <v>131</v>
      </c>
      <c r="E3045" s="43">
        <v>21.19</v>
      </c>
      <c r="F3045" s="43">
        <v>26.02</v>
      </c>
      <c r="G3045" s="43">
        <v>47.21</v>
      </c>
      <c r="H3045" s="19">
        <v>9</v>
      </c>
    </row>
    <row r="3046" spans="1:8" ht="30" x14ac:dyDescent="0.25">
      <c r="A3046" s="40" t="s">
        <v>6125</v>
      </c>
      <c r="B3046" s="40"/>
      <c r="C3046" s="41" t="s">
        <v>6126</v>
      </c>
      <c r="D3046" s="42" t="s">
        <v>131</v>
      </c>
      <c r="E3046" s="43">
        <v>39.590000000000003</v>
      </c>
      <c r="F3046" s="43">
        <v>39.04</v>
      </c>
      <c r="G3046" s="43">
        <v>78.63</v>
      </c>
      <c r="H3046" s="19">
        <v>9</v>
      </c>
    </row>
    <row r="3047" spans="1:8" ht="30" x14ac:dyDescent="0.25">
      <c r="A3047" s="40" t="s">
        <v>6127</v>
      </c>
      <c r="B3047" s="40"/>
      <c r="C3047" s="41" t="s">
        <v>6128</v>
      </c>
      <c r="D3047" s="42" t="s">
        <v>131</v>
      </c>
      <c r="E3047" s="43">
        <v>52.99</v>
      </c>
      <c r="F3047" s="43">
        <v>47.7</v>
      </c>
      <c r="G3047" s="43">
        <v>100.69</v>
      </c>
      <c r="H3047" s="19">
        <v>9</v>
      </c>
    </row>
    <row r="3048" spans="1:8" ht="30" x14ac:dyDescent="0.25">
      <c r="A3048" s="40" t="s">
        <v>6129</v>
      </c>
      <c r="B3048" s="40"/>
      <c r="C3048" s="41" t="s">
        <v>6130</v>
      </c>
      <c r="D3048" s="42" t="s">
        <v>131</v>
      </c>
      <c r="E3048" s="43">
        <v>102.71</v>
      </c>
      <c r="F3048" s="43">
        <v>47.7</v>
      </c>
      <c r="G3048" s="43">
        <v>150.41</v>
      </c>
      <c r="H3048" s="19">
        <v>9</v>
      </c>
    </row>
    <row r="3049" spans="1:8" ht="30" x14ac:dyDescent="0.25">
      <c r="A3049" s="40" t="s">
        <v>6131</v>
      </c>
      <c r="B3049" s="40"/>
      <c r="C3049" s="41" t="s">
        <v>6132</v>
      </c>
      <c r="D3049" s="42" t="s">
        <v>131</v>
      </c>
      <c r="E3049" s="43">
        <v>18.420000000000002</v>
      </c>
      <c r="F3049" s="43">
        <v>21.69</v>
      </c>
      <c r="G3049" s="43">
        <v>40.11</v>
      </c>
      <c r="H3049" s="19">
        <v>9</v>
      </c>
    </row>
    <row r="3050" spans="1:8" ht="30" x14ac:dyDescent="0.25">
      <c r="A3050" s="40" t="s">
        <v>6133</v>
      </c>
      <c r="B3050" s="40"/>
      <c r="C3050" s="41" t="s">
        <v>6134</v>
      </c>
      <c r="D3050" s="42"/>
      <c r="E3050" s="43"/>
      <c r="F3050" s="43"/>
      <c r="G3050" s="43"/>
      <c r="H3050" s="19">
        <v>5</v>
      </c>
    </row>
    <row r="3051" spans="1:8" ht="30" x14ac:dyDescent="0.25">
      <c r="A3051" s="40" t="s">
        <v>6135</v>
      </c>
      <c r="B3051" s="40"/>
      <c r="C3051" s="41" t="s">
        <v>6136</v>
      </c>
      <c r="D3051" s="42" t="s">
        <v>131</v>
      </c>
      <c r="E3051" s="43">
        <v>26.87</v>
      </c>
      <c r="F3051" s="43">
        <v>15.25</v>
      </c>
      <c r="G3051" s="43">
        <v>42.12</v>
      </c>
      <c r="H3051" s="19">
        <v>9</v>
      </c>
    </row>
    <row r="3052" spans="1:8" ht="30" x14ac:dyDescent="0.25">
      <c r="A3052" s="40" t="s">
        <v>6137</v>
      </c>
      <c r="B3052" s="40"/>
      <c r="C3052" s="41" t="s">
        <v>6138</v>
      </c>
      <c r="D3052" s="42" t="s">
        <v>131</v>
      </c>
      <c r="E3052" s="43">
        <v>46.57</v>
      </c>
      <c r="F3052" s="43">
        <v>15.25</v>
      </c>
      <c r="G3052" s="43">
        <v>61.82</v>
      </c>
      <c r="H3052" s="19">
        <v>9</v>
      </c>
    </row>
    <row r="3053" spans="1:8" ht="30" x14ac:dyDescent="0.25">
      <c r="A3053" s="40" t="s">
        <v>6139</v>
      </c>
      <c r="B3053" s="40"/>
      <c r="C3053" s="41" t="s">
        <v>6140</v>
      </c>
      <c r="D3053" s="42" t="s">
        <v>131</v>
      </c>
      <c r="E3053" s="43">
        <v>101.65</v>
      </c>
      <c r="F3053" s="43">
        <v>15.25</v>
      </c>
      <c r="G3053" s="43">
        <v>116.9</v>
      </c>
      <c r="H3053" s="19">
        <v>9</v>
      </c>
    </row>
    <row r="3054" spans="1:8" ht="30" x14ac:dyDescent="0.25">
      <c r="A3054" s="40" t="s">
        <v>6141</v>
      </c>
      <c r="B3054" s="40"/>
      <c r="C3054" s="41" t="s">
        <v>6142</v>
      </c>
      <c r="D3054" s="42" t="s">
        <v>131</v>
      </c>
      <c r="E3054" s="43">
        <v>88.03</v>
      </c>
      <c r="F3054" s="43">
        <v>15.25</v>
      </c>
      <c r="G3054" s="43">
        <v>103.28</v>
      </c>
      <c r="H3054" s="19">
        <v>9</v>
      </c>
    </row>
    <row r="3055" spans="1:8" ht="30" x14ac:dyDescent="0.25">
      <c r="A3055" s="40" t="s">
        <v>6143</v>
      </c>
      <c r="B3055" s="40"/>
      <c r="C3055" s="41" t="s">
        <v>6144</v>
      </c>
      <c r="D3055" s="42" t="s">
        <v>131</v>
      </c>
      <c r="E3055" s="43">
        <v>164.08</v>
      </c>
      <c r="F3055" s="43">
        <v>15.25</v>
      </c>
      <c r="G3055" s="43">
        <v>179.33</v>
      </c>
      <c r="H3055" s="19">
        <v>9</v>
      </c>
    </row>
    <row r="3056" spans="1:8" ht="30" x14ac:dyDescent="0.25">
      <c r="A3056" s="40" t="s">
        <v>6145</v>
      </c>
      <c r="B3056" s="40"/>
      <c r="C3056" s="41" t="s">
        <v>6146</v>
      </c>
      <c r="D3056" s="42" t="s">
        <v>131</v>
      </c>
      <c r="E3056" s="43">
        <v>240.9</v>
      </c>
      <c r="F3056" s="43">
        <v>30.51</v>
      </c>
      <c r="G3056" s="43">
        <v>271.41000000000003</v>
      </c>
      <c r="H3056" s="19">
        <v>9</v>
      </c>
    </row>
    <row r="3057" spans="1:8" ht="30" x14ac:dyDescent="0.25">
      <c r="A3057" s="40" t="s">
        <v>6147</v>
      </c>
      <c r="B3057" s="40"/>
      <c r="C3057" s="41" t="s">
        <v>6148</v>
      </c>
      <c r="D3057" s="42" t="s">
        <v>131</v>
      </c>
      <c r="E3057" s="43">
        <v>422.18</v>
      </c>
      <c r="F3057" s="43">
        <v>30.51</v>
      </c>
      <c r="G3057" s="43">
        <v>452.69</v>
      </c>
      <c r="H3057" s="19">
        <v>9</v>
      </c>
    </row>
    <row r="3058" spans="1:8" ht="30" x14ac:dyDescent="0.25">
      <c r="A3058" s="40" t="s">
        <v>6149</v>
      </c>
      <c r="B3058" s="40"/>
      <c r="C3058" s="41" t="s">
        <v>6150</v>
      </c>
      <c r="D3058" s="42" t="s">
        <v>131</v>
      </c>
      <c r="E3058" s="43">
        <v>567.85</v>
      </c>
      <c r="F3058" s="43">
        <v>30.51</v>
      </c>
      <c r="G3058" s="43">
        <v>598.36</v>
      </c>
      <c r="H3058" s="19">
        <v>9</v>
      </c>
    </row>
    <row r="3059" spans="1:8" x14ac:dyDescent="0.25">
      <c r="A3059" s="40" t="s">
        <v>6151</v>
      </c>
      <c r="B3059" s="40"/>
      <c r="C3059" s="41" t="s">
        <v>6152</v>
      </c>
      <c r="D3059" s="42"/>
      <c r="E3059" s="43"/>
      <c r="F3059" s="43"/>
      <c r="G3059" s="43"/>
      <c r="H3059" s="19">
        <v>5</v>
      </c>
    </row>
    <row r="3060" spans="1:8" ht="30" x14ac:dyDescent="0.25">
      <c r="A3060" s="40" t="s">
        <v>6153</v>
      </c>
      <c r="B3060" s="40"/>
      <c r="C3060" s="41" t="s">
        <v>6154</v>
      </c>
      <c r="D3060" s="42" t="s">
        <v>131</v>
      </c>
      <c r="E3060" s="43">
        <v>38.200000000000003</v>
      </c>
      <c r="F3060" s="43">
        <v>15.25</v>
      </c>
      <c r="G3060" s="43">
        <v>53.45</v>
      </c>
      <c r="H3060" s="19">
        <v>9</v>
      </c>
    </row>
    <row r="3061" spans="1:8" ht="30" x14ac:dyDescent="0.25">
      <c r="A3061" s="40" t="s">
        <v>6155</v>
      </c>
      <c r="B3061" s="40"/>
      <c r="C3061" s="41" t="s">
        <v>6156</v>
      </c>
      <c r="D3061" s="42" t="s">
        <v>131</v>
      </c>
      <c r="E3061" s="43">
        <v>74.61</v>
      </c>
      <c r="F3061" s="43">
        <v>15.25</v>
      </c>
      <c r="G3061" s="43">
        <v>89.86</v>
      </c>
      <c r="H3061" s="19">
        <v>9</v>
      </c>
    </row>
    <row r="3062" spans="1:8" ht="30" x14ac:dyDescent="0.25">
      <c r="A3062" s="40" t="s">
        <v>6157</v>
      </c>
      <c r="B3062" s="40"/>
      <c r="C3062" s="41" t="s">
        <v>6158</v>
      </c>
      <c r="D3062" s="42" t="s">
        <v>131</v>
      </c>
      <c r="E3062" s="43">
        <v>129.12</v>
      </c>
      <c r="F3062" s="43">
        <v>30.51</v>
      </c>
      <c r="G3062" s="43">
        <v>159.63</v>
      </c>
      <c r="H3062" s="19">
        <v>9</v>
      </c>
    </row>
    <row r="3063" spans="1:8" ht="30" x14ac:dyDescent="0.25">
      <c r="A3063" s="40" t="s">
        <v>6159</v>
      </c>
      <c r="B3063" s="40"/>
      <c r="C3063" s="41" t="s">
        <v>6160</v>
      </c>
      <c r="D3063" s="42" t="s">
        <v>131</v>
      </c>
      <c r="E3063" s="43">
        <v>214.41</v>
      </c>
      <c r="F3063" s="43">
        <v>30.51</v>
      </c>
      <c r="G3063" s="43">
        <v>244.92</v>
      </c>
      <c r="H3063" s="19">
        <v>9</v>
      </c>
    </row>
    <row r="3064" spans="1:8" ht="30" x14ac:dyDescent="0.25">
      <c r="A3064" s="40" t="s">
        <v>6161</v>
      </c>
      <c r="B3064" s="40"/>
      <c r="C3064" s="41" t="s">
        <v>6162</v>
      </c>
      <c r="D3064" s="42" t="s">
        <v>131</v>
      </c>
      <c r="E3064" s="43">
        <v>344.09</v>
      </c>
      <c r="F3064" s="43">
        <v>30.51</v>
      </c>
      <c r="G3064" s="43">
        <v>374.6</v>
      </c>
      <c r="H3064" s="19">
        <v>9</v>
      </c>
    </row>
    <row r="3065" spans="1:8" ht="30" x14ac:dyDescent="0.25">
      <c r="A3065" s="40" t="s">
        <v>6163</v>
      </c>
      <c r="B3065" s="40"/>
      <c r="C3065" s="41" t="s">
        <v>6164</v>
      </c>
      <c r="D3065" s="42" t="s">
        <v>131</v>
      </c>
      <c r="E3065" s="43">
        <v>606.29</v>
      </c>
      <c r="F3065" s="43">
        <v>30.51</v>
      </c>
      <c r="G3065" s="43">
        <v>636.79999999999995</v>
      </c>
      <c r="H3065" s="19">
        <v>9</v>
      </c>
    </row>
    <row r="3066" spans="1:8" x14ac:dyDescent="0.25">
      <c r="A3066" s="40" t="s">
        <v>6165</v>
      </c>
      <c r="B3066" s="40"/>
      <c r="C3066" s="41" t="s">
        <v>6166</v>
      </c>
      <c r="D3066" s="42"/>
      <c r="E3066" s="43"/>
      <c r="F3066" s="43"/>
      <c r="G3066" s="43"/>
      <c r="H3066" s="19">
        <v>5</v>
      </c>
    </row>
    <row r="3067" spans="1:8" x14ac:dyDescent="0.25">
      <c r="A3067" s="40" t="s">
        <v>6167</v>
      </c>
      <c r="B3067" s="40"/>
      <c r="C3067" s="41" t="s">
        <v>6168</v>
      </c>
      <c r="D3067" s="42" t="s">
        <v>131</v>
      </c>
      <c r="E3067" s="43">
        <v>44.37</v>
      </c>
      <c r="F3067" s="43">
        <v>43.37</v>
      </c>
      <c r="G3067" s="43">
        <v>87.74</v>
      </c>
      <c r="H3067" s="19">
        <v>9</v>
      </c>
    </row>
    <row r="3068" spans="1:8" x14ac:dyDescent="0.25">
      <c r="A3068" s="40" t="s">
        <v>6169</v>
      </c>
      <c r="B3068" s="40"/>
      <c r="C3068" s="41" t="s">
        <v>6170</v>
      </c>
      <c r="D3068" s="42" t="s">
        <v>131</v>
      </c>
      <c r="E3068" s="43">
        <v>47.83</v>
      </c>
      <c r="F3068" s="43">
        <v>47.7</v>
      </c>
      <c r="G3068" s="43">
        <v>95.53</v>
      </c>
      <c r="H3068" s="19">
        <v>9</v>
      </c>
    </row>
    <row r="3069" spans="1:8" x14ac:dyDescent="0.25">
      <c r="A3069" s="40" t="s">
        <v>6171</v>
      </c>
      <c r="B3069" s="40"/>
      <c r="C3069" s="41" t="s">
        <v>6172</v>
      </c>
      <c r="D3069" s="42" t="s">
        <v>131</v>
      </c>
      <c r="E3069" s="43">
        <v>68.05</v>
      </c>
      <c r="F3069" s="43">
        <v>56.38</v>
      </c>
      <c r="G3069" s="43">
        <v>124.43</v>
      </c>
      <c r="H3069" s="19">
        <v>9</v>
      </c>
    </row>
    <row r="3070" spans="1:8" x14ac:dyDescent="0.25">
      <c r="A3070" s="40" t="s">
        <v>6173</v>
      </c>
      <c r="B3070" s="40"/>
      <c r="C3070" s="41" t="s">
        <v>6174</v>
      </c>
      <c r="D3070" s="42" t="s">
        <v>131</v>
      </c>
      <c r="E3070" s="43">
        <v>85.7</v>
      </c>
      <c r="F3070" s="43">
        <v>60.72</v>
      </c>
      <c r="G3070" s="43">
        <v>146.41999999999999</v>
      </c>
      <c r="H3070" s="19">
        <v>9</v>
      </c>
    </row>
    <row r="3071" spans="1:8" x14ac:dyDescent="0.25">
      <c r="A3071" s="40" t="s">
        <v>6175</v>
      </c>
      <c r="B3071" s="40"/>
      <c r="C3071" s="41" t="s">
        <v>6176</v>
      </c>
      <c r="D3071" s="42" t="s">
        <v>131</v>
      </c>
      <c r="E3071" s="43">
        <v>105.03</v>
      </c>
      <c r="F3071" s="43">
        <v>69.39</v>
      </c>
      <c r="G3071" s="43">
        <v>174.42</v>
      </c>
      <c r="H3071" s="19">
        <v>9</v>
      </c>
    </row>
    <row r="3072" spans="1:8" x14ac:dyDescent="0.25">
      <c r="A3072" s="40" t="s">
        <v>6177</v>
      </c>
      <c r="B3072" s="40"/>
      <c r="C3072" s="41" t="s">
        <v>6178</v>
      </c>
      <c r="D3072" s="42" t="s">
        <v>131</v>
      </c>
      <c r="E3072" s="43">
        <v>126.52</v>
      </c>
      <c r="F3072" s="43">
        <v>78.06</v>
      </c>
      <c r="G3072" s="43">
        <v>204.58</v>
      </c>
      <c r="H3072" s="19">
        <v>9</v>
      </c>
    </row>
    <row r="3073" spans="1:8" x14ac:dyDescent="0.25">
      <c r="A3073" s="40" t="s">
        <v>6179</v>
      </c>
      <c r="B3073" s="40"/>
      <c r="C3073" s="41" t="s">
        <v>6180</v>
      </c>
      <c r="D3073" s="42" t="s">
        <v>131</v>
      </c>
      <c r="E3073" s="43">
        <v>170.25</v>
      </c>
      <c r="F3073" s="43">
        <v>86.74</v>
      </c>
      <c r="G3073" s="43">
        <v>256.99</v>
      </c>
      <c r="H3073" s="19">
        <v>9</v>
      </c>
    </row>
    <row r="3074" spans="1:8" x14ac:dyDescent="0.25">
      <c r="A3074" s="40" t="s">
        <v>6181</v>
      </c>
      <c r="B3074" s="40"/>
      <c r="C3074" s="41" t="s">
        <v>6182</v>
      </c>
      <c r="D3074" s="42" t="s">
        <v>131</v>
      </c>
      <c r="E3074" s="43">
        <v>187.36</v>
      </c>
      <c r="F3074" s="43">
        <v>97.58</v>
      </c>
      <c r="G3074" s="43">
        <v>284.94</v>
      </c>
      <c r="H3074" s="19">
        <v>9</v>
      </c>
    </row>
    <row r="3075" spans="1:8" x14ac:dyDescent="0.25">
      <c r="A3075" s="40" t="s">
        <v>6183</v>
      </c>
      <c r="B3075" s="40"/>
      <c r="C3075" s="41" t="s">
        <v>6184</v>
      </c>
      <c r="D3075" s="42" t="s">
        <v>131</v>
      </c>
      <c r="E3075" s="43">
        <v>272.35000000000002</v>
      </c>
      <c r="F3075" s="43">
        <v>108.43</v>
      </c>
      <c r="G3075" s="43">
        <v>380.78</v>
      </c>
      <c r="H3075" s="19">
        <v>9</v>
      </c>
    </row>
    <row r="3076" spans="1:8" x14ac:dyDescent="0.25">
      <c r="A3076" s="40" t="s">
        <v>6185</v>
      </c>
      <c r="B3076" s="40"/>
      <c r="C3076" s="41" t="s">
        <v>6186</v>
      </c>
      <c r="D3076" s="42" t="s">
        <v>131</v>
      </c>
      <c r="E3076" s="43">
        <v>513.54999999999995</v>
      </c>
      <c r="F3076" s="43">
        <v>119.27</v>
      </c>
      <c r="G3076" s="43">
        <v>632.82000000000005</v>
      </c>
      <c r="H3076" s="19">
        <v>9</v>
      </c>
    </row>
    <row r="3077" spans="1:8" x14ac:dyDescent="0.25">
      <c r="A3077" s="40" t="s">
        <v>6187</v>
      </c>
      <c r="B3077" s="40"/>
      <c r="C3077" s="41" t="s">
        <v>6188</v>
      </c>
      <c r="D3077" s="42"/>
      <c r="E3077" s="43"/>
      <c r="F3077" s="43"/>
      <c r="G3077" s="43"/>
      <c r="H3077" s="19">
        <v>5</v>
      </c>
    </row>
    <row r="3078" spans="1:8" ht="30" x14ac:dyDescent="0.25">
      <c r="A3078" s="40" t="s">
        <v>6189</v>
      </c>
      <c r="B3078" s="40"/>
      <c r="C3078" s="41" t="s">
        <v>6190</v>
      </c>
      <c r="D3078" s="42" t="s">
        <v>131</v>
      </c>
      <c r="E3078" s="43">
        <v>67.94</v>
      </c>
      <c r="F3078" s="43">
        <v>43.37</v>
      </c>
      <c r="G3078" s="43">
        <v>111.31</v>
      </c>
      <c r="H3078" s="19">
        <v>9</v>
      </c>
    </row>
    <row r="3079" spans="1:8" ht="30" x14ac:dyDescent="0.25">
      <c r="A3079" s="40" t="s">
        <v>6191</v>
      </c>
      <c r="B3079" s="40"/>
      <c r="C3079" s="41" t="s">
        <v>6192</v>
      </c>
      <c r="D3079" s="42" t="s">
        <v>131</v>
      </c>
      <c r="E3079" s="43">
        <v>69</v>
      </c>
      <c r="F3079" s="43">
        <v>47.7</v>
      </c>
      <c r="G3079" s="43">
        <v>116.7</v>
      </c>
      <c r="H3079" s="19">
        <v>9</v>
      </c>
    </row>
    <row r="3080" spans="1:8" ht="30" x14ac:dyDescent="0.25">
      <c r="A3080" s="40" t="s">
        <v>6193</v>
      </c>
      <c r="B3080" s="40"/>
      <c r="C3080" s="41" t="s">
        <v>6194</v>
      </c>
      <c r="D3080" s="42" t="s">
        <v>131</v>
      </c>
      <c r="E3080" s="43">
        <v>82.77</v>
      </c>
      <c r="F3080" s="43">
        <v>56.38</v>
      </c>
      <c r="G3080" s="43">
        <v>139.15</v>
      </c>
      <c r="H3080" s="19">
        <v>9</v>
      </c>
    </row>
    <row r="3081" spans="1:8" ht="30" x14ac:dyDescent="0.25">
      <c r="A3081" s="40" t="s">
        <v>6195</v>
      </c>
      <c r="B3081" s="40"/>
      <c r="C3081" s="41" t="s">
        <v>6196</v>
      </c>
      <c r="D3081" s="42" t="s">
        <v>131</v>
      </c>
      <c r="E3081" s="43">
        <v>130.51</v>
      </c>
      <c r="F3081" s="43">
        <v>60.72</v>
      </c>
      <c r="G3081" s="43">
        <v>191.23</v>
      </c>
      <c r="H3081" s="19">
        <v>9</v>
      </c>
    </row>
    <row r="3082" spans="1:8" ht="30" x14ac:dyDescent="0.25">
      <c r="A3082" s="40" t="s">
        <v>6197</v>
      </c>
      <c r="B3082" s="40"/>
      <c r="C3082" s="41" t="s">
        <v>6198</v>
      </c>
      <c r="D3082" s="42" t="s">
        <v>131</v>
      </c>
      <c r="E3082" s="43">
        <v>140.83000000000001</v>
      </c>
      <c r="F3082" s="43">
        <v>69.39</v>
      </c>
      <c r="G3082" s="43">
        <v>210.22</v>
      </c>
      <c r="H3082" s="19">
        <v>9</v>
      </c>
    </row>
    <row r="3083" spans="1:8" ht="30" x14ac:dyDescent="0.25">
      <c r="A3083" s="40" t="s">
        <v>6199</v>
      </c>
      <c r="B3083" s="40"/>
      <c r="C3083" s="41" t="s">
        <v>6200</v>
      </c>
      <c r="D3083" s="42" t="s">
        <v>131</v>
      </c>
      <c r="E3083" s="43">
        <v>156.53</v>
      </c>
      <c r="F3083" s="43">
        <v>78.06</v>
      </c>
      <c r="G3083" s="43">
        <v>234.59</v>
      </c>
      <c r="H3083" s="19">
        <v>9</v>
      </c>
    </row>
    <row r="3084" spans="1:8" ht="30" x14ac:dyDescent="0.25">
      <c r="A3084" s="40" t="s">
        <v>6201</v>
      </c>
      <c r="B3084" s="40"/>
      <c r="C3084" s="41" t="s">
        <v>6202</v>
      </c>
      <c r="D3084" s="42" t="s">
        <v>131</v>
      </c>
      <c r="E3084" s="43">
        <v>261.68</v>
      </c>
      <c r="F3084" s="43">
        <v>86.74</v>
      </c>
      <c r="G3084" s="43">
        <v>348.42</v>
      </c>
      <c r="H3084" s="19">
        <v>9</v>
      </c>
    </row>
    <row r="3085" spans="1:8" ht="30" x14ac:dyDescent="0.25">
      <c r="A3085" s="40" t="s">
        <v>6203</v>
      </c>
      <c r="B3085" s="40"/>
      <c r="C3085" s="41" t="s">
        <v>6204</v>
      </c>
      <c r="D3085" s="42" t="s">
        <v>131</v>
      </c>
      <c r="E3085" s="43">
        <v>319.44</v>
      </c>
      <c r="F3085" s="43">
        <v>97.58</v>
      </c>
      <c r="G3085" s="43">
        <v>417.02</v>
      </c>
      <c r="H3085" s="19">
        <v>9</v>
      </c>
    </row>
    <row r="3086" spans="1:8" ht="30" x14ac:dyDescent="0.25">
      <c r="A3086" s="40" t="s">
        <v>6205</v>
      </c>
      <c r="B3086" s="40"/>
      <c r="C3086" s="41" t="s">
        <v>6206</v>
      </c>
      <c r="D3086" s="42" t="s">
        <v>131</v>
      </c>
      <c r="E3086" s="43">
        <v>388.65</v>
      </c>
      <c r="F3086" s="43">
        <v>108.43</v>
      </c>
      <c r="G3086" s="43">
        <v>497.08</v>
      </c>
      <c r="H3086" s="19">
        <v>9</v>
      </c>
    </row>
    <row r="3087" spans="1:8" ht="30" x14ac:dyDescent="0.25">
      <c r="A3087" s="40" t="s">
        <v>6207</v>
      </c>
      <c r="B3087" s="40"/>
      <c r="C3087" s="41" t="s">
        <v>6208</v>
      </c>
      <c r="D3087" s="42" t="s">
        <v>131</v>
      </c>
      <c r="E3087" s="43">
        <v>742.79</v>
      </c>
      <c r="F3087" s="43">
        <v>119.27</v>
      </c>
      <c r="G3087" s="43">
        <v>862.06</v>
      </c>
      <c r="H3087" s="19">
        <v>9</v>
      </c>
    </row>
    <row r="3088" spans="1:8" ht="30" x14ac:dyDescent="0.25">
      <c r="A3088" s="40" t="s">
        <v>6209</v>
      </c>
      <c r="B3088" s="40"/>
      <c r="C3088" s="41" t="s">
        <v>6210</v>
      </c>
      <c r="D3088" s="42"/>
      <c r="E3088" s="43"/>
      <c r="F3088" s="43"/>
      <c r="G3088" s="43"/>
      <c r="H3088" s="19">
        <v>5</v>
      </c>
    </row>
    <row r="3089" spans="1:8" ht="30" x14ac:dyDescent="0.25">
      <c r="A3089" s="40" t="s">
        <v>6211</v>
      </c>
      <c r="B3089" s="40"/>
      <c r="C3089" s="41" t="s">
        <v>6212</v>
      </c>
      <c r="D3089" s="42" t="s">
        <v>21</v>
      </c>
      <c r="E3089" s="43">
        <v>59.92</v>
      </c>
      <c r="F3089" s="43">
        <v>13.01</v>
      </c>
      <c r="G3089" s="43">
        <v>72.930000000000007</v>
      </c>
      <c r="H3089" s="19">
        <v>9</v>
      </c>
    </row>
    <row r="3090" spans="1:8" ht="30" x14ac:dyDescent="0.25">
      <c r="A3090" s="40" t="s">
        <v>6213</v>
      </c>
      <c r="B3090" s="40"/>
      <c r="C3090" s="41" t="s">
        <v>6214</v>
      </c>
      <c r="D3090" s="42" t="s">
        <v>21</v>
      </c>
      <c r="E3090" s="43">
        <v>82.32</v>
      </c>
      <c r="F3090" s="43">
        <v>13.01</v>
      </c>
      <c r="G3090" s="43">
        <v>95.33</v>
      </c>
      <c r="H3090" s="19">
        <v>9</v>
      </c>
    </row>
    <row r="3091" spans="1:8" ht="30" x14ac:dyDescent="0.25">
      <c r="A3091" s="40" t="s">
        <v>6215</v>
      </c>
      <c r="B3091" s="40"/>
      <c r="C3091" s="41" t="s">
        <v>6216</v>
      </c>
      <c r="D3091" s="42" t="s">
        <v>21</v>
      </c>
      <c r="E3091" s="43">
        <v>113.05</v>
      </c>
      <c r="F3091" s="43">
        <v>17.350000000000001</v>
      </c>
      <c r="G3091" s="43">
        <v>130.4</v>
      </c>
      <c r="H3091" s="19">
        <v>9</v>
      </c>
    </row>
    <row r="3092" spans="1:8" ht="30" x14ac:dyDescent="0.25">
      <c r="A3092" s="40" t="s">
        <v>6217</v>
      </c>
      <c r="B3092" s="40"/>
      <c r="C3092" s="41" t="s">
        <v>6218</v>
      </c>
      <c r="D3092" s="42" t="s">
        <v>21</v>
      </c>
      <c r="E3092" s="43">
        <v>181.34</v>
      </c>
      <c r="F3092" s="43">
        <v>17.350000000000001</v>
      </c>
      <c r="G3092" s="43">
        <v>198.69</v>
      </c>
      <c r="H3092" s="19">
        <v>9</v>
      </c>
    </row>
    <row r="3093" spans="1:8" ht="30" x14ac:dyDescent="0.25">
      <c r="A3093" s="40" t="s">
        <v>6219</v>
      </c>
      <c r="B3093" s="40"/>
      <c r="C3093" s="41" t="s">
        <v>6220</v>
      </c>
      <c r="D3093" s="42" t="s">
        <v>21</v>
      </c>
      <c r="E3093" s="43">
        <v>93.44</v>
      </c>
      <c r="F3093" s="43">
        <v>13.01</v>
      </c>
      <c r="G3093" s="43">
        <v>106.45</v>
      </c>
      <c r="H3093" s="19">
        <v>9</v>
      </c>
    </row>
    <row r="3094" spans="1:8" ht="30" x14ac:dyDescent="0.25">
      <c r="A3094" s="40" t="s">
        <v>6221</v>
      </c>
      <c r="B3094" s="40"/>
      <c r="C3094" s="41" t="s">
        <v>6222</v>
      </c>
      <c r="D3094" s="42" t="s">
        <v>21</v>
      </c>
      <c r="E3094" s="43">
        <v>116.81</v>
      </c>
      <c r="F3094" s="43">
        <v>13.01</v>
      </c>
      <c r="G3094" s="43">
        <v>129.82</v>
      </c>
      <c r="H3094" s="19">
        <v>9</v>
      </c>
    </row>
    <row r="3095" spans="1:8" ht="30" x14ac:dyDescent="0.25">
      <c r="A3095" s="40" t="s">
        <v>6223</v>
      </c>
      <c r="B3095" s="40"/>
      <c r="C3095" s="41" t="s">
        <v>6224</v>
      </c>
      <c r="D3095" s="42" t="s">
        <v>21</v>
      </c>
      <c r="E3095" s="43">
        <v>179.68</v>
      </c>
      <c r="F3095" s="43">
        <v>17.350000000000001</v>
      </c>
      <c r="G3095" s="43">
        <v>197.03</v>
      </c>
      <c r="H3095" s="19">
        <v>9</v>
      </c>
    </row>
    <row r="3096" spans="1:8" ht="30" x14ac:dyDescent="0.25">
      <c r="A3096" s="40" t="s">
        <v>6225</v>
      </c>
      <c r="B3096" s="40"/>
      <c r="C3096" s="41" t="s">
        <v>6226</v>
      </c>
      <c r="D3096" s="42" t="s">
        <v>21</v>
      </c>
      <c r="E3096" s="43">
        <v>313.56</v>
      </c>
      <c r="F3096" s="43">
        <v>17.350000000000001</v>
      </c>
      <c r="G3096" s="43">
        <v>330.91</v>
      </c>
      <c r="H3096" s="19">
        <v>9</v>
      </c>
    </row>
    <row r="3097" spans="1:8" ht="30" x14ac:dyDescent="0.25">
      <c r="A3097" s="40" t="s">
        <v>6227</v>
      </c>
      <c r="B3097" s="40"/>
      <c r="C3097" s="41" t="s">
        <v>6228</v>
      </c>
      <c r="D3097" s="42" t="s">
        <v>21</v>
      </c>
      <c r="E3097" s="43">
        <v>63.48</v>
      </c>
      <c r="F3097" s="43">
        <v>13.01</v>
      </c>
      <c r="G3097" s="43">
        <v>76.489999999999995</v>
      </c>
      <c r="H3097" s="19">
        <v>9</v>
      </c>
    </row>
    <row r="3098" spans="1:8" ht="30" x14ac:dyDescent="0.25">
      <c r="A3098" s="40" t="s">
        <v>6229</v>
      </c>
      <c r="B3098" s="40"/>
      <c r="C3098" s="41" t="s">
        <v>6230</v>
      </c>
      <c r="D3098" s="42" t="s">
        <v>21</v>
      </c>
      <c r="E3098" s="43">
        <v>75.75</v>
      </c>
      <c r="F3098" s="43">
        <v>13.01</v>
      </c>
      <c r="G3098" s="43">
        <v>88.76</v>
      </c>
      <c r="H3098" s="19">
        <v>9</v>
      </c>
    </row>
    <row r="3099" spans="1:8" ht="30" x14ac:dyDescent="0.25">
      <c r="A3099" s="40" t="s">
        <v>6231</v>
      </c>
      <c r="B3099" s="40"/>
      <c r="C3099" s="41" t="s">
        <v>6232</v>
      </c>
      <c r="D3099" s="42" t="s">
        <v>21</v>
      </c>
      <c r="E3099" s="43">
        <v>91.02</v>
      </c>
      <c r="F3099" s="43">
        <v>17.350000000000001</v>
      </c>
      <c r="G3099" s="43">
        <v>108.37</v>
      </c>
      <c r="H3099" s="19">
        <v>9</v>
      </c>
    </row>
    <row r="3100" spans="1:8" ht="30" x14ac:dyDescent="0.25">
      <c r="A3100" s="40" t="s">
        <v>6233</v>
      </c>
      <c r="B3100" s="40"/>
      <c r="C3100" s="41" t="s">
        <v>6234</v>
      </c>
      <c r="D3100" s="42" t="s">
        <v>21</v>
      </c>
      <c r="E3100" s="43">
        <v>127.76</v>
      </c>
      <c r="F3100" s="43">
        <v>17.350000000000001</v>
      </c>
      <c r="G3100" s="43">
        <v>145.11000000000001</v>
      </c>
      <c r="H3100" s="19">
        <v>9</v>
      </c>
    </row>
    <row r="3101" spans="1:8" ht="30" x14ac:dyDescent="0.25">
      <c r="A3101" s="40" t="s">
        <v>6235</v>
      </c>
      <c r="B3101" s="40"/>
      <c r="C3101" s="41" t="s">
        <v>6236</v>
      </c>
      <c r="D3101" s="42" t="s">
        <v>21</v>
      </c>
      <c r="E3101" s="43">
        <v>50.63</v>
      </c>
      <c r="F3101" s="43">
        <v>13.01</v>
      </c>
      <c r="G3101" s="43">
        <v>63.64</v>
      </c>
      <c r="H3101" s="19">
        <v>9</v>
      </c>
    </row>
    <row r="3102" spans="1:8" ht="30" x14ac:dyDescent="0.25">
      <c r="A3102" s="40" t="s">
        <v>6237</v>
      </c>
      <c r="B3102" s="40"/>
      <c r="C3102" s="41" t="s">
        <v>6238</v>
      </c>
      <c r="D3102" s="42" t="s">
        <v>21</v>
      </c>
      <c r="E3102" s="43">
        <v>64.87</v>
      </c>
      <c r="F3102" s="43">
        <v>17.350000000000001</v>
      </c>
      <c r="G3102" s="43">
        <v>82.22</v>
      </c>
      <c r="H3102" s="19">
        <v>9</v>
      </c>
    </row>
    <row r="3103" spans="1:8" ht="30" x14ac:dyDescent="0.25">
      <c r="A3103" s="40" t="s">
        <v>6239</v>
      </c>
      <c r="B3103" s="40"/>
      <c r="C3103" s="41" t="s">
        <v>6240</v>
      </c>
      <c r="D3103" s="42" t="s">
        <v>21</v>
      </c>
      <c r="E3103" s="43">
        <v>116.44</v>
      </c>
      <c r="F3103" s="43">
        <v>13.01</v>
      </c>
      <c r="G3103" s="43">
        <v>129.44999999999999</v>
      </c>
      <c r="H3103" s="19">
        <v>9</v>
      </c>
    </row>
    <row r="3104" spans="1:8" ht="30" x14ac:dyDescent="0.25">
      <c r="A3104" s="40" t="s">
        <v>6241</v>
      </c>
      <c r="B3104" s="40"/>
      <c r="C3104" s="41" t="s">
        <v>6242</v>
      </c>
      <c r="D3104" s="42" t="s">
        <v>21</v>
      </c>
      <c r="E3104" s="43">
        <v>135.12</v>
      </c>
      <c r="F3104" s="43">
        <v>17.350000000000001</v>
      </c>
      <c r="G3104" s="43">
        <v>152.47</v>
      </c>
      <c r="H3104" s="19">
        <v>9</v>
      </c>
    </row>
    <row r="3105" spans="1:8" ht="30" x14ac:dyDescent="0.25">
      <c r="A3105" s="40" t="s">
        <v>6243</v>
      </c>
      <c r="B3105" s="40"/>
      <c r="C3105" s="41" t="s">
        <v>6244</v>
      </c>
      <c r="D3105" s="42" t="s">
        <v>21</v>
      </c>
      <c r="E3105" s="43">
        <v>165.41</v>
      </c>
      <c r="F3105" s="43">
        <v>17.350000000000001</v>
      </c>
      <c r="G3105" s="43">
        <v>182.76</v>
      </c>
      <c r="H3105" s="19">
        <v>9</v>
      </c>
    </row>
    <row r="3106" spans="1:8" ht="30" x14ac:dyDescent="0.25">
      <c r="A3106" s="40" t="s">
        <v>6245</v>
      </c>
      <c r="B3106" s="40"/>
      <c r="C3106" s="41" t="s">
        <v>6246</v>
      </c>
      <c r="D3106" s="42" t="s">
        <v>21</v>
      </c>
      <c r="E3106" s="43">
        <v>152.76</v>
      </c>
      <c r="F3106" s="43">
        <v>17.350000000000001</v>
      </c>
      <c r="G3106" s="43">
        <v>170.11</v>
      </c>
      <c r="H3106" s="19">
        <v>9</v>
      </c>
    </row>
    <row r="3107" spans="1:8" ht="30" x14ac:dyDescent="0.25">
      <c r="A3107" s="40" t="s">
        <v>6247</v>
      </c>
      <c r="B3107" s="40"/>
      <c r="C3107" s="41" t="s">
        <v>6248</v>
      </c>
      <c r="D3107" s="42" t="s">
        <v>21</v>
      </c>
      <c r="E3107" s="43">
        <v>172.9</v>
      </c>
      <c r="F3107" s="43">
        <v>17.350000000000001</v>
      </c>
      <c r="G3107" s="43">
        <v>190.25</v>
      </c>
      <c r="H3107" s="19">
        <v>9</v>
      </c>
    </row>
    <row r="3108" spans="1:8" ht="30" x14ac:dyDescent="0.25">
      <c r="A3108" s="40" t="s">
        <v>6249</v>
      </c>
      <c r="B3108" s="40"/>
      <c r="C3108" s="41" t="s">
        <v>6250</v>
      </c>
      <c r="D3108" s="42" t="s">
        <v>21</v>
      </c>
      <c r="E3108" s="43">
        <v>208.9</v>
      </c>
      <c r="F3108" s="43">
        <v>17.350000000000001</v>
      </c>
      <c r="G3108" s="43">
        <v>226.25</v>
      </c>
      <c r="H3108" s="19">
        <v>9</v>
      </c>
    </row>
    <row r="3109" spans="1:8" ht="30" x14ac:dyDescent="0.25">
      <c r="A3109" s="40" t="s">
        <v>6251</v>
      </c>
      <c r="B3109" s="40"/>
      <c r="C3109" s="41" t="s">
        <v>6252</v>
      </c>
      <c r="D3109" s="42" t="s">
        <v>21</v>
      </c>
      <c r="E3109" s="43">
        <v>291.43</v>
      </c>
      <c r="F3109" s="43">
        <v>21.69</v>
      </c>
      <c r="G3109" s="43">
        <v>313.12</v>
      </c>
      <c r="H3109" s="19">
        <v>9</v>
      </c>
    </row>
    <row r="3110" spans="1:8" ht="30" x14ac:dyDescent="0.25">
      <c r="A3110" s="40" t="s">
        <v>6253</v>
      </c>
      <c r="B3110" s="40"/>
      <c r="C3110" s="41" t="s">
        <v>6254</v>
      </c>
      <c r="D3110" s="42" t="s">
        <v>21</v>
      </c>
      <c r="E3110" s="43">
        <v>260.43</v>
      </c>
      <c r="F3110" s="43">
        <v>17.350000000000001</v>
      </c>
      <c r="G3110" s="43">
        <v>277.77999999999997</v>
      </c>
      <c r="H3110" s="19">
        <v>9</v>
      </c>
    </row>
    <row r="3111" spans="1:8" ht="30" x14ac:dyDescent="0.25">
      <c r="A3111" s="40" t="s">
        <v>6255</v>
      </c>
      <c r="B3111" s="40"/>
      <c r="C3111" s="41" t="s">
        <v>6256</v>
      </c>
      <c r="D3111" s="42" t="s">
        <v>21</v>
      </c>
      <c r="E3111" s="43">
        <v>111.99</v>
      </c>
      <c r="F3111" s="43">
        <v>13.01</v>
      </c>
      <c r="G3111" s="43">
        <v>125</v>
      </c>
      <c r="H3111" s="19">
        <v>9</v>
      </c>
    </row>
    <row r="3112" spans="1:8" ht="30" x14ac:dyDescent="0.25">
      <c r="A3112" s="40" t="s">
        <v>6257</v>
      </c>
      <c r="B3112" s="40"/>
      <c r="C3112" s="41" t="s">
        <v>6258</v>
      </c>
      <c r="D3112" s="42" t="s">
        <v>21</v>
      </c>
      <c r="E3112" s="43">
        <v>135.27000000000001</v>
      </c>
      <c r="F3112" s="43">
        <v>17.350000000000001</v>
      </c>
      <c r="G3112" s="43">
        <v>152.62</v>
      </c>
      <c r="H3112" s="19">
        <v>9</v>
      </c>
    </row>
    <row r="3113" spans="1:8" ht="30" x14ac:dyDescent="0.25">
      <c r="A3113" s="40" t="s">
        <v>6259</v>
      </c>
      <c r="B3113" s="40"/>
      <c r="C3113" s="41" t="s">
        <v>6260</v>
      </c>
      <c r="D3113" s="42" t="s">
        <v>21</v>
      </c>
      <c r="E3113" s="43">
        <v>156.96</v>
      </c>
      <c r="F3113" s="43">
        <v>17.350000000000001</v>
      </c>
      <c r="G3113" s="43">
        <v>174.31</v>
      </c>
      <c r="H3113" s="19">
        <v>9</v>
      </c>
    </row>
    <row r="3114" spans="1:8" ht="30" x14ac:dyDescent="0.25">
      <c r="A3114" s="40" t="s">
        <v>6261</v>
      </c>
      <c r="B3114" s="40"/>
      <c r="C3114" s="41" t="s">
        <v>6262</v>
      </c>
      <c r="D3114" s="42" t="s">
        <v>21</v>
      </c>
      <c r="E3114" s="43">
        <v>165.96</v>
      </c>
      <c r="F3114" s="43">
        <v>17.350000000000001</v>
      </c>
      <c r="G3114" s="43">
        <v>183.31</v>
      </c>
      <c r="H3114" s="19">
        <v>9</v>
      </c>
    </row>
    <row r="3115" spans="1:8" ht="30" x14ac:dyDescent="0.25">
      <c r="A3115" s="40" t="s">
        <v>6263</v>
      </c>
      <c r="B3115" s="40"/>
      <c r="C3115" s="41" t="s">
        <v>6264</v>
      </c>
      <c r="D3115" s="42" t="s">
        <v>21</v>
      </c>
      <c r="E3115" s="43">
        <v>173.9</v>
      </c>
      <c r="F3115" s="43">
        <v>17.350000000000001</v>
      </c>
      <c r="G3115" s="43">
        <v>191.25</v>
      </c>
      <c r="H3115" s="19">
        <v>9</v>
      </c>
    </row>
    <row r="3116" spans="1:8" ht="30" x14ac:dyDescent="0.25">
      <c r="A3116" s="40" t="s">
        <v>6265</v>
      </c>
      <c r="B3116" s="40"/>
      <c r="C3116" s="41" t="s">
        <v>6266</v>
      </c>
      <c r="D3116" s="42" t="s">
        <v>21</v>
      </c>
      <c r="E3116" s="43">
        <v>214.14</v>
      </c>
      <c r="F3116" s="43">
        <v>17.350000000000001</v>
      </c>
      <c r="G3116" s="43">
        <v>231.49</v>
      </c>
      <c r="H3116" s="19">
        <v>9</v>
      </c>
    </row>
    <row r="3117" spans="1:8" ht="30" x14ac:dyDescent="0.25">
      <c r="A3117" s="40" t="s">
        <v>6267</v>
      </c>
      <c r="B3117" s="40"/>
      <c r="C3117" s="41" t="s">
        <v>6268</v>
      </c>
      <c r="D3117" s="42" t="s">
        <v>21</v>
      </c>
      <c r="E3117" s="43">
        <v>41.29</v>
      </c>
      <c r="F3117" s="43">
        <v>17.350000000000001</v>
      </c>
      <c r="G3117" s="43">
        <v>58.64</v>
      </c>
      <c r="H3117" s="19">
        <v>9</v>
      </c>
    </row>
    <row r="3118" spans="1:8" ht="30" x14ac:dyDescent="0.25">
      <c r="A3118" s="40" t="s">
        <v>6269</v>
      </c>
      <c r="B3118" s="40"/>
      <c r="C3118" s="41" t="s">
        <v>6270</v>
      </c>
      <c r="D3118" s="42" t="s">
        <v>21</v>
      </c>
      <c r="E3118" s="43">
        <v>49.23</v>
      </c>
      <c r="F3118" s="43">
        <v>17.350000000000001</v>
      </c>
      <c r="G3118" s="43">
        <v>66.58</v>
      </c>
      <c r="H3118" s="19">
        <v>9</v>
      </c>
    </row>
    <row r="3119" spans="1:8" ht="30" x14ac:dyDescent="0.25">
      <c r="A3119" s="40" t="s">
        <v>6271</v>
      </c>
      <c r="B3119" s="40"/>
      <c r="C3119" s="41" t="s">
        <v>6272</v>
      </c>
      <c r="D3119" s="42" t="s">
        <v>21</v>
      </c>
      <c r="E3119" s="43">
        <v>133.4</v>
      </c>
      <c r="F3119" s="43">
        <v>21.69</v>
      </c>
      <c r="G3119" s="43">
        <v>155.09</v>
      </c>
      <c r="H3119" s="19">
        <v>9</v>
      </c>
    </row>
    <row r="3120" spans="1:8" x14ac:dyDescent="0.25">
      <c r="A3120" s="40" t="s">
        <v>6273</v>
      </c>
      <c r="B3120" s="40"/>
      <c r="C3120" s="41" t="s">
        <v>6274</v>
      </c>
      <c r="D3120" s="42"/>
      <c r="E3120" s="43"/>
      <c r="F3120" s="43"/>
      <c r="G3120" s="43"/>
      <c r="H3120" s="19">
        <v>5</v>
      </c>
    </row>
    <row r="3121" spans="1:8" x14ac:dyDescent="0.25">
      <c r="A3121" s="40" t="s">
        <v>6275</v>
      </c>
      <c r="B3121" s="40"/>
      <c r="C3121" s="41" t="s">
        <v>6276</v>
      </c>
      <c r="D3121" s="42" t="s">
        <v>131</v>
      </c>
      <c r="E3121" s="43">
        <v>76.94</v>
      </c>
      <c r="F3121" s="43">
        <v>14.31</v>
      </c>
      <c r="G3121" s="43">
        <v>91.25</v>
      </c>
      <c r="H3121" s="19">
        <v>9</v>
      </c>
    </row>
    <row r="3122" spans="1:8" x14ac:dyDescent="0.25">
      <c r="A3122" s="40" t="s">
        <v>6277</v>
      </c>
      <c r="B3122" s="40"/>
      <c r="C3122" s="41" t="s">
        <v>6278</v>
      </c>
      <c r="D3122" s="42" t="s">
        <v>131</v>
      </c>
      <c r="E3122" s="43">
        <v>114.64</v>
      </c>
      <c r="F3122" s="43">
        <v>15.61</v>
      </c>
      <c r="G3122" s="43">
        <v>130.25</v>
      </c>
      <c r="H3122" s="19">
        <v>9</v>
      </c>
    </row>
    <row r="3123" spans="1:8" x14ac:dyDescent="0.25">
      <c r="A3123" s="40" t="s">
        <v>6279</v>
      </c>
      <c r="B3123" s="40"/>
      <c r="C3123" s="41" t="s">
        <v>6280</v>
      </c>
      <c r="D3123" s="42" t="s">
        <v>131</v>
      </c>
      <c r="E3123" s="43">
        <v>130.08000000000001</v>
      </c>
      <c r="F3123" s="43">
        <v>19.52</v>
      </c>
      <c r="G3123" s="43">
        <v>149.6</v>
      </c>
      <c r="H3123" s="19">
        <v>9</v>
      </c>
    </row>
    <row r="3124" spans="1:8" ht="30" x14ac:dyDescent="0.25">
      <c r="A3124" s="40" t="s">
        <v>6281</v>
      </c>
      <c r="B3124" s="40"/>
      <c r="C3124" s="41" t="s">
        <v>6282</v>
      </c>
      <c r="D3124" s="42" t="s">
        <v>131</v>
      </c>
      <c r="E3124" s="43">
        <v>225.05</v>
      </c>
      <c r="F3124" s="43">
        <v>22.12</v>
      </c>
      <c r="G3124" s="43">
        <v>247.17</v>
      </c>
      <c r="H3124" s="19">
        <v>9</v>
      </c>
    </row>
    <row r="3125" spans="1:8" ht="30" x14ac:dyDescent="0.25">
      <c r="A3125" s="40" t="s">
        <v>6283</v>
      </c>
      <c r="B3125" s="40"/>
      <c r="C3125" s="41" t="s">
        <v>6284</v>
      </c>
      <c r="D3125" s="42" t="s">
        <v>131</v>
      </c>
      <c r="E3125" s="43">
        <v>272.98</v>
      </c>
      <c r="F3125" s="43">
        <v>22.12</v>
      </c>
      <c r="G3125" s="43">
        <v>295.10000000000002</v>
      </c>
      <c r="H3125" s="19">
        <v>9</v>
      </c>
    </row>
    <row r="3126" spans="1:8" x14ac:dyDescent="0.25">
      <c r="A3126" s="40" t="s">
        <v>6285</v>
      </c>
      <c r="B3126" s="40"/>
      <c r="C3126" s="41" t="s">
        <v>6286</v>
      </c>
      <c r="D3126" s="42" t="s">
        <v>131</v>
      </c>
      <c r="E3126" s="43">
        <v>336.78</v>
      </c>
      <c r="F3126" s="43">
        <v>29.92</v>
      </c>
      <c r="G3126" s="43">
        <v>366.7</v>
      </c>
      <c r="H3126" s="19">
        <v>9</v>
      </c>
    </row>
    <row r="3127" spans="1:8" ht="30" x14ac:dyDescent="0.25">
      <c r="A3127" s="40" t="s">
        <v>6287</v>
      </c>
      <c r="B3127" s="40"/>
      <c r="C3127" s="41" t="s">
        <v>6288</v>
      </c>
      <c r="D3127" s="42" t="s">
        <v>131</v>
      </c>
      <c r="E3127" s="43">
        <v>452.64</v>
      </c>
      <c r="F3127" s="43">
        <v>35.130000000000003</v>
      </c>
      <c r="G3127" s="43">
        <v>487.77</v>
      </c>
      <c r="H3127" s="19">
        <v>9</v>
      </c>
    </row>
    <row r="3128" spans="1:8" x14ac:dyDescent="0.25">
      <c r="A3128" s="40" t="s">
        <v>6289</v>
      </c>
      <c r="B3128" s="40"/>
      <c r="C3128" s="41" t="s">
        <v>6290</v>
      </c>
      <c r="D3128" s="42" t="s">
        <v>131</v>
      </c>
      <c r="E3128" s="43">
        <v>573.70000000000005</v>
      </c>
      <c r="F3128" s="43">
        <v>37.74</v>
      </c>
      <c r="G3128" s="43">
        <v>611.44000000000005</v>
      </c>
      <c r="H3128" s="19">
        <v>9</v>
      </c>
    </row>
    <row r="3129" spans="1:8" x14ac:dyDescent="0.25">
      <c r="A3129" s="40" t="s">
        <v>6291</v>
      </c>
      <c r="B3129" s="40"/>
      <c r="C3129" s="41" t="s">
        <v>6292</v>
      </c>
      <c r="D3129" s="42" t="s">
        <v>131</v>
      </c>
      <c r="E3129" s="43">
        <v>761.48</v>
      </c>
      <c r="F3129" s="43">
        <v>42.93</v>
      </c>
      <c r="G3129" s="43">
        <v>804.41</v>
      </c>
      <c r="H3129" s="19">
        <v>9</v>
      </c>
    </row>
    <row r="3130" spans="1:8" x14ac:dyDescent="0.25">
      <c r="A3130" s="40" t="s">
        <v>6293</v>
      </c>
      <c r="B3130" s="40"/>
      <c r="C3130" s="41" t="s">
        <v>6294</v>
      </c>
      <c r="D3130" s="42" t="s">
        <v>131</v>
      </c>
      <c r="E3130" s="43">
        <v>80.319999999999993</v>
      </c>
      <c r="F3130" s="43">
        <v>15.61</v>
      </c>
      <c r="G3130" s="43">
        <v>95.93</v>
      </c>
      <c r="H3130" s="19">
        <v>9</v>
      </c>
    </row>
    <row r="3131" spans="1:8" x14ac:dyDescent="0.25">
      <c r="A3131" s="40" t="s">
        <v>6295</v>
      </c>
      <c r="B3131" s="40"/>
      <c r="C3131" s="41" t="s">
        <v>6296</v>
      </c>
      <c r="D3131" s="42" t="s">
        <v>131</v>
      </c>
      <c r="E3131" s="43">
        <v>94.75</v>
      </c>
      <c r="F3131" s="43">
        <v>19.52</v>
      </c>
      <c r="G3131" s="43">
        <v>114.27</v>
      </c>
      <c r="H3131" s="19">
        <v>9</v>
      </c>
    </row>
    <row r="3132" spans="1:8" x14ac:dyDescent="0.25">
      <c r="A3132" s="40" t="s">
        <v>6297</v>
      </c>
      <c r="B3132" s="40"/>
      <c r="C3132" s="41" t="s">
        <v>6298</v>
      </c>
      <c r="D3132" s="42" t="s">
        <v>131</v>
      </c>
      <c r="E3132" s="43">
        <v>155.96</v>
      </c>
      <c r="F3132" s="43">
        <v>22.12</v>
      </c>
      <c r="G3132" s="43">
        <v>178.08</v>
      </c>
      <c r="H3132" s="19">
        <v>9</v>
      </c>
    </row>
    <row r="3133" spans="1:8" x14ac:dyDescent="0.25">
      <c r="A3133" s="40" t="s">
        <v>6299</v>
      </c>
      <c r="B3133" s="40"/>
      <c r="C3133" s="41" t="s">
        <v>6300</v>
      </c>
      <c r="D3133" s="42" t="s">
        <v>131</v>
      </c>
      <c r="E3133" s="43">
        <v>215.47</v>
      </c>
      <c r="F3133" s="43">
        <v>22.12</v>
      </c>
      <c r="G3133" s="43">
        <v>237.59</v>
      </c>
      <c r="H3133" s="19">
        <v>9</v>
      </c>
    </row>
    <row r="3134" spans="1:8" x14ac:dyDescent="0.25">
      <c r="A3134" s="40" t="s">
        <v>6301</v>
      </c>
      <c r="B3134" s="40"/>
      <c r="C3134" s="41" t="s">
        <v>6302</v>
      </c>
      <c r="D3134" s="42" t="s">
        <v>131</v>
      </c>
      <c r="E3134" s="43">
        <v>279.39</v>
      </c>
      <c r="F3134" s="43">
        <v>29.92</v>
      </c>
      <c r="G3134" s="43">
        <v>309.31</v>
      </c>
      <c r="H3134" s="19">
        <v>9</v>
      </c>
    </row>
    <row r="3135" spans="1:8" x14ac:dyDescent="0.25">
      <c r="A3135" s="40" t="s">
        <v>6303</v>
      </c>
      <c r="B3135" s="40"/>
      <c r="C3135" s="41" t="s">
        <v>6304</v>
      </c>
      <c r="D3135" s="42" t="s">
        <v>131</v>
      </c>
      <c r="E3135" s="43">
        <v>351.59</v>
      </c>
      <c r="F3135" s="43">
        <v>35.130000000000003</v>
      </c>
      <c r="G3135" s="43">
        <v>386.72</v>
      </c>
      <c r="H3135" s="19">
        <v>9</v>
      </c>
    </row>
    <row r="3136" spans="1:8" x14ac:dyDescent="0.25">
      <c r="A3136" s="40" t="s">
        <v>6305</v>
      </c>
      <c r="B3136" s="40"/>
      <c r="C3136" s="41" t="s">
        <v>6306</v>
      </c>
      <c r="D3136" s="42"/>
      <c r="E3136" s="43"/>
      <c r="F3136" s="43"/>
      <c r="G3136" s="43"/>
      <c r="H3136" s="19">
        <v>5</v>
      </c>
    </row>
    <row r="3137" spans="1:8" x14ac:dyDescent="0.25">
      <c r="A3137" s="40" t="s">
        <v>6307</v>
      </c>
      <c r="B3137" s="40"/>
      <c r="C3137" s="41" t="s">
        <v>6308</v>
      </c>
      <c r="D3137" s="42" t="s">
        <v>131</v>
      </c>
      <c r="E3137" s="43">
        <v>67.47</v>
      </c>
      <c r="F3137" s="43">
        <v>28.69</v>
      </c>
      <c r="G3137" s="43">
        <v>96.16</v>
      </c>
      <c r="H3137" s="19">
        <v>9</v>
      </c>
    </row>
    <row r="3138" spans="1:8" x14ac:dyDescent="0.25">
      <c r="A3138" s="40" t="s">
        <v>6309</v>
      </c>
      <c r="B3138" s="40"/>
      <c r="C3138" s="41" t="s">
        <v>6310</v>
      </c>
      <c r="D3138" s="42" t="s">
        <v>131</v>
      </c>
      <c r="E3138" s="43">
        <v>84.25</v>
      </c>
      <c r="F3138" s="43">
        <v>33.29</v>
      </c>
      <c r="G3138" s="43">
        <v>117.54</v>
      </c>
      <c r="H3138" s="19">
        <v>9</v>
      </c>
    </row>
    <row r="3139" spans="1:8" x14ac:dyDescent="0.25">
      <c r="A3139" s="40" t="s">
        <v>6311</v>
      </c>
      <c r="B3139" s="40"/>
      <c r="C3139" s="41" t="s">
        <v>6312</v>
      </c>
      <c r="D3139" s="42" t="s">
        <v>131</v>
      </c>
      <c r="E3139" s="43">
        <v>64.459999999999994</v>
      </c>
      <c r="F3139" s="43">
        <v>28.69</v>
      </c>
      <c r="G3139" s="43">
        <v>93.15</v>
      </c>
      <c r="H3139" s="19">
        <v>9</v>
      </c>
    </row>
    <row r="3140" spans="1:8" x14ac:dyDescent="0.25">
      <c r="A3140" s="40" t="s">
        <v>6313</v>
      </c>
      <c r="B3140" s="40"/>
      <c r="C3140" s="41" t="s">
        <v>6314</v>
      </c>
      <c r="D3140" s="42" t="s">
        <v>131</v>
      </c>
      <c r="E3140" s="43">
        <v>81.69</v>
      </c>
      <c r="F3140" s="43">
        <v>33.29</v>
      </c>
      <c r="G3140" s="43">
        <v>114.98</v>
      </c>
      <c r="H3140" s="19">
        <v>9</v>
      </c>
    </row>
    <row r="3141" spans="1:8" x14ac:dyDescent="0.25">
      <c r="A3141" s="40" t="s">
        <v>6315</v>
      </c>
      <c r="B3141" s="40"/>
      <c r="C3141" s="41" t="s">
        <v>6316</v>
      </c>
      <c r="D3141" s="42" t="s">
        <v>131</v>
      </c>
      <c r="E3141" s="43">
        <v>114.17</v>
      </c>
      <c r="F3141" s="43">
        <v>41.11</v>
      </c>
      <c r="G3141" s="43">
        <v>155.28</v>
      </c>
      <c r="H3141" s="19">
        <v>9</v>
      </c>
    </row>
    <row r="3142" spans="1:8" x14ac:dyDescent="0.25">
      <c r="A3142" s="40" t="s">
        <v>6317</v>
      </c>
      <c r="B3142" s="40"/>
      <c r="C3142" s="41" t="s">
        <v>6318</v>
      </c>
      <c r="D3142" s="42" t="s">
        <v>131</v>
      </c>
      <c r="E3142" s="43">
        <v>186.19</v>
      </c>
      <c r="F3142" s="43">
        <v>46.79</v>
      </c>
      <c r="G3142" s="43">
        <v>232.98</v>
      </c>
      <c r="H3142" s="19">
        <v>9</v>
      </c>
    </row>
    <row r="3143" spans="1:8" x14ac:dyDescent="0.25">
      <c r="A3143" s="40" t="s">
        <v>6319</v>
      </c>
      <c r="B3143" s="40"/>
      <c r="C3143" s="41" t="s">
        <v>6320</v>
      </c>
      <c r="D3143" s="42" t="s">
        <v>131</v>
      </c>
      <c r="E3143" s="43">
        <v>361.89</v>
      </c>
      <c r="F3143" s="43">
        <v>60.29</v>
      </c>
      <c r="G3143" s="43">
        <v>422.18</v>
      </c>
      <c r="H3143" s="19">
        <v>9</v>
      </c>
    </row>
    <row r="3144" spans="1:8" x14ac:dyDescent="0.25">
      <c r="A3144" s="40" t="s">
        <v>6321</v>
      </c>
      <c r="B3144" s="40"/>
      <c r="C3144" s="41" t="s">
        <v>6322</v>
      </c>
      <c r="D3144" s="42" t="s">
        <v>131</v>
      </c>
      <c r="E3144" s="43">
        <v>537.5</v>
      </c>
      <c r="F3144" s="43">
        <v>75.930000000000007</v>
      </c>
      <c r="G3144" s="43">
        <v>613.42999999999995</v>
      </c>
      <c r="H3144" s="19">
        <v>9</v>
      </c>
    </row>
    <row r="3145" spans="1:8" x14ac:dyDescent="0.25">
      <c r="A3145" s="40" t="s">
        <v>6323</v>
      </c>
      <c r="B3145" s="40"/>
      <c r="C3145" s="41" t="s">
        <v>6324</v>
      </c>
      <c r="D3145" s="42" t="s">
        <v>131</v>
      </c>
      <c r="E3145" s="43">
        <v>807.1</v>
      </c>
      <c r="F3145" s="43">
        <v>113.52</v>
      </c>
      <c r="G3145" s="43">
        <v>920.62</v>
      </c>
      <c r="H3145" s="19">
        <v>9</v>
      </c>
    </row>
    <row r="3146" spans="1:8" x14ac:dyDescent="0.25">
      <c r="A3146" s="40" t="s">
        <v>6325</v>
      </c>
      <c r="B3146" s="40"/>
      <c r="C3146" s="41" t="s">
        <v>6326</v>
      </c>
      <c r="D3146" s="42" t="s">
        <v>131</v>
      </c>
      <c r="E3146" s="43">
        <v>185.69</v>
      </c>
      <c r="F3146" s="43">
        <v>46.79</v>
      </c>
      <c r="G3146" s="43">
        <v>232.48</v>
      </c>
      <c r="H3146" s="19">
        <v>9</v>
      </c>
    </row>
    <row r="3147" spans="1:8" x14ac:dyDescent="0.25">
      <c r="A3147" s="40" t="s">
        <v>6327</v>
      </c>
      <c r="B3147" s="40"/>
      <c r="C3147" s="41" t="s">
        <v>6328</v>
      </c>
      <c r="D3147" s="42" t="s">
        <v>131</v>
      </c>
      <c r="E3147" s="43">
        <v>384.24</v>
      </c>
      <c r="F3147" s="43">
        <v>60.29</v>
      </c>
      <c r="G3147" s="43">
        <v>444.53</v>
      </c>
      <c r="H3147" s="19">
        <v>9</v>
      </c>
    </row>
    <row r="3148" spans="1:8" x14ac:dyDescent="0.25">
      <c r="A3148" s="40" t="s">
        <v>6329</v>
      </c>
      <c r="B3148" s="40"/>
      <c r="C3148" s="41" t="s">
        <v>6330</v>
      </c>
      <c r="D3148" s="42" t="s">
        <v>131</v>
      </c>
      <c r="E3148" s="43">
        <v>540.01</v>
      </c>
      <c r="F3148" s="43">
        <v>75.930000000000007</v>
      </c>
      <c r="G3148" s="43">
        <v>615.94000000000005</v>
      </c>
      <c r="H3148" s="19">
        <v>9</v>
      </c>
    </row>
    <row r="3149" spans="1:8" x14ac:dyDescent="0.25">
      <c r="A3149" s="40" t="s">
        <v>6331</v>
      </c>
      <c r="B3149" s="40"/>
      <c r="C3149" s="41" t="s">
        <v>6332</v>
      </c>
      <c r="D3149" s="42" t="s">
        <v>131</v>
      </c>
      <c r="E3149" s="43">
        <v>260.27999999999997</v>
      </c>
      <c r="F3149" s="43">
        <v>46.79</v>
      </c>
      <c r="G3149" s="43">
        <v>307.07</v>
      </c>
      <c r="H3149" s="19">
        <v>9</v>
      </c>
    </row>
    <row r="3150" spans="1:8" x14ac:dyDescent="0.25">
      <c r="A3150" s="40" t="s">
        <v>6333</v>
      </c>
      <c r="B3150" s="40"/>
      <c r="C3150" s="41" t="s">
        <v>6334</v>
      </c>
      <c r="D3150" s="42" t="s">
        <v>131</v>
      </c>
      <c r="E3150" s="43">
        <v>463.74</v>
      </c>
      <c r="F3150" s="43">
        <v>60.29</v>
      </c>
      <c r="G3150" s="43">
        <v>524.03</v>
      </c>
      <c r="H3150" s="19">
        <v>9</v>
      </c>
    </row>
    <row r="3151" spans="1:8" x14ac:dyDescent="0.25">
      <c r="A3151" s="40" t="s">
        <v>6335</v>
      </c>
      <c r="B3151" s="40"/>
      <c r="C3151" s="41" t="s">
        <v>6336</v>
      </c>
      <c r="D3151" s="42" t="s">
        <v>131</v>
      </c>
      <c r="E3151" s="43">
        <v>681.11</v>
      </c>
      <c r="F3151" s="43">
        <v>75.930000000000007</v>
      </c>
      <c r="G3151" s="43">
        <v>757.04</v>
      </c>
      <c r="H3151" s="19">
        <v>9</v>
      </c>
    </row>
    <row r="3152" spans="1:8" x14ac:dyDescent="0.25">
      <c r="A3152" s="40" t="s">
        <v>6337</v>
      </c>
      <c r="B3152" s="40"/>
      <c r="C3152" s="41" t="s">
        <v>6338</v>
      </c>
      <c r="D3152" s="42" t="s">
        <v>131</v>
      </c>
      <c r="E3152" s="43">
        <v>33.74</v>
      </c>
      <c r="F3152" s="43">
        <v>27.78</v>
      </c>
      <c r="G3152" s="43">
        <v>61.52</v>
      </c>
      <c r="H3152" s="19">
        <v>9</v>
      </c>
    </row>
    <row r="3153" spans="1:8" x14ac:dyDescent="0.25">
      <c r="A3153" s="40" t="s">
        <v>6339</v>
      </c>
      <c r="B3153" s="40"/>
      <c r="C3153" s="41" t="s">
        <v>6340</v>
      </c>
      <c r="D3153" s="42" t="s">
        <v>131</v>
      </c>
      <c r="E3153" s="43">
        <v>42.82</v>
      </c>
      <c r="F3153" s="43">
        <v>35.4</v>
      </c>
      <c r="G3153" s="43">
        <v>78.22</v>
      </c>
      <c r="H3153" s="19">
        <v>9</v>
      </c>
    </row>
    <row r="3154" spans="1:8" x14ac:dyDescent="0.25">
      <c r="A3154" s="40" t="s">
        <v>6341</v>
      </c>
      <c r="B3154" s="40"/>
      <c r="C3154" s="41" t="s">
        <v>6342</v>
      </c>
      <c r="D3154" s="42" t="s">
        <v>131</v>
      </c>
      <c r="E3154" s="43">
        <v>77.94</v>
      </c>
      <c r="F3154" s="43">
        <v>59.85</v>
      </c>
      <c r="G3154" s="43">
        <v>137.79</v>
      </c>
      <c r="H3154" s="19">
        <v>9</v>
      </c>
    </row>
    <row r="3155" spans="1:8" x14ac:dyDescent="0.25">
      <c r="A3155" s="40" t="s">
        <v>6343</v>
      </c>
      <c r="B3155" s="40"/>
      <c r="C3155" s="41" t="s">
        <v>6344</v>
      </c>
      <c r="D3155" s="42" t="s">
        <v>131</v>
      </c>
      <c r="E3155" s="43">
        <v>1140.51</v>
      </c>
      <c r="F3155" s="43">
        <v>170.28</v>
      </c>
      <c r="G3155" s="43">
        <v>1310.79</v>
      </c>
      <c r="H3155" s="19">
        <v>9</v>
      </c>
    </row>
    <row r="3156" spans="1:8" x14ac:dyDescent="0.25">
      <c r="A3156" s="40" t="s">
        <v>6345</v>
      </c>
      <c r="B3156" s="40"/>
      <c r="C3156" s="41" t="s">
        <v>6346</v>
      </c>
      <c r="D3156" s="42" t="s">
        <v>131</v>
      </c>
      <c r="E3156" s="43">
        <v>109.55</v>
      </c>
      <c r="F3156" s="43">
        <v>33.29</v>
      </c>
      <c r="G3156" s="43">
        <v>142.84</v>
      </c>
      <c r="H3156" s="19">
        <v>9</v>
      </c>
    </row>
    <row r="3157" spans="1:8" x14ac:dyDescent="0.25">
      <c r="A3157" s="40" t="s">
        <v>6347</v>
      </c>
      <c r="B3157" s="40"/>
      <c r="C3157" s="41" t="s">
        <v>6348</v>
      </c>
      <c r="D3157" s="42" t="s">
        <v>131</v>
      </c>
      <c r="E3157" s="43">
        <v>104.81</v>
      </c>
      <c r="F3157" s="43">
        <v>33.29</v>
      </c>
      <c r="G3157" s="43">
        <v>138.1</v>
      </c>
      <c r="H3157" s="19">
        <v>9</v>
      </c>
    </row>
    <row r="3158" spans="1:8" x14ac:dyDescent="0.25">
      <c r="A3158" s="40" t="s">
        <v>6349</v>
      </c>
      <c r="B3158" s="40"/>
      <c r="C3158" s="41" t="s">
        <v>6350</v>
      </c>
      <c r="D3158" s="42" t="s">
        <v>131</v>
      </c>
      <c r="E3158" s="43">
        <v>147.15</v>
      </c>
      <c r="F3158" s="43">
        <v>33.29</v>
      </c>
      <c r="G3158" s="43">
        <v>180.44</v>
      </c>
      <c r="H3158" s="19">
        <v>9</v>
      </c>
    </row>
    <row r="3159" spans="1:8" x14ac:dyDescent="0.25">
      <c r="A3159" s="40" t="s">
        <v>6351</v>
      </c>
      <c r="B3159" s="40"/>
      <c r="C3159" s="41" t="s">
        <v>6352</v>
      </c>
      <c r="D3159" s="42" t="s">
        <v>131</v>
      </c>
      <c r="E3159" s="43">
        <v>233.33</v>
      </c>
      <c r="F3159" s="43">
        <v>52.46</v>
      </c>
      <c r="G3159" s="43">
        <v>285.79000000000002</v>
      </c>
      <c r="H3159" s="19">
        <v>9</v>
      </c>
    </row>
    <row r="3160" spans="1:8" x14ac:dyDescent="0.25">
      <c r="A3160" s="40" t="s">
        <v>6353</v>
      </c>
      <c r="B3160" s="40"/>
      <c r="C3160" s="41" t="s">
        <v>6354</v>
      </c>
      <c r="D3160" s="42" t="s">
        <v>131</v>
      </c>
      <c r="E3160" s="43">
        <v>145.43</v>
      </c>
      <c r="F3160" s="43">
        <v>41.11</v>
      </c>
      <c r="G3160" s="43">
        <v>186.54</v>
      </c>
      <c r="H3160" s="19">
        <v>9</v>
      </c>
    </row>
    <row r="3161" spans="1:8" x14ac:dyDescent="0.25">
      <c r="A3161" s="40" t="s">
        <v>6355</v>
      </c>
      <c r="B3161" s="40"/>
      <c r="C3161" s="41" t="s">
        <v>6356</v>
      </c>
      <c r="D3161" s="42" t="s">
        <v>131</v>
      </c>
      <c r="E3161" s="43">
        <v>418.15</v>
      </c>
      <c r="F3161" s="43">
        <v>68.12</v>
      </c>
      <c r="G3161" s="43">
        <v>486.27</v>
      </c>
      <c r="H3161" s="19">
        <v>9</v>
      </c>
    </row>
    <row r="3162" spans="1:8" x14ac:dyDescent="0.25">
      <c r="A3162" s="40" t="s">
        <v>6357</v>
      </c>
      <c r="B3162" s="40"/>
      <c r="C3162" s="41" t="s">
        <v>6358</v>
      </c>
      <c r="D3162" s="42" t="s">
        <v>131</v>
      </c>
      <c r="E3162" s="43">
        <v>104.7</v>
      </c>
      <c r="F3162" s="43">
        <v>28.69</v>
      </c>
      <c r="G3162" s="43">
        <v>133.38999999999999</v>
      </c>
      <c r="H3162" s="19">
        <v>9</v>
      </c>
    </row>
    <row r="3163" spans="1:8" x14ac:dyDescent="0.25">
      <c r="A3163" s="40" t="s">
        <v>6359</v>
      </c>
      <c r="B3163" s="40"/>
      <c r="C3163" s="41" t="s">
        <v>6360</v>
      </c>
      <c r="D3163" s="42" t="s">
        <v>131</v>
      </c>
      <c r="E3163" s="43">
        <v>93.23</v>
      </c>
      <c r="F3163" s="43">
        <v>28.69</v>
      </c>
      <c r="G3163" s="43">
        <v>121.92</v>
      </c>
      <c r="H3163" s="19">
        <v>9</v>
      </c>
    </row>
    <row r="3164" spans="1:8" x14ac:dyDescent="0.25">
      <c r="A3164" s="40" t="s">
        <v>6361</v>
      </c>
      <c r="B3164" s="40"/>
      <c r="C3164" s="41" t="s">
        <v>6362</v>
      </c>
      <c r="D3164" s="42" t="s">
        <v>131</v>
      </c>
      <c r="E3164" s="43">
        <v>22.82</v>
      </c>
      <c r="F3164" s="43">
        <v>10.119999999999999</v>
      </c>
      <c r="G3164" s="43">
        <v>32.94</v>
      </c>
      <c r="H3164" s="19">
        <v>9</v>
      </c>
    </row>
    <row r="3165" spans="1:8" x14ac:dyDescent="0.25">
      <c r="A3165" s="40" t="s">
        <v>6363</v>
      </c>
      <c r="B3165" s="40"/>
      <c r="C3165" s="41" t="s">
        <v>6364</v>
      </c>
      <c r="D3165" s="42"/>
      <c r="E3165" s="43"/>
      <c r="F3165" s="43"/>
      <c r="G3165" s="43"/>
      <c r="H3165" s="19">
        <v>5</v>
      </c>
    </row>
    <row r="3166" spans="1:8" ht="30" x14ac:dyDescent="0.25">
      <c r="A3166" s="40" t="s">
        <v>6365</v>
      </c>
      <c r="B3166" s="40"/>
      <c r="C3166" s="41" t="s">
        <v>6366</v>
      </c>
      <c r="D3166" s="42" t="s">
        <v>131</v>
      </c>
      <c r="E3166" s="43">
        <v>8.11</v>
      </c>
      <c r="F3166" s="43">
        <v>1.45</v>
      </c>
      <c r="G3166" s="43">
        <v>9.56</v>
      </c>
      <c r="H3166" s="19">
        <v>9</v>
      </c>
    </row>
    <row r="3167" spans="1:8" ht="30" x14ac:dyDescent="0.25">
      <c r="A3167" s="40" t="s">
        <v>6367</v>
      </c>
      <c r="B3167" s="40"/>
      <c r="C3167" s="41" t="s">
        <v>6368</v>
      </c>
      <c r="D3167" s="42" t="s">
        <v>131</v>
      </c>
      <c r="E3167" s="43">
        <v>9.18</v>
      </c>
      <c r="F3167" s="43">
        <v>1.45</v>
      </c>
      <c r="G3167" s="43">
        <v>10.63</v>
      </c>
      <c r="H3167" s="19">
        <v>9</v>
      </c>
    </row>
    <row r="3168" spans="1:8" ht="30" x14ac:dyDescent="0.25">
      <c r="A3168" s="40" t="s">
        <v>6369</v>
      </c>
      <c r="B3168" s="40"/>
      <c r="C3168" s="41" t="s">
        <v>6370</v>
      </c>
      <c r="D3168" s="42" t="s">
        <v>131</v>
      </c>
      <c r="E3168" s="43">
        <v>12.24</v>
      </c>
      <c r="F3168" s="43">
        <v>1.45</v>
      </c>
      <c r="G3168" s="43">
        <v>13.69</v>
      </c>
      <c r="H3168" s="19">
        <v>9</v>
      </c>
    </row>
    <row r="3169" spans="1:8" ht="30" x14ac:dyDescent="0.25">
      <c r="A3169" s="40" t="s">
        <v>6371</v>
      </c>
      <c r="B3169" s="40"/>
      <c r="C3169" s="41" t="s">
        <v>6372</v>
      </c>
      <c r="D3169" s="42" t="s">
        <v>131</v>
      </c>
      <c r="E3169" s="43">
        <v>27.25</v>
      </c>
      <c r="F3169" s="43">
        <v>1.45</v>
      </c>
      <c r="G3169" s="43">
        <v>28.7</v>
      </c>
      <c r="H3169" s="19">
        <v>9</v>
      </c>
    </row>
    <row r="3170" spans="1:8" ht="30" x14ac:dyDescent="0.25">
      <c r="A3170" s="40" t="s">
        <v>6373</v>
      </c>
      <c r="B3170" s="40"/>
      <c r="C3170" s="41" t="s">
        <v>6374</v>
      </c>
      <c r="D3170" s="42" t="s">
        <v>131</v>
      </c>
      <c r="E3170" s="43">
        <v>32.17</v>
      </c>
      <c r="F3170" s="43">
        <v>1.45</v>
      </c>
      <c r="G3170" s="43">
        <v>33.619999999999997</v>
      </c>
      <c r="H3170" s="19">
        <v>9</v>
      </c>
    </row>
    <row r="3171" spans="1:8" ht="30" x14ac:dyDescent="0.25">
      <c r="A3171" s="40" t="s">
        <v>6375</v>
      </c>
      <c r="B3171" s="40"/>
      <c r="C3171" s="41" t="s">
        <v>6376</v>
      </c>
      <c r="D3171" s="42" t="s">
        <v>131</v>
      </c>
      <c r="E3171" s="43">
        <v>83.35</v>
      </c>
      <c r="F3171" s="43">
        <v>2.17</v>
      </c>
      <c r="G3171" s="43">
        <v>85.52</v>
      </c>
      <c r="H3171" s="19">
        <v>9</v>
      </c>
    </row>
    <row r="3172" spans="1:8" ht="30" x14ac:dyDescent="0.25">
      <c r="A3172" s="40" t="s">
        <v>6377</v>
      </c>
      <c r="B3172" s="40"/>
      <c r="C3172" s="41" t="s">
        <v>6378</v>
      </c>
      <c r="D3172" s="42" t="s">
        <v>131</v>
      </c>
      <c r="E3172" s="43">
        <v>99.63</v>
      </c>
      <c r="F3172" s="43">
        <v>2.17</v>
      </c>
      <c r="G3172" s="43">
        <v>101.8</v>
      </c>
      <c r="H3172" s="19">
        <v>9</v>
      </c>
    </row>
    <row r="3173" spans="1:8" ht="30" x14ac:dyDescent="0.25">
      <c r="A3173" s="40" t="s">
        <v>6379</v>
      </c>
      <c r="B3173" s="40"/>
      <c r="C3173" s="41" t="s">
        <v>6380</v>
      </c>
      <c r="D3173" s="42" t="s">
        <v>131</v>
      </c>
      <c r="E3173" s="43">
        <v>159.66999999999999</v>
      </c>
      <c r="F3173" s="43">
        <v>2.17</v>
      </c>
      <c r="G3173" s="43">
        <v>161.84</v>
      </c>
      <c r="H3173" s="19">
        <v>9</v>
      </c>
    </row>
    <row r="3174" spans="1:8" ht="30" x14ac:dyDescent="0.25">
      <c r="A3174" s="40" t="s">
        <v>6381</v>
      </c>
      <c r="B3174" s="40"/>
      <c r="C3174" s="41" t="s">
        <v>6382</v>
      </c>
      <c r="D3174" s="42" t="s">
        <v>131</v>
      </c>
      <c r="E3174" s="43">
        <v>248.43</v>
      </c>
      <c r="F3174" s="43">
        <v>2.17</v>
      </c>
      <c r="G3174" s="43">
        <v>250.6</v>
      </c>
      <c r="H3174" s="19">
        <v>9</v>
      </c>
    </row>
    <row r="3175" spans="1:8" ht="30" x14ac:dyDescent="0.25">
      <c r="A3175" s="40" t="s">
        <v>6383</v>
      </c>
      <c r="B3175" s="40"/>
      <c r="C3175" s="41" t="s">
        <v>6384</v>
      </c>
      <c r="D3175" s="42" t="s">
        <v>131</v>
      </c>
      <c r="E3175" s="43">
        <v>362.95</v>
      </c>
      <c r="F3175" s="43">
        <v>2.17</v>
      </c>
      <c r="G3175" s="43">
        <v>365.12</v>
      </c>
      <c r="H3175" s="19">
        <v>9</v>
      </c>
    </row>
    <row r="3176" spans="1:8" ht="30" x14ac:dyDescent="0.25">
      <c r="A3176" s="40" t="s">
        <v>6385</v>
      </c>
      <c r="B3176" s="40"/>
      <c r="C3176" s="41" t="s">
        <v>6386</v>
      </c>
      <c r="D3176" s="42" t="s">
        <v>131</v>
      </c>
      <c r="E3176" s="43">
        <v>552.85</v>
      </c>
      <c r="F3176" s="43">
        <v>2.17</v>
      </c>
      <c r="G3176" s="43">
        <v>555.02</v>
      </c>
      <c r="H3176" s="19">
        <v>9</v>
      </c>
    </row>
    <row r="3177" spans="1:8" ht="30" x14ac:dyDescent="0.25">
      <c r="A3177" s="40" t="s">
        <v>6387</v>
      </c>
      <c r="B3177" s="40"/>
      <c r="C3177" s="41" t="s">
        <v>6388</v>
      </c>
      <c r="D3177" s="42" t="s">
        <v>131</v>
      </c>
      <c r="E3177" s="43">
        <v>909.73</v>
      </c>
      <c r="F3177" s="43">
        <v>2.17</v>
      </c>
      <c r="G3177" s="43">
        <v>911.9</v>
      </c>
      <c r="H3177" s="19">
        <v>9</v>
      </c>
    </row>
    <row r="3178" spans="1:8" ht="30" x14ac:dyDescent="0.25">
      <c r="A3178" s="40" t="s">
        <v>6389</v>
      </c>
      <c r="B3178" s="40"/>
      <c r="C3178" s="41" t="s">
        <v>6390</v>
      </c>
      <c r="D3178" s="42" t="s">
        <v>131</v>
      </c>
      <c r="E3178" s="43">
        <v>1176.6300000000001</v>
      </c>
      <c r="F3178" s="43">
        <v>2.17</v>
      </c>
      <c r="G3178" s="43">
        <v>1178.8</v>
      </c>
      <c r="H3178" s="19">
        <v>9</v>
      </c>
    </row>
    <row r="3179" spans="1:8" x14ac:dyDescent="0.25">
      <c r="A3179" s="40" t="s">
        <v>6391</v>
      </c>
      <c r="B3179" s="40"/>
      <c r="C3179" s="41" t="s">
        <v>6392</v>
      </c>
      <c r="D3179" s="42"/>
      <c r="E3179" s="43"/>
      <c r="F3179" s="43"/>
      <c r="G3179" s="43"/>
      <c r="H3179" s="19">
        <v>5</v>
      </c>
    </row>
    <row r="3180" spans="1:8" ht="30" x14ac:dyDescent="0.25">
      <c r="A3180" s="40" t="s">
        <v>6393</v>
      </c>
      <c r="B3180" s="40"/>
      <c r="C3180" s="41" t="s">
        <v>6394</v>
      </c>
      <c r="D3180" s="42" t="s">
        <v>131</v>
      </c>
      <c r="E3180" s="43">
        <v>503.77</v>
      </c>
      <c r="F3180" s="43">
        <v>30.51</v>
      </c>
      <c r="G3180" s="43">
        <v>534.28</v>
      </c>
      <c r="H3180" s="19">
        <v>9</v>
      </c>
    </row>
    <row r="3181" spans="1:8" ht="30" x14ac:dyDescent="0.25">
      <c r="A3181" s="40" t="s">
        <v>6395</v>
      </c>
      <c r="B3181" s="40"/>
      <c r="C3181" s="41" t="s">
        <v>6396</v>
      </c>
      <c r="D3181" s="42" t="s">
        <v>131</v>
      </c>
      <c r="E3181" s="43">
        <v>557.08000000000004</v>
      </c>
      <c r="F3181" s="43">
        <v>30.51</v>
      </c>
      <c r="G3181" s="43">
        <v>587.59</v>
      </c>
      <c r="H3181" s="19">
        <v>9</v>
      </c>
    </row>
    <row r="3182" spans="1:8" ht="30" x14ac:dyDescent="0.25">
      <c r="A3182" s="40" t="s">
        <v>6397</v>
      </c>
      <c r="B3182" s="40"/>
      <c r="C3182" s="41" t="s">
        <v>6398</v>
      </c>
      <c r="D3182" s="42" t="s">
        <v>131</v>
      </c>
      <c r="E3182" s="43">
        <v>727.28</v>
      </c>
      <c r="F3182" s="43">
        <v>30.51</v>
      </c>
      <c r="G3182" s="43">
        <v>757.79</v>
      </c>
      <c r="H3182" s="19">
        <v>9</v>
      </c>
    </row>
    <row r="3183" spans="1:8" ht="30" x14ac:dyDescent="0.25">
      <c r="A3183" s="40" t="s">
        <v>6399</v>
      </c>
      <c r="B3183" s="40"/>
      <c r="C3183" s="41" t="s">
        <v>6400</v>
      </c>
      <c r="D3183" s="42" t="s">
        <v>131</v>
      </c>
      <c r="E3183" s="43">
        <v>1023.78</v>
      </c>
      <c r="F3183" s="43">
        <v>30.51</v>
      </c>
      <c r="G3183" s="43">
        <v>1054.29</v>
      </c>
      <c r="H3183" s="19">
        <v>9</v>
      </c>
    </row>
    <row r="3184" spans="1:8" ht="30" x14ac:dyDescent="0.25">
      <c r="A3184" s="40" t="s">
        <v>6401</v>
      </c>
      <c r="B3184" s="40"/>
      <c r="C3184" s="41" t="s">
        <v>6402</v>
      </c>
      <c r="D3184" s="42" t="s">
        <v>131</v>
      </c>
      <c r="E3184" s="43">
        <v>890.05</v>
      </c>
      <c r="F3184" s="43">
        <v>30.51</v>
      </c>
      <c r="G3184" s="43">
        <v>920.56</v>
      </c>
      <c r="H3184" s="19">
        <v>9</v>
      </c>
    </row>
    <row r="3185" spans="1:8" ht="30" x14ac:dyDescent="0.25">
      <c r="A3185" s="40" t="s">
        <v>6403</v>
      </c>
      <c r="B3185" s="40"/>
      <c r="C3185" s="41" t="s">
        <v>6404</v>
      </c>
      <c r="D3185" s="42" t="s">
        <v>131</v>
      </c>
      <c r="E3185" s="43">
        <v>493.83</v>
      </c>
      <c r="F3185" s="43">
        <v>30.51</v>
      </c>
      <c r="G3185" s="43">
        <v>524.34</v>
      </c>
      <c r="H3185" s="19">
        <v>9</v>
      </c>
    </row>
    <row r="3186" spans="1:8" ht="30" x14ac:dyDescent="0.25">
      <c r="A3186" s="40" t="s">
        <v>6405</v>
      </c>
      <c r="B3186" s="40"/>
      <c r="C3186" s="41" t="s">
        <v>6406</v>
      </c>
      <c r="D3186" s="42" t="s">
        <v>131</v>
      </c>
      <c r="E3186" s="43">
        <v>497</v>
      </c>
      <c r="F3186" s="43">
        <v>30.51</v>
      </c>
      <c r="G3186" s="43">
        <v>527.51</v>
      </c>
      <c r="H3186" s="19">
        <v>9</v>
      </c>
    </row>
    <row r="3187" spans="1:8" ht="30" x14ac:dyDescent="0.25">
      <c r="A3187" s="40" t="s">
        <v>6407</v>
      </c>
      <c r="B3187" s="40"/>
      <c r="C3187" s="41" t="s">
        <v>6408</v>
      </c>
      <c r="D3187" s="42" t="s">
        <v>131</v>
      </c>
      <c r="E3187" s="43">
        <v>584</v>
      </c>
      <c r="F3187" s="43">
        <v>30.51</v>
      </c>
      <c r="G3187" s="43">
        <v>614.51</v>
      </c>
      <c r="H3187" s="19">
        <v>9</v>
      </c>
    </row>
    <row r="3188" spans="1:8" ht="30" x14ac:dyDescent="0.25">
      <c r="A3188" s="40" t="s">
        <v>6409</v>
      </c>
      <c r="B3188" s="40"/>
      <c r="C3188" s="41" t="s">
        <v>6410</v>
      </c>
      <c r="D3188" s="42" t="s">
        <v>131</v>
      </c>
      <c r="E3188" s="43">
        <v>748.14</v>
      </c>
      <c r="F3188" s="43">
        <v>30.51</v>
      </c>
      <c r="G3188" s="43">
        <v>778.65</v>
      </c>
      <c r="H3188" s="19">
        <v>9</v>
      </c>
    </row>
    <row r="3189" spans="1:8" ht="30" x14ac:dyDescent="0.25">
      <c r="A3189" s="40" t="s">
        <v>6411</v>
      </c>
      <c r="B3189" s="40"/>
      <c r="C3189" s="41" t="s">
        <v>6412</v>
      </c>
      <c r="D3189" s="42" t="s">
        <v>131</v>
      </c>
      <c r="E3189" s="43">
        <v>834.14</v>
      </c>
      <c r="F3189" s="43">
        <v>30.51</v>
      </c>
      <c r="G3189" s="43">
        <v>864.65</v>
      </c>
      <c r="H3189" s="19">
        <v>9</v>
      </c>
    </row>
    <row r="3190" spans="1:8" ht="30" x14ac:dyDescent="0.25">
      <c r="A3190" s="40" t="s">
        <v>6413</v>
      </c>
      <c r="B3190" s="40"/>
      <c r="C3190" s="41" t="s">
        <v>6414</v>
      </c>
      <c r="D3190" s="42" t="s">
        <v>131</v>
      </c>
      <c r="E3190" s="43">
        <v>929.91</v>
      </c>
      <c r="F3190" s="43">
        <v>30.51</v>
      </c>
      <c r="G3190" s="43">
        <v>960.42</v>
      </c>
      <c r="H3190" s="19">
        <v>9</v>
      </c>
    </row>
    <row r="3191" spans="1:8" ht="30" x14ac:dyDescent="0.25">
      <c r="A3191" s="40" t="s">
        <v>6415</v>
      </c>
      <c r="B3191" s="40"/>
      <c r="C3191" s="41" t="s">
        <v>6416</v>
      </c>
      <c r="D3191" s="42" t="s">
        <v>131</v>
      </c>
      <c r="E3191" s="43">
        <v>1292.72</v>
      </c>
      <c r="F3191" s="43">
        <v>30.51</v>
      </c>
      <c r="G3191" s="43">
        <v>1323.23</v>
      </c>
      <c r="H3191" s="19">
        <v>9</v>
      </c>
    </row>
    <row r="3192" spans="1:8" x14ac:dyDescent="0.25">
      <c r="A3192" s="40" t="s">
        <v>6417</v>
      </c>
      <c r="B3192" s="40"/>
      <c r="C3192" s="41" t="s">
        <v>6418</v>
      </c>
      <c r="D3192" s="42"/>
      <c r="E3192" s="43"/>
      <c r="F3192" s="43"/>
      <c r="G3192" s="43"/>
      <c r="H3192" s="19">
        <v>5</v>
      </c>
    </row>
    <row r="3193" spans="1:8" ht="30" x14ac:dyDescent="0.25">
      <c r="A3193" s="40" t="s">
        <v>6419</v>
      </c>
      <c r="B3193" s="40"/>
      <c r="C3193" s="41" t="s">
        <v>6420</v>
      </c>
      <c r="D3193" s="42" t="s">
        <v>131</v>
      </c>
      <c r="E3193" s="43">
        <v>151.62</v>
      </c>
      <c r="F3193" s="43">
        <v>18.3</v>
      </c>
      <c r="G3193" s="43">
        <v>169.92</v>
      </c>
      <c r="H3193" s="19">
        <v>9</v>
      </c>
    </row>
    <row r="3194" spans="1:8" ht="30" x14ac:dyDescent="0.25">
      <c r="A3194" s="40" t="s">
        <v>6421</v>
      </c>
      <c r="B3194" s="40"/>
      <c r="C3194" s="41" t="s">
        <v>6422</v>
      </c>
      <c r="D3194" s="42" t="s">
        <v>131</v>
      </c>
      <c r="E3194" s="43">
        <v>215.55</v>
      </c>
      <c r="F3194" s="43">
        <v>24.4</v>
      </c>
      <c r="G3194" s="43">
        <v>239.95</v>
      </c>
      <c r="H3194" s="19">
        <v>9</v>
      </c>
    </row>
    <row r="3195" spans="1:8" ht="30" x14ac:dyDescent="0.25">
      <c r="A3195" s="40" t="s">
        <v>6423</v>
      </c>
      <c r="B3195" s="40"/>
      <c r="C3195" s="41" t="s">
        <v>6424</v>
      </c>
      <c r="D3195" s="42" t="s">
        <v>131</v>
      </c>
      <c r="E3195" s="43">
        <v>242.15</v>
      </c>
      <c r="F3195" s="43">
        <v>24.4</v>
      </c>
      <c r="G3195" s="43">
        <v>266.55</v>
      </c>
      <c r="H3195" s="19">
        <v>9</v>
      </c>
    </row>
    <row r="3196" spans="1:8" ht="30" x14ac:dyDescent="0.25">
      <c r="A3196" s="40" t="s">
        <v>6425</v>
      </c>
      <c r="B3196" s="40"/>
      <c r="C3196" s="41" t="s">
        <v>6426</v>
      </c>
      <c r="D3196" s="42"/>
      <c r="E3196" s="43"/>
      <c r="F3196" s="43"/>
      <c r="G3196" s="43"/>
      <c r="H3196" s="19">
        <v>5</v>
      </c>
    </row>
    <row r="3197" spans="1:8" ht="30" x14ac:dyDescent="0.25">
      <c r="A3197" s="40" t="s">
        <v>6427</v>
      </c>
      <c r="B3197" s="40"/>
      <c r="C3197" s="41" t="s">
        <v>6428</v>
      </c>
      <c r="D3197" s="42" t="s">
        <v>131</v>
      </c>
      <c r="E3197" s="43">
        <v>513.41</v>
      </c>
      <c r="F3197" s="43">
        <v>34.840000000000003</v>
      </c>
      <c r="G3197" s="43">
        <v>548.25</v>
      </c>
      <c r="H3197" s="19">
        <v>9</v>
      </c>
    </row>
    <row r="3198" spans="1:8" ht="30" x14ac:dyDescent="0.25">
      <c r="A3198" s="40" t="s">
        <v>6429</v>
      </c>
      <c r="B3198" s="40"/>
      <c r="C3198" s="41" t="s">
        <v>6430</v>
      </c>
      <c r="D3198" s="42" t="s">
        <v>131</v>
      </c>
      <c r="E3198" s="43">
        <v>536.27</v>
      </c>
      <c r="F3198" s="43">
        <v>34.840000000000003</v>
      </c>
      <c r="G3198" s="43">
        <v>571.11</v>
      </c>
      <c r="H3198" s="19">
        <v>9</v>
      </c>
    </row>
    <row r="3199" spans="1:8" ht="30" x14ac:dyDescent="0.25">
      <c r="A3199" s="40" t="s">
        <v>6431</v>
      </c>
      <c r="B3199" s="40"/>
      <c r="C3199" s="41" t="s">
        <v>6432</v>
      </c>
      <c r="D3199" s="42" t="s">
        <v>131</v>
      </c>
      <c r="E3199" s="43">
        <v>614.37</v>
      </c>
      <c r="F3199" s="43">
        <v>34.840000000000003</v>
      </c>
      <c r="G3199" s="43">
        <v>649.21</v>
      </c>
      <c r="H3199" s="19">
        <v>9</v>
      </c>
    </row>
    <row r="3200" spans="1:8" ht="30" x14ac:dyDescent="0.25">
      <c r="A3200" s="40" t="s">
        <v>6433</v>
      </c>
      <c r="B3200" s="40"/>
      <c r="C3200" s="41" t="s">
        <v>6434</v>
      </c>
      <c r="D3200" s="42" t="s">
        <v>131</v>
      </c>
      <c r="E3200" s="43">
        <v>735.29</v>
      </c>
      <c r="F3200" s="43">
        <v>34.840000000000003</v>
      </c>
      <c r="G3200" s="43">
        <v>770.13</v>
      </c>
      <c r="H3200" s="19">
        <v>9</v>
      </c>
    </row>
    <row r="3201" spans="1:8" ht="30" x14ac:dyDescent="0.25">
      <c r="A3201" s="40" t="s">
        <v>6435</v>
      </c>
      <c r="B3201" s="40"/>
      <c r="C3201" s="41" t="s">
        <v>6436</v>
      </c>
      <c r="D3201" s="42" t="s">
        <v>131</v>
      </c>
      <c r="E3201" s="43">
        <v>788.23</v>
      </c>
      <c r="F3201" s="43">
        <v>37.44</v>
      </c>
      <c r="G3201" s="43">
        <v>825.67</v>
      </c>
      <c r="H3201" s="19">
        <v>9</v>
      </c>
    </row>
    <row r="3202" spans="1:8" ht="30" x14ac:dyDescent="0.25">
      <c r="A3202" s="40" t="s">
        <v>6437</v>
      </c>
      <c r="B3202" s="40"/>
      <c r="C3202" s="41" t="s">
        <v>6438</v>
      </c>
      <c r="D3202" s="42" t="s">
        <v>131</v>
      </c>
      <c r="E3202" s="43">
        <v>1095.6400000000001</v>
      </c>
      <c r="F3202" s="43">
        <v>37.44</v>
      </c>
      <c r="G3202" s="43">
        <v>1133.08</v>
      </c>
      <c r="H3202" s="19">
        <v>9</v>
      </c>
    </row>
    <row r="3203" spans="1:8" x14ac:dyDescent="0.25">
      <c r="A3203" s="40" t="s">
        <v>6439</v>
      </c>
      <c r="B3203" s="40"/>
      <c r="C3203" s="41" t="s">
        <v>6440</v>
      </c>
      <c r="D3203" s="42" t="s">
        <v>21</v>
      </c>
      <c r="E3203" s="43">
        <v>110.77</v>
      </c>
      <c r="F3203" s="43">
        <v>19.079999999999998</v>
      </c>
      <c r="G3203" s="43">
        <v>129.85</v>
      </c>
      <c r="H3203" s="19">
        <v>9</v>
      </c>
    </row>
    <row r="3204" spans="1:8" x14ac:dyDescent="0.25">
      <c r="A3204" s="40" t="s">
        <v>6441</v>
      </c>
      <c r="B3204" s="40"/>
      <c r="C3204" s="41" t="s">
        <v>6442</v>
      </c>
      <c r="D3204" s="42" t="s">
        <v>21</v>
      </c>
      <c r="E3204" s="43">
        <v>146.08000000000001</v>
      </c>
      <c r="F3204" s="43">
        <v>19.079999999999998</v>
      </c>
      <c r="G3204" s="43">
        <v>165.16</v>
      </c>
      <c r="H3204" s="19">
        <v>9</v>
      </c>
    </row>
    <row r="3205" spans="1:8" x14ac:dyDescent="0.25">
      <c r="A3205" s="40" t="s">
        <v>6443</v>
      </c>
      <c r="B3205" s="40"/>
      <c r="C3205" s="41" t="s">
        <v>6444</v>
      </c>
      <c r="D3205" s="42" t="s">
        <v>21</v>
      </c>
      <c r="E3205" s="43">
        <v>175.57</v>
      </c>
      <c r="F3205" s="43">
        <v>20.82</v>
      </c>
      <c r="G3205" s="43">
        <v>196.39</v>
      </c>
      <c r="H3205" s="19">
        <v>9</v>
      </c>
    </row>
    <row r="3206" spans="1:8" x14ac:dyDescent="0.25">
      <c r="A3206" s="40" t="s">
        <v>6445</v>
      </c>
      <c r="B3206" s="40"/>
      <c r="C3206" s="41" t="s">
        <v>6446</v>
      </c>
      <c r="D3206" s="42" t="s">
        <v>21</v>
      </c>
      <c r="E3206" s="43">
        <v>268.75</v>
      </c>
      <c r="F3206" s="43">
        <v>22.55</v>
      </c>
      <c r="G3206" s="43">
        <v>291.3</v>
      </c>
      <c r="H3206" s="19">
        <v>9</v>
      </c>
    </row>
    <row r="3207" spans="1:8" x14ac:dyDescent="0.25">
      <c r="A3207" s="40" t="s">
        <v>6447</v>
      </c>
      <c r="B3207" s="40"/>
      <c r="C3207" s="41" t="s">
        <v>6448</v>
      </c>
      <c r="D3207" s="42" t="s">
        <v>21</v>
      </c>
      <c r="E3207" s="43">
        <v>341.74</v>
      </c>
      <c r="F3207" s="43">
        <v>24.29</v>
      </c>
      <c r="G3207" s="43">
        <v>366.03</v>
      </c>
      <c r="H3207" s="19">
        <v>9</v>
      </c>
    </row>
    <row r="3208" spans="1:8" x14ac:dyDescent="0.25">
      <c r="A3208" s="40" t="s">
        <v>6449</v>
      </c>
      <c r="B3208" s="40"/>
      <c r="C3208" s="41" t="s">
        <v>6450</v>
      </c>
      <c r="D3208" s="42" t="s">
        <v>21</v>
      </c>
      <c r="E3208" s="43">
        <v>499.06</v>
      </c>
      <c r="F3208" s="43">
        <v>26.02</v>
      </c>
      <c r="G3208" s="43">
        <v>525.08000000000004</v>
      </c>
      <c r="H3208" s="19">
        <v>9</v>
      </c>
    </row>
    <row r="3209" spans="1:8" x14ac:dyDescent="0.25">
      <c r="A3209" s="40" t="s">
        <v>6451</v>
      </c>
      <c r="B3209" s="40"/>
      <c r="C3209" s="41" t="s">
        <v>6452</v>
      </c>
      <c r="D3209" s="42" t="s">
        <v>21</v>
      </c>
      <c r="E3209" s="43">
        <v>643.52</v>
      </c>
      <c r="F3209" s="43">
        <v>27.76</v>
      </c>
      <c r="G3209" s="43">
        <v>671.28</v>
      </c>
      <c r="H3209" s="19">
        <v>9</v>
      </c>
    </row>
    <row r="3210" spans="1:8" ht="30" x14ac:dyDescent="0.25">
      <c r="A3210" s="40" t="s">
        <v>6453</v>
      </c>
      <c r="B3210" s="40"/>
      <c r="C3210" s="41" t="s">
        <v>6454</v>
      </c>
      <c r="D3210" s="42" t="s">
        <v>21</v>
      </c>
      <c r="E3210" s="43">
        <v>276.27999999999997</v>
      </c>
      <c r="F3210" s="43">
        <v>24.29</v>
      </c>
      <c r="G3210" s="43">
        <v>300.57</v>
      </c>
      <c r="H3210" s="19">
        <v>9</v>
      </c>
    </row>
    <row r="3211" spans="1:8" ht="30" x14ac:dyDescent="0.25">
      <c r="A3211" s="40" t="s">
        <v>6455</v>
      </c>
      <c r="B3211" s="40"/>
      <c r="C3211" s="41" t="s">
        <v>6456</v>
      </c>
      <c r="D3211" s="42" t="s">
        <v>21</v>
      </c>
      <c r="E3211" s="43">
        <v>335.67</v>
      </c>
      <c r="F3211" s="43">
        <v>19.079999999999998</v>
      </c>
      <c r="G3211" s="43">
        <v>354.75</v>
      </c>
      <c r="H3211" s="19">
        <v>9</v>
      </c>
    </row>
    <row r="3212" spans="1:8" ht="30" x14ac:dyDescent="0.25">
      <c r="A3212" s="40" t="s">
        <v>6457</v>
      </c>
      <c r="B3212" s="40"/>
      <c r="C3212" s="41" t="s">
        <v>6458</v>
      </c>
      <c r="D3212" s="42" t="s">
        <v>21</v>
      </c>
      <c r="E3212" s="43">
        <v>342.67</v>
      </c>
      <c r="F3212" s="43">
        <v>24.29</v>
      </c>
      <c r="G3212" s="43">
        <v>366.96</v>
      </c>
      <c r="H3212" s="19">
        <v>9</v>
      </c>
    </row>
    <row r="3213" spans="1:8" ht="30" x14ac:dyDescent="0.25">
      <c r="A3213" s="40" t="s">
        <v>6459</v>
      </c>
      <c r="B3213" s="40"/>
      <c r="C3213" s="41" t="s">
        <v>6460</v>
      </c>
      <c r="D3213" s="42" t="s">
        <v>21</v>
      </c>
      <c r="E3213" s="43">
        <v>694.42</v>
      </c>
      <c r="F3213" s="43">
        <v>27.76</v>
      </c>
      <c r="G3213" s="43">
        <v>722.18</v>
      </c>
      <c r="H3213" s="19">
        <v>9</v>
      </c>
    </row>
    <row r="3214" spans="1:8" ht="30" x14ac:dyDescent="0.25">
      <c r="A3214" s="40" t="s">
        <v>6461</v>
      </c>
      <c r="B3214" s="40"/>
      <c r="C3214" s="41" t="s">
        <v>6462</v>
      </c>
      <c r="D3214" s="42" t="s">
        <v>21</v>
      </c>
      <c r="E3214" s="43">
        <v>519.20000000000005</v>
      </c>
      <c r="F3214" s="43">
        <v>20.82</v>
      </c>
      <c r="G3214" s="43">
        <v>540.02</v>
      </c>
      <c r="H3214" s="19">
        <v>9</v>
      </c>
    </row>
    <row r="3215" spans="1:8" ht="30" x14ac:dyDescent="0.25">
      <c r="A3215" s="40" t="s">
        <v>6463</v>
      </c>
      <c r="B3215" s="40"/>
      <c r="C3215" s="41" t="s">
        <v>6464</v>
      </c>
      <c r="D3215" s="42" t="s">
        <v>21</v>
      </c>
      <c r="E3215" s="43">
        <v>552.29</v>
      </c>
      <c r="F3215" s="43">
        <v>24.29</v>
      </c>
      <c r="G3215" s="43">
        <v>576.58000000000004</v>
      </c>
      <c r="H3215" s="19">
        <v>9</v>
      </c>
    </row>
    <row r="3216" spans="1:8" ht="30" x14ac:dyDescent="0.25">
      <c r="A3216" s="40" t="s">
        <v>6465</v>
      </c>
      <c r="B3216" s="40"/>
      <c r="C3216" s="41" t="s">
        <v>6466</v>
      </c>
      <c r="D3216" s="42" t="s">
        <v>21</v>
      </c>
      <c r="E3216" s="43">
        <v>1038.31</v>
      </c>
      <c r="F3216" s="43">
        <v>27.76</v>
      </c>
      <c r="G3216" s="43">
        <v>1066.07</v>
      </c>
      <c r="H3216" s="19">
        <v>9</v>
      </c>
    </row>
    <row r="3217" spans="1:8" x14ac:dyDescent="0.25">
      <c r="A3217" s="40" t="s">
        <v>6467</v>
      </c>
      <c r="B3217" s="40"/>
      <c r="C3217" s="41" t="s">
        <v>6468</v>
      </c>
      <c r="D3217" s="42" t="s">
        <v>21</v>
      </c>
      <c r="E3217" s="43">
        <v>287.18</v>
      </c>
      <c r="F3217" s="43">
        <v>19.079999999999998</v>
      </c>
      <c r="G3217" s="43">
        <v>306.26</v>
      </c>
      <c r="H3217" s="19">
        <v>9</v>
      </c>
    </row>
    <row r="3218" spans="1:8" x14ac:dyDescent="0.25">
      <c r="A3218" s="40" t="s">
        <v>6469</v>
      </c>
      <c r="B3218" s="40"/>
      <c r="C3218" s="41" t="s">
        <v>6470</v>
      </c>
      <c r="D3218" s="42" t="s">
        <v>21</v>
      </c>
      <c r="E3218" s="43">
        <v>336</v>
      </c>
      <c r="F3218" s="43">
        <v>20.82</v>
      </c>
      <c r="G3218" s="43">
        <v>356.82</v>
      </c>
      <c r="H3218" s="19">
        <v>9</v>
      </c>
    </row>
    <row r="3219" spans="1:8" ht="30" x14ac:dyDescent="0.25">
      <c r="A3219" s="40" t="s">
        <v>6471</v>
      </c>
      <c r="B3219" s="40"/>
      <c r="C3219" s="41" t="s">
        <v>6472</v>
      </c>
      <c r="D3219" s="42"/>
      <c r="E3219" s="43"/>
      <c r="F3219" s="43"/>
      <c r="G3219" s="43"/>
      <c r="H3219" s="19">
        <v>5</v>
      </c>
    </row>
    <row r="3220" spans="1:8" ht="30" x14ac:dyDescent="0.25">
      <c r="A3220" s="40" t="s">
        <v>6473</v>
      </c>
      <c r="B3220" s="40"/>
      <c r="C3220" s="41" t="s">
        <v>6474</v>
      </c>
      <c r="D3220" s="42" t="s">
        <v>21</v>
      </c>
      <c r="E3220" s="43">
        <v>427.66</v>
      </c>
      <c r="F3220" s="43">
        <v>24.29</v>
      </c>
      <c r="G3220" s="43">
        <v>451.95</v>
      </c>
      <c r="H3220" s="19">
        <v>9</v>
      </c>
    </row>
    <row r="3221" spans="1:8" ht="30" x14ac:dyDescent="0.25">
      <c r="A3221" s="40" t="s">
        <v>6475</v>
      </c>
      <c r="B3221" s="40"/>
      <c r="C3221" s="41" t="s">
        <v>6476</v>
      </c>
      <c r="D3221" s="42" t="s">
        <v>21</v>
      </c>
      <c r="E3221" s="43">
        <v>530.14</v>
      </c>
      <c r="F3221" s="43">
        <v>27.76</v>
      </c>
      <c r="G3221" s="43">
        <v>557.9</v>
      </c>
      <c r="H3221" s="19">
        <v>9</v>
      </c>
    </row>
    <row r="3222" spans="1:8" ht="30" x14ac:dyDescent="0.25">
      <c r="A3222" s="40" t="s">
        <v>6477</v>
      </c>
      <c r="B3222" s="40"/>
      <c r="C3222" s="41" t="s">
        <v>6478</v>
      </c>
      <c r="D3222" s="42" t="s">
        <v>21</v>
      </c>
      <c r="E3222" s="43">
        <v>861.52</v>
      </c>
      <c r="F3222" s="43">
        <v>31.23</v>
      </c>
      <c r="G3222" s="43">
        <v>892.75</v>
      </c>
      <c r="H3222" s="19">
        <v>9</v>
      </c>
    </row>
    <row r="3223" spans="1:8" ht="30" x14ac:dyDescent="0.25">
      <c r="A3223" s="40" t="s">
        <v>6479</v>
      </c>
      <c r="B3223" s="40"/>
      <c r="C3223" s="41" t="s">
        <v>6480</v>
      </c>
      <c r="D3223" s="42" t="s">
        <v>21</v>
      </c>
      <c r="E3223" s="43">
        <v>1403.26</v>
      </c>
      <c r="F3223" s="43">
        <v>34.69</v>
      </c>
      <c r="G3223" s="43">
        <v>1437.95</v>
      </c>
      <c r="H3223" s="19">
        <v>9</v>
      </c>
    </row>
    <row r="3224" spans="1:8" ht="30" x14ac:dyDescent="0.25">
      <c r="A3224" s="40" t="s">
        <v>6481</v>
      </c>
      <c r="B3224" s="40"/>
      <c r="C3224" s="41" t="s">
        <v>6482</v>
      </c>
      <c r="D3224" s="42" t="s">
        <v>21</v>
      </c>
      <c r="E3224" s="43">
        <v>324.64999999999998</v>
      </c>
      <c r="F3224" s="43">
        <v>24.29</v>
      </c>
      <c r="G3224" s="43">
        <v>348.94</v>
      </c>
      <c r="H3224" s="19">
        <v>9</v>
      </c>
    </row>
    <row r="3225" spans="1:8" ht="30" x14ac:dyDescent="0.25">
      <c r="A3225" s="40" t="s">
        <v>6483</v>
      </c>
      <c r="B3225" s="40"/>
      <c r="C3225" s="41" t="s">
        <v>6484</v>
      </c>
      <c r="D3225" s="42" t="s">
        <v>21</v>
      </c>
      <c r="E3225" s="43">
        <v>356.36</v>
      </c>
      <c r="F3225" s="43">
        <v>24.29</v>
      </c>
      <c r="G3225" s="43">
        <v>380.65</v>
      </c>
      <c r="H3225" s="19">
        <v>9</v>
      </c>
    </row>
    <row r="3226" spans="1:8" ht="30" x14ac:dyDescent="0.25">
      <c r="A3226" s="40" t="s">
        <v>6485</v>
      </c>
      <c r="B3226" s="40"/>
      <c r="C3226" s="41" t="s">
        <v>6486</v>
      </c>
      <c r="D3226" s="42" t="s">
        <v>21</v>
      </c>
      <c r="E3226" s="43">
        <v>683.86</v>
      </c>
      <c r="F3226" s="43">
        <v>27.76</v>
      </c>
      <c r="G3226" s="43">
        <v>711.62</v>
      </c>
      <c r="H3226" s="19">
        <v>9</v>
      </c>
    </row>
    <row r="3227" spans="1:8" ht="30" x14ac:dyDescent="0.25">
      <c r="A3227" s="40" t="s">
        <v>6487</v>
      </c>
      <c r="B3227" s="40"/>
      <c r="C3227" s="41" t="s">
        <v>6488</v>
      </c>
      <c r="D3227" s="42" t="s">
        <v>21</v>
      </c>
      <c r="E3227" s="43">
        <v>859.25</v>
      </c>
      <c r="F3227" s="43">
        <v>31.23</v>
      </c>
      <c r="G3227" s="43">
        <v>890.48</v>
      </c>
      <c r="H3227" s="19">
        <v>9</v>
      </c>
    </row>
    <row r="3228" spans="1:8" ht="30" x14ac:dyDescent="0.25">
      <c r="A3228" s="40" t="s">
        <v>6489</v>
      </c>
      <c r="B3228" s="40"/>
      <c r="C3228" s="41" t="s">
        <v>6490</v>
      </c>
      <c r="D3228" s="42" t="s">
        <v>21</v>
      </c>
      <c r="E3228" s="43">
        <v>1307.58</v>
      </c>
      <c r="F3228" s="43">
        <v>34.69</v>
      </c>
      <c r="G3228" s="43">
        <v>1342.27</v>
      </c>
      <c r="H3228" s="19">
        <v>9</v>
      </c>
    </row>
    <row r="3229" spans="1:8" x14ac:dyDescent="0.25">
      <c r="A3229" s="40" t="s">
        <v>6491</v>
      </c>
      <c r="B3229" s="40"/>
      <c r="C3229" s="41" t="s">
        <v>6492</v>
      </c>
      <c r="D3229" s="42"/>
      <c r="E3229" s="43"/>
      <c r="F3229" s="43"/>
      <c r="G3229" s="43"/>
      <c r="H3229" s="19">
        <v>5</v>
      </c>
    </row>
    <row r="3230" spans="1:8" x14ac:dyDescent="0.25">
      <c r="A3230" s="40" t="s">
        <v>6493</v>
      </c>
      <c r="B3230" s="40"/>
      <c r="C3230" s="41" t="s">
        <v>6494</v>
      </c>
      <c r="D3230" s="42" t="s">
        <v>131</v>
      </c>
      <c r="E3230" s="43">
        <v>1.71</v>
      </c>
      <c r="F3230" s="43">
        <v>59.85</v>
      </c>
      <c r="G3230" s="43">
        <v>61.56</v>
      </c>
      <c r="H3230" s="19">
        <v>9</v>
      </c>
    </row>
    <row r="3231" spans="1:8" ht="30" x14ac:dyDescent="0.25">
      <c r="A3231" s="40" t="s">
        <v>6495</v>
      </c>
      <c r="B3231" s="40"/>
      <c r="C3231" s="41" t="s">
        <v>6496</v>
      </c>
      <c r="D3231" s="42" t="s">
        <v>131</v>
      </c>
      <c r="E3231" s="43">
        <v>63.82</v>
      </c>
      <c r="F3231" s="43">
        <v>34.82</v>
      </c>
      <c r="G3231" s="43">
        <v>98.64</v>
      </c>
      <c r="H3231" s="19">
        <v>9</v>
      </c>
    </row>
    <row r="3232" spans="1:8" x14ac:dyDescent="0.25">
      <c r="A3232" s="40" t="s">
        <v>6497</v>
      </c>
      <c r="B3232" s="40"/>
      <c r="C3232" s="41" t="s">
        <v>6498</v>
      </c>
      <c r="D3232" s="42"/>
      <c r="E3232" s="43"/>
      <c r="F3232" s="43"/>
      <c r="G3232" s="43"/>
      <c r="H3232" s="19">
        <v>5</v>
      </c>
    </row>
    <row r="3233" spans="1:8" ht="30" x14ac:dyDescent="0.25">
      <c r="A3233" s="40" t="s">
        <v>6499</v>
      </c>
      <c r="B3233" s="40"/>
      <c r="C3233" s="41" t="s">
        <v>6500</v>
      </c>
      <c r="D3233" s="42" t="s">
        <v>131</v>
      </c>
      <c r="E3233" s="43">
        <v>76.510000000000005</v>
      </c>
      <c r="F3233" s="43">
        <v>60.72</v>
      </c>
      <c r="G3233" s="43">
        <v>137.22999999999999</v>
      </c>
      <c r="H3233" s="19">
        <v>9</v>
      </c>
    </row>
    <row r="3234" spans="1:8" ht="30" x14ac:dyDescent="0.25">
      <c r="A3234" s="40" t="s">
        <v>6501</v>
      </c>
      <c r="B3234" s="40"/>
      <c r="C3234" s="41" t="s">
        <v>6502</v>
      </c>
      <c r="D3234" s="42" t="s">
        <v>131</v>
      </c>
      <c r="E3234" s="43">
        <v>83.11</v>
      </c>
      <c r="F3234" s="43">
        <v>69.39</v>
      </c>
      <c r="G3234" s="43">
        <v>152.5</v>
      </c>
      <c r="H3234" s="19">
        <v>9</v>
      </c>
    </row>
    <row r="3235" spans="1:8" ht="30" x14ac:dyDescent="0.25">
      <c r="A3235" s="40" t="s">
        <v>6503</v>
      </c>
      <c r="B3235" s="40"/>
      <c r="C3235" s="41" t="s">
        <v>6504</v>
      </c>
      <c r="D3235" s="42" t="s">
        <v>131</v>
      </c>
      <c r="E3235" s="43">
        <v>100.24</v>
      </c>
      <c r="F3235" s="43">
        <v>69.39</v>
      </c>
      <c r="G3235" s="43">
        <v>169.63</v>
      </c>
      <c r="H3235" s="19">
        <v>9</v>
      </c>
    </row>
    <row r="3236" spans="1:8" ht="30" x14ac:dyDescent="0.25">
      <c r="A3236" s="40" t="s">
        <v>6505</v>
      </c>
      <c r="B3236" s="40"/>
      <c r="C3236" s="41" t="s">
        <v>6506</v>
      </c>
      <c r="D3236" s="42" t="s">
        <v>131</v>
      </c>
      <c r="E3236" s="43">
        <v>139.76</v>
      </c>
      <c r="F3236" s="43">
        <v>78.06</v>
      </c>
      <c r="G3236" s="43">
        <v>217.82</v>
      </c>
      <c r="H3236" s="19">
        <v>9</v>
      </c>
    </row>
    <row r="3237" spans="1:8" ht="30" x14ac:dyDescent="0.25">
      <c r="A3237" s="40" t="s">
        <v>6507</v>
      </c>
      <c r="B3237" s="40"/>
      <c r="C3237" s="41" t="s">
        <v>6508</v>
      </c>
      <c r="D3237" s="42" t="s">
        <v>131</v>
      </c>
      <c r="E3237" s="43">
        <v>205.93</v>
      </c>
      <c r="F3237" s="43">
        <v>86.74</v>
      </c>
      <c r="G3237" s="43">
        <v>292.67</v>
      </c>
      <c r="H3237" s="19">
        <v>9</v>
      </c>
    </row>
    <row r="3238" spans="1:8" ht="30" x14ac:dyDescent="0.25">
      <c r="A3238" s="40" t="s">
        <v>6509</v>
      </c>
      <c r="B3238" s="40"/>
      <c r="C3238" s="41" t="s">
        <v>6510</v>
      </c>
      <c r="D3238" s="42" t="s">
        <v>131</v>
      </c>
      <c r="E3238" s="43">
        <v>228.63</v>
      </c>
      <c r="F3238" s="43">
        <v>97.58</v>
      </c>
      <c r="G3238" s="43">
        <v>326.20999999999998</v>
      </c>
      <c r="H3238" s="19">
        <v>9</v>
      </c>
    </row>
    <row r="3239" spans="1:8" ht="30" x14ac:dyDescent="0.25">
      <c r="A3239" s="40" t="s">
        <v>6511</v>
      </c>
      <c r="B3239" s="40"/>
      <c r="C3239" s="41" t="s">
        <v>6512</v>
      </c>
      <c r="D3239" s="42" t="s">
        <v>131</v>
      </c>
      <c r="E3239" s="43">
        <v>299.77</v>
      </c>
      <c r="F3239" s="43">
        <v>104.09</v>
      </c>
      <c r="G3239" s="43">
        <v>403.86</v>
      </c>
      <c r="H3239" s="19">
        <v>9</v>
      </c>
    </row>
    <row r="3240" spans="1:8" ht="30" x14ac:dyDescent="0.25">
      <c r="A3240" s="40" t="s">
        <v>6513</v>
      </c>
      <c r="B3240" s="40"/>
      <c r="C3240" s="41" t="s">
        <v>6514</v>
      </c>
      <c r="D3240" s="42" t="s">
        <v>131</v>
      </c>
      <c r="E3240" s="43">
        <v>323.55</v>
      </c>
      <c r="F3240" s="43">
        <v>108.43</v>
      </c>
      <c r="G3240" s="43">
        <v>431.98</v>
      </c>
      <c r="H3240" s="19">
        <v>9</v>
      </c>
    </row>
    <row r="3241" spans="1:8" ht="30" x14ac:dyDescent="0.25">
      <c r="A3241" s="40" t="s">
        <v>6515</v>
      </c>
      <c r="B3241" s="40"/>
      <c r="C3241" s="41" t="s">
        <v>6516</v>
      </c>
      <c r="D3241" s="42" t="s">
        <v>131</v>
      </c>
      <c r="E3241" s="43">
        <v>449.33</v>
      </c>
      <c r="F3241" s="43">
        <v>114.93</v>
      </c>
      <c r="G3241" s="43">
        <v>564.26</v>
      </c>
      <c r="H3241" s="19">
        <v>9</v>
      </c>
    </row>
    <row r="3242" spans="1:8" ht="30" x14ac:dyDescent="0.25">
      <c r="A3242" s="40" t="s">
        <v>6517</v>
      </c>
      <c r="B3242" s="40"/>
      <c r="C3242" s="41" t="s">
        <v>6518</v>
      </c>
      <c r="D3242" s="42" t="s">
        <v>131</v>
      </c>
      <c r="E3242" s="43">
        <v>625.66999999999996</v>
      </c>
      <c r="F3242" s="43">
        <v>119.27</v>
      </c>
      <c r="G3242" s="43">
        <v>744.94</v>
      </c>
      <c r="H3242" s="19">
        <v>9</v>
      </c>
    </row>
    <row r="3243" spans="1:8" ht="30" x14ac:dyDescent="0.25">
      <c r="A3243" s="40" t="s">
        <v>6519</v>
      </c>
      <c r="B3243" s="40"/>
      <c r="C3243" s="41" t="s">
        <v>6520</v>
      </c>
      <c r="D3243" s="42" t="s">
        <v>131</v>
      </c>
      <c r="E3243" s="43">
        <v>860.06</v>
      </c>
      <c r="F3243" s="43">
        <v>130.11000000000001</v>
      </c>
      <c r="G3243" s="43">
        <v>990.17</v>
      </c>
      <c r="H3243" s="19">
        <v>9</v>
      </c>
    </row>
    <row r="3244" spans="1:8" ht="30" x14ac:dyDescent="0.25">
      <c r="A3244" s="40" t="s">
        <v>6521</v>
      </c>
      <c r="B3244" s="40"/>
      <c r="C3244" s="41" t="s">
        <v>6522</v>
      </c>
      <c r="D3244" s="42" t="s">
        <v>131</v>
      </c>
      <c r="E3244" s="43">
        <v>940.42</v>
      </c>
      <c r="F3244" s="43">
        <v>143.12</v>
      </c>
      <c r="G3244" s="43">
        <v>1083.54</v>
      </c>
      <c r="H3244" s="19">
        <v>9</v>
      </c>
    </row>
    <row r="3245" spans="1:8" ht="30" x14ac:dyDescent="0.25">
      <c r="A3245" s="40" t="s">
        <v>6523</v>
      </c>
      <c r="B3245" s="40"/>
      <c r="C3245" s="41" t="s">
        <v>6524</v>
      </c>
      <c r="D3245" s="42" t="s">
        <v>131</v>
      </c>
      <c r="E3245" s="43">
        <v>1340.52</v>
      </c>
      <c r="F3245" s="43">
        <v>151.80000000000001</v>
      </c>
      <c r="G3245" s="43">
        <v>1492.32</v>
      </c>
      <c r="H3245" s="19">
        <v>9</v>
      </c>
    </row>
    <row r="3246" spans="1:8" x14ac:dyDescent="0.25">
      <c r="A3246" s="40" t="s">
        <v>6525</v>
      </c>
      <c r="B3246" s="40"/>
      <c r="C3246" s="41" t="s">
        <v>6526</v>
      </c>
      <c r="D3246" s="42"/>
      <c r="E3246" s="43"/>
      <c r="F3246" s="43"/>
      <c r="G3246" s="43"/>
      <c r="H3246" s="19">
        <v>5</v>
      </c>
    </row>
    <row r="3247" spans="1:8" x14ac:dyDescent="0.25">
      <c r="A3247" s="40" t="s">
        <v>6527</v>
      </c>
      <c r="B3247" s="40"/>
      <c r="C3247" s="41" t="s">
        <v>6528</v>
      </c>
      <c r="D3247" s="42" t="s">
        <v>131</v>
      </c>
      <c r="E3247" s="43">
        <v>153.44</v>
      </c>
      <c r="F3247" s="43">
        <v>14.11</v>
      </c>
      <c r="G3247" s="43">
        <v>167.55</v>
      </c>
      <c r="H3247" s="19">
        <v>9</v>
      </c>
    </row>
    <row r="3248" spans="1:8" x14ac:dyDescent="0.25">
      <c r="A3248" s="40" t="s">
        <v>6529</v>
      </c>
      <c r="B3248" s="40"/>
      <c r="C3248" s="41" t="s">
        <v>6530</v>
      </c>
      <c r="D3248" s="42" t="s">
        <v>131</v>
      </c>
      <c r="E3248" s="43">
        <v>221.06</v>
      </c>
      <c r="F3248" s="43">
        <v>21.17</v>
      </c>
      <c r="G3248" s="43">
        <v>242.23</v>
      </c>
      <c r="H3248" s="19">
        <v>9</v>
      </c>
    </row>
    <row r="3249" spans="1:8" x14ac:dyDescent="0.25">
      <c r="A3249" s="40" t="s">
        <v>6531</v>
      </c>
      <c r="B3249" s="40"/>
      <c r="C3249" s="41" t="s">
        <v>6532</v>
      </c>
      <c r="D3249" s="42" t="s">
        <v>131</v>
      </c>
      <c r="E3249" s="43">
        <v>275.93</v>
      </c>
      <c r="F3249" s="43">
        <v>24.7</v>
      </c>
      <c r="G3249" s="43">
        <v>300.63</v>
      </c>
      <c r="H3249" s="19">
        <v>9</v>
      </c>
    </row>
    <row r="3250" spans="1:8" x14ac:dyDescent="0.25">
      <c r="A3250" s="40" t="s">
        <v>6533</v>
      </c>
      <c r="B3250" s="40"/>
      <c r="C3250" s="41" t="s">
        <v>6534</v>
      </c>
      <c r="D3250" s="42" t="s">
        <v>131</v>
      </c>
      <c r="E3250" s="43">
        <v>384.22</v>
      </c>
      <c r="F3250" s="43">
        <v>28.22</v>
      </c>
      <c r="G3250" s="43">
        <v>412.44</v>
      </c>
      <c r="H3250" s="19">
        <v>9</v>
      </c>
    </row>
    <row r="3251" spans="1:8" x14ac:dyDescent="0.25">
      <c r="A3251" s="40" t="s">
        <v>6535</v>
      </c>
      <c r="B3251" s="40"/>
      <c r="C3251" s="41" t="s">
        <v>6536</v>
      </c>
      <c r="D3251" s="42" t="s">
        <v>131</v>
      </c>
      <c r="E3251" s="43">
        <v>449.48</v>
      </c>
      <c r="F3251" s="43">
        <v>35.28</v>
      </c>
      <c r="G3251" s="43">
        <v>484.76</v>
      </c>
      <c r="H3251" s="19">
        <v>9</v>
      </c>
    </row>
    <row r="3252" spans="1:8" x14ac:dyDescent="0.25">
      <c r="A3252" s="40" t="s">
        <v>6537</v>
      </c>
      <c r="B3252" s="40"/>
      <c r="C3252" s="41" t="s">
        <v>6538</v>
      </c>
      <c r="D3252" s="42" t="s">
        <v>131</v>
      </c>
      <c r="E3252" s="43">
        <v>734.81</v>
      </c>
      <c r="F3252" s="43">
        <v>42.34</v>
      </c>
      <c r="G3252" s="43">
        <v>777.15</v>
      </c>
      <c r="H3252" s="19">
        <v>9</v>
      </c>
    </row>
    <row r="3253" spans="1:8" x14ac:dyDescent="0.25">
      <c r="A3253" s="40" t="s">
        <v>6539</v>
      </c>
      <c r="B3253" s="40"/>
      <c r="C3253" s="41" t="s">
        <v>6540</v>
      </c>
      <c r="D3253" s="42" t="s">
        <v>131</v>
      </c>
      <c r="E3253" s="43">
        <v>680.23</v>
      </c>
      <c r="F3253" s="43">
        <v>52.92</v>
      </c>
      <c r="G3253" s="43">
        <v>733.15</v>
      </c>
      <c r="H3253" s="19">
        <v>9</v>
      </c>
    </row>
    <row r="3254" spans="1:8" x14ac:dyDescent="0.25">
      <c r="A3254" s="40" t="s">
        <v>6541</v>
      </c>
      <c r="B3254" s="40"/>
      <c r="C3254" s="41" t="s">
        <v>6542</v>
      </c>
      <c r="D3254" s="42" t="s">
        <v>131</v>
      </c>
      <c r="E3254" s="43">
        <v>938.5</v>
      </c>
      <c r="F3254" s="43">
        <v>105.84</v>
      </c>
      <c r="G3254" s="43">
        <v>1044.3399999999999</v>
      </c>
      <c r="H3254" s="19">
        <v>9</v>
      </c>
    </row>
    <row r="3255" spans="1:8" x14ac:dyDescent="0.25">
      <c r="A3255" s="40" t="s">
        <v>6543</v>
      </c>
      <c r="B3255" s="40"/>
      <c r="C3255" s="41" t="s">
        <v>6544</v>
      </c>
      <c r="D3255" s="42"/>
      <c r="E3255" s="43"/>
      <c r="F3255" s="43"/>
      <c r="G3255" s="43"/>
      <c r="H3255" s="19">
        <v>5</v>
      </c>
    </row>
    <row r="3256" spans="1:8" x14ac:dyDescent="0.25">
      <c r="A3256" s="40" t="s">
        <v>6545</v>
      </c>
      <c r="B3256" s="40"/>
      <c r="C3256" s="41" t="s">
        <v>6546</v>
      </c>
      <c r="D3256" s="42" t="s">
        <v>131</v>
      </c>
      <c r="E3256" s="43">
        <v>71.91</v>
      </c>
      <c r="F3256" s="43">
        <v>36</v>
      </c>
      <c r="G3256" s="43">
        <v>107.91</v>
      </c>
      <c r="H3256" s="19">
        <v>9</v>
      </c>
    </row>
    <row r="3257" spans="1:8" x14ac:dyDescent="0.25">
      <c r="A3257" s="40" t="s">
        <v>6547</v>
      </c>
      <c r="B3257" s="40"/>
      <c r="C3257" s="41" t="s">
        <v>6548</v>
      </c>
      <c r="D3257" s="42"/>
      <c r="E3257" s="43"/>
      <c r="F3257" s="43"/>
      <c r="G3257" s="43"/>
      <c r="H3257" s="19">
        <v>5</v>
      </c>
    </row>
    <row r="3258" spans="1:8" ht="30" x14ac:dyDescent="0.25">
      <c r="A3258" s="40" t="s">
        <v>6549</v>
      </c>
      <c r="B3258" s="40"/>
      <c r="C3258" s="41" t="s">
        <v>6550</v>
      </c>
      <c r="D3258" s="42" t="s">
        <v>131</v>
      </c>
      <c r="E3258" s="43">
        <v>142.15</v>
      </c>
      <c r="F3258" s="43">
        <v>21.69</v>
      </c>
      <c r="G3258" s="43">
        <v>163.84</v>
      </c>
      <c r="H3258" s="19">
        <v>9</v>
      </c>
    </row>
    <row r="3259" spans="1:8" ht="30" x14ac:dyDescent="0.25">
      <c r="A3259" s="40" t="s">
        <v>6551</v>
      </c>
      <c r="B3259" s="40"/>
      <c r="C3259" s="41" t="s">
        <v>6552</v>
      </c>
      <c r="D3259" s="42" t="s">
        <v>131</v>
      </c>
      <c r="E3259" s="43">
        <v>199.55</v>
      </c>
      <c r="F3259" s="43">
        <v>21.69</v>
      </c>
      <c r="G3259" s="43">
        <v>221.24</v>
      </c>
      <c r="H3259" s="19">
        <v>9</v>
      </c>
    </row>
    <row r="3260" spans="1:8" ht="30" x14ac:dyDescent="0.25">
      <c r="A3260" s="40" t="s">
        <v>6553</v>
      </c>
      <c r="B3260" s="40"/>
      <c r="C3260" s="41" t="s">
        <v>6554</v>
      </c>
      <c r="D3260" s="42" t="s">
        <v>131</v>
      </c>
      <c r="E3260" s="43">
        <v>252.17</v>
      </c>
      <c r="F3260" s="43">
        <v>30.51</v>
      </c>
      <c r="G3260" s="43">
        <v>282.68</v>
      </c>
      <c r="H3260" s="19">
        <v>9</v>
      </c>
    </row>
    <row r="3261" spans="1:8" ht="30" x14ac:dyDescent="0.25">
      <c r="A3261" s="40" t="s">
        <v>6555</v>
      </c>
      <c r="B3261" s="40"/>
      <c r="C3261" s="41" t="s">
        <v>6556</v>
      </c>
      <c r="D3261" s="42" t="s">
        <v>131</v>
      </c>
      <c r="E3261" s="43">
        <v>300.06</v>
      </c>
      <c r="F3261" s="43">
        <v>30.51</v>
      </c>
      <c r="G3261" s="43">
        <v>330.57</v>
      </c>
      <c r="H3261" s="19">
        <v>9</v>
      </c>
    </row>
    <row r="3262" spans="1:8" ht="30" x14ac:dyDescent="0.25">
      <c r="A3262" s="40" t="s">
        <v>6557</v>
      </c>
      <c r="B3262" s="40"/>
      <c r="C3262" s="41" t="s">
        <v>6558</v>
      </c>
      <c r="D3262" s="42" t="s">
        <v>131</v>
      </c>
      <c r="E3262" s="43">
        <v>537.66</v>
      </c>
      <c r="F3262" s="43">
        <v>30.51</v>
      </c>
      <c r="G3262" s="43">
        <v>568.16999999999996</v>
      </c>
      <c r="H3262" s="19">
        <v>9</v>
      </c>
    </row>
    <row r="3263" spans="1:8" ht="30" x14ac:dyDescent="0.25">
      <c r="A3263" s="40" t="s">
        <v>6559</v>
      </c>
      <c r="B3263" s="40"/>
      <c r="C3263" s="41" t="s">
        <v>6560</v>
      </c>
      <c r="D3263" s="42" t="s">
        <v>21</v>
      </c>
      <c r="E3263" s="43">
        <v>79.17</v>
      </c>
      <c r="F3263" s="43">
        <v>17.350000000000001</v>
      </c>
      <c r="G3263" s="43">
        <v>96.52</v>
      </c>
      <c r="H3263" s="19">
        <v>9</v>
      </c>
    </row>
    <row r="3264" spans="1:8" ht="30" x14ac:dyDescent="0.25">
      <c r="A3264" s="40" t="s">
        <v>6561</v>
      </c>
      <c r="B3264" s="40"/>
      <c r="C3264" s="41" t="s">
        <v>6562</v>
      </c>
      <c r="D3264" s="42" t="s">
        <v>21</v>
      </c>
      <c r="E3264" s="43">
        <v>93.5</v>
      </c>
      <c r="F3264" s="43">
        <v>17.350000000000001</v>
      </c>
      <c r="G3264" s="43">
        <v>110.85</v>
      </c>
      <c r="H3264" s="19">
        <v>9</v>
      </c>
    </row>
    <row r="3265" spans="1:8" ht="30" x14ac:dyDescent="0.25">
      <c r="A3265" s="40" t="s">
        <v>6563</v>
      </c>
      <c r="B3265" s="40"/>
      <c r="C3265" s="41" t="s">
        <v>6564</v>
      </c>
      <c r="D3265" s="42" t="s">
        <v>21</v>
      </c>
      <c r="E3265" s="43">
        <v>109.69</v>
      </c>
      <c r="F3265" s="43">
        <v>21.69</v>
      </c>
      <c r="G3265" s="43">
        <v>131.38</v>
      </c>
      <c r="H3265" s="19">
        <v>9</v>
      </c>
    </row>
    <row r="3266" spans="1:8" ht="30" x14ac:dyDescent="0.25">
      <c r="A3266" s="40" t="s">
        <v>6565</v>
      </c>
      <c r="B3266" s="40"/>
      <c r="C3266" s="41" t="s">
        <v>6566</v>
      </c>
      <c r="D3266" s="42" t="s">
        <v>21</v>
      </c>
      <c r="E3266" s="43">
        <v>192.35</v>
      </c>
      <c r="F3266" s="43">
        <v>21.69</v>
      </c>
      <c r="G3266" s="43">
        <v>214.04</v>
      </c>
      <c r="H3266" s="19">
        <v>9</v>
      </c>
    </row>
    <row r="3267" spans="1:8" ht="30" x14ac:dyDescent="0.25">
      <c r="A3267" s="40" t="s">
        <v>6567</v>
      </c>
      <c r="B3267" s="40"/>
      <c r="C3267" s="41" t="s">
        <v>6568</v>
      </c>
      <c r="D3267" s="42" t="s">
        <v>21</v>
      </c>
      <c r="E3267" s="43">
        <v>281.76</v>
      </c>
      <c r="F3267" s="43">
        <v>21.69</v>
      </c>
      <c r="G3267" s="43">
        <v>303.45</v>
      </c>
      <c r="H3267" s="19">
        <v>9</v>
      </c>
    </row>
    <row r="3268" spans="1:8" ht="30" x14ac:dyDescent="0.25">
      <c r="A3268" s="40" t="s">
        <v>6569</v>
      </c>
      <c r="B3268" s="40"/>
      <c r="C3268" s="41" t="s">
        <v>6570</v>
      </c>
      <c r="D3268" s="42" t="s">
        <v>334</v>
      </c>
      <c r="E3268" s="43">
        <v>975.75</v>
      </c>
      <c r="F3268" s="43">
        <v>17.350000000000001</v>
      </c>
      <c r="G3268" s="43">
        <v>993.1</v>
      </c>
      <c r="H3268" s="19">
        <v>9</v>
      </c>
    </row>
    <row r="3269" spans="1:8" ht="30" x14ac:dyDescent="0.25">
      <c r="A3269" s="40" t="s">
        <v>6571</v>
      </c>
      <c r="B3269" s="40"/>
      <c r="C3269" s="41" t="s">
        <v>6572</v>
      </c>
      <c r="D3269" s="42" t="s">
        <v>334</v>
      </c>
      <c r="E3269" s="43">
        <v>1084.8</v>
      </c>
      <c r="F3269" s="43">
        <v>17.350000000000001</v>
      </c>
      <c r="G3269" s="43">
        <v>1102.1500000000001</v>
      </c>
      <c r="H3269" s="19">
        <v>9</v>
      </c>
    </row>
    <row r="3270" spans="1:8" ht="30" x14ac:dyDescent="0.25">
      <c r="A3270" s="40" t="s">
        <v>6573</v>
      </c>
      <c r="B3270" s="40"/>
      <c r="C3270" s="41" t="s">
        <v>6574</v>
      </c>
      <c r="D3270" s="42" t="s">
        <v>334</v>
      </c>
      <c r="E3270" s="43">
        <v>1063.55</v>
      </c>
      <c r="F3270" s="43">
        <v>21.69</v>
      </c>
      <c r="G3270" s="43">
        <v>1085.24</v>
      </c>
      <c r="H3270" s="19">
        <v>9</v>
      </c>
    </row>
    <row r="3271" spans="1:8" ht="30" x14ac:dyDescent="0.25">
      <c r="A3271" s="40" t="s">
        <v>6575</v>
      </c>
      <c r="B3271" s="40"/>
      <c r="C3271" s="41" t="s">
        <v>6576</v>
      </c>
      <c r="D3271" s="42" t="s">
        <v>334</v>
      </c>
      <c r="E3271" s="43">
        <v>1067.73</v>
      </c>
      <c r="F3271" s="43">
        <v>21.69</v>
      </c>
      <c r="G3271" s="43">
        <v>1089.42</v>
      </c>
      <c r="H3271" s="19">
        <v>9</v>
      </c>
    </row>
    <row r="3272" spans="1:8" ht="30" x14ac:dyDescent="0.25">
      <c r="A3272" s="40" t="s">
        <v>6577</v>
      </c>
      <c r="B3272" s="40"/>
      <c r="C3272" s="41" t="s">
        <v>6578</v>
      </c>
      <c r="D3272" s="42" t="s">
        <v>334</v>
      </c>
      <c r="E3272" s="43">
        <v>1422.07</v>
      </c>
      <c r="F3272" s="43">
        <v>21.69</v>
      </c>
      <c r="G3272" s="43">
        <v>1443.76</v>
      </c>
      <c r="H3272" s="19">
        <v>9</v>
      </c>
    </row>
    <row r="3273" spans="1:8" ht="30" x14ac:dyDescent="0.25">
      <c r="A3273" s="40" t="s">
        <v>6579</v>
      </c>
      <c r="B3273" s="40"/>
      <c r="C3273" s="41" t="s">
        <v>6580</v>
      </c>
      <c r="D3273" s="42" t="s">
        <v>334</v>
      </c>
      <c r="E3273" s="43">
        <v>2011.66</v>
      </c>
      <c r="F3273" s="43">
        <v>21.69</v>
      </c>
      <c r="G3273" s="43">
        <v>2033.35</v>
      </c>
      <c r="H3273" s="19">
        <v>9</v>
      </c>
    </row>
    <row r="3274" spans="1:8" ht="30" x14ac:dyDescent="0.25">
      <c r="A3274" s="40" t="s">
        <v>6581</v>
      </c>
      <c r="B3274" s="40"/>
      <c r="C3274" s="41" t="s">
        <v>6582</v>
      </c>
      <c r="D3274" s="42" t="s">
        <v>131</v>
      </c>
      <c r="E3274" s="43">
        <v>251.62</v>
      </c>
      <c r="F3274" s="43">
        <v>30.51</v>
      </c>
      <c r="G3274" s="43">
        <v>282.13</v>
      </c>
      <c r="H3274" s="19">
        <v>9</v>
      </c>
    </row>
    <row r="3275" spans="1:8" ht="30" x14ac:dyDescent="0.25">
      <c r="A3275" s="40" t="s">
        <v>6583</v>
      </c>
      <c r="B3275" s="40"/>
      <c r="C3275" s="41" t="s">
        <v>6584</v>
      </c>
      <c r="D3275" s="42" t="s">
        <v>131</v>
      </c>
      <c r="E3275" s="43">
        <v>789.25</v>
      </c>
      <c r="F3275" s="43">
        <v>30.51</v>
      </c>
      <c r="G3275" s="43">
        <v>819.76</v>
      </c>
      <c r="H3275" s="19">
        <v>9</v>
      </c>
    </row>
    <row r="3276" spans="1:8" x14ac:dyDescent="0.25">
      <c r="A3276" s="40" t="s">
        <v>6585</v>
      </c>
      <c r="B3276" s="40"/>
      <c r="C3276" s="41" t="s">
        <v>6586</v>
      </c>
      <c r="D3276" s="42" t="s">
        <v>21</v>
      </c>
      <c r="E3276" s="43">
        <v>133.63</v>
      </c>
      <c r="F3276" s="43">
        <v>17.350000000000001</v>
      </c>
      <c r="G3276" s="43">
        <v>150.97999999999999</v>
      </c>
      <c r="H3276" s="19">
        <v>9</v>
      </c>
    </row>
    <row r="3277" spans="1:8" x14ac:dyDescent="0.25">
      <c r="A3277" s="40" t="s">
        <v>6587</v>
      </c>
      <c r="B3277" s="40"/>
      <c r="C3277" s="41" t="s">
        <v>6588</v>
      </c>
      <c r="D3277" s="42" t="s">
        <v>21</v>
      </c>
      <c r="E3277" s="43">
        <v>175.65</v>
      </c>
      <c r="F3277" s="43">
        <v>17.350000000000001</v>
      </c>
      <c r="G3277" s="43">
        <v>193</v>
      </c>
      <c r="H3277" s="19">
        <v>9</v>
      </c>
    </row>
    <row r="3278" spans="1:8" x14ac:dyDescent="0.25">
      <c r="A3278" s="40" t="s">
        <v>6589</v>
      </c>
      <c r="B3278" s="40"/>
      <c r="C3278" s="41" t="s">
        <v>6590</v>
      </c>
      <c r="D3278" s="42" t="s">
        <v>21</v>
      </c>
      <c r="E3278" s="43">
        <v>187.06</v>
      </c>
      <c r="F3278" s="43">
        <v>21.69</v>
      </c>
      <c r="G3278" s="43">
        <v>208.75</v>
      </c>
      <c r="H3278" s="19">
        <v>9</v>
      </c>
    </row>
    <row r="3279" spans="1:8" x14ac:dyDescent="0.25">
      <c r="A3279" s="40" t="s">
        <v>6591</v>
      </c>
      <c r="B3279" s="40"/>
      <c r="C3279" s="41" t="s">
        <v>6592</v>
      </c>
      <c r="D3279" s="42" t="s">
        <v>21</v>
      </c>
      <c r="E3279" s="43">
        <v>286.44</v>
      </c>
      <c r="F3279" s="43">
        <v>21.69</v>
      </c>
      <c r="G3279" s="43">
        <v>308.13</v>
      </c>
      <c r="H3279" s="19">
        <v>9</v>
      </c>
    </row>
    <row r="3280" spans="1:8" x14ac:dyDescent="0.25">
      <c r="A3280" s="40" t="s">
        <v>6593</v>
      </c>
      <c r="B3280" s="40"/>
      <c r="C3280" s="41" t="s">
        <v>6594</v>
      </c>
      <c r="D3280" s="42" t="s">
        <v>21</v>
      </c>
      <c r="E3280" s="43">
        <v>314.99</v>
      </c>
      <c r="F3280" s="43">
        <v>21.69</v>
      </c>
      <c r="G3280" s="43">
        <v>336.68</v>
      </c>
      <c r="H3280" s="19">
        <v>9</v>
      </c>
    </row>
    <row r="3281" spans="1:8" x14ac:dyDescent="0.25">
      <c r="A3281" s="40" t="s">
        <v>6595</v>
      </c>
      <c r="B3281" s="40"/>
      <c r="C3281" s="41" t="s">
        <v>6596</v>
      </c>
      <c r="D3281" s="42" t="s">
        <v>21</v>
      </c>
      <c r="E3281" s="43">
        <v>653.07000000000005</v>
      </c>
      <c r="F3281" s="43">
        <v>21.69</v>
      </c>
      <c r="G3281" s="43">
        <v>674.76</v>
      </c>
      <c r="H3281" s="19">
        <v>9</v>
      </c>
    </row>
    <row r="3282" spans="1:8" x14ac:dyDescent="0.25">
      <c r="A3282" s="40" t="s">
        <v>6597</v>
      </c>
      <c r="B3282" s="40"/>
      <c r="C3282" s="41" t="s">
        <v>6598</v>
      </c>
      <c r="D3282" s="42" t="s">
        <v>21</v>
      </c>
      <c r="E3282" s="43">
        <v>188.54</v>
      </c>
      <c r="F3282" s="43">
        <v>17.350000000000001</v>
      </c>
      <c r="G3282" s="43">
        <v>205.89</v>
      </c>
      <c r="H3282" s="19">
        <v>9</v>
      </c>
    </row>
    <row r="3283" spans="1:8" x14ac:dyDescent="0.25">
      <c r="A3283" s="40" t="s">
        <v>6599</v>
      </c>
      <c r="B3283" s="40"/>
      <c r="C3283" s="41" t="s">
        <v>6600</v>
      </c>
      <c r="D3283" s="42" t="s">
        <v>21</v>
      </c>
      <c r="E3283" s="43">
        <v>192.96</v>
      </c>
      <c r="F3283" s="43">
        <v>17.350000000000001</v>
      </c>
      <c r="G3283" s="43">
        <v>210.31</v>
      </c>
      <c r="H3283" s="19">
        <v>9</v>
      </c>
    </row>
    <row r="3284" spans="1:8" x14ac:dyDescent="0.25">
      <c r="A3284" s="40" t="s">
        <v>6601</v>
      </c>
      <c r="B3284" s="40"/>
      <c r="C3284" s="41" t="s">
        <v>6602</v>
      </c>
      <c r="D3284" s="42" t="s">
        <v>21</v>
      </c>
      <c r="E3284" s="43">
        <v>210.09</v>
      </c>
      <c r="F3284" s="43">
        <v>21.69</v>
      </c>
      <c r="G3284" s="43">
        <v>231.78</v>
      </c>
      <c r="H3284" s="19">
        <v>9</v>
      </c>
    </row>
    <row r="3285" spans="1:8" x14ac:dyDescent="0.25">
      <c r="A3285" s="40" t="s">
        <v>6603</v>
      </c>
      <c r="B3285" s="40"/>
      <c r="C3285" s="41" t="s">
        <v>6604</v>
      </c>
      <c r="D3285" s="42" t="s">
        <v>21</v>
      </c>
      <c r="E3285" s="43">
        <v>326.52</v>
      </c>
      <c r="F3285" s="43">
        <v>21.69</v>
      </c>
      <c r="G3285" s="43">
        <v>348.21</v>
      </c>
      <c r="H3285" s="19">
        <v>9</v>
      </c>
    </row>
    <row r="3286" spans="1:8" x14ac:dyDescent="0.25">
      <c r="A3286" s="40" t="s">
        <v>6605</v>
      </c>
      <c r="B3286" s="40"/>
      <c r="C3286" s="41" t="s">
        <v>6606</v>
      </c>
      <c r="D3286" s="42" t="s">
        <v>21</v>
      </c>
      <c r="E3286" s="43">
        <v>498.11</v>
      </c>
      <c r="F3286" s="43">
        <v>21.69</v>
      </c>
      <c r="G3286" s="43">
        <v>519.79999999999995</v>
      </c>
      <c r="H3286" s="19">
        <v>9</v>
      </c>
    </row>
    <row r="3287" spans="1:8" x14ac:dyDescent="0.25">
      <c r="A3287" s="40" t="s">
        <v>6607</v>
      </c>
      <c r="B3287" s="40"/>
      <c r="C3287" s="41" t="s">
        <v>6608</v>
      </c>
      <c r="D3287" s="42" t="s">
        <v>21</v>
      </c>
      <c r="E3287" s="43">
        <v>203.45</v>
      </c>
      <c r="F3287" s="43">
        <v>17.350000000000001</v>
      </c>
      <c r="G3287" s="43">
        <v>220.8</v>
      </c>
      <c r="H3287" s="19">
        <v>9</v>
      </c>
    </row>
    <row r="3288" spans="1:8" x14ac:dyDescent="0.25">
      <c r="A3288" s="40" t="s">
        <v>6609</v>
      </c>
      <c r="B3288" s="40"/>
      <c r="C3288" s="41" t="s">
        <v>6610</v>
      </c>
      <c r="D3288" s="42" t="s">
        <v>21</v>
      </c>
      <c r="E3288" s="43">
        <v>245.79</v>
      </c>
      <c r="F3288" s="43">
        <v>17.350000000000001</v>
      </c>
      <c r="G3288" s="43">
        <v>263.14</v>
      </c>
      <c r="H3288" s="19">
        <v>9</v>
      </c>
    </row>
    <row r="3289" spans="1:8" x14ac:dyDescent="0.25">
      <c r="A3289" s="40" t="s">
        <v>6611</v>
      </c>
      <c r="B3289" s="40"/>
      <c r="C3289" s="41" t="s">
        <v>6612</v>
      </c>
      <c r="D3289" s="42" t="s">
        <v>21</v>
      </c>
      <c r="E3289" s="43">
        <v>261.17</v>
      </c>
      <c r="F3289" s="43">
        <v>17.350000000000001</v>
      </c>
      <c r="G3289" s="43">
        <v>278.52</v>
      </c>
      <c r="H3289" s="19">
        <v>9</v>
      </c>
    </row>
    <row r="3290" spans="1:8" x14ac:dyDescent="0.25">
      <c r="A3290" s="40" t="s">
        <v>6613</v>
      </c>
      <c r="B3290" s="40"/>
      <c r="C3290" s="41" t="s">
        <v>6614</v>
      </c>
      <c r="D3290" s="42" t="s">
        <v>21</v>
      </c>
      <c r="E3290" s="43">
        <v>315.61</v>
      </c>
      <c r="F3290" s="43">
        <v>21.69</v>
      </c>
      <c r="G3290" s="43">
        <v>337.3</v>
      </c>
      <c r="H3290" s="19">
        <v>9</v>
      </c>
    </row>
    <row r="3291" spans="1:8" x14ac:dyDescent="0.25">
      <c r="A3291" s="40" t="s">
        <v>6615</v>
      </c>
      <c r="B3291" s="40"/>
      <c r="C3291" s="41" t="s">
        <v>6616</v>
      </c>
      <c r="D3291" s="42" t="s">
        <v>21</v>
      </c>
      <c r="E3291" s="43">
        <v>353.26</v>
      </c>
      <c r="F3291" s="43">
        <v>21.69</v>
      </c>
      <c r="G3291" s="43">
        <v>374.95</v>
      </c>
      <c r="H3291" s="19">
        <v>9</v>
      </c>
    </row>
    <row r="3292" spans="1:8" x14ac:dyDescent="0.25">
      <c r="A3292" s="40" t="s">
        <v>6617</v>
      </c>
      <c r="B3292" s="40"/>
      <c r="C3292" s="41" t="s">
        <v>6618</v>
      </c>
      <c r="D3292" s="42" t="s">
        <v>21</v>
      </c>
      <c r="E3292" s="43">
        <v>863.3</v>
      </c>
      <c r="F3292" s="43">
        <v>21.69</v>
      </c>
      <c r="G3292" s="43">
        <v>884.99</v>
      </c>
      <c r="H3292" s="19">
        <v>9</v>
      </c>
    </row>
    <row r="3293" spans="1:8" ht="30" x14ac:dyDescent="0.25">
      <c r="A3293" s="40" t="s">
        <v>6619</v>
      </c>
      <c r="B3293" s="40"/>
      <c r="C3293" s="41" t="s">
        <v>6620</v>
      </c>
      <c r="D3293" s="42" t="s">
        <v>21</v>
      </c>
      <c r="E3293" s="43">
        <v>169.87</v>
      </c>
      <c r="F3293" s="43">
        <v>21.69</v>
      </c>
      <c r="G3293" s="43">
        <v>191.56</v>
      </c>
      <c r="H3293" s="19">
        <v>9</v>
      </c>
    </row>
    <row r="3294" spans="1:8" ht="30" x14ac:dyDescent="0.25">
      <c r="A3294" s="40" t="s">
        <v>6621</v>
      </c>
      <c r="B3294" s="40"/>
      <c r="C3294" s="41" t="s">
        <v>6622</v>
      </c>
      <c r="D3294" s="42" t="s">
        <v>21</v>
      </c>
      <c r="E3294" s="43">
        <v>492.79</v>
      </c>
      <c r="F3294" s="43">
        <v>21.69</v>
      </c>
      <c r="G3294" s="43">
        <v>514.48</v>
      </c>
      <c r="H3294" s="19">
        <v>9</v>
      </c>
    </row>
    <row r="3295" spans="1:8" ht="30" x14ac:dyDescent="0.25">
      <c r="A3295" s="40" t="s">
        <v>6623</v>
      </c>
      <c r="B3295" s="40"/>
      <c r="C3295" s="41" t="s">
        <v>6624</v>
      </c>
      <c r="D3295" s="42" t="s">
        <v>21</v>
      </c>
      <c r="E3295" s="43">
        <v>158.77000000000001</v>
      </c>
      <c r="F3295" s="43">
        <v>17.350000000000001</v>
      </c>
      <c r="G3295" s="43">
        <v>176.12</v>
      </c>
      <c r="H3295" s="19">
        <v>9</v>
      </c>
    </row>
    <row r="3296" spans="1:8" ht="30" x14ac:dyDescent="0.25">
      <c r="A3296" s="40" t="s">
        <v>6625</v>
      </c>
      <c r="B3296" s="40"/>
      <c r="C3296" s="41" t="s">
        <v>6626</v>
      </c>
      <c r="D3296" s="42" t="s">
        <v>21</v>
      </c>
      <c r="E3296" s="43">
        <v>175.15</v>
      </c>
      <c r="F3296" s="43">
        <v>21.69</v>
      </c>
      <c r="G3296" s="43">
        <v>196.84</v>
      </c>
      <c r="H3296" s="19">
        <v>9</v>
      </c>
    </row>
    <row r="3297" spans="1:8" ht="30" x14ac:dyDescent="0.25">
      <c r="A3297" s="40" t="s">
        <v>6627</v>
      </c>
      <c r="B3297" s="40"/>
      <c r="C3297" s="41" t="s">
        <v>6628</v>
      </c>
      <c r="D3297" s="42" t="s">
        <v>21</v>
      </c>
      <c r="E3297" s="43">
        <v>222.67</v>
      </c>
      <c r="F3297" s="43">
        <v>21.69</v>
      </c>
      <c r="G3297" s="43">
        <v>244.36</v>
      </c>
      <c r="H3297" s="19">
        <v>9</v>
      </c>
    </row>
    <row r="3298" spans="1:8" ht="30" x14ac:dyDescent="0.25">
      <c r="A3298" s="40" t="s">
        <v>6629</v>
      </c>
      <c r="B3298" s="40"/>
      <c r="C3298" s="41" t="s">
        <v>6630</v>
      </c>
      <c r="D3298" s="42" t="s">
        <v>21</v>
      </c>
      <c r="E3298" s="43">
        <v>238.98</v>
      </c>
      <c r="F3298" s="43">
        <v>21.69</v>
      </c>
      <c r="G3298" s="43">
        <v>260.67</v>
      </c>
      <c r="H3298" s="19">
        <v>9</v>
      </c>
    </row>
    <row r="3299" spans="1:8" ht="30" x14ac:dyDescent="0.25">
      <c r="A3299" s="40" t="s">
        <v>6631</v>
      </c>
      <c r="B3299" s="40"/>
      <c r="C3299" s="41" t="s">
        <v>6632</v>
      </c>
      <c r="D3299" s="42" t="s">
        <v>21</v>
      </c>
      <c r="E3299" s="43">
        <v>556.98</v>
      </c>
      <c r="F3299" s="43">
        <v>21.69</v>
      </c>
      <c r="G3299" s="43">
        <v>578.66999999999996</v>
      </c>
      <c r="H3299" s="19">
        <v>9</v>
      </c>
    </row>
    <row r="3300" spans="1:8" ht="30" x14ac:dyDescent="0.25">
      <c r="A3300" s="40" t="s">
        <v>6633</v>
      </c>
      <c r="B3300" s="40"/>
      <c r="C3300" s="41" t="s">
        <v>6634</v>
      </c>
      <c r="D3300" s="42" t="s">
        <v>21</v>
      </c>
      <c r="E3300" s="43">
        <v>534.32000000000005</v>
      </c>
      <c r="F3300" s="43">
        <v>21.69</v>
      </c>
      <c r="G3300" s="43">
        <v>556.01</v>
      </c>
      <c r="H3300" s="19">
        <v>9</v>
      </c>
    </row>
    <row r="3301" spans="1:8" ht="30" x14ac:dyDescent="0.25">
      <c r="A3301" s="40" t="s">
        <v>6635</v>
      </c>
      <c r="B3301" s="40"/>
      <c r="C3301" s="41" t="s">
        <v>6636</v>
      </c>
      <c r="D3301" s="42" t="s">
        <v>21</v>
      </c>
      <c r="E3301" s="43">
        <v>491.7</v>
      </c>
      <c r="F3301" s="43">
        <v>21.69</v>
      </c>
      <c r="G3301" s="43">
        <v>513.39</v>
      </c>
      <c r="H3301" s="19">
        <v>9</v>
      </c>
    </row>
    <row r="3302" spans="1:8" ht="30" x14ac:dyDescent="0.25">
      <c r="A3302" s="40" t="s">
        <v>6637</v>
      </c>
      <c r="B3302" s="40"/>
      <c r="C3302" s="41" t="s">
        <v>6638</v>
      </c>
      <c r="D3302" s="42" t="s">
        <v>21</v>
      </c>
      <c r="E3302" s="43">
        <v>524.32000000000005</v>
      </c>
      <c r="F3302" s="43">
        <v>21.69</v>
      </c>
      <c r="G3302" s="43">
        <v>546.01</v>
      </c>
      <c r="H3302" s="19">
        <v>9</v>
      </c>
    </row>
    <row r="3303" spans="1:8" ht="30" x14ac:dyDescent="0.25">
      <c r="A3303" s="40" t="s">
        <v>6639</v>
      </c>
      <c r="B3303" s="40"/>
      <c r="C3303" s="41" t="s">
        <v>6640</v>
      </c>
      <c r="D3303" s="42" t="s">
        <v>21</v>
      </c>
      <c r="E3303" s="43">
        <v>582.30999999999995</v>
      </c>
      <c r="F3303" s="43">
        <v>21.69</v>
      </c>
      <c r="G3303" s="43">
        <v>604</v>
      </c>
      <c r="H3303" s="19">
        <v>9</v>
      </c>
    </row>
    <row r="3304" spans="1:8" ht="30" x14ac:dyDescent="0.25">
      <c r="A3304" s="40" t="s">
        <v>6641</v>
      </c>
      <c r="B3304" s="40"/>
      <c r="C3304" s="41" t="s">
        <v>6642</v>
      </c>
      <c r="D3304" s="42" t="s">
        <v>21</v>
      </c>
      <c r="E3304" s="43">
        <v>1095.42</v>
      </c>
      <c r="F3304" s="43">
        <v>21.69</v>
      </c>
      <c r="G3304" s="43">
        <v>1117.1099999999999</v>
      </c>
      <c r="H3304" s="19">
        <v>9</v>
      </c>
    </row>
    <row r="3305" spans="1:8" x14ac:dyDescent="0.25">
      <c r="A3305" s="40" t="s">
        <v>6643</v>
      </c>
      <c r="B3305" s="40"/>
      <c r="C3305" s="41" t="s">
        <v>6644</v>
      </c>
      <c r="D3305" s="42" t="s">
        <v>21</v>
      </c>
      <c r="E3305" s="43">
        <v>521.74</v>
      </c>
      <c r="F3305" s="43">
        <v>17.350000000000001</v>
      </c>
      <c r="G3305" s="43">
        <v>539.09</v>
      </c>
      <c r="H3305" s="19">
        <v>9</v>
      </c>
    </row>
    <row r="3306" spans="1:8" x14ac:dyDescent="0.25">
      <c r="A3306" s="40" t="s">
        <v>6645</v>
      </c>
      <c r="B3306" s="40"/>
      <c r="C3306" s="41" t="s">
        <v>6646</v>
      </c>
      <c r="D3306" s="42" t="s">
        <v>21</v>
      </c>
      <c r="E3306" s="43">
        <v>696.91</v>
      </c>
      <c r="F3306" s="43">
        <v>21.69</v>
      </c>
      <c r="G3306" s="43">
        <v>718.6</v>
      </c>
      <c r="H3306" s="19">
        <v>9</v>
      </c>
    </row>
    <row r="3307" spans="1:8" x14ac:dyDescent="0.25">
      <c r="A3307" s="40" t="s">
        <v>6647</v>
      </c>
      <c r="B3307" s="40"/>
      <c r="C3307" s="41" t="s">
        <v>6648</v>
      </c>
      <c r="D3307" s="42" t="s">
        <v>21</v>
      </c>
      <c r="E3307" s="43">
        <v>1090.58</v>
      </c>
      <c r="F3307" s="43">
        <v>21.69</v>
      </c>
      <c r="G3307" s="43">
        <v>1112.27</v>
      </c>
      <c r="H3307" s="19">
        <v>9</v>
      </c>
    </row>
    <row r="3308" spans="1:8" x14ac:dyDescent="0.25">
      <c r="A3308" s="40" t="s">
        <v>6649</v>
      </c>
      <c r="B3308" s="40"/>
      <c r="C3308" s="41" t="s">
        <v>6650</v>
      </c>
      <c r="D3308" s="42" t="s">
        <v>21</v>
      </c>
      <c r="E3308" s="43">
        <v>1282.58</v>
      </c>
      <c r="F3308" s="43">
        <v>21.69</v>
      </c>
      <c r="G3308" s="43">
        <v>1304.27</v>
      </c>
      <c r="H3308" s="19">
        <v>9</v>
      </c>
    </row>
    <row r="3309" spans="1:8" x14ac:dyDescent="0.25">
      <c r="A3309" s="40" t="s">
        <v>6651</v>
      </c>
      <c r="B3309" s="40"/>
      <c r="C3309" s="41" t="s">
        <v>6652</v>
      </c>
      <c r="D3309" s="42" t="s">
        <v>21</v>
      </c>
      <c r="E3309" s="43">
        <v>2618.61</v>
      </c>
      <c r="F3309" s="43">
        <v>21.69</v>
      </c>
      <c r="G3309" s="43">
        <v>2640.3</v>
      </c>
      <c r="H3309" s="19">
        <v>9</v>
      </c>
    </row>
    <row r="3310" spans="1:8" ht="45" x14ac:dyDescent="0.25">
      <c r="A3310" s="40" t="s">
        <v>6653</v>
      </c>
      <c r="B3310" s="40"/>
      <c r="C3310" s="41" t="s">
        <v>6654</v>
      </c>
      <c r="D3310" s="42" t="s">
        <v>21</v>
      </c>
      <c r="E3310" s="43">
        <v>209.82</v>
      </c>
      <c r="F3310" s="43">
        <v>17.350000000000001</v>
      </c>
      <c r="G3310" s="43">
        <v>227.17</v>
      </c>
      <c r="H3310" s="19">
        <v>9</v>
      </c>
    </row>
    <row r="3311" spans="1:8" ht="45" x14ac:dyDescent="0.25">
      <c r="A3311" s="40" t="s">
        <v>6655</v>
      </c>
      <c r="B3311" s="40"/>
      <c r="C3311" s="41" t="s">
        <v>6656</v>
      </c>
      <c r="D3311" s="42" t="s">
        <v>21</v>
      </c>
      <c r="E3311" s="43">
        <v>294.23</v>
      </c>
      <c r="F3311" s="43">
        <v>17.350000000000001</v>
      </c>
      <c r="G3311" s="43">
        <v>311.58</v>
      </c>
      <c r="H3311" s="19">
        <v>9</v>
      </c>
    </row>
    <row r="3312" spans="1:8" ht="45" x14ac:dyDescent="0.25">
      <c r="A3312" s="40" t="s">
        <v>6657</v>
      </c>
      <c r="B3312" s="40"/>
      <c r="C3312" s="41" t="s">
        <v>6658</v>
      </c>
      <c r="D3312" s="42" t="s">
        <v>21</v>
      </c>
      <c r="E3312" s="43">
        <v>528.92999999999995</v>
      </c>
      <c r="F3312" s="43">
        <v>21.69</v>
      </c>
      <c r="G3312" s="43">
        <v>550.62</v>
      </c>
      <c r="H3312" s="19">
        <v>9</v>
      </c>
    </row>
    <row r="3313" spans="1:8" ht="45" x14ac:dyDescent="0.25">
      <c r="A3313" s="40" t="s">
        <v>6659</v>
      </c>
      <c r="B3313" s="40"/>
      <c r="C3313" s="41" t="s">
        <v>6660</v>
      </c>
      <c r="D3313" s="42" t="s">
        <v>21</v>
      </c>
      <c r="E3313" s="43">
        <v>479.48</v>
      </c>
      <c r="F3313" s="43">
        <v>21.69</v>
      </c>
      <c r="G3313" s="43">
        <v>501.17</v>
      </c>
      <c r="H3313" s="19">
        <v>9</v>
      </c>
    </row>
    <row r="3314" spans="1:8" ht="45" x14ac:dyDescent="0.25">
      <c r="A3314" s="40" t="s">
        <v>6661</v>
      </c>
      <c r="B3314" s="40"/>
      <c r="C3314" s="41" t="s">
        <v>6662</v>
      </c>
      <c r="D3314" s="42" t="s">
        <v>21</v>
      </c>
      <c r="E3314" s="43">
        <v>603.14</v>
      </c>
      <c r="F3314" s="43">
        <v>21.69</v>
      </c>
      <c r="G3314" s="43">
        <v>624.83000000000004</v>
      </c>
      <c r="H3314" s="19">
        <v>9</v>
      </c>
    </row>
    <row r="3315" spans="1:8" x14ac:dyDescent="0.25">
      <c r="A3315" s="40" t="s">
        <v>6663</v>
      </c>
      <c r="B3315" s="40"/>
      <c r="C3315" s="41" t="s">
        <v>6664</v>
      </c>
      <c r="D3315" s="42" t="s">
        <v>21</v>
      </c>
      <c r="E3315" s="43">
        <v>260.89</v>
      </c>
      <c r="F3315" s="43">
        <v>21.69</v>
      </c>
      <c r="G3315" s="43">
        <v>282.58</v>
      </c>
      <c r="H3315" s="19">
        <v>9</v>
      </c>
    </row>
    <row r="3316" spans="1:8" x14ac:dyDescent="0.25">
      <c r="A3316" s="40" t="s">
        <v>6665</v>
      </c>
      <c r="B3316" s="40"/>
      <c r="C3316" s="41" t="s">
        <v>6666</v>
      </c>
      <c r="D3316" s="42" t="s">
        <v>21</v>
      </c>
      <c r="E3316" s="43">
        <v>525.99</v>
      </c>
      <c r="F3316" s="43">
        <v>21.69</v>
      </c>
      <c r="G3316" s="43">
        <v>547.67999999999995</v>
      </c>
      <c r="H3316" s="19">
        <v>9</v>
      </c>
    </row>
    <row r="3317" spans="1:8" x14ac:dyDescent="0.25">
      <c r="A3317" s="40" t="s">
        <v>6667</v>
      </c>
      <c r="B3317" s="40"/>
      <c r="C3317" s="41" t="s">
        <v>6668</v>
      </c>
      <c r="D3317" s="42" t="s">
        <v>21</v>
      </c>
      <c r="E3317" s="43">
        <v>471.85</v>
      </c>
      <c r="F3317" s="43">
        <v>21.69</v>
      </c>
      <c r="G3317" s="43">
        <v>493.54</v>
      </c>
      <c r="H3317" s="19">
        <v>9</v>
      </c>
    </row>
    <row r="3318" spans="1:8" x14ac:dyDescent="0.25">
      <c r="A3318" s="40" t="s">
        <v>6669</v>
      </c>
      <c r="B3318" s="40"/>
      <c r="C3318" s="41" t="s">
        <v>6670</v>
      </c>
      <c r="D3318" s="42" t="s">
        <v>21</v>
      </c>
      <c r="E3318" s="43">
        <v>707.24</v>
      </c>
      <c r="F3318" s="43">
        <v>21.69</v>
      </c>
      <c r="G3318" s="43">
        <v>728.93</v>
      </c>
      <c r="H3318" s="19">
        <v>9</v>
      </c>
    </row>
    <row r="3319" spans="1:8" x14ac:dyDescent="0.25">
      <c r="A3319" s="40" t="s">
        <v>6671</v>
      </c>
      <c r="B3319" s="40"/>
      <c r="C3319" s="41" t="s">
        <v>6672</v>
      </c>
      <c r="D3319" s="42" t="s">
        <v>21</v>
      </c>
      <c r="E3319" s="43">
        <v>1269.77</v>
      </c>
      <c r="F3319" s="43">
        <v>21.69</v>
      </c>
      <c r="G3319" s="43">
        <v>1291.46</v>
      </c>
      <c r="H3319" s="19">
        <v>9</v>
      </c>
    </row>
    <row r="3320" spans="1:8" x14ac:dyDescent="0.25">
      <c r="A3320" s="40" t="s">
        <v>6673</v>
      </c>
      <c r="B3320" s="40"/>
      <c r="C3320" s="41" t="s">
        <v>6674</v>
      </c>
      <c r="D3320" s="42" t="s">
        <v>21</v>
      </c>
      <c r="E3320" s="43">
        <v>2736.64</v>
      </c>
      <c r="F3320" s="43">
        <v>21.69</v>
      </c>
      <c r="G3320" s="43">
        <v>2758.33</v>
      </c>
      <c r="H3320" s="19">
        <v>9</v>
      </c>
    </row>
    <row r="3321" spans="1:8" x14ac:dyDescent="0.25">
      <c r="A3321" s="40" t="s">
        <v>6675</v>
      </c>
      <c r="B3321" s="40"/>
      <c r="C3321" s="41" t="s">
        <v>6676</v>
      </c>
      <c r="D3321" s="42"/>
      <c r="E3321" s="43"/>
      <c r="F3321" s="43"/>
      <c r="G3321" s="43"/>
      <c r="H3321" s="19">
        <v>5</v>
      </c>
    </row>
    <row r="3322" spans="1:8" ht="30" x14ac:dyDescent="0.25">
      <c r="A3322" s="40" t="s">
        <v>6677</v>
      </c>
      <c r="B3322" s="40"/>
      <c r="C3322" s="41" t="s">
        <v>6678</v>
      </c>
      <c r="D3322" s="42" t="s">
        <v>131</v>
      </c>
      <c r="E3322" s="43">
        <v>9.82</v>
      </c>
      <c r="F3322" s="43">
        <v>7.16</v>
      </c>
      <c r="G3322" s="43">
        <v>16.98</v>
      </c>
      <c r="H3322" s="19">
        <v>9</v>
      </c>
    </row>
    <row r="3323" spans="1:8" ht="30" x14ac:dyDescent="0.25">
      <c r="A3323" s="40" t="s">
        <v>6679</v>
      </c>
      <c r="B3323" s="40"/>
      <c r="C3323" s="41" t="s">
        <v>6680</v>
      </c>
      <c r="D3323" s="42" t="s">
        <v>131</v>
      </c>
      <c r="E3323" s="43">
        <v>12.43</v>
      </c>
      <c r="F3323" s="43">
        <v>7.16</v>
      </c>
      <c r="G3323" s="43">
        <v>19.59</v>
      </c>
      <c r="H3323" s="19">
        <v>9</v>
      </c>
    </row>
    <row r="3324" spans="1:8" ht="30" x14ac:dyDescent="0.25">
      <c r="A3324" s="40" t="s">
        <v>6681</v>
      </c>
      <c r="B3324" s="40"/>
      <c r="C3324" s="41" t="s">
        <v>6682</v>
      </c>
      <c r="D3324" s="42" t="s">
        <v>131</v>
      </c>
      <c r="E3324" s="43">
        <v>16.38</v>
      </c>
      <c r="F3324" s="43">
        <v>7.16</v>
      </c>
      <c r="G3324" s="43">
        <v>23.54</v>
      </c>
      <c r="H3324" s="19">
        <v>9</v>
      </c>
    </row>
    <row r="3325" spans="1:8" ht="30" x14ac:dyDescent="0.25">
      <c r="A3325" s="40" t="s">
        <v>6683</v>
      </c>
      <c r="B3325" s="40"/>
      <c r="C3325" s="41" t="s">
        <v>6684</v>
      </c>
      <c r="D3325" s="42" t="s">
        <v>131</v>
      </c>
      <c r="E3325" s="43">
        <v>21.09</v>
      </c>
      <c r="F3325" s="43">
        <v>10.84</v>
      </c>
      <c r="G3325" s="43">
        <v>31.93</v>
      </c>
      <c r="H3325" s="19">
        <v>9</v>
      </c>
    </row>
    <row r="3326" spans="1:8" ht="30" x14ac:dyDescent="0.25">
      <c r="A3326" s="40" t="s">
        <v>6685</v>
      </c>
      <c r="B3326" s="40"/>
      <c r="C3326" s="41" t="s">
        <v>6686</v>
      </c>
      <c r="D3326" s="42" t="s">
        <v>131</v>
      </c>
      <c r="E3326" s="43">
        <v>27.81</v>
      </c>
      <c r="F3326" s="43">
        <v>10.84</v>
      </c>
      <c r="G3326" s="43">
        <v>38.65</v>
      </c>
      <c r="H3326" s="19">
        <v>9</v>
      </c>
    </row>
    <row r="3327" spans="1:8" ht="30" x14ac:dyDescent="0.25">
      <c r="A3327" s="40" t="s">
        <v>6687</v>
      </c>
      <c r="B3327" s="40"/>
      <c r="C3327" s="41" t="s">
        <v>6688</v>
      </c>
      <c r="D3327" s="42" t="s">
        <v>131</v>
      </c>
      <c r="E3327" s="43">
        <v>35.090000000000003</v>
      </c>
      <c r="F3327" s="43">
        <v>10.84</v>
      </c>
      <c r="G3327" s="43">
        <v>45.93</v>
      </c>
      <c r="H3327" s="19">
        <v>9</v>
      </c>
    </row>
    <row r="3328" spans="1:8" ht="30" x14ac:dyDescent="0.25">
      <c r="A3328" s="40" t="s">
        <v>6689</v>
      </c>
      <c r="B3328" s="40"/>
      <c r="C3328" s="41" t="s">
        <v>6690</v>
      </c>
      <c r="D3328" s="42" t="s">
        <v>131</v>
      </c>
      <c r="E3328" s="43">
        <v>41.89</v>
      </c>
      <c r="F3328" s="43">
        <v>10.84</v>
      </c>
      <c r="G3328" s="43">
        <v>52.73</v>
      </c>
      <c r="H3328" s="19">
        <v>9</v>
      </c>
    </row>
    <row r="3329" spans="1:8" ht="30" x14ac:dyDescent="0.25">
      <c r="A3329" s="40" t="s">
        <v>6691</v>
      </c>
      <c r="B3329" s="40"/>
      <c r="C3329" s="41" t="s">
        <v>6692</v>
      </c>
      <c r="D3329" s="42"/>
      <c r="E3329" s="43"/>
      <c r="F3329" s="43"/>
      <c r="G3329" s="43"/>
      <c r="H3329" s="19">
        <v>5</v>
      </c>
    </row>
    <row r="3330" spans="1:8" ht="30" x14ac:dyDescent="0.25">
      <c r="A3330" s="40" t="s">
        <v>6693</v>
      </c>
      <c r="B3330" s="40"/>
      <c r="C3330" s="41" t="s">
        <v>6694</v>
      </c>
      <c r="D3330" s="42" t="s">
        <v>131</v>
      </c>
      <c r="E3330" s="43">
        <v>48.58</v>
      </c>
      <c r="F3330" s="43">
        <v>15.61</v>
      </c>
      <c r="G3330" s="43">
        <v>64.19</v>
      </c>
      <c r="H3330" s="19">
        <v>9</v>
      </c>
    </row>
    <row r="3331" spans="1:8" ht="30" x14ac:dyDescent="0.25">
      <c r="A3331" s="40" t="s">
        <v>6695</v>
      </c>
      <c r="B3331" s="40"/>
      <c r="C3331" s="41" t="s">
        <v>6696</v>
      </c>
      <c r="D3331" s="42" t="s">
        <v>131</v>
      </c>
      <c r="E3331" s="43">
        <v>70.47</v>
      </c>
      <c r="F3331" s="43">
        <v>15.61</v>
      </c>
      <c r="G3331" s="43">
        <v>86.08</v>
      </c>
      <c r="H3331" s="19">
        <v>9</v>
      </c>
    </row>
    <row r="3332" spans="1:8" ht="30" x14ac:dyDescent="0.25">
      <c r="A3332" s="40" t="s">
        <v>6697</v>
      </c>
      <c r="B3332" s="40"/>
      <c r="C3332" s="41" t="s">
        <v>6698</v>
      </c>
      <c r="D3332" s="42" t="s">
        <v>131</v>
      </c>
      <c r="E3332" s="43">
        <v>85.59</v>
      </c>
      <c r="F3332" s="43">
        <v>15.61</v>
      </c>
      <c r="G3332" s="43">
        <v>101.2</v>
      </c>
      <c r="H3332" s="19">
        <v>9</v>
      </c>
    </row>
    <row r="3333" spans="1:8" ht="30" x14ac:dyDescent="0.25">
      <c r="A3333" s="40" t="s">
        <v>6699</v>
      </c>
      <c r="B3333" s="40"/>
      <c r="C3333" s="41" t="s">
        <v>6700</v>
      </c>
      <c r="D3333" s="42" t="s">
        <v>131</v>
      </c>
      <c r="E3333" s="43">
        <v>107.57</v>
      </c>
      <c r="F3333" s="43">
        <v>15.61</v>
      </c>
      <c r="G3333" s="43">
        <v>123.18</v>
      </c>
      <c r="H3333" s="19">
        <v>9</v>
      </c>
    </row>
    <row r="3334" spans="1:8" ht="30" x14ac:dyDescent="0.25">
      <c r="A3334" s="40" t="s">
        <v>6701</v>
      </c>
      <c r="B3334" s="40"/>
      <c r="C3334" s="41" t="s">
        <v>6702</v>
      </c>
      <c r="D3334" s="42" t="s">
        <v>131</v>
      </c>
      <c r="E3334" s="43">
        <v>133.24</v>
      </c>
      <c r="F3334" s="43">
        <v>15.61</v>
      </c>
      <c r="G3334" s="43">
        <v>148.85</v>
      </c>
      <c r="H3334" s="19">
        <v>9</v>
      </c>
    </row>
    <row r="3335" spans="1:8" ht="30" x14ac:dyDescent="0.25">
      <c r="A3335" s="40" t="s">
        <v>6703</v>
      </c>
      <c r="B3335" s="40"/>
      <c r="C3335" s="41" t="s">
        <v>6704</v>
      </c>
      <c r="D3335" s="42" t="s">
        <v>131</v>
      </c>
      <c r="E3335" s="43">
        <v>149.97</v>
      </c>
      <c r="F3335" s="43">
        <v>15.61</v>
      </c>
      <c r="G3335" s="43">
        <v>165.58</v>
      </c>
      <c r="H3335" s="19">
        <v>9</v>
      </c>
    </row>
    <row r="3336" spans="1:8" ht="30" x14ac:dyDescent="0.25">
      <c r="A3336" s="40" t="s">
        <v>6705</v>
      </c>
      <c r="B3336" s="40"/>
      <c r="C3336" s="41" t="s">
        <v>6706</v>
      </c>
      <c r="D3336" s="42" t="s">
        <v>131</v>
      </c>
      <c r="E3336" s="43">
        <v>161.77000000000001</v>
      </c>
      <c r="F3336" s="43">
        <v>15.61</v>
      </c>
      <c r="G3336" s="43">
        <v>177.38</v>
      </c>
      <c r="H3336" s="19">
        <v>9</v>
      </c>
    </row>
    <row r="3337" spans="1:8" ht="30" x14ac:dyDescent="0.25">
      <c r="A3337" s="40" t="s">
        <v>6707</v>
      </c>
      <c r="B3337" s="40"/>
      <c r="C3337" s="41" t="s">
        <v>6708</v>
      </c>
      <c r="D3337" s="42" t="s">
        <v>131</v>
      </c>
      <c r="E3337" s="43">
        <v>176.05</v>
      </c>
      <c r="F3337" s="43">
        <v>15.61</v>
      </c>
      <c r="G3337" s="43">
        <v>191.66</v>
      </c>
      <c r="H3337" s="19">
        <v>9</v>
      </c>
    </row>
    <row r="3338" spans="1:8" ht="30" x14ac:dyDescent="0.25">
      <c r="A3338" s="40" t="s">
        <v>6709</v>
      </c>
      <c r="B3338" s="40"/>
      <c r="C3338" s="41" t="s">
        <v>6710</v>
      </c>
      <c r="D3338" s="42" t="s">
        <v>131</v>
      </c>
      <c r="E3338" s="43">
        <v>216.61</v>
      </c>
      <c r="F3338" s="43">
        <v>15.61</v>
      </c>
      <c r="G3338" s="43">
        <v>232.22</v>
      </c>
      <c r="H3338" s="19">
        <v>9</v>
      </c>
    </row>
    <row r="3339" spans="1:8" ht="30" x14ac:dyDescent="0.25">
      <c r="A3339" s="40" t="s">
        <v>6711</v>
      </c>
      <c r="B3339" s="40"/>
      <c r="C3339" s="41" t="s">
        <v>6712</v>
      </c>
      <c r="D3339" s="42" t="s">
        <v>131</v>
      </c>
      <c r="E3339" s="43">
        <v>238.62</v>
      </c>
      <c r="F3339" s="43">
        <v>15.61</v>
      </c>
      <c r="G3339" s="43">
        <v>254.23</v>
      </c>
      <c r="H3339" s="19">
        <v>9</v>
      </c>
    </row>
    <row r="3340" spans="1:8" ht="30" x14ac:dyDescent="0.25">
      <c r="A3340" s="40" t="s">
        <v>6713</v>
      </c>
      <c r="B3340" s="40"/>
      <c r="C3340" s="41" t="s">
        <v>6714</v>
      </c>
      <c r="D3340" s="42" t="s">
        <v>131</v>
      </c>
      <c r="E3340" s="43">
        <v>260.29000000000002</v>
      </c>
      <c r="F3340" s="43">
        <v>15.61</v>
      </c>
      <c r="G3340" s="43">
        <v>275.89999999999998</v>
      </c>
      <c r="H3340" s="19">
        <v>9</v>
      </c>
    </row>
    <row r="3341" spans="1:8" x14ac:dyDescent="0.25">
      <c r="A3341" s="40" t="s">
        <v>6715</v>
      </c>
      <c r="B3341" s="40"/>
      <c r="C3341" s="41" t="s">
        <v>6716</v>
      </c>
      <c r="D3341" s="42"/>
      <c r="E3341" s="43"/>
      <c r="F3341" s="43"/>
      <c r="G3341" s="43"/>
      <c r="H3341" s="19">
        <v>5</v>
      </c>
    </row>
    <row r="3342" spans="1:8" ht="45" x14ac:dyDescent="0.25">
      <c r="A3342" s="40" t="s">
        <v>6717</v>
      </c>
      <c r="B3342" s="40"/>
      <c r="C3342" s="41" t="s">
        <v>6718</v>
      </c>
      <c r="D3342" s="42" t="s">
        <v>131</v>
      </c>
      <c r="E3342" s="43">
        <v>30.91</v>
      </c>
      <c r="F3342" s="43">
        <v>15.25</v>
      </c>
      <c r="G3342" s="43">
        <v>46.16</v>
      </c>
      <c r="H3342" s="19">
        <v>9</v>
      </c>
    </row>
    <row r="3343" spans="1:8" ht="45" x14ac:dyDescent="0.25">
      <c r="A3343" s="40" t="s">
        <v>6719</v>
      </c>
      <c r="B3343" s="40"/>
      <c r="C3343" s="41" t="s">
        <v>6720</v>
      </c>
      <c r="D3343" s="42" t="s">
        <v>131</v>
      </c>
      <c r="E3343" s="43">
        <v>38.31</v>
      </c>
      <c r="F3343" s="43">
        <v>15.25</v>
      </c>
      <c r="G3343" s="43">
        <v>53.56</v>
      </c>
      <c r="H3343" s="19">
        <v>9</v>
      </c>
    </row>
    <row r="3344" spans="1:8" ht="45" x14ac:dyDescent="0.25">
      <c r="A3344" s="40" t="s">
        <v>6721</v>
      </c>
      <c r="B3344" s="40"/>
      <c r="C3344" s="41" t="s">
        <v>6722</v>
      </c>
      <c r="D3344" s="42" t="s">
        <v>131</v>
      </c>
      <c r="E3344" s="43">
        <v>43.67</v>
      </c>
      <c r="F3344" s="43">
        <v>15.25</v>
      </c>
      <c r="G3344" s="43">
        <v>58.92</v>
      </c>
      <c r="H3344" s="19">
        <v>9</v>
      </c>
    </row>
    <row r="3345" spans="1:8" ht="45" x14ac:dyDescent="0.25">
      <c r="A3345" s="40" t="s">
        <v>6723</v>
      </c>
      <c r="B3345" s="40"/>
      <c r="C3345" s="41" t="s">
        <v>6724</v>
      </c>
      <c r="D3345" s="42" t="s">
        <v>131</v>
      </c>
      <c r="E3345" s="43">
        <v>109.31</v>
      </c>
      <c r="F3345" s="43">
        <v>22.88</v>
      </c>
      <c r="G3345" s="43">
        <v>132.19</v>
      </c>
      <c r="H3345" s="19">
        <v>9</v>
      </c>
    </row>
    <row r="3346" spans="1:8" ht="30" x14ac:dyDescent="0.25">
      <c r="A3346" s="40" t="s">
        <v>6725</v>
      </c>
      <c r="B3346" s="40"/>
      <c r="C3346" s="41" t="s">
        <v>6726</v>
      </c>
      <c r="D3346" s="42" t="s">
        <v>21</v>
      </c>
      <c r="E3346" s="43">
        <v>10.63</v>
      </c>
      <c r="F3346" s="43">
        <v>9.98</v>
      </c>
      <c r="G3346" s="43">
        <v>20.61</v>
      </c>
      <c r="H3346" s="19">
        <v>9</v>
      </c>
    </row>
    <row r="3347" spans="1:8" ht="30" x14ac:dyDescent="0.25">
      <c r="A3347" s="40" t="s">
        <v>6727</v>
      </c>
      <c r="B3347" s="40"/>
      <c r="C3347" s="41" t="s">
        <v>6728</v>
      </c>
      <c r="D3347" s="42" t="s">
        <v>21</v>
      </c>
      <c r="E3347" s="43">
        <v>16.03</v>
      </c>
      <c r="F3347" s="43">
        <v>9.98</v>
      </c>
      <c r="G3347" s="43">
        <v>26.01</v>
      </c>
      <c r="H3347" s="19">
        <v>9</v>
      </c>
    </row>
    <row r="3348" spans="1:8" ht="30" x14ac:dyDescent="0.25">
      <c r="A3348" s="40" t="s">
        <v>6729</v>
      </c>
      <c r="B3348" s="40"/>
      <c r="C3348" s="41" t="s">
        <v>6730</v>
      </c>
      <c r="D3348" s="42" t="s">
        <v>21</v>
      </c>
      <c r="E3348" s="43">
        <v>16.89</v>
      </c>
      <c r="F3348" s="43">
        <v>15.18</v>
      </c>
      <c r="G3348" s="43">
        <v>32.07</v>
      </c>
      <c r="H3348" s="19">
        <v>9</v>
      </c>
    </row>
    <row r="3349" spans="1:8" ht="30" x14ac:dyDescent="0.25">
      <c r="A3349" s="40" t="s">
        <v>6731</v>
      </c>
      <c r="B3349" s="40"/>
      <c r="C3349" s="41" t="s">
        <v>6732</v>
      </c>
      <c r="D3349" s="42" t="s">
        <v>21</v>
      </c>
      <c r="E3349" s="43">
        <v>17.54</v>
      </c>
      <c r="F3349" s="43">
        <v>17.350000000000001</v>
      </c>
      <c r="G3349" s="43">
        <v>34.89</v>
      </c>
      <c r="H3349" s="19">
        <v>9</v>
      </c>
    </row>
    <row r="3350" spans="1:8" ht="30" x14ac:dyDescent="0.25">
      <c r="A3350" s="40" t="s">
        <v>6733</v>
      </c>
      <c r="B3350" s="40"/>
      <c r="C3350" s="41" t="s">
        <v>6734</v>
      </c>
      <c r="D3350" s="42" t="s">
        <v>21</v>
      </c>
      <c r="E3350" s="43">
        <v>11.34</v>
      </c>
      <c r="F3350" s="43">
        <v>9.98</v>
      </c>
      <c r="G3350" s="43">
        <v>21.32</v>
      </c>
      <c r="H3350" s="19">
        <v>9</v>
      </c>
    </row>
    <row r="3351" spans="1:8" ht="30" x14ac:dyDescent="0.25">
      <c r="A3351" s="40" t="s">
        <v>6735</v>
      </c>
      <c r="B3351" s="40"/>
      <c r="C3351" s="41" t="s">
        <v>6736</v>
      </c>
      <c r="D3351" s="42" t="s">
        <v>21</v>
      </c>
      <c r="E3351" s="43">
        <v>15.92</v>
      </c>
      <c r="F3351" s="43">
        <v>9.98</v>
      </c>
      <c r="G3351" s="43">
        <v>25.9</v>
      </c>
      <c r="H3351" s="19">
        <v>9</v>
      </c>
    </row>
    <row r="3352" spans="1:8" ht="30" x14ac:dyDescent="0.25">
      <c r="A3352" s="40" t="s">
        <v>6737</v>
      </c>
      <c r="B3352" s="40"/>
      <c r="C3352" s="41" t="s">
        <v>6738</v>
      </c>
      <c r="D3352" s="42" t="s">
        <v>21</v>
      </c>
      <c r="E3352" s="43">
        <v>20.68</v>
      </c>
      <c r="F3352" s="43">
        <v>15.18</v>
      </c>
      <c r="G3352" s="43">
        <v>35.86</v>
      </c>
      <c r="H3352" s="19">
        <v>9</v>
      </c>
    </row>
    <row r="3353" spans="1:8" ht="30" x14ac:dyDescent="0.25">
      <c r="A3353" s="40" t="s">
        <v>6739</v>
      </c>
      <c r="B3353" s="40"/>
      <c r="C3353" s="41" t="s">
        <v>6740</v>
      </c>
      <c r="D3353" s="42" t="s">
        <v>21</v>
      </c>
      <c r="E3353" s="43">
        <v>41.63</v>
      </c>
      <c r="F3353" s="43">
        <v>17.350000000000001</v>
      </c>
      <c r="G3353" s="43">
        <v>58.98</v>
      </c>
      <c r="H3353" s="19">
        <v>9</v>
      </c>
    </row>
    <row r="3354" spans="1:8" ht="30" x14ac:dyDescent="0.25">
      <c r="A3354" s="40" t="s">
        <v>6741</v>
      </c>
      <c r="B3354" s="40"/>
      <c r="C3354" s="41" t="s">
        <v>6742</v>
      </c>
      <c r="D3354" s="42" t="s">
        <v>21</v>
      </c>
      <c r="E3354" s="43">
        <v>13.48</v>
      </c>
      <c r="F3354" s="43">
        <v>9.98</v>
      </c>
      <c r="G3354" s="43">
        <v>23.46</v>
      </c>
      <c r="H3354" s="19">
        <v>9</v>
      </c>
    </row>
    <row r="3355" spans="1:8" ht="30" x14ac:dyDescent="0.25">
      <c r="A3355" s="40" t="s">
        <v>6743</v>
      </c>
      <c r="B3355" s="40"/>
      <c r="C3355" s="41" t="s">
        <v>6744</v>
      </c>
      <c r="D3355" s="42" t="s">
        <v>21</v>
      </c>
      <c r="E3355" s="43">
        <v>17.489999999999998</v>
      </c>
      <c r="F3355" s="43">
        <v>9.98</v>
      </c>
      <c r="G3355" s="43">
        <v>27.47</v>
      </c>
      <c r="H3355" s="19">
        <v>9</v>
      </c>
    </row>
    <row r="3356" spans="1:8" ht="30" x14ac:dyDescent="0.25">
      <c r="A3356" s="40" t="s">
        <v>6745</v>
      </c>
      <c r="B3356" s="40"/>
      <c r="C3356" s="41" t="s">
        <v>6746</v>
      </c>
      <c r="D3356" s="42" t="s">
        <v>21</v>
      </c>
      <c r="E3356" s="43">
        <v>20.11</v>
      </c>
      <c r="F3356" s="43">
        <v>15.18</v>
      </c>
      <c r="G3356" s="43">
        <v>35.29</v>
      </c>
      <c r="H3356" s="19">
        <v>9</v>
      </c>
    </row>
    <row r="3357" spans="1:8" ht="30" x14ac:dyDescent="0.25">
      <c r="A3357" s="40" t="s">
        <v>6747</v>
      </c>
      <c r="B3357" s="40"/>
      <c r="C3357" s="41" t="s">
        <v>6748</v>
      </c>
      <c r="D3357" s="42" t="s">
        <v>21</v>
      </c>
      <c r="E3357" s="43">
        <v>31.86</v>
      </c>
      <c r="F3357" s="43">
        <v>17.350000000000001</v>
      </c>
      <c r="G3357" s="43">
        <v>49.21</v>
      </c>
      <c r="H3357" s="19">
        <v>9</v>
      </c>
    </row>
    <row r="3358" spans="1:8" ht="30" x14ac:dyDescent="0.25">
      <c r="A3358" s="40" t="s">
        <v>6749</v>
      </c>
      <c r="B3358" s="40"/>
      <c r="C3358" s="41" t="s">
        <v>6750</v>
      </c>
      <c r="D3358" s="42" t="s">
        <v>21</v>
      </c>
      <c r="E3358" s="43">
        <v>10.38</v>
      </c>
      <c r="F3358" s="43">
        <v>9.98</v>
      </c>
      <c r="G3358" s="43">
        <v>20.36</v>
      </c>
      <c r="H3358" s="19">
        <v>9</v>
      </c>
    </row>
    <row r="3359" spans="1:8" ht="30" x14ac:dyDescent="0.25">
      <c r="A3359" s="40" t="s">
        <v>6751</v>
      </c>
      <c r="B3359" s="40"/>
      <c r="C3359" s="41" t="s">
        <v>6752</v>
      </c>
      <c r="D3359" s="42" t="s">
        <v>21</v>
      </c>
      <c r="E3359" s="43">
        <v>15.82</v>
      </c>
      <c r="F3359" s="43">
        <v>15.18</v>
      </c>
      <c r="G3359" s="43">
        <v>31</v>
      </c>
      <c r="H3359" s="19">
        <v>9</v>
      </c>
    </row>
    <row r="3360" spans="1:8" ht="30" x14ac:dyDescent="0.25">
      <c r="A3360" s="40" t="s">
        <v>6753</v>
      </c>
      <c r="B3360" s="40"/>
      <c r="C3360" s="41" t="s">
        <v>6754</v>
      </c>
      <c r="D3360" s="42" t="s">
        <v>21</v>
      </c>
      <c r="E3360" s="43">
        <v>24.65</v>
      </c>
      <c r="F3360" s="43">
        <v>17.350000000000001</v>
      </c>
      <c r="G3360" s="43">
        <v>42</v>
      </c>
      <c r="H3360" s="19">
        <v>9</v>
      </c>
    </row>
    <row r="3361" spans="1:8" ht="30" x14ac:dyDescent="0.25">
      <c r="A3361" s="40" t="s">
        <v>6755</v>
      </c>
      <c r="B3361" s="40"/>
      <c r="C3361" s="41" t="s">
        <v>6756</v>
      </c>
      <c r="D3361" s="42" t="s">
        <v>21</v>
      </c>
      <c r="E3361" s="43">
        <v>32.450000000000003</v>
      </c>
      <c r="F3361" s="43">
        <v>9.98</v>
      </c>
      <c r="G3361" s="43">
        <v>42.43</v>
      </c>
      <c r="H3361" s="19">
        <v>9</v>
      </c>
    </row>
    <row r="3362" spans="1:8" ht="30" x14ac:dyDescent="0.25">
      <c r="A3362" s="40" t="s">
        <v>6757</v>
      </c>
      <c r="B3362" s="40"/>
      <c r="C3362" s="41" t="s">
        <v>6758</v>
      </c>
      <c r="D3362" s="42" t="s">
        <v>21</v>
      </c>
      <c r="E3362" s="43">
        <v>41.3</v>
      </c>
      <c r="F3362" s="43">
        <v>15.18</v>
      </c>
      <c r="G3362" s="43">
        <v>56.48</v>
      </c>
      <c r="H3362" s="19">
        <v>9</v>
      </c>
    </row>
    <row r="3363" spans="1:8" ht="30" x14ac:dyDescent="0.25">
      <c r="A3363" s="40" t="s">
        <v>6759</v>
      </c>
      <c r="B3363" s="40"/>
      <c r="C3363" s="41" t="s">
        <v>6760</v>
      </c>
      <c r="D3363" s="42" t="s">
        <v>21</v>
      </c>
      <c r="E3363" s="43">
        <v>74.989999999999995</v>
      </c>
      <c r="F3363" s="43">
        <v>17.350000000000001</v>
      </c>
      <c r="G3363" s="43">
        <v>92.34</v>
      </c>
      <c r="H3363" s="19">
        <v>9</v>
      </c>
    </row>
    <row r="3364" spans="1:8" ht="30" x14ac:dyDescent="0.25">
      <c r="A3364" s="40" t="s">
        <v>6761</v>
      </c>
      <c r="B3364" s="40"/>
      <c r="C3364" s="41" t="s">
        <v>6762</v>
      </c>
      <c r="D3364" s="42" t="s">
        <v>21</v>
      </c>
      <c r="E3364" s="43">
        <v>55.99</v>
      </c>
      <c r="F3364" s="43">
        <v>17.350000000000001</v>
      </c>
      <c r="G3364" s="43">
        <v>73.34</v>
      </c>
      <c r="H3364" s="19">
        <v>9</v>
      </c>
    </row>
    <row r="3365" spans="1:8" ht="30" x14ac:dyDescent="0.25">
      <c r="A3365" s="40" t="s">
        <v>6763</v>
      </c>
      <c r="B3365" s="40"/>
      <c r="C3365" s="41" t="s">
        <v>6764</v>
      </c>
      <c r="D3365" s="42" t="s">
        <v>21</v>
      </c>
      <c r="E3365" s="43">
        <v>183.48</v>
      </c>
      <c r="F3365" s="43">
        <v>15.18</v>
      </c>
      <c r="G3365" s="43">
        <v>198.66</v>
      </c>
      <c r="H3365" s="19">
        <v>9</v>
      </c>
    </row>
    <row r="3366" spans="1:8" ht="30" x14ac:dyDescent="0.25">
      <c r="A3366" s="40" t="s">
        <v>6765</v>
      </c>
      <c r="B3366" s="40"/>
      <c r="C3366" s="41" t="s">
        <v>6766</v>
      </c>
      <c r="D3366" s="42" t="s">
        <v>21</v>
      </c>
      <c r="E3366" s="43">
        <v>28.97</v>
      </c>
      <c r="F3366" s="43">
        <v>9.98</v>
      </c>
      <c r="G3366" s="43">
        <v>38.950000000000003</v>
      </c>
      <c r="H3366" s="19">
        <v>9</v>
      </c>
    </row>
    <row r="3367" spans="1:8" ht="30" x14ac:dyDescent="0.25">
      <c r="A3367" s="40" t="s">
        <v>6767</v>
      </c>
      <c r="B3367" s="40"/>
      <c r="C3367" s="41" t="s">
        <v>6768</v>
      </c>
      <c r="D3367" s="42" t="s">
        <v>21</v>
      </c>
      <c r="E3367" s="43">
        <v>30.31</v>
      </c>
      <c r="F3367" s="43">
        <v>15.18</v>
      </c>
      <c r="G3367" s="43">
        <v>45.49</v>
      </c>
      <c r="H3367" s="19">
        <v>9</v>
      </c>
    </row>
    <row r="3368" spans="1:8" ht="30" x14ac:dyDescent="0.25">
      <c r="A3368" s="40" t="s">
        <v>6769</v>
      </c>
      <c r="B3368" s="40"/>
      <c r="C3368" s="41" t="s">
        <v>6770</v>
      </c>
      <c r="D3368" s="42" t="s">
        <v>21</v>
      </c>
      <c r="E3368" s="43">
        <v>66.81</v>
      </c>
      <c r="F3368" s="43">
        <v>17.350000000000001</v>
      </c>
      <c r="G3368" s="43">
        <v>84.16</v>
      </c>
      <c r="H3368" s="19">
        <v>9</v>
      </c>
    </row>
    <row r="3369" spans="1:8" ht="30" x14ac:dyDescent="0.25">
      <c r="A3369" s="40" t="s">
        <v>6771</v>
      </c>
      <c r="B3369" s="40"/>
      <c r="C3369" s="41" t="s">
        <v>6772</v>
      </c>
      <c r="D3369" s="42" t="s">
        <v>21</v>
      </c>
      <c r="E3369" s="43">
        <v>27.41</v>
      </c>
      <c r="F3369" s="43">
        <v>15.18</v>
      </c>
      <c r="G3369" s="43">
        <v>42.59</v>
      </c>
      <c r="H3369" s="19">
        <v>9</v>
      </c>
    </row>
    <row r="3370" spans="1:8" ht="30" x14ac:dyDescent="0.25">
      <c r="A3370" s="40" t="s">
        <v>6773</v>
      </c>
      <c r="B3370" s="40"/>
      <c r="C3370" s="41" t="s">
        <v>6774</v>
      </c>
      <c r="D3370" s="42" t="s">
        <v>21</v>
      </c>
      <c r="E3370" s="43">
        <v>50.47</v>
      </c>
      <c r="F3370" s="43">
        <v>17.350000000000001</v>
      </c>
      <c r="G3370" s="43">
        <v>67.819999999999993</v>
      </c>
      <c r="H3370" s="19">
        <v>9</v>
      </c>
    </row>
    <row r="3371" spans="1:8" ht="30" x14ac:dyDescent="0.25">
      <c r="A3371" s="40" t="s">
        <v>6775</v>
      </c>
      <c r="B3371" s="40"/>
      <c r="C3371" s="41" t="s">
        <v>6776</v>
      </c>
      <c r="D3371" s="42" t="s">
        <v>21</v>
      </c>
      <c r="E3371" s="43">
        <v>56.27</v>
      </c>
      <c r="F3371" s="43">
        <v>17.350000000000001</v>
      </c>
      <c r="G3371" s="43">
        <v>73.62</v>
      </c>
      <c r="H3371" s="19">
        <v>9</v>
      </c>
    </row>
    <row r="3372" spans="1:8" ht="30" x14ac:dyDescent="0.25">
      <c r="A3372" s="40" t="s">
        <v>6777</v>
      </c>
      <c r="B3372" s="40"/>
      <c r="C3372" s="41" t="s">
        <v>6778</v>
      </c>
      <c r="D3372" s="42" t="s">
        <v>21</v>
      </c>
      <c r="E3372" s="43">
        <v>66.09</v>
      </c>
      <c r="F3372" s="43">
        <v>17.350000000000001</v>
      </c>
      <c r="G3372" s="43">
        <v>83.44</v>
      </c>
      <c r="H3372" s="19">
        <v>9</v>
      </c>
    </row>
    <row r="3373" spans="1:8" ht="30" x14ac:dyDescent="0.25">
      <c r="A3373" s="40" t="s">
        <v>6779</v>
      </c>
      <c r="B3373" s="40"/>
      <c r="C3373" s="41" t="s">
        <v>6780</v>
      </c>
      <c r="D3373" s="42" t="s">
        <v>21</v>
      </c>
      <c r="E3373" s="43">
        <v>95.29</v>
      </c>
      <c r="F3373" s="43">
        <v>15.18</v>
      </c>
      <c r="G3373" s="43">
        <v>110.47</v>
      </c>
      <c r="H3373" s="19">
        <v>9</v>
      </c>
    </row>
    <row r="3374" spans="1:8" ht="30" x14ac:dyDescent="0.25">
      <c r="A3374" s="40" t="s">
        <v>6781</v>
      </c>
      <c r="B3374" s="40"/>
      <c r="C3374" s="41" t="s">
        <v>6782</v>
      </c>
      <c r="D3374" s="42" t="s">
        <v>21</v>
      </c>
      <c r="E3374" s="43">
        <v>68.83</v>
      </c>
      <c r="F3374" s="43">
        <v>17.350000000000001</v>
      </c>
      <c r="G3374" s="43">
        <v>86.18</v>
      </c>
      <c r="H3374" s="19">
        <v>9</v>
      </c>
    </row>
    <row r="3375" spans="1:8" ht="30" x14ac:dyDescent="0.25">
      <c r="A3375" s="40" t="s">
        <v>6783</v>
      </c>
      <c r="B3375" s="40"/>
      <c r="C3375" s="41" t="s">
        <v>6784</v>
      </c>
      <c r="D3375" s="42" t="s">
        <v>21</v>
      </c>
      <c r="E3375" s="43">
        <v>63.49</v>
      </c>
      <c r="F3375" s="43">
        <v>9.98</v>
      </c>
      <c r="G3375" s="43">
        <v>73.47</v>
      </c>
      <c r="H3375" s="19">
        <v>9</v>
      </c>
    </row>
    <row r="3376" spans="1:8" ht="30" x14ac:dyDescent="0.25">
      <c r="A3376" s="40" t="s">
        <v>6785</v>
      </c>
      <c r="B3376" s="40"/>
      <c r="C3376" s="41" t="s">
        <v>6786</v>
      </c>
      <c r="D3376" s="42" t="s">
        <v>21</v>
      </c>
      <c r="E3376" s="43">
        <v>8.6</v>
      </c>
      <c r="F3376" s="43">
        <v>9.98</v>
      </c>
      <c r="G3376" s="43">
        <v>18.579999999999998</v>
      </c>
      <c r="H3376" s="19">
        <v>9</v>
      </c>
    </row>
    <row r="3377" spans="1:8" ht="30" x14ac:dyDescent="0.25">
      <c r="A3377" s="40" t="s">
        <v>6787</v>
      </c>
      <c r="B3377" s="40"/>
      <c r="C3377" s="41" t="s">
        <v>6788</v>
      </c>
      <c r="D3377" s="42" t="s">
        <v>21</v>
      </c>
      <c r="E3377" s="43">
        <v>26.02</v>
      </c>
      <c r="F3377" s="43">
        <v>9.98</v>
      </c>
      <c r="G3377" s="43">
        <v>36</v>
      </c>
      <c r="H3377" s="19">
        <v>9</v>
      </c>
    </row>
    <row r="3378" spans="1:8" ht="30" x14ac:dyDescent="0.25">
      <c r="A3378" s="40" t="s">
        <v>6789</v>
      </c>
      <c r="B3378" s="40"/>
      <c r="C3378" s="41" t="s">
        <v>6790</v>
      </c>
      <c r="D3378" s="42" t="s">
        <v>21</v>
      </c>
      <c r="E3378" s="43">
        <v>37.04</v>
      </c>
      <c r="F3378" s="43">
        <v>15.18</v>
      </c>
      <c r="G3378" s="43">
        <v>52.22</v>
      </c>
      <c r="H3378" s="19">
        <v>9</v>
      </c>
    </row>
    <row r="3379" spans="1:8" x14ac:dyDescent="0.25">
      <c r="A3379" s="40" t="s">
        <v>6791</v>
      </c>
      <c r="B3379" s="40"/>
      <c r="C3379" s="41" t="s">
        <v>6792</v>
      </c>
      <c r="D3379" s="42" t="s">
        <v>334</v>
      </c>
      <c r="E3379" s="43">
        <v>84.12</v>
      </c>
      <c r="F3379" s="43">
        <v>4.33</v>
      </c>
      <c r="G3379" s="43">
        <v>88.45</v>
      </c>
      <c r="H3379" s="19">
        <v>9</v>
      </c>
    </row>
    <row r="3380" spans="1:8" ht="30" x14ac:dyDescent="0.25">
      <c r="A3380" s="40" t="s">
        <v>6793</v>
      </c>
      <c r="B3380" s="40"/>
      <c r="C3380" s="41" t="s">
        <v>6794</v>
      </c>
      <c r="D3380" s="42"/>
      <c r="E3380" s="43"/>
      <c r="F3380" s="43"/>
      <c r="G3380" s="43"/>
      <c r="H3380" s="19">
        <v>2</v>
      </c>
    </row>
    <row r="3381" spans="1:8" x14ac:dyDescent="0.25">
      <c r="A3381" s="40" t="s">
        <v>6795</v>
      </c>
      <c r="B3381" s="40"/>
      <c r="C3381" s="41" t="s">
        <v>6796</v>
      </c>
      <c r="D3381" s="42"/>
      <c r="E3381" s="43"/>
      <c r="F3381" s="43"/>
      <c r="G3381" s="43"/>
      <c r="H3381" s="19">
        <v>5</v>
      </c>
    </row>
    <row r="3382" spans="1:8" ht="30" x14ac:dyDescent="0.25">
      <c r="A3382" s="40" t="s">
        <v>6797</v>
      </c>
      <c r="B3382" s="40"/>
      <c r="C3382" s="41" t="s">
        <v>6798</v>
      </c>
      <c r="D3382" s="42" t="s">
        <v>21</v>
      </c>
      <c r="E3382" s="43">
        <v>38.4</v>
      </c>
      <c r="F3382" s="43">
        <v>19.52</v>
      </c>
      <c r="G3382" s="43">
        <v>57.92</v>
      </c>
      <c r="H3382" s="19">
        <v>9</v>
      </c>
    </row>
    <row r="3383" spans="1:8" ht="30" x14ac:dyDescent="0.25">
      <c r="A3383" s="40" t="s">
        <v>6799</v>
      </c>
      <c r="B3383" s="40"/>
      <c r="C3383" s="41" t="s">
        <v>6800</v>
      </c>
      <c r="D3383" s="42" t="s">
        <v>21</v>
      </c>
      <c r="E3383" s="43">
        <v>50.4</v>
      </c>
      <c r="F3383" s="43">
        <v>26.02</v>
      </c>
      <c r="G3383" s="43">
        <v>76.42</v>
      </c>
      <c r="H3383" s="19">
        <v>9</v>
      </c>
    </row>
    <row r="3384" spans="1:8" x14ac:dyDescent="0.25">
      <c r="A3384" s="40" t="s">
        <v>6801</v>
      </c>
      <c r="B3384" s="40"/>
      <c r="C3384" s="41" t="s">
        <v>6802</v>
      </c>
      <c r="D3384" s="42" t="s">
        <v>21</v>
      </c>
      <c r="E3384" s="43">
        <v>65.5</v>
      </c>
      <c r="F3384" s="43">
        <v>32.53</v>
      </c>
      <c r="G3384" s="43">
        <v>98.03</v>
      </c>
      <c r="H3384" s="19">
        <v>9</v>
      </c>
    </row>
    <row r="3385" spans="1:8" ht="30" x14ac:dyDescent="0.25">
      <c r="A3385" s="40" t="s">
        <v>6803</v>
      </c>
      <c r="B3385" s="40"/>
      <c r="C3385" s="41" t="s">
        <v>6804</v>
      </c>
      <c r="D3385" s="42" t="s">
        <v>21</v>
      </c>
      <c r="E3385" s="43">
        <v>78.459999999999994</v>
      </c>
      <c r="F3385" s="43">
        <v>39.04</v>
      </c>
      <c r="G3385" s="43">
        <v>117.5</v>
      </c>
      <c r="H3385" s="19">
        <v>9</v>
      </c>
    </row>
    <row r="3386" spans="1:8" ht="30" x14ac:dyDescent="0.25">
      <c r="A3386" s="40" t="s">
        <v>6805</v>
      </c>
      <c r="B3386" s="40"/>
      <c r="C3386" s="41" t="s">
        <v>6806</v>
      </c>
      <c r="D3386" s="42" t="s">
        <v>21</v>
      </c>
      <c r="E3386" s="43">
        <v>94.53</v>
      </c>
      <c r="F3386" s="43">
        <v>43.37</v>
      </c>
      <c r="G3386" s="43">
        <v>137.9</v>
      </c>
      <c r="H3386" s="19">
        <v>9</v>
      </c>
    </row>
    <row r="3387" spans="1:8" x14ac:dyDescent="0.25">
      <c r="A3387" s="40" t="s">
        <v>6807</v>
      </c>
      <c r="B3387" s="40"/>
      <c r="C3387" s="41" t="s">
        <v>6808</v>
      </c>
      <c r="D3387" s="42" t="s">
        <v>21</v>
      </c>
      <c r="E3387" s="43">
        <v>137.71</v>
      </c>
      <c r="F3387" s="43">
        <v>54.21</v>
      </c>
      <c r="G3387" s="43">
        <v>191.92</v>
      </c>
      <c r="H3387" s="19">
        <v>9</v>
      </c>
    </row>
    <row r="3388" spans="1:8" ht="30" x14ac:dyDescent="0.25">
      <c r="A3388" s="40" t="s">
        <v>6809</v>
      </c>
      <c r="B3388" s="40"/>
      <c r="C3388" s="41" t="s">
        <v>6810</v>
      </c>
      <c r="D3388" s="42" t="s">
        <v>21</v>
      </c>
      <c r="E3388" s="43">
        <v>343.69</v>
      </c>
      <c r="F3388" s="43">
        <v>65.06</v>
      </c>
      <c r="G3388" s="43">
        <v>408.75</v>
      </c>
      <c r="H3388" s="19">
        <v>9</v>
      </c>
    </row>
    <row r="3389" spans="1:8" x14ac:dyDescent="0.25">
      <c r="A3389" s="40" t="s">
        <v>6811</v>
      </c>
      <c r="B3389" s="40"/>
      <c r="C3389" s="41" t="s">
        <v>6812</v>
      </c>
      <c r="D3389" s="42" t="s">
        <v>21</v>
      </c>
      <c r="E3389" s="43">
        <v>539.71</v>
      </c>
      <c r="F3389" s="43">
        <v>86.74</v>
      </c>
      <c r="G3389" s="43">
        <v>626.45000000000005</v>
      </c>
      <c r="H3389" s="19">
        <v>9</v>
      </c>
    </row>
    <row r="3390" spans="1:8" x14ac:dyDescent="0.25">
      <c r="A3390" s="40" t="s">
        <v>6813</v>
      </c>
      <c r="B3390" s="40"/>
      <c r="C3390" s="41" t="s">
        <v>6814</v>
      </c>
      <c r="D3390" s="42" t="s">
        <v>21</v>
      </c>
      <c r="E3390" s="43">
        <v>909.86</v>
      </c>
      <c r="F3390" s="43">
        <v>130.11000000000001</v>
      </c>
      <c r="G3390" s="43">
        <v>1039.97</v>
      </c>
      <c r="H3390" s="19">
        <v>9</v>
      </c>
    </row>
    <row r="3391" spans="1:8" ht="30" x14ac:dyDescent="0.25">
      <c r="A3391" s="40" t="s">
        <v>6815</v>
      </c>
      <c r="B3391" s="40"/>
      <c r="C3391" s="41" t="s">
        <v>6816</v>
      </c>
      <c r="D3391" s="42" t="s">
        <v>21</v>
      </c>
      <c r="E3391" s="43">
        <v>75.02</v>
      </c>
      <c r="F3391" s="43">
        <v>26.02</v>
      </c>
      <c r="G3391" s="43">
        <v>101.04</v>
      </c>
      <c r="H3391" s="19">
        <v>9</v>
      </c>
    </row>
    <row r="3392" spans="1:8" ht="30" x14ac:dyDescent="0.25">
      <c r="A3392" s="40" t="s">
        <v>6817</v>
      </c>
      <c r="B3392" s="40"/>
      <c r="C3392" s="41" t="s">
        <v>6818</v>
      </c>
      <c r="D3392" s="42" t="s">
        <v>21</v>
      </c>
      <c r="E3392" s="43">
        <v>26.27</v>
      </c>
      <c r="F3392" s="43">
        <v>19.52</v>
      </c>
      <c r="G3392" s="43">
        <v>45.79</v>
      </c>
      <c r="H3392" s="19">
        <v>9</v>
      </c>
    </row>
    <row r="3393" spans="1:8" ht="30" x14ac:dyDescent="0.25">
      <c r="A3393" s="40" t="s">
        <v>6819</v>
      </c>
      <c r="B3393" s="40"/>
      <c r="C3393" s="41" t="s">
        <v>6820</v>
      </c>
      <c r="D3393" s="42" t="s">
        <v>21</v>
      </c>
      <c r="E3393" s="43">
        <v>62.81</v>
      </c>
      <c r="F3393" s="43">
        <v>19.52</v>
      </c>
      <c r="G3393" s="43">
        <v>82.33</v>
      </c>
      <c r="H3393" s="19">
        <v>9</v>
      </c>
    </row>
    <row r="3394" spans="1:8" ht="30" x14ac:dyDescent="0.25">
      <c r="A3394" s="40" t="s">
        <v>6821</v>
      </c>
      <c r="B3394" s="40"/>
      <c r="C3394" s="41" t="s">
        <v>6822</v>
      </c>
      <c r="D3394" s="42" t="s">
        <v>21</v>
      </c>
      <c r="E3394" s="43">
        <v>75.83</v>
      </c>
      <c r="F3394" s="43">
        <v>19.52</v>
      </c>
      <c r="G3394" s="43">
        <v>95.35</v>
      </c>
      <c r="H3394" s="19">
        <v>9</v>
      </c>
    </row>
    <row r="3395" spans="1:8" ht="30" x14ac:dyDescent="0.25">
      <c r="A3395" s="40" t="s">
        <v>6823</v>
      </c>
      <c r="B3395" s="40"/>
      <c r="C3395" s="41" t="s">
        <v>6824</v>
      </c>
      <c r="D3395" s="42" t="s">
        <v>21</v>
      </c>
      <c r="E3395" s="43">
        <v>94.34</v>
      </c>
      <c r="F3395" s="43">
        <v>21.69</v>
      </c>
      <c r="G3395" s="43">
        <v>116.03</v>
      </c>
      <c r="H3395" s="19">
        <v>9</v>
      </c>
    </row>
    <row r="3396" spans="1:8" ht="30" x14ac:dyDescent="0.25">
      <c r="A3396" s="40" t="s">
        <v>6825</v>
      </c>
      <c r="B3396" s="40"/>
      <c r="C3396" s="41" t="s">
        <v>6826</v>
      </c>
      <c r="D3396" s="42" t="s">
        <v>21</v>
      </c>
      <c r="E3396" s="43">
        <v>252.74</v>
      </c>
      <c r="F3396" s="43">
        <v>19.52</v>
      </c>
      <c r="G3396" s="43">
        <v>272.26</v>
      </c>
      <c r="H3396" s="19">
        <v>9</v>
      </c>
    </row>
    <row r="3397" spans="1:8" ht="30" x14ac:dyDescent="0.25">
      <c r="A3397" s="40" t="s">
        <v>6827</v>
      </c>
      <c r="B3397" s="40"/>
      <c r="C3397" s="41" t="s">
        <v>6828</v>
      </c>
      <c r="D3397" s="42" t="s">
        <v>21</v>
      </c>
      <c r="E3397" s="43">
        <v>1217.28</v>
      </c>
      <c r="F3397" s="43">
        <v>43.37</v>
      </c>
      <c r="G3397" s="43">
        <v>1260.6500000000001</v>
      </c>
      <c r="H3397" s="19">
        <v>9</v>
      </c>
    </row>
    <row r="3398" spans="1:8" ht="30" x14ac:dyDescent="0.25">
      <c r="A3398" s="40" t="s">
        <v>6829</v>
      </c>
      <c r="B3398" s="40"/>
      <c r="C3398" s="41" t="s">
        <v>6830</v>
      </c>
      <c r="D3398" s="42"/>
      <c r="E3398" s="43"/>
      <c r="F3398" s="43"/>
      <c r="G3398" s="43"/>
      <c r="H3398" s="19">
        <v>5</v>
      </c>
    </row>
    <row r="3399" spans="1:8" ht="30" x14ac:dyDescent="0.25">
      <c r="A3399" s="40" t="s">
        <v>6831</v>
      </c>
      <c r="B3399" s="40"/>
      <c r="C3399" s="41" t="s">
        <v>6832</v>
      </c>
      <c r="D3399" s="42" t="s">
        <v>21</v>
      </c>
      <c r="E3399" s="43">
        <v>96.49</v>
      </c>
      <c r="F3399" s="43">
        <v>19.52</v>
      </c>
      <c r="G3399" s="43">
        <v>116.01</v>
      </c>
      <c r="H3399" s="19">
        <v>9</v>
      </c>
    </row>
    <row r="3400" spans="1:8" ht="30" x14ac:dyDescent="0.25">
      <c r="A3400" s="40" t="s">
        <v>6833</v>
      </c>
      <c r="B3400" s="40"/>
      <c r="C3400" s="41" t="s">
        <v>6834</v>
      </c>
      <c r="D3400" s="42" t="s">
        <v>21</v>
      </c>
      <c r="E3400" s="43">
        <v>102.72</v>
      </c>
      <c r="F3400" s="43">
        <v>19.52</v>
      </c>
      <c r="G3400" s="43">
        <v>122.24</v>
      </c>
      <c r="H3400" s="19">
        <v>9</v>
      </c>
    </row>
    <row r="3401" spans="1:8" ht="30" x14ac:dyDescent="0.25">
      <c r="A3401" s="40" t="s">
        <v>6835</v>
      </c>
      <c r="B3401" s="40"/>
      <c r="C3401" s="41" t="s">
        <v>6836</v>
      </c>
      <c r="D3401" s="42" t="s">
        <v>21</v>
      </c>
      <c r="E3401" s="43">
        <v>123.67</v>
      </c>
      <c r="F3401" s="43">
        <v>19.52</v>
      </c>
      <c r="G3401" s="43">
        <v>143.19</v>
      </c>
      <c r="H3401" s="19">
        <v>9</v>
      </c>
    </row>
    <row r="3402" spans="1:8" ht="30" x14ac:dyDescent="0.25">
      <c r="A3402" s="40" t="s">
        <v>6837</v>
      </c>
      <c r="B3402" s="40"/>
      <c r="C3402" s="41" t="s">
        <v>6838</v>
      </c>
      <c r="D3402" s="42" t="s">
        <v>21</v>
      </c>
      <c r="E3402" s="43">
        <v>155.38999999999999</v>
      </c>
      <c r="F3402" s="43">
        <v>19.52</v>
      </c>
      <c r="G3402" s="43">
        <v>174.91</v>
      </c>
      <c r="H3402" s="19">
        <v>9</v>
      </c>
    </row>
    <row r="3403" spans="1:8" ht="30" x14ac:dyDescent="0.25">
      <c r="A3403" s="40" t="s">
        <v>6839</v>
      </c>
      <c r="B3403" s="40"/>
      <c r="C3403" s="41" t="s">
        <v>6840</v>
      </c>
      <c r="D3403" s="42" t="s">
        <v>21</v>
      </c>
      <c r="E3403" s="43">
        <v>160.58000000000001</v>
      </c>
      <c r="F3403" s="43">
        <v>19.52</v>
      </c>
      <c r="G3403" s="43">
        <v>180.1</v>
      </c>
      <c r="H3403" s="19">
        <v>9</v>
      </c>
    </row>
    <row r="3404" spans="1:8" ht="30" x14ac:dyDescent="0.25">
      <c r="A3404" s="40" t="s">
        <v>6841</v>
      </c>
      <c r="B3404" s="40"/>
      <c r="C3404" s="41" t="s">
        <v>6842</v>
      </c>
      <c r="D3404" s="42" t="s">
        <v>21</v>
      </c>
      <c r="E3404" s="43">
        <v>91.53</v>
      </c>
      <c r="F3404" s="43">
        <v>19.52</v>
      </c>
      <c r="G3404" s="43">
        <v>111.05</v>
      </c>
      <c r="H3404" s="19">
        <v>9</v>
      </c>
    </row>
    <row r="3405" spans="1:8" ht="30" x14ac:dyDescent="0.25">
      <c r="A3405" s="40" t="s">
        <v>6843</v>
      </c>
      <c r="B3405" s="40"/>
      <c r="C3405" s="41" t="s">
        <v>6844</v>
      </c>
      <c r="D3405" s="42" t="s">
        <v>21</v>
      </c>
      <c r="E3405" s="43">
        <v>93.35</v>
      </c>
      <c r="F3405" s="43">
        <v>19.52</v>
      </c>
      <c r="G3405" s="43">
        <v>112.87</v>
      </c>
      <c r="H3405" s="19">
        <v>9</v>
      </c>
    </row>
    <row r="3406" spans="1:8" ht="30" x14ac:dyDescent="0.25">
      <c r="A3406" s="40" t="s">
        <v>6845</v>
      </c>
      <c r="B3406" s="40"/>
      <c r="C3406" s="41" t="s">
        <v>6846</v>
      </c>
      <c r="D3406" s="42" t="s">
        <v>21</v>
      </c>
      <c r="E3406" s="43">
        <v>56.98</v>
      </c>
      <c r="F3406" s="43">
        <v>19.52</v>
      </c>
      <c r="G3406" s="43">
        <v>76.5</v>
      </c>
      <c r="H3406" s="19">
        <v>9</v>
      </c>
    </row>
    <row r="3407" spans="1:8" ht="30" x14ac:dyDescent="0.25">
      <c r="A3407" s="40" t="s">
        <v>6847</v>
      </c>
      <c r="B3407" s="40"/>
      <c r="C3407" s="41" t="s">
        <v>6848</v>
      </c>
      <c r="D3407" s="42" t="s">
        <v>21</v>
      </c>
      <c r="E3407" s="43">
        <v>68.97</v>
      </c>
      <c r="F3407" s="43">
        <v>19.52</v>
      </c>
      <c r="G3407" s="43">
        <v>88.49</v>
      </c>
      <c r="H3407" s="19">
        <v>9</v>
      </c>
    </row>
    <row r="3408" spans="1:8" x14ac:dyDescent="0.25">
      <c r="A3408" s="40" t="s">
        <v>6849</v>
      </c>
      <c r="B3408" s="40"/>
      <c r="C3408" s="41" t="s">
        <v>6850</v>
      </c>
      <c r="D3408" s="42"/>
      <c r="E3408" s="43"/>
      <c r="F3408" s="43"/>
      <c r="G3408" s="43"/>
      <c r="H3408" s="19">
        <v>5</v>
      </c>
    </row>
    <row r="3409" spans="1:8" ht="30" x14ac:dyDescent="0.25">
      <c r="A3409" s="40" t="s">
        <v>6851</v>
      </c>
      <c r="B3409" s="40"/>
      <c r="C3409" s="41" t="s">
        <v>6852</v>
      </c>
      <c r="D3409" s="42" t="s">
        <v>21</v>
      </c>
      <c r="E3409" s="43">
        <v>315.26</v>
      </c>
      <c r="F3409" s="43">
        <v>65.06</v>
      </c>
      <c r="G3409" s="43">
        <v>380.32</v>
      </c>
      <c r="H3409" s="19">
        <v>9</v>
      </c>
    </row>
    <row r="3410" spans="1:8" x14ac:dyDescent="0.25">
      <c r="A3410" s="40" t="s">
        <v>6853</v>
      </c>
      <c r="B3410" s="40"/>
      <c r="C3410" s="41" t="s">
        <v>6854</v>
      </c>
      <c r="D3410" s="42" t="s">
        <v>21</v>
      </c>
      <c r="E3410" s="43">
        <v>266.19</v>
      </c>
      <c r="F3410" s="43">
        <v>65.06</v>
      </c>
      <c r="G3410" s="43">
        <v>331.25</v>
      </c>
      <c r="H3410" s="19">
        <v>9</v>
      </c>
    </row>
    <row r="3411" spans="1:8" x14ac:dyDescent="0.25">
      <c r="A3411" s="40" t="s">
        <v>6855</v>
      </c>
      <c r="B3411" s="40"/>
      <c r="C3411" s="41" t="s">
        <v>6856</v>
      </c>
      <c r="D3411" s="42" t="s">
        <v>21</v>
      </c>
      <c r="E3411" s="43">
        <v>276.18</v>
      </c>
      <c r="F3411" s="43">
        <v>65.06</v>
      </c>
      <c r="G3411" s="43">
        <v>341.24</v>
      </c>
      <c r="H3411" s="19">
        <v>9</v>
      </c>
    </row>
    <row r="3412" spans="1:8" x14ac:dyDescent="0.25">
      <c r="A3412" s="40" t="s">
        <v>6857</v>
      </c>
      <c r="B3412" s="40"/>
      <c r="C3412" s="41" t="s">
        <v>6858</v>
      </c>
      <c r="D3412" s="42" t="s">
        <v>21</v>
      </c>
      <c r="E3412" s="43">
        <v>416.45</v>
      </c>
      <c r="F3412" s="43">
        <v>65.06</v>
      </c>
      <c r="G3412" s="43">
        <v>481.51</v>
      </c>
      <c r="H3412" s="19">
        <v>9</v>
      </c>
    </row>
    <row r="3413" spans="1:8" ht="30" x14ac:dyDescent="0.25">
      <c r="A3413" s="40" t="s">
        <v>6859</v>
      </c>
      <c r="B3413" s="40"/>
      <c r="C3413" s="41" t="s">
        <v>6860</v>
      </c>
      <c r="D3413" s="42" t="s">
        <v>21</v>
      </c>
      <c r="E3413" s="43">
        <v>1009.33</v>
      </c>
      <c r="F3413" s="43">
        <v>65.06</v>
      </c>
      <c r="G3413" s="43">
        <v>1074.3900000000001</v>
      </c>
      <c r="H3413" s="19">
        <v>9</v>
      </c>
    </row>
    <row r="3414" spans="1:8" x14ac:dyDescent="0.25">
      <c r="A3414" s="40" t="s">
        <v>6861</v>
      </c>
      <c r="B3414" s="40"/>
      <c r="C3414" s="41" t="s">
        <v>6862</v>
      </c>
      <c r="D3414" s="42" t="s">
        <v>21</v>
      </c>
      <c r="E3414" s="43">
        <v>495.62</v>
      </c>
      <c r="F3414" s="43">
        <v>26.02</v>
      </c>
      <c r="G3414" s="43">
        <v>521.64</v>
      </c>
      <c r="H3414" s="19">
        <v>9</v>
      </c>
    </row>
    <row r="3415" spans="1:8" x14ac:dyDescent="0.25">
      <c r="A3415" s="40" t="s">
        <v>6863</v>
      </c>
      <c r="B3415" s="40"/>
      <c r="C3415" s="41" t="s">
        <v>6864</v>
      </c>
      <c r="D3415" s="42" t="s">
        <v>21</v>
      </c>
      <c r="E3415" s="43">
        <v>345.92</v>
      </c>
      <c r="F3415" s="43">
        <v>26.02</v>
      </c>
      <c r="G3415" s="43">
        <v>371.94</v>
      </c>
      <c r="H3415" s="19">
        <v>9</v>
      </c>
    </row>
    <row r="3416" spans="1:8" x14ac:dyDescent="0.25">
      <c r="A3416" s="40" t="s">
        <v>6865</v>
      </c>
      <c r="B3416" s="40"/>
      <c r="C3416" s="41" t="s">
        <v>6866</v>
      </c>
      <c r="D3416" s="42" t="s">
        <v>21</v>
      </c>
      <c r="E3416" s="43">
        <v>838.16</v>
      </c>
      <c r="F3416" s="43">
        <v>65.06</v>
      </c>
      <c r="G3416" s="43">
        <v>903.22</v>
      </c>
      <c r="H3416" s="19">
        <v>9</v>
      </c>
    </row>
    <row r="3417" spans="1:8" ht="30" x14ac:dyDescent="0.25">
      <c r="A3417" s="40" t="s">
        <v>6867</v>
      </c>
      <c r="B3417" s="40"/>
      <c r="C3417" s="41" t="s">
        <v>6868</v>
      </c>
      <c r="D3417" s="42" t="s">
        <v>21</v>
      </c>
      <c r="E3417" s="43">
        <v>629.92999999999995</v>
      </c>
      <c r="F3417" s="43">
        <v>19.52</v>
      </c>
      <c r="G3417" s="43">
        <v>649.45000000000005</v>
      </c>
      <c r="H3417" s="19">
        <v>9</v>
      </c>
    </row>
    <row r="3418" spans="1:8" ht="30" x14ac:dyDescent="0.25">
      <c r="A3418" s="40" t="s">
        <v>6869</v>
      </c>
      <c r="B3418" s="40"/>
      <c r="C3418" s="41" t="s">
        <v>6870</v>
      </c>
      <c r="D3418" s="42" t="s">
        <v>21</v>
      </c>
      <c r="E3418" s="43">
        <v>322.92</v>
      </c>
      <c r="F3418" s="43">
        <v>65.06</v>
      </c>
      <c r="G3418" s="43">
        <v>387.98</v>
      </c>
      <c r="H3418" s="19">
        <v>9</v>
      </c>
    </row>
    <row r="3419" spans="1:8" x14ac:dyDescent="0.25">
      <c r="A3419" s="40" t="s">
        <v>6871</v>
      </c>
      <c r="B3419" s="40"/>
      <c r="C3419" s="41" t="s">
        <v>6872</v>
      </c>
      <c r="D3419" s="42"/>
      <c r="E3419" s="43"/>
      <c r="F3419" s="43"/>
      <c r="G3419" s="43"/>
      <c r="H3419" s="19">
        <v>5</v>
      </c>
    </row>
    <row r="3420" spans="1:8" x14ac:dyDescent="0.25">
      <c r="A3420" s="40" t="s">
        <v>6873</v>
      </c>
      <c r="B3420" s="40"/>
      <c r="C3420" s="41" t="s">
        <v>6874</v>
      </c>
      <c r="D3420" s="42" t="s">
        <v>21</v>
      </c>
      <c r="E3420" s="43">
        <v>117.14</v>
      </c>
      <c r="F3420" s="43">
        <v>19.52</v>
      </c>
      <c r="G3420" s="43">
        <v>136.66</v>
      </c>
      <c r="H3420" s="19">
        <v>9</v>
      </c>
    </row>
    <row r="3421" spans="1:8" x14ac:dyDescent="0.25">
      <c r="A3421" s="40" t="s">
        <v>6875</v>
      </c>
      <c r="B3421" s="40"/>
      <c r="C3421" s="41" t="s">
        <v>6876</v>
      </c>
      <c r="D3421" s="42" t="s">
        <v>21</v>
      </c>
      <c r="E3421" s="43">
        <v>129.16999999999999</v>
      </c>
      <c r="F3421" s="43">
        <v>19.52</v>
      </c>
      <c r="G3421" s="43">
        <v>148.69</v>
      </c>
      <c r="H3421" s="19">
        <v>9</v>
      </c>
    </row>
    <row r="3422" spans="1:8" x14ac:dyDescent="0.25">
      <c r="A3422" s="40" t="s">
        <v>6877</v>
      </c>
      <c r="B3422" s="40"/>
      <c r="C3422" s="41" t="s">
        <v>6878</v>
      </c>
      <c r="D3422" s="42" t="s">
        <v>21</v>
      </c>
      <c r="E3422" s="43">
        <v>180.38</v>
      </c>
      <c r="F3422" s="43">
        <v>19.52</v>
      </c>
      <c r="G3422" s="43">
        <v>199.9</v>
      </c>
      <c r="H3422" s="19">
        <v>9</v>
      </c>
    </row>
    <row r="3423" spans="1:8" x14ac:dyDescent="0.25">
      <c r="A3423" s="40" t="s">
        <v>6879</v>
      </c>
      <c r="B3423" s="40"/>
      <c r="C3423" s="41" t="s">
        <v>6880</v>
      </c>
      <c r="D3423" s="42" t="s">
        <v>21</v>
      </c>
      <c r="E3423" s="43">
        <v>215.76</v>
      </c>
      <c r="F3423" s="43">
        <v>19.52</v>
      </c>
      <c r="G3423" s="43">
        <v>235.28</v>
      </c>
      <c r="H3423" s="19">
        <v>9</v>
      </c>
    </row>
    <row r="3424" spans="1:8" x14ac:dyDescent="0.25">
      <c r="A3424" s="40" t="s">
        <v>6881</v>
      </c>
      <c r="B3424" s="40"/>
      <c r="C3424" s="41" t="s">
        <v>6882</v>
      </c>
      <c r="D3424" s="42" t="s">
        <v>21</v>
      </c>
      <c r="E3424" s="43">
        <v>297.98</v>
      </c>
      <c r="F3424" s="43">
        <v>19.52</v>
      </c>
      <c r="G3424" s="43">
        <v>317.5</v>
      </c>
      <c r="H3424" s="19">
        <v>9</v>
      </c>
    </row>
    <row r="3425" spans="1:8" x14ac:dyDescent="0.25">
      <c r="A3425" s="40" t="s">
        <v>6883</v>
      </c>
      <c r="B3425" s="40"/>
      <c r="C3425" s="41" t="s">
        <v>6884</v>
      </c>
      <c r="D3425" s="42" t="s">
        <v>21</v>
      </c>
      <c r="E3425" s="43">
        <v>513</v>
      </c>
      <c r="F3425" s="43">
        <v>19.52</v>
      </c>
      <c r="G3425" s="43">
        <v>532.52</v>
      </c>
      <c r="H3425" s="19">
        <v>9</v>
      </c>
    </row>
    <row r="3426" spans="1:8" x14ac:dyDescent="0.25">
      <c r="A3426" s="40" t="s">
        <v>6885</v>
      </c>
      <c r="B3426" s="40"/>
      <c r="C3426" s="41" t="s">
        <v>6886</v>
      </c>
      <c r="D3426" s="42" t="s">
        <v>21</v>
      </c>
      <c r="E3426" s="43">
        <v>627.86</v>
      </c>
      <c r="F3426" s="43">
        <v>19.52</v>
      </c>
      <c r="G3426" s="43">
        <v>647.38</v>
      </c>
      <c r="H3426" s="19">
        <v>9</v>
      </c>
    </row>
    <row r="3427" spans="1:8" x14ac:dyDescent="0.25">
      <c r="A3427" s="40" t="s">
        <v>6887</v>
      </c>
      <c r="B3427" s="40"/>
      <c r="C3427" s="41" t="s">
        <v>6888</v>
      </c>
      <c r="D3427" s="42" t="s">
        <v>21</v>
      </c>
      <c r="E3427" s="43">
        <v>1067</v>
      </c>
      <c r="F3427" s="43">
        <v>26.02</v>
      </c>
      <c r="G3427" s="43">
        <v>1093.02</v>
      </c>
      <c r="H3427" s="19">
        <v>9</v>
      </c>
    </row>
    <row r="3428" spans="1:8" x14ac:dyDescent="0.25">
      <c r="A3428" s="40" t="s">
        <v>6889</v>
      </c>
      <c r="B3428" s="40"/>
      <c r="C3428" s="41" t="s">
        <v>6890</v>
      </c>
      <c r="D3428" s="42" t="s">
        <v>21</v>
      </c>
      <c r="E3428" s="43">
        <v>88.82</v>
      </c>
      <c r="F3428" s="43">
        <v>19.52</v>
      </c>
      <c r="G3428" s="43">
        <v>108.34</v>
      </c>
      <c r="H3428" s="19">
        <v>9</v>
      </c>
    </row>
    <row r="3429" spans="1:8" x14ac:dyDescent="0.25">
      <c r="A3429" s="40" t="s">
        <v>6891</v>
      </c>
      <c r="B3429" s="40"/>
      <c r="C3429" s="41" t="s">
        <v>6892</v>
      </c>
      <c r="D3429" s="42" t="s">
        <v>21</v>
      </c>
      <c r="E3429" s="43">
        <v>121.02</v>
      </c>
      <c r="F3429" s="43">
        <v>19.52</v>
      </c>
      <c r="G3429" s="43">
        <v>140.54</v>
      </c>
      <c r="H3429" s="19">
        <v>9</v>
      </c>
    </row>
    <row r="3430" spans="1:8" x14ac:dyDescent="0.25">
      <c r="A3430" s="40" t="s">
        <v>6893</v>
      </c>
      <c r="B3430" s="40"/>
      <c r="C3430" s="41" t="s">
        <v>6894</v>
      </c>
      <c r="D3430" s="42" t="s">
        <v>21</v>
      </c>
      <c r="E3430" s="43">
        <v>152.78</v>
      </c>
      <c r="F3430" s="43">
        <v>19.52</v>
      </c>
      <c r="G3430" s="43">
        <v>172.3</v>
      </c>
      <c r="H3430" s="19">
        <v>9</v>
      </c>
    </row>
    <row r="3431" spans="1:8" x14ac:dyDescent="0.25">
      <c r="A3431" s="40" t="s">
        <v>6895</v>
      </c>
      <c r="B3431" s="40"/>
      <c r="C3431" s="41" t="s">
        <v>6896</v>
      </c>
      <c r="D3431" s="42" t="s">
        <v>21</v>
      </c>
      <c r="E3431" s="43">
        <v>215.83</v>
      </c>
      <c r="F3431" s="43">
        <v>19.52</v>
      </c>
      <c r="G3431" s="43">
        <v>235.35</v>
      </c>
      <c r="H3431" s="19">
        <v>9</v>
      </c>
    </row>
    <row r="3432" spans="1:8" x14ac:dyDescent="0.25">
      <c r="A3432" s="40" t="s">
        <v>6897</v>
      </c>
      <c r="B3432" s="40"/>
      <c r="C3432" s="41" t="s">
        <v>6898</v>
      </c>
      <c r="D3432" s="42" t="s">
        <v>21</v>
      </c>
      <c r="E3432" s="43">
        <v>354.25</v>
      </c>
      <c r="F3432" s="43">
        <v>19.52</v>
      </c>
      <c r="G3432" s="43">
        <v>373.77</v>
      </c>
      <c r="H3432" s="19">
        <v>9</v>
      </c>
    </row>
    <row r="3433" spans="1:8" x14ac:dyDescent="0.25">
      <c r="A3433" s="40" t="s">
        <v>6899</v>
      </c>
      <c r="B3433" s="40"/>
      <c r="C3433" s="41" t="s">
        <v>6900</v>
      </c>
      <c r="D3433" s="42" t="s">
        <v>21</v>
      </c>
      <c r="E3433" s="43">
        <v>530.69000000000005</v>
      </c>
      <c r="F3433" s="43">
        <v>19.52</v>
      </c>
      <c r="G3433" s="43">
        <v>550.21</v>
      </c>
      <c r="H3433" s="19">
        <v>9</v>
      </c>
    </row>
    <row r="3434" spans="1:8" x14ac:dyDescent="0.25">
      <c r="A3434" s="40" t="s">
        <v>6901</v>
      </c>
      <c r="B3434" s="40"/>
      <c r="C3434" s="41" t="s">
        <v>6902</v>
      </c>
      <c r="D3434" s="42" t="s">
        <v>21</v>
      </c>
      <c r="E3434" s="43">
        <v>917.35</v>
      </c>
      <c r="F3434" s="43">
        <v>26.02</v>
      </c>
      <c r="G3434" s="43">
        <v>943.37</v>
      </c>
      <c r="H3434" s="19">
        <v>9</v>
      </c>
    </row>
    <row r="3435" spans="1:8" x14ac:dyDescent="0.25">
      <c r="A3435" s="40" t="s">
        <v>6903</v>
      </c>
      <c r="B3435" s="40"/>
      <c r="C3435" s="41" t="s">
        <v>6904</v>
      </c>
      <c r="D3435" s="42" t="s">
        <v>21</v>
      </c>
      <c r="E3435" s="43">
        <v>86.07</v>
      </c>
      <c r="F3435" s="43">
        <v>19.52</v>
      </c>
      <c r="G3435" s="43">
        <v>105.59</v>
      </c>
      <c r="H3435" s="19">
        <v>9</v>
      </c>
    </row>
    <row r="3436" spans="1:8" x14ac:dyDescent="0.25">
      <c r="A3436" s="40" t="s">
        <v>6905</v>
      </c>
      <c r="B3436" s="40"/>
      <c r="C3436" s="41" t="s">
        <v>6906</v>
      </c>
      <c r="D3436" s="42" t="s">
        <v>21</v>
      </c>
      <c r="E3436" s="43">
        <v>119.52</v>
      </c>
      <c r="F3436" s="43">
        <v>19.52</v>
      </c>
      <c r="G3436" s="43">
        <v>139.04</v>
      </c>
      <c r="H3436" s="19">
        <v>9</v>
      </c>
    </row>
    <row r="3437" spans="1:8" x14ac:dyDescent="0.25">
      <c r="A3437" s="40" t="s">
        <v>6907</v>
      </c>
      <c r="B3437" s="40"/>
      <c r="C3437" s="41" t="s">
        <v>6908</v>
      </c>
      <c r="D3437" s="42" t="s">
        <v>21</v>
      </c>
      <c r="E3437" s="43">
        <v>146.76</v>
      </c>
      <c r="F3437" s="43">
        <v>19.52</v>
      </c>
      <c r="G3437" s="43">
        <v>166.28</v>
      </c>
      <c r="H3437" s="19">
        <v>9</v>
      </c>
    </row>
    <row r="3438" spans="1:8" x14ac:dyDescent="0.25">
      <c r="A3438" s="40" t="s">
        <v>6909</v>
      </c>
      <c r="B3438" s="40"/>
      <c r="C3438" s="41" t="s">
        <v>6910</v>
      </c>
      <c r="D3438" s="42" t="s">
        <v>21</v>
      </c>
      <c r="E3438" s="43">
        <v>200.1</v>
      </c>
      <c r="F3438" s="43">
        <v>19.52</v>
      </c>
      <c r="G3438" s="43">
        <v>219.62</v>
      </c>
      <c r="H3438" s="19">
        <v>9</v>
      </c>
    </row>
    <row r="3439" spans="1:8" x14ac:dyDescent="0.25">
      <c r="A3439" s="40" t="s">
        <v>6911</v>
      </c>
      <c r="B3439" s="40"/>
      <c r="C3439" s="41" t="s">
        <v>6912</v>
      </c>
      <c r="D3439" s="42" t="s">
        <v>21</v>
      </c>
      <c r="E3439" s="43">
        <v>322.3</v>
      </c>
      <c r="F3439" s="43">
        <v>19.52</v>
      </c>
      <c r="G3439" s="43">
        <v>341.82</v>
      </c>
      <c r="H3439" s="19">
        <v>9</v>
      </c>
    </row>
    <row r="3440" spans="1:8" ht="45" x14ac:dyDescent="0.25">
      <c r="A3440" s="40" t="s">
        <v>6913</v>
      </c>
      <c r="B3440" s="40"/>
      <c r="C3440" s="41" t="s">
        <v>6914</v>
      </c>
      <c r="D3440" s="42" t="s">
        <v>21</v>
      </c>
      <c r="E3440" s="43">
        <v>7032.95</v>
      </c>
      <c r="F3440" s="43">
        <v>32.53</v>
      </c>
      <c r="G3440" s="43">
        <v>7065.48</v>
      </c>
      <c r="H3440" s="19">
        <v>9</v>
      </c>
    </row>
    <row r="3441" spans="1:8" ht="45" x14ac:dyDescent="0.25">
      <c r="A3441" s="40" t="s">
        <v>6915</v>
      </c>
      <c r="B3441" s="40"/>
      <c r="C3441" s="41" t="s">
        <v>6916</v>
      </c>
      <c r="D3441" s="42" t="s">
        <v>21</v>
      </c>
      <c r="E3441" s="43">
        <v>166.94</v>
      </c>
      <c r="F3441" s="43">
        <v>19.52</v>
      </c>
      <c r="G3441" s="43">
        <v>186.46</v>
      </c>
      <c r="H3441" s="19">
        <v>9</v>
      </c>
    </row>
    <row r="3442" spans="1:8" ht="30" x14ac:dyDescent="0.25">
      <c r="A3442" s="40" t="s">
        <v>6917</v>
      </c>
      <c r="B3442" s="40"/>
      <c r="C3442" s="41" t="s">
        <v>6918</v>
      </c>
      <c r="D3442" s="42" t="s">
        <v>21</v>
      </c>
      <c r="E3442" s="43">
        <v>515.88</v>
      </c>
      <c r="F3442" s="43">
        <v>19.52</v>
      </c>
      <c r="G3442" s="43">
        <v>535.4</v>
      </c>
      <c r="H3442" s="19">
        <v>9</v>
      </c>
    </row>
    <row r="3443" spans="1:8" x14ac:dyDescent="0.25">
      <c r="A3443" s="40" t="s">
        <v>6919</v>
      </c>
      <c r="B3443" s="40"/>
      <c r="C3443" s="41" t="s">
        <v>6920</v>
      </c>
      <c r="D3443" s="42" t="s">
        <v>21</v>
      </c>
      <c r="E3443" s="43">
        <v>475.3</v>
      </c>
      <c r="F3443" s="43">
        <v>19.52</v>
      </c>
      <c r="G3443" s="43">
        <v>494.82</v>
      </c>
      <c r="H3443" s="19">
        <v>9</v>
      </c>
    </row>
    <row r="3444" spans="1:8" x14ac:dyDescent="0.25">
      <c r="A3444" s="40" t="s">
        <v>6921</v>
      </c>
      <c r="B3444" s="40"/>
      <c r="C3444" s="41" t="s">
        <v>6922</v>
      </c>
      <c r="D3444" s="42" t="s">
        <v>21</v>
      </c>
      <c r="E3444" s="43">
        <v>912.22</v>
      </c>
      <c r="F3444" s="43">
        <v>26.02</v>
      </c>
      <c r="G3444" s="43">
        <v>938.24</v>
      </c>
      <c r="H3444" s="19">
        <v>9</v>
      </c>
    </row>
    <row r="3445" spans="1:8" x14ac:dyDescent="0.25">
      <c r="A3445" s="40" t="s">
        <v>6923</v>
      </c>
      <c r="B3445" s="40"/>
      <c r="C3445" s="41" t="s">
        <v>6924</v>
      </c>
      <c r="D3445" s="42" t="s">
        <v>21</v>
      </c>
      <c r="E3445" s="43">
        <v>360.44</v>
      </c>
      <c r="F3445" s="43">
        <v>19.52</v>
      </c>
      <c r="G3445" s="43">
        <v>379.96</v>
      </c>
      <c r="H3445" s="19">
        <v>9</v>
      </c>
    </row>
    <row r="3446" spans="1:8" ht="45" x14ac:dyDescent="0.25">
      <c r="A3446" s="40" t="s">
        <v>6925</v>
      </c>
      <c r="B3446" s="40"/>
      <c r="C3446" s="41" t="s">
        <v>6926</v>
      </c>
      <c r="D3446" s="42" t="s">
        <v>21</v>
      </c>
      <c r="E3446" s="43">
        <v>145.72999999999999</v>
      </c>
      <c r="F3446" s="43">
        <v>10.84</v>
      </c>
      <c r="G3446" s="43">
        <v>156.57</v>
      </c>
      <c r="H3446" s="19">
        <v>9</v>
      </c>
    </row>
    <row r="3447" spans="1:8" ht="45" x14ac:dyDescent="0.25">
      <c r="A3447" s="40" t="s">
        <v>6927</v>
      </c>
      <c r="B3447" s="40"/>
      <c r="C3447" s="41" t="s">
        <v>6928</v>
      </c>
      <c r="D3447" s="42" t="s">
        <v>21</v>
      </c>
      <c r="E3447" s="43">
        <v>5959.66</v>
      </c>
      <c r="F3447" s="43">
        <v>26.02</v>
      </c>
      <c r="G3447" s="43">
        <v>5985.68</v>
      </c>
      <c r="H3447" s="19">
        <v>9</v>
      </c>
    </row>
    <row r="3448" spans="1:8" ht="45" x14ac:dyDescent="0.25">
      <c r="A3448" s="40" t="s">
        <v>6929</v>
      </c>
      <c r="B3448" s="40"/>
      <c r="C3448" s="41" t="s">
        <v>6930</v>
      </c>
      <c r="D3448" s="42" t="s">
        <v>21</v>
      </c>
      <c r="E3448" s="43">
        <v>2088.33</v>
      </c>
      <c r="F3448" s="43">
        <v>26.02</v>
      </c>
      <c r="G3448" s="43">
        <v>2114.35</v>
      </c>
      <c r="H3448" s="19">
        <v>9</v>
      </c>
    </row>
    <row r="3449" spans="1:8" ht="45" x14ac:dyDescent="0.25">
      <c r="A3449" s="40" t="s">
        <v>6931</v>
      </c>
      <c r="B3449" s="40"/>
      <c r="C3449" s="41" t="s">
        <v>6932</v>
      </c>
      <c r="D3449" s="42" t="s">
        <v>21</v>
      </c>
      <c r="E3449" s="43">
        <v>399.35</v>
      </c>
      <c r="F3449" s="43">
        <v>19.52</v>
      </c>
      <c r="G3449" s="43">
        <v>418.87</v>
      </c>
      <c r="H3449" s="19">
        <v>9</v>
      </c>
    </row>
    <row r="3450" spans="1:8" ht="30" x14ac:dyDescent="0.25">
      <c r="A3450" s="40" t="s">
        <v>6933</v>
      </c>
      <c r="B3450" s="40"/>
      <c r="C3450" s="41" t="s">
        <v>6934</v>
      </c>
      <c r="D3450" s="42" t="s">
        <v>21</v>
      </c>
      <c r="E3450" s="43">
        <v>197.3</v>
      </c>
      <c r="F3450" s="43">
        <v>19.52</v>
      </c>
      <c r="G3450" s="43">
        <v>216.82</v>
      </c>
      <c r="H3450" s="19">
        <v>9</v>
      </c>
    </row>
    <row r="3451" spans="1:8" ht="30" x14ac:dyDescent="0.25">
      <c r="A3451" s="40" t="s">
        <v>6935</v>
      </c>
      <c r="B3451" s="40"/>
      <c r="C3451" s="41" t="s">
        <v>6936</v>
      </c>
      <c r="D3451" s="42" t="s">
        <v>21</v>
      </c>
      <c r="E3451" s="43">
        <v>274.14</v>
      </c>
      <c r="F3451" s="43">
        <v>19.52</v>
      </c>
      <c r="G3451" s="43">
        <v>293.66000000000003</v>
      </c>
      <c r="H3451" s="19">
        <v>9</v>
      </c>
    </row>
    <row r="3452" spans="1:8" ht="30" x14ac:dyDescent="0.25">
      <c r="A3452" s="40" t="s">
        <v>6937</v>
      </c>
      <c r="B3452" s="40"/>
      <c r="C3452" s="41" t="s">
        <v>6938</v>
      </c>
      <c r="D3452" s="42" t="s">
        <v>21</v>
      </c>
      <c r="E3452" s="43">
        <v>545.38</v>
      </c>
      <c r="F3452" s="43">
        <v>19.52</v>
      </c>
      <c r="G3452" s="43">
        <v>564.9</v>
      </c>
      <c r="H3452" s="19">
        <v>9</v>
      </c>
    </row>
    <row r="3453" spans="1:8" ht="30" x14ac:dyDescent="0.25">
      <c r="A3453" s="40" t="s">
        <v>6939</v>
      </c>
      <c r="B3453" s="40"/>
      <c r="C3453" s="41" t="s">
        <v>6940</v>
      </c>
      <c r="D3453" s="42" t="s">
        <v>21</v>
      </c>
      <c r="E3453" s="43">
        <v>661.23</v>
      </c>
      <c r="F3453" s="43">
        <v>19.52</v>
      </c>
      <c r="G3453" s="43">
        <v>680.75</v>
      </c>
      <c r="H3453" s="19">
        <v>9</v>
      </c>
    </row>
    <row r="3454" spans="1:8" ht="30" x14ac:dyDescent="0.25">
      <c r="A3454" s="40" t="s">
        <v>6941</v>
      </c>
      <c r="B3454" s="40"/>
      <c r="C3454" s="41" t="s">
        <v>6942</v>
      </c>
      <c r="D3454" s="42" t="s">
        <v>21</v>
      </c>
      <c r="E3454" s="43">
        <v>1100.79</v>
      </c>
      <c r="F3454" s="43">
        <v>19.52</v>
      </c>
      <c r="G3454" s="43">
        <v>1120.31</v>
      </c>
      <c r="H3454" s="19">
        <v>9</v>
      </c>
    </row>
    <row r="3455" spans="1:8" ht="30" x14ac:dyDescent="0.25">
      <c r="A3455" s="40" t="s">
        <v>6943</v>
      </c>
      <c r="B3455" s="40"/>
      <c r="C3455" s="41" t="s">
        <v>6944</v>
      </c>
      <c r="D3455" s="42" t="s">
        <v>21</v>
      </c>
      <c r="E3455" s="43">
        <v>2199.2800000000002</v>
      </c>
      <c r="F3455" s="43">
        <v>26.02</v>
      </c>
      <c r="G3455" s="43">
        <v>2225.3000000000002</v>
      </c>
      <c r="H3455" s="19">
        <v>9</v>
      </c>
    </row>
    <row r="3456" spans="1:8" ht="30" x14ac:dyDescent="0.25">
      <c r="A3456" s="40" t="s">
        <v>6945</v>
      </c>
      <c r="B3456" s="40"/>
      <c r="C3456" s="41" t="s">
        <v>6946</v>
      </c>
      <c r="D3456" s="42" t="s">
        <v>21</v>
      </c>
      <c r="E3456" s="43">
        <v>5449.21</v>
      </c>
      <c r="F3456" s="43">
        <v>26.02</v>
      </c>
      <c r="G3456" s="43">
        <v>5475.23</v>
      </c>
      <c r="H3456" s="19">
        <v>9</v>
      </c>
    </row>
    <row r="3457" spans="1:8" ht="45" x14ac:dyDescent="0.25">
      <c r="A3457" s="40" t="s">
        <v>6947</v>
      </c>
      <c r="B3457" s="40"/>
      <c r="C3457" s="41" t="s">
        <v>6948</v>
      </c>
      <c r="D3457" s="42" t="s">
        <v>21</v>
      </c>
      <c r="E3457" s="43">
        <v>66.040000000000006</v>
      </c>
      <c r="F3457" s="43">
        <v>13.01</v>
      </c>
      <c r="G3457" s="43">
        <v>79.05</v>
      </c>
      <c r="H3457" s="19">
        <v>9</v>
      </c>
    </row>
    <row r="3458" spans="1:8" ht="45" x14ac:dyDescent="0.25">
      <c r="A3458" s="40" t="s">
        <v>6949</v>
      </c>
      <c r="B3458" s="40"/>
      <c r="C3458" s="41" t="s">
        <v>6950</v>
      </c>
      <c r="D3458" s="42" t="s">
        <v>21</v>
      </c>
      <c r="E3458" s="43">
        <v>85.88</v>
      </c>
      <c r="F3458" s="43">
        <v>19.52</v>
      </c>
      <c r="G3458" s="43">
        <v>105.4</v>
      </c>
      <c r="H3458" s="19">
        <v>9</v>
      </c>
    </row>
    <row r="3459" spans="1:8" ht="45" x14ac:dyDescent="0.25">
      <c r="A3459" s="40" t="s">
        <v>6951</v>
      </c>
      <c r="B3459" s="40"/>
      <c r="C3459" s="41" t="s">
        <v>6952</v>
      </c>
      <c r="D3459" s="42" t="s">
        <v>21</v>
      </c>
      <c r="E3459" s="43">
        <v>106.74</v>
      </c>
      <c r="F3459" s="43">
        <v>17.350000000000001</v>
      </c>
      <c r="G3459" s="43">
        <v>124.09</v>
      </c>
      <c r="H3459" s="19">
        <v>9</v>
      </c>
    </row>
    <row r="3460" spans="1:8" ht="45" x14ac:dyDescent="0.25">
      <c r="A3460" s="40" t="s">
        <v>6953</v>
      </c>
      <c r="B3460" s="40"/>
      <c r="C3460" s="41" t="s">
        <v>6954</v>
      </c>
      <c r="D3460" s="42" t="s">
        <v>21</v>
      </c>
      <c r="E3460" s="43">
        <v>110.66</v>
      </c>
      <c r="F3460" s="43">
        <v>19.52</v>
      </c>
      <c r="G3460" s="43">
        <v>130.18</v>
      </c>
      <c r="H3460" s="19">
        <v>9</v>
      </c>
    </row>
    <row r="3461" spans="1:8" ht="45" x14ac:dyDescent="0.25">
      <c r="A3461" s="40" t="s">
        <v>6955</v>
      </c>
      <c r="B3461" s="40"/>
      <c r="C3461" s="41" t="s">
        <v>6956</v>
      </c>
      <c r="D3461" s="42" t="s">
        <v>21</v>
      </c>
      <c r="E3461" s="43">
        <v>444.7</v>
      </c>
      <c r="F3461" s="43">
        <v>19.52</v>
      </c>
      <c r="G3461" s="43">
        <v>464.22</v>
      </c>
      <c r="H3461" s="19">
        <v>9</v>
      </c>
    </row>
    <row r="3462" spans="1:8" ht="45" x14ac:dyDescent="0.25">
      <c r="A3462" s="40" t="s">
        <v>6957</v>
      </c>
      <c r="B3462" s="40"/>
      <c r="C3462" s="41" t="s">
        <v>6958</v>
      </c>
      <c r="D3462" s="42" t="s">
        <v>21</v>
      </c>
      <c r="E3462" s="43">
        <v>646.54</v>
      </c>
      <c r="F3462" s="43">
        <v>19.52</v>
      </c>
      <c r="G3462" s="43">
        <v>666.06</v>
      </c>
      <c r="H3462" s="19">
        <v>9</v>
      </c>
    </row>
    <row r="3463" spans="1:8" ht="45" x14ac:dyDescent="0.25">
      <c r="A3463" s="40" t="s">
        <v>6959</v>
      </c>
      <c r="B3463" s="40"/>
      <c r="C3463" s="41" t="s">
        <v>6960</v>
      </c>
      <c r="D3463" s="42" t="s">
        <v>21</v>
      </c>
      <c r="E3463" s="43">
        <v>5778.38</v>
      </c>
      <c r="F3463" s="43">
        <v>86.74</v>
      </c>
      <c r="G3463" s="43">
        <v>5865.12</v>
      </c>
      <c r="H3463" s="19">
        <v>9</v>
      </c>
    </row>
    <row r="3464" spans="1:8" ht="45" x14ac:dyDescent="0.25">
      <c r="A3464" s="40" t="s">
        <v>6961</v>
      </c>
      <c r="B3464" s="40"/>
      <c r="C3464" s="41" t="s">
        <v>6962</v>
      </c>
      <c r="D3464" s="42" t="s">
        <v>21</v>
      </c>
      <c r="E3464" s="43">
        <v>5997.82</v>
      </c>
      <c r="F3464" s="43">
        <v>86.74</v>
      </c>
      <c r="G3464" s="43">
        <v>6084.56</v>
      </c>
      <c r="H3464" s="19">
        <v>9</v>
      </c>
    </row>
    <row r="3465" spans="1:8" x14ac:dyDescent="0.25">
      <c r="A3465" s="40" t="s">
        <v>6963</v>
      </c>
      <c r="B3465" s="40"/>
      <c r="C3465" s="41" t="s">
        <v>6964</v>
      </c>
      <c r="D3465" s="42" t="s">
        <v>21</v>
      </c>
      <c r="E3465" s="43">
        <v>509.89</v>
      </c>
      <c r="F3465" s="43">
        <v>43.37</v>
      </c>
      <c r="G3465" s="43">
        <v>553.26</v>
      </c>
      <c r="H3465" s="19">
        <v>9</v>
      </c>
    </row>
    <row r="3466" spans="1:8" x14ac:dyDescent="0.25">
      <c r="A3466" s="40" t="s">
        <v>6965</v>
      </c>
      <c r="B3466" s="40"/>
      <c r="C3466" s="41" t="s">
        <v>6966</v>
      </c>
      <c r="D3466" s="42"/>
      <c r="E3466" s="43"/>
      <c r="F3466" s="43"/>
      <c r="G3466" s="43"/>
      <c r="H3466" s="19">
        <v>5</v>
      </c>
    </row>
    <row r="3467" spans="1:8" ht="30" x14ac:dyDescent="0.25">
      <c r="A3467" s="40" t="s">
        <v>6967</v>
      </c>
      <c r="B3467" s="40"/>
      <c r="C3467" s="41" t="s">
        <v>6968</v>
      </c>
      <c r="D3467" s="42" t="s">
        <v>21</v>
      </c>
      <c r="E3467" s="43">
        <v>1251.26</v>
      </c>
      <c r="F3467" s="43">
        <v>54.21</v>
      </c>
      <c r="G3467" s="43">
        <v>1305.47</v>
      </c>
      <c r="H3467" s="19">
        <v>9</v>
      </c>
    </row>
    <row r="3468" spans="1:8" ht="30" x14ac:dyDescent="0.25">
      <c r="A3468" s="40" t="s">
        <v>6969</v>
      </c>
      <c r="B3468" s="40"/>
      <c r="C3468" s="41" t="s">
        <v>6970</v>
      </c>
      <c r="D3468" s="42" t="s">
        <v>21</v>
      </c>
      <c r="E3468" s="43">
        <v>1365.51</v>
      </c>
      <c r="F3468" s="43">
        <v>151.80000000000001</v>
      </c>
      <c r="G3468" s="43">
        <v>1517.31</v>
      </c>
      <c r="H3468" s="19">
        <v>9</v>
      </c>
    </row>
    <row r="3469" spans="1:8" ht="30" x14ac:dyDescent="0.25">
      <c r="A3469" s="40" t="s">
        <v>6971</v>
      </c>
      <c r="B3469" s="40"/>
      <c r="C3469" s="41" t="s">
        <v>6972</v>
      </c>
      <c r="D3469" s="42" t="s">
        <v>21</v>
      </c>
      <c r="E3469" s="43">
        <v>2333.54</v>
      </c>
      <c r="F3469" s="43">
        <v>151.80000000000001</v>
      </c>
      <c r="G3469" s="43">
        <v>2485.34</v>
      </c>
      <c r="H3469" s="19">
        <v>9</v>
      </c>
    </row>
    <row r="3470" spans="1:8" ht="30" x14ac:dyDescent="0.25">
      <c r="A3470" s="40" t="s">
        <v>6973</v>
      </c>
      <c r="B3470" s="40"/>
      <c r="C3470" s="41" t="s">
        <v>6974</v>
      </c>
      <c r="D3470" s="42" t="s">
        <v>21</v>
      </c>
      <c r="E3470" s="43">
        <v>1131.77</v>
      </c>
      <c r="F3470" s="43">
        <v>151.80000000000001</v>
      </c>
      <c r="G3470" s="43">
        <v>1283.57</v>
      </c>
      <c r="H3470" s="19">
        <v>9</v>
      </c>
    </row>
    <row r="3471" spans="1:8" ht="30" x14ac:dyDescent="0.25">
      <c r="A3471" s="40" t="s">
        <v>6975</v>
      </c>
      <c r="B3471" s="40"/>
      <c r="C3471" s="41" t="s">
        <v>6976</v>
      </c>
      <c r="D3471" s="42" t="s">
        <v>21</v>
      </c>
      <c r="E3471" s="43">
        <v>2374.2199999999998</v>
      </c>
      <c r="F3471" s="43">
        <v>151.80000000000001</v>
      </c>
      <c r="G3471" s="43">
        <v>2526.02</v>
      </c>
      <c r="H3471" s="19">
        <v>9</v>
      </c>
    </row>
    <row r="3472" spans="1:8" x14ac:dyDescent="0.25">
      <c r="A3472" s="40" t="s">
        <v>6977</v>
      </c>
      <c r="B3472" s="40"/>
      <c r="C3472" s="41" t="s">
        <v>6978</v>
      </c>
      <c r="D3472" s="42" t="s">
        <v>21</v>
      </c>
      <c r="E3472" s="43">
        <v>1380.33</v>
      </c>
      <c r="F3472" s="43">
        <v>86.74</v>
      </c>
      <c r="G3472" s="43">
        <v>1467.07</v>
      </c>
      <c r="H3472" s="19">
        <v>9</v>
      </c>
    </row>
    <row r="3473" spans="1:8" x14ac:dyDescent="0.25">
      <c r="A3473" s="40" t="s">
        <v>6979</v>
      </c>
      <c r="B3473" s="40"/>
      <c r="C3473" s="41" t="s">
        <v>6980</v>
      </c>
      <c r="D3473" s="42" t="s">
        <v>21</v>
      </c>
      <c r="E3473" s="43">
        <v>2972.53</v>
      </c>
      <c r="F3473" s="43">
        <v>86.74</v>
      </c>
      <c r="G3473" s="43">
        <v>3059.27</v>
      </c>
      <c r="H3473" s="19">
        <v>9</v>
      </c>
    </row>
    <row r="3474" spans="1:8" ht="30" x14ac:dyDescent="0.25">
      <c r="A3474" s="40" t="s">
        <v>6981</v>
      </c>
      <c r="B3474" s="40"/>
      <c r="C3474" s="41" t="s">
        <v>6982</v>
      </c>
      <c r="D3474" s="42" t="s">
        <v>21</v>
      </c>
      <c r="E3474" s="43">
        <v>882.85</v>
      </c>
      <c r="F3474" s="43">
        <v>86.74</v>
      </c>
      <c r="G3474" s="43">
        <v>969.59</v>
      </c>
      <c r="H3474" s="19">
        <v>9</v>
      </c>
    </row>
    <row r="3475" spans="1:8" ht="30" x14ac:dyDescent="0.25">
      <c r="A3475" s="40" t="s">
        <v>6983</v>
      </c>
      <c r="B3475" s="40"/>
      <c r="C3475" s="41" t="s">
        <v>6984</v>
      </c>
      <c r="D3475" s="42" t="s">
        <v>21</v>
      </c>
      <c r="E3475" s="43">
        <v>684.84</v>
      </c>
      <c r="F3475" s="43">
        <v>86.74</v>
      </c>
      <c r="G3475" s="43">
        <v>771.58</v>
      </c>
      <c r="H3475" s="19">
        <v>9</v>
      </c>
    </row>
    <row r="3476" spans="1:8" ht="30" x14ac:dyDescent="0.25">
      <c r="A3476" s="40" t="s">
        <v>6985</v>
      </c>
      <c r="B3476" s="40"/>
      <c r="C3476" s="41" t="s">
        <v>6986</v>
      </c>
      <c r="D3476" s="42" t="s">
        <v>21</v>
      </c>
      <c r="E3476" s="43">
        <v>5835.73</v>
      </c>
      <c r="F3476" s="43">
        <v>54.21</v>
      </c>
      <c r="G3476" s="43">
        <v>5889.94</v>
      </c>
      <c r="H3476" s="19">
        <v>9</v>
      </c>
    </row>
    <row r="3477" spans="1:8" ht="30" x14ac:dyDescent="0.25">
      <c r="A3477" s="40" t="s">
        <v>6987</v>
      </c>
      <c r="B3477" s="40"/>
      <c r="C3477" s="41" t="s">
        <v>6988</v>
      </c>
      <c r="D3477" s="42" t="s">
        <v>21</v>
      </c>
      <c r="E3477" s="43">
        <v>2966.03</v>
      </c>
      <c r="F3477" s="43">
        <v>26.02</v>
      </c>
      <c r="G3477" s="43">
        <v>2992.05</v>
      </c>
      <c r="H3477" s="19">
        <v>9</v>
      </c>
    </row>
    <row r="3478" spans="1:8" x14ac:dyDescent="0.25">
      <c r="A3478" s="40" t="s">
        <v>6989</v>
      </c>
      <c r="B3478" s="40"/>
      <c r="C3478" s="41" t="s">
        <v>6990</v>
      </c>
      <c r="D3478" s="42" t="s">
        <v>21</v>
      </c>
      <c r="E3478" s="43">
        <v>929.55</v>
      </c>
      <c r="F3478" s="43">
        <v>86.74</v>
      </c>
      <c r="G3478" s="43">
        <v>1016.29</v>
      </c>
      <c r="H3478" s="19">
        <v>9</v>
      </c>
    </row>
    <row r="3479" spans="1:8" ht="30" x14ac:dyDescent="0.25">
      <c r="A3479" s="40" t="s">
        <v>6991</v>
      </c>
      <c r="B3479" s="40"/>
      <c r="C3479" s="41" t="s">
        <v>6992</v>
      </c>
      <c r="D3479" s="42" t="s">
        <v>21</v>
      </c>
      <c r="E3479" s="43">
        <v>969.15</v>
      </c>
      <c r="F3479" s="43">
        <v>32.53</v>
      </c>
      <c r="G3479" s="43">
        <v>1001.68</v>
      </c>
      <c r="H3479" s="19">
        <v>9</v>
      </c>
    </row>
    <row r="3480" spans="1:8" ht="30" x14ac:dyDescent="0.25">
      <c r="A3480" s="40" t="s">
        <v>6993</v>
      </c>
      <c r="B3480" s="40"/>
      <c r="C3480" s="41" t="s">
        <v>6994</v>
      </c>
      <c r="D3480" s="42" t="s">
        <v>21</v>
      </c>
      <c r="E3480" s="43">
        <v>5835.93</v>
      </c>
      <c r="F3480" s="43">
        <v>130.11000000000001</v>
      </c>
      <c r="G3480" s="43">
        <v>5966.04</v>
      </c>
      <c r="H3480" s="19">
        <v>9</v>
      </c>
    </row>
    <row r="3481" spans="1:8" ht="30" x14ac:dyDescent="0.25">
      <c r="A3481" s="40" t="s">
        <v>6995</v>
      </c>
      <c r="B3481" s="40"/>
      <c r="C3481" s="41" t="s">
        <v>6996</v>
      </c>
      <c r="D3481" s="42" t="s">
        <v>21</v>
      </c>
      <c r="E3481" s="43">
        <v>1957.52</v>
      </c>
      <c r="F3481" s="43">
        <v>86.74</v>
      </c>
      <c r="G3481" s="43">
        <v>2044.26</v>
      </c>
      <c r="H3481" s="19">
        <v>9</v>
      </c>
    </row>
    <row r="3482" spans="1:8" ht="30" x14ac:dyDescent="0.25">
      <c r="A3482" s="40" t="s">
        <v>6997</v>
      </c>
      <c r="B3482" s="40"/>
      <c r="C3482" s="41" t="s">
        <v>6998</v>
      </c>
      <c r="D3482" s="42" t="s">
        <v>21</v>
      </c>
      <c r="E3482" s="43">
        <v>3044.56</v>
      </c>
      <c r="F3482" s="43">
        <v>86.74</v>
      </c>
      <c r="G3482" s="43">
        <v>3131.3</v>
      </c>
      <c r="H3482" s="19">
        <v>9</v>
      </c>
    </row>
    <row r="3483" spans="1:8" ht="30" x14ac:dyDescent="0.25">
      <c r="A3483" s="40" t="s">
        <v>6999</v>
      </c>
      <c r="B3483" s="40"/>
      <c r="C3483" s="41" t="s">
        <v>7000</v>
      </c>
      <c r="D3483" s="42" t="s">
        <v>21</v>
      </c>
      <c r="E3483" s="43">
        <v>1581.51</v>
      </c>
      <c r="F3483" s="43">
        <v>86.74</v>
      </c>
      <c r="G3483" s="43">
        <v>1668.25</v>
      </c>
      <c r="H3483" s="19">
        <v>9</v>
      </c>
    </row>
    <row r="3484" spans="1:8" x14ac:dyDescent="0.25">
      <c r="A3484" s="40" t="s">
        <v>7001</v>
      </c>
      <c r="B3484" s="40"/>
      <c r="C3484" s="41" t="s">
        <v>7002</v>
      </c>
      <c r="D3484" s="42"/>
      <c r="E3484" s="43"/>
      <c r="F3484" s="43"/>
      <c r="G3484" s="43"/>
      <c r="H3484" s="19">
        <v>5</v>
      </c>
    </row>
    <row r="3485" spans="1:8" ht="45" x14ac:dyDescent="0.25">
      <c r="A3485" s="40" t="s">
        <v>7003</v>
      </c>
      <c r="B3485" s="40"/>
      <c r="C3485" s="41" t="s">
        <v>8315</v>
      </c>
      <c r="D3485" s="42" t="s">
        <v>21</v>
      </c>
      <c r="E3485" s="43">
        <v>81.489999999999995</v>
      </c>
      <c r="F3485" s="43">
        <v>19.52</v>
      </c>
      <c r="G3485" s="43">
        <v>101.01</v>
      </c>
      <c r="H3485" s="19">
        <v>9</v>
      </c>
    </row>
    <row r="3486" spans="1:8" ht="45" x14ac:dyDescent="0.25">
      <c r="A3486" s="40" t="s">
        <v>7005</v>
      </c>
      <c r="B3486" s="40"/>
      <c r="C3486" s="41" t="s">
        <v>8316</v>
      </c>
      <c r="D3486" s="42" t="s">
        <v>21</v>
      </c>
      <c r="E3486" s="43">
        <v>97.52</v>
      </c>
      <c r="F3486" s="43">
        <v>26.02</v>
      </c>
      <c r="G3486" s="43">
        <v>123.54</v>
      </c>
      <c r="H3486" s="19">
        <v>9</v>
      </c>
    </row>
    <row r="3487" spans="1:8" ht="45" x14ac:dyDescent="0.25">
      <c r="A3487" s="40" t="s">
        <v>7007</v>
      </c>
      <c r="B3487" s="40"/>
      <c r="C3487" s="41" t="s">
        <v>8317</v>
      </c>
      <c r="D3487" s="42" t="s">
        <v>21</v>
      </c>
      <c r="E3487" s="43">
        <v>137.61000000000001</v>
      </c>
      <c r="F3487" s="43">
        <v>32.53</v>
      </c>
      <c r="G3487" s="43">
        <v>170.14</v>
      </c>
      <c r="H3487" s="19">
        <v>9</v>
      </c>
    </row>
    <row r="3488" spans="1:8" ht="45" x14ac:dyDescent="0.25">
      <c r="A3488" s="40" t="s">
        <v>7009</v>
      </c>
      <c r="B3488" s="40"/>
      <c r="C3488" s="41" t="s">
        <v>8318</v>
      </c>
      <c r="D3488" s="42" t="s">
        <v>21</v>
      </c>
      <c r="E3488" s="43">
        <v>247.47</v>
      </c>
      <c r="F3488" s="43">
        <v>34.69</v>
      </c>
      <c r="G3488" s="43">
        <v>282.16000000000003</v>
      </c>
      <c r="H3488" s="19">
        <v>9</v>
      </c>
    </row>
    <row r="3489" spans="1:8" ht="45" x14ac:dyDescent="0.25">
      <c r="A3489" s="40" t="s">
        <v>7011</v>
      </c>
      <c r="B3489" s="40"/>
      <c r="C3489" s="41" t="s">
        <v>8319</v>
      </c>
      <c r="D3489" s="42" t="s">
        <v>21</v>
      </c>
      <c r="E3489" s="43">
        <v>389.56</v>
      </c>
      <c r="F3489" s="43">
        <v>54.21</v>
      </c>
      <c r="G3489" s="43">
        <v>443.77</v>
      </c>
      <c r="H3489" s="19">
        <v>9</v>
      </c>
    </row>
    <row r="3490" spans="1:8" x14ac:dyDescent="0.25">
      <c r="A3490" s="40" t="s">
        <v>7013</v>
      </c>
      <c r="B3490" s="40"/>
      <c r="C3490" s="41" t="s">
        <v>7014</v>
      </c>
      <c r="D3490" s="42"/>
      <c r="E3490" s="43"/>
      <c r="F3490" s="43"/>
      <c r="G3490" s="43"/>
      <c r="H3490" s="19">
        <v>5</v>
      </c>
    </row>
    <row r="3491" spans="1:8" ht="30" x14ac:dyDescent="0.25">
      <c r="A3491" s="40" t="s">
        <v>7015</v>
      </c>
      <c r="B3491" s="40"/>
      <c r="C3491" s="41" t="s">
        <v>7016</v>
      </c>
      <c r="D3491" s="42" t="s">
        <v>21</v>
      </c>
      <c r="E3491" s="43">
        <v>346.58</v>
      </c>
      <c r="F3491" s="43">
        <v>26.02</v>
      </c>
      <c r="G3491" s="43">
        <v>372.6</v>
      </c>
      <c r="H3491" s="19">
        <v>9</v>
      </c>
    </row>
    <row r="3492" spans="1:8" ht="30" x14ac:dyDescent="0.25">
      <c r="A3492" s="40" t="s">
        <v>7017</v>
      </c>
      <c r="B3492" s="40"/>
      <c r="C3492" s="41" t="s">
        <v>7018</v>
      </c>
      <c r="D3492" s="42" t="s">
        <v>21</v>
      </c>
      <c r="E3492" s="43">
        <v>491.91</v>
      </c>
      <c r="F3492" s="43">
        <v>32.53</v>
      </c>
      <c r="G3492" s="43">
        <v>524.44000000000005</v>
      </c>
      <c r="H3492" s="19">
        <v>9</v>
      </c>
    </row>
    <row r="3493" spans="1:8" ht="30" x14ac:dyDescent="0.25">
      <c r="A3493" s="40" t="s">
        <v>7019</v>
      </c>
      <c r="B3493" s="40"/>
      <c r="C3493" s="41" t="s">
        <v>7020</v>
      </c>
      <c r="D3493" s="42" t="s">
        <v>21</v>
      </c>
      <c r="E3493" s="43">
        <v>855.24</v>
      </c>
      <c r="F3493" s="43">
        <v>43.37</v>
      </c>
      <c r="G3493" s="43">
        <v>898.61</v>
      </c>
      <c r="H3493" s="19">
        <v>9</v>
      </c>
    </row>
    <row r="3494" spans="1:8" ht="30" x14ac:dyDescent="0.25">
      <c r="A3494" s="40" t="s">
        <v>7021</v>
      </c>
      <c r="B3494" s="40"/>
      <c r="C3494" s="41" t="s">
        <v>7022</v>
      </c>
      <c r="D3494" s="42" t="s">
        <v>21</v>
      </c>
      <c r="E3494" s="43">
        <v>1213.57</v>
      </c>
      <c r="F3494" s="43">
        <v>54.21</v>
      </c>
      <c r="G3494" s="43">
        <v>1267.78</v>
      </c>
      <c r="H3494" s="19">
        <v>9</v>
      </c>
    </row>
    <row r="3495" spans="1:8" x14ac:dyDescent="0.25">
      <c r="A3495" s="40" t="s">
        <v>7023</v>
      </c>
      <c r="B3495" s="40"/>
      <c r="C3495" s="41" t="s">
        <v>7024</v>
      </c>
      <c r="D3495" s="42"/>
      <c r="E3495" s="43"/>
      <c r="F3495" s="43"/>
      <c r="G3495" s="43"/>
      <c r="H3495" s="19">
        <v>5</v>
      </c>
    </row>
    <row r="3496" spans="1:8" ht="45" x14ac:dyDescent="0.25">
      <c r="A3496" s="40" t="s">
        <v>7025</v>
      </c>
      <c r="B3496" s="40"/>
      <c r="C3496" s="41" t="s">
        <v>7026</v>
      </c>
      <c r="D3496" s="42" t="s">
        <v>21</v>
      </c>
      <c r="E3496" s="43">
        <v>455.33</v>
      </c>
      <c r="F3496" s="43">
        <v>19.52</v>
      </c>
      <c r="G3496" s="43">
        <v>474.85</v>
      </c>
      <c r="H3496" s="19">
        <v>9</v>
      </c>
    </row>
    <row r="3497" spans="1:8" x14ac:dyDescent="0.25">
      <c r="A3497" s="40" t="s">
        <v>7027</v>
      </c>
      <c r="B3497" s="40"/>
      <c r="C3497" s="41" t="s">
        <v>7028</v>
      </c>
      <c r="D3497" s="42"/>
      <c r="E3497" s="43"/>
      <c r="F3497" s="43"/>
      <c r="G3497" s="43"/>
      <c r="H3497" s="19">
        <v>5</v>
      </c>
    </row>
    <row r="3498" spans="1:8" ht="45" x14ac:dyDescent="0.25">
      <c r="A3498" s="40" t="s">
        <v>7029</v>
      </c>
      <c r="B3498" s="40"/>
      <c r="C3498" s="41" t="s">
        <v>7030</v>
      </c>
      <c r="D3498" s="42" t="s">
        <v>21</v>
      </c>
      <c r="E3498" s="43">
        <v>484.22</v>
      </c>
      <c r="F3498" s="43">
        <v>90.79</v>
      </c>
      <c r="G3498" s="43">
        <v>575.01</v>
      </c>
      <c r="H3498" s="19">
        <v>9</v>
      </c>
    </row>
    <row r="3499" spans="1:8" ht="30" x14ac:dyDescent="0.25">
      <c r="A3499" s="40" t="s">
        <v>7031</v>
      </c>
      <c r="B3499" s="40"/>
      <c r="C3499" s="41" t="s">
        <v>7032</v>
      </c>
      <c r="D3499" s="42" t="s">
        <v>21</v>
      </c>
      <c r="E3499" s="43">
        <v>189.54</v>
      </c>
      <c r="F3499" s="43">
        <v>8.68</v>
      </c>
      <c r="G3499" s="43">
        <v>198.22</v>
      </c>
      <c r="H3499" s="19">
        <v>9</v>
      </c>
    </row>
    <row r="3500" spans="1:8" ht="30" x14ac:dyDescent="0.25">
      <c r="A3500" s="40" t="s">
        <v>7033</v>
      </c>
      <c r="B3500" s="40"/>
      <c r="C3500" s="41" t="s">
        <v>7034</v>
      </c>
      <c r="D3500" s="42" t="s">
        <v>21</v>
      </c>
      <c r="E3500" s="43">
        <v>218.99</v>
      </c>
      <c r="F3500" s="43">
        <v>21.69</v>
      </c>
      <c r="G3500" s="43">
        <v>240.68</v>
      </c>
      <c r="H3500" s="19">
        <v>9</v>
      </c>
    </row>
    <row r="3501" spans="1:8" ht="45" x14ac:dyDescent="0.25">
      <c r="A3501" s="40" t="s">
        <v>7035</v>
      </c>
      <c r="B3501" s="40"/>
      <c r="C3501" s="41" t="s">
        <v>7036</v>
      </c>
      <c r="D3501" s="42" t="s">
        <v>21</v>
      </c>
      <c r="E3501" s="43">
        <v>8650.9599999999991</v>
      </c>
      <c r="F3501" s="43">
        <v>90.79</v>
      </c>
      <c r="G3501" s="43">
        <v>8741.75</v>
      </c>
      <c r="H3501" s="19">
        <v>9</v>
      </c>
    </row>
    <row r="3502" spans="1:8" x14ac:dyDescent="0.25">
      <c r="A3502" s="40" t="s">
        <v>7037</v>
      </c>
      <c r="B3502" s="40"/>
      <c r="C3502" s="41" t="s">
        <v>7038</v>
      </c>
      <c r="D3502" s="42"/>
      <c r="E3502" s="43"/>
      <c r="F3502" s="43"/>
      <c r="G3502" s="43"/>
      <c r="H3502" s="19">
        <v>5</v>
      </c>
    </row>
    <row r="3503" spans="1:8" ht="30" x14ac:dyDescent="0.25">
      <c r="A3503" s="40" t="s">
        <v>7039</v>
      </c>
      <c r="B3503" s="40"/>
      <c r="C3503" s="41" t="s">
        <v>7040</v>
      </c>
      <c r="D3503" s="42" t="s">
        <v>21</v>
      </c>
      <c r="E3503" s="43">
        <v>2715.44</v>
      </c>
      <c r="F3503" s="43">
        <v>150.13999999999999</v>
      </c>
      <c r="G3503" s="43">
        <v>2865.58</v>
      </c>
      <c r="H3503" s="19">
        <v>9</v>
      </c>
    </row>
    <row r="3504" spans="1:8" ht="30" x14ac:dyDescent="0.25">
      <c r="A3504" s="40" t="s">
        <v>7041</v>
      </c>
      <c r="B3504" s="40"/>
      <c r="C3504" s="41" t="s">
        <v>7042</v>
      </c>
      <c r="D3504" s="42" t="s">
        <v>21</v>
      </c>
      <c r="E3504" s="43">
        <v>927.67</v>
      </c>
      <c r="F3504" s="43">
        <v>150.13999999999999</v>
      </c>
      <c r="G3504" s="43">
        <v>1077.81</v>
      </c>
      <c r="H3504" s="19">
        <v>9</v>
      </c>
    </row>
    <row r="3505" spans="1:8" ht="30" x14ac:dyDescent="0.25">
      <c r="A3505" s="40" t="s">
        <v>7043</v>
      </c>
      <c r="B3505" s="40"/>
      <c r="C3505" s="41" t="s">
        <v>7044</v>
      </c>
      <c r="D3505" s="42" t="s">
        <v>21</v>
      </c>
      <c r="E3505" s="43">
        <v>1213.42</v>
      </c>
      <c r="F3505" s="43">
        <v>54.21</v>
      </c>
      <c r="G3505" s="43">
        <v>1267.6300000000001</v>
      </c>
      <c r="H3505" s="19">
        <v>9</v>
      </c>
    </row>
    <row r="3506" spans="1:8" ht="30" x14ac:dyDescent="0.25">
      <c r="A3506" s="40" t="s">
        <v>7045</v>
      </c>
      <c r="B3506" s="40"/>
      <c r="C3506" s="41" t="s">
        <v>7046</v>
      </c>
      <c r="D3506" s="42" t="s">
        <v>21</v>
      </c>
      <c r="E3506" s="43">
        <v>1608.25</v>
      </c>
      <c r="F3506" s="43">
        <v>97.58</v>
      </c>
      <c r="G3506" s="43">
        <v>1705.83</v>
      </c>
      <c r="H3506" s="19">
        <v>9</v>
      </c>
    </row>
    <row r="3507" spans="1:8" ht="30" x14ac:dyDescent="0.25">
      <c r="A3507" s="40" t="s">
        <v>7047</v>
      </c>
      <c r="B3507" s="40"/>
      <c r="C3507" s="41" t="s">
        <v>7048</v>
      </c>
      <c r="D3507" s="42" t="s">
        <v>21</v>
      </c>
      <c r="E3507" s="43">
        <v>2374.06</v>
      </c>
      <c r="F3507" s="43">
        <v>97.58</v>
      </c>
      <c r="G3507" s="43">
        <v>2471.64</v>
      </c>
      <c r="H3507" s="19">
        <v>9</v>
      </c>
    </row>
    <row r="3508" spans="1:8" ht="30" x14ac:dyDescent="0.25">
      <c r="A3508" s="40" t="s">
        <v>7049</v>
      </c>
      <c r="B3508" s="40"/>
      <c r="C3508" s="41" t="s">
        <v>7050</v>
      </c>
      <c r="D3508" s="42" t="s">
        <v>21</v>
      </c>
      <c r="E3508" s="43">
        <v>5614.35</v>
      </c>
      <c r="F3508" s="43">
        <v>150.13999999999999</v>
      </c>
      <c r="G3508" s="43">
        <v>5764.49</v>
      </c>
      <c r="H3508" s="19">
        <v>9</v>
      </c>
    </row>
    <row r="3509" spans="1:8" ht="30" x14ac:dyDescent="0.25">
      <c r="A3509" s="40" t="s">
        <v>7051</v>
      </c>
      <c r="B3509" s="40"/>
      <c r="C3509" s="41" t="s">
        <v>7052</v>
      </c>
      <c r="D3509" s="42" t="s">
        <v>21</v>
      </c>
      <c r="E3509" s="43">
        <v>1070.6400000000001</v>
      </c>
      <c r="F3509" s="43">
        <v>150.13999999999999</v>
      </c>
      <c r="G3509" s="43">
        <v>1220.78</v>
      </c>
      <c r="H3509" s="19">
        <v>9</v>
      </c>
    </row>
    <row r="3510" spans="1:8" ht="30" x14ac:dyDescent="0.25">
      <c r="A3510" s="40" t="s">
        <v>7053</v>
      </c>
      <c r="B3510" s="40"/>
      <c r="C3510" s="41" t="s">
        <v>7054</v>
      </c>
      <c r="D3510" s="42" t="s">
        <v>21</v>
      </c>
      <c r="E3510" s="43">
        <v>1568.11</v>
      </c>
      <c r="F3510" s="43">
        <v>150.13999999999999</v>
      </c>
      <c r="G3510" s="43">
        <v>1718.25</v>
      </c>
      <c r="H3510" s="19">
        <v>9</v>
      </c>
    </row>
    <row r="3511" spans="1:8" ht="30" x14ac:dyDescent="0.25">
      <c r="A3511" s="40" t="s">
        <v>7055</v>
      </c>
      <c r="B3511" s="40"/>
      <c r="C3511" s="41" t="s">
        <v>7056</v>
      </c>
      <c r="D3511" s="42" t="s">
        <v>21</v>
      </c>
      <c r="E3511" s="43">
        <v>721.85</v>
      </c>
      <c r="F3511" s="43">
        <v>13.01</v>
      </c>
      <c r="G3511" s="43">
        <v>734.86</v>
      </c>
      <c r="H3511" s="19">
        <v>9</v>
      </c>
    </row>
    <row r="3512" spans="1:8" ht="30" x14ac:dyDescent="0.25">
      <c r="A3512" s="40" t="s">
        <v>7057</v>
      </c>
      <c r="B3512" s="40"/>
      <c r="C3512" s="41" t="s">
        <v>7058</v>
      </c>
      <c r="D3512" s="42" t="s">
        <v>21</v>
      </c>
      <c r="E3512" s="43">
        <v>1791.57</v>
      </c>
      <c r="F3512" s="43">
        <v>19.079999999999998</v>
      </c>
      <c r="G3512" s="43">
        <v>1810.65</v>
      </c>
      <c r="H3512" s="19">
        <v>9</v>
      </c>
    </row>
    <row r="3513" spans="1:8" x14ac:dyDescent="0.25">
      <c r="A3513" s="40" t="s">
        <v>7059</v>
      </c>
      <c r="B3513" s="40"/>
      <c r="C3513" s="41" t="s">
        <v>7060</v>
      </c>
      <c r="D3513" s="42"/>
      <c r="E3513" s="43"/>
      <c r="F3513" s="43"/>
      <c r="G3513" s="43"/>
      <c r="H3513" s="19">
        <v>5</v>
      </c>
    </row>
    <row r="3514" spans="1:8" x14ac:dyDescent="0.25">
      <c r="A3514" s="40" t="s">
        <v>7061</v>
      </c>
      <c r="B3514" s="40"/>
      <c r="C3514" s="41" t="s">
        <v>7062</v>
      </c>
      <c r="D3514" s="42" t="s">
        <v>21</v>
      </c>
      <c r="E3514" s="43">
        <v>11.4</v>
      </c>
      <c r="F3514" s="43">
        <v>19.52</v>
      </c>
      <c r="G3514" s="43">
        <v>30.92</v>
      </c>
      <c r="H3514" s="19">
        <v>9</v>
      </c>
    </row>
    <row r="3515" spans="1:8" ht="30" x14ac:dyDescent="0.25">
      <c r="A3515" s="40" t="s">
        <v>7063</v>
      </c>
      <c r="B3515" s="40"/>
      <c r="C3515" s="41" t="s">
        <v>7064</v>
      </c>
      <c r="D3515" s="42" t="s">
        <v>21</v>
      </c>
      <c r="E3515" s="43">
        <v>37.75</v>
      </c>
      <c r="F3515" s="43">
        <v>19.52</v>
      </c>
      <c r="G3515" s="43">
        <v>57.27</v>
      </c>
      <c r="H3515" s="19">
        <v>9</v>
      </c>
    </row>
    <row r="3516" spans="1:8" x14ac:dyDescent="0.25">
      <c r="A3516" s="40" t="s">
        <v>7065</v>
      </c>
      <c r="B3516" s="40"/>
      <c r="C3516" s="41" t="s">
        <v>7066</v>
      </c>
      <c r="D3516" s="42"/>
      <c r="E3516" s="43"/>
      <c r="F3516" s="43"/>
      <c r="G3516" s="43"/>
      <c r="H3516" s="19">
        <v>5</v>
      </c>
    </row>
    <row r="3517" spans="1:8" x14ac:dyDescent="0.25">
      <c r="A3517" s="40" t="s">
        <v>7067</v>
      </c>
      <c r="B3517" s="40"/>
      <c r="C3517" s="41" t="s">
        <v>7068</v>
      </c>
      <c r="D3517" s="42" t="s">
        <v>21</v>
      </c>
      <c r="E3517" s="43">
        <v>116.86</v>
      </c>
      <c r="F3517" s="43">
        <v>6.51</v>
      </c>
      <c r="G3517" s="43">
        <v>123.37</v>
      </c>
      <c r="H3517" s="19">
        <v>9</v>
      </c>
    </row>
    <row r="3518" spans="1:8" x14ac:dyDescent="0.25">
      <c r="A3518" s="40" t="s">
        <v>7069</v>
      </c>
      <c r="B3518" s="40"/>
      <c r="C3518" s="41" t="s">
        <v>7070</v>
      </c>
      <c r="D3518" s="42" t="s">
        <v>21</v>
      </c>
      <c r="E3518" s="43">
        <v>472.01</v>
      </c>
      <c r="F3518" s="43">
        <v>54.21</v>
      </c>
      <c r="G3518" s="43">
        <v>526.22</v>
      </c>
      <c r="H3518" s="19">
        <v>9</v>
      </c>
    </row>
    <row r="3519" spans="1:8" ht="30" x14ac:dyDescent="0.25">
      <c r="A3519" s="40" t="s">
        <v>7071</v>
      </c>
      <c r="B3519" s="40"/>
      <c r="C3519" s="41" t="s">
        <v>7072</v>
      </c>
      <c r="D3519" s="42" t="s">
        <v>21</v>
      </c>
      <c r="E3519" s="43">
        <v>491.13</v>
      </c>
      <c r="F3519" s="43">
        <v>54.21</v>
      </c>
      <c r="G3519" s="43">
        <v>545.34</v>
      </c>
      <c r="H3519" s="19">
        <v>9</v>
      </c>
    </row>
    <row r="3520" spans="1:8" ht="30" x14ac:dyDescent="0.25">
      <c r="A3520" s="40" t="s">
        <v>7073</v>
      </c>
      <c r="B3520" s="40"/>
      <c r="C3520" s="41" t="s">
        <v>7074</v>
      </c>
      <c r="D3520" s="42" t="s">
        <v>21</v>
      </c>
      <c r="E3520" s="43">
        <v>34.799999999999997</v>
      </c>
      <c r="F3520" s="43">
        <v>9.15</v>
      </c>
      <c r="G3520" s="43">
        <v>43.95</v>
      </c>
      <c r="H3520" s="19">
        <v>9</v>
      </c>
    </row>
    <row r="3521" spans="1:8" ht="30" x14ac:dyDescent="0.25">
      <c r="A3521" s="40" t="s">
        <v>7075</v>
      </c>
      <c r="B3521" s="40"/>
      <c r="C3521" s="41" t="s">
        <v>7076</v>
      </c>
      <c r="D3521" s="42" t="s">
        <v>21</v>
      </c>
      <c r="E3521" s="43">
        <v>728.42</v>
      </c>
      <c r="F3521" s="43">
        <v>30.51</v>
      </c>
      <c r="G3521" s="43">
        <v>758.93</v>
      </c>
      <c r="H3521" s="19">
        <v>9</v>
      </c>
    </row>
    <row r="3522" spans="1:8" ht="30" x14ac:dyDescent="0.25">
      <c r="A3522" s="40" t="s">
        <v>7077</v>
      </c>
      <c r="B3522" s="40"/>
      <c r="C3522" s="41" t="s">
        <v>7078</v>
      </c>
      <c r="D3522" s="42" t="s">
        <v>21</v>
      </c>
      <c r="E3522" s="43">
        <v>363.37</v>
      </c>
      <c r="F3522" s="43">
        <v>30.51</v>
      </c>
      <c r="G3522" s="43">
        <v>393.88</v>
      </c>
      <c r="H3522" s="19">
        <v>9</v>
      </c>
    </row>
    <row r="3523" spans="1:8" ht="30" x14ac:dyDescent="0.25">
      <c r="A3523" s="40" t="s">
        <v>7079</v>
      </c>
      <c r="B3523" s="40"/>
      <c r="C3523" s="41" t="s">
        <v>7080</v>
      </c>
      <c r="D3523" s="42" t="s">
        <v>21</v>
      </c>
      <c r="E3523" s="43">
        <v>88.72</v>
      </c>
      <c r="F3523" s="43">
        <v>21.69</v>
      </c>
      <c r="G3523" s="43">
        <v>110.41</v>
      </c>
      <c r="H3523" s="19">
        <v>9</v>
      </c>
    </row>
    <row r="3524" spans="1:8" ht="30" x14ac:dyDescent="0.25">
      <c r="A3524" s="40" t="s">
        <v>7081</v>
      </c>
      <c r="B3524" s="40"/>
      <c r="C3524" s="41" t="s">
        <v>7082</v>
      </c>
      <c r="D3524" s="42" t="s">
        <v>21</v>
      </c>
      <c r="E3524" s="43">
        <v>3460.86</v>
      </c>
      <c r="F3524" s="43">
        <v>130.11000000000001</v>
      </c>
      <c r="G3524" s="43">
        <v>3590.97</v>
      </c>
      <c r="H3524" s="19">
        <v>9</v>
      </c>
    </row>
    <row r="3525" spans="1:8" x14ac:dyDescent="0.25">
      <c r="A3525" s="40" t="s">
        <v>7083</v>
      </c>
      <c r="B3525" s="40"/>
      <c r="C3525" s="41" t="s">
        <v>7084</v>
      </c>
      <c r="D3525" s="42" t="s">
        <v>21</v>
      </c>
      <c r="E3525" s="43">
        <v>105.95</v>
      </c>
      <c r="F3525" s="43">
        <v>17.350000000000001</v>
      </c>
      <c r="G3525" s="43">
        <v>123.3</v>
      </c>
      <c r="H3525" s="19">
        <v>9</v>
      </c>
    </row>
    <row r="3526" spans="1:8" ht="30" x14ac:dyDescent="0.25">
      <c r="A3526" s="40" t="s">
        <v>7085</v>
      </c>
      <c r="B3526" s="40"/>
      <c r="C3526" s="41" t="s">
        <v>7086</v>
      </c>
      <c r="D3526" s="42" t="s">
        <v>21</v>
      </c>
      <c r="E3526" s="43">
        <v>455.79</v>
      </c>
      <c r="F3526" s="43">
        <v>51.46</v>
      </c>
      <c r="G3526" s="43">
        <v>507.25</v>
      </c>
      <c r="H3526" s="19">
        <v>9</v>
      </c>
    </row>
    <row r="3527" spans="1:8" ht="30" x14ac:dyDescent="0.25">
      <c r="A3527" s="40" t="s">
        <v>7087</v>
      </c>
      <c r="B3527" s="40"/>
      <c r="C3527" s="41" t="s">
        <v>7088</v>
      </c>
      <c r="D3527" s="42" t="s">
        <v>21</v>
      </c>
      <c r="E3527" s="43">
        <v>307.13</v>
      </c>
      <c r="F3527" s="43">
        <v>54.21</v>
      </c>
      <c r="G3527" s="43">
        <v>361.34</v>
      </c>
      <c r="H3527" s="19">
        <v>9</v>
      </c>
    </row>
    <row r="3528" spans="1:8" ht="30" x14ac:dyDescent="0.25">
      <c r="A3528" s="40" t="s">
        <v>7089</v>
      </c>
      <c r="B3528" s="40"/>
      <c r="C3528" s="41" t="s">
        <v>7090</v>
      </c>
      <c r="D3528" s="42" t="s">
        <v>21</v>
      </c>
      <c r="E3528" s="43">
        <v>369.46</v>
      </c>
      <c r="F3528" s="43">
        <v>54.21</v>
      </c>
      <c r="G3528" s="43">
        <v>423.67</v>
      </c>
      <c r="H3528" s="19">
        <v>9</v>
      </c>
    </row>
    <row r="3529" spans="1:8" x14ac:dyDescent="0.25">
      <c r="A3529" s="40" t="s">
        <v>7091</v>
      </c>
      <c r="B3529" s="40"/>
      <c r="C3529" s="41" t="s">
        <v>7092</v>
      </c>
      <c r="D3529" s="42"/>
      <c r="E3529" s="43"/>
      <c r="F3529" s="43"/>
      <c r="G3529" s="43"/>
      <c r="H3529" s="19">
        <v>2</v>
      </c>
    </row>
    <row r="3530" spans="1:8" x14ac:dyDescent="0.25">
      <c r="A3530" s="40" t="s">
        <v>7093</v>
      </c>
      <c r="B3530" s="40"/>
      <c r="C3530" s="41" t="s">
        <v>7094</v>
      </c>
      <c r="D3530" s="42"/>
      <c r="E3530" s="43"/>
      <c r="F3530" s="43"/>
      <c r="G3530" s="43"/>
      <c r="H3530" s="19">
        <v>5</v>
      </c>
    </row>
    <row r="3531" spans="1:8" x14ac:dyDescent="0.25">
      <c r="A3531" s="40" t="s">
        <v>7095</v>
      </c>
      <c r="B3531" s="40"/>
      <c r="C3531" s="41" t="s">
        <v>7096</v>
      </c>
      <c r="D3531" s="42" t="s">
        <v>21</v>
      </c>
      <c r="E3531" s="43">
        <v>8744.6200000000008</v>
      </c>
      <c r="F3531" s="43">
        <v>96.29</v>
      </c>
      <c r="G3531" s="43">
        <v>8840.91</v>
      </c>
      <c r="H3531" s="19">
        <v>9</v>
      </c>
    </row>
    <row r="3532" spans="1:8" x14ac:dyDescent="0.25">
      <c r="A3532" s="40" t="s">
        <v>7097</v>
      </c>
      <c r="B3532" s="40"/>
      <c r="C3532" s="41" t="s">
        <v>7098</v>
      </c>
      <c r="D3532" s="42" t="s">
        <v>21</v>
      </c>
      <c r="E3532" s="43">
        <v>11986.27</v>
      </c>
      <c r="F3532" s="43">
        <v>131.57</v>
      </c>
      <c r="G3532" s="43">
        <v>12117.84</v>
      </c>
      <c r="H3532" s="19">
        <v>9</v>
      </c>
    </row>
    <row r="3533" spans="1:8" ht="30" x14ac:dyDescent="0.25">
      <c r="A3533" s="40" t="s">
        <v>7099</v>
      </c>
      <c r="B3533" s="40"/>
      <c r="C3533" s="41" t="s">
        <v>7100</v>
      </c>
      <c r="D3533" s="42" t="s">
        <v>21</v>
      </c>
      <c r="E3533" s="43">
        <v>1107.9100000000001</v>
      </c>
      <c r="F3533" s="43">
        <v>52.19</v>
      </c>
      <c r="G3533" s="43">
        <v>1160.0999999999999</v>
      </c>
      <c r="H3533" s="19">
        <v>9</v>
      </c>
    </row>
    <row r="3534" spans="1:8" ht="30" x14ac:dyDescent="0.25">
      <c r="A3534" s="40" t="s">
        <v>7101</v>
      </c>
      <c r="B3534" s="40"/>
      <c r="C3534" s="41" t="s">
        <v>7102</v>
      </c>
      <c r="D3534" s="42" t="s">
        <v>21</v>
      </c>
      <c r="E3534" s="43">
        <v>1950.02</v>
      </c>
      <c r="F3534" s="43">
        <v>52.19</v>
      </c>
      <c r="G3534" s="43">
        <v>2002.21</v>
      </c>
      <c r="H3534" s="19">
        <v>9</v>
      </c>
    </row>
    <row r="3535" spans="1:8" ht="30" x14ac:dyDescent="0.25">
      <c r="A3535" s="40" t="s">
        <v>7103</v>
      </c>
      <c r="B3535" s="40"/>
      <c r="C3535" s="41" t="s">
        <v>7104</v>
      </c>
      <c r="D3535" s="42" t="s">
        <v>21</v>
      </c>
      <c r="E3535" s="43">
        <v>3184.44</v>
      </c>
      <c r="F3535" s="43">
        <v>61.01</v>
      </c>
      <c r="G3535" s="43">
        <v>3245.45</v>
      </c>
      <c r="H3535" s="19">
        <v>9</v>
      </c>
    </row>
    <row r="3536" spans="1:8" ht="30" x14ac:dyDescent="0.25">
      <c r="A3536" s="40" t="s">
        <v>7105</v>
      </c>
      <c r="B3536" s="40"/>
      <c r="C3536" s="41" t="s">
        <v>7106</v>
      </c>
      <c r="D3536" s="42" t="s">
        <v>21</v>
      </c>
      <c r="E3536" s="43">
        <v>5587.75</v>
      </c>
      <c r="F3536" s="43">
        <v>78.650000000000006</v>
      </c>
      <c r="G3536" s="43">
        <v>5666.4</v>
      </c>
      <c r="H3536" s="19">
        <v>9</v>
      </c>
    </row>
    <row r="3537" spans="1:8" ht="45" x14ac:dyDescent="0.25">
      <c r="A3537" s="40" t="s">
        <v>7107</v>
      </c>
      <c r="B3537" s="40"/>
      <c r="C3537" s="41" t="s">
        <v>7108</v>
      </c>
      <c r="D3537" s="42" t="s">
        <v>21</v>
      </c>
      <c r="E3537" s="43">
        <v>7912.48</v>
      </c>
      <c r="F3537" s="43">
        <v>69.83</v>
      </c>
      <c r="G3537" s="43">
        <v>7982.31</v>
      </c>
      <c r="H3537" s="19">
        <v>9</v>
      </c>
    </row>
    <row r="3538" spans="1:8" ht="45" x14ac:dyDescent="0.25">
      <c r="A3538" s="40" t="s">
        <v>7109</v>
      </c>
      <c r="B3538" s="40"/>
      <c r="C3538" s="41" t="s">
        <v>7110</v>
      </c>
      <c r="D3538" s="42" t="s">
        <v>21</v>
      </c>
      <c r="E3538" s="43">
        <v>13846.45</v>
      </c>
      <c r="F3538" s="43">
        <v>96.29</v>
      </c>
      <c r="G3538" s="43">
        <v>13942.74</v>
      </c>
      <c r="H3538" s="19">
        <v>9</v>
      </c>
    </row>
    <row r="3539" spans="1:8" ht="30" x14ac:dyDescent="0.25">
      <c r="A3539" s="40" t="s">
        <v>7111</v>
      </c>
      <c r="B3539" s="40"/>
      <c r="C3539" s="41" t="s">
        <v>7112</v>
      </c>
      <c r="D3539" s="42" t="s">
        <v>21</v>
      </c>
      <c r="E3539" s="43">
        <v>890.81</v>
      </c>
      <c r="F3539" s="43">
        <v>61.01</v>
      </c>
      <c r="G3539" s="43">
        <v>951.82</v>
      </c>
      <c r="H3539" s="19">
        <v>9</v>
      </c>
    </row>
    <row r="3540" spans="1:8" ht="30" x14ac:dyDescent="0.25">
      <c r="A3540" s="40" t="s">
        <v>7113</v>
      </c>
      <c r="B3540" s="40"/>
      <c r="C3540" s="41" t="s">
        <v>7114</v>
      </c>
      <c r="D3540" s="42" t="s">
        <v>21</v>
      </c>
      <c r="E3540" s="43">
        <v>581.83000000000004</v>
      </c>
      <c r="F3540" s="43">
        <v>61.01</v>
      </c>
      <c r="G3540" s="43">
        <v>642.84</v>
      </c>
      <c r="H3540" s="19">
        <v>9</v>
      </c>
    </row>
    <row r="3541" spans="1:8" x14ac:dyDescent="0.25">
      <c r="A3541" s="40" t="s">
        <v>7115</v>
      </c>
      <c r="B3541" s="40"/>
      <c r="C3541" s="41" t="s">
        <v>7116</v>
      </c>
      <c r="D3541" s="42"/>
      <c r="E3541" s="43"/>
      <c r="F3541" s="43"/>
      <c r="G3541" s="43"/>
      <c r="H3541" s="19">
        <v>5</v>
      </c>
    </row>
    <row r="3542" spans="1:8" ht="30" x14ac:dyDescent="0.25">
      <c r="A3542" s="40" t="s">
        <v>7119</v>
      </c>
      <c r="B3542" s="40"/>
      <c r="C3542" s="41" t="s">
        <v>7120</v>
      </c>
      <c r="D3542" s="42" t="s">
        <v>334</v>
      </c>
      <c r="E3542" s="43">
        <v>6614.02</v>
      </c>
      <c r="F3542" s="43">
        <v>61.01</v>
      </c>
      <c r="G3542" s="43">
        <v>6675.03</v>
      </c>
      <c r="H3542" s="19">
        <v>9</v>
      </c>
    </row>
    <row r="3543" spans="1:8" ht="30" x14ac:dyDescent="0.25">
      <c r="A3543" s="40" t="s">
        <v>7121</v>
      </c>
      <c r="B3543" s="40"/>
      <c r="C3543" s="41" t="s">
        <v>7122</v>
      </c>
      <c r="D3543" s="42" t="s">
        <v>334</v>
      </c>
      <c r="E3543" s="43">
        <v>10239.219999999999</v>
      </c>
      <c r="F3543" s="43">
        <v>61.01</v>
      </c>
      <c r="G3543" s="43">
        <v>10300.23</v>
      </c>
      <c r="H3543" s="19">
        <v>9</v>
      </c>
    </row>
    <row r="3544" spans="1:8" ht="30" x14ac:dyDescent="0.25">
      <c r="A3544" s="40" t="s">
        <v>7123</v>
      </c>
      <c r="B3544" s="40"/>
      <c r="C3544" s="41" t="s">
        <v>7124</v>
      </c>
      <c r="D3544" s="42" t="s">
        <v>334</v>
      </c>
      <c r="E3544" s="43">
        <v>19432.509999999998</v>
      </c>
      <c r="F3544" s="43">
        <v>61.01</v>
      </c>
      <c r="G3544" s="43">
        <v>19493.52</v>
      </c>
      <c r="H3544" s="19">
        <v>9</v>
      </c>
    </row>
    <row r="3545" spans="1:8" x14ac:dyDescent="0.25">
      <c r="A3545" s="40" t="s">
        <v>7125</v>
      </c>
      <c r="B3545" s="40"/>
      <c r="C3545" s="41" t="s">
        <v>7126</v>
      </c>
      <c r="D3545" s="42"/>
      <c r="E3545" s="43"/>
      <c r="F3545" s="43"/>
      <c r="G3545" s="43"/>
      <c r="H3545" s="19">
        <v>5</v>
      </c>
    </row>
    <row r="3546" spans="1:8" ht="45" x14ac:dyDescent="0.25">
      <c r="A3546" s="40" t="s">
        <v>7127</v>
      </c>
      <c r="B3546" s="40"/>
      <c r="C3546" s="41" t="s">
        <v>7128</v>
      </c>
      <c r="D3546" s="42" t="s">
        <v>131</v>
      </c>
      <c r="E3546" s="43">
        <v>17442.349999999999</v>
      </c>
      <c r="F3546" s="43">
        <v>3258.45</v>
      </c>
      <c r="G3546" s="43">
        <v>20700.8</v>
      </c>
      <c r="H3546" s="19">
        <v>9</v>
      </c>
    </row>
    <row r="3547" spans="1:8" ht="45" x14ac:dyDescent="0.25">
      <c r="A3547" s="40" t="s">
        <v>7129</v>
      </c>
      <c r="B3547" s="40"/>
      <c r="C3547" s="41" t="s">
        <v>7130</v>
      </c>
      <c r="D3547" s="42" t="s">
        <v>131</v>
      </c>
      <c r="E3547" s="43">
        <v>34099.300000000003</v>
      </c>
      <c r="F3547" s="43">
        <v>6973.44</v>
      </c>
      <c r="G3547" s="43">
        <v>41072.74</v>
      </c>
      <c r="H3547" s="19">
        <v>9</v>
      </c>
    </row>
    <row r="3548" spans="1:8" x14ac:dyDescent="0.25">
      <c r="A3548" s="40" t="s">
        <v>7131</v>
      </c>
      <c r="B3548" s="40"/>
      <c r="C3548" s="41" t="s">
        <v>7132</v>
      </c>
      <c r="D3548" s="42"/>
      <c r="E3548" s="43"/>
      <c r="F3548" s="43"/>
      <c r="G3548" s="43"/>
      <c r="H3548" s="19">
        <v>5</v>
      </c>
    </row>
    <row r="3549" spans="1:8" x14ac:dyDescent="0.25">
      <c r="A3549" s="40" t="s">
        <v>7133</v>
      </c>
      <c r="B3549" s="40"/>
      <c r="C3549" s="41" t="s">
        <v>7134</v>
      </c>
      <c r="D3549" s="42" t="s">
        <v>21</v>
      </c>
      <c r="E3549" s="43">
        <v>85.09</v>
      </c>
      <c r="F3549" s="43">
        <v>13.01</v>
      </c>
      <c r="G3549" s="43">
        <v>98.1</v>
      </c>
      <c r="H3549" s="19">
        <v>9</v>
      </c>
    </row>
    <row r="3550" spans="1:8" x14ac:dyDescent="0.25">
      <c r="A3550" s="40" t="s">
        <v>7135</v>
      </c>
      <c r="B3550" s="40"/>
      <c r="C3550" s="41" t="s">
        <v>7136</v>
      </c>
      <c r="D3550" s="42" t="s">
        <v>21</v>
      </c>
      <c r="E3550" s="43">
        <v>104.58</v>
      </c>
      <c r="F3550" s="43">
        <v>17.350000000000001</v>
      </c>
      <c r="G3550" s="43">
        <v>121.93</v>
      </c>
      <c r="H3550" s="19">
        <v>9</v>
      </c>
    </row>
    <row r="3551" spans="1:8" x14ac:dyDescent="0.25">
      <c r="A3551" s="40" t="s">
        <v>7137</v>
      </c>
      <c r="B3551" s="40"/>
      <c r="C3551" s="41" t="s">
        <v>7138</v>
      </c>
      <c r="D3551" s="42" t="s">
        <v>21</v>
      </c>
      <c r="E3551" s="43">
        <v>227.69</v>
      </c>
      <c r="F3551" s="43">
        <v>19.52</v>
      </c>
      <c r="G3551" s="43">
        <v>247.21</v>
      </c>
      <c r="H3551" s="19">
        <v>9</v>
      </c>
    </row>
    <row r="3552" spans="1:8" x14ac:dyDescent="0.25">
      <c r="A3552" s="40" t="s">
        <v>7139</v>
      </c>
      <c r="B3552" s="40"/>
      <c r="C3552" s="41" t="s">
        <v>7140</v>
      </c>
      <c r="D3552" s="42" t="s">
        <v>21</v>
      </c>
      <c r="E3552" s="43">
        <v>242.88</v>
      </c>
      <c r="F3552" s="43">
        <v>19.52</v>
      </c>
      <c r="G3552" s="43">
        <v>262.39999999999998</v>
      </c>
      <c r="H3552" s="19">
        <v>9</v>
      </c>
    </row>
    <row r="3553" spans="1:8" x14ac:dyDescent="0.25">
      <c r="A3553" s="40" t="s">
        <v>7141</v>
      </c>
      <c r="B3553" s="40"/>
      <c r="C3553" s="41" t="s">
        <v>7142</v>
      </c>
      <c r="D3553" s="42" t="s">
        <v>21</v>
      </c>
      <c r="E3553" s="43">
        <v>296.89999999999998</v>
      </c>
      <c r="F3553" s="43">
        <v>26.02</v>
      </c>
      <c r="G3553" s="43">
        <v>322.92</v>
      </c>
      <c r="H3553" s="19">
        <v>9</v>
      </c>
    </row>
    <row r="3554" spans="1:8" x14ac:dyDescent="0.25">
      <c r="A3554" s="40" t="s">
        <v>7143</v>
      </c>
      <c r="B3554" s="40"/>
      <c r="C3554" s="41" t="s">
        <v>7144</v>
      </c>
      <c r="D3554" s="42" t="s">
        <v>21</v>
      </c>
      <c r="E3554" s="43">
        <v>1485.52</v>
      </c>
      <c r="F3554" s="43">
        <v>19.52</v>
      </c>
      <c r="G3554" s="43">
        <v>1505.04</v>
      </c>
      <c r="H3554" s="19">
        <v>9</v>
      </c>
    </row>
    <row r="3555" spans="1:8" x14ac:dyDescent="0.25">
      <c r="A3555" s="40" t="s">
        <v>7145</v>
      </c>
      <c r="B3555" s="40"/>
      <c r="C3555" s="41" t="s">
        <v>7146</v>
      </c>
      <c r="D3555" s="42" t="s">
        <v>21</v>
      </c>
      <c r="E3555" s="43">
        <v>1464.24</v>
      </c>
      <c r="F3555" s="43">
        <v>86.74</v>
      </c>
      <c r="G3555" s="43">
        <v>1550.98</v>
      </c>
      <c r="H3555" s="19">
        <v>9</v>
      </c>
    </row>
    <row r="3556" spans="1:8" x14ac:dyDescent="0.25">
      <c r="A3556" s="40" t="s">
        <v>7147</v>
      </c>
      <c r="B3556" s="40"/>
      <c r="C3556" s="41" t="s">
        <v>7148</v>
      </c>
      <c r="D3556" s="42"/>
      <c r="E3556" s="43"/>
      <c r="F3556" s="43"/>
      <c r="G3556" s="43"/>
      <c r="H3556" s="19">
        <v>5</v>
      </c>
    </row>
    <row r="3557" spans="1:8" x14ac:dyDescent="0.25">
      <c r="A3557" s="40" t="s">
        <v>7149</v>
      </c>
      <c r="B3557" s="40"/>
      <c r="C3557" s="41" t="s">
        <v>7150</v>
      </c>
      <c r="D3557" s="42" t="s">
        <v>21</v>
      </c>
      <c r="E3557" s="43"/>
      <c r="F3557" s="43">
        <v>52.92</v>
      </c>
      <c r="G3557" s="43">
        <v>52.92</v>
      </c>
      <c r="H3557" s="19">
        <v>9</v>
      </c>
    </row>
    <row r="3558" spans="1:8" x14ac:dyDescent="0.25">
      <c r="A3558" s="40" t="s">
        <v>7151</v>
      </c>
      <c r="B3558" s="40"/>
      <c r="C3558" s="41" t="s">
        <v>7152</v>
      </c>
      <c r="D3558" s="42" t="s">
        <v>21</v>
      </c>
      <c r="E3558" s="43"/>
      <c r="F3558" s="43">
        <v>141.12</v>
      </c>
      <c r="G3558" s="43">
        <v>141.12</v>
      </c>
      <c r="H3558" s="19">
        <v>9</v>
      </c>
    </row>
    <row r="3559" spans="1:8" x14ac:dyDescent="0.25">
      <c r="A3559" s="40" t="s">
        <v>7153</v>
      </c>
      <c r="B3559" s="40"/>
      <c r="C3559" s="41" t="s">
        <v>7154</v>
      </c>
      <c r="D3559" s="42" t="s">
        <v>21</v>
      </c>
      <c r="E3559" s="43"/>
      <c r="F3559" s="43">
        <v>317.52</v>
      </c>
      <c r="G3559" s="43">
        <v>317.52</v>
      </c>
      <c r="H3559" s="19">
        <v>9</v>
      </c>
    </row>
    <row r="3560" spans="1:8" x14ac:dyDescent="0.25">
      <c r="A3560" s="40" t="s">
        <v>7155</v>
      </c>
      <c r="B3560" s="40"/>
      <c r="C3560" s="41" t="s">
        <v>7156</v>
      </c>
      <c r="D3560" s="42"/>
      <c r="E3560" s="43"/>
      <c r="F3560" s="43"/>
      <c r="G3560" s="43"/>
      <c r="H3560" s="19">
        <v>2</v>
      </c>
    </row>
    <row r="3561" spans="1:8" x14ac:dyDescent="0.25">
      <c r="A3561" s="40" t="s">
        <v>7157</v>
      </c>
      <c r="B3561" s="40"/>
      <c r="C3561" s="41" t="s">
        <v>7158</v>
      </c>
      <c r="D3561" s="42"/>
      <c r="E3561" s="43"/>
      <c r="F3561" s="43"/>
      <c r="G3561" s="43"/>
      <c r="H3561" s="19">
        <v>5</v>
      </c>
    </row>
    <row r="3562" spans="1:8" x14ac:dyDescent="0.25">
      <c r="A3562" s="40" t="s">
        <v>7159</v>
      </c>
      <c r="B3562" s="40"/>
      <c r="C3562" s="41" t="s">
        <v>7160</v>
      </c>
      <c r="D3562" s="42" t="s">
        <v>21</v>
      </c>
      <c r="E3562" s="43">
        <v>37.619999999999997</v>
      </c>
      <c r="F3562" s="43">
        <v>43.37</v>
      </c>
      <c r="G3562" s="43">
        <v>80.989999999999995</v>
      </c>
      <c r="H3562" s="19">
        <v>9</v>
      </c>
    </row>
    <row r="3563" spans="1:8" x14ac:dyDescent="0.25">
      <c r="A3563" s="40" t="s">
        <v>7161</v>
      </c>
      <c r="B3563" s="40"/>
      <c r="C3563" s="41" t="s">
        <v>7162</v>
      </c>
      <c r="D3563" s="42" t="s">
        <v>21</v>
      </c>
      <c r="E3563" s="43">
        <v>49.83</v>
      </c>
      <c r="F3563" s="43">
        <v>43.37</v>
      </c>
      <c r="G3563" s="43">
        <v>93.2</v>
      </c>
      <c r="H3563" s="19">
        <v>9</v>
      </c>
    </row>
    <row r="3564" spans="1:8" x14ac:dyDescent="0.25">
      <c r="A3564" s="40" t="s">
        <v>7163</v>
      </c>
      <c r="B3564" s="40"/>
      <c r="C3564" s="41" t="s">
        <v>7164</v>
      </c>
      <c r="D3564" s="42" t="s">
        <v>21</v>
      </c>
      <c r="E3564" s="43">
        <v>61</v>
      </c>
      <c r="F3564" s="43">
        <v>43.37</v>
      </c>
      <c r="G3564" s="43">
        <v>104.37</v>
      </c>
      <c r="H3564" s="19">
        <v>9</v>
      </c>
    </row>
    <row r="3565" spans="1:8" x14ac:dyDescent="0.25">
      <c r="A3565" s="40" t="s">
        <v>7165</v>
      </c>
      <c r="B3565" s="40"/>
      <c r="C3565" s="41" t="s">
        <v>7166</v>
      </c>
      <c r="D3565" s="42" t="s">
        <v>21</v>
      </c>
      <c r="E3565" s="43">
        <v>71.209999999999994</v>
      </c>
      <c r="F3565" s="43">
        <v>43.37</v>
      </c>
      <c r="G3565" s="43">
        <v>114.58</v>
      </c>
      <c r="H3565" s="19">
        <v>9</v>
      </c>
    </row>
    <row r="3566" spans="1:8" ht="30" x14ac:dyDescent="0.25">
      <c r="A3566" s="40" t="s">
        <v>7167</v>
      </c>
      <c r="B3566" s="40"/>
      <c r="C3566" s="41" t="s">
        <v>7168</v>
      </c>
      <c r="D3566" s="42" t="s">
        <v>21</v>
      </c>
      <c r="E3566" s="43">
        <v>78.45</v>
      </c>
      <c r="F3566" s="43">
        <v>43.37</v>
      </c>
      <c r="G3566" s="43">
        <v>121.82</v>
      </c>
      <c r="H3566" s="19">
        <v>9</v>
      </c>
    </row>
    <row r="3567" spans="1:8" ht="30" x14ac:dyDescent="0.25">
      <c r="A3567" s="40" t="s">
        <v>7169</v>
      </c>
      <c r="B3567" s="40"/>
      <c r="C3567" s="41" t="s">
        <v>7170</v>
      </c>
      <c r="D3567" s="42" t="s">
        <v>21</v>
      </c>
      <c r="E3567" s="43">
        <v>97.11</v>
      </c>
      <c r="F3567" s="43">
        <v>43.37</v>
      </c>
      <c r="G3567" s="43">
        <v>140.47999999999999</v>
      </c>
      <c r="H3567" s="19">
        <v>9</v>
      </c>
    </row>
    <row r="3568" spans="1:8" x14ac:dyDescent="0.25">
      <c r="A3568" s="40" t="s">
        <v>7171</v>
      </c>
      <c r="B3568" s="40"/>
      <c r="C3568" s="41" t="s">
        <v>7172</v>
      </c>
      <c r="D3568" s="42"/>
      <c r="E3568" s="43"/>
      <c r="F3568" s="43"/>
      <c r="G3568" s="43"/>
      <c r="H3568" s="19">
        <v>5</v>
      </c>
    </row>
    <row r="3569" spans="1:8" x14ac:dyDescent="0.25">
      <c r="A3569" s="40" t="s">
        <v>7173</v>
      </c>
      <c r="B3569" s="40"/>
      <c r="C3569" s="41" t="s">
        <v>7174</v>
      </c>
      <c r="D3569" s="42" t="s">
        <v>21</v>
      </c>
      <c r="E3569" s="43">
        <v>100.72</v>
      </c>
      <c r="F3569" s="43">
        <v>196.22</v>
      </c>
      <c r="G3569" s="43">
        <v>296.94</v>
      </c>
      <c r="H3569" s="19">
        <v>9</v>
      </c>
    </row>
    <row r="3570" spans="1:8" ht="30" x14ac:dyDescent="0.25">
      <c r="A3570" s="40" t="s">
        <v>7175</v>
      </c>
      <c r="B3570" s="40"/>
      <c r="C3570" s="41" t="s">
        <v>7176</v>
      </c>
      <c r="D3570" s="42" t="s">
        <v>21</v>
      </c>
      <c r="E3570" s="43">
        <v>92.29</v>
      </c>
      <c r="F3570" s="43">
        <v>47.67</v>
      </c>
      <c r="G3570" s="43">
        <v>139.96</v>
      </c>
      <c r="H3570" s="19">
        <v>9</v>
      </c>
    </row>
    <row r="3571" spans="1:8" ht="30" x14ac:dyDescent="0.25">
      <c r="A3571" s="40" t="s">
        <v>7177</v>
      </c>
      <c r="B3571" s="40"/>
      <c r="C3571" s="41" t="s">
        <v>7178</v>
      </c>
      <c r="D3571" s="42" t="s">
        <v>21</v>
      </c>
      <c r="E3571" s="43">
        <v>326.72000000000003</v>
      </c>
      <c r="F3571" s="43">
        <v>43.37</v>
      </c>
      <c r="G3571" s="43">
        <v>370.09</v>
      </c>
      <c r="H3571" s="19">
        <v>9</v>
      </c>
    </row>
    <row r="3572" spans="1:8" x14ac:dyDescent="0.25">
      <c r="A3572" s="40" t="s">
        <v>7179</v>
      </c>
      <c r="B3572" s="40"/>
      <c r="C3572" s="41" t="s">
        <v>7180</v>
      </c>
      <c r="D3572" s="42"/>
      <c r="E3572" s="43"/>
      <c r="F3572" s="43"/>
      <c r="G3572" s="43"/>
      <c r="H3572" s="19">
        <v>5</v>
      </c>
    </row>
    <row r="3573" spans="1:8" x14ac:dyDescent="0.25">
      <c r="A3573" s="40" t="s">
        <v>7181</v>
      </c>
      <c r="B3573" s="40"/>
      <c r="C3573" s="41" t="s">
        <v>7182</v>
      </c>
      <c r="D3573" s="42" t="s">
        <v>21</v>
      </c>
      <c r="E3573" s="43">
        <v>35.33</v>
      </c>
      <c r="F3573" s="43">
        <v>43.37</v>
      </c>
      <c r="G3573" s="43">
        <v>78.7</v>
      </c>
      <c r="H3573" s="19">
        <v>9</v>
      </c>
    </row>
    <row r="3574" spans="1:8" x14ac:dyDescent="0.25">
      <c r="A3574" s="40" t="s">
        <v>7183</v>
      </c>
      <c r="B3574" s="40"/>
      <c r="C3574" s="41" t="s">
        <v>7184</v>
      </c>
      <c r="D3574" s="42"/>
      <c r="E3574" s="43"/>
      <c r="F3574" s="43"/>
      <c r="G3574" s="43"/>
      <c r="H3574" s="19">
        <v>5</v>
      </c>
    </row>
    <row r="3575" spans="1:8" ht="30" x14ac:dyDescent="0.25">
      <c r="A3575" s="40" t="s">
        <v>7185</v>
      </c>
      <c r="B3575" s="40"/>
      <c r="C3575" s="41" t="s">
        <v>7186</v>
      </c>
      <c r="D3575" s="42" t="s">
        <v>21</v>
      </c>
      <c r="E3575" s="43">
        <v>128.16999999999999</v>
      </c>
      <c r="F3575" s="43">
        <v>52.05</v>
      </c>
      <c r="G3575" s="43">
        <v>180.22</v>
      </c>
      <c r="H3575" s="19">
        <v>9</v>
      </c>
    </row>
    <row r="3576" spans="1:8" ht="30" x14ac:dyDescent="0.25">
      <c r="A3576" s="40" t="s">
        <v>7187</v>
      </c>
      <c r="B3576" s="40"/>
      <c r="C3576" s="41" t="s">
        <v>7188</v>
      </c>
      <c r="D3576" s="42" t="s">
        <v>21</v>
      </c>
      <c r="E3576" s="43">
        <v>521.02</v>
      </c>
      <c r="F3576" s="43">
        <v>65.06</v>
      </c>
      <c r="G3576" s="43">
        <v>586.08000000000004</v>
      </c>
      <c r="H3576" s="19">
        <v>9</v>
      </c>
    </row>
    <row r="3577" spans="1:8" x14ac:dyDescent="0.25">
      <c r="A3577" s="40" t="s">
        <v>7189</v>
      </c>
      <c r="B3577" s="40"/>
      <c r="C3577" s="41" t="s">
        <v>7190</v>
      </c>
      <c r="D3577" s="42"/>
      <c r="E3577" s="43"/>
      <c r="F3577" s="43"/>
      <c r="G3577" s="43"/>
      <c r="H3577" s="19">
        <v>5</v>
      </c>
    </row>
    <row r="3578" spans="1:8" x14ac:dyDescent="0.25">
      <c r="A3578" s="40" t="s">
        <v>7191</v>
      </c>
      <c r="B3578" s="40"/>
      <c r="C3578" s="41" t="s">
        <v>7192</v>
      </c>
      <c r="D3578" s="42" t="s">
        <v>21</v>
      </c>
      <c r="E3578" s="43">
        <v>12.56</v>
      </c>
      <c r="F3578" s="43">
        <v>2.6</v>
      </c>
      <c r="G3578" s="43">
        <v>15.16</v>
      </c>
      <c r="H3578" s="19">
        <v>9</v>
      </c>
    </row>
    <row r="3579" spans="1:8" x14ac:dyDescent="0.25">
      <c r="A3579" s="40" t="s">
        <v>7193</v>
      </c>
      <c r="B3579" s="40"/>
      <c r="C3579" s="41" t="s">
        <v>7194</v>
      </c>
      <c r="D3579" s="42" t="s">
        <v>73</v>
      </c>
      <c r="E3579" s="43">
        <v>1056.29</v>
      </c>
      <c r="F3579" s="43">
        <v>28.38</v>
      </c>
      <c r="G3579" s="43">
        <v>1084.67</v>
      </c>
      <c r="H3579" s="19">
        <v>9</v>
      </c>
    </row>
    <row r="3580" spans="1:8" x14ac:dyDescent="0.25">
      <c r="A3580" s="40" t="s">
        <v>7195</v>
      </c>
      <c r="B3580" s="40"/>
      <c r="C3580" s="41" t="s">
        <v>7196</v>
      </c>
      <c r="D3580" s="42" t="s">
        <v>21</v>
      </c>
      <c r="E3580" s="43">
        <v>8.66</v>
      </c>
      <c r="F3580" s="43">
        <v>2.6</v>
      </c>
      <c r="G3580" s="43">
        <v>11.26</v>
      </c>
      <c r="H3580" s="19">
        <v>9</v>
      </c>
    </row>
    <row r="3581" spans="1:8" x14ac:dyDescent="0.25">
      <c r="A3581" s="40" t="s">
        <v>7197</v>
      </c>
      <c r="B3581" s="40"/>
      <c r="C3581" s="41" t="s">
        <v>7198</v>
      </c>
      <c r="D3581" s="42" t="s">
        <v>21</v>
      </c>
      <c r="E3581" s="43">
        <v>330.8</v>
      </c>
      <c r="F3581" s="43">
        <v>22.7</v>
      </c>
      <c r="G3581" s="43">
        <v>353.5</v>
      </c>
      <c r="H3581" s="19">
        <v>9</v>
      </c>
    </row>
    <row r="3582" spans="1:8" x14ac:dyDescent="0.25">
      <c r="A3582" s="40" t="s">
        <v>7199</v>
      </c>
      <c r="B3582" s="40"/>
      <c r="C3582" s="41" t="s">
        <v>7200</v>
      </c>
      <c r="D3582" s="42" t="s">
        <v>21</v>
      </c>
      <c r="E3582" s="43">
        <v>32.299999999999997</v>
      </c>
      <c r="F3582" s="43">
        <v>2.6</v>
      </c>
      <c r="G3582" s="43">
        <v>34.9</v>
      </c>
      <c r="H3582" s="19">
        <v>9</v>
      </c>
    </row>
    <row r="3583" spans="1:8" x14ac:dyDescent="0.25">
      <c r="A3583" s="40" t="s">
        <v>7201</v>
      </c>
      <c r="B3583" s="40"/>
      <c r="C3583" s="41" t="s">
        <v>7202</v>
      </c>
      <c r="D3583" s="42" t="s">
        <v>21</v>
      </c>
      <c r="E3583" s="43">
        <v>8.41</v>
      </c>
      <c r="F3583" s="43">
        <v>2.6</v>
      </c>
      <c r="G3583" s="43">
        <v>11.01</v>
      </c>
      <c r="H3583" s="19">
        <v>9</v>
      </c>
    </row>
    <row r="3584" spans="1:8" x14ac:dyDescent="0.25">
      <c r="A3584" s="40" t="s">
        <v>7203</v>
      </c>
      <c r="B3584" s="40"/>
      <c r="C3584" s="41" t="s">
        <v>7204</v>
      </c>
      <c r="D3584" s="42" t="s">
        <v>73</v>
      </c>
      <c r="E3584" s="43">
        <v>1016.81</v>
      </c>
      <c r="F3584" s="43">
        <v>28.38</v>
      </c>
      <c r="G3584" s="43">
        <v>1045.19</v>
      </c>
      <c r="H3584" s="19">
        <v>9</v>
      </c>
    </row>
    <row r="3585" spans="1:8" ht="30" x14ac:dyDescent="0.25">
      <c r="A3585" s="40" t="s">
        <v>7205</v>
      </c>
      <c r="B3585" s="40"/>
      <c r="C3585" s="41" t="s">
        <v>7206</v>
      </c>
      <c r="D3585" s="42" t="s">
        <v>73</v>
      </c>
      <c r="E3585" s="43">
        <v>1373.13</v>
      </c>
      <c r="F3585" s="43">
        <v>28.38</v>
      </c>
      <c r="G3585" s="43">
        <v>1401.51</v>
      </c>
      <c r="H3585" s="19">
        <v>9</v>
      </c>
    </row>
    <row r="3586" spans="1:8" ht="30" x14ac:dyDescent="0.25">
      <c r="A3586" s="40" t="s">
        <v>7207</v>
      </c>
      <c r="B3586" s="40"/>
      <c r="C3586" s="41" t="s">
        <v>7208</v>
      </c>
      <c r="D3586" s="42" t="s">
        <v>21</v>
      </c>
      <c r="E3586" s="43">
        <v>81.510000000000005</v>
      </c>
      <c r="F3586" s="43">
        <v>14.19</v>
      </c>
      <c r="G3586" s="43">
        <v>95.7</v>
      </c>
      <c r="H3586" s="19">
        <v>9</v>
      </c>
    </row>
    <row r="3587" spans="1:8" ht="30" x14ac:dyDescent="0.25">
      <c r="A3587" s="40" t="s">
        <v>7209</v>
      </c>
      <c r="B3587" s="40"/>
      <c r="C3587" s="41" t="s">
        <v>7210</v>
      </c>
      <c r="D3587" s="42" t="s">
        <v>21</v>
      </c>
      <c r="E3587" s="43">
        <v>3452.56</v>
      </c>
      <c r="F3587" s="43">
        <v>52.05</v>
      </c>
      <c r="G3587" s="43">
        <v>3504.61</v>
      </c>
      <c r="H3587" s="19">
        <v>9</v>
      </c>
    </row>
    <row r="3588" spans="1:8" ht="30" x14ac:dyDescent="0.25">
      <c r="A3588" s="40" t="s">
        <v>7211</v>
      </c>
      <c r="B3588" s="40"/>
      <c r="C3588" s="41" t="s">
        <v>7212</v>
      </c>
      <c r="D3588" s="42" t="s">
        <v>21</v>
      </c>
      <c r="E3588" s="43">
        <v>4171.05</v>
      </c>
      <c r="F3588" s="43">
        <v>52.05</v>
      </c>
      <c r="G3588" s="43">
        <v>4223.1000000000004</v>
      </c>
      <c r="H3588" s="19">
        <v>9</v>
      </c>
    </row>
    <row r="3589" spans="1:8" ht="30" x14ac:dyDescent="0.25">
      <c r="A3589" s="40" t="s">
        <v>7213</v>
      </c>
      <c r="B3589" s="40"/>
      <c r="C3589" s="41" t="s">
        <v>7214</v>
      </c>
      <c r="D3589" s="42" t="s">
        <v>21</v>
      </c>
      <c r="E3589" s="43">
        <v>378.28</v>
      </c>
      <c r="F3589" s="43">
        <v>58.68</v>
      </c>
      <c r="G3589" s="43">
        <v>436.96</v>
      </c>
      <c r="H3589" s="19">
        <v>9</v>
      </c>
    </row>
    <row r="3590" spans="1:8" ht="30" x14ac:dyDescent="0.25">
      <c r="A3590" s="40" t="s">
        <v>7215</v>
      </c>
      <c r="B3590" s="40"/>
      <c r="C3590" s="41" t="s">
        <v>8320</v>
      </c>
      <c r="D3590" s="42" t="s">
        <v>21</v>
      </c>
      <c r="E3590" s="43">
        <v>418.2</v>
      </c>
      <c r="F3590" s="43">
        <v>58.68</v>
      </c>
      <c r="G3590" s="43">
        <v>476.88</v>
      </c>
      <c r="H3590" s="19">
        <v>9</v>
      </c>
    </row>
    <row r="3591" spans="1:8" ht="30" x14ac:dyDescent="0.25">
      <c r="A3591" s="40" t="s">
        <v>7217</v>
      </c>
      <c r="B3591" s="40"/>
      <c r="C3591" s="41" t="s">
        <v>7218</v>
      </c>
      <c r="D3591" s="42" t="s">
        <v>21</v>
      </c>
      <c r="E3591" s="43">
        <v>432.19</v>
      </c>
      <c r="F3591" s="43">
        <v>58.68</v>
      </c>
      <c r="G3591" s="43">
        <v>490.87</v>
      </c>
      <c r="H3591" s="19">
        <v>9</v>
      </c>
    </row>
    <row r="3592" spans="1:8" ht="30" x14ac:dyDescent="0.25">
      <c r="A3592" s="40" t="s">
        <v>7219</v>
      </c>
      <c r="B3592" s="40"/>
      <c r="C3592" s="41" t="s">
        <v>7220</v>
      </c>
      <c r="D3592" s="42" t="s">
        <v>21</v>
      </c>
      <c r="E3592" s="43">
        <v>159.63</v>
      </c>
      <c r="F3592" s="43">
        <v>58.68</v>
      </c>
      <c r="G3592" s="43">
        <v>218.31</v>
      </c>
      <c r="H3592" s="19">
        <v>9</v>
      </c>
    </row>
    <row r="3593" spans="1:8" ht="30" x14ac:dyDescent="0.25">
      <c r="A3593" s="40" t="s">
        <v>7221</v>
      </c>
      <c r="B3593" s="40"/>
      <c r="C3593" s="41" t="s">
        <v>7222</v>
      </c>
      <c r="D3593" s="42" t="s">
        <v>21</v>
      </c>
      <c r="E3593" s="43">
        <v>168.71</v>
      </c>
      <c r="F3593" s="43">
        <v>58.68</v>
      </c>
      <c r="G3593" s="43">
        <v>227.39</v>
      </c>
      <c r="H3593" s="19">
        <v>9</v>
      </c>
    </row>
    <row r="3594" spans="1:8" ht="30" x14ac:dyDescent="0.25">
      <c r="A3594" s="40" t="s">
        <v>7223</v>
      </c>
      <c r="B3594" s="40"/>
      <c r="C3594" s="41" t="s">
        <v>7224</v>
      </c>
      <c r="D3594" s="42" t="s">
        <v>21</v>
      </c>
      <c r="E3594" s="43">
        <v>276.60000000000002</v>
      </c>
      <c r="F3594" s="43">
        <v>58.68</v>
      </c>
      <c r="G3594" s="43">
        <v>335.28</v>
      </c>
      <c r="H3594" s="19">
        <v>9</v>
      </c>
    </row>
    <row r="3595" spans="1:8" ht="30" x14ac:dyDescent="0.25">
      <c r="A3595" s="40" t="s">
        <v>7225</v>
      </c>
      <c r="B3595" s="40"/>
      <c r="C3595" s="41" t="s">
        <v>7226</v>
      </c>
      <c r="D3595" s="42" t="s">
        <v>21</v>
      </c>
      <c r="E3595" s="43">
        <v>322.8</v>
      </c>
      <c r="F3595" s="43">
        <v>58.68</v>
      </c>
      <c r="G3595" s="43">
        <v>381.48</v>
      </c>
      <c r="H3595" s="19">
        <v>9</v>
      </c>
    </row>
    <row r="3596" spans="1:8" ht="30" x14ac:dyDescent="0.25">
      <c r="A3596" s="40" t="s">
        <v>7227</v>
      </c>
      <c r="B3596" s="40"/>
      <c r="C3596" s="41" t="s">
        <v>7228</v>
      </c>
      <c r="D3596" s="42" t="s">
        <v>21</v>
      </c>
      <c r="E3596" s="43">
        <v>298.95</v>
      </c>
      <c r="F3596" s="43">
        <v>58.68</v>
      </c>
      <c r="G3596" s="43">
        <v>357.63</v>
      </c>
      <c r="H3596" s="19">
        <v>9</v>
      </c>
    </row>
    <row r="3597" spans="1:8" ht="30" x14ac:dyDescent="0.25">
      <c r="A3597" s="40" t="s">
        <v>7229</v>
      </c>
      <c r="B3597" s="40"/>
      <c r="C3597" s="41" t="s">
        <v>7230</v>
      </c>
      <c r="D3597" s="42" t="s">
        <v>21</v>
      </c>
      <c r="E3597" s="43">
        <v>1520.56</v>
      </c>
      <c r="F3597" s="43">
        <v>58.68</v>
      </c>
      <c r="G3597" s="43">
        <v>1579.24</v>
      </c>
      <c r="H3597" s="19">
        <v>9</v>
      </c>
    </row>
    <row r="3598" spans="1:8" ht="30" x14ac:dyDescent="0.25">
      <c r="A3598" s="40" t="s">
        <v>7231</v>
      </c>
      <c r="B3598" s="40"/>
      <c r="C3598" s="41" t="s">
        <v>7232</v>
      </c>
      <c r="D3598" s="42" t="s">
        <v>131</v>
      </c>
      <c r="E3598" s="43">
        <v>1014.23</v>
      </c>
      <c r="F3598" s="43">
        <v>18.39</v>
      </c>
      <c r="G3598" s="43">
        <v>1032.6199999999999</v>
      </c>
      <c r="H3598" s="19">
        <v>9</v>
      </c>
    </row>
    <row r="3599" spans="1:8" ht="30" x14ac:dyDescent="0.25">
      <c r="A3599" s="40" t="s">
        <v>7233</v>
      </c>
      <c r="B3599" s="40"/>
      <c r="C3599" s="41" t="s">
        <v>7234</v>
      </c>
      <c r="D3599" s="42" t="s">
        <v>131</v>
      </c>
      <c r="E3599" s="43">
        <v>1319.3</v>
      </c>
      <c r="F3599" s="43">
        <v>24.26</v>
      </c>
      <c r="G3599" s="43">
        <v>1343.56</v>
      </c>
      <c r="H3599" s="19">
        <v>9</v>
      </c>
    </row>
    <row r="3600" spans="1:8" x14ac:dyDescent="0.25">
      <c r="A3600" s="40" t="s">
        <v>7235</v>
      </c>
      <c r="B3600" s="40"/>
      <c r="C3600" s="41" t="s">
        <v>7236</v>
      </c>
      <c r="D3600" s="42"/>
      <c r="E3600" s="43"/>
      <c r="F3600" s="43"/>
      <c r="G3600" s="43"/>
      <c r="H3600" s="19">
        <v>5</v>
      </c>
    </row>
    <row r="3601" spans="1:8" x14ac:dyDescent="0.25">
      <c r="A3601" s="40" t="s">
        <v>7237</v>
      </c>
      <c r="B3601" s="40"/>
      <c r="C3601" s="41" t="s">
        <v>7238</v>
      </c>
      <c r="D3601" s="42" t="s">
        <v>21</v>
      </c>
      <c r="E3601" s="43">
        <v>325.68</v>
      </c>
      <c r="F3601" s="43">
        <v>43.37</v>
      </c>
      <c r="G3601" s="43">
        <v>369.05</v>
      </c>
      <c r="H3601" s="19">
        <v>9</v>
      </c>
    </row>
    <row r="3602" spans="1:8" x14ac:dyDescent="0.25">
      <c r="A3602" s="40" t="s">
        <v>7239</v>
      </c>
      <c r="B3602" s="40"/>
      <c r="C3602" s="41" t="s">
        <v>7240</v>
      </c>
      <c r="D3602" s="42"/>
      <c r="E3602" s="43"/>
      <c r="F3602" s="43"/>
      <c r="G3602" s="43"/>
      <c r="H3602" s="19">
        <v>5</v>
      </c>
    </row>
    <row r="3603" spans="1:8" x14ac:dyDescent="0.25">
      <c r="A3603" s="40" t="s">
        <v>7241</v>
      </c>
      <c r="B3603" s="40"/>
      <c r="C3603" s="41" t="s">
        <v>7242</v>
      </c>
      <c r="D3603" s="42" t="s">
        <v>131</v>
      </c>
      <c r="E3603" s="43">
        <v>414.46</v>
      </c>
      <c r="F3603" s="43">
        <v>9.7799999999999994</v>
      </c>
      <c r="G3603" s="43">
        <v>424.24</v>
      </c>
      <c r="H3603" s="19">
        <v>9</v>
      </c>
    </row>
    <row r="3604" spans="1:8" ht="30" x14ac:dyDescent="0.25">
      <c r="A3604" s="40" t="s">
        <v>7243</v>
      </c>
      <c r="B3604" s="40"/>
      <c r="C3604" s="41" t="s">
        <v>7244</v>
      </c>
      <c r="D3604" s="42" t="s">
        <v>131</v>
      </c>
      <c r="E3604" s="43">
        <v>263.48</v>
      </c>
      <c r="F3604" s="43">
        <v>9.7799999999999994</v>
      </c>
      <c r="G3604" s="43">
        <v>273.26</v>
      </c>
      <c r="H3604" s="19">
        <v>9</v>
      </c>
    </row>
    <row r="3605" spans="1:8" ht="30" x14ac:dyDescent="0.25">
      <c r="A3605" s="40" t="s">
        <v>7245</v>
      </c>
      <c r="B3605" s="40"/>
      <c r="C3605" s="41" t="s">
        <v>7246</v>
      </c>
      <c r="D3605" s="42" t="s">
        <v>131</v>
      </c>
      <c r="E3605" s="43">
        <v>334.62</v>
      </c>
      <c r="F3605" s="43">
        <v>9.7799999999999994</v>
      </c>
      <c r="G3605" s="43">
        <v>344.4</v>
      </c>
      <c r="H3605" s="19">
        <v>9</v>
      </c>
    </row>
    <row r="3606" spans="1:8" x14ac:dyDescent="0.25">
      <c r="A3606" s="40" t="s">
        <v>7247</v>
      </c>
      <c r="B3606" s="40"/>
      <c r="C3606" s="41" t="s">
        <v>7248</v>
      </c>
      <c r="D3606" s="42"/>
      <c r="E3606" s="43"/>
      <c r="F3606" s="43"/>
      <c r="G3606" s="43"/>
      <c r="H3606" s="19">
        <v>5</v>
      </c>
    </row>
    <row r="3607" spans="1:8" x14ac:dyDescent="0.25">
      <c r="A3607" s="40" t="s">
        <v>7249</v>
      </c>
      <c r="B3607" s="40"/>
      <c r="C3607" s="41" t="s">
        <v>7250</v>
      </c>
      <c r="D3607" s="42" t="s">
        <v>21</v>
      </c>
      <c r="E3607" s="43">
        <v>1842.58</v>
      </c>
      <c r="F3607" s="43">
        <v>1400.6</v>
      </c>
      <c r="G3607" s="43">
        <v>3243.18</v>
      </c>
      <c r="H3607" s="19">
        <v>9</v>
      </c>
    </row>
    <row r="3608" spans="1:8" x14ac:dyDescent="0.25">
      <c r="A3608" s="40" t="s">
        <v>7251</v>
      </c>
      <c r="B3608" s="40"/>
      <c r="C3608" s="41" t="s">
        <v>7252</v>
      </c>
      <c r="D3608" s="42" t="s">
        <v>21</v>
      </c>
      <c r="E3608" s="43">
        <v>3125.43</v>
      </c>
      <c r="F3608" s="43">
        <v>2176.84</v>
      </c>
      <c r="G3608" s="43">
        <v>5302.27</v>
      </c>
      <c r="H3608" s="19">
        <v>9</v>
      </c>
    </row>
    <row r="3609" spans="1:8" x14ac:dyDescent="0.25">
      <c r="A3609" s="40" t="s">
        <v>7253</v>
      </c>
      <c r="B3609" s="40"/>
      <c r="C3609" s="41" t="s">
        <v>7254</v>
      </c>
      <c r="D3609" s="42" t="s">
        <v>21</v>
      </c>
      <c r="E3609" s="43">
        <v>4357.93</v>
      </c>
      <c r="F3609" s="43">
        <v>2947.48</v>
      </c>
      <c r="G3609" s="43">
        <v>7305.41</v>
      </c>
      <c r="H3609" s="19">
        <v>9</v>
      </c>
    </row>
    <row r="3610" spans="1:8" x14ac:dyDescent="0.25">
      <c r="A3610" s="40" t="s">
        <v>7255</v>
      </c>
      <c r="B3610" s="40"/>
      <c r="C3610" s="41" t="s">
        <v>7256</v>
      </c>
      <c r="D3610" s="42" t="s">
        <v>21</v>
      </c>
      <c r="E3610" s="43">
        <v>1168.76</v>
      </c>
      <c r="F3610" s="43">
        <v>1382.24</v>
      </c>
      <c r="G3610" s="43">
        <v>2551</v>
      </c>
      <c r="H3610" s="19">
        <v>9</v>
      </c>
    </row>
    <row r="3611" spans="1:8" x14ac:dyDescent="0.25">
      <c r="A3611" s="40" t="s">
        <v>7257</v>
      </c>
      <c r="B3611" s="40"/>
      <c r="C3611" s="41" t="s">
        <v>7258</v>
      </c>
      <c r="D3611" s="42" t="s">
        <v>21</v>
      </c>
      <c r="E3611" s="43">
        <v>3710.19</v>
      </c>
      <c r="F3611" s="43">
        <v>2370.2600000000002</v>
      </c>
      <c r="G3611" s="43">
        <v>6080.45</v>
      </c>
      <c r="H3611" s="19">
        <v>9</v>
      </c>
    </row>
    <row r="3612" spans="1:8" ht="30" x14ac:dyDescent="0.25">
      <c r="A3612" s="40" t="s">
        <v>7259</v>
      </c>
      <c r="B3612" s="40"/>
      <c r="C3612" s="41" t="s">
        <v>7260</v>
      </c>
      <c r="D3612" s="42" t="s">
        <v>131</v>
      </c>
      <c r="E3612" s="43">
        <v>270.43</v>
      </c>
      <c r="F3612" s="43">
        <v>344.34</v>
      </c>
      <c r="G3612" s="43">
        <v>614.77</v>
      </c>
      <c r="H3612" s="19">
        <v>9</v>
      </c>
    </row>
    <row r="3613" spans="1:8" x14ac:dyDescent="0.25">
      <c r="A3613" s="40" t="s">
        <v>7261</v>
      </c>
      <c r="B3613" s="40"/>
      <c r="C3613" s="41" t="s">
        <v>7262</v>
      </c>
      <c r="D3613" s="42" t="s">
        <v>21</v>
      </c>
      <c r="E3613" s="43">
        <v>2183.52</v>
      </c>
      <c r="F3613" s="43">
        <v>2194.9699999999998</v>
      </c>
      <c r="G3613" s="43">
        <v>4378.49</v>
      </c>
      <c r="H3613" s="19">
        <v>9</v>
      </c>
    </row>
    <row r="3614" spans="1:8" x14ac:dyDescent="0.25">
      <c r="A3614" s="40" t="s">
        <v>7263</v>
      </c>
      <c r="B3614" s="40"/>
      <c r="C3614" s="41" t="s">
        <v>7264</v>
      </c>
      <c r="D3614" s="42"/>
      <c r="E3614" s="43"/>
      <c r="F3614" s="43"/>
      <c r="G3614" s="43"/>
      <c r="H3614" s="19">
        <v>5</v>
      </c>
    </row>
    <row r="3615" spans="1:8" ht="30" x14ac:dyDescent="0.25">
      <c r="A3615" s="40" t="s">
        <v>7265</v>
      </c>
      <c r="B3615" s="40"/>
      <c r="C3615" s="41" t="s">
        <v>7266</v>
      </c>
      <c r="D3615" s="42" t="s">
        <v>21</v>
      </c>
      <c r="E3615" s="43">
        <v>3829.01</v>
      </c>
      <c r="F3615" s="43">
        <v>2755.49</v>
      </c>
      <c r="G3615" s="43">
        <v>6584.5</v>
      </c>
      <c r="H3615" s="19">
        <v>9</v>
      </c>
    </row>
    <row r="3616" spans="1:8" ht="30" x14ac:dyDescent="0.25">
      <c r="A3616" s="40" t="s">
        <v>7267</v>
      </c>
      <c r="B3616" s="40"/>
      <c r="C3616" s="41" t="s">
        <v>7268</v>
      </c>
      <c r="D3616" s="42" t="s">
        <v>21</v>
      </c>
      <c r="E3616" s="43">
        <v>6203.55</v>
      </c>
      <c r="F3616" s="43">
        <v>4478.6899999999996</v>
      </c>
      <c r="G3616" s="43">
        <v>10682.24</v>
      </c>
      <c r="H3616" s="19">
        <v>9</v>
      </c>
    </row>
    <row r="3617" spans="1:8" ht="30" x14ac:dyDescent="0.25">
      <c r="A3617" s="40" t="s">
        <v>7269</v>
      </c>
      <c r="B3617" s="40"/>
      <c r="C3617" s="41" t="s">
        <v>7270</v>
      </c>
      <c r="D3617" s="42" t="s">
        <v>21</v>
      </c>
      <c r="E3617" s="43">
        <v>8995.89</v>
      </c>
      <c r="F3617" s="43">
        <v>5914.55</v>
      </c>
      <c r="G3617" s="43">
        <v>14910.44</v>
      </c>
      <c r="H3617" s="19">
        <v>9</v>
      </c>
    </row>
    <row r="3618" spans="1:8" ht="30" x14ac:dyDescent="0.25">
      <c r="A3618" s="40" t="s">
        <v>7271</v>
      </c>
      <c r="B3618" s="40"/>
      <c r="C3618" s="41" t="s">
        <v>7272</v>
      </c>
      <c r="D3618" s="42" t="s">
        <v>21</v>
      </c>
      <c r="E3618" s="43">
        <v>13484.89</v>
      </c>
      <c r="F3618" s="43">
        <v>7372.27</v>
      </c>
      <c r="G3618" s="43">
        <v>20857.16</v>
      </c>
      <c r="H3618" s="19">
        <v>9</v>
      </c>
    </row>
    <row r="3619" spans="1:8" x14ac:dyDescent="0.25">
      <c r="A3619" s="40" t="s">
        <v>7273</v>
      </c>
      <c r="B3619" s="40"/>
      <c r="C3619" s="41" t="s">
        <v>7274</v>
      </c>
      <c r="D3619" s="42"/>
      <c r="E3619" s="43"/>
      <c r="F3619" s="43"/>
      <c r="G3619" s="43"/>
      <c r="H3619" s="19">
        <v>5</v>
      </c>
    </row>
    <row r="3620" spans="1:8" ht="30" x14ac:dyDescent="0.25">
      <c r="A3620" s="40" t="s">
        <v>7275</v>
      </c>
      <c r="B3620" s="40"/>
      <c r="C3620" s="41" t="s">
        <v>7276</v>
      </c>
      <c r="D3620" s="42" t="s">
        <v>21</v>
      </c>
      <c r="E3620" s="43">
        <v>2579.9699999999998</v>
      </c>
      <c r="F3620" s="43">
        <v>1378.72</v>
      </c>
      <c r="G3620" s="43">
        <v>3958.69</v>
      </c>
      <c r="H3620" s="19">
        <v>9</v>
      </c>
    </row>
    <row r="3621" spans="1:8" ht="30" x14ac:dyDescent="0.25">
      <c r="A3621" s="40" t="s">
        <v>7277</v>
      </c>
      <c r="B3621" s="40"/>
      <c r="C3621" s="41" t="s">
        <v>7278</v>
      </c>
      <c r="D3621" s="42" t="s">
        <v>21</v>
      </c>
      <c r="E3621" s="43">
        <v>7241.03</v>
      </c>
      <c r="F3621" s="43">
        <v>2059.2399999999998</v>
      </c>
      <c r="G3621" s="43">
        <v>9300.27</v>
      </c>
      <c r="H3621" s="19">
        <v>9</v>
      </c>
    </row>
    <row r="3622" spans="1:8" ht="30" x14ac:dyDescent="0.25">
      <c r="A3622" s="40" t="s">
        <v>7279</v>
      </c>
      <c r="B3622" s="40"/>
      <c r="C3622" s="41" t="s">
        <v>7280</v>
      </c>
      <c r="D3622" s="42" t="s">
        <v>21</v>
      </c>
      <c r="E3622" s="43">
        <v>10858.95</v>
      </c>
      <c r="F3622" s="43">
        <v>4118.45</v>
      </c>
      <c r="G3622" s="43">
        <v>14977.4</v>
      </c>
      <c r="H3622" s="19">
        <v>9</v>
      </c>
    </row>
    <row r="3623" spans="1:8" x14ac:dyDescent="0.25">
      <c r="A3623" s="40" t="s">
        <v>7281</v>
      </c>
      <c r="B3623" s="40"/>
      <c r="C3623" s="41" t="s">
        <v>7282</v>
      </c>
      <c r="D3623" s="42" t="s">
        <v>131</v>
      </c>
      <c r="E3623" s="43">
        <v>1403.15</v>
      </c>
      <c r="F3623" s="43">
        <v>685.42</v>
      </c>
      <c r="G3623" s="43">
        <v>2088.5700000000002</v>
      </c>
      <c r="H3623" s="19">
        <v>9</v>
      </c>
    </row>
    <row r="3624" spans="1:8" ht="30" x14ac:dyDescent="0.25">
      <c r="A3624" s="40" t="s">
        <v>7283</v>
      </c>
      <c r="B3624" s="40"/>
      <c r="C3624" s="41" t="s">
        <v>7284</v>
      </c>
      <c r="D3624" s="42" t="s">
        <v>21</v>
      </c>
      <c r="E3624" s="43">
        <v>908.07</v>
      </c>
      <c r="F3624" s="43">
        <v>39.119999999999997</v>
      </c>
      <c r="G3624" s="43">
        <v>947.19</v>
      </c>
      <c r="H3624" s="19">
        <v>9</v>
      </c>
    </row>
    <row r="3625" spans="1:8" x14ac:dyDescent="0.25">
      <c r="A3625" s="40" t="s">
        <v>7285</v>
      </c>
      <c r="B3625" s="40"/>
      <c r="C3625" s="41" t="s">
        <v>7286</v>
      </c>
      <c r="D3625" s="42"/>
      <c r="E3625" s="43"/>
      <c r="F3625" s="43"/>
      <c r="G3625" s="43"/>
      <c r="H3625" s="19">
        <v>5</v>
      </c>
    </row>
    <row r="3626" spans="1:8" x14ac:dyDescent="0.25">
      <c r="A3626" s="40" t="s">
        <v>7287</v>
      </c>
      <c r="B3626" s="40"/>
      <c r="C3626" s="41" t="s">
        <v>7288</v>
      </c>
      <c r="D3626" s="42" t="s">
        <v>131</v>
      </c>
      <c r="E3626" s="43">
        <v>369.96</v>
      </c>
      <c r="F3626" s="43">
        <v>28.38</v>
      </c>
      <c r="G3626" s="43">
        <v>398.34</v>
      </c>
      <c r="H3626" s="19">
        <v>9</v>
      </c>
    </row>
    <row r="3627" spans="1:8" x14ac:dyDescent="0.25">
      <c r="A3627" s="40" t="s">
        <v>7289</v>
      </c>
      <c r="B3627" s="40"/>
      <c r="C3627" s="41" t="s">
        <v>7290</v>
      </c>
      <c r="D3627" s="42" t="s">
        <v>131</v>
      </c>
      <c r="E3627" s="43">
        <v>516.88</v>
      </c>
      <c r="F3627" s="43">
        <v>42.57</v>
      </c>
      <c r="G3627" s="43">
        <v>559.45000000000005</v>
      </c>
      <c r="H3627" s="19">
        <v>9</v>
      </c>
    </row>
    <row r="3628" spans="1:8" x14ac:dyDescent="0.25">
      <c r="A3628" s="40" t="s">
        <v>7291</v>
      </c>
      <c r="B3628" s="40"/>
      <c r="C3628" s="41" t="s">
        <v>7292</v>
      </c>
      <c r="D3628" s="42" t="s">
        <v>131</v>
      </c>
      <c r="E3628" s="43">
        <v>567.84</v>
      </c>
      <c r="F3628" s="43">
        <v>56.76</v>
      </c>
      <c r="G3628" s="43">
        <v>624.6</v>
      </c>
      <c r="H3628" s="19">
        <v>9</v>
      </c>
    </row>
    <row r="3629" spans="1:8" x14ac:dyDescent="0.25">
      <c r="A3629" s="40" t="s">
        <v>7293</v>
      </c>
      <c r="B3629" s="40"/>
      <c r="C3629" s="41" t="s">
        <v>7294</v>
      </c>
      <c r="D3629" s="42" t="s">
        <v>131</v>
      </c>
      <c r="E3629" s="43">
        <v>935.29</v>
      </c>
      <c r="F3629" s="43">
        <v>70.95</v>
      </c>
      <c r="G3629" s="43">
        <v>1006.24</v>
      </c>
      <c r="H3629" s="19">
        <v>9</v>
      </c>
    </row>
    <row r="3630" spans="1:8" x14ac:dyDescent="0.25">
      <c r="A3630" s="40" t="s">
        <v>7295</v>
      </c>
      <c r="B3630" s="40"/>
      <c r="C3630" s="41" t="s">
        <v>7296</v>
      </c>
      <c r="D3630" s="42" t="s">
        <v>131</v>
      </c>
      <c r="E3630" s="43">
        <v>1501.49</v>
      </c>
      <c r="F3630" s="43">
        <v>85.14</v>
      </c>
      <c r="G3630" s="43">
        <v>1586.63</v>
      </c>
      <c r="H3630" s="19">
        <v>9</v>
      </c>
    </row>
    <row r="3631" spans="1:8" x14ac:dyDescent="0.25">
      <c r="A3631" s="40" t="s">
        <v>7297</v>
      </c>
      <c r="B3631" s="40"/>
      <c r="C3631" s="41" t="s">
        <v>7298</v>
      </c>
      <c r="D3631" s="42" t="s">
        <v>131</v>
      </c>
      <c r="E3631" s="43">
        <v>2759.23</v>
      </c>
      <c r="F3631" s="43">
        <v>141.9</v>
      </c>
      <c r="G3631" s="43">
        <v>2901.13</v>
      </c>
      <c r="H3631" s="19">
        <v>9</v>
      </c>
    </row>
    <row r="3632" spans="1:8" x14ac:dyDescent="0.25">
      <c r="A3632" s="40" t="s">
        <v>7299</v>
      </c>
      <c r="B3632" s="40"/>
      <c r="C3632" s="41" t="s">
        <v>7300</v>
      </c>
      <c r="D3632" s="42"/>
      <c r="E3632" s="43"/>
      <c r="F3632" s="43"/>
      <c r="G3632" s="43"/>
      <c r="H3632" s="19">
        <v>5</v>
      </c>
    </row>
    <row r="3633" spans="1:8" x14ac:dyDescent="0.25">
      <c r="A3633" s="40" t="s">
        <v>7301</v>
      </c>
      <c r="B3633" s="40"/>
      <c r="C3633" s="41" t="s">
        <v>7302</v>
      </c>
      <c r="D3633" s="42" t="s">
        <v>21</v>
      </c>
      <c r="E3633" s="43">
        <v>722.19</v>
      </c>
      <c r="F3633" s="43">
        <v>17.350000000000001</v>
      </c>
      <c r="G3633" s="43">
        <v>739.54</v>
      </c>
      <c r="H3633" s="19">
        <v>9</v>
      </c>
    </row>
    <row r="3634" spans="1:8" ht="30" x14ac:dyDescent="0.25">
      <c r="A3634" s="40" t="s">
        <v>7303</v>
      </c>
      <c r="B3634" s="40"/>
      <c r="C3634" s="41" t="s">
        <v>7304</v>
      </c>
      <c r="D3634" s="42" t="s">
        <v>21</v>
      </c>
      <c r="E3634" s="43">
        <v>268.45999999999998</v>
      </c>
      <c r="F3634" s="43">
        <v>21.69</v>
      </c>
      <c r="G3634" s="43">
        <v>290.14999999999998</v>
      </c>
      <c r="H3634" s="19">
        <v>9</v>
      </c>
    </row>
    <row r="3635" spans="1:8" x14ac:dyDescent="0.25">
      <c r="A3635" s="40" t="s">
        <v>7305</v>
      </c>
      <c r="B3635" s="40"/>
      <c r="C3635" s="41" t="s">
        <v>7306</v>
      </c>
      <c r="D3635" s="42"/>
      <c r="E3635" s="43"/>
      <c r="F3635" s="43"/>
      <c r="G3635" s="43"/>
      <c r="H3635" s="19">
        <v>2</v>
      </c>
    </row>
    <row r="3636" spans="1:8" x14ac:dyDescent="0.25">
      <c r="A3636" s="40" t="s">
        <v>7307</v>
      </c>
      <c r="B3636" s="40"/>
      <c r="C3636" s="41" t="s">
        <v>7308</v>
      </c>
      <c r="D3636" s="42"/>
      <c r="E3636" s="43"/>
      <c r="F3636" s="43"/>
      <c r="G3636" s="43"/>
      <c r="H3636" s="19">
        <v>5</v>
      </c>
    </row>
    <row r="3637" spans="1:8" ht="30" x14ac:dyDescent="0.25">
      <c r="A3637" s="40" t="s">
        <v>7309</v>
      </c>
      <c r="B3637" s="40"/>
      <c r="C3637" s="41" t="s">
        <v>7310</v>
      </c>
      <c r="D3637" s="42" t="s">
        <v>21</v>
      </c>
      <c r="E3637" s="43">
        <v>1148.46</v>
      </c>
      <c r="F3637" s="43">
        <v>151.80000000000001</v>
      </c>
      <c r="G3637" s="43">
        <v>1300.26</v>
      </c>
      <c r="H3637" s="19">
        <v>9</v>
      </c>
    </row>
    <row r="3638" spans="1:8" x14ac:dyDescent="0.25">
      <c r="A3638" s="40" t="s">
        <v>7311</v>
      </c>
      <c r="B3638" s="40"/>
      <c r="C3638" s="41" t="s">
        <v>7312</v>
      </c>
      <c r="D3638" s="42" t="s">
        <v>21</v>
      </c>
      <c r="E3638" s="43">
        <v>406.41</v>
      </c>
      <c r="F3638" s="43">
        <v>151.80000000000001</v>
      </c>
      <c r="G3638" s="43">
        <v>558.21</v>
      </c>
      <c r="H3638" s="19">
        <v>9</v>
      </c>
    </row>
    <row r="3639" spans="1:8" x14ac:dyDescent="0.25">
      <c r="A3639" s="40" t="s">
        <v>7313</v>
      </c>
      <c r="B3639" s="40"/>
      <c r="C3639" s="41" t="s">
        <v>7314</v>
      </c>
      <c r="D3639" s="42" t="s">
        <v>131</v>
      </c>
      <c r="E3639" s="43">
        <v>19.739999999999998</v>
      </c>
      <c r="F3639" s="43">
        <v>4.33</v>
      </c>
      <c r="G3639" s="43">
        <v>24.07</v>
      </c>
      <c r="H3639" s="19">
        <v>9</v>
      </c>
    </row>
    <row r="3640" spans="1:8" ht="30" x14ac:dyDescent="0.25">
      <c r="A3640" s="40" t="s">
        <v>7315</v>
      </c>
      <c r="B3640" s="40"/>
      <c r="C3640" s="41" t="s">
        <v>7316</v>
      </c>
      <c r="D3640" s="42" t="s">
        <v>21</v>
      </c>
      <c r="E3640" s="43">
        <v>63.99</v>
      </c>
      <c r="F3640" s="43">
        <v>13.01</v>
      </c>
      <c r="G3640" s="43">
        <v>77</v>
      </c>
      <c r="H3640" s="19">
        <v>9</v>
      </c>
    </row>
    <row r="3641" spans="1:8" x14ac:dyDescent="0.25">
      <c r="A3641" s="40" t="s">
        <v>7317</v>
      </c>
      <c r="B3641" s="40"/>
      <c r="C3641" s="41" t="s">
        <v>7318</v>
      </c>
      <c r="D3641" s="42" t="s">
        <v>131</v>
      </c>
      <c r="E3641" s="43">
        <v>32.51</v>
      </c>
      <c r="F3641" s="43">
        <v>4.33</v>
      </c>
      <c r="G3641" s="43">
        <v>36.840000000000003</v>
      </c>
      <c r="H3641" s="19">
        <v>9</v>
      </c>
    </row>
    <row r="3642" spans="1:8" ht="30" x14ac:dyDescent="0.25">
      <c r="A3642" s="40" t="s">
        <v>7319</v>
      </c>
      <c r="B3642" s="40"/>
      <c r="C3642" s="41" t="s">
        <v>7320</v>
      </c>
      <c r="D3642" s="42" t="s">
        <v>21</v>
      </c>
      <c r="E3642" s="43">
        <v>219.37</v>
      </c>
      <c r="F3642" s="43">
        <v>4.33</v>
      </c>
      <c r="G3642" s="43">
        <v>223.7</v>
      </c>
      <c r="H3642" s="19">
        <v>9</v>
      </c>
    </row>
    <row r="3643" spans="1:8" ht="45" x14ac:dyDescent="0.25">
      <c r="A3643" s="40" t="s">
        <v>7321</v>
      </c>
      <c r="B3643" s="40"/>
      <c r="C3643" s="41" t="s">
        <v>7322</v>
      </c>
      <c r="D3643" s="42" t="s">
        <v>21</v>
      </c>
      <c r="E3643" s="43">
        <v>3713.19</v>
      </c>
      <c r="F3643" s="43">
        <v>238.54</v>
      </c>
      <c r="G3643" s="43">
        <v>3951.73</v>
      </c>
      <c r="H3643" s="19">
        <v>9</v>
      </c>
    </row>
    <row r="3644" spans="1:8" x14ac:dyDescent="0.25">
      <c r="A3644" s="40" t="s">
        <v>7323</v>
      </c>
      <c r="B3644" s="40"/>
      <c r="C3644" s="41" t="s">
        <v>7324</v>
      </c>
      <c r="D3644" s="42" t="s">
        <v>21</v>
      </c>
      <c r="E3644" s="43">
        <v>65.67</v>
      </c>
      <c r="F3644" s="43">
        <v>4.33</v>
      </c>
      <c r="G3644" s="43">
        <v>70</v>
      </c>
      <c r="H3644" s="19">
        <v>9</v>
      </c>
    </row>
    <row r="3645" spans="1:8" x14ac:dyDescent="0.25">
      <c r="A3645" s="40" t="s">
        <v>7325</v>
      </c>
      <c r="B3645" s="40"/>
      <c r="C3645" s="41" t="s">
        <v>7326</v>
      </c>
      <c r="D3645" s="42" t="s">
        <v>21</v>
      </c>
      <c r="E3645" s="43">
        <v>94.58</v>
      </c>
      <c r="F3645" s="43">
        <v>4.33</v>
      </c>
      <c r="G3645" s="43">
        <v>98.91</v>
      </c>
      <c r="H3645" s="19">
        <v>9</v>
      </c>
    </row>
    <row r="3646" spans="1:8" x14ac:dyDescent="0.25">
      <c r="A3646" s="40" t="s">
        <v>7327</v>
      </c>
      <c r="B3646" s="40"/>
      <c r="C3646" s="41" t="s">
        <v>7328</v>
      </c>
      <c r="D3646" s="42" t="s">
        <v>21</v>
      </c>
      <c r="E3646" s="43">
        <v>1817.94</v>
      </c>
      <c r="F3646" s="43">
        <v>55.66</v>
      </c>
      <c r="G3646" s="43">
        <v>1873.6</v>
      </c>
      <c r="H3646" s="19">
        <v>9</v>
      </c>
    </row>
    <row r="3647" spans="1:8" x14ac:dyDescent="0.25">
      <c r="A3647" s="40" t="s">
        <v>7329</v>
      </c>
      <c r="B3647" s="40"/>
      <c r="C3647" s="41" t="s">
        <v>7330</v>
      </c>
      <c r="D3647" s="42" t="s">
        <v>21</v>
      </c>
      <c r="E3647" s="43">
        <v>109.17</v>
      </c>
      <c r="F3647" s="43">
        <v>4.33</v>
      </c>
      <c r="G3647" s="43">
        <v>113.5</v>
      </c>
      <c r="H3647" s="19">
        <v>9</v>
      </c>
    </row>
    <row r="3648" spans="1:8" x14ac:dyDescent="0.25">
      <c r="A3648" s="40" t="s">
        <v>7331</v>
      </c>
      <c r="B3648" s="40"/>
      <c r="C3648" s="41" t="s">
        <v>7332</v>
      </c>
      <c r="D3648" s="42" t="s">
        <v>21</v>
      </c>
      <c r="E3648" s="43">
        <v>80.33</v>
      </c>
      <c r="F3648" s="43">
        <v>4.33</v>
      </c>
      <c r="G3648" s="43">
        <v>84.66</v>
      </c>
      <c r="H3648" s="19">
        <v>9</v>
      </c>
    </row>
    <row r="3649" spans="1:8" x14ac:dyDescent="0.25">
      <c r="A3649" s="40" t="s">
        <v>7333</v>
      </c>
      <c r="B3649" s="40"/>
      <c r="C3649" s="41" t="s">
        <v>7334</v>
      </c>
      <c r="D3649" s="42" t="s">
        <v>21</v>
      </c>
      <c r="E3649" s="43">
        <v>18.86</v>
      </c>
      <c r="F3649" s="43">
        <v>0.57999999999999996</v>
      </c>
      <c r="G3649" s="43">
        <v>19.440000000000001</v>
      </c>
      <c r="H3649" s="19">
        <v>9</v>
      </c>
    </row>
    <row r="3650" spans="1:8" x14ac:dyDescent="0.25">
      <c r="A3650" s="40" t="s">
        <v>7335</v>
      </c>
      <c r="B3650" s="40"/>
      <c r="C3650" s="41" t="s">
        <v>7336</v>
      </c>
      <c r="D3650" s="42" t="s">
        <v>21</v>
      </c>
      <c r="E3650" s="43">
        <v>153.16999999999999</v>
      </c>
      <c r="F3650" s="43">
        <v>4.33</v>
      </c>
      <c r="G3650" s="43">
        <v>157.5</v>
      </c>
      <c r="H3650" s="19">
        <v>9</v>
      </c>
    </row>
    <row r="3651" spans="1:8" ht="30" x14ac:dyDescent="0.25">
      <c r="A3651" s="40" t="s">
        <v>7337</v>
      </c>
      <c r="B3651" s="40"/>
      <c r="C3651" s="41" t="s">
        <v>7338</v>
      </c>
      <c r="D3651" s="42" t="s">
        <v>21</v>
      </c>
      <c r="E3651" s="43">
        <v>1906.5</v>
      </c>
      <c r="F3651" s="43">
        <v>225.53</v>
      </c>
      <c r="G3651" s="43">
        <v>2132.0300000000002</v>
      </c>
      <c r="H3651" s="19">
        <v>9</v>
      </c>
    </row>
    <row r="3652" spans="1:8" ht="30" x14ac:dyDescent="0.25">
      <c r="A3652" s="40" t="s">
        <v>7339</v>
      </c>
      <c r="B3652" s="40"/>
      <c r="C3652" s="41" t="s">
        <v>7340</v>
      </c>
      <c r="D3652" s="42" t="s">
        <v>21</v>
      </c>
      <c r="E3652" s="43">
        <v>2522.9899999999998</v>
      </c>
      <c r="F3652" s="43">
        <v>225.53</v>
      </c>
      <c r="G3652" s="43">
        <v>2748.52</v>
      </c>
      <c r="H3652" s="19">
        <v>9</v>
      </c>
    </row>
    <row r="3653" spans="1:8" ht="30" x14ac:dyDescent="0.25">
      <c r="A3653" s="40" t="s">
        <v>7341</v>
      </c>
      <c r="B3653" s="40"/>
      <c r="C3653" s="41" t="s">
        <v>7342</v>
      </c>
      <c r="D3653" s="42" t="s">
        <v>21</v>
      </c>
      <c r="E3653" s="43">
        <v>2698.47</v>
      </c>
      <c r="F3653" s="43">
        <v>706.15</v>
      </c>
      <c r="G3653" s="43">
        <v>3404.62</v>
      </c>
      <c r="H3653" s="19">
        <v>9</v>
      </c>
    </row>
    <row r="3654" spans="1:8" x14ac:dyDescent="0.25">
      <c r="A3654" s="40" t="s">
        <v>7343</v>
      </c>
      <c r="B3654" s="40"/>
      <c r="C3654" s="41" t="s">
        <v>7344</v>
      </c>
      <c r="D3654" s="42"/>
      <c r="E3654" s="43"/>
      <c r="F3654" s="43"/>
      <c r="G3654" s="43"/>
      <c r="H3654" s="19">
        <v>5</v>
      </c>
    </row>
    <row r="3655" spans="1:8" ht="30" x14ac:dyDescent="0.25">
      <c r="A3655" s="40" t="s">
        <v>7345</v>
      </c>
      <c r="B3655" s="40"/>
      <c r="C3655" s="41" t="s">
        <v>7346</v>
      </c>
      <c r="D3655" s="42" t="s">
        <v>21</v>
      </c>
      <c r="E3655" s="43">
        <v>32.770000000000003</v>
      </c>
      <c r="F3655" s="43">
        <v>15.25</v>
      </c>
      <c r="G3655" s="43">
        <v>48.02</v>
      </c>
      <c r="H3655" s="19">
        <v>9</v>
      </c>
    </row>
    <row r="3656" spans="1:8" x14ac:dyDescent="0.25">
      <c r="A3656" s="40" t="s">
        <v>7347</v>
      </c>
      <c r="B3656" s="40"/>
      <c r="C3656" s="41" t="s">
        <v>7348</v>
      </c>
      <c r="D3656" s="42" t="s">
        <v>21</v>
      </c>
      <c r="E3656" s="43">
        <v>766.77</v>
      </c>
      <c r="F3656" s="43">
        <v>21.69</v>
      </c>
      <c r="G3656" s="43">
        <v>788.46</v>
      </c>
      <c r="H3656" s="19">
        <v>9</v>
      </c>
    </row>
    <row r="3657" spans="1:8" ht="30" x14ac:dyDescent="0.25">
      <c r="A3657" s="40" t="s">
        <v>7349</v>
      </c>
      <c r="B3657" s="40"/>
      <c r="C3657" s="41" t="s">
        <v>7350</v>
      </c>
      <c r="D3657" s="42" t="s">
        <v>21</v>
      </c>
      <c r="E3657" s="43">
        <v>34.89</v>
      </c>
      <c r="F3657" s="43">
        <v>15.25</v>
      </c>
      <c r="G3657" s="43">
        <v>50.14</v>
      </c>
      <c r="H3657" s="19">
        <v>9</v>
      </c>
    </row>
    <row r="3658" spans="1:8" ht="30" x14ac:dyDescent="0.25">
      <c r="A3658" s="40" t="s">
        <v>7351</v>
      </c>
      <c r="B3658" s="40"/>
      <c r="C3658" s="41" t="s">
        <v>7352</v>
      </c>
      <c r="D3658" s="42" t="s">
        <v>21</v>
      </c>
      <c r="E3658" s="43">
        <v>7000.44</v>
      </c>
      <c r="F3658" s="43">
        <v>130.11000000000001</v>
      </c>
      <c r="G3658" s="43">
        <v>7130.55</v>
      </c>
      <c r="H3658" s="19">
        <v>9</v>
      </c>
    </row>
    <row r="3659" spans="1:8" x14ac:dyDescent="0.25">
      <c r="A3659" s="40" t="s">
        <v>7353</v>
      </c>
      <c r="B3659" s="40"/>
      <c r="C3659" s="41" t="s">
        <v>7354</v>
      </c>
      <c r="D3659" s="42"/>
      <c r="E3659" s="43"/>
      <c r="F3659" s="43"/>
      <c r="G3659" s="43"/>
      <c r="H3659" s="19">
        <v>5</v>
      </c>
    </row>
    <row r="3660" spans="1:8" ht="30" x14ac:dyDescent="0.25">
      <c r="A3660" s="40" t="s">
        <v>7355</v>
      </c>
      <c r="B3660" s="40"/>
      <c r="C3660" s="41" t="s">
        <v>7356</v>
      </c>
      <c r="D3660" s="42" t="s">
        <v>21</v>
      </c>
      <c r="E3660" s="43">
        <v>210.76</v>
      </c>
      <c r="F3660" s="43">
        <v>34.69</v>
      </c>
      <c r="G3660" s="43">
        <v>245.45</v>
      </c>
      <c r="H3660" s="19">
        <v>9</v>
      </c>
    </row>
    <row r="3661" spans="1:8" ht="30" x14ac:dyDescent="0.25">
      <c r="A3661" s="40" t="s">
        <v>7357</v>
      </c>
      <c r="B3661" s="40"/>
      <c r="C3661" s="41" t="s">
        <v>7358</v>
      </c>
      <c r="D3661" s="42" t="s">
        <v>21</v>
      </c>
      <c r="E3661" s="43">
        <v>28804.97</v>
      </c>
      <c r="F3661" s="43">
        <v>13.82</v>
      </c>
      <c r="G3661" s="43">
        <v>28818.79</v>
      </c>
      <c r="H3661" s="19">
        <v>9</v>
      </c>
    </row>
    <row r="3662" spans="1:8" ht="30" x14ac:dyDescent="0.25">
      <c r="A3662" s="40" t="s">
        <v>8321</v>
      </c>
      <c r="B3662" s="40"/>
      <c r="C3662" s="41" t="s">
        <v>8322</v>
      </c>
      <c r="D3662" s="42" t="s">
        <v>21</v>
      </c>
      <c r="E3662" s="43">
        <v>87.12</v>
      </c>
      <c r="F3662" s="43">
        <v>21.69</v>
      </c>
      <c r="G3662" s="43">
        <v>108.81</v>
      </c>
      <c r="H3662" s="19">
        <v>9</v>
      </c>
    </row>
    <row r="3663" spans="1:8" ht="30" x14ac:dyDescent="0.25">
      <c r="A3663" s="40" t="s">
        <v>7361</v>
      </c>
      <c r="B3663" s="40"/>
      <c r="C3663" s="41" t="s">
        <v>7362</v>
      </c>
      <c r="D3663" s="42" t="s">
        <v>21</v>
      </c>
      <c r="E3663" s="43">
        <v>89.8</v>
      </c>
      <c r="F3663" s="43">
        <v>21.69</v>
      </c>
      <c r="G3663" s="43">
        <v>111.49</v>
      </c>
      <c r="H3663" s="19">
        <v>9</v>
      </c>
    </row>
    <row r="3664" spans="1:8" ht="30" x14ac:dyDescent="0.25">
      <c r="A3664" s="40" t="s">
        <v>7363</v>
      </c>
      <c r="B3664" s="40"/>
      <c r="C3664" s="41" t="s">
        <v>7364</v>
      </c>
      <c r="D3664" s="42" t="s">
        <v>21</v>
      </c>
      <c r="E3664" s="43">
        <v>231.64</v>
      </c>
      <c r="F3664" s="43">
        <v>13.01</v>
      </c>
      <c r="G3664" s="43">
        <v>244.65</v>
      </c>
      <c r="H3664" s="19">
        <v>9</v>
      </c>
    </row>
    <row r="3665" spans="1:8" x14ac:dyDescent="0.25">
      <c r="A3665" s="40" t="s">
        <v>7365</v>
      </c>
      <c r="B3665" s="40"/>
      <c r="C3665" s="41" t="s">
        <v>7366</v>
      </c>
      <c r="D3665" s="42" t="s">
        <v>21</v>
      </c>
      <c r="E3665" s="43">
        <v>63.38</v>
      </c>
      <c r="F3665" s="43">
        <v>13.01</v>
      </c>
      <c r="G3665" s="43">
        <v>76.39</v>
      </c>
      <c r="H3665" s="19">
        <v>9</v>
      </c>
    </row>
    <row r="3666" spans="1:8" ht="30" x14ac:dyDescent="0.25">
      <c r="A3666" s="40" t="s">
        <v>7367</v>
      </c>
      <c r="B3666" s="40"/>
      <c r="C3666" s="41" t="s">
        <v>7368</v>
      </c>
      <c r="D3666" s="42" t="s">
        <v>21</v>
      </c>
      <c r="E3666" s="43">
        <v>172.81</v>
      </c>
      <c r="F3666" s="43">
        <v>13.01</v>
      </c>
      <c r="G3666" s="43">
        <v>185.82</v>
      </c>
      <c r="H3666" s="19">
        <v>9</v>
      </c>
    </row>
    <row r="3667" spans="1:8" ht="30" x14ac:dyDescent="0.25">
      <c r="A3667" s="40" t="s">
        <v>7369</v>
      </c>
      <c r="B3667" s="40"/>
      <c r="C3667" s="41" t="s">
        <v>7370</v>
      </c>
      <c r="D3667" s="42" t="s">
        <v>21</v>
      </c>
      <c r="E3667" s="43">
        <v>474.12</v>
      </c>
      <c r="F3667" s="43">
        <v>13.01</v>
      </c>
      <c r="G3667" s="43">
        <v>487.13</v>
      </c>
      <c r="H3667" s="19">
        <v>9</v>
      </c>
    </row>
    <row r="3668" spans="1:8" x14ac:dyDescent="0.25">
      <c r="A3668" s="40" t="s">
        <v>7371</v>
      </c>
      <c r="B3668" s="40"/>
      <c r="C3668" s="41" t="s">
        <v>7372</v>
      </c>
      <c r="D3668" s="42" t="s">
        <v>21</v>
      </c>
      <c r="E3668" s="43">
        <v>254.85</v>
      </c>
      <c r="F3668" s="43">
        <v>13.01</v>
      </c>
      <c r="G3668" s="43">
        <v>267.86</v>
      </c>
      <c r="H3668" s="19">
        <v>9</v>
      </c>
    </row>
    <row r="3669" spans="1:8" ht="30" x14ac:dyDescent="0.25">
      <c r="A3669" s="40" t="s">
        <v>7373</v>
      </c>
      <c r="B3669" s="40"/>
      <c r="C3669" s="41" t="s">
        <v>7374</v>
      </c>
      <c r="D3669" s="42" t="s">
        <v>21</v>
      </c>
      <c r="E3669" s="43">
        <v>809.88</v>
      </c>
      <c r="F3669" s="43">
        <v>13.82</v>
      </c>
      <c r="G3669" s="43">
        <v>823.7</v>
      </c>
      <c r="H3669" s="19">
        <v>9</v>
      </c>
    </row>
    <row r="3670" spans="1:8" ht="30" x14ac:dyDescent="0.25">
      <c r="A3670" s="40" t="s">
        <v>7377</v>
      </c>
      <c r="B3670" s="40"/>
      <c r="C3670" s="41" t="s">
        <v>7378</v>
      </c>
      <c r="D3670" s="42" t="s">
        <v>21</v>
      </c>
      <c r="E3670" s="43">
        <v>696.45</v>
      </c>
      <c r="F3670" s="43">
        <v>13.82</v>
      </c>
      <c r="G3670" s="43">
        <v>710.27</v>
      </c>
      <c r="H3670" s="19">
        <v>9</v>
      </c>
    </row>
    <row r="3671" spans="1:8" x14ac:dyDescent="0.25">
      <c r="A3671" s="40" t="s">
        <v>7379</v>
      </c>
      <c r="B3671" s="40"/>
      <c r="C3671" s="41" t="s">
        <v>7380</v>
      </c>
      <c r="D3671" s="42" t="s">
        <v>21</v>
      </c>
      <c r="E3671" s="43">
        <v>78.02</v>
      </c>
      <c r="F3671" s="43">
        <v>13.01</v>
      </c>
      <c r="G3671" s="43">
        <v>91.03</v>
      </c>
      <c r="H3671" s="19">
        <v>9</v>
      </c>
    </row>
    <row r="3672" spans="1:8" ht="45" x14ac:dyDescent="0.25">
      <c r="A3672" s="40" t="s">
        <v>7381</v>
      </c>
      <c r="B3672" s="40"/>
      <c r="C3672" s="41" t="s">
        <v>7382</v>
      </c>
      <c r="D3672" s="42" t="s">
        <v>21</v>
      </c>
      <c r="E3672" s="43">
        <v>267.08</v>
      </c>
      <c r="F3672" s="43">
        <v>13.82</v>
      </c>
      <c r="G3672" s="43">
        <v>280.89999999999998</v>
      </c>
      <c r="H3672" s="19">
        <v>9</v>
      </c>
    </row>
    <row r="3673" spans="1:8" x14ac:dyDescent="0.25">
      <c r="A3673" s="40" t="s">
        <v>7383</v>
      </c>
      <c r="B3673" s="40"/>
      <c r="C3673" s="41" t="s">
        <v>7384</v>
      </c>
      <c r="D3673" s="42" t="s">
        <v>21</v>
      </c>
      <c r="E3673" s="43">
        <v>70.069999999999993</v>
      </c>
      <c r="F3673" s="43">
        <v>47.7</v>
      </c>
      <c r="G3673" s="43">
        <v>117.77</v>
      </c>
      <c r="H3673" s="19">
        <v>9</v>
      </c>
    </row>
    <row r="3674" spans="1:8" x14ac:dyDescent="0.25">
      <c r="A3674" s="40" t="s">
        <v>7385</v>
      </c>
      <c r="B3674" s="40"/>
      <c r="C3674" s="41" t="s">
        <v>7386</v>
      </c>
      <c r="D3674" s="42" t="s">
        <v>21</v>
      </c>
      <c r="E3674" s="43">
        <v>188.56</v>
      </c>
      <c r="F3674" s="43">
        <v>43.37</v>
      </c>
      <c r="G3674" s="43">
        <v>231.93</v>
      </c>
      <c r="H3674" s="19">
        <v>9</v>
      </c>
    </row>
    <row r="3675" spans="1:8" ht="30" x14ac:dyDescent="0.25">
      <c r="A3675" s="40" t="s">
        <v>7387</v>
      </c>
      <c r="B3675" s="40"/>
      <c r="C3675" s="41" t="s">
        <v>7388</v>
      </c>
      <c r="D3675" s="42" t="s">
        <v>21</v>
      </c>
      <c r="E3675" s="43">
        <v>1229.52</v>
      </c>
      <c r="F3675" s="43">
        <v>13.01</v>
      </c>
      <c r="G3675" s="43">
        <v>1242.53</v>
      </c>
      <c r="H3675" s="19">
        <v>9</v>
      </c>
    </row>
    <row r="3676" spans="1:8" x14ac:dyDescent="0.25">
      <c r="A3676" s="40" t="s">
        <v>7389</v>
      </c>
      <c r="B3676" s="40"/>
      <c r="C3676" s="41" t="s">
        <v>7390</v>
      </c>
      <c r="D3676" s="42" t="s">
        <v>21</v>
      </c>
      <c r="E3676" s="43">
        <v>168.73</v>
      </c>
      <c r="F3676" s="43">
        <v>13.01</v>
      </c>
      <c r="G3676" s="43">
        <v>181.74</v>
      </c>
      <c r="H3676" s="19">
        <v>9</v>
      </c>
    </row>
    <row r="3677" spans="1:8" x14ac:dyDescent="0.25">
      <c r="A3677" s="40" t="s">
        <v>7391</v>
      </c>
      <c r="B3677" s="40"/>
      <c r="C3677" s="41" t="s">
        <v>7392</v>
      </c>
      <c r="D3677" s="42" t="s">
        <v>21</v>
      </c>
      <c r="E3677" s="43">
        <v>213.92</v>
      </c>
      <c r="F3677" s="43">
        <v>21.69</v>
      </c>
      <c r="G3677" s="43">
        <v>235.61</v>
      </c>
      <c r="H3677" s="19">
        <v>9</v>
      </c>
    </row>
    <row r="3678" spans="1:8" x14ac:dyDescent="0.25">
      <c r="A3678" s="40" t="s">
        <v>7393</v>
      </c>
      <c r="B3678" s="40"/>
      <c r="C3678" s="41" t="s">
        <v>7394</v>
      </c>
      <c r="D3678" s="42" t="s">
        <v>21</v>
      </c>
      <c r="E3678" s="43">
        <v>405.81</v>
      </c>
      <c r="F3678" s="43">
        <v>13.01</v>
      </c>
      <c r="G3678" s="43">
        <v>418.82</v>
      </c>
      <c r="H3678" s="19">
        <v>9</v>
      </c>
    </row>
    <row r="3679" spans="1:8" x14ac:dyDescent="0.25">
      <c r="A3679" s="40" t="s">
        <v>7395</v>
      </c>
      <c r="B3679" s="40"/>
      <c r="C3679" s="41" t="s">
        <v>7396</v>
      </c>
      <c r="D3679" s="42" t="s">
        <v>21</v>
      </c>
      <c r="E3679" s="43">
        <v>365.87</v>
      </c>
      <c r="F3679" s="43">
        <v>10.84</v>
      </c>
      <c r="G3679" s="43">
        <v>376.71</v>
      </c>
      <c r="H3679" s="19">
        <v>9</v>
      </c>
    </row>
    <row r="3680" spans="1:8" x14ac:dyDescent="0.25">
      <c r="A3680" s="40" t="s">
        <v>7397</v>
      </c>
      <c r="B3680" s="40"/>
      <c r="C3680" s="41" t="s">
        <v>7398</v>
      </c>
      <c r="D3680" s="42" t="s">
        <v>21</v>
      </c>
      <c r="E3680" s="43">
        <v>155.38</v>
      </c>
      <c r="F3680" s="43">
        <v>10.84</v>
      </c>
      <c r="G3680" s="43">
        <v>166.22</v>
      </c>
      <c r="H3680" s="19">
        <v>9</v>
      </c>
    </row>
    <row r="3681" spans="1:8" x14ac:dyDescent="0.25">
      <c r="A3681" s="40" t="s">
        <v>7399</v>
      </c>
      <c r="B3681" s="40"/>
      <c r="C3681" s="41" t="s">
        <v>7400</v>
      </c>
      <c r="D3681" s="42"/>
      <c r="E3681" s="43"/>
      <c r="F3681" s="43"/>
      <c r="G3681" s="43"/>
      <c r="H3681" s="19">
        <v>5</v>
      </c>
    </row>
    <row r="3682" spans="1:8" x14ac:dyDescent="0.25">
      <c r="A3682" s="40" t="s">
        <v>7401</v>
      </c>
      <c r="B3682" s="40"/>
      <c r="C3682" s="41" t="s">
        <v>7402</v>
      </c>
      <c r="D3682" s="42" t="s">
        <v>21</v>
      </c>
      <c r="E3682" s="43">
        <v>1437.7</v>
      </c>
      <c r="F3682" s="43">
        <v>18.010000000000002</v>
      </c>
      <c r="G3682" s="43">
        <v>1455.71</v>
      </c>
      <c r="H3682" s="19">
        <v>9</v>
      </c>
    </row>
    <row r="3683" spans="1:8" x14ac:dyDescent="0.25">
      <c r="A3683" s="40" t="s">
        <v>7403</v>
      </c>
      <c r="B3683" s="40"/>
      <c r="C3683" s="41" t="s">
        <v>7404</v>
      </c>
      <c r="D3683" s="42" t="s">
        <v>21</v>
      </c>
      <c r="E3683" s="43">
        <v>6102.18</v>
      </c>
      <c r="F3683" s="43">
        <v>18.010000000000002</v>
      </c>
      <c r="G3683" s="43">
        <v>6120.19</v>
      </c>
      <c r="H3683" s="19">
        <v>9</v>
      </c>
    </row>
    <row r="3684" spans="1:8" x14ac:dyDescent="0.25">
      <c r="A3684" s="40" t="s">
        <v>7405</v>
      </c>
      <c r="B3684" s="40"/>
      <c r="C3684" s="41" t="s">
        <v>7406</v>
      </c>
      <c r="D3684" s="42" t="s">
        <v>21</v>
      </c>
      <c r="E3684" s="43">
        <v>182.71</v>
      </c>
      <c r="F3684" s="43">
        <v>18.010000000000002</v>
      </c>
      <c r="G3684" s="43">
        <v>200.72</v>
      </c>
      <c r="H3684" s="19">
        <v>9</v>
      </c>
    </row>
    <row r="3685" spans="1:8" x14ac:dyDescent="0.25">
      <c r="A3685" s="40" t="s">
        <v>7407</v>
      </c>
      <c r="B3685" s="40"/>
      <c r="C3685" s="41" t="s">
        <v>7408</v>
      </c>
      <c r="D3685" s="42" t="s">
        <v>21</v>
      </c>
      <c r="E3685" s="43">
        <v>259.85000000000002</v>
      </c>
      <c r="F3685" s="43">
        <v>18.010000000000002</v>
      </c>
      <c r="G3685" s="43">
        <v>277.86</v>
      </c>
      <c r="H3685" s="19">
        <v>9</v>
      </c>
    </row>
    <row r="3686" spans="1:8" ht="30" x14ac:dyDescent="0.25">
      <c r="A3686" s="40" t="s">
        <v>7409</v>
      </c>
      <c r="B3686" s="40"/>
      <c r="C3686" s="41" t="s">
        <v>7410</v>
      </c>
      <c r="D3686" s="42" t="s">
        <v>21</v>
      </c>
      <c r="E3686" s="43">
        <v>298.18</v>
      </c>
      <c r="F3686" s="43">
        <v>18.010000000000002</v>
      </c>
      <c r="G3686" s="43">
        <v>316.19</v>
      </c>
      <c r="H3686" s="19">
        <v>9</v>
      </c>
    </row>
    <row r="3687" spans="1:8" ht="30" x14ac:dyDescent="0.25">
      <c r="A3687" s="40" t="s">
        <v>7411</v>
      </c>
      <c r="B3687" s="40"/>
      <c r="C3687" s="41" t="s">
        <v>7412</v>
      </c>
      <c r="D3687" s="42" t="s">
        <v>21</v>
      </c>
      <c r="E3687" s="43">
        <v>1582.96</v>
      </c>
      <c r="F3687" s="43"/>
      <c r="G3687" s="43">
        <v>1582.96</v>
      </c>
      <c r="H3687" s="19">
        <v>9</v>
      </c>
    </row>
    <row r="3688" spans="1:8" x14ac:dyDescent="0.25">
      <c r="A3688" s="40" t="s">
        <v>7413</v>
      </c>
      <c r="B3688" s="40"/>
      <c r="C3688" s="41" t="s">
        <v>7414</v>
      </c>
      <c r="D3688" s="42" t="s">
        <v>21</v>
      </c>
      <c r="E3688" s="43">
        <v>194.6</v>
      </c>
      <c r="F3688" s="43">
        <v>18.010000000000002</v>
      </c>
      <c r="G3688" s="43">
        <v>212.61</v>
      </c>
      <c r="H3688" s="19">
        <v>9</v>
      </c>
    </row>
    <row r="3689" spans="1:8" x14ac:dyDescent="0.25">
      <c r="A3689" s="40" t="s">
        <v>7415</v>
      </c>
      <c r="B3689" s="40"/>
      <c r="C3689" s="41" t="s">
        <v>7416</v>
      </c>
      <c r="D3689" s="42" t="s">
        <v>21</v>
      </c>
      <c r="E3689" s="43">
        <v>220.03</v>
      </c>
      <c r="F3689" s="43">
        <v>18.010000000000002</v>
      </c>
      <c r="G3689" s="43">
        <v>238.04</v>
      </c>
      <c r="H3689" s="19">
        <v>9</v>
      </c>
    </row>
    <row r="3690" spans="1:8" x14ac:dyDescent="0.25">
      <c r="A3690" s="40" t="s">
        <v>7417</v>
      </c>
      <c r="B3690" s="40"/>
      <c r="C3690" s="41" t="s">
        <v>7418</v>
      </c>
      <c r="D3690" s="42" t="s">
        <v>21</v>
      </c>
      <c r="E3690" s="43">
        <v>255.29</v>
      </c>
      <c r="F3690" s="43">
        <v>18.010000000000002</v>
      </c>
      <c r="G3690" s="43">
        <v>273.3</v>
      </c>
      <c r="H3690" s="19">
        <v>9</v>
      </c>
    </row>
    <row r="3691" spans="1:8" x14ac:dyDescent="0.25">
      <c r="A3691" s="40" t="s">
        <v>7419</v>
      </c>
      <c r="B3691" s="40"/>
      <c r="C3691" s="41" t="s">
        <v>7420</v>
      </c>
      <c r="D3691" s="42" t="s">
        <v>21</v>
      </c>
      <c r="E3691" s="43">
        <v>623.01</v>
      </c>
      <c r="F3691" s="43">
        <v>18.010000000000002</v>
      </c>
      <c r="G3691" s="43">
        <v>641.02</v>
      </c>
      <c r="H3691" s="19">
        <v>9</v>
      </c>
    </row>
    <row r="3692" spans="1:8" x14ac:dyDescent="0.25">
      <c r="A3692" s="40" t="s">
        <v>7421</v>
      </c>
      <c r="B3692" s="40"/>
      <c r="C3692" s="41" t="s">
        <v>7422</v>
      </c>
      <c r="D3692" s="42" t="s">
        <v>21</v>
      </c>
      <c r="E3692" s="43">
        <v>229.27</v>
      </c>
      <c r="F3692" s="43">
        <v>1.76</v>
      </c>
      <c r="G3692" s="43">
        <v>231.03</v>
      </c>
      <c r="H3692" s="19">
        <v>9</v>
      </c>
    </row>
    <row r="3693" spans="1:8" x14ac:dyDescent="0.25">
      <c r="A3693" s="40" t="s">
        <v>7423</v>
      </c>
      <c r="B3693" s="40"/>
      <c r="C3693" s="41" t="s">
        <v>7424</v>
      </c>
      <c r="D3693" s="42" t="s">
        <v>21</v>
      </c>
      <c r="E3693" s="43">
        <v>255.78</v>
      </c>
      <c r="F3693" s="43">
        <v>1.76</v>
      </c>
      <c r="G3693" s="43">
        <v>257.54000000000002</v>
      </c>
      <c r="H3693" s="19">
        <v>9</v>
      </c>
    </row>
    <row r="3694" spans="1:8" x14ac:dyDescent="0.25">
      <c r="A3694" s="40" t="s">
        <v>7425</v>
      </c>
      <c r="B3694" s="40"/>
      <c r="C3694" s="41" t="s">
        <v>7426</v>
      </c>
      <c r="D3694" s="42"/>
      <c r="E3694" s="43"/>
      <c r="F3694" s="43"/>
      <c r="G3694" s="43"/>
      <c r="H3694" s="19">
        <v>5</v>
      </c>
    </row>
    <row r="3695" spans="1:8" x14ac:dyDescent="0.25">
      <c r="A3695" s="40" t="s">
        <v>7427</v>
      </c>
      <c r="B3695" s="40"/>
      <c r="C3695" s="41" t="s">
        <v>7428</v>
      </c>
      <c r="D3695" s="42" t="s">
        <v>859</v>
      </c>
      <c r="E3695" s="43">
        <v>2.8</v>
      </c>
      <c r="F3695" s="43"/>
      <c r="G3695" s="43">
        <v>2.8</v>
      </c>
      <c r="H3695" s="19">
        <v>9</v>
      </c>
    </row>
    <row r="3696" spans="1:8" x14ac:dyDescent="0.25">
      <c r="A3696" s="40" t="s">
        <v>7429</v>
      </c>
      <c r="B3696" s="40"/>
      <c r="C3696" s="41" t="s">
        <v>7430</v>
      </c>
      <c r="D3696" s="42" t="s">
        <v>592</v>
      </c>
      <c r="E3696" s="43">
        <v>11.14</v>
      </c>
      <c r="F3696" s="43"/>
      <c r="G3696" s="43">
        <v>11.14</v>
      </c>
      <c r="H3696" s="19">
        <v>9</v>
      </c>
    </row>
    <row r="3697" spans="1:8" x14ac:dyDescent="0.25">
      <c r="A3697" s="40" t="s">
        <v>7431</v>
      </c>
      <c r="B3697" s="40"/>
      <c r="C3697" s="41" t="s">
        <v>7432</v>
      </c>
      <c r="D3697" s="42" t="s">
        <v>592</v>
      </c>
      <c r="E3697" s="43">
        <v>8.5299999999999994</v>
      </c>
      <c r="F3697" s="43"/>
      <c r="G3697" s="43">
        <v>8.5299999999999994</v>
      </c>
      <c r="H3697" s="19">
        <v>9</v>
      </c>
    </row>
    <row r="3698" spans="1:8" ht="30" x14ac:dyDescent="0.25">
      <c r="A3698" s="40" t="s">
        <v>7433</v>
      </c>
      <c r="B3698" s="40"/>
      <c r="C3698" s="41" t="s">
        <v>7434</v>
      </c>
      <c r="D3698" s="42" t="s">
        <v>21</v>
      </c>
      <c r="E3698" s="43">
        <v>46.36</v>
      </c>
      <c r="F3698" s="43"/>
      <c r="G3698" s="43">
        <v>46.36</v>
      </c>
      <c r="H3698" s="19">
        <v>9</v>
      </c>
    </row>
    <row r="3699" spans="1:8" ht="30" x14ac:dyDescent="0.25">
      <c r="A3699" s="40" t="s">
        <v>7435</v>
      </c>
      <c r="B3699" s="40"/>
      <c r="C3699" s="41" t="s">
        <v>7436</v>
      </c>
      <c r="D3699" s="42" t="s">
        <v>21</v>
      </c>
      <c r="E3699" s="43">
        <v>29.99</v>
      </c>
      <c r="F3699" s="43"/>
      <c r="G3699" s="43">
        <v>29.99</v>
      </c>
      <c r="H3699" s="19">
        <v>9</v>
      </c>
    </row>
    <row r="3700" spans="1:8" x14ac:dyDescent="0.25">
      <c r="A3700" s="40" t="s">
        <v>7437</v>
      </c>
      <c r="B3700" s="40"/>
      <c r="C3700" s="41" t="s">
        <v>7438</v>
      </c>
      <c r="D3700" s="42" t="s">
        <v>21</v>
      </c>
      <c r="E3700" s="43">
        <v>0.06</v>
      </c>
      <c r="F3700" s="43">
        <v>15.25</v>
      </c>
      <c r="G3700" s="43">
        <v>15.31</v>
      </c>
      <c r="H3700" s="19">
        <v>9</v>
      </c>
    </row>
    <row r="3701" spans="1:8" x14ac:dyDescent="0.25">
      <c r="A3701" s="40" t="s">
        <v>7439</v>
      </c>
      <c r="B3701" s="40"/>
      <c r="C3701" s="41" t="s">
        <v>7440</v>
      </c>
      <c r="D3701" s="42"/>
      <c r="E3701" s="43"/>
      <c r="F3701" s="43"/>
      <c r="G3701" s="43"/>
      <c r="H3701" s="19">
        <v>2</v>
      </c>
    </row>
    <row r="3702" spans="1:8" x14ac:dyDescent="0.25">
      <c r="A3702" s="40" t="s">
        <v>7441</v>
      </c>
      <c r="B3702" s="40"/>
      <c r="C3702" s="41" t="s">
        <v>7442</v>
      </c>
      <c r="D3702" s="42"/>
      <c r="E3702" s="43"/>
      <c r="F3702" s="43"/>
      <c r="G3702" s="43"/>
      <c r="H3702" s="19">
        <v>5</v>
      </c>
    </row>
    <row r="3703" spans="1:8" ht="30" x14ac:dyDescent="0.25">
      <c r="A3703" s="40" t="s">
        <v>7443</v>
      </c>
      <c r="B3703" s="40"/>
      <c r="C3703" s="41" t="s">
        <v>7444</v>
      </c>
      <c r="D3703" s="42" t="s">
        <v>73</v>
      </c>
      <c r="E3703" s="43">
        <v>3.63</v>
      </c>
      <c r="F3703" s="43">
        <v>0.14000000000000001</v>
      </c>
      <c r="G3703" s="43">
        <v>3.77</v>
      </c>
      <c r="H3703" s="19">
        <v>9</v>
      </c>
    </row>
    <row r="3704" spans="1:8" ht="30" x14ac:dyDescent="0.25">
      <c r="A3704" s="40" t="s">
        <v>7445</v>
      </c>
      <c r="B3704" s="40"/>
      <c r="C3704" s="41" t="s">
        <v>7446</v>
      </c>
      <c r="D3704" s="42" t="s">
        <v>73</v>
      </c>
      <c r="E3704" s="43">
        <v>28.94</v>
      </c>
      <c r="F3704" s="43">
        <v>0.28000000000000003</v>
      </c>
      <c r="G3704" s="43">
        <v>29.22</v>
      </c>
      <c r="H3704" s="19">
        <v>9</v>
      </c>
    </row>
    <row r="3705" spans="1:8" x14ac:dyDescent="0.25">
      <c r="A3705" s="40" t="s">
        <v>7447</v>
      </c>
      <c r="B3705" s="40"/>
      <c r="C3705" s="41" t="s">
        <v>7448</v>
      </c>
      <c r="D3705" s="42" t="s">
        <v>156</v>
      </c>
      <c r="E3705" s="43">
        <v>23.44</v>
      </c>
      <c r="F3705" s="43">
        <v>0.56000000000000005</v>
      </c>
      <c r="G3705" s="43">
        <v>24</v>
      </c>
      <c r="H3705" s="19">
        <v>9</v>
      </c>
    </row>
    <row r="3706" spans="1:8" x14ac:dyDescent="0.25">
      <c r="A3706" s="40" t="s">
        <v>7449</v>
      </c>
      <c r="B3706" s="40"/>
      <c r="C3706" s="41" t="s">
        <v>7450</v>
      </c>
      <c r="D3706" s="42" t="s">
        <v>156</v>
      </c>
      <c r="E3706" s="43">
        <v>294.97000000000003</v>
      </c>
      <c r="F3706" s="43">
        <v>26.46</v>
      </c>
      <c r="G3706" s="43">
        <v>321.43</v>
      </c>
      <c r="H3706" s="19">
        <v>9</v>
      </c>
    </row>
    <row r="3707" spans="1:8" x14ac:dyDescent="0.25">
      <c r="A3707" s="40" t="s">
        <v>7451</v>
      </c>
      <c r="B3707" s="40"/>
      <c r="C3707" s="41" t="s">
        <v>7452</v>
      </c>
      <c r="D3707" s="42" t="s">
        <v>156</v>
      </c>
      <c r="E3707" s="43">
        <v>240.31</v>
      </c>
      <c r="F3707" s="43">
        <v>2.72</v>
      </c>
      <c r="G3707" s="43">
        <v>243.03</v>
      </c>
      <c r="H3707" s="19">
        <v>9</v>
      </c>
    </row>
    <row r="3708" spans="1:8" x14ac:dyDescent="0.25">
      <c r="A3708" s="40" t="s">
        <v>7453</v>
      </c>
      <c r="B3708" s="40"/>
      <c r="C3708" s="41" t="s">
        <v>7454</v>
      </c>
      <c r="D3708" s="42" t="s">
        <v>156</v>
      </c>
      <c r="E3708" s="43">
        <v>206.83</v>
      </c>
      <c r="F3708" s="43">
        <v>2.72</v>
      </c>
      <c r="G3708" s="43">
        <v>209.55</v>
      </c>
      <c r="H3708" s="19">
        <v>9</v>
      </c>
    </row>
    <row r="3709" spans="1:8" x14ac:dyDescent="0.25">
      <c r="A3709" s="40" t="s">
        <v>7455</v>
      </c>
      <c r="B3709" s="40"/>
      <c r="C3709" s="41" t="s">
        <v>7456</v>
      </c>
      <c r="D3709" s="42" t="s">
        <v>156</v>
      </c>
      <c r="E3709" s="43">
        <v>873.28</v>
      </c>
      <c r="F3709" s="43">
        <v>13.23</v>
      </c>
      <c r="G3709" s="43">
        <v>886.51</v>
      </c>
      <c r="H3709" s="19">
        <v>9</v>
      </c>
    </row>
    <row r="3710" spans="1:8" ht="30" x14ac:dyDescent="0.25">
      <c r="A3710" s="40" t="s">
        <v>7457</v>
      </c>
      <c r="B3710" s="40"/>
      <c r="C3710" s="41" t="s">
        <v>7458</v>
      </c>
      <c r="D3710" s="42" t="s">
        <v>156</v>
      </c>
      <c r="E3710" s="43">
        <v>298.11</v>
      </c>
      <c r="F3710" s="43"/>
      <c r="G3710" s="43">
        <v>298.11</v>
      </c>
      <c r="H3710" s="19">
        <v>9</v>
      </c>
    </row>
    <row r="3711" spans="1:8" ht="30" x14ac:dyDescent="0.25">
      <c r="A3711" s="40" t="s">
        <v>7459</v>
      </c>
      <c r="B3711" s="40"/>
      <c r="C3711" s="41" t="s">
        <v>7460</v>
      </c>
      <c r="D3711" s="42" t="s">
        <v>73</v>
      </c>
      <c r="E3711" s="43">
        <v>24.15</v>
      </c>
      <c r="F3711" s="43">
        <v>0.4</v>
      </c>
      <c r="G3711" s="43">
        <v>24.55</v>
      </c>
      <c r="H3711" s="19">
        <v>9</v>
      </c>
    </row>
    <row r="3712" spans="1:8" x14ac:dyDescent="0.25">
      <c r="A3712" s="40" t="s">
        <v>7461</v>
      </c>
      <c r="B3712" s="40"/>
      <c r="C3712" s="41" t="s">
        <v>7462</v>
      </c>
      <c r="D3712" s="42" t="s">
        <v>73</v>
      </c>
      <c r="E3712" s="43"/>
      <c r="F3712" s="43">
        <v>0.71</v>
      </c>
      <c r="G3712" s="43">
        <v>0.71</v>
      </c>
      <c r="H3712" s="19">
        <v>9</v>
      </c>
    </row>
    <row r="3713" spans="1:8" x14ac:dyDescent="0.25">
      <c r="A3713" s="40" t="s">
        <v>7463</v>
      </c>
      <c r="B3713" s="40"/>
      <c r="C3713" s="41" t="s">
        <v>7464</v>
      </c>
      <c r="D3713" s="42"/>
      <c r="E3713" s="43"/>
      <c r="F3713" s="43"/>
      <c r="G3713" s="43"/>
      <c r="H3713" s="19">
        <v>5</v>
      </c>
    </row>
    <row r="3714" spans="1:8" ht="30" x14ac:dyDescent="0.25">
      <c r="A3714" s="40" t="s">
        <v>7465</v>
      </c>
      <c r="B3714" s="40"/>
      <c r="C3714" s="41" t="s">
        <v>7466</v>
      </c>
      <c r="D3714" s="42" t="s">
        <v>156</v>
      </c>
      <c r="E3714" s="43">
        <v>116.97</v>
      </c>
      <c r="F3714" s="43">
        <v>11.29</v>
      </c>
      <c r="G3714" s="43">
        <v>128.26</v>
      </c>
      <c r="H3714" s="19">
        <v>9</v>
      </c>
    </row>
    <row r="3715" spans="1:8" ht="30" x14ac:dyDescent="0.25">
      <c r="A3715" s="40" t="s">
        <v>7467</v>
      </c>
      <c r="B3715" s="40"/>
      <c r="C3715" s="41" t="s">
        <v>7468</v>
      </c>
      <c r="D3715" s="42" t="s">
        <v>156</v>
      </c>
      <c r="E3715" s="43">
        <v>181.7</v>
      </c>
      <c r="F3715" s="43">
        <v>83.22</v>
      </c>
      <c r="G3715" s="43">
        <v>264.92</v>
      </c>
      <c r="H3715" s="19">
        <v>9</v>
      </c>
    </row>
    <row r="3716" spans="1:8" x14ac:dyDescent="0.25">
      <c r="A3716" s="40" t="s">
        <v>7469</v>
      </c>
      <c r="B3716" s="40"/>
      <c r="C3716" s="41" t="s">
        <v>7470</v>
      </c>
      <c r="D3716" s="42"/>
      <c r="E3716" s="43"/>
      <c r="F3716" s="43"/>
      <c r="G3716" s="43"/>
      <c r="H3716" s="19">
        <v>5</v>
      </c>
    </row>
    <row r="3717" spans="1:8" x14ac:dyDescent="0.25">
      <c r="A3717" s="40" t="s">
        <v>7471</v>
      </c>
      <c r="B3717" s="40"/>
      <c r="C3717" s="41" t="s">
        <v>7472</v>
      </c>
      <c r="D3717" s="42" t="s">
        <v>156</v>
      </c>
      <c r="E3717" s="43">
        <v>1350.38</v>
      </c>
      <c r="F3717" s="43">
        <v>14.7</v>
      </c>
      <c r="G3717" s="43">
        <v>1365.08</v>
      </c>
      <c r="H3717" s="19">
        <v>9</v>
      </c>
    </row>
    <row r="3718" spans="1:8" ht="30" x14ac:dyDescent="0.25">
      <c r="A3718" s="40" t="s">
        <v>7473</v>
      </c>
      <c r="B3718" s="40"/>
      <c r="C3718" s="41" t="s">
        <v>7474</v>
      </c>
      <c r="D3718" s="42" t="s">
        <v>156</v>
      </c>
      <c r="E3718" s="43">
        <v>1515.64</v>
      </c>
      <c r="F3718" s="43">
        <v>14.7</v>
      </c>
      <c r="G3718" s="43">
        <v>1530.34</v>
      </c>
      <c r="H3718" s="19">
        <v>9</v>
      </c>
    </row>
    <row r="3719" spans="1:8" ht="30" x14ac:dyDescent="0.25">
      <c r="A3719" s="40" t="s">
        <v>7475</v>
      </c>
      <c r="B3719" s="40"/>
      <c r="C3719" s="41" t="s">
        <v>7476</v>
      </c>
      <c r="D3719" s="42" t="s">
        <v>156</v>
      </c>
      <c r="E3719" s="43">
        <v>1515.64</v>
      </c>
      <c r="F3719" s="43">
        <v>14.7</v>
      </c>
      <c r="G3719" s="43">
        <v>1530.34</v>
      </c>
      <c r="H3719" s="19">
        <v>9</v>
      </c>
    </row>
    <row r="3720" spans="1:8" x14ac:dyDescent="0.25">
      <c r="A3720" s="40" t="s">
        <v>7477</v>
      </c>
      <c r="B3720" s="40"/>
      <c r="C3720" s="41" t="s">
        <v>7478</v>
      </c>
      <c r="D3720" s="42" t="s">
        <v>73</v>
      </c>
      <c r="E3720" s="43">
        <v>6.94</v>
      </c>
      <c r="F3720" s="43">
        <v>0.09</v>
      </c>
      <c r="G3720" s="43">
        <v>7.03</v>
      </c>
      <c r="H3720" s="19">
        <v>9</v>
      </c>
    </row>
    <row r="3721" spans="1:8" x14ac:dyDescent="0.25">
      <c r="A3721" s="40" t="s">
        <v>7479</v>
      </c>
      <c r="B3721" s="40"/>
      <c r="C3721" s="41" t="s">
        <v>7480</v>
      </c>
      <c r="D3721" s="42" t="s">
        <v>73</v>
      </c>
      <c r="E3721" s="43">
        <v>13.62</v>
      </c>
      <c r="F3721" s="43">
        <v>0.11</v>
      </c>
      <c r="G3721" s="43">
        <v>13.73</v>
      </c>
      <c r="H3721" s="19">
        <v>9</v>
      </c>
    </row>
    <row r="3722" spans="1:8" x14ac:dyDescent="0.25">
      <c r="A3722" s="40" t="s">
        <v>7481</v>
      </c>
      <c r="B3722" s="40"/>
      <c r="C3722" s="41" t="s">
        <v>7482</v>
      </c>
      <c r="D3722" s="42" t="s">
        <v>156</v>
      </c>
      <c r="E3722" s="43">
        <v>1374.23</v>
      </c>
      <c r="F3722" s="43">
        <v>14.7</v>
      </c>
      <c r="G3722" s="43">
        <v>1388.93</v>
      </c>
      <c r="H3722" s="19">
        <v>9</v>
      </c>
    </row>
    <row r="3723" spans="1:8" x14ac:dyDescent="0.25">
      <c r="A3723" s="40" t="s">
        <v>7483</v>
      </c>
      <c r="B3723" s="40"/>
      <c r="C3723" s="41" t="s">
        <v>7484</v>
      </c>
      <c r="D3723" s="42" t="s">
        <v>156</v>
      </c>
      <c r="E3723" s="43">
        <v>1410.42</v>
      </c>
      <c r="F3723" s="43">
        <v>35.28</v>
      </c>
      <c r="G3723" s="43">
        <v>1445.7</v>
      </c>
      <c r="H3723" s="19">
        <v>9</v>
      </c>
    </row>
    <row r="3724" spans="1:8" x14ac:dyDescent="0.25">
      <c r="A3724" s="40" t="s">
        <v>7485</v>
      </c>
      <c r="B3724" s="40"/>
      <c r="C3724" s="41" t="s">
        <v>7486</v>
      </c>
      <c r="D3724" s="42"/>
      <c r="E3724" s="43"/>
      <c r="F3724" s="43"/>
      <c r="G3724" s="43"/>
      <c r="H3724" s="19">
        <v>5</v>
      </c>
    </row>
    <row r="3725" spans="1:8" x14ac:dyDescent="0.25">
      <c r="A3725" s="40" t="s">
        <v>7487</v>
      </c>
      <c r="B3725" s="40"/>
      <c r="C3725" s="41" t="s">
        <v>7488</v>
      </c>
      <c r="D3725" s="42" t="s">
        <v>73</v>
      </c>
      <c r="E3725" s="43">
        <v>261.97000000000003</v>
      </c>
      <c r="F3725" s="43">
        <v>22.56</v>
      </c>
      <c r="G3725" s="43">
        <v>284.52999999999997</v>
      </c>
      <c r="H3725" s="19">
        <v>9</v>
      </c>
    </row>
    <row r="3726" spans="1:8" x14ac:dyDescent="0.25">
      <c r="A3726" s="40" t="s">
        <v>7489</v>
      </c>
      <c r="B3726" s="40"/>
      <c r="C3726" s="41" t="s">
        <v>7490</v>
      </c>
      <c r="D3726" s="42" t="s">
        <v>73</v>
      </c>
      <c r="E3726" s="43">
        <v>15.82</v>
      </c>
      <c r="F3726" s="43">
        <v>1.76</v>
      </c>
      <c r="G3726" s="43">
        <v>17.579999999999998</v>
      </c>
      <c r="H3726" s="19">
        <v>9</v>
      </c>
    </row>
    <row r="3727" spans="1:8" ht="30" x14ac:dyDescent="0.25">
      <c r="A3727" s="40" t="s">
        <v>7491</v>
      </c>
      <c r="B3727" s="40"/>
      <c r="C3727" s="41" t="s">
        <v>7492</v>
      </c>
      <c r="D3727" s="42" t="s">
        <v>73</v>
      </c>
      <c r="E3727" s="43">
        <v>9.92</v>
      </c>
      <c r="F3727" s="43">
        <v>5.47</v>
      </c>
      <c r="G3727" s="43">
        <v>15.39</v>
      </c>
      <c r="H3727" s="19">
        <v>9</v>
      </c>
    </row>
    <row r="3728" spans="1:8" x14ac:dyDescent="0.25">
      <c r="A3728" s="40" t="s">
        <v>7493</v>
      </c>
      <c r="B3728" s="40"/>
      <c r="C3728" s="41" t="s">
        <v>7494</v>
      </c>
      <c r="D3728" s="42" t="s">
        <v>73</v>
      </c>
      <c r="E3728" s="43">
        <v>45.98</v>
      </c>
      <c r="F3728" s="43">
        <v>4.41</v>
      </c>
      <c r="G3728" s="43">
        <v>50.39</v>
      </c>
      <c r="H3728" s="19">
        <v>9</v>
      </c>
    </row>
    <row r="3729" spans="1:8" ht="45" x14ac:dyDescent="0.25">
      <c r="A3729" s="40" t="s">
        <v>7495</v>
      </c>
      <c r="B3729" s="40"/>
      <c r="C3729" s="41" t="s">
        <v>7496</v>
      </c>
      <c r="D3729" s="42" t="s">
        <v>73</v>
      </c>
      <c r="E3729" s="43">
        <v>82.83</v>
      </c>
      <c r="F3729" s="43">
        <v>17.02</v>
      </c>
      <c r="G3729" s="43">
        <v>99.85</v>
      </c>
      <c r="H3729" s="19">
        <v>9</v>
      </c>
    </row>
    <row r="3730" spans="1:8" ht="45" x14ac:dyDescent="0.25">
      <c r="A3730" s="40" t="s">
        <v>7497</v>
      </c>
      <c r="B3730" s="40"/>
      <c r="C3730" s="41" t="s">
        <v>7498</v>
      </c>
      <c r="D3730" s="42" t="s">
        <v>73</v>
      </c>
      <c r="E3730" s="43">
        <v>84.65</v>
      </c>
      <c r="F3730" s="43">
        <v>17.02</v>
      </c>
      <c r="G3730" s="43">
        <v>101.67</v>
      </c>
      <c r="H3730" s="19">
        <v>9</v>
      </c>
    </row>
    <row r="3731" spans="1:8" ht="45" x14ac:dyDescent="0.25">
      <c r="A3731" s="40" t="s">
        <v>7499</v>
      </c>
      <c r="B3731" s="40"/>
      <c r="C3731" s="41" t="s">
        <v>7500</v>
      </c>
      <c r="D3731" s="42" t="s">
        <v>73</v>
      </c>
      <c r="E3731" s="43">
        <v>90.9</v>
      </c>
      <c r="F3731" s="43">
        <v>22.7</v>
      </c>
      <c r="G3731" s="43">
        <v>113.6</v>
      </c>
      <c r="H3731" s="19">
        <v>9</v>
      </c>
    </row>
    <row r="3732" spans="1:8" ht="30" x14ac:dyDescent="0.25">
      <c r="A3732" s="40" t="s">
        <v>7501</v>
      </c>
      <c r="B3732" s="40"/>
      <c r="C3732" s="41" t="s">
        <v>7502</v>
      </c>
      <c r="D3732" s="42" t="s">
        <v>73</v>
      </c>
      <c r="E3732" s="43">
        <v>91.28</v>
      </c>
      <c r="F3732" s="43">
        <v>8.34</v>
      </c>
      <c r="G3732" s="43">
        <v>99.62</v>
      </c>
      <c r="H3732" s="19">
        <v>9</v>
      </c>
    </row>
    <row r="3733" spans="1:8" ht="30" x14ac:dyDescent="0.25">
      <c r="A3733" s="40" t="s">
        <v>7503</v>
      </c>
      <c r="B3733" s="40"/>
      <c r="C3733" s="41" t="s">
        <v>7504</v>
      </c>
      <c r="D3733" s="42" t="s">
        <v>73</v>
      </c>
      <c r="E3733" s="43">
        <v>98.68</v>
      </c>
      <c r="F3733" s="43">
        <v>17.64</v>
      </c>
      <c r="G3733" s="43">
        <v>116.32</v>
      </c>
      <c r="H3733" s="19">
        <v>9</v>
      </c>
    </row>
    <row r="3734" spans="1:8" ht="30" x14ac:dyDescent="0.25">
      <c r="A3734" s="40" t="s">
        <v>7505</v>
      </c>
      <c r="B3734" s="40"/>
      <c r="C3734" s="41" t="s">
        <v>7506</v>
      </c>
      <c r="D3734" s="42" t="s">
        <v>73</v>
      </c>
      <c r="E3734" s="43">
        <v>111.62</v>
      </c>
      <c r="F3734" s="43">
        <v>17.64</v>
      </c>
      <c r="G3734" s="43">
        <v>129.26</v>
      </c>
      <c r="H3734" s="19">
        <v>9</v>
      </c>
    </row>
    <row r="3735" spans="1:8" x14ac:dyDescent="0.25">
      <c r="A3735" s="40" t="s">
        <v>7507</v>
      </c>
      <c r="B3735" s="40"/>
      <c r="C3735" s="41" t="s">
        <v>7508</v>
      </c>
      <c r="D3735" s="42"/>
      <c r="E3735" s="43"/>
      <c r="F3735" s="43"/>
      <c r="G3735" s="43"/>
      <c r="H3735" s="19">
        <v>5</v>
      </c>
    </row>
    <row r="3736" spans="1:8" x14ac:dyDescent="0.25">
      <c r="A3736" s="40" t="s">
        <v>7509</v>
      </c>
      <c r="B3736" s="40"/>
      <c r="C3736" s="41" t="s">
        <v>7510</v>
      </c>
      <c r="D3736" s="42" t="s">
        <v>131</v>
      </c>
      <c r="E3736" s="43">
        <v>44</v>
      </c>
      <c r="F3736" s="43">
        <v>10.65</v>
      </c>
      <c r="G3736" s="43">
        <v>54.65</v>
      </c>
      <c r="H3736" s="19">
        <v>9</v>
      </c>
    </row>
    <row r="3737" spans="1:8" x14ac:dyDescent="0.25">
      <c r="A3737" s="40" t="s">
        <v>7511</v>
      </c>
      <c r="B3737" s="40"/>
      <c r="C3737" s="41" t="s">
        <v>7512</v>
      </c>
      <c r="D3737" s="42" t="s">
        <v>131</v>
      </c>
      <c r="E3737" s="43">
        <v>42.84</v>
      </c>
      <c r="F3737" s="43">
        <v>10.65</v>
      </c>
      <c r="G3737" s="43">
        <v>53.49</v>
      </c>
      <c r="H3737" s="19">
        <v>9</v>
      </c>
    </row>
    <row r="3738" spans="1:8" ht="30" x14ac:dyDescent="0.25">
      <c r="A3738" s="40" t="s">
        <v>7513</v>
      </c>
      <c r="B3738" s="40"/>
      <c r="C3738" s="41" t="s">
        <v>7514</v>
      </c>
      <c r="D3738" s="42" t="s">
        <v>156</v>
      </c>
      <c r="E3738" s="43">
        <v>506.1</v>
      </c>
      <c r="F3738" s="43">
        <v>38.35</v>
      </c>
      <c r="G3738" s="43">
        <v>544.45000000000005</v>
      </c>
      <c r="H3738" s="19">
        <v>9</v>
      </c>
    </row>
    <row r="3739" spans="1:8" ht="30" x14ac:dyDescent="0.25">
      <c r="A3739" s="40" t="s">
        <v>7515</v>
      </c>
      <c r="B3739" s="40"/>
      <c r="C3739" s="41" t="s">
        <v>7516</v>
      </c>
      <c r="D3739" s="42" t="s">
        <v>156</v>
      </c>
      <c r="E3739" s="43">
        <v>526.85</v>
      </c>
      <c r="F3739" s="43">
        <v>38.35</v>
      </c>
      <c r="G3739" s="43">
        <v>565.20000000000005</v>
      </c>
      <c r="H3739" s="19">
        <v>9</v>
      </c>
    </row>
    <row r="3740" spans="1:8" x14ac:dyDescent="0.25">
      <c r="A3740" s="40" t="s">
        <v>7517</v>
      </c>
      <c r="B3740" s="40"/>
      <c r="C3740" s="41" t="s">
        <v>7518</v>
      </c>
      <c r="D3740" s="42" t="s">
        <v>156</v>
      </c>
      <c r="E3740" s="43">
        <v>81.61</v>
      </c>
      <c r="F3740" s="43">
        <v>276.23</v>
      </c>
      <c r="G3740" s="43">
        <v>357.84</v>
      </c>
      <c r="H3740" s="19">
        <v>9</v>
      </c>
    </row>
    <row r="3741" spans="1:8" ht="30" x14ac:dyDescent="0.25">
      <c r="A3741" s="40" t="s">
        <v>7519</v>
      </c>
      <c r="B3741" s="40"/>
      <c r="C3741" s="41" t="s">
        <v>7520</v>
      </c>
      <c r="D3741" s="42" t="s">
        <v>156</v>
      </c>
      <c r="E3741" s="43">
        <v>712.6</v>
      </c>
      <c r="F3741" s="43">
        <v>78.239999999999995</v>
      </c>
      <c r="G3741" s="43">
        <v>790.84</v>
      </c>
      <c r="H3741" s="19">
        <v>9</v>
      </c>
    </row>
    <row r="3742" spans="1:8" ht="30" x14ac:dyDescent="0.25">
      <c r="A3742" s="40" t="s">
        <v>7521</v>
      </c>
      <c r="B3742" s="40"/>
      <c r="C3742" s="41" t="s">
        <v>7522</v>
      </c>
      <c r="D3742" s="42" t="s">
        <v>156</v>
      </c>
      <c r="E3742" s="43">
        <v>733.35</v>
      </c>
      <c r="F3742" s="43">
        <v>78.239999999999995</v>
      </c>
      <c r="G3742" s="43">
        <v>811.59</v>
      </c>
      <c r="H3742" s="19">
        <v>9</v>
      </c>
    </row>
    <row r="3743" spans="1:8" x14ac:dyDescent="0.25">
      <c r="A3743" s="40" t="s">
        <v>7523</v>
      </c>
      <c r="B3743" s="40"/>
      <c r="C3743" s="41" t="s">
        <v>7524</v>
      </c>
      <c r="D3743" s="42"/>
      <c r="E3743" s="43"/>
      <c r="F3743" s="43"/>
      <c r="G3743" s="43"/>
      <c r="H3743" s="19">
        <v>5</v>
      </c>
    </row>
    <row r="3744" spans="1:8" x14ac:dyDescent="0.25">
      <c r="A3744" s="40" t="s">
        <v>7525</v>
      </c>
      <c r="B3744" s="40"/>
      <c r="C3744" s="41" t="s">
        <v>7526</v>
      </c>
      <c r="D3744" s="42" t="s">
        <v>73</v>
      </c>
      <c r="E3744" s="43">
        <v>315.64</v>
      </c>
      <c r="F3744" s="43"/>
      <c r="G3744" s="43">
        <v>315.64</v>
      </c>
      <c r="H3744" s="19">
        <v>9</v>
      </c>
    </row>
    <row r="3745" spans="1:8" ht="30" x14ac:dyDescent="0.25">
      <c r="A3745" s="40" t="s">
        <v>7527</v>
      </c>
      <c r="B3745" s="40"/>
      <c r="C3745" s="41" t="s">
        <v>7528</v>
      </c>
      <c r="D3745" s="42" t="s">
        <v>73</v>
      </c>
      <c r="E3745" s="43">
        <v>86.22</v>
      </c>
      <c r="F3745" s="43">
        <v>9.9700000000000006</v>
      </c>
      <c r="G3745" s="43">
        <v>96.19</v>
      </c>
      <c r="H3745" s="19">
        <v>9</v>
      </c>
    </row>
    <row r="3746" spans="1:8" ht="30" x14ac:dyDescent="0.25">
      <c r="A3746" s="40" t="s">
        <v>7529</v>
      </c>
      <c r="B3746" s="40"/>
      <c r="C3746" s="41" t="s">
        <v>7530</v>
      </c>
      <c r="D3746" s="42" t="s">
        <v>73</v>
      </c>
      <c r="E3746" s="43">
        <v>88.89</v>
      </c>
      <c r="F3746" s="43">
        <v>9.9700000000000006</v>
      </c>
      <c r="G3746" s="43">
        <v>98.86</v>
      </c>
      <c r="H3746" s="19">
        <v>9</v>
      </c>
    </row>
    <row r="3747" spans="1:8" ht="30" x14ac:dyDescent="0.25">
      <c r="A3747" s="40" t="s">
        <v>7531</v>
      </c>
      <c r="B3747" s="40"/>
      <c r="C3747" s="41" t="s">
        <v>7532</v>
      </c>
      <c r="D3747" s="42" t="s">
        <v>73</v>
      </c>
      <c r="E3747" s="43">
        <v>4.6500000000000004</v>
      </c>
      <c r="F3747" s="43">
        <v>8.9</v>
      </c>
      <c r="G3747" s="43">
        <v>13.55</v>
      </c>
      <c r="H3747" s="19">
        <v>9</v>
      </c>
    </row>
    <row r="3748" spans="1:8" ht="30" x14ac:dyDescent="0.25">
      <c r="A3748" s="40" t="s">
        <v>7533</v>
      </c>
      <c r="B3748" s="40"/>
      <c r="C3748" s="41" t="s">
        <v>7534</v>
      </c>
      <c r="D3748" s="42" t="s">
        <v>73</v>
      </c>
      <c r="E3748" s="43">
        <v>2.02</v>
      </c>
      <c r="F3748" s="43">
        <v>8.9</v>
      </c>
      <c r="G3748" s="43">
        <v>10.92</v>
      </c>
      <c r="H3748" s="19">
        <v>9</v>
      </c>
    </row>
    <row r="3749" spans="1:8" ht="30" x14ac:dyDescent="0.25">
      <c r="A3749" s="40" t="s">
        <v>7535</v>
      </c>
      <c r="B3749" s="40"/>
      <c r="C3749" s="41" t="s">
        <v>7536</v>
      </c>
      <c r="D3749" s="42" t="s">
        <v>73</v>
      </c>
      <c r="E3749" s="43">
        <v>106.3</v>
      </c>
      <c r="F3749" s="43">
        <v>25.24</v>
      </c>
      <c r="G3749" s="43">
        <v>131.54</v>
      </c>
      <c r="H3749" s="19">
        <v>9</v>
      </c>
    </row>
    <row r="3750" spans="1:8" x14ac:dyDescent="0.25">
      <c r="A3750" s="40" t="s">
        <v>8323</v>
      </c>
      <c r="B3750" s="40"/>
      <c r="C3750" s="41" t="s">
        <v>8324</v>
      </c>
      <c r="D3750" s="42"/>
      <c r="E3750" s="43"/>
      <c r="F3750" s="43"/>
      <c r="G3750" s="43"/>
      <c r="H3750" s="19">
        <v>5</v>
      </c>
    </row>
    <row r="3751" spans="1:8" ht="45" x14ac:dyDescent="0.25">
      <c r="A3751" s="40" t="s">
        <v>8325</v>
      </c>
      <c r="B3751" s="40"/>
      <c r="C3751" s="41" t="s">
        <v>8326</v>
      </c>
      <c r="D3751" s="42" t="s">
        <v>73</v>
      </c>
      <c r="E3751" s="43">
        <v>0.2</v>
      </c>
      <c r="F3751" s="43">
        <v>0.24</v>
      </c>
      <c r="G3751" s="43">
        <v>0.44</v>
      </c>
      <c r="H3751" s="19">
        <v>9</v>
      </c>
    </row>
    <row r="3752" spans="1:8" ht="30" x14ac:dyDescent="0.25">
      <c r="A3752" s="40" t="s">
        <v>8327</v>
      </c>
      <c r="B3752" s="40"/>
      <c r="C3752" s="41" t="s">
        <v>8328</v>
      </c>
      <c r="D3752" s="42" t="s">
        <v>73</v>
      </c>
      <c r="E3752" s="43">
        <v>0.68</v>
      </c>
      <c r="F3752" s="43">
        <v>0.24</v>
      </c>
      <c r="G3752" s="43">
        <v>0.92</v>
      </c>
      <c r="H3752" s="19">
        <v>9</v>
      </c>
    </row>
    <row r="3753" spans="1:8" ht="30" x14ac:dyDescent="0.25">
      <c r="A3753" s="40" t="s">
        <v>8329</v>
      </c>
      <c r="B3753" s="40"/>
      <c r="C3753" s="41" t="s">
        <v>8330</v>
      </c>
      <c r="D3753" s="42" t="s">
        <v>592</v>
      </c>
      <c r="E3753" s="43">
        <v>32.380000000000003</v>
      </c>
      <c r="F3753" s="43">
        <v>17.21</v>
      </c>
      <c r="G3753" s="43">
        <v>49.59</v>
      </c>
      <c r="H3753" s="19">
        <v>9</v>
      </c>
    </row>
    <row r="3754" spans="1:8" ht="30" x14ac:dyDescent="0.25">
      <c r="A3754" s="40" t="s">
        <v>8331</v>
      </c>
      <c r="B3754" s="40"/>
      <c r="C3754" s="41" t="s">
        <v>8332</v>
      </c>
      <c r="D3754" s="42" t="s">
        <v>592</v>
      </c>
      <c r="E3754" s="43">
        <v>25.76</v>
      </c>
      <c r="F3754" s="43">
        <v>17.21</v>
      </c>
      <c r="G3754" s="43">
        <v>42.97</v>
      </c>
      <c r="H3754" s="19">
        <v>9</v>
      </c>
    </row>
    <row r="3755" spans="1:8" x14ac:dyDescent="0.25">
      <c r="A3755" s="40" t="s">
        <v>7537</v>
      </c>
      <c r="B3755" s="40"/>
      <c r="C3755" s="41" t="s">
        <v>7538</v>
      </c>
      <c r="D3755" s="42"/>
      <c r="E3755" s="43"/>
      <c r="F3755" s="43"/>
      <c r="G3755" s="43"/>
      <c r="H3755" s="19">
        <v>5</v>
      </c>
    </row>
    <row r="3756" spans="1:8" x14ac:dyDescent="0.25">
      <c r="A3756" s="40" t="s">
        <v>7539</v>
      </c>
      <c r="B3756" s="40"/>
      <c r="C3756" s="41" t="s">
        <v>7540</v>
      </c>
      <c r="D3756" s="42" t="s">
        <v>131</v>
      </c>
      <c r="E3756" s="43">
        <v>67.56</v>
      </c>
      <c r="F3756" s="43">
        <v>12.17</v>
      </c>
      <c r="G3756" s="43">
        <v>79.73</v>
      </c>
      <c r="H3756" s="19">
        <v>9</v>
      </c>
    </row>
    <row r="3757" spans="1:8" x14ac:dyDescent="0.25">
      <c r="A3757" s="40" t="s">
        <v>8333</v>
      </c>
      <c r="B3757" s="40"/>
      <c r="C3757" s="41" t="s">
        <v>8334</v>
      </c>
      <c r="D3757" s="42" t="s">
        <v>21</v>
      </c>
      <c r="E3757" s="43">
        <v>108.7</v>
      </c>
      <c r="F3757" s="43">
        <v>17.2</v>
      </c>
      <c r="G3757" s="43">
        <v>125.9</v>
      </c>
      <c r="H3757" s="19">
        <v>9</v>
      </c>
    </row>
    <row r="3758" spans="1:8" x14ac:dyDescent="0.25">
      <c r="A3758" s="40" t="s">
        <v>7541</v>
      </c>
      <c r="B3758" s="40"/>
      <c r="C3758" s="41" t="s">
        <v>7542</v>
      </c>
      <c r="D3758" s="42" t="s">
        <v>131</v>
      </c>
      <c r="E3758" s="43">
        <v>9.76</v>
      </c>
      <c r="F3758" s="43">
        <v>10.65</v>
      </c>
      <c r="G3758" s="43">
        <v>20.41</v>
      </c>
      <c r="H3758" s="19">
        <v>9</v>
      </c>
    </row>
    <row r="3759" spans="1:8" x14ac:dyDescent="0.25">
      <c r="A3759" s="40" t="s">
        <v>7543</v>
      </c>
      <c r="B3759" s="40"/>
      <c r="C3759" s="41" t="s">
        <v>7544</v>
      </c>
      <c r="D3759" s="42" t="s">
        <v>73</v>
      </c>
      <c r="E3759" s="43">
        <v>15.46</v>
      </c>
      <c r="F3759" s="43">
        <v>22.56</v>
      </c>
      <c r="G3759" s="43">
        <v>38.020000000000003</v>
      </c>
      <c r="H3759" s="19">
        <v>9</v>
      </c>
    </row>
    <row r="3760" spans="1:8" ht="30" x14ac:dyDescent="0.25">
      <c r="A3760" s="40" t="s">
        <v>7545</v>
      </c>
      <c r="B3760" s="40"/>
      <c r="C3760" s="41" t="s">
        <v>7546</v>
      </c>
      <c r="D3760" s="42" t="s">
        <v>73</v>
      </c>
      <c r="E3760" s="43">
        <v>9.3800000000000008</v>
      </c>
      <c r="F3760" s="43">
        <v>13.94</v>
      </c>
      <c r="G3760" s="43">
        <v>23.32</v>
      </c>
      <c r="H3760" s="19">
        <v>9</v>
      </c>
    </row>
    <row r="3761" spans="1:8" ht="30" x14ac:dyDescent="0.25">
      <c r="A3761" s="40" t="s">
        <v>7547</v>
      </c>
      <c r="B3761" s="40"/>
      <c r="C3761" s="41" t="s">
        <v>7548</v>
      </c>
      <c r="D3761" s="42" t="s">
        <v>73</v>
      </c>
      <c r="E3761" s="43">
        <v>9.49</v>
      </c>
      <c r="F3761" s="43">
        <v>16.14</v>
      </c>
      <c r="G3761" s="43">
        <v>25.63</v>
      </c>
      <c r="H3761" s="19">
        <v>9</v>
      </c>
    </row>
    <row r="3762" spans="1:8" ht="30" x14ac:dyDescent="0.25">
      <c r="A3762" s="40" t="s">
        <v>7549</v>
      </c>
      <c r="B3762" s="40"/>
      <c r="C3762" s="41" t="s">
        <v>7550</v>
      </c>
      <c r="D3762" s="42" t="s">
        <v>73</v>
      </c>
      <c r="E3762" s="43">
        <v>9.66</v>
      </c>
      <c r="F3762" s="43">
        <v>19.39</v>
      </c>
      <c r="G3762" s="43">
        <v>29.05</v>
      </c>
      <c r="H3762" s="19">
        <v>9</v>
      </c>
    </row>
    <row r="3763" spans="1:8" x14ac:dyDescent="0.25">
      <c r="A3763" s="40" t="s">
        <v>7551</v>
      </c>
      <c r="B3763" s="40"/>
      <c r="C3763" s="41" t="s">
        <v>7552</v>
      </c>
      <c r="D3763" s="42"/>
      <c r="E3763" s="43"/>
      <c r="F3763" s="43"/>
      <c r="G3763" s="43"/>
      <c r="H3763" s="19">
        <v>2</v>
      </c>
    </row>
    <row r="3764" spans="1:8" x14ac:dyDescent="0.25">
      <c r="A3764" s="40" t="s">
        <v>7553</v>
      </c>
      <c r="B3764" s="40"/>
      <c r="C3764" s="41" t="s">
        <v>7554</v>
      </c>
      <c r="D3764" s="42"/>
      <c r="E3764" s="43"/>
      <c r="F3764" s="43"/>
      <c r="G3764" s="43"/>
      <c r="H3764" s="19">
        <v>5</v>
      </c>
    </row>
    <row r="3765" spans="1:8" x14ac:dyDescent="0.25">
      <c r="A3765" s="40" t="s">
        <v>7555</v>
      </c>
      <c r="B3765" s="40"/>
      <c r="C3765" s="41" t="s">
        <v>7556</v>
      </c>
      <c r="D3765" s="42" t="s">
        <v>73</v>
      </c>
      <c r="E3765" s="43"/>
      <c r="F3765" s="43">
        <v>12.35</v>
      </c>
      <c r="G3765" s="43">
        <v>12.35</v>
      </c>
      <c r="H3765" s="19">
        <v>9</v>
      </c>
    </row>
    <row r="3766" spans="1:8" x14ac:dyDescent="0.25">
      <c r="A3766" s="40" t="s">
        <v>7557</v>
      </c>
      <c r="B3766" s="40"/>
      <c r="C3766" s="41" t="s">
        <v>7558</v>
      </c>
      <c r="D3766" s="42" t="s">
        <v>73</v>
      </c>
      <c r="E3766" s="43">
        <v>2.67</v>
      </c>
      <c r="F3766" s="43">
        <v>5.12</v>
      </c>
      <c r="G3766" s="43">
        <v>7.79</v>
      </c>
      <c r="H3766" s="19">
        <v>9</v>
      </c>
    </row>
    <row r="3767" spans="1:8" ht="30" x14ac:dyDescent="0.25">
      <c r="A3767" s="40" t="s">
        <v>7559</v>
      </c>
      <c r="B3767" s="40"/>
      <c r="C3767" s="41" t="s">
        <v>7560</v>
      </c>
      <c r="D3767" s="42" t="s">
        <v>73</v>
      </c>
      <c r="E3767" s="43">
        <v>2.84</v>
      </c>
      <c r="F3767" s="43">
        <v>3.53</v>
      </c>
      <c r="G3767" s="43">
        <v>6.37</v>
      </c>
      <c r="H3767" s="19">
        <v>9</v>
      </c>
    </row>
    <row r="3768" spans="1:8" ht="30" x14ac:dyDescent="0.25">
      <c r="A3768" s="40" t="s">
        <v>7561</v>
      </c>
      <c r="B3768" s="40"/>
      <c r="C3768" s="41" t="s">
        <v>7562</v>
      </c>
      <c r="D3768" s="42" t="s">
        <v>21</v>
      </c>
      <c r="E3768" s="43"/>
      <c r="F3768" s="43">
        <v>14.11</v>
      </c>
      <c r="G3768" s="43">
        <v>14.11</v>
      </c>
      <c r="H3768" s="19">
        <v>9</v>
      </c>
    </row>
    <row r="3769" spans="1:8" x14ac:dyDescent="0.25">
      <c r="A3769" s="40" t="s">
        <v>7563</v>
      </c>
      <c r="B3769" s="40"/>
      <c r="C3769" s="41" t="s">
        <v>7564</v>
      </c>
      <c r="D3769" s="42" t="s">
        <v>73</v>
      </c>
      <c r="E3769" s="43"/>
      <c r="F3769" s="43">
        <v>13.23</v>
      </c>
      <c r="G3769" s="43">
        <v>13.23</v>
      </c>
      <c r="H3769" s="19">
        <v>9</v>
      </c>
    </row>
    <row r="3770" spans="1:8" ht="30" x14ac:dyDescent="0.25">
      <c r="A3770" s="40" t="s">
        <v>7565</v>
      </c>
      <c r="B3770" s="40"/>
      <c r="C3770" s="41" t="s">
        <v>7566</v>
      </c>
      <c r="D3770" s="42" t="s">
        <v>73</v>
      </c>
      <c r="E3770" s="43">
        <v>7.55</v>
      </c>
      <c r="F3770" s="43">
        <v>5.12</v>
      </c>
      <c r="G3770" s="43">
        <v>12.67</v>
      </c>
      <c r="H3770" s="19">
        <v>9</v>
      </c>
    </row>
    <row r="3771" spans="1:8" x14ac:dyDescent="0.25">
      <c r="A3771" s="40" t="s">
        <v>7567</v>
      </c>
      <c r="B3771" s="40"/>
      <c r="C3771" s="41" t="s">
        <v>7568</v>
      </c>
      <c r="D3771" s="42" t="s">
        <v>73</v>
      </c>
      <c r="E3771" s="43">
        <v>7.16</v>
      </c>
      <c r="F3771" s="43"/>
      <c r="G3771" s="43">
        <v>7.16</v>
      </c>
      <c r="H3771" s="19">
        <v>9</v>
      </c>
    </row>
    <row r="3772" spans="1:8" x14ac:dyDescent="0.25">
      <c r="A3772" s="40" t="s">
        <v>7569</v>
      </c>
      <c r="B3772" s="40"/>
      <c r="C3772" s="41" t="s">
        <v>7570</v>
      </c>
      <c r="D3772" s="42"/>
      <c r="E3772" s="43"/>
      <c r="F3772" s="43"/>
      <c r="G3772" s="43"/>
      <c r="H3772" s="19">
        <v>5</v>
      </c>
    </row>
    <row r="3773" spans="1:8" x14ac:dyDescent="0.25">
      <c r="A3773" s="40" t="s">
        <v>7571</v>
      </c>
      <c r="B3773" s="40"/>
      <c r="C3773" s="41" t="s">
        <v>7572</v>
      </c>
      <c r="D3773" s="42" t="s">
        <v>21</v>
      </c>
      <c r="E3773" s="43"/>
      <c r="F3773" s="43">
        <v>5.29</v>
      </c>
      <c r="G3773" s="43">
        <v>5.29</v>
      </c>
      <c r="H3773" s="19">
        <v>9</v>
      </c>
    </row>
    <row r="3774" spans="1:8" x14ac:dyDescent="0.25">
      <c r="A3774" s="40" t="s">
        <v>7573</v>
      </c>
      <c r="B3774" s="40"/>
      <c r="C3774" s="41" t="s">
        <v>7574</v>
      </c>
      <c r="D3774" s="42" t="s">
        <v>21</v>
      </c>
      <c r="E3774" s="43">
        <v>26.66</v>
      </c>
      <c r="F3774" s="43">
        <v>17.64</v>
      </c>
      <c r="G3774" s="43">
        <v>44.3</v>
      </c>
      <c r="H3774" s="19">
        <v>9</v>
      </c>
    </row>
    <row r="3775" spans="1:8" x14ac:dyDescent="0.25">
      <c r="A3775" s="40" t="s">
        <v>7575</v>
      </c>
      <c r="B3775" s="40"/>
      <c r="C3775" s="41" t="s">
        <v>7576</v>
      </c>
      <c r="D3775" s="42" t="s">
        <v>156</v>
      </c>
      <c r="E3775" s="43">
        <v>194.92</v>
      </c>
      <c r="F3775" s="43"/>
      <c r="G3775" s="43">
        <v>194.92</v>
      </c>
      <c r="H3775" s="19">
        <v>9</v>
      </c>
    </row>
    <row r="3776" spans="1:8" x14ac:dyDescent="0.25">
      <c r="A3776" s="40" t="s">
        <v>7577</v>
      </c>
      <c r="B3776" s="40"/>
      <c r="C3776" s="41" t="s">
        <v>7578</v>
      </c>
      <c r="D3776" s="42" t="s">
        <v>21</v>
      </c>
      <c r="E3776" s="43"/>
      <c r="F3776" s="43">
        <v>19.559999999999999</v>
      </c>
      <c r="G3776" s="43">
        <v>19.559999999999999</v>
      </c>
      <c r="H3776" s="19">
        <v>9</v>
      </c>
    </row>
    <row r="3777" spans="1:8" ht="30" x14ac:dyDescent="0.25">
      <c r="A3777" s="40" t="s">
        <v>7579</v>
      </c>
      <c r="B3777" s="40"/>
      <c r="C3777" s="41" t="s">
        <v>7580</v>
      </c>
      <c r="D3777" s="42" t="s">
        <v>131</v>
      </c>
      <c r="E3777" s="43"/>
      <c r="F3777" s="43">
        <v>9.7799999999999994</v>
      </c>
      <c r="G3777" s="43">
        <v>9.7799999999999994</v>
      </c>
      <c r="H3777" s="19">
        <v>9</v>
      </c>
    </row>
    <row r="3778" spans="1:8" ht="30" x14ac:dyDescent="0.25">
      <c r="A3778" s="40" t="s">
        <v>7581</v>
      </c>
      <c r="B3778" s="40"/>
      <c r="C3778" s="41" t="s">
        <v>7582</v>
      </c>
      <c r="D3778" s="42" t="s">
        <v>131</v>
      </c>
      <c r="E3778" s="43"/>
      <c r="F3778" s="43">
        <v>10.44</v>
      </c>
      <c r="G3778" s="43">
        <v>10.44</v>
      </c>
      <c r="H3778" s="19">
        <v>9</v>
      </c>
    </row>
    <row r="3779" spans="1:8" x14ac:dyDescent="0.25">
      <c r="A3779" s="40" t="s">
        <v>7583</v>
      </c>
      <c r="B3779" s="40"/>
      <c r="C3779" s="41" t="s">
        <v>7584</v>
      </c>
      <c r="D3779" s="42"/>
      <c r="E3779" s="43"/>
      <c r="F3779" s="43"/>
      <c r="G3779" s="43"/>
      <c r="H3779" s="19">
        <v>5</v>
      </c>
    </row>
    <row r="3780" spans="1:8" x14ac:dyDescent="0.25">
      <c r="A3780" s="40" t="s">
        <v>7585</v>
      </c>
      <c r="B3780" s="40"/>
      <c r="C3780" s="41" t="s">
        <v>7586</v>
      </c>
      <c r="D3780" s="42" t="s">
        <v>413</v>
      </c>
      <c r="E3780" s="43">
        <v>98.78</v>
      </c>
      <c r="F3780" s="43"/>
      <c r="G3780" s="43">
        <v>98.78</v>
      </c>
      <c r="H3780" s="19">
        <v>9</v>
      </c>
    </row>
    <row r="3781" spans="1:8" x14ac:dyDescent="0.25">
      <c r="A3781" s="40" t="s">
        <v>7587</v>
      </c>
      <c r="B3781" s="40"/>
      <c r="C3781" s="41" t="s">
        <v>7588</v>
      </c>
      <c r="D3781" s="42"/>
      <c r="E3781" s="43"/>
      <c r="F3781" s="43"/>
      <c r="G3781" s="43"/>
      <c r="H3781" s="19">
        <v>2</v>
      </c>
    </row>
    <row r="3782" spans="1:8" x14ac:dyDescent="0.25">
      <c r="A3782" s="40" t="s">
        <v>7589</v>
      </c>
      <c r="B3782" s="40"/>
      <c r="C3782" s="41" t="s">
        <v>7590</v>
      </c>
      <c r="D3782" s="42"/>
      <c r="E3782" s="43"/>
      <c r="F3782" s="43"/>
      <c r="G3782" s="43"/>
      <c r="H3782" s="19">
        <v>5</v>
      </c>
    </row>
    <row r="3783" spans="1:8" ht="30" x14ac:dyDescent="0.25">
      <c r="A3783" s="40" t="s">
        <v>7591</v>
      </c>
      <c r="B3783" s="40"/>
      <c r="C3783" s="41" t="s">
        <v>7592</v>
      </c>
      <c r="D3783" s="42" t="s">
        <v>334</v>
      </c>
      <c r="E3783" s="43">
        <v>103961.2</v>
      </c>
      <c r="F3783" s="43"/>
      <c r="G3783" s="43">
        <v>103961.2</v>
      </c>
      <c r="H3783" s="19">
        <v>9</v>
      </c>
    </row>
    <row r="3784" spans="1:8" ht="30" x14ac:dyDescent="0.25">
      <c r="A3784" s="40" t="s">
        <v>7593</v>
      </c>
      <c r="B3784" s="40"/>
      <c r="C3784" s="41" t="s">
        <v>7594</v>
      </c>
      <c r="D3784" s="42" t="s">
        <v>334</v>
      </c>
      <c r="E3784" s="43">
        <v>126100</v>
      </c>
      <c r="F3784" s="43"/>
      <c r="G3784" s="43">
        <v>126100</v>
      </c>
      <c r="H3784" s="19">
        <v>9</v>
      </c>
    </row>
    <row r="3785" spans="1:8" ht="30" x14ac:dyDescent="0.25">
      <c r="A3785" s="40" t="s">
        <v>7595</v>
      </c>
      <c r="B3785" s="40"/>
      <c r="C3785" s="41" t="s">
        <v>7596</v>
      </c>
      <c r="D3785" s="42" t="s">
        <v>334</v>
      </c>
      <c r="E3785" s="43">
        <v>119494.3</v>
      </c>
      <c r="F3785" s="43"/>
      <c r="G3785" s="43">
        <v>119494.3</v>
      </c>
      <c r="H3785" s="19">
        <v>9</v>
      </c>
    </row>
    <row r="3786" spans="1:8" ht="30" x14ac:dyDescent="0.25">
      <c r="A3786" s="40" t="s">
        <v>7597</v>
      </c>
      <c r="B3786" s="40"/>
      <c r="C3786" s="41" t="s">
        <v>7598</v>
      </c>
      <c r="D3786" s="42" t="s">
        <v>334</v>
      </c>
      <c r="E3786" s="43">
        <v>130288.3</v>
      </c>
      <c r="F3786" s="43"/>
      <c r="G3786" s="43">
        <v>130288.3</v>
      </c>
      <c r="H3786" s="19">
        <v>9</v>
      </c>
    </row>
    <row r="3787" spans="1:8" ht="30" x14ac:dyDescent="0.25">
      <c r="A3787" s="40" t="s">
        <v>7599</v>
      </c>
      <c r="B3787" s="40"/>
      <c r="C3787" s="41" t="s">
        <v>7600</v>
      </c>
      <c r="D3787" s="42" t="s">
        <v>334</v>
      </c>
      <c r="E3787" s="43">
        <v>135800</v>
      </c>
      <c r="F3787" s="43"/>
      <c r="G3787" s="43">
        <v>135800</v>
      </c>
      <c r="H3787" s="19">
        <v>9</v>
      </c>
    </row>
    <row r="3788" spans="1:8" x14ac:dyDescent="0.25">
      <c r="A3788" s="40" t="s">
        <v>7601</v>
      </c>
      <c r="B3788" s="40"/>
      <c r="C3788" s="41" t="s">
        <v>7602</v>
      </c>
      <c r="D3788" s="42" t="s">
        <v>73</v>
      </c>
      <c r="E3788" s="43">
        <v>1284.3900000000001</v>
      </c>
      <c r="F3788" s="43"/>
      <c r="G3788" s="43">
        <v>1284.3900000000001</v>
      </c>
      <c r="H3788" s="19">
        <v>9</v>
      </c>
    </row>
    <row r="3789" spans="1:8" x14ac:dyDescent="0.25">
      <c r="A3789" s="40" t="s">
        <v>7603</v>
      </c>
      <c r="B3789" s="40"/>
      <c r="C3789" s="41" t="s">
        <v>7604</v>
      </c>
      <c r="D3789" s="42"/>
      <c r="E3789" s="43"/>
      <c r="F3789" s="43"/>
      <c r="G3789" s="43"/>
      <c r="H3789" s="19">
        <v>5</v>
      </c>
    </row>
    <row r="3790" spans="1:8" ht="30" x14ac:dyDescent="0.25">
      <c r="A3790" s="40" t="s">
        <v>7605</v>
      </c>
      <c r="B3790" s="40"/>
      <c r="C3790" s="41" t="s">
        <v>7606</v>
      </c>
      <c r="D3790" s="42" t="s">
        <v>21</v>
      </c>
      <c r="E3790" s="43">
        <v>482945.29</v>
      </c>
      <c r="F3790" s="43">
        <v>26958.85</v>
      </c>
      <c r="G3790" s="43">
        <v>509904.14</v>
      </c>
      <c r="H3790" s="19">
        <v>9</v>
      </c>
    </row>
    <row r="3791" spans="1:8" ht="30" x14ac:dyDescent="0.25">
      <c r="A3791" s="40" t="s">
        <v>7607</v>
      </c>
      <c r="B3791" s="40"/>
      <c r="C3791" s="41" t="s">
        <v>7608</v>
      </c>
      <c r="D3791" s="42" t="s">
        <v>21</v>
      </c>
      <c r="E3791" s="43">
        <v>446379.73</v>
      </c>
      <c r="F3791" s="43">
        <v>28717.599999999999</v>
      </c>
      <c r="G3791" s="43">
        <v>475097.33</v>
      </c>
      <c r="H3791" s="19">
        <v>9</v>
      </c>
    </row>
    <row r="3792" spans="1:8" ht="30" x14ac:dyDescent="0.25">
      <c r="A3792" s="40" t="s">
        <v>7609</v>
      </c>
      <c r="B3792" s="40"/>
      <c r="C3792" s="41" t="s">
        <v>7610</v>
      </c>
      <c r="D3792" s="42" t="s">
        <v>21</v>
      </c>
      <c r="E3792" s="43">
        <v>728587.7</v>
      </c>
      <c r="F3792" s="43">
        <v>26109.25</v>
      </c>
      <c r="G3792" s="43">
        <v>754696.95</v>
      </c>
      <c r="H3792" s="19">
        <v>9</v>
      </c>
    </row>
    <row r="3793" spans="1:8" ht="30" x14ac:dyDescent="0.25">
      <c r="A3793" s="40" t="s">
        <v>7611</v>
      </c>
      <c r="B3793" s="40"/>
      <c r="C3793" s="41" t="s">
        <v>7612</v>
      </c>
      <c r="D3793" s="42" t="s">
        <v>21</v>
      </c>
      <c r="E3793" s="43">
        <v>295616.13</v>
      </c>
      <c r="F3793" s="43">
        <v>21567.08</v>
      </c>
      <c r="G3793" s="43">
        <v>317183.21000000002</v>
      </c>
      <c r="H3793" s="19">
        <v>9</v>
      </c>
    </row>
    <row r="3794" spans="1:8" ht="30" x14ac:dyDescent="0.25">
      <c r="A3794" s="40" t="s">
        <v>7613</v>
      </c>
      <c r="B3794" s="40"/>
      <c r="C3794" s="41" t="s">
        <v>7614</v>
      </c>
      <c r="D3794" s="42" t="s">
        <v>21</v>
      </c>
      <c r="E3794" s="43">
        <v>92307.49</v>
      </c>
      <c r="F3794" s="43">
        <v>13479.43</v>
      </c>
      <c r="G3794" s="43">
        <v>105786.92</v>
      </c>
      <c r="H3794" s="19">
        <v>9</v>
      </c>
    </row>
    <row r="3795" spans="1:8" ht="30" x14ac:dyDescent="0.25">
      <c r="A3795" s="40" t="s">
        <v>7615</v>
      </c>
      <c r="B3795" s="40"/>
      <c r="C3795" s="41" t="s">
        <v>7616</v>
      </c>
      <c r="D3795" s="42" t="s">
        <v>21</v>
      </c>
      <c r="E3795" s="43">
        <v>22020.240000000002</v>
      </c>
      <c r="F3795" s="43">
        <v>3190.45</v>
      </c>
      <c r="G3795" s="43">
        <v>25210.69</v>
      </c>
      <c r="H3795" s="19">
        <v>9</v>
      </c>
    </row>
    <row r="3796" spans="1:8" ht="30" x14ac:dyDescent="0.25">
      <c r="A3796" s="40" t="s">
        <v>7617</v>
      </c>
      <c r="B3796" s="40"/>
      <c r="C3796" s="41" t="s">
        <v>8268</v>
      </c>
      <c r="D3796" s="42" t="s">
        <v>21</v>
      </c>
      <c r="E3796" s="43">
        <v>18544.36</v>
      </c>
      <c r="F3796" s="43">
        <v>3190.45</v>
      </c>
      <c r="G3796" s="43">
        <v>21734.81</v>
      </c>
      <c r="H3796" s="19">
        <v>9</v>
      </c>
    </row>
    <row r="3797" spans="1:8" ht="30" x14ac:dyDescent="0.25">
      <c r="A3797" s="40" t="s">
        <v>7619</v>
      </c>
      <c r="B3797" s="40"/>
      <c r="C3797" s="41" t="s">
        <v>7620</v>
      </c>
      <c r="D3797" s="42" t="s">
        <v>21</v>
      </c>
      <c r="E3797" s="43">
        <v>60510.12</v>
      </c>
      <c r="F3797" s="43">
        <v>6970.28</v>
      </c>
      <c r="G3797" s="43">
        <v>67480.399999999994</v>
      </c>
      <c r="H3797" s="19">
        <v>9</v>
      </c>
    </row>
    <row r="3798" spans="1:8" ht="30" x14ac:dyDescent="0.25">
      <c r="A3798" s="40" t="s">
        <v>7621</v>
      </c>
      <c r="B3798" s="40"/>
      <c r="C3798" s="41" t="s">
        <v>7622</v>
      </c>
      <c r="D3798" s="42" t="s">
        <v>21</v>
      </c>
      <c r="E3798" s="43">
        <v>55181.59</v>
      </c>
      <c r="F3798" s="43">
        <v>8504.9</v>
      </c>
      <c r="G3798" s="43">
        <v>63686.49</v>
      </c>
      <c r="H3798" s="19">
        <v>9</v>
      </c>
    </row>
    <row r="3799" spans="1:8" ht="45" x14ac:dyDescent="0.25">
      <c r="A3799" s="40" t="s">
        <v>7623</v>
      </c>
      <c r="B3799" s="40"/>
      <c r="C3799" s="41" t="s">
        <v>7624</v>
      </c>
      <c r="D3799" s="42" t="s">
        <v>21</v>
      </c>
      <c r="E3799" s="43">
        <v>5468.41</v>
      </c>
      <c r="F3799" s="43">
        <v>538.55999999999995</v>
      </c>
      <c r="G3799" s="43">
        <v>6006.97</v>
      </c>
      <c r="H3799" s="19">
        <v>9</v>
      </c>
    </row>
    <row r="3800" spans="1:8" ht="45" x14ac:dyDescent="0.25">
      <c r="A3800" s="40" t="s">
        <v>7625</v>
      </c>
      <c r="B3800" s="40"/>
      <c r="C3800" s="41" t="s">
        <v>7626</v>
      </c>
      <c r="D3800" s="42" t="s">
        <v>21</v>
      </c>
      <c r="E3800" s="43">
        <v>6039.18</v>
      </c>
      <c r="F3800" s="43">
        <v>673.2</v>
      </c>
      <c r="G3800" s="43">
        <v>6712.38</v>
      </c>
      <c r="H3800" s="19">
        <v>9</v>
      </c>
    </row>
    <row r="3801" spans="1:8" ht="45" x14ac:dyDescent="0.25">
      <c r="A3801" s="40" t="s">
        <v>7627</v>
      </c>
      <c r="B3801" s="40"/>
      <c r="C3801" s="41" t="s">
        <v>7628</v>
      </c>
      <c r="D3801" s="42" t="s">
        <v>21</v>
      </c>
      <c r="E3801" s="43">
        <v>7491.04</v>
      </c>
      <c r="F3801" s="43">
        <v>807.84</v>
      </c>
      <c r="G3801" s="43">
        <v>8298.8799999999992</v>
      </c>
      <c r="H3801" s="19">
        <v>9</v>
      </c>
    </row>
    <row r="3802" spans="1:8" ht="45" x14ac:dyDescent="0.25">
      <c r="A3802" s="40" t="s">
        <v>7629</v>
      </c>
      <c r="B3802" s="40"/>
      <c r="C3802" s="41" t="s">
        <v>7630</v>
      </c>
      <c r="D3802" s="42" t="s">
        <v>21</v>
      </c>
      <c r="E3802" s="43">
        <v>7333.64</v>
      </c>
      <c r="F3802" s="43">
        <v>875.16</v>
      </c>
      <c r="G3802" s="43">
        <v>8208.7999999999993</v>
      </c>
      <c r="H3802" s="19">
        <v>9</v>
      </c>
    </row>
    <row r="3803" spans="1:8" ht="30" x14ac:dyDescent="0.25">
      <c r="A3803" s="40" t="s">
        <v>7631</v>
      </c>
      <c r="B3803" s="40"/>
      <c r="C3803" s="41" t="s">
        <v>7632</v>
      </c>
      <c r="D3803" s="42" t="s">
        <v>21</v>
      </c>
      <c r="E3803" s="43">
        <v>5342.76</v>
      </c>
      <c r="F3803" s="43">
        <v>421.56</v>
      </c>
      <c r="G3803" s="43">
        <v>5764.32</v>
      </c>
      <c r="H3803" s="19">
        <v>9</v>
      </c>
    </row>
    <row r="3804" spans="1:8" ht="30" x14ac:dyDescent="0.25">
      <c r="A3804" s="40" t="s">
        <v>7633</v>
      </c>
      <c r="B3804" s="40"/>
      <c r="C3804" s="41" t="s">
        <v>7634</v>
      </c>
      <c r="D3804" s="42" t="s">
        <v>21</v>
      </c>
      <c r="E3804" s="43">
        <v>5333.8</v>
      </c>
      <c r="F3804" s="43">
        <v>421.56</v>
      </c>
      <c r="G3804" s="43">
        <v>5755.36</v>
      </c>
      <c r="H3804" s="19">
        <v>9</v>
      </c>
    </row>
    <row r="3805" spans="1:8" ht="30" x14ac:dyDescent="0.25">
      <c r="A3805" s="40" t="s">
        <v>7635</v>
      </c>
      <c r="B3805" s="40"/>
      <c r="C3805" s="41" t="s">
        <v>7636</v>
      </c>
      <c r="D3805" s="42" t="s">
        <v>21</v>
      </c>
      <c r="E3805" s="43">
        <v>6011.31</v>
      </c>
      <c r="F3805" s="43">
        <v>421.56</v>
      </c>
      <c r="G3805" s="43">
        <v>6432.87</v>
      </c>
      <c r="H3805" s="19">
        <v>9</v>
      </c>
    </row>
    <row r="3806" spans="1:8" x14ac:dyDescent="0.25">
      <c r="A3806" s="40" t="s">
        <v>7637</v>
      </c>
      <c r="B3806" s="40"/>
      <c r="C3806" s="41" t="s">
        <v>7638</v>
      </c>
      <c r="D3806" s="42" t="s">
        <v>131</v>
      </c>
      <c r="E3806" s="43">
        <v>12.87</v>
      </c>
      <c r="F3806" s="43">
        <v>11.7</v>
      </c>
      <c r="G3806" s="43">
        <v>24.57</v>
      </c>
      <c r="H3806" s="19">
        <v>9</v>
      </c>
    </row>
    <row r="3807" spans="1:8" x14ac:dyDescent="0.25">
      <c r="A3807" s="40" t="s">
        <v>7639</v>
      </c>
      <c r="B3807" s="40"/>
      <c r="C3807" s="41" t="s">
        <v>7640</v>
      </c>
      <c r="D3807" s="42" t="s">
        <v>131</v>
      </c>
      <c r="E3807" s="43">
        <v>17.829999999999998</v>
      </c>
      <c r="F3807" s="43">
        <v>11.7</v>
      </c>
      <c r="G3807" s="43">
        <v>29.53</v>
      </c>
      <c r="H3807" s="19">
        <v>9</v>
      </c>
    </row>
    <row r="3808" spans="1:8" x14ac:dyDescent="0.25">
      <c r="A3808" s="40" t="s">
        <v>7641</v>
      </c>
      <c r="B3808" s="40"/>
      <c r="C3808" s="41" t="s">
        <v>7642</v>
      </c>
      <c r="D3808" s="42" t="s">
        <v>131</v>
      </c>
      <c r="E3808" s="43">
        <v>23.16</v>
      </c>
      <c r="F3808" s="43">
        <v>11.7</v>
      </c>
      <c r="G3808" s="43">
        <v>34.86</v>
      </c>
      <c r="H3808" s="19">
        <v>9</v>
      </c>
    </row>
    <row r="3809" spans="1:8" ht="30" x14ac:dyDescent="0.25">
      <c r="A3809" s="40" t="s">
        <v>7643</v>
      </c>
      <c r="B3809" s="40"/>
      <c r="C3809" s="41" t="s">
        <v>7644</v>
      </c>
      <c r="D3809" s="42" t="s">
        <v>73</v>
      </c>
      <c r="E3809" s="43">
        <v>92.71</v>
      </c>
      <c r="F3809" s="43">
        <v>84.15</v>
      </c>
      <c r="G3809" s="43">
        <v>176.86</v>
      </c>
      <c r="H3809" s="19">
        <v>9</v>
      </c>
    </row>
    <row r="3810" spans="1:8" ht="30" x14ac:dyDescent="0.25">
      <c r="A3810" s="40" t="s">
        <v>7645</v>
      </c>
      <c r="B3810" s="40"/>
      <c r="C3810" s="41" t="s">
        <v>7646</v>
      </c>
      <c r="D3810" s="42" t="s">
        <v>73</v>
      </c>
      <c r="E3810" s="43">
        <v>6121.81</v>
      </c>
      <c r="F3810" s="43"/>
      <c r="G3810" s="43">
        <v>6121.81</v>
      </c>
      <c r="H3810" s="19">
        <v>9</v>
      </c>
    </row>
    <row r="3811" spans="1:8" x14ac:dyDescent="0.25">
      <c r="A3811" s="40" t="s">
        <v>7647</v>
      </c>
      <c r="B3811" s="40"/>
      <c r="C3811" s="41" t="s">
        <v>7648</v>
      </c>
      <c r="D3811" s="42" t="s">
        <v>73</v>
      </c>
      <c r="E3811" s="43">
        <v>2142.64</v>
      </c>
      <c r="F3811" s="43">
        <v>109.3</v>
      </c>
      <c r="G3811" s="43">
        <v>2251.94</v>
      </c>
      <c r="H3811" s="19">
        <v>9</v>
      </c>
    </row>
    <row r="3812" spans="1:8" x14ac:dyDescent="0.25">
      <c r="A3812" s="40" t="s">
        <v>7649</v>
      </c>
      <c r="B3812" s="40"/>
      <c r="C3812" s="41" t="s">
        <v>7650</v>
      </c>
      <c r="D3812" s="42" t="s">
        <v>73</v>
      </c>
      <c r="E3812" s="43">
        <v>1697.71</v>
      </c>
      <c r="F3812" s="43">
        <v>84.46</v>
      </c>
      <c r="G3812" s="43">
        <v>1782.17</v>
      </c>
      <c r="H3812" s="19">
        <v>9</v>
      </c>
    </row>
    <row r="3813" spans="1:8" x14ac:dyDescent="0.25">
      <c r="A3813" s="40" t="s">
        <v>7651</v>
      </c>
      <c r="B3813" s="40"/>
      <c r="C3813" s="41" t="s">
        <v>7652</v>
      </c>
      <c r="D3813" s="42" t="s">
        <v>73</v>
      </c>
      <c r="E3813" s="43">
        <v>1411.8</v>
      </c>
      <c r="F3813" s="43">
        <v>74.52</v>
      </c>
      <c r="G3813" s="43">
        <v>1486.32</v>
      </c>
      <c r="H3813" s="19">
        <v>9</v>
      </c>
    </row>
    <row r="3814" spans="1:8" x14ac:dyDescent="0.25">
      <c r="A3814" s="40" t="s">
        <v>7653</v>
      </c>
      <c r="B3814" s="40"/>
      <c r="C3814" s="41" t="s">
        <v>7654</v>
      </c>
      <c r="D3814" s="42" t="s">
        <v>21</v>
      </c>
      <c r="E3814" s="43"/>
      <c r="F3814" s="43">
        <v>317.8</v>
      </c>
      <c r="G3814" s="43">
        <v>317.8</v>
      </c>
      <c r="H3814" s="19">
        <v>9</v>
      </c>
    </row>
    <row r="3815" spans="1:8" ht="30" x14ac:dyDescent="0.25">
      <c r="A3815" s="40" t="s">
        <v>7655</v>
      </c>
      <c r="B3815" s="40"/>
      <c r="C3815" s="41" t="s">
        <v>7656</v>
      </c>
      <c r="D3815" s="42" t="s">
        <v>21</v>
      </c>
      <c r="E3815" s="43">
        <v>8086.07</v>
      </c>
      <c r="F3815" s="43">
        <v>1346.4</v>
      </c>
      <c r="G3815" s="43">
        <v>9432.4699999999993</v>
      </c>
      <c r="H3815" s="19">
        <v>9</v>
      </c>
    </row>
    <row r="3816" spans="1:8" x14ac:dyDescent="0.25">
      <c r="A3816" s="40" t="s">
        <v>7657</v>
      </c>
      <c r="B3816" s="40"/>
      <c r="C3816" s="41" t="s">
        <v>7658</v>
      </c>
      <c r="D3816" s="42" t="s">
        <v>21</v>
      </c>
      <c r="E3816" s="43">
        <v>173.44</v>
      </c>
      <c r="F3816" s="43">
        <v>39.74</v>
      </c>
      <c r="G3816" s="43">
        <v>213.18</v>
      </c>
      <c r="H3816" s="19">
        <v>9</v>
      </c>
    </row>
    <row r="3817" spans="1:8" ht="30" x14ac:dyDescent="0.25">
      <c r="A3817" s="40" t="s">
        <v>7659</v>
      </c>
      <c r="B3817" s="40"/>
      <c r="C3817" s="41" t="s">
        <v>7660</v>
      </c>
      <c r="D3817" s="42" t="s">
        <v>21</v>
      </c>
      <c r="E3817" s="43">
        <v>1220.6600000000001</v>
      </c>
      <c r="F3817" s="43">
        <v>114.26</v>
      </c>
      <c r="G3817" s="43">
        <v>1334.92</v>
      </c>
      <c r="H3817" s="19">
        <v>9</v>
      </c>
    </row>
    <row r="3818" spans="1:8" ht="30" x14ac:dyDescent="0.25">
      <c r="A3818" s="40" t="s">
        <v>7661</v>
      </c>
      <c r="B3818" s="40"/>
      <c r="C3818" s="41" t="s">
        <v>7662</v>
      </c>
      <c r="D3818" s="42" t="s">
        <v>73</v>
      </c>
      <c r="E3818" s="43">
        <v>4058.1</v>
      </c>
      <c r="F3818" s="43">
        <v>173.88</v>
      </c>
      <c r="G3818" s="43">
        <v>4231.9799999999996</v>
      </c>
      <c r="H3818" s="19">
        <v>9</v>
      </c>
    </row>
    <row r="3819" spans="1:8" x14ac:dyDescent="0.25">
      <c r="A3819" s="40" t="s">
        <v>7663</v>
      </c>
      <c r="B3819" s="40"/>
      <c r="C3819" s="41" t="s">
        <v>7664</v>
      </c>
      <c r="D3819" s="42" t="s">
        <v>131</v>
      </c>
      <c r="E3819" s="43">
        <v>4381.67</v>
      </c>
      <c r="F3819" s="43">
        <v>43.37</v>
      </c>
      <c r="G3819" s="43">
        <v>4425.04</v>
      </c>
      <c r="H3819" s="19">
        <v>9</v>
      </c>
    </row>
    <row r="3820" spans="1:8" x14ac:dyDescent="0.25">
      <c r="A3820" s="40" t="s">
        <v>7665</v>
      </c>
      <c r="B3820" s="40"/>
      <c r="C3820" s="41" t="s">
        <v>7666</v>
      </c>
      <c r="D3820" s="42" t="s">
        <v>21</v>
      </c>
      <c r="E3820" s="43">
        <v>84.65</v>
      </c>
      <c r="F3820" s="43">
        <v>39.74</v>
      </c>
      <c r="G3820" s="43">
        <v>124.39</v>
      </c>
      <c r="H3820" s="19">
        <v>9</v>
      </c>
    </row>
    <row r="3821" spans="1:8" x14ac:dyDescent="0.25">
      <c r="A3821" s="40" t="s">
        <v>7667</v>
      </c>
      <c r="B3821" s="40"/>
      <c r="C3821" s="41" t="s">
        <v>7668</v>
      </c>
      <c r="D3821" s="42" t="s">
        <v>21</v>
      </c>
      <c r="E3821" s="43">
        <v>107.95</v>
      </c>
      <c r="F3821" s="43">
        <v>39.74</v>
      </c>
      <c r="G3821" s="43">
        <v>147.69</v>
      </c>
      <c r="H3821" s="19">
        <v>9</v>
      </c>
    </row>
    <row r="3822" spans="1:8" ht="30" x14ac:dyDescent="0.25">
      <c r="A3822" s="40" t="s">
        <v>7669</v>
      </c>
      <c r="B3822" s="40"/>
      <c r="C3822" s="41" t="s">
        <v>7670</v>
      </c>
      <c r="D3822" s="42" t="s">
        <v>21</v>
      </c>
      <c r="E3822" s="43">
        <v>349.13</v>
      </c>
      <c r="F3822" s="43">
        <v>39.74</v>
      </c>
      <c r="G3822" s="43">
        <v>388.87</v>
      </c>
      <c r="H3822" s="19">
        <v>9</v>
      </c>
    </row>
    <row r="3823" spans="1:8" ht="30" x14ac:dyDescent="0.25">
      <c r="A3823" s="40" t="s">
        <v>7671</v>
      </c>
      <c r="B3823" s="40"/>
      <c r="C3823" s="41" t="s">
        <v>7672</v>
      </c>
      <c r="D3823" s="42" t="s">
        <v>21</v>
      </c>
      <c r="E3823" s="43">
        <v>273.43</v>
      </c>
      <c r="F3823" s="43">
        <v>39.74</v>
      </c>
      <c r="G3823" s="43">
        <v>313.17</v>
      </c>
      <c r="H3823" s="19">
        <v>9</v>
      </c>
    </row>
    <row r="3824" spans="1:8" ht="30" x14ac:dyDescent="0.25">
      <c r="A3824" s="40" t="s">
        <v>7673</v>
      </c>
      <c r="B3824" s="40"/>
      <c r="C3824" s="41" t="s">
        <v>7674</v>
      </c>
      <c r="D3824" s="42" t="s">
        <v>73</v>
      </c>
      <c r="E3824" s="43">
        <v>2734.17</v>
      </c>
      <c r="F3824" s="43">
        <v>243.44</v>
      </c>
      <c r="G3824" s="43">
        <v>2977.61</v>
      </c>
      <c r="H3824" s="19">
        <v>9</v>
      </c>
    </row>
    <row r="3825" spans="1:8" ht="30" x14ac:dyDescent="0.25">
      <c r="A3825" s="40" t="s">
        <v>7675</v>
      </c>
      <c r="B3825" s="40"/>
      <c r="C3825" s="41" t="s">
        <v>7676</v>
      </c>
      <c r="D3825" s="42" t="s">
        <v>73</v>
      </c>
      <c r="E3825" s="43">
        <v>2031.97</v>
      </c>
      <c r="F3825" s="43">
        <v>99.36</v>
      </c>
      <c r="G3825" s="43">
        <v>2131.33</v>
      </c>
      <c r="H3825" s="19">
        <v>9</v>
      </c>
    </row>
    <row r="3826" spans="1:8" ht="30" x14ac:dyDescent="0.25">
      <c r="A3826" s="40" t="s">
        <v>7677</v>
      </c>
      <c r="B3826" s="40"/>
      <c r="C3826" s="41" t="s">
        <v>7678</v>
      </c>
      <c r="D3826" s="42" t="s">
        <v>73</v>
      </c>
      <c r="E3826" s="43">
        <v>1679.27</v>
      </c>
      <c r="F3826" s="43">
        <v>49.68</v>
      </c>
      <c r="G3826" s="43">
        <v>1728.95</v>
      </c>
      <c r="H3826" s="19">
        <v>9</v>
      </c>
    </row>
    <row r="3827" spans="1:8" x14ac:dyDescent="0.25">
      <c r="A3827" s="40" t="s">
        <v>7679</v>
      </c>
      <c r="B3827" s="40"/>
      <c r="C3827" s="41" t="s">
        <v>7680</v>
      </c>
      <c r="D3827" s="42" t="s">
        <v>73</v>
      </c>
      <c r="E3827" s="43">
        <v>1543.21</v>
      </c>
      <c r="F3827" s="43">
        <v>109.3</v>
      </c>
      <c r="G3827" s="43">
        <v>1652.51</v>
      </c>
      <c r="H3827" s="19">
        <v>9</v>
      </c>
    </row>
    <row r="3828" spans="1:8" x14ac:dyDescent="0.25">
      <c r="A3828" s="40" t="s">
        <v>7681</v>
      </c>
      <c r="B3828" s="40"/>
      <c r="C3828" s="41" t="s">
        <v>7682</v>
      </c>
      <c r="D3828" s="42" t="s">
        <v>73</v>
      </c>
      <c r="E3828" s="43">
        <v>1990.27</v>
      </c>
      <c r="F3828" s="43">
        <v>144.08000000000001</v>
      </c>
      <c r="G3828" s="43">
        <v>2134.35</v>
      </c>
      <c r="H3828" s="19">
        <v>9</v>
      </c>
    </row>
    <row r="3829" spans="1:8" x14ac:dyDescent="0.25">
      <c r="A3829" s="40" t="s">
        <v>7683</v>
      </c>
      <c r="B3829" s="40"/>
      <c r="C3829" s="41" t="s">
        <v>7684</v>
      </c>
      <c r="D3829" s="42" t="s">
        <v>73</v>
      </c>
      <c r="E3829" s="43">
        <v>3282.01</v>
      </c>
      <c r="F3829" s="43">
        <v>238.46</v>
      </c>
      <c r="G3829" s="43">
        <v>3520.47</v>
      </c>
      <c r="H3829" s="19">
        <v>9</v>
      </c>
    </row>
    <row r="3830" spans="1:8" ht="30" x14ac:dyDescent="0.25">
      <c r="A3830" s="40" t="s">
        <v>7685</v>
      </c>
      <c r="B3830" s="40"/>
      <c r="C3830" s="41" t="s">
        <v>7686</v>
      </c>
      <c r="D3830" s="42" t="s">
        <v>73</v>
      </c>
      <c r="E3830" s="43">
        <v>2469.67</v>
      </c>
      <c r="F3830" s="43">
        <v>178.84</v>
      </c>
      <c r="G3830" s="43">
        <v>2648.51</v>
      </c>
      <c r="H3830" s="19">
        <v>9</v>
      </c>
    </row>
    <row r="3831" spans="1:8" ht="30" x14ac:dyDescent="0.25">
      <c r="A3831" s="40" t="s">
        <v>7687</v>
      </c>
      <c r="B3831" s="40"/>
      <c r="C3831" s="41" t="s">
        <v>7688</v>
      </c>
      <c r="D3831" s="42" t="s">
        <v>73</v>
      </c>
      <c r="E3831" s="43">
        <v>1787.99</v>
      </c>
      <c r="F3831" s="43">
        <v>124.2</v>
      </c>
      <c r="G3831" s="43">
        <v>1912.19</v>
      </c>
      <c r="H3831" s="19">
        <v>9</v>
      </c>
    </row>
    <row r="3832" spans="1:8" ht="30" x14ac:dyDescent="0.25">
      <c r="A3832" s="40" t="s">
        <v>7689</v>
      </c>
      <c r="B3832" s="40"/>
      <c r="C3832" s="41" t="s">
        <v>7690</v>
      </c>
      <c r="D3832" s="42" t="s">
        <v>73</v>
      </c>
      <c r="E3832" s="43">
        <v>1494.13</v>
      </c>
      <c r="F3832" s="43">
        <v>99.36</v>
      </c>
      <c r="G3832" s="43">
        <v>1593.49</v>
      </c>
      <c r="H3832" s="19">
        <v>9</v>
      </c>
    </row>
    <row r="3833" spans="1:8" ht="30" x14ac:dyDescent="0.25">
      <c r="A3833" s="40" t="s">
        <v>7691</v>
      </c>
      <c r="B3833" s="40"/>
      <c r="C3833" s="41" t="s">
        <v>7692</v>
      </c>
      <c r="D3833" s="42" t="s">
        <v>73</v>
      </c>
      <c r="E3833" s="43">
        <v>1313.49</v>
      </c>
      <c r="F3833" s="43">
        <v>84.46</v>
      </c>
      <c r="G3833" s="43">
        <v>1397.95</v>
      </c>
      <c r="H3833" s="19">
        <v>9</v>
      </c>
    </row>
    <row r="3834" spans="1:8" ht="30" x14ac:dyDescent="0.25">
      <c r="A3834" s="40" t="s">
        <v>7693</v>
      </c>
      <c r="B3834" s="40"/>
      <c r="C3834" s="41" t="s">
        <v>7694</v>
      </c>
      <c r="D3834" s="42" t="s">
        <v>73</v>
      </c>
      <c r="E3834" s="43">
        <v>1150.18</v>
      </c>
      <c r="F3834" s="43">
        <v>74.52</v>
      </c>
      <c r="G3834" s="43">
        <v>1224.7</v>
      </c>
      <c r="H3834" s="19">
        <v>9</v>
      </c>
    </row>
    <row r="3835" spans="1:8" x14ac:dyDescent="0.25">
      <c r="A3835" s="40" t="s">
        <v>7695</v>
      </c>
      <c r="B3835" s="40"/>
      <c r="C3835" s="41" t="s">
        <v>7696</v>
      </c>
      <c r="D3835" s="42" t="s">
        <v>73</v>
      </c>
      <c r="E3835" s="43">
        <v>1551.69</v>
      </c>
      <c r="F3835" s="43">
        <v>99.36</v>
      </c>
      <c r="G3835" s="43">
        <v>1651.05</v>
      </c>
      <c r="H3835" s="19">
        <v>9</v>
      </c>
    </row>
    <row r="3836" spans="1:8" x14ac:dyDescent="0.25">
      <c r="A3836" s="40" t="s">
        <v>7697</v>
      </c>
      <c r="B3836" s="40"/>
      <c r="C3836" s="41" t="s">
        <v>7698</v>
      </c>
      <c r="D3836" s="42" t="s">
        <v>73</v>
      </c>
      <c r="E3836" s="43">
        <v>1078.8499999999999</v>
      </c>
      <c r="F3836" s="43">
        <v>59.62</v>
      </c>
      <c r="G3836" s="43">
        <v>1138.47</v>
      </c>
      <c r="H3836" s="19">
        <v>9</v>
      </c>
    </row>
    <row r="3837" spans="1:8" x14ac:dyDescent="0.25">
      <c r="A3837" s="40" t="s">
        <v>7699</v>
      </c>
      <c r="B3837" s="40"/>
      <c r="C3837" s="41" t="s">
        <v>7700</v>
      </c>
      <c r="D3837" s="42" t="s">
        <v>21</v>
      </c>
      <c r="E3837" s="43">
        <v>192.01</v>
      </c>
      <c r="F3837" s="43">
        <v>44.72</v>
      </c>
      <c r="G3837" s="43">
        <v>236.73</v>
      </c>
      <c r="H3837" s="19">
        <v>9</v>
      </c>
    </row>
    <row r="3838" spans="1:8" x14ac:dyDescent="0.25">
      <c r="A3838" s="40" t="s">
        <v>7701</v>
      </c>
      <c r="B3838" s="40"/>
      <c r="C3838" s="41" t="s">
        <v>7702</v>
      </c>
      <c r="D3838" s="42" t="s">
        <v>21</v>
      </c>
      <c r="E3838" s="43">
        <v>297.39</v>
      </c>
      <c r="F3838" s="43">
        <v>59.62</v>
      </c>
      <c r="G3838" s="43">
        <v>357.01</v>
      </c>
      <c r="H3838" s="19">
        <v>9</v>
      </c>
    </row>
    <row r="3839" spans="1:8" x14ac:dyDescent="0.25">
      <c r="A3839" s="40" t="s">
        <v>7703</v>
      </c>
      <c r="B3839" s="40"/>
      <c r="C3839" s="41" t="s">
        <v>7704</v>
      </c>
      <c r="D3839" s="42"/>
      <c r="E3839" s="43"/>
      <c r="F3839" s="43"/>
      <c r="G3839" s="43"/>
      <c r="H3839" s="19">
        <v>5</v>
      </c>
    </row>
    <row r="3840" spans="1:8" ht="30" x14ac:dyDescent="0.25">
      <c r="A3840" s="40" t="s">
        <v>7705</v>
      </c>
      <c r="B3840" s="40"/>
      <c r="C3840" s="41" t="s">
        <v>7706</v>
      </c>
      <c r="D3840" s="42" t="s">
        <v>21</v>
      </c>
      <c r="E3840" s="43">
        <v>7091.33</v>
      </c>
      <c r="F3840" s="43">
        <v>2019.6</v>
      </c>
      <c r="G3840" s="43">
        <v>9110.93</v>
      </c>
      <c r="H3840" s="19">
        <v>9</v>
      </c>
    </row>
    <row r="3841" spans="1:8" ht="30" x14ac:dyDescent="0.25">
      <c r="A3841" s="40" t="s">
        <v>7707</v>
      </c>
      <c r="B3841" s="40"/>
      <c r="C3841" s="41" t="s">
        <v>7708</v>
      </c>
      <c r="D3841" s="42" t="s">
        <v>21</v>
      </c>
      <c r="E3841" s="43">
        <v>21837.39</v>
      </c>
      <c r="F3841" s="43">
        <v>4712.3999999999996</v>
      </c>
      <c r="G3841" s="43">
        <v>26549.79</v>
      </c>
      <c r="H3841" s="19">
        <v>9</v>
      </c>
    </row>
    <row r="3842" spans="1:8" ht="30" x14ac:dyDescent="0.25">
      <c r="A3842" s="40" t="s">
        <v>7709</v>
      </c>
      <c r="B3842" s="40"/>
      <c r="C3842" s="41" t="s">
        <v>7710</v>
      </c>
      <c r="D3842" s="42" t="s">
        <v>21</v>
      </c>
      <c r="E3842" s="43">
        <v>10164.209999999999</v>
      </c>
      <c r="F3842" s="43">
        <v>260.22000000000003</v>
      </c>
      <c r="G3842" s="43">
        <v>10424.43</v>
      </c>
      <c r="H3842" s="19">
        <v>9</v>
      </c>
    </row>
    <row r="3843" spans="1:8" ht="30" x14ac:dyDescent="0.25">
      <c r="A3843" s="40" t="s">
        <v>7711</v>
      </c>
      <c r="B3843" s="40"/>
      <c r="C3843" s="41" t="s">
        <v>7712</v>
      </c>
      <c r="D3843" s="42" t="s">
        <v>21</v>
      </c>
      <c r="E3843" s="43">
        <v>9023.02</v>
      </c>
      <c r="F3843" s="43">
        <v>260.22000000000003</v>
      </c>
      <c r="G3843" s="43">
        <v>9283.24</v>
      </c>
      <c r="H3843" s="19">
        <v>9</v>
      </c>
    </row>
    <row r="3844" spans="1:8" ht="30" x14ac:dyDescent="0.25">
      <c r="A3844" s="40" t="s">
        <v>7713</v>
      </c>
      <c r="B3844" s="40"/>
      <c r="C3844" s="41" t="s">
        <v>7714</v>
      </c>
      <c r="D3844" s="42" t="s">
        <v>21</v>
      </c>
      <c r="E3844" s="43">
        <v>4942.5600000000004</v>
      </c>
      <c r="F3844" s="43">
        <v>260.22000000000003</v>
      </c>
      <c r="G3844" s="43">
        <v>5202.78</v>
      </c>
      <c r="H3844" s="19">
        <v>9</v>
      </c>
    </row>
    <row r="3845" spans="1:8" ht="30" x14ac:dyDescent="0.25">
      <c r="A3845" s="40" t="s">
        <v>7715</v>
      </c>
      <c r="B3845" s="40"/>
      <c r="C3845" s="41" t="s">
        <v>7716</v>
      </c>
      <c r="D3845" s="42" t="s">
        <v>21</v>
      </c>
      <c r="E3845" s="43">
        <v>4005.15</v>
      </c>
      <c r="F3845" s="43">
        <v>260.22000000000003</v>
      </c>
      <c r="G3845" s="43">
        <v>4265.37</v>
      </c>
      <c r="H3845" s="19">
        <v>9</v>
      </c>
    </row>
    <row r="3846" spans="1:8" ht="30" x14ac:dyDescent="0.25">
      <c r="A3846" s="40" t="s">
        <v>7717</v>
      </c>
      <c r="B3846" s="40"/>
      <c r="C3846" s="41" t="s">
        <v>7718</v>
      </c>
      <c r="D3846" s="42" t="s">
        <v>21</v>
      </c>
      <c r="E3846" s="43">
        <v>16987.990000000002</v>
      </c>
      <c r="F3846" s="43">
        <v>610.1</v>
      </c>
      <c r="G3846" s="43">
        <v>17598.09</v>
      </c>
      <c r="H3846" s="19">
        <v>9</v>
      </c>
    </row>
    <row r="3847" spans="1:8" x14ac:dyDescent="0.25">
      <c r="A3847" s="40" t="s">
        <v>7719</v>
      </c>
      <c r="B3847" s="40"/>
      <c r="C3847" s="41" t="s">
        <v>7720</v>
      </c>
      <c r="D3847" s="42"/>
      <c r="E3847" s="43"/>
      <c r="F3847" s="43"/>
      <c r="G3847" s="43"/>
      <c r="H3847" s="19">
        <v>5</v>
      </c>
    </row>
    <row r="3848" spans="1:8" ht="30" x14ac:dyDescent="0.25">
      <c r="A3848" s="40" t="s">
        <v>7721</v>
      </c>
      <c r="B3848" s="40"/>
      <c r="C3848" s="41" t="s">
        <v>7722</v>
      </c>
      <c r="D3848" s="42" t="s">
        <v>21</v>
      </c>
      <c r="E3848" s="43">
        <v>176.44</v>
      </c>
      <c r="F3848" s="43">
        <v>2.17</v>
      </c>
      <c r="G3848" s="43">
        <v>178.61</v>
      </c>
      <c r="H3848" s="19">
        <v>9</v>
      </c>
    </row>
    <row r="3849" spans="1:8" x14ac:dyDescent="0.25">
      <c r="A3849" s="40" t="s">
        <v>7723</v>
      </c>
      <c r="B3849" s="40"/>
      <c r="C3849" s="41" t="s">
        <v>7724</v>
      </c>
      <c r="D3849" s="42" t="s">
        <v>21</v>
      </c>
      <c r="E3849" s="43">
        <v>11.05</v>
      </c>
      <c r="F3849" s="43">
        <v>13.01</v>
      </c>
      <c r="G3849" s="43">
        <v>24.06</v>
      </c>
      <c r="H3849" s="19">
        <v>9</v>
      </c>
    </row>
    <row r="3850" spans="1:8" ht="30" x14ac:dyDescent="0.25">
      <c r="A3850" s="40" t="s">
        <v>7725</v>
      </c>
      <c r="B3850" s="40"/>
      <c r="C3850" s="41" t="s">
        <v>7726</v>
      </c>
      <c r="D3850" s="42" t="s">
        <v>21</v>
      </c>
      <c r="E3850" s="43">
        <v>239.56</v>
      </c>
      <c r="F3850" s="43">
        <v>2.17</v>
      </c>
      <c r="G3850" s="43">
        <v>241.73</v>
      </c>
      <c r="H3850" s="19">
        <v>9</v>
      </c>
    </row>
    <row r="3851" spans="1:8" ht="30" x14ac:dyDescent="0.25">
      <c r="A3851" s="40" t="s">
        <v>7727</v>
      </c>
      <c r="B3851" s="40"/>
      <c r="C3851" s="41" t="s">
        <v>7728</v>
      </c>
      <c r="D3851" s="42" t="s">
        <v>21</v>
      </c>
      <c r="E3851" s="43">
        <v>1670.34</v>
      </c>
      <c r="F3851" s="43">
        <v>13.24</v>
      </c>
      <c r="G3851" s="43">
        <v>1683.58</v>
      </c>
      <c r="H3851" s="19">
        <v>9</v>
      </c>
    </row>
    <row r="3852" spans="1:8" ht="30" x14ac:dyDescent="0.25">
      <c r="A3852" s="40" t="s">
        <v>7729</v>
      </c>
      <c r="B3852" s="40"/>
      <c r="C3852" s="41" t="s">
        <v>7730</v>
      </c>
      <c r="D3852" s="42" t="s">
        <v>21</v>
      </c>
      <c r="E3852" s="43">
        <v>2384.31</v>
      </c>
      <c r="F3852" s="43">
        <v>19.86</v>
      </c>
      <c r="G3852" s="43">
        <v>2404.17</v>
      </c>
      <c r="H3852" s="19">
        <v>9</v>
      </c>
    </row>
    <row r="3853" spans="1:8" x14ac:dyDescent="0.25">
      <c r="A3853" s="40" t="s">
        <v>7731</v>
      </c>
      <c r="B3853" s="40"/>
      <c r="C3853" s="41" t="s">
        <v>7732</v>
      </c>
      <c r="D3853" s="42" t="s">
        <v>21</v>
      </c>
      <c r="E3853" s="43">
        <v>1039.72</v>
      </c>
      <c r="F3853" s="43">
        <v>15.45</v>
      </c>
      <c r="G3853" s="43">
        <v>1055.17</v>
      </c>
      <c r="H3853" s="19">
        <v>9</v>
      </c>
    </row>
    <row r="3854" spans="1:8" ht="30" x14ac:dyDescent="0.25">
      <c r="A3854" s="40" t="s">
        <v>7733</v>
      </c>
      <c r="B3854" s="40"/>
      <c r="C3854" s="41" t="s">
        <v>7734</v>
      </c>
      <c r="D3854" s="42" t="s">
        <v>21</v>
      </c>
      <c r="E3854" s="43">
        <v>2803.97</v>
      </c>
      <c r="F3854" s="43">
        <v>19.86</v>
      </c>
      <c r="G3854" s="43">
        <v>2823.83</v>
      </c>
      <c r="H3854" s="19">
        <v>9</v>
      </c>
    </row>
    <row r="3855" spans="1:8" x14ac:dyDescent="0.25">
      <c r="A3855" s="40" t="s">
        <v>7735</v>
      </c>
      <c r="B3855" s="40"/>
      <c r="C3855" s="41" t="s">
        <v>7736</v>
      </c>
      <c r="D3855" s="42" t="s">
        <v>21</v>
      </c>
      <c r="E3855" s="43">
        <v>341.13</v>
      </c>
      <c r="F3855" s="43">
        <v>19.86</v>
      </c>
      <c r="G3855" s="43">
        <v>360.99</v>
      </c>
      <c r="H3855" s="19">
        <v>9</v>
      </c>
    </row>
    <row r="3856" spans="1:8" ht="30" x14ac:dyDescent="0.25">
      <c r="A3856" s="40" t="s">
        <v>7737</v>
      </c>
      <c r="B3856" s="40"/>
      <c r="C3856" s="41" t="s">
        <v>7738</v>
      </c>
      <c r="D3856" s="42" t="s">
        <v>21</v>
      </c>
      <c r="E3856" s="43">
        <v>2329.27</v>
      </c>
      <c r="F3856" s="43">
        <v>19.86</v>
      </c>
      <c r="G3856" s="43">
        <v>2349.13</v>
      </c>
      <c r="H3856" s="19">
        <v>9</v>
      </c>
    </row>
    <row r="3857" spans="1:8" ht="30" x14ac:dyDescent="0.25">
      <c r="A3857" s="40" t="s">
        <v>7739</v>
      </c>
      <c r="B3857" s="40"/>
      <c r="C3857" s="41" t="s">
        <v>7740</v>
      </c>
      <c r="D3857" s="42" t="s">
        <v>21</v>
      </c>
      <c r="E3857" s="43">
        <v>1065.72</v>
      </c>
      <c r="F3857" s="43">
        <v>13.24</v>
      </c>
      <c r="G3857" s="43">
        <v>1078.96</v>
      </c>
      <c r="H3857" s="19">
        <v>9</v>
      </c>
    </row>
    <row r="3858" spans="1:8" x14ac:dyDescent="0.25">
      <c r="A3858" s="40" t="s">
        <v>7741</v>
      </c>
      <c r="B3858" s="40"/>
      <c r="C3858" s="41" t="s">
        <v>7742</v>
      </c>
      <c r="D3858" s="42" t="s">
        <v>21</v>
      </c>
      <c r="E3858" s="43">
        <v>2370.96</v>
      </c>
      <c r="F3858" s="43">
        <v>15.45</v>
      </c>
      <c r="G3858" s="43">
        <v>2386.41</v>
      </c>
      <c r="H3858" s="19">
        <v>9</v>
      </c>
    </row>
    <row r="3859" spans="1:8" x14ac:dyDescent="0.25">
      <c r="A3859" s="40" t="s">
        <v>7743</v>
      </c>
      <c r="B3859" s="40"/>
      <c r="C3859" s="41" t="s">
        <v>7744</v>
      </c>
      <c r="D3859" s="42" t="s">
        <v>21</v>
      </c>
      <c r="E3859" s="43">
        <v>116.3</v>
      </c>
      <c r="F3859" s="43">
        <v>6.51</v>
      </c>
      <c r="G3859" s="43">
        <v>122.81</v>
      </c>
      <c r="H3859" s="19">
        <v>9</v>
      </c>
    </row>
    <row r="3860" spans="1:8" x14ac:dyDescent="0.25">
      <c r="A3860" s="40" t="s">
        <v>7745</v>
      </c>
      <c r="B3860" s="40"/>
      <c r="C3860" s="41" t="s">
        <v>7746</v>
      </c>
      <c r="D3860" s="42" t="s">
        <v>21</v>
      </c>
      <c r="E3860" s="43">
        <v>223.51</v>
      </c>
      <c r="F3860" s="43">
        <v>65.66</v>
      </c>
      <c r="G3860" s="43">
        <v>289.17</v>
      </c>
      <c r="H3860" s="19">
        <v>9</v>
      </c>
    </row>
    <row r="3861" spans="1:8" x14ac:dyDescent="0.25">
      <c r="A3861" s="40" t="s">
        <v>7747</v>
      </c>
      <c r="B3861" s="40"/>
      <c r="C3861" s="41" t="s">
        <v>7748</v>
      </c>
      <c r="D3861" s="42" t="s">
        <v>21</v>
      </c>
      <c r="E3861" s="43">
        <v>1571.45</v>
      </c>
      <c r="F3861" s="43">
        <v>44.95</v>
      </c>
      <c r="G3861" s="43">
        <v>1616.4</v>
      </c>
      <c r="H3861" s="19">
        <v>9</v>
      </c>
    </row>
    <row r="3862" spans="1:8" x14ac:dyDescent="0.25">
      <c r="A3862" s="40" t="s">
        <v>7749</v>
      </c>
      <c r="B3862" s="40"/>
      <c r="C3862" s="41" t="s">
        <v>7750</v>
      </c>
      <c r="D3862" s="42" t="s">
        <v>21</v>
      </c>
      <c r="E3862" s="43">
        <v>366.66</v>
      </c>
      <c r="F3862" s="43">
        <v>32.53</v>
      </c>
      <c r="G3862" s="43">
        <v>399.19</v>
      </c>
      <c r="H3862" s="19">
        <v>9</v>
      </c>
    </row>
    <row r="3863" spans="1:8" x14ac:dyDescent="0.25">
      <c r="A3863" s="40" t="s">
        <v>7751</v>
      </c>
      <c r="B3863" s="40"/>
      <c r="C3863" s="41" t="s">
        <v>7752</v>
      </c>
      <c r="D3863" s="42" t="s">
        <v>21</v>
      </c>
      <c r="E3863" s="43">
        <v>192.03</v>
      </c>
      <c r="F3863" s="43">
        <v>65.66</v>
      </c>
      <c r="G3863" s="43">
        <v>257.69</v>
      </c>
      <c r="H3863" s="19">
        <v>9</v>
      </c>
    </row>
    <row r="3864" spans="1:8" ht="30" x14ac:dyDescent="0.25">
      <c r="A3864" s="40" t="s">
        <v>7753</v>
      </c>
      <c r="B3864" s="40"/>
      <c r="C3864" s="41" t="s">
        <v>7754</v>
      </c>
      <c r="D3864" s="42" t="s">
        <v>21</v>
      </c>
      <c r="E3864" s="43">
        <v>71.47</v>
      </c>
      <c r="F3864" s="43">
        <v>71.64</v>
      </c>
      <c r="G3864" s="43">
        <v>143.11000000000001</v>
      </c>
      <c r="H3864" s="19">
        <v>9</v>
      </c>
    </row>
    <row r="3865" spans="1:8" x14ac:dyDescent="0.25">
      <c r="A3865" s="40" t="s">
        <v>7755</v>
      </c>
      <c r="B3865" s="40"/>
      <c r="C3865" s="41" t="s">
        <v>7756</v>
      </c>
      <c r="D3865" s="42" t="s">
        <v>21</v>
      </c>
      <c r="E3865" s="43">
        <v>1174.82</v>
      </c>
      <c r="F3865" s="43">
        <v>65.66</v>
      </c>
      <c r="G3865" s="43">
        <v>1240.48</v>
      </c>
      <c r="H3865" s="19">
        <v>9</v>
      </c>
    </row>
    <row r="3866" spans="1:8" ht="30" x14ac:dyDescent="0.25">
      <c r="A3866" s="40" t="s">
        <v>7757</v>
      </c>
      <c r="B3866" s="40"/>
      <c r="C3866" s="41" t="s">
        <v>7758</v>
      </c>
      <c r="D3866" s="42" t="s">
        <v>21</v>
      </c>
      <c r="E3866" s="43">
        <v>1104.53</v>
      </c>
      <c r="F3866" s="43">
        <v>65.66</v>
      </c>
      <c r="G3866" s="43">
        <v>1170.19</v>
      </c>
      <c r="H3866" s="19">
        <v>9</v>
      </c>
    </row>
    <row r="3867" spans="1:8" ht="30" x14ac:dyDescent="0.25">
      <c r="A3867" s="40" t="s">
        <v>7759</v>
      </c>
      <c r="B3867" s="40"/>
      <c r="C3867" s="41" t="s">
        <v>7760</v>
      </c>
      <c r="D3867" s="42" t="s">
        <v>21</v>
      </c>
      <c r="E3867" s="43">
        <v>1974.26</v>
      </c>
      <c r="F3867" s="43">
        <v>65.66</v>
      </c>
      <c r="G3867" s="43">
        <v>2039.92</v>
      </c>
      <c r="H3867" s="19">
        <v>9</v>
      </c>
    </row>
    <row r="3868" spans="1:8" x14ac:dyDescent="0.25">
      <c r="A3868" s="40" t="s">
        <v>7761</v>
      </c>
      <c r="B3868" s="40"/>
      <c r="C3868" s="41" t="s">
        <v>7762</v>
      </c>
      <c r="D3868" s="42" t="s">
        <v>21</v>
      </c>
      <c r="E3868" s="43">
        <v>4227.6099999999997</v>
      </c>
      <c r="F3868" s="43">
        <v>298.83</v>
      </c>
      <c r="G3868" s="43">
        <v>4526.4399999999996</v>
      </c>
      <c r="H3868" s="19">
        <v>9</v>
      </c>
    </row>
    <row r="3869" spans="1:8" x14ac:dyDescent="0.25">
      <c r="A3869" s="40" t="s">
        <v>7763</v>
      </c>
      <c r="B3869" s="40"/>
      <c r="C3869" s="41" t="s">
        <v>7764</v>
      </c>
      <c r="D3869" s="42" t="s">
        <v>21</v>
      </c>
      <c r="E3869" s="43">
        <v>3125.23</v>
      </c>
      <c r="F3869" s="43">
        <v>175.15</v>
      </c>
      <c r="G3869" s="43">
        <v>3300.38</v>
      </c>
      <c r="H3869" s="19">
        <v>9</v>
      </c>
    </row>
    <row r="3870" spans="1:8" x14ac:dyDescent="0.25">
      <c r="A3870" s="40" t="s">
        <v>7765</v>
      </c>
      <c r="B3870" s="40"/>
      <c r="C3870" s="41" t="s">
        <v>7766</v>
      </c>
      <c r="D3870" s="42" t="s">
        <v>21</v>
      </c>
      <c r="E3870" s="43">
        <v>4484.95</v>
      </c>
      <c r="F3870" s="43">
        <v>175.15</v>
      </c>
      <c r="G3870" s="43">
        <v>4660.1000000000004</v>
      </c>
      <c r="H3870" s="19">
        <v>9</v>
      </c>
    </row>
    <row r="3871" spans="1:8" x14ac:dyDescent="0.25">
      <c r="A3871" s="40" t="s">
        <v>7767</v>
      </c>
      <c r="B3871" s="40"/>
      <c r="C3871" s="41" t="s">
        <v>7768</v>
      </c>
      <c r="D3871" s="42" t="s">
        <v>21</v>
      </c>
      <c r="E3871" s="43">
        <v>903.32</v>
      </c>
      <c r="F3871" s="43">
        <v>200.94</v>
      </c>
      <c r="G3871" s="43">
        <v>1104.26</v>
      </c>
      <c r="H3871" s="19">
        <v>9</v>
      </c>
    </row>
    <row r="3872" spans="1:8" x14ac:dyDescent="0.25">
      <c r="A3872" s="40" t="s">
        <v>7769</v>
      </c>
      <c r="B3872" s="40"/>
      <c r="C3872" s="41" t="s">
        <v>7770</v>
      </c>
      <c r="D3872" s="42"/>
      <c r="E3872" s="43"/>
      <c r="F3872" s="43"/>
      <c r="G3872" s="43"/>
      <c r="H3872" s="19">
        <v>5</v>
      </c>
    </row>
    <row r="3873" spans="1:8" x14ac:dyDescent="0.25">
      <c r="A3873" s="40" t="s">
        <v>7771</v>
      </c>
      <c r="B3873" s="40"/>
      <c r="C3873" s="41" t="s">
        <v>7772</v>
      </c>
      <c r="D3873" s="42" t="s">
        <v>334</v>
      </c>
      <c r="E3873" s="43">
        <v>1062.96</v>
      </c>
      <c r="F3873" s="43">
        <v>11.39</v>
      </c>
      <c r="G3873" s="43">
        <v>1074.3499999999999</v>
      </c>
      <c r="H3873" s="19">
        <v>9</v>
      </c>
    </row>
    <row r="3874" spans="1:8" x14ac:dyDescent="0.25">
      <c r="A3874" s="40" t="s">
        <v>7773</v>
      </c>
      <c r="B3874" s="40"/>
      <c r="C3874" s="41" t="s">
        <v>7774</v>
      </c>
      <c r="D3874" s="42" t="s">
        <v>334</v>
      </c>
      <c r="E3874" s="43">
        <v>1339.74</v>
      </c>
      <c r="F3874" s="43">
        <v>11.39</v>
      </c>
      <c r="G3874" s="43">
        <v>1351.13</v>
      </c>
      <c r="H3874" s="19">
        <v>9</v>
      </c>
    </row>
    <row r="3875" spans="1:8" ht="30" x14ac:dyDescent="0.25">
      <c r="A3875" s="40" t="s">
        <v>7775</v>
      </c>
      <c r="B3875" s="40"/>
      <c r="C3875" s="41" t="s">
        <v>7776</v>
      </c>
      <c r="D3875" s="42" t="s">
        <v>334</v>
      </c>
      <c r="E3875" s="43">
        <v>1274.5899999999999</v>
      </c>
      <c r="F3875" s="43">
        <v>460.62</v>
      </c>
      <c r="G3875" s="43">
        <v>1735.21</v>
      </c>
      <c r="H3875" s="19">
        <v>9</v>
      </c>
    </row>
    <row r="3876" spans="1:8" ht="30" x14ac:dyDescent="0.25">
      <c r="A3876" s="40" t="s">
        <v>7777</v>
      </c>
      <c r="B3876" s="40"/>
      <c r="C3876" s="41" t="s">
        <v>7778</v>
      </c>
      <c r="D3876" s="42" t="s">
        <v>334</v>
      </c>
      <c r="E3876" s="43">
        <v>1415.33</v>
      </c>
      <c r="F3876" s="43">
        <v>491.13</v>
      </c>
      <c r="G3876" s="43">
        <v>1906.46</v>
      </c>
      <c r="H3876" s="19">
        <v>9</v>
      </c>
    </row>
    <row r="3877" spans="1:8" ht="30" x14ac:dyDescent="0.25">
      <c r="A3877" s="40" t="s">
        <v>7779</v>
      </c>
      <c r="B3877" s="40"/>
      <c r="C3877" s="41" t="s">
        <v>7780</v>
      </c>
      <c r="D3877" s="42" t="s">
        <v>334</v>
      </c>
      <c r="E3877" s="43">
        <v>1687.63</v>
      </c>
      <c r="F3877" s="43">
        <v>552.14</v>
      </c>
      <c r="G3877" s="43">
        <v>2239.77</v>
      </c>
      <c r="H3877" s="19">
        <v>9</v>
      </c>
    </row>
    <row r="3878" spans="1:8" ht="30" x14ac:dyDescent="0.25">
      <c r="A3878" s="40" t="s">
        <v>7781</v>
      </c>
      <c r="B3878" s="40"/>
      <c r="C3878" s="41" t="s">
        <v>7782</v>
      </c>
      <c r="D3878" s="42" t="s">
        <v>334</v>
      </c>
      <c r="E3878" s="43">
        <v>2239.06</v>
      </c>
      <c r="F3878" s="43">
        <v>582.64</v>
      </c>
      <c r="G3878" s="43">
        <v>2821.7</v>
      </c>
      <c r="H3878" s="19">
        <v>9</v>
      </c>
    </row>
    <row r="3879" spans="1:8" x14ac:dyDescent="0.25">
      <c r="A3879" s="40" t="s">
        <v>7783</v>
      </c>
      <c r="B3879" s="40"/>
      <c r="C3879" s="41" t="s">
        <v>7784</v>
      </c>
      <c r="D3879" s="42" t="s">
        <v>592</v>
      </c>
      <c r="E3879" s="43">
        <v>23.13</v>
      </c>
      <c r="F3879" s="43">
        <v>25.22</v>
      </c>
      <c r="G3879" s="43">
        <v>48.35</v>
      </c>
      <c r="H3879" s="19">
        <v>9</v>
      </c>
    </row>
    <row r="3880" spans="1:8" x14ac:dyDescent="0.25">
      <c r="A3880" s="40" t="s">
        <v>7785</v>
      </c>
      <c r="B3880" s="40"/>
      <c r="C3880" s="41" t="s">
        <v>7786</v>
      </c>
      <c r="D3880" s="42" t="s">
        <v>21</v>
      </c>
      <c r="E3880" s="43">
        <v>191.7</v>
      </c>
      <c r="F3880" s="43">
        <v>14.11</v>
      </c>
      <c r="G3880" s="43">
        <v>205.81</v>
      </c>
      <c r="H3880" s="19">
        <v>9</v>
      </c>
    </row>
    <row r="3881" spans="1:8" ht="30" x14ac:dyDescent="0.25">
      <c r="A3881" s="40" t="s">
        <v>7787</v>
      </c>
      <c r="B3881" s="40"/>
      <c r="C3881" s="41" t="s">
        <v>7788</v>
      </c>
      <c r="D3881" s="42"/>
      <c r="E3881" s="43"/>
      <c r="F3881" s="43"/>
      <c r="G3881" s="43"/>
      <c r="H3881" s="19">
        <v>2</v>
      </c>
    </row>
    <row r="3882" spans="1:8" x14ac:dyDescent="0.25">
      <c r="A3882" s="40" t="s">
        <v>7789</v>
      </c>
      <c r="B3882" s="40"/>
      <c r="C3882" s="41" t="s">
        <v>7790</v>
      </c>
      <c r="D3882" s="42"/>
      <c r="E3882" s="43"/>
      <c r="F3882" s="43"/>
      <c r="G3882" s="43"/>
      <c r="H3882" s="19">
        <v>5</v>
      </c>
    </row>
    <row r="3883" spans="1:8" ht="30" x14ac:dyDescent="0.25">
      <c r="A3883" s="40" t="s">
        <v>7791</v>
      </c>
      <c r="B3883" s="40"/>
      <c r="C3883" s="41" t="s">
        <v>7792</v>
      </c>
      <c r="D3883" s="42" t="s">
        <v>21</v>
      </c>
      <c r="E3883" s="43">
        <v>5601.32</v>
      </c>
      <c r="F3883" s="43">
        <v>21.69</v>
      </c>
      <c r="G3883" s="43">
        <v>5623.01</v>
      </c>
      <c r="H3883" s="19">
        <v>9</v>
      </c>
    </row>
    <row r="3884" spans="1:8" x14ac:dyDescent="0.25">
      <c r="A3884" s="40" t="s">
        <v>7793</v>
      </c>
      <c r="B3884" s="40"/>
      <c r="C3884" s="41" t="s">
        <v>7794</v>
      </c>
      <c r="D3884" s="42" t="s">
        <v>131</v>
      </c>
      <c r="E3884" s="43">
        <v>2413.91</v>
      </c>
      <c r="F3884" s="43"/>
      <c r="G3884" s="43">
        <v>2413.91</v>
      </c>
      <c r="H3884" s="19">
        <v>9</v>
      </c>
    </row>
    <row r="3885" spans="1:8" ht="30" x14ac:dyDescent="0.25">
      <c r="A3885" s="40" t="s">
        <v>7795</v>
      </c>
      <c r="B3885" s="40"/>
      <c r="C3885" s="41" t="s">
        <v>7796</v>
      </c>
      <c r="D3885" s="42" t="s">
        <v>131</v>
      </c>
      <c r="E3885" s="43">
        <v>2806.81</v>
      </c>
      <c r="F3885" s="43"/>
      <c r="G3885" s="43">
        <v>2806.81</v>
      </c>
      <c r="H3885" s="19">
        <v>9</v>
      </c>
    </row>
    <row r="3886" spans="1:8" x14ac:dyDescent="0.25">
      <c r="A3886" s="40" t="s">
        <v>7797</v>
      </c>
      <c r="B3886" s="40"/>
      <c r="C3886" s="41" t="s">
        <v>7798</v>
      </c>
      <c r="D3886" s="42"/>
      <c r="E3886" s="43"/>
      <c r="F3886" s="43"/>
      <c r="G3886" s="43"/>
      <c r="H3886" s="19">
        <v>5</v>
      </c>
    </row>
    <row r="3887" spans="1:8" ht="30" x14ac:dyDescent="0.25">
      <c r="A3887" s="40" t="s">
        <v>7799</v>
      </c>
      <c r="B3887" s="40"/>
      <c r="C3887" s="41" t="s">
        <v>7800</v>
      </c>
      <c r="D3887" s="42" t="s">
        <v>73</v>
      </c>
      <c r="E3887" s="43">
        <v>10654.28</v>
      </c>
      <c r="F3887" s="43"/>
      <c r="G3887" s="43">
        <v>10654.28</v>
      </c>
      <c r="H3887" s="19">
        <v>9</v>
      </c>
    </row>
    <row r="3888" spans="1:8" ht="30" x14ac:dyDescent="0.25">
      <c r="A3888" s="40" t="s">
        <v>7801</v>
      </c>
      <c r="B3888" s="40"/>
      <c r="C3888" s="41" t="s">
        <v>7802</v>
      </c>
      <c r="D3888" s="42" t="s">
        <v>73</v>
      </c>
      <c r="E3888" s="43">
        <v>8891.66</v>
      </c>
      <c r="F3888" s="43"/>
      <c r="G3888" s="43">
        <v>8891.66</v>
      </c>
      <c r="H3888" s="19">
        <v>9</v>
      </c>
    </row>
    <row r="3889" spans="1:8" ht="30" x14ac:dyDescent="0.25">
      <c r="A3889" s="40" t="s">
        <v>7803</v>
      </c>
      <c r="B3889" s="40"/>
      <c r="C3889" s="41" t="s">
        <v>7804</v>
      </c>
      <c r="D3889" s="42" t="s">
        <v>73</v>
      </c>
      <c r="E3889" s="43">
        <v>4566.18</v>
      </c>
      <c r="F3889" s="43"/>
      <c r="G3889" s="43">
        <v>4566.18</v>
      </c>
      <c r="H3889" s="19">
        <v>9</v>
      </c>
    </row>
    <row r="3890" spans="1:8" x14ac:dyDescent="0.25">
      <c r="A3890" s="40" t="s">
        <v>7805</v>
      </c>
      <c r="B3890" s="40"/>
      <c r="C3890" s="41" t="s">
        <v>7806</v>
      </c>
      <c r="D3890" s="42"/>
      <c r="E3890" s="43"/>
      <c r="F3890" s="43"/>
      <c r="G3890" s="43"/>
      <c r="H3890" s="19">
        <v>2</v>
      </c>
    </row>
    <row r="3891" spans="1:8" x14ac:dyDescent="0.25">
      <c r="A3891" s="40" t="s">
        <v>7807</v>
      </c>
      <c r="B3891" s="40"/>
      <c r="C3891" s="41" t="s">
        <v>7808</v>
      </c>
      <c r="D3891" s="42"/>
      <c r="E3891" s="43"/>
      <c r="F3891" s="43"/>
      <c r="G3891" s="43"/>
      <c r="H3891" s="19">
        <v>5</v>
      </c>
    </row>
    <row r="3892" spans="1:8" x14ac:dyDescent="0.25">
      <c r="A3892" s="40" t="s">
        <v>7809</v>
      </c>
      <c r="B3892" s="40"/>
      <c r="C3892" s="41" t="s">
        <v>7810</v>
      </c>
      <c r="D3892" s="42" t="s">
        <v>73</v>
      </c>
      <c r="E3892" s="43">
        <v>1811.64</v>
      </c>
      <c r="F3892" s="43"/>
      <c r="G3892" s="43">
        <v>1811.64</v>
      </c>
      <c r="H3892" s="19">
        <v>9</v>
      </c>
    </row>
    <row r="3893" spans="1:8" x14ac:dyDescent="0.25">
      <c r="A3893" s="40" t="s">
        <v>7811</v>
      </c>
      <c r="B3893" s="40"/>
      <c r="C3893" s="41" t="s">
        <v>7812</v>
      </c>
      <c r="D3893" s="42"/>
      <c r="E3893" s="43"/>
      <c r="F3893" s="43"/>
      <c r="G3893" s="43"/>
      <c r="H3893" s="19">
        <v>5</v>
      </c>
    </row>
    <row r="3894" spans="1:8" x14ac:dyDescent="0.25">
      <c r="A3894" s="40" t="s">
        <v>7813</v>
      </c>
      <c r="B3894" s="40"/>
      <c r="C3894" s="41" t="s">
        <v>7814</v>
      </c>
      <c r="D3894" s="42" t="s">
        <v>73</v>
      </c>
      <c r="E3894" s="43">
        <v>2083.08</v>
      </c>
      <c r="F3894" s="43"/>
      <c r="G3894" s="43">
        <v>2083.08</v>
      </c>
      <c r="H3894" s="19">
        <v>9</v>
      </c>
    </row>
    <row r="3895" spans="1:8" ht="30" x14ac:dyDescent="0.25">
      <c r="A3895" s="40" t="s">
        <v>7815</v>
      </c>
      <c r="B3895" s="40"/>
      <c r="C3895" s="41" t="s">
        <v>7816</v>
      </c>
      <c r="D3895" s="42"/>
      <c r="E3895" s="43"/>
      <c r="F3895" s="43"/>
      <c r="G3895" s="43"/>
      <c r="H3895" s="19">
        <v>2</v>
      </c>
    </row>
    <row r="3896" spans="1:8" x14ac:dyDescent="0.25">
      <c r="A3896" s="40" t="s">
        <v>7817</v>
      </c>
      <c r="B3896" s="40"/>
      <c r="C3896" s="41" t="s">
        <v>7818</v>
      </c>
      <c r="D3896" s="42"/>
      <c r="E3896" s="43"/>
      <c r="F3896" s="43"/>
      <c r="G3896" s="43"/>
      <c r="H3896" s="19">
        <v>5</v>
      </c>
    </row>
    <row r="3897" spans="1:8" ht="30" x14ac:dyDescent="0.25">
      <c r="A3897" s="40" t="s">
        <v>7819</v>
      </c>
      <c r="B3897" s="40"/>
      <c r="C3897" s="41" t="s">
        <v>7820</v>
      </c>
      <c r="D3897" s="42" t="s">
        <v>21</v>
      </c>
      <c r="E3897" s="43">
        <v>872.52</v>
      </c>
      <c r="F3897" s="43">
        <v>13.01</v>
      </c>
      <c r="G3897" s="43">
        <v>885.53</v>
      </c>
      <c r="H3897" s="19">
        <v>9</v>
      </c>
    </row>
    <row r="3898" spans="1:8" x14ac:dyDescent="0.25">
      <c r="A3898" s="40" t="s">
        <v>7821</v>
      </c>
      <c r="B3898" s="40"/>
      <c r="C3898" s="41" t="s">
        <v>7822</v>
      </c>
      <c r="D3898" s="42" t="s">
        <v>21</v>
      </c>
      <c r="E3898" s="43">
        <v>11526.39</v>
      </c>
      <c r="F3898" s="43"/>
      <c r="G3898" s="43">
        <v>11526.39</v>
      </c>
      <c r="H3898" s="19">
        <v>9</v>
      </c>
    </row>
    <row r="3899" spans="1:8" x14ac:dyDescent="0.25">
      <c r="A3899" s="40" t="s">
        <v>7823</v>
      </c>
      <c r="B3899" s="40"/>
      <c r="C3899" s="41" t="s">
        <v>7824</v>
      </c>
      <c r="D3899" s="42" t="s">
        <v>334</v>
      </c>
      <c r="E3899" s="43">
        <v>180.21</v>
      </c>
      <c r="F3899" s="43">
        <v>43.37</v>
      </c>
      <c r="G3899" s="43">
        <v>223.58</v>
      </c>
      <c r="H3899" s="19">
        <v>9</v>
      </c>
    </row>
    <row r="3900" spans="1:8" ht="30" x14ac:dyDescent="0.25">
      <c r="A3900" s="40" t="s">
        <v>7825</v>
      </c>
      <c r="B3900" s="40"/>
      <c r="C3900" s="41" t="s">
        <v>7826</v>
      </c>
      <c r="D3900" s="42" t="s">
        <v>334</v>
      </c>
      <c r="E3900" s="43">
        <v>3250.31</v>
      </c>
      <c r="F3900" s="43"/>
      <c r="G3900" s="43">
        <v>3250.31</v>
      </c>
      <c r="H3900" s="19">
        <v>9</v>
      </c>
    </row>
    <row r="3901" spans="1:8" ht="30" x14ac:dyDescent="0.25">
      <c r="A3901" s="40" t="s">
        <v>7827</v>
      </c>
      <c r="B3901" s="40"/>
      <c r="C3901" s="41" t="s">
        <v>7828</v>
      </c>
      <c r="D3901" s="42" t="s">
        <v>334</v>
      </c>
      <c r="E3901" s="43">
        <v>5713.63</v>
      </c>
      <c r="F3901" s="43"/>
      <c r="G3901" s="43">
        <v>5713.63</v>
      </c>
      <c r="H3901" s="19">
        <v>9</v>
      </c>
    </row>
    <row r="3902" spans="1:8" x14ac:dyDescent="0.25">
      <c r="A3902" s="40" t="s">
        <v>7829</v>
      </c>
      <c r="B3902" s="40"/>
      <c r="C3902" s="41" t="s">
        <v>7830</v>
      </c>
      <c r="D3902" s="42" t="s">
        <v>334</v>
      </c>
      <c r="E3902" s="43">
        <v>1298.93</v>
      </c>
      <c r="F3902" s="43">
        <v>108.43</v>
      </c>
      <c r="G3902" s="43">
        <v>1407.36</v>
      </c>
      <c r="H3902" s="19">
        <v>9</v>
      </c>
    </row>
    <row r="3903" spans="1:8" x14ac:dyDescent="0.25">
      <c r="A3903" s="40" t="s">
        <v>7831</v>
      </c>
      <c r="B3903" s="40"/>
      <c r="C3903" s="41" t="s">
        <v>7832</v>
      </c>
      <c r="D3903" s="42" t="s">
        <v>21</v>
      </c>
      <c r="E3903" s="43">
        <v>2805.47</v>
      </c>
      <c r="F3903" s="43">
        <v>13.01</v>
      </c>
      <c r="G3903" s="43">
        <v>2818.48</v>
      </c>
      <c r="H3903" s="19">
        <v>9</v>
      </c>
    </row>
    <row r="3904" spans="1:8" ht="30" x14ac:dyDescent="0.25">
      <c r="A3904" s="40" t="s">
        <v>7833</v>
      </c>
      <c r="B3904" s="40"/>
      <c r="C3904" s="41" t="s">
        <v>7834</v>
      </c>
      <c r="D3904" s="42" t="s">
        <v>334</v>
      </c>
      <c r="E3904" s="43">
        <v>3180.51</v>
      </c>
      <c r="F3904" s="43">
        <v>592.17999999999995</v>
      </c>
      <c r="G3904" s="43">
        <v>3772.69</v>
      </c>
      <c r="H3904" s="19">
        <v>9</v>
      </c>
    </row>
    <row r="3905" spans="1:8" ht="30" x14ac:dyDescent="0.25">
      <c r="A3905" s="40" t="s">
        <v>7835</v>
      </c>
      <c r="B3905" s="40"/>
      <c r="C3905" s="41" t="s">
        <v>7836</v>
      </c>
      <c r="D3905" s="42"/>
      <c r="E3905" s="43"/>
      <c r="F3905" s="43"/>
      <c r="G3905" s="43"/>
      <c r="H3905" s="19">
        <v>5</v>
      </c>
    </row>
    <row r="3906" spans="1:8" ht="45" x14ac:dyDescent="0.25">
      <c r="A3906" s="40" t="s">
        <v>7837</v>
      </c>
      <c r="B3906" s="40"/>
      <c r="C3906" s="41" t="s">
        <v>7838</v>
      </c>
      <c r="D3906" s="42" t="s">
        <v>21</v>
      </c>
      <c r="E3906" s="43">
        <v>4238.57</v>
      </c>
      <c r="F3906" s="43">
        <v>965.52</v>
      </c>
      <c r="G3906" s="43">
        <v>5204.09</v>
      </c>
      <c r="H3906" s="19">
        <v>9</v>
      </c>
    </row>
    <row r="3907" spans="1:8" x14ac:dyDescent="0.25">
      <c r="A3907" s="40" t="s">
        <v>7839</v>
      </c>
      <c r="B3907" s="40"/>
      <c r="C3907" s="41" t="s">
        <v>7840</v>
      </c>
      <c r="D3907" s="42" t="s">
        <v>21</v>
      </c>
      <c r="E3907" s="43">
        <v>814.81</v>
      </c>
      <c r="F3907" s="43">
        <v>301.73</v>
      </c>
      <c r="G3907" s="43">
        <v>1116.54</v>
      </c>
      <c r="H3907" s="19">
        <v>9</v>
      </c>
    </row>
    <row r="3908" spans="1:8" x14ac:dyDescent="0.25">
      <c r="A3908" s="40" t="s">
        <v>7841</v>
      </c>
      <c r="B3908" s="40"/>
      <c r="C3908" s="41" t="s">
        <v>7842</v>
      </c>
      <c r="D3908" s="42" t="s">
        <v>21</v>
      </c>
      <c r="E3908" s="43">
        <v>1256.27</v>
      </c>
      <c r="F3908" s="43">
        <v>301.73</v>
      </c>
      <c r="G3908" s="43">
        <v>1558</v>
      </c>
      <c r="H3908" s="19">
        <v>9</v>
      </c>
    </row>
    <row r="3909" spans="1:8" x14ac:dyDescent="0.25">
      <c r="A3909" s="40" t="s">
        <v>7843</v>
      </c>
      <c r="B3909" s="40"/>
      <c r="C3909" s="41" t="s">
        <v>7844</v>
      </c>
      <c r="D3909" s="42" t="s">
        <v>21</v>
      </c>
      <c r="E3909" s="43">
        <v>1272.4100000000001</v>
      </c>
      <c r="F3909" s="43">
        <v>301.73</v>
      </c>
      <c r="G3909" s="43">
        <v>1574.14</v>
      </c>
      <c r="H3909" s="19">
        <v>9</v>
      </c>
    </row>
    <row r="3910" spans="1:8" x14ac:dyDescent="0.25">
      <c r="A3910" s="40" t="s">
        <v>7845</v>
      </c>
      <c r="B3910" s="40"/>
      <c r="C3910" s="41" t="s">
        <v>7846</v>
      </c>
      <c r="D3910" s="42" t="s">
        <v>21</v>
      </c>
      <c r="E3910" s="43">
        <v>2621.56</v>
      </c>
      <c r="F3910" s="43">
        <v>603.45000000000005</v>
      </c>
      <c r="G3910" s="43">
        <v>3225.01</v>
      </c>
      <c r="H3910" s="19">
        <v>9</v>
      </c>
    </row>
    <row r="3911" spans="1:8" x14ac:dyDescent="0.25">
      <c r="A3911" s="40" t="s">
        <v>7847</v>
      </c>
      <c r="B3911" s="40"/>
      <c r="C3911" s="41" t="s">
        <v>7848</v>
      </c>
      <c r="D3911" s="42" t="s">
        <v>21</v>
      </c>
      <c r="E3911" s="43">
        <v>902.28</v>
      </c>
      <c r="F3911" s="43">
        <v>9.6199999999999992</v>
      </c>
      <c r="G3911" s="43">
        <v>911.9</v>
      </c>
      <c r="H3911" s="19">
        <v>9</v>
      </c>
    </row>
    <row r="3912" spans="1:8" x14ac:dyDescent="0.25">
      <c r="A3912" s="40" t="s">
        <v>7849</v>
      </c>
      <c r="B3912" s="40"/>
      <c r="C3912" s="41" t="s">
        <v>7850</v>
      </c>
      <c r="D3912" s="42" t="s">
        <v>21</v>
      </c>
      <c r="E3912" s="43">
        <v>13.86</v>
      </c>
      <c r="F3912" s="43">
        <v>21.69</v>
      </c>
      <c r="G3912" s="43">
        <v>35.549999999999997</v>
      </c>
      <c r="H3912" s="19">
        <v>9</v>
      </c>
    </row>
    <row r="3913" spans="1:8" ht="30" x14ac:dyDescent="0.25">
      <c r="A3913" s="40" t="s">
        <v>7851</v>
      </c>
      <c r="B3913" s="40"/>
      <c r="C3913" s="41" t="s">
        <v>7852</v>
      </c>
      <c r="D3913" s="42" t="s">
        <v>21</v>
      </c>
      <c r="E3913" s="43">
        <v>977.36</v>
      </c>
      <c r="F3913" s="43">
        <v>173.48</v>
      </c>
      <c r="G3913" s="43">
        <v>1150.8399999999999</v>
      </c>
      <c r="H3913" s="19">
        <v>9</v>
      </c>
    </row>
    <row r="3914" spans="1:8" x14ac:dyDescent="0.25">
      <c r="A3914" s="40" t="s">
        <v>7853</v>
      </c>
      <c r="B3914" s="40"/>
      <c r="C3914" s="41" t="s">
        <v>7854</v>
      </c>
      <c r="D3914" s="42" t="s">
        <v>21</v>
      </c>
      <c r="E3914" s="43">
        <v>180.73</v>
      </c>
      <c r="F3914" s="43">
        <v>43.37</v>
      </c>
      <c r="G3914" s="43">
        <v>224.1</v>
      </c>
      <c r="H3914" s="19">
        <v>9</v>
      </c>
    </row>
    <row r="3915" spans="1:8" x14ac:dyDescent="0.25">
      <c r="A3915" s="40" t="s">
        <v>7855</v>
      </c>
      <c r="B3915" s="40"/>
      <c r="C3915" s="41" t="s">
        <v>7856</v>
      </c>
      <c r="D3915" s="42" t="s">
        <v>21</v>
      </c>
      <c r="E3915" s="43">
        <v>494.39</v>
      </c>
      <c r="F3915" s="43">
        <v>13.01</v>
      </c>
      <c r="G3915" s="43">
        <v>507.4</v>
      </c>
      <c r="H3915" s="19">
        <v>9</v>
      </c>
    </row>
    <row r="3916" spans="1:8" ht="30" x14ac:dyDescent="0.25">
      <c r="A3916" s="40" t="s">
        <v>7857</v>
      </c>
      <c r="B3916" s="40"/>
      <c r="C3916" s="41" t="s">
        <v>7858</v>
      </c>
      <c r="D3916" s="42" t="s">
        <v>21</v>
      </c>
      <c r="E3916" s="43">
        <v>1049.96</v>
      </c>
      <c r="F3916" s="43">
        <v>177.22</v>
      </c>
      <c r="G3916" s="43">
        <v>1227.18</v>
      </c>
      <c r="H3916" s="19">
        <v>9</v>
      </c>
    </row>
    <row r="3917" spans="1:8" ht="30" x14ac:dyDescent="0.25">
      <c r="A3917" s="40" t="s">
        <v>7859</v>
      </c>
      <c r="B3917" s="40"/>
      <c r="C3917" s="41" t="s">
        <v>7860</v>
      </c>
      <c r="D3917" s="42" t="s">
        <v>21</v>
      </c>
      <c r="E3917" s="43">
        <v>3967.15</v>
      </c>
      <c r="F3917" s="43">
        <v>177.22</v>
      </c>
      <c r="G3917" s="43">
        <v>4144.37</v>
      </c>
      <c r="H3917" s="19">
        <v>9</v>
      </c>
    </row>
    <row r="3918" spans="1:8" ht="30" x14ac:dyDescent="0.25">
      <c r="A3918" s="40" t="s">
        <v>7861</v>
      </c>
      <c r="B3918" s="40"/>
      <c r="C3918" s="41" t="s">
        <v>7862</v>
      </c>
      <c r="D3918" s="42" t="s">
        <v>21</v>
      </c>
      <c r="E3918" s="43">
        <v>11347.56</v>
      </c>
      <c r="F3918" s="43">
        <v>177.22</v>
      </c>
      <c r="G3918" s="43">
        <v>11524.78</v>
      </c>
      <c r="H3918" s="19">
        <v>9</v>
      </c>
    </row>
    <row r="3919" spans="1:8" x14ac:dyDescent="0.25">
      <c r="A3919" s="40" t="s">
        <v>7863</v>
      </c>
      <c r="B3919" s="40"/>
      <c r="C3919" s="41" t="s">
        <v>7864</v>
      </c>
      <c r="D3919" s="42" t="s">
        <v>21</v>
      </c>
      <c r="E3919" s="43">
        <v>1630.99</v>
      </c>
      <c r="F3919" s="43">
        <v>3.21</v>
      </c>
      <c r="G3919" s="43">
        <v>1634.2</v>
      </c>
      <c r="H3919" s="19">
        <v>9</v>
      </c>
    </row>
    <row r="3920" spans="1:8" ht="30" x14ac:dyDescent="0.25">
      <c r="A3920" s="40" t="s">
        <v>7865</v>
      </c>
      <c r="B3920" s="40"/>
      <c r="C3920" s="41" t="s">
        <v>7866</v>
      </c>
      <c r="D3920" s="42" t="s">
        <v>334</v>
      </c>
      <c r="E3920" s="43">
        <v>11616.39</v>
      </c>
      <c r="F3920" s="43">
        <v>229.16</v>
      </c>
      <c r="G3920" s="43">
        <v>11845.55</v>
      </c>
      <c r="H3920" s="19">
        <v>9</v>
      </c>
    </row>
    <row r="3921" spans="1:8" ht="30" x14ac:dyDescent="0.25">
      <c r="A3921" s="40" t="s">
        <v>7867</v>
      </c>
      <c r="B3921" s="40"/>
      <c r="C3921" s="41" t="s">
        <v>7868</v>
      </c>
      <c r="D3921" s="42" t="s">
        <v>334</v>
      </c>
      <c r="E3921" s="43">
        <v>17559.71</v>
      </c>
      <c r="F3921" s="43">
        <v>229.16</v>
      </c>
      <c r="G3921" s="43">
        <v>17788.87</v>
      </c>
      <c r="H3921" s="19">
        <v>9</v>
      </c>
    </row>
    <row r="3922" spans="1:8" ht="45" x14ac:dyDescent="0.25">
      <c r="A3922" s="40" t="s">
        <v>7869</v>
      </c>
      <c r="B3922" s="40"/>
      <c r="C3922" s="41" t="s">
        <v>7870</v>
      </c>
      <c r="D3922" s="42" t="s">
        <v>21</v>
      </c>
      <c r="E3922" s="43">
        <v>1384.1</v>
      </c>
      <c r="F3922" s="43">
        <v>152.77000000000001</v>
      </c>
      <c r="G3922" s="43">
        <v>1536.87</v>
      </c>
      <c r="H3922" s="19">
        <v>9</v>
      </c>
    </row>
    <row r="3923" spans="1:8" ht="45" x14ac:dyDescent="0.25">
      <c r="A3923" s="40" t="s">
        <v>7871</v>
      </c>
      <c r="B3923" s="40"/>
      <c r="C3923" s="41" t="s">
        <v>7872</v>
      </c>
      <c r="D3923" s="42" t="s">
        <v>21</v>
      </c>
      <c r="E3923" s="43">
        <v>1748.79</v>
      </c>
      <c r="F3923" s="43">
        <v>229.16</v>
      </c>
      <c r="G3923" s="43">
        <v>1977.95</v>
      </c>
      <c r="H3923" s="19">
        <v>9</v>
      </c>
    </row>
    <row r="3924" spans="1:8" ht="45" x14ac:dyDescent="0.25">
      <c r="A3924" s="40" t="s">
        <v>7873</v>
      </c>
      <c r="B3924" s="40"/>
      <c r="C3924" s="41" t="s">
        <v>7874</v>
      </c>
      <c r="D3924" s="42" t="s">
        <v>21</v>
      </c>
      <c r="E3924" s="43">
        <v>4277.38</v>
      </c>
      <c r="F3924" s="43">
        <v>301.73</v>
      </c>
      <c r="G3924" s="43">
        <v>4579.1099999999997</v>
      </c>
      <c r="H3924" s="19">
        <v>9</v>
      </c>
    </row>
    <row r="3925" spans="1:8" x14ac:dyDescent="0.25">
      <c r="A3925" s="40" t="s">
        <v>7875</v>
      </c>
      <c r="B3925" s="40"/>
      <c r="C3925" s="41" t="s">
        <v>7876</v>
      </c>
      <c r="D3925" s="42"/>
      <c r="E3925" s="43"/>
      <c r="F3925" s="43"/>
      <c r="G3925" s="43"/>
      <c r="H3925" s="19">
        <v>5</v>
      </c>
    </row>
    <row r="3926" spans="1:8" x14ac:dyDescent="0.25">
      <c r="A3926" s="40" t="s">
        <v>7877</v>
      </c>
      <c r="B3926" s="40"/>
      <c r="C3926" s="41" t="s">
        <v>7878</v>
      </c>
      <c r="D3926" s="42" t="s">
        <v>21</v>
      </c>
      <c r="E3926" s="43">
        <v>19.760000000000002</v>
      </c>
      <c r="F3926" s="43">
        <v>12.07</v>
      </c>
      <c r="G3926" s="43">
        <v>31.83</v>
      </c>
      <c r="H3926" s="19">
        <v>9</v>
      </c>
    </row>
    <row r="3927" spans="1:8" x14ac:dyDescent="0.25">
      <c r="A3927" s="40" t="s">
        <v>7879</v>
      </c>
      <c r="B3927" s="40"/>
      <c r="C3927" s="41" t="s">
        <v>7880</v>
      </c>
      <c r="D3927" s="42" t="s">
        <v>21</v>
      </c>
      <c r="E3927" s="43">
        <v>35.520000000000003</v>
      </c>
      <c r="F3927" s="43">
        <v>12.07</v>
      </c>
      <c r="G3927" s="43">
        <v>47.59</v>
      </c>
      <c r="H3927" s="19">
        <v>9</v>
      </c>
    </row>
    <row r="3928" spans="1:8" x14ac:dyDescent="0.25">
      <c r="A3928" s="40" t="s">
        <v>7881</v>
      </c>
      <c r="B3928" s="40"/>
      <c r="C3928" s="41" t="s">
        <v>7882</v>
      </c>
      <c r="D3928" s="42" t="s">
        <v>21</v>
      </c>
      <c r="E3928" s="43"/>
      <c r="F3928" s="43">
        <v>177.22</v>
      </c>
      <c r="G3928" s="43">
        <v>177.22</v>
      </c>
      <c r="H3928" s="19">
        <v>9</v>
      </c>
    </row>
    <row r="3929" spans="1:8" x14ac:dyDescent="0.25">
      <c r="A3929" s="40" t="s">
        <v>7883</v>
      </c>
      <c r="B3929" s="40"/>
      <c r="C3929" s="41" t="s">
        <v>7884</v>
      </c>
      <c r="D3929" s="42" t="s">
        <v>21</v>
      </c>
      <c r="E3929" s="43"/>
      <c r="F3929" s="43">
        <v>177.22</v>
      </c>
      <c r="G3929" s="43">
        <v>177.22</v>
      </c>
      <c r="H3929" s="19">
        <v>9</v>
      </c>
    </row>
    <row r="3930" spans="1:8" ht="30" x14ac:dyDescent="0.25">
      <c r="A3930" s="40" t="s">
        <v>7885</v>
      </c>
      <c r="B3930" s="40"/>
      <c r="C3930" s="41" t="s">
        <v>7886</v>
      </c>
      <c r="D3930" s="42" t="s">
        <v>21</v>
      </c>
      <c r="E3930" s="43">
        <v>14197.32</v>
      </c>
      <c r="F3930" s="43">
        <v>16.04</v>
      </c>
      <c r="G3930" s="43">
        <v>14213.36</v>
      </c>
      <c r="H3930" s="19">
        <v>9</v>
      </c>
    </row>
    <row r="3931" spans="1:8" ht="30" x14ac:dyDescent="0.25">
      <c r="A3931" s="40" t="s">
        <v>7887</v>
      </c>
      <c r="B3931" s="40"/>
      <c r="C3931" s="41" t="s">
        <v>7888</v>
      </c>
      <c r="D3931" s="42" t="s">
        <v>21</v>
      </c>
      <c r="E3931" s="43">
        <v>2672.35</v>
      </c>
      <c r="F3931" s="43">
        <v>16.04</v>
      </c>
      <c r="G3931" s="43">
        <v>2688.39</v>
      </c>
      <c r="H3931" s="19">
        <v>9</v>
      </c>
    </row>
    <row r="3932" spans="1:8" ht="30" x14ac:dyDescent="0.25">
      <c r="A3932" s="40" t="s">
        <v>7889</v>
      </c>
      <c r="B3932" s="40"/>
      <c r="C3932" s="41" t="s">
        <v>7890</v>
      </c>
      <c r="D3932" s="42"/>
      <c r="E3932" s="43"/>
      <c r="F3932" s="43"/>
      <c r="G3932" s="43"/>
      <c r="H3932" s="19">
        <v>2</v>
      </c>
    </row>
    <row r="3933" spans="1:8" x14ac:dyDescent="0.25">
      <c r="A3933" s="40" t="s">
        <v>7891</v>
      </c>
      <c r="B3933" s="40"/>
      <c r="C3933" s="41" t="s">
        <v>7892</v>
      </c>
      <c r="D3933" s="42"/>
      <c r="E3933" s="43"/>
      <c r="F3933" s="43"/>
      <c r="G3933" s="43"/>
      <c r="H3933" s="19">
        <v>5</v>
      </c>
    </row>
    <row r="3934" spans="1:8" x14ac:dyDescent="0.25">
      <c r="A3934" s="40" t="s">
        <v>7893</v>
      </c>
      <c r="B3934" s="40"/>
      <c r="C3934" s="41" t="s">
        <v>7894</v>
      </c>
      <c r="D3934" s="42" t="s">
        <v>21</v>
      </c>
      <c r="E3934" s="43">
        <v>2159.71</v>
      </c>
      <c r="F3934" s="43">
        <v>78.239999999999995</v>
      </c>
      <c r="G3934" s="43">
        <v>2237.9499999999998</v>
      </c>
      <c r="H3934" s="19">
        <v>9</v>
      </c>
    </row>
    <row r="3935" spans="1:8" x14ac:dyDescent="0.25">
      <c r="A3935" s="40" t="s">
        <v>7895</v>
      </c>
      <c r="B3935" s="40"/>
      <c r="C3935" s="41" t="s">
        <v>7896</v>
      </c>
      <c r="D3935" s="42" t="s">
        <v>73</v>
      </c>
      <c r="E3935" s="43">
        <v>1095.5899999999999</v>
      </c>
      <c r="F3935" s="43">
        <v>8.82</v>
      </c>
      <c r="G3935" s="43">
        <v>1104.4100000000001</v>
      </c>
      <c r="H3935" s="19">
        <v>9</v>
      </c>
    </row>
    <row r="3936" spans="1:8" ht="30" x14ac:dyDescent="0.25">
      <c r="A3936" s="40" t="s">
        <v>7897</v>
      </c>
      <c r="B3936" s="40"/>
      <c r="C3936" s="41" t="s">
        <v>7898</v>
      </c>
      <c r="D3936" s="42" t="s">
        <v>73</v>
      </c>
      <c r="E3936" s="43">
        <v>2766.18</v>
      </c>
      <c r="F3936" s="43">
        <v>8.82</v>
      </c>
      <c r="G3936" s="43">
        <v>2775</v>
      </c>
      <c r="H3936" s="19">
        <v>9</v>
      </c>
    </row>
    <row r="3937" spans="1:8" ht="30" x14ac:dyDescent="0.25">
      <c r="A3937" s="40" t="s">
        <v>7899</v>
      </c>
      <c r="B3937" s="40"/>
      <c r="C3937" s="41" t="s">
        <v>7900</v>
      </c>
      <c r="D3937" s="42" t="s">
        <v>21</v>
      </c>
      <c r="E3937" s="43">
        <v>1019.68</v>
      </c>
      <c r="F3937" s="43">
        <v>4.41</v>
      </c>
      <c r="G3937" s="43">
        <v>1024.0899999999999</v>
      </c>
      <c r="H3937" s="19">
        <v>9</v>
      </c>
    </row>
    <row r="3938" spans="1:8" ht="45" x14ac:dyDescent="0.25">
      <c r="A3938" s="40" t="s">
        <v>7901</v>
      </c>
      <c r="B3938" s="40"/>
      <c r="C3938" s="41" t="s">
        <v>7902</v>
      </c>
      <c r="D3938" s="42" t="s">
        <v>21</v>
      </c>
      <c r="E3938" s="43">
        <v>21927.49</v>
      </c>
      <c r="F3938" s="43">
        <v>156.88999999999999</v>
      </c>
      <c r="G3938" s="43">
        <v>22084.38</v>
      </c>
      <c r="H3938" s="19">
        <v>9</v>
      </c>
    </row>
    <row r="3939" spans="1:8" x14ac:dyDescent="0.25">
      <c r="A3939" s="40" t="s">
        <v>7903</v>
      </c>
      <c r="B3939" s="40"/>
      <c r="C3939" s="41" t="s">
        <v>7904</v>
      </c>
      <c r="D3939" s="42" t="s">
        <v>73</v>
      </c>
      <c r="E3939" s="43">
        <v>5264.42</v>
      </c>
      <c r="F3939" s="43">
        <v>28.38</v>
      </c>
      <c r="G3939" s="43">
        <v>5292.8</v>
      </c>
      <c r="H3939" s="19">
        <v>9</v>
      </c>
    </row>
    <row r="3940" spans="1:8" ht="45" x14ac:dyDescent="0.25">
      <c r="A3940" s="40" t="s">
        <v>7905</v>
      </c>
      <c r="B3940" s="40"/>
      <c r="C3940" s="41" t="s">
        <v>7906</v>
      </c>
      <c r="D3940" s="42" t="s">
        <v>21</v>
      </c>
      <c r="E3940" s="43">
        <v>104351.41</v>
      </c>
      <c r="F3940" s="43"/>
      <c r="G3940" s="43">
        <v>104351.41</v>
      </c>
      <c r="H3940" s="19">
        <v>9</v>
      </c>
    </row>
    <row r="3941" spans="1:8" ht="45" x14ac:dyDescent="0.25">
      <c r="A3941" s="40" t="s">
        <v>7907</v>
      </c>
      <c r="B3941" s="40"/>
      <c r="C3941" s="41" t="s">
        <v>7908</v>
      </c>
      <c r="D3941" s="42" t="s">
        <v>21</v>
      </c>
      <c r="E3941" s="43">
        <v>54886.51</v>
      </c>
      <c r="F3941" s="43">
        <v>253.59</v>
      </c>
      <c r="G3941" s="43">
        <v>55140.1</v>
      </c>
      <c r="H3941" s="19">
        <v>9</v>
      </c>
    </row>
    <row r="3942" spans="1:8" ht="45" x14ac:dyDescent="0.25">
      <c r="A3942" s="40" t="s">
        <v>7909</v>
      </c>
      <c r="B3942" s="40"/>
      <c r="C3942" s="41" t="s">
        <v>7910</v>
      </c>
      <c r="D3942" s="42" t="s">
        <v>334</v>
      </c>
      <c r="E3942" s="43">
        <v>470554.29</v>
      </c>
      <c r="F3942" s="43"/>
      <c r="G3942" s="43">
        <v>470554.29</v>
      </c>
      <c r="H3942" s="19">
        <v>9</v>
      </c>
    </row>
    <row r="3943" spans="1:8" ht="60" x14ac:dyDescent="0.25">
      <c r="A3943" s="40" t="s">
        <v>7911</v>
      </c>
      <c r="B3943" s="40"/>
      <c r="C3943" s="41" t="s">
        <v>7912</v>
      </c>
      <c r="D3943" s="42" t="s">
        <v>334</v>
      </c>
      <c r="E3943" s="43">
        <v>5972.07</v>
      </c>
      <c r="F3943" s="43">
        <v>55075.92</v>
      </c>
      <c r="G3943" s="43">
        <v>61047.99</v>
      </c>
      <c r="H3943" s="19">
        <v>9</v>
      </c>
    </row>
    <row r="3944" spans="1:8" ht="60" x14ac:dyDescent="0.25">
      <c r="A3944" s="40" t="s">
        <v>7913</v>
      </c>
      <c r="B3944" s="40"/>
      <c r="C3944" s="41" t="s">
        <v>7914</v>
      </c>
      <c r="D3944" s="42" t="s">
        <v>334</v>
      </c>
      <c r="E3944" s="43">
        <v>8266.1299999999992</v>
      </c>
      <c r="F3944" s="43">
        <v>66480.429999999993</v>
      </c>
      <c r="G3944" s="43">
        <v>74746.559999999998</v>
      </c>
      <c r="H3944" s="19">
        <v>9</v>
      </c>
    </row>
    <row r="3945" spans="1:8" x14ac:dyDescent="0.25">
      <c r="A3945" s="40" t="s">
        <v>7915</v>
      </c>
      <c r="B3945" s="40"/>
      <c r="C3945" s="41" t="s">
        <v>7916</v>
      </c>
      <c r="D3945" s="42"/>
      <c r="E3945" s="43"/>
      <c r="F3945" s="43"/>
      <c r="G3945" s="43"/>
      <c r="H3945" s="19">
        <v>2</v>
      </c>
    </row>
    <row r="3946" spans="1:8" x14ac:dyDescent="0.25">
      <c r="A3946" s="40" t="s">
        <v>7917</v>
      </c>
      <c r="B3946" s="40"/>
      <c r="C3946" s="41" t="s">
        <v>7918</v>
      </c>
      <c r="D3946" s="42"/>
      <c r="E3946" s="43"/>
      <c r="F3946" s="43"/>
      <c r="G3946" s="43"/>
      <c r="H3946" s="19">
        <v>5</v>
      </c>
    </row>
    <row r="3947" spans="1:8" x14ac:dyDescent="0.25">
      <c r="A3947" s="40" t="s">
        <v>7919</v>
      </c>
      <c r="B3947" s="40"/>
      <c r="C3947" s="41" t="s">
        <v>7920</v>
      </c>
      <c r="D3947" s="42" t="s">
        <v>21</v>
      </c>
      <c r="E3947" s="43">
        <v>1363.03</v>
      </c>
      <c r="F3947" s="43">
        <v>264.92</v>
      </c>
      <c r="G3947" s="43">
        <v>1627.95</v>
      </c>
      <c r="H3947" s="19">
        <v>9</v>
      </c>
    </row>
    <row r="3948" spans="1:8" x14ac:dyDescent="0.25">
      <c r="A3948" s="40" t="s">
        <v>7921</v>
      </c>
      <c r="B3948" s="40"/>
      <c r="C3948" s="41" t="s">
        <v>7922</v>
      </c>
      <c r="D3948" s="42" t="s">
        <v>21</v>
      </c>
      <c r="E3948" s="43">
        <v>1435.61</v>
      </c>
      <c r="F3948" s="43">
        <v>264.92</v>
      </c>
      <c r="G3948" s="43">
        <v>1700.53</v>
      </c>
      <c r="H3948" s="19">
        <v>9</v>
      </c>
    </row>
    <row r="3949" spans="1:8" x14ac:dyDescent="0.25">
      <c r="A3949" s="40" t="s">
        <v>7923</v>
      </c>
      <c r="B3949" s="40"/>
      <c r="C3949" s="41" t="s">
        <v>7924</v>
      </c>
      <c r="D3949" s="42" t="s">
        <v>21</v>
      </c>
      <c r="E3949" s="43">
        <v>1993.08</v>
      </c>
      <c r="F3949" s="43">
        <v>264.92</v>
      </c>
      <c r="G3949" s="43">
        <v>2258</v>
      </c>
      <c r="H3949" s="19">
        <v>9</v>
      </c>
    </row>
    <row r="3950" spans="1:8" x14ac:dyDescent="0.25">
      <c r="A3950" s="40" t="s">
        <v>7925</v>
      </c>
      <c r="B3950" s="40"/>
      <c r="C3950" s="41" t="s">
        <v>7926</v>
      </c>
      <c r="D3950" s="42" t="s">
        <v>21</v>
      </c>
      <c r="E3950" s="43">
        <v>1955.31</v>
      </c>
      <c r="F3950" s="43">
        <v>264.92</v>
      </c>
      <c r="G3950" s="43">
        <v>2220.23</v>
      </c>
      <c r="H3950" s="19">
        <v>9</v>
      </c>
    </row>
    <row r="3951" spans="1:8" x14ac:dyDescent="0.25">
      <c r="A3951" s="40" t="s">
        <v>7927</v>
      </c>
      <c r="B3951" s="40"/>
      <c r="C3951" s="41" t="s">
        <v>7928</v>
      </c>
      <c r="D3951" s="42" t="s">
        <v>21</v>
      </c>
      <c r="E3951" s="43">
        <v>2136.67</v>
      </c>
      <c r="F3951" s="43">
        <v>264.92</v>
      </c>
      <c r="G3951" s="43">
        <v>2401.59</v>
      </c>
      <c r="H3951" s="19">
        <v>9</v>
      </c>
    </row>
    <row r="3952" spans="1:8" x14ac:dyDescent="0.25">
      <c r="A3952" s="40" t="s">
        <v>7929</v>
      </c>
      <c r="B3952" s="40"/>
      <c r="C3952" s="41" t="s">
        <v>7930</v>
      </c>
      <c r="D3952" s="42" t="s">
        <v>21</v>
      </c>
      <c r="E3952" s="43">
        <v>1436.77</v>
      </c>
      <c r="F3952" s="43">
        <v>264.92</v>
      </c>
      <c r="G3952" s="43">
        <v>1701.69</v>
      </c>
      <c r="H3952" s="19">
        <v>9</v>
      </c>
    </row>
    <row r="3953" spans="1:8" x14ac:dyDescent="0.25">
      <c r="A3953" s="40" t="s">
        <v>7931</v>
      </c>
      <c r="B3953" s="40"/>
      <c r="C3953" s="41" t="s">
        <v>7932</v>
      </c>
      <c r="D3953" s="42" t="s">
        <v>21</v>
      </c>
      <c r="E3953" s="43">
        <v>1605.09</v>
      </c>
      <c r="F3953" s="43">
        <v>264.92</v>
      </c>
      <c r="G3953" s="43">
        <v>1870.01</v>
      </c>
      <c r="H3953" s="19">
        <v>9</v>
      </c>
    </row>
    <row r="3954" spans="1:8" x14ac:dyDescent="0.25">
      <c r="A3954" s="40" t="s">
        <v>7933</v>
      </c>
      <c r="B3954" s="40"/>
      <c r="C3954" s="41" t="s">
        <v>7934</v>
      </c>
      <c r="D3954" s="42" t="s">
        <v>21</v>
      </c>
      <c r="E3954" s="43">
        <v>2428.17</v>
      </c>
      <c r="F3954" s="43">
        <v>264.92</v>
      </c>
      <c r="G3954" s="43">
        <v>2693.09</v>
      </c>
      <c r="H3954" s="19">
        <v>9</v>
      </c>
    </row>
    <row r="3955" spans="1:8" x14ac:dyDescent="0.25">
      <c r="A3955" s="40" t="s">
        <v>7935</v>
      </c>
      <c r="B3955" s="40"/>
      <c r="C3955" s="41" t="s">
        <v>7936</v>
      </c>
      <c r="D3955" s="42" t="s">
        <v>21</v>
      </c>
      <c r="E3955" s="43">
        <v>2618.7600000000002</v>
      </c>
      <c r="F3955" s="43">
        <v>264.92</v>
      </c>
      <c r="G3955" s="43">
        <v>2883.68</v>
      </c>
      <c r="H3955" s="19">
        <v>9</v>
      </c>
    </row>
    <row r="3956" spans="1:8" x14ac:dyDescent="0.25">
      <c r="A3956" s="40" t="s">
        <v>7937</v>
      </c>
      <c r="B3956" s="40"/>
      <c r="C3956" s="41" t="s">
        <v>7938</v>
      </c>
      <c r="D3956" s="42" t="s">
        <v>21</v>
      </c>
      <c r="E3956" s="43">
        <v>2858.73</v>
      </c>
      <c r="F3956" s="43">
        <v>264.92</v>
      </c>
      <c r="G3956" s="43">
        <v>3123.65</v>
      </c>
      <c r="H3956" s="19">
        <v>9</v>
      </c>
    </row>
    <row r="3957" spans="1:8" x14ac:dyDescent="0.25">
      <c r="A3957" s="40" t="s">
        <v>7939</v>
      </c>
      <c r="B3957" s="40"/>
      <c r="C3957" s="41" t="s">
        <v>7940</v>
      </c>
      <c r="D3957" s="42" t="s">
        <v>21</v>
      </c>
      <c r="E3957" s="43">
        <v>3191.42</v>
      </c>
      <c r="F3957" s="43">
        <v>264.92</v>
      </c>
      <c r="G3957" s="43">
        <v>3456.34</v>
      </c>
      <c r="H3957" s="19">
        <v>9</v>
      </c>
    </row>
    <row r="3958" spans="1:8" x14ac:dyDescent="0.25">
      <c r="A3958" s="40" t="s">
        <v>7941</v>
      </c>
      <c r="B3958" s="40"/>
      <c r="C3958" s="41" t="s">
        <v>7942</v>
      </c>
      <c r="D3958" s="42" t="s">
        <v>21</v>
      </c>
      <c r="E3958" s="43">
        <v>3402.97</v>
      </c>
      <c r="F3958" s="43">
        <v>264.92</v>
      </c>
      <c r="G3958" s="43">
        <v>3667.89</v>
      </c>
      <c r="H3958" s="19">
        <v>9</v>
      </c>
    </row>
    <row r="3959" spans="1:8" x14ac:dyDescent="0.25">
      <c r="A3959" s="40" t="s">
        <v>7943</v>
      </c>
      <c r="B3959" s="40"/>
      <c r="C3959" s="41" t="s">
        <v>7944</v>
      </c>
      <c r="D3959" s="42" t="s">
        <v>21</v>
      </c>
      <c r="E3959" s="43">
        <v>6047.53</v>
      </c>
      <c r="F3959" s="43">
        <v>264.92</v>
      </c>
      <c r="G3959" s="43">
        <v>6312.45</v>
      </c>
      <c r="H3959" s="19">
        <v>9</v>
      </c>
    </row>
    <row r="3960" spans="1:8" x14ac:dyDescent="0.25">
      <c r="A3960" s="40" t="s">
        <v>7945</v>
      </c>
      <c r="B3960" s="40"/>
      <c r="C3960" s="41" t="s">
        <v>7946</v>
      </c>
      <c r="D3960" s="42"/>
      <c r="E3960" s="43"/>
      <c r="F3960" s="43"/>
      <c r="G3960" s="43"/>
      <c r="H3960" s="19">
        <v>5</v>
      </c>
    </row>
    <row r="3961" spans="1:8" x14ac:dyDescent="0.25">
      <c r="A3961" s="40" t="s">
        <v>7947</v>
      </c>
      <c r="B3961" s="40"/>
      <c r="C3961" s="41" t="s">
        <v>7948</v>
      </c>
      <c r="D3961" s="42" t="s">
        <v>21</v>
      </c>
      <c r="E3961" s="43">
        <v>629.92999999999995</v>
      </c>
      <c r="F3961" s="43">
        <v>155.4</v>
      </c>
      <c r="G3961" s="43">
        <v>785.33</v>
      </c>
      <c r="H3961" s="19">
        <v>9</v>
      </c>
    </row>
    <row r="3962" spans="1:8" x14ac:dyDescent="0.25">
      <c r="A3962" s="40" t="s">
        <v>7949</v>
      </c>
      <c r="B3962" s="40"/>
      <c r="C3962" s="41" t="s">
        <v>7950</v>
      </c>
      <c r="D3962" s="42" t="s">
        <v>21</v>
      </c>
      <c r="E3962" s="43">
        <v>469.89</v>
      </c>
      <c r="F3962" s="43">
        <v>186.48</v>
      </c>
      <c r="G3962" s="43">
        <v>656.37</v>
      </c>
      <c r="H3962" s="19">
        <v>9</v>
      </c>
    </row>
    <row r="3963" spans="1:8" x14ac:dyDescent="0.25">
      <c r="A3963" s="40" t="s">
        <v>7951</v>
      </c>
      <c r="B3963" s="40"/>
      <c r="C3963" s="41" t="s">
        <v>7952</v>
      </c>
      <c r="D3963" s="42" t="s">
        <v>21</v>
      </c>
      <c r="E3963" s="43">
        <v>1034.8900000000001</v>
      </c>
      <c r="F3963" s="43">
        <v>186.48</v>
      </c>
      <c r="G3963" s="43">
        <v>1221.3699999999999</v>
      </c>
      <c r="H3963" s="19">
        <v>9</v>
      </c>
    </row>
    <row r="3964" spans="1:8" x14ac:dyDescent="0.25">
      <c r="A3964" s="40" t="s">
        <v>7953</v>
      </c>
      <c r="B3964" s="40"/>
      <c r="C3964" s="41" t="s">
        <v>7954</v>
      </c>
      <c r="D3964" s="42" t="s">
        <v>21</v>
      </c>
      <c r="E3964" s="43">
        <v>1330.9</v>
      </c>
      <c r="F3964" s="43">
        <v>279.72000000000003</v>
      </c>
      <c r="G3964" s="43">
        <v>1610.62</v>
      </c>
      <c r="H3964" s="19">
        <v>9</v>
      </c>
    </row>
    <row r="3965" spans="1:8" x14ac:dyDescent="0.25">
      <c r="A3965" s="40" t="s">
        <v>7955</v>
      </c>
      <c r="B3965" s="40"/>
      <c r="C3965" s="41" t="s">
        <v>7956</v>
      </c>
      <c r="D3965" s="42" t="s">
        <v>21</v>
      </c>
      <c r="E3965" s="43">
        <v>1547.72</v>
      </c>
      <c r="F3965" s="43">
        <v>372.96</v>
      </c>
      <c r="G3965" s="43">
        <v>1920.68</v>
      </c>
      <c r="H3965" s="19">
        <v>9</v>
      </c>
    </row>
    <row r="3966" spans="1:8" x14ac:dyDescent="0.25">
      <c r="A3966" s="40" t="s">
        <v>7957</v>
      </c>
      <c r="B3966" s="40"/>
      <c r="C3966" s="41" t="s">
        <v>7958</v>
      </c>
      <c r="D3966" s="42" t="s">
        <v>21</v>
      </c>
      <c r="E3966" s="43">
        <v>2436.5700000000002</v>
      </c>
      <c r="F3966" s="43">
        <v>279.72000000000003</v>
      </c>
      <c r="G3966" s="43">
        <v>2716.29</v>
      </c>
      <c r="H3966" s="19">
        <v>9</v>
      </c>
    </row>
    <row r="3967" spans="1:8" x14ac:dyDescent="0.25">
      <c r="A3967" s="40" t="s">
        <v>7959</v>
      </c>
      <c r="B3967" s="40"/>
      <c r="C3967" s="41" t="s">
        <v>7960</v>
      </c>
      <c r="D3967" s="42" t="s">
        <v>21</v>
      </c>
      <c r="E3967" s="43">
        <v>1191.04</v>
      </c>
      <c r="F3967" s="43">
        <v>279.72000000000003</v>
      </c>
      <c r="G3967" s="43">
        <v>1470.76</v>
      </c>
      <c r="H3967" s="19">
        <v>9</v>
      </c>
    </row>
    <row r="3968" spans="1:8" x14ac:dyDescent="0.25">
      <c r="A3968" s="40" t="s">
        <v>7961</v>
      </c>
      <c r="B3968" s="40"/>
      <c r="C3968" s="41" t="s">
        <v>7962</v>
      </c>
      <c r="D3968" s="42" t="s">
        <v>21</v>
      </c>
      <c r="E3968" s="43">
        <v>2447.94</v>
      </c>
      <c r="F3968" s="43">
        <v>372.96</v>
      </c>
      <c r="G3968" s="43">
        <v>2820.9</v>
      </c>
      <c r="H3968" s="19">
        <v>9</v>
      </c>
    </row>
    <row r="3969" spans="1:8" x14ac:dyDescent="0.25">
      <c r="A3969" s="40" t="s">
        <v>7963</v>
      </c>
      <c r="B3969" s="40"/>
      <c r="C3969" s="41" t="s">
        <v>7964</v>
      </c>
      <c r="D3969" s="42" t="s">
        <v>21</v>
      </c>
      <c r="E3969" s="43">
        <v>127.15</v>
      </c>
      <c r="F3969" s="43">
        <v>124.32</v>
      </c>
      <c r="G3969" s="43">
        <v>251.47</v>
      </c>
      <c r="H3969" s="19">
        <v>9</v>
      </c>
    </row>
    <row r="3970" spans="1:8" x14ac:dyDescent="0.25">
      <c r="A3970" s="40" t="s">
        <v>7965</v>
      </c>
      <c r="B3970" s="40"/>
      <c r="C3970" s="41" t="s">
        <v>7966</v>
      </c>
      <c r="D3970" s="42" t="s">
        <v>21</v>
      </c>
      <c r="E3970" s="43">
        <v>135.96</v>
      </c>
      <c r="F3970" s="43">
        <v>124.32</v>
      </c>
      <c r="G3970" s="43">
        <v>260.27999999999997</v>
      </c>
      <c r="H3970" s="19">
        <v>9</v>
      </c>
    </row>
    <row r="3971" spans="1:8" x14ac:dyDescent="0.25">
      <c r="A3971" s="40" t="s">
        <v>7967</v>
      </c>
      <c r="B3971" s="40"/>
      <c r="C3971" s="41" t="s">
        <v>7968</v>
      </c>
      <c r="D3971" s="42" t="s">
        <v>21</v>
      </c>
      <c r="E3971" s="43">
        <v>233.64</v>
      </c>
      <c r="F3971" s="43">
        <v>155.4</v>
      </c>
      <c r="G3971" s="43">
        <v>389.04</v>
      </c>
      <c r="H3971" s="19">
        <v>9</v>
      </c>
    </row>
    <row r="3972" spans="1:8" x14ac:dyDescent="0.25">
      <c r="A3972" s="40" t="s">
        <v>7969</v>
      </c>
      <c r="B3972" s="40"/>
      <c r="C3972" s="41" t="s">
        <v>7970</v>
      </c>
      <c r="D3972" s="42" t="s">
        <v>21</v>
      </c>
      <c r="E3972" s="43">
        <v>467.28</v>
      </c>
      <c r="F3972" s="43">
        <v>186.48</v>
      </c>
      <c r="G3972" s="43">
        <v>653.76</v>
      </c>
      <c r="H3972" s="19">
        <v>9</v>
      </c>
    </row>
    <row r="3973" spans="1:8" x14ac:dyDescent="0.25">
      <c r="A3973" s="40" t="s">
        <v>7971</v>
      </c>
      <c r="B3973" s="40"/>
      <c r="C3973" s="41" t="s">
        <v>7972</v>
      </c>
      <c r="D3973" s="42"/>
      <c r="E3973" s="43"/>
      <c r="F3973" s="43"/>
      <c r="G3973" s="43"/>
      <c r="H3973" s="19">
        <v>5</v>
      </c>
    </row>
    <row r="3974" spans="1:8" x14ac:dyDescent="0.25">
      <c r="A3974" s="40" t="s">
        <v>7973</v>
      </c>
      <c r="B3974" s="40"/>
      <c r="C3974" s="41" t="s">
        <v>7974</v>
      </c>
      <c r="D3974" s="42" t="s">
        <v>21</v>
      </c>
      <c r="E3974" s="43">
        <v>237.12</v>
      </c>
      <c r="F3974" s="43">
        <v>209.09</v>
      </c>
      <c r="G3974" s="43">
        <v>446.21</v>
      </c>
      <c r="H3974" s="19">
        <v>9</v>
      </c>
    </row>
    <row r="3975" spans="1:8" ht="30" x14ac:dyDescent="0.25">
      <c r="A3975" s="40" t="s">
        <v>7975</v>
      </c>
      <c r="B3975" s="40"/>
      <c r="C3975" s="41" t="s">
        <v>7976</v>
      </c>
      <c r="D3975" s="42" t="s">
        <v>21</v>
      </c>
      <c r="E3975" s="43">
        <v>64.8</v>
      </c>
      <c r="F3975" s="43">
        <v>15.25</v>
      </c>
      <c r="G3975" s="43">
        <v>80.05</v>
      </c>
      <c r="H3975" s="19">
        <v>9</v>
      </c>
    </row>
    <row r="3976" spans="1:8" ht="30" x14ac:dyDescent="0.25">
      <c r="A3976" s="40" t="s">
        <v>7977</v>
      </c>
      <c r="B3976" s="40"/>
      <c r="C3976" s="41" t="s">
        <v>7978</v>
      </c>
      <c r="D3976" s="42" t="s">
        <v>21</v>
      </c>
      <c r="E3976" s="43">
        <v>655.69</v>
      </c>
      <c r="F3976" s="43">
        <v>30.51</v>
      </c>
      <c r="G3976" s="43">
        <v>686.2</v>
      </c>
      <c r="H3976" s="19">
        <v>9</v>
      </c>
    </row>
    <row r="3977" spans="1:8" x14ac:dyDescent="0.25">
      <c r="A3977" s="40" t="s">
        <v>7979</v>
      </c>
      <c r="B3977" s="40"/>
      <c r="C3977" s="41" t="s">
        <v>7980</v>
      </c>
      <c r="D3977" s="42" t="s">
        <v>21</v>
      </c>
      <c r="E3977" s="43">
        <v>34.29</v>
      </c>
      <c r="F3977" s="43">
        <v>30.36</v>
      </c>
      <c r="G3977" s="43">
        <v>64.650000000000006</v>
      </c>
      <c r="H3977" s="19">
        <v>9</v>
      </c>
    </row>
    <row r="3978" spans="1:8" ht="30" x14ac:dyDescent="0.25">
      <c r="A3978" s="40" t="s">
        <v>7981</v>
      </c>
      <c r="B3978" s="40"/>
      <c r="C3978" s="41" t="s">
        <v>7982</v>
      </c>
      <c r="D3978" s="42"/>
      <c r="E3978" s="43"/>
      <c r="F3978" s="43"/>
      <c r="G3978" s="43"/>
      <c r="H3978" s="19">
        <v>2</v>
      </c>
    </row>
    <row r="3979" spans="1:8" x14ac:dyDescent="0.25">
      <c r="A3979" s="40" t="s">
        <v>7983</v>
      </c>
      <c r="B3979" s="40"/>
      <c r="C3979" s="41" t="s">
        <v>7984</v>
      </c>
      <c r="D3979" s="42"/>
      <c r="E3979" s="43"/>
      <c r="F3979" s="43"/>
      <c r="G3979" s="43"/>
      <c r="H3979" s="19">
        <v>5</v>
      </c>
    </row>
    <row r="3980" spans="1:8" ht="30" x14ac:dyDescent="0.25">
      <c r="A3980" s="40" t="s">
        <v>7985</v>
      </c>
      <c r="B3980" s="40"/>
      <c r="C3980" s="41" t="s">
        <v>7986</v>
      </c>
      <c r="D3980" s="42" t="s">
        <v>21</v>
      </c>
      <c r="E3980" s="43">
        <v>70.67</v>
      </c>
      <c r="F3980" s="43"/>
      <c r="G3980" s="43">
        <v>70.67</v>
      </c>
      <c r="H3980" s="19">
        <v>9</v>
      </c>
    </row>
    <row r="3981" spans="1:8" ht="30" x14ac:dyDescent="0.25">
      <c r="A3981" s="40" t="s">
        <v>7987</v>
      </c>
      <c r="B3981" s="40"/>
      <c r="C3981" s="41" t="s">
        <v>7988</v>
      </c>
      <c r="D3981" s="42" t="s">
        <v>21</v>
      </c>
      <c r="E3981" s="43">
        <v>360.52</v>
      </c>
      <c r="F3981" s="43">
        <v>54.66</v>
      </c>
      <c r="G3981" s="43">
        <v>415.18</v>
      </c>
      <c r="H3981" s="19">
        <v>9</v>
      </c>
    </row>
    <row r="3982" spans="1:8" ht="30" x14ac:dyDescent="0.25">
      <c r="A3982" s="40" t="s">
        <v>7989</v>
      </c>
      <c r="B3982" s="40"/>
      <c r="C3982" s="41" t="s">
        <v>7990</v>
      </c>
      <c r="D3982" s="42" t="s">
        <v>21</v>
      </c>
      <c r="E3982" s="43">
        <v>722.27</v>
      </c>
      <c r="F3982" s="43">
        <v>116.25</v>
      </c>
      <c r="G3982" s="43">
        <v>838.52</v>
      </c>
      <c r="H3982" s="19">
        <v>9</v>
      </c>
    </row>
    <row r="3983" spans="1:8" x14ac:dyDescent="0.25">
      <c r="A3983" s="40" t="s">
        <v>7991</v>
      </c>
      <c r="B3983" s="40"/>
      <c r="C3983" s="41" t="s">
        <v>7992</v>
      </c>
      <c r="D3983" s="42" t="s">
        <v>21</v>
      </c>
      <c r="E3983" s="43">
        <v>1628.6</v>
      </c>
      <c r="F3983" s="43">
        <v>6.1</v>
      </c>
      <c r="G3983" s="43">
        <v>1634.7</v>
      </c>
      <c r="H3983" s="19">
        <v>9</v>
      </c>
    </row>
    <row r="3984" spans="1:8" ht="45" x14ac:dyDescent="0.25">
      <c r="A3984" s="40" t="s">
        <v>7993</v>
      </c>
      <c r="B3984" s="40"/>
      <c r="C3984" s="41" t="s">
        <v>7994</v>
      </c>
      <c r="D3984" s="42" t="s">
        <v>21</v>
      </c>
      <c r="E3984" s="43">
        <v>144.91</v>
      </c>
      <c r="F3984" s="43">
        <v>17.350000000000001</v>
      </c>
      <c r="G3984" s="43">
        <v>162.26</v>
      </c>
      <c r="H3984" s="19">
        <v>9</v>
      </c>
    </row>
    <row r="3985" spans="1:8" x14ac:dyDescent="0.25">
      <c r="A3985" s="40" t="s">
        <v>7995</v>
      </c>
      <c r="B3985" s="40"/>
      <c r="C3985" s="41" t="s">
        <v>7996</v>
      </c>
      <c r="D3985" s="42" t="s">
        <v>21</v>
      </c>
      <c r="E3985" s="43">
        <v>32.520000000000003</v>
      </c>
      <c r="F3985" s="43">
        <v>6.51</v>
      </c>
      <c r="G3985" s="43">
        <v>39.03</v>
      </c>
      <c r="H3985" s="19">
        <v>9</v>
      </c>
    </row>
    <row r="3986" spans="1:8" x14ac:dyDescent="0.25">
      <c r="A3986" s="40" t="s">
        <v>7997</v>
      </c>
      <c r="B3986" s="40"/>
      <c r="C3986" s="41" t="s">
        <v>7998</v>
      </c>
      <c r="D3986" s="42" t="s">
        <v>21</v>
      </c>
      <c r="E3986" s="43">
        <v>169.08</v>
      </c>
      <c r="F3986" s="43">
        <v>6.51</v>
      </c>
      <c r="G3986" s="43">
        <v>175.59</v>
      </c>
      <c r="H3986" s="19">
        <v>9</v>
      </c>
    </row>
    <row r="3987" spans="1:8" ht="30" x14ac:dyDescent="0.25">
      <c r="A3987" s="40" t="s">
        <v>7999</v>
      </c>
      <c r="B3987" s="40"/>
      <c r="C3987" s="41" t="s">
        <v>8000</v>
      </c>
      <c r="D3987" s="42" t="s">
        <v>334</v>
      </c>
      <c r="E3987" s="43">
        <v>6618.8</v>
      </c>
      <c r="F3987" s="43"/>
      <c r="G3987" s="43">
        <v>6618.8</v>
      </c>
      <c r="H3987" s="19">
        <v>9</v>
      </c>
    </row>
    <row r="3988" spans="1:8" ht="30" x14ac:dyDescent="0.25">
      <c r="A3988" s="40" t="s">
        <v>8001</v>
      </c>
      <c r="B3988" s="40"/>
      <c r="C3988" s="41" t="s">
        <v>8002</v>
      </c>
      <c r="D3988" s="42" t="s">
        <v>334</v>
      </c>
      <c r="E3988" s="43">
        <v>33263.9</v>
      </c>
      <c r="F3988" s="43"/>
      <c r="G3988" s="43">
        <v>33263.9</v>
      </c>
      <c r="H3988" s="19">
        <v>9</v>
      </c>
    </row>
    <row r="3989" spans="1:8" ht="30" x14ac:dyDescent="0.25">
      <c r="A3989" s="40" t="s">
        <v>8003</v>
      </c>
      <c r="B3989" s="40"/>
      <c r="C3989" s="41" t="s">
        <v>8004</v>
      </c>
      <c r="D3989" s="42" t="s">
        <v>334</v>
      </c>
      <c r="E3989" s="43">
        <v>45279.67</v>
      </c>
      <c r="F3989" s="43"/>
      <c r="G3989" s="43">
        <v>45279.67</v>
      </c>
      <c r="H3989" s="19">
        <v>9</v>
      </c>
    </row>
    <row r="3990" spans="1:8" x14ac:dyDescent="0.25">
      <c r="A3990" s="40" t="s">
        <v>8005</v>
      </c>
      <c r="B3990" s="40"/>
      <c r="C3990" s="41" t="s">
        <v>8006</v>
      </c>
      <c r="D3990" s="42"/>
      <c r="E3990" s="43"/>
      <c r="F3990" s="43"/>
      <c r="G3990" s="43"/>
      <c r="H3990" s="19">
        <v>5</v>
      </c>
    </row>
    <row r="3991" spans="1:8" ht="30" x14ac:dyDescent="0.25">
      <c r="A3991" s="40" t="s">
        <v>8007</v>
      </c>
      <c r="B3991" s="40"/>
      <c r="C3991" s="41" t="s">
        <v>8008</v>
      </c>
      <c r="D3991" s="42" t="s">
        <v>21</v>
      </c>
      <c r="E3991" s="43">
        <v>9865.2999999999993</v>
      </c>
      <c r="F3991" s="43">
        <v>65.06</v>
      </c>
      <c r="G3991" s="43">
        <v>9930.36</v>
      </c>
      <c r="H3991" s="19">
        <v>9</v>
      </c>
    </row>
    <row r="3992" spans="1:8" ht="30" x14ac:dyDescent="0.25">
      <c r="A3992" s="40" t="s">
        <v>8009</v>
      </c>
      <c r="B3992" s="40"/>
      <c r="C3992" s="41" t="s">
        <v>8010</v>
      </c>
      <c r="D3992" s="42" t="s">
        <v>21</v>
      </c>
      <c r="E3992" s="43">
        <v>13792.79</v>
      </c>
      <c r="F3992" s="43">
        <v>65.06</v>
      </c>
      <c r="G3992" s="43">
        <v>13857.85</v>
      </c>
      <c r="H3992" s="19">
        <v>9</v>
      </c>
    </row>
    <row r="3993" spans="1:8" ht="30" x14ac:dyDescent="0.25">
      <c r="A3993" s="40" t="s">
        <v>8011</v>
      </c>
      <c r="B3993" s="40"/>
      <c r="C3993" s="41" t="s">
        <v>8012</v>
      </c>
      <c r="D3993" s="42" t="s">
        <v>21</v>
      </c>
      <c r="E3993" s="43">
        <v>42339.33</v>
      </c>
      <c r="F3993" s="43">
        <v>65.06</v>
      </c>
      <c r="G3993" s="43">
        <v>42404.39</v>
      </c>
      <c r="H3993" s="19">
        <v>9</v>
      </c>
    </row>
    <row r="3994" spans="1:8" x14ac:dyDescent="0.25">
      <c r="A3994" s="40" t="s">
        <v>8013</v>
      </c>
      <c r="B3994" s="40"/>
      <c r="C3994" s="41" t="s">
        <v>8014</v>
      </c>
      <c r="D3994" s="42"/>
      <c r="E3994" s="43"/>
      <c r="F3994" s="43"/>
      <c r="G3994" s="43"/>
      <c r="H3994" s="19">
        <v>5</v>
      </c>
    </row>
    <row r="3995" spans="1:8" ht="30" x14ac:dyDescent="0.25">
      <c r="A3995" s="40" t="s">
        <v>8015</v>
      </c>
      <c r="B3995" s="40"/>
      <c r="C3995" s="41" t="s">
        <v>8016</v>
      </c>
      <c r="D3995" s="42" t="s">
        <v>21</v>
      </c>
      <c r="E3995" s="43">
        <v>38357.519999999997</v>
      </c>
      <c r="F3995" s="43">
        <v>122.02</v>
      </c>
      <c r="G3995" s="43">
        <v>38479.54</v>
      </c>
      <c r="H3995" s="19">
        <v>9</v>
      </c>
    </row>
    <row r="3996" spans="1:8" ht="30" x14ac:dyDescent="0.25">
      <c r="A3996" s="40" t="s">
        <v>8017</v>
      </c>
      <c r="B3996" s="40"/>
      <c r="C3996" s="41" t="s">
        <v>8018</v>
      </c>
      <c r="D3996" s="42" t="s">
        <v>21</v>
      </c>
      <c r="E3996" s="43">
        <v>47601.93</v>
      </c>
      <c r="F3996" s="43">
        <v>122.02</v>
      </c>
      <c r="G3996" s="43">
        <v>47723.95</v>
      </c>
      <c r="H3996" s="19">
        <v>9</v>
      </c>
    </row>
    <row r="3997" spans="1:8" ht="30" x14ac:dyDescent="0.25">
      <c r="A3997" s="40" t="s">
        <v>8019</v>
      </c>
      <c r="B3997" s="40"/>
      <c r="C3997" s="41" t="s">
        <v>8020</v>
      </c>
      <c r="D3997" s="42" t="s">
        <v>21</v>
      </c>
      <c r="E3997" s="43">
        <v>44611.34</v>
      </c>
      <c r="F3997" s="43">
        <v>122.02</v>
      </c>
      <c r="G3997" s="43">
        <v>44733.36</v>
      </c>
      <c r="H3997" s="19">
        <v>9</v>
      </c>
    </row>
    <row r="3998" spans="1:8" ht="30" x14ac:dyDescent="0.25">
      <c r="A3998" s="40" t="s">
        <v>8021</v>
      </c>
      <c r="B3998" s="40"/>
      <c r="C3998" s="41" t="s">
        <v>8022</v>
      </c>
      <c r="D3998" s="42" t="s">
        <v>21</v>
      </c>
      <c r="E3998" s="43">
        <v>5352.81</v>
      </c>
      <c r="F3998" s="43">
        <v>86.74</v>
      </c>
      <c r="G3998" s="43">
        <v>5439.55</v>
      </c>
      <c r="H3998" s="19">
        <v>9</v>
      </c>
    </row>
    <row r="3999" spans="1:8" ht="30" x14ac:dyDescent="0.25">
      <c r="A3999" s="40" t="s">
        <v>8023</v>
      </c>
      <c r="B3999" s="40"/>
      <c r="C3999" s="41" t="s">
        <v>8024</v>
      </c>
      <c r="D3999" s="42" t="s">
        <v>21</v>
      </c>
      <c r="E3999" s="43">
        <v>17369.88</v>
      </c>
      <c r="F3999" s="43">
        <v>122.02</v>
      </c>
      <c r="G3999" s="43">
        <v>17491.900000000001</v>
      </c>
      <c r="H3999" s="19">
        <v>9</v>
      </c>
    </row>
    <row r="4000" spans="1:8" ht="30" x14ac:dyDescent="0.25">
      <c r="A4000" s="40" t="s">
        <v>8025</v>
      </c>
      <c r="B4000" s="40"/>
      <c r="C4000" s="41" t="s">
        <v>8026</v>
      </c>
      <c r="D4000" s="42" t="s">
        <v>21</v>
      </c>
      <c r="E4000" s="43">
        <v>20906.650000000001</v>
      </c>
      <c r="F4000" s="43">
        <v>86.74</v>
      </c>
      <c r="G4000" s="43">
        <v>20993.39</v>
      </c>
      <c r="H4000" s="19">
        <v>9</v>
      </c>
    </row>
    <row r="4001" spans="1:8" ht="30" x14ac:dyDescent="0.25">
      <c r="A4001" s="40" t="s">
        <v>8027</v>
      </c>
      <c r="B4001" s="40"/>
      <c r="C4001" s="41" t="s">
        <v>8028</v>
      </c>
      <c r="D4001" s="42" t="s">
        <v>21</v>
      </c>
      <c r="E4001" s="43">
        <v>842</v>
      </c>
      <c r="F4001" s="43">
        <v>43.37</v>
      </c>
      <c r="G4001" s="43">
        <v>885.37</v>
      </c>
      <c r="H4001" s="19">
        <v>9</v>
      </c>
    </row>
    <row r="4002" spans="1:8" ht="30" x14ac:dyDescent="0.25">
      <c r="A4002" s="40" t="s">
        <v>8029</v>
      </c>
      <c r="B4002" s="40"/>
      <c r="C4002" s="41" t="s">
        <v>8030</v>
      </c>
      <c r="D4002" s="42" t="s">
        <v>21</v>
      </c>
      <c r="E4002" s="43">
        <v>44733.31</v>
      </c>
      <c r="F4002" s="43">
        <v>122.02</v>
      </c>
      <c r="G4002" s="43">
        <v>44855.33</v>
      </c>
      <c r="H4002" s="19">
        <v>9</v>
      </c>
    </row>
    <row r="4003" spans="1:8" ht="30" x14ac:dyDescent="0.25">
      <c r="A4003" s="40" t="s">
        <v>8031</v>
      </c>
      <c r="B4003" s="40"/>
      <c r="C4003" s="41" t="s">
        <v>8032</v>
      </c>
      <c r="D4003" s="42" t="s">
        <v>21</v>
      </c>
      <c r="E4003" s="43">
        <v>58157.2</v>
      </c>
      <c r="F4003" s="43">
        <v>122.02</v>
      </c>
      <c r="G4003" s="43">
        <v>58279.22</v>
      </c>
      <c r="H4003" s="19">
        <v>9</v>
      </c>
    </row>
    <row r="4004" spans="1:8" ht="30" x14ac:dyDescent="0.25">
      <c r="A4004" s="40" t="s">
        <v>8033</v>
      </c>
      <c r="B4004" s="40"/>
      <c r="C4004" s="41" t="s">
        <v>8034</v>
      </c>
      <c r="D4004" s="42" t="s">
        <v>21</v>
      </c>
      <c r="E4004" s="43">
        <v>112916.18</v>
      </c>
      <c r="F4004" s="43">
        <v>122.02</v>
      </c>
      <c r="G4004" s="43">
        <v>113038.2</v>
      </c>
      <c r="H4004" s="19">
        <v>9</v>
      </c>
    </row>
    <row r="4005" spans="1:8" ht="30" x14ac:dyDescent="0.25">
      <c r="A4005" s="40" t="s">
        <v>8035</v>
      </c>
      <c r="B4005" s="40"/>
      <c r="C4005" s="41" t="s">
        <v>8036</v>
      </c>
      <c r="D4005" s="42" t="s">
        <v>21</v>
      </c>
      <c r="E4005" s="43">
        <v>146488.69</v>
      </c>
      <c r="F4005" s="43">
        <v>122.02</v>
      </c>
      <c r="G4005" s="43">
        <v>146610.71</v>
      </c>
      <c r="H4005" s="19">
        <v>9</v>
      </c>
    </row>
    <row r="4006" spans="1:8" ht="30" x14ac:dyDescent="0.25">
      <c r="A4006" s="40" t="s">
        <v>8037</v>
      </c>
      <c r="B4006" s="40"/>
      <c r="C4006" s="41" t="s">
        <v>8038</v>
      </c>
      <c r="D4006" s="42" t="s">
        <v>21</v>
      </c>
      <c r="E4006" s="43">
        <v>51810.55</v>
      </c>
      <c r="F4006" s="43">
        <v>122.02</v>
      </c>
      <c r="G4006" s="43">
        <v>51932.57</v>
      </c>
      <c r="H4006" s="19">
        <v>9</v>
      </c>
    </row>
    <row r="4007" spans="1:8" ht="30" x14ac:dyDescent="0.25">
      <c r="A4007" s="40" t="s">
        <v>8039</v>
      </c>
      <c r="B4007" s="40"/>
      <c r="C4007" s="41" t="s">
        <v>8040</v>
      </c>
      <c r="D4007" s="42" t="s">
        <v>21</v>
      </c>
      <c r="E4007" s="43">
        <v>26052.71</v>
      </c>
      <c r="F4007" s="43">
        <v>122.02</v>
      </c>
      <c r="G4007" s="43">
        <v>26174.73</v>
      </c>
      <c r="H4007" s="19">
        <v>9</v>
      </c>
    </row>
    <row r="4008" spans="1:8" ht="30" x14ac:dyDescent="0.25">
      <c r="A4008" s="40" t="s">
        <v>8041</v>
      </c>
      <c r="B4008" s="40"/>
      <c r="C4008" s="41" t="s">
        <v>8042</v>
      </c>
      <c r="D4008" s="42" t="s">
        <v>21</v>
      </c>
      <c r="E4008" s="43">
        <v>38012.949999999997</v>
      </c>
      <c r="F4008" s="43">
        <v>122.02</v>
      </c>
      <c r="G4008" s="43">
        <v>38134.97</v>
      </c>
      <c r="H4008" s="19">
        <v>9</v>
      </c>
    </row>
    <row r="4009" spans="1:8" ht="30" x14ac:dyDescent="0.25">
      <c r="A4009" s="40" t="s">
        <v>8043</v>
      </c>
      <c r="B4009" s="40"/>
      <c r="C4009" s="41" t="s">
        <v>8044</v>
      </c>
      <c r="D4009" s="42" t="s">
        <v>21</v>
      </c>
      <c r="E4009" s="43">
        <v>73373.05</v>
      </c>
      <c r="F4009" s="43">
        <v>122.02</v>
      </c>
      <c r="G4009" s="43">
        <v>73495.070000000007</v>
      </c>
      <c r="H4009" s="19">
        <v>9</v>
      </c>
    </row>
    <row r="4010" spans="1:8" ht="30" x14ac:dyDescent="0.25">
      <c r="A4010" s="40" t="s">
        <v>8045</v>
      </c>
      <c r="B4010" s="40"/>
      <c r="C4010" s="41" t="s">
        <v>8046</v>
      </c>
      <c r="D4010" s="42" t="s">
        <v>21</v>
      </c>
      <c r="E4010" s="43">
        <v>30869.02</v>
      </c>
      <c r="F4010" s="43">
        <v>122.02</v>
      </c>
      <c r="G4010" s="43">
        <v>30991.040000000001</v>
      </c>
      <c r="H4010" s="19">
        <v>9</v>
      </c>
    </row>
    <row r="4011" spans="1:8" ht="30" x14ac:dyDescent="0.25">
      <c r="A4011" s="40" t="s">
        <v>8047</v>
      </c>
      <c r="B4011" s="40"/>
      <c r="C4011" s="41" t="s">
        <v>8048</v>
      </c>
      <c r="D4011" s="42" t="s">
        <v>21</v>
      </c>
      <c r="E4011" s="43">
        <v>90321.42</v>
      </c>
      <c r="F4011" s="43">
        <v>122.02</v>
      </c>
      <c r="G4011" s="43">
        <v>90443.44</v>
      </c>
      <c r="H4011" s="19">
        <v>9</v>
      </c>
    </row>
    <row r="4012" spans="1:8" x14ac:dyDescent="0.25">
      <c r="A4012" s="40" t="s">
        <v>8049</v>
      </c>
      <c r="B4012" s="40"/>
      <c r="C4012" s="41" t="s">
        <v>8050</v>
      </c>
      <c r="D4012" s="42"/>
      <c r="E4012" s="43"/>
      <c r="F4012" s="43"/>
      <c r="G4012" s="43"/>
      <c r="H4012" s="19">
        <v>5</v>
      </c>
    </row>
    <row r="4013" spans="1:8" x14ac:dyDescent="0.25">
      <c r="A4013" s="40" t="s">
        <v>8051</v>
      </c>
      <c r="B4013" s="40"/>
      <c r="C4013" s="41" t="s">
        <v>8052</v>
      </c>
      <c r="D4013" s="42" t="s">
        <v>21</v>
      </c>
      <c r="E4013" s="43">
        <v>828.34</v>
      </c>
      <c r="F4013" s="43">
        <v>49.72</v>
      </c>
      <c r="G4013" s="43">
        <v>878.06</v>
      </c>
      <c r="H4013" s="19">
        <v>9</v>
      </c>
    </row>
    <row r="4014" spans="1:8" x14ac:dyDescent="0.25">
      <c r="A4014" s="40" t="s">
        <v>8053</v>
      </c>
      <c r="B4014" s="40"/>
      <c r="C4014" s="41" t="s">
        <v>8054</v>
      </c>
      <c r="D4014" s="42"/>
      <c r="E4014" s="43"/>
      <c r="F4014" s="43"/>
      <c r="G4014" s="43"/>
      <c r="H4014" s="19">
        <v>5</v>
      </c>
    </row>
    <row r="4015" spans="1:8" x14ac:dyDescent="0.25">
      <c r="A4015" s="40" t="s">
        <v>8055</v>
      </c>
      <c r="B4015" s="40"/>
      <c r="C4015" s="41" t="s">
        <v>8056</v>
      </c>
      <c r="D4015" s="42" t="s">
        <v>21</v>
      </c>
      <c r="E4015" s="43">
        <v>48.8</v>
      </c>
      <c r="F4015" s="43">
        <v>8.68</v>
      </c>
      <c r="G4015" s="43">
        <v>57.48</v>
      </c>
      <c r="H4015" s="19">
        <v>9</v>
      </c>
    </row>
    <row r="4016" spans="1:8" x14ac:dyDescent="0.25">
      <c r="A4016" s="40" t="s">
        <v>8057</v>
      </c>
      <c r="B4016" s="40"/>
      <c r="C4016" s="41" t="s">
        <v>8058</v>
      </c>
      <c r="D4016" s="42" t="s">
        <v>21</v>
      </c>
      <c r="E4016" s="43">
        <v>799.94</v>
      </c>
      <c r="F4016" s="43">
        <v>34.69</v>
      </c>
      <c r="G4016" s="43">
        <v>834.63</v>
      </c>
      <c r="H4016" s="19">
        <v>9</v>
      </c>
    </row>
    <row r="4017" spans="1:8" x14ac:dyDescent="0.25">
      <c r="A4017" s="40" t="s">
        <v>8059</v>
      </c>
      <c r="B4017" s="40"/>
      <c r="C4017" s="41" t="s">
        <v>8060</v>
      </c>
      <c r="D4017" s="42" t="s">
        <v>21</v>
      </c>
      <c r="E4017" s="43">
        <v>561.72</v>
      </c>
      <c r="F4017" s="43">
        <v>34.69</v>
      </c>
      <c r="G4017" s="43">
        <v>596.41</v>
      </c>
      <c r="H4017" s="19">
        <v>9</v>
      </c>
    </row>
    <row r="4018" spans="1:8" x14ac:dyDescent="0.25">
      <c r="A4018" s="40" t="s">
        <v>8061</v>
      </c>
      <c r="B4018" s="40"/>
      <c r="C4018" s="41" t="s">
        <v>8062</v>
      </c>
      <c r="D4018" s="42" t="s">
        <v>21</v>
      </c>
      <c r="E4018" s="43">
        <v>141.9</v>
      </c>
      <c r="F4018" s="43">
        <v>8.68</v>
      </c>
      <c r="G4018" s="43">
        <v>150.58000000000001</v>
      </c>
      <c r="H4018" s="19">
        <v>9</v>
      </c>
    </row>
    <row r="4019" spans="1:8" ht="30" x14ac:dyDescent="0.25">
      <c r="A4019" s="40" t="s">
        <v>8063</v>
      </c>
      <c r="B4019" s="40"/>
      <c r="C4019" s="41" t="s">
        <v>8064</v>
      </c>
      <c r="D4019" s="42" t="s">
        <v>21</v>
      </c>
      <c r="E4019" s="43">
        <v>1395.38</v>
      </c>
      <c r="F4019" s="43">
        <v>3.21</v>
      </c>
      <c r="G4019" s="43">
        <v>1398.59</v>
      </c>
      <c r="H4019" s="19">
        <v>9</v>
      </c>
    </row>
    <row r="4020" spans="1:8" x14ac:dyDescent="0.25">
      <c r="A4020" s="40" t="s">
        <v>8065</v>
      </c>
      <c r="B4020" s="40"/>
      <c r="C4020" s="41" t="s">
        <v>8066</v>
      </c>
      <c r="D4020" s="42"/>
      <c r="E4020" s="43"/>
      <c r="F4020" s="43"/>
      <c r="G4020" s="43"/>
      <c r="H4020" s="19">
        <v>5</v>
      </c>
    </row>
    <row r="4021" spans="1:8" ht="30" x14ac:dyDescent="0.25">
      <c r="A4021" s="40" t="s">
        <v>8067</v>
      </c>
      <c r="B4021" s="40"/>
      <c r="C4021" s="41" t="s">
        <v>8335</v>
      </c>
      <c r="D4021" s="42" t="s">
        <v>21</v>
      </c>
      <c r="E4021" s="43">
        <v>466.35</v>
      </c>
      <c r="F4021" s="43">
        <v>19.89</v>
      </c>
      <c r="G4021" s="43">
        <v>486.24</v>
      </c>
      <c r="H4021" s="19">
        <v>9</v>
      </c>
    </row>
    <row r="4022" spans="1:8" ht="30" x14ac:dyDescent="0.25">
      <c r="A4022" s="40" t="s">
        <v>8069</v>
      </c>
      <c r="B4022" s="40"/>
      <c r="C4022" s="41" t="s">
        <v>8070</v>
      </c>
      <c r="D4022" s="42" t="s">
        <v>334</v>
      </c>
      <c r="E4022" s="43">
        <v>451.22</v>
      </c>
      <c r="F4022" s="43">
        <v>346.96</v>
      </c>
      <c r="G4022" s="43">
        <v>798.18</v>
      </c>
      <c r="H4022" s="19">
        <v>9</v>
      </c>
    </row>
    <row r="4023" spans="1:8" ht="30" x14ac:dyDescent="0.25">
      <c r="A4023" s="40" t="s">
        <v>8336</v>
      </c>
      <c r="B4023" s="40"/>
      <c r="C4023" s="41" t="s">
        <v>8337</v>
      </c>
      <c r="D4023" s="42" t="s">
        <v>21</v>
      </c>
      <c r="E4023" s="43">
        <v>1051.53</v>
      </c>
      <c r="F4023" s="43">
        <v>25.36</v>
      </c>
      <c r="G4023" s="43">
        <v>1076.8900000000001</v>
      </c>
      <c r="H4023" s="19">
        <v>9</v>
      </c>
    </row>
    <row r="4024" spans="1:8" x14ac:dyDescent="0.25">
      <c r="A4024" s="40" t="s">
        <v>8071</v>
      </c>
      <c r="B4024" s="40"/>
      <c r="C4024" s="41" t="s">
        <v>8072</v>
      </c>
      <c r="D4024" s="42"/>
      <c r="E4024" s="43"/>
      <c r="F4024" s="43"/>
      <c r="G4024" s="43"/>
      <c r="H4024" s="19">
        <v>5</v>
      </c>
    </row>
    <row r="4025" spans="1:8" x14ac:dyDescent="0.25">
      <c r="A4025" s="40" t="s">
        <v>8073</v>
      </c>
      <c r="B4025" s="40"/>
      <c r="C4025" s="41" t="s">
        <v>8074</v>
      </c>
      <c r="D4025" s="42" t="s">
        <v>131</v>
      </c>
      <c r="E4025" s="43">
        <v>0.45</v>
      </c>
      <c r="F4025" s="43">
        <v>4.33</v>
      </c>
      <c r="G4025" s="43">
        <v>4.78</v>
      </c>
      <c r="H4025" s="19">
        <v>9</v>
      </c>
    </row>
    <row r="4026" spans="1:8" x14ac:dyDescent="0.25">
      <c r="A4026" s="40" t="s">
        <v>8075</v>
      </c>
      <c r="B4026" s="40"/>
      <c r="C4026" s="41" t="s">
        <v>8076</v>
      </c>
      <c r="D4026" s="42" t="s">
        <v>21</v>
      </c>
      <c r="E4026" s="43">
        <v>5.74</v>
      </c>
      <c r="F4026" s="43">
        <v>8.68</v>
      </c>
      <c r="G4026" s="43">
        <v>14.42</v>
      </c>
      <c r="H4026" s="19">
        <v>9</v>
      </c>
    </row>
    <row r="4027" spans="1:8" x14ac:dyDescent="0.25">
      <c r="A4027" s="40" t="s">
        <v>8077</v>
      </c>
      <c r="B4027" s="40"/>
      <c r="C4027" s="41" t="s">
        <v>8078</v>
      </c>
      <c r="D4027" s="42" t="s">
        <v>21</v>
      </c>
      <c r="E4027" s="43">
        <v>2.2599999999999998</v>
      </c>
      <c r="F4027" s="43">
        <v>8.68</v>
      </c>
      <c r="G4027" s="43">
        <v>10.94</v>
      </c>
      <c r="H4027" s="19">
        <v>9</v>
      </c>
    </row>
    <row r="4028" spans="1:8" ht="30" x14ac:dyDescent="0.25">
      <c r="A4028" s="40" t="s">
        <v>8079</v>
      </c>
      <c r="B4028" s="40"/>
      <c r="C4028" s="41" t="s">
        <v>8080</v>
      </c>
      <c r="D4028" s="42" t="s">
        <v>21</v>
      </c>
      <c r="E4028" s="43">
        <v>2.78</v>
      </c>
      <c r="F4028" s="43">
        <v>8.68</v>
      </c>
      <c r="G4028" s="43">
        <v>11.46</v>
      </c>
      <c r="H4028" s="19">
        <v>9</v>
      </c>
    </row>
    <row r="4029" spans="1:8" x14ac:dyDescent="0.25">
      <c r="A4029" s="40" t="s">
        <v>8081</v>
      </c>
      <c r="B4029" s="40"/>
      <c r="C4029" s="41" t="s">
        <v>8082</v>
      </c>
      <c r="D4029" s="42" t="s">
        <v>21</v>
      </c>
      <c r="E4029" s="43">
        <v>235.41</v>
      </c>
      <c r="F4029" s="43">
        <v>9.6300000000000008</v>
      </c>
      <c r="G4029" s="43">
        <v>245.04</v>
      </c>
      <c r="H4029" s="19">
        <v>9</v>
      </c>
    </row>
    <row r="4030" spans="1:8" x14ac:dyDescent="0.25">
      <c r="A4030" s="40" t="s">
        <v>8083</v>
      </c>
      <c r="B4030" s="40"/>
      <c r="C4030" s="41" t="s">
        <v>8084</v>
      </c>
      <c r="D4030" s="42" t="s">
        <v>21</v>
      </c>
      <c r="E4030" s="43">
        <v>493.31</v>
      </c>
      <c r="F4030" s="43">
        <v>9.6300000000000008</v>
      </c>
      <c r="G4030" s="43">
        <v>502.94</v>
      </c>
      <c r="H4030" s="19">
        <v>9</v>
      </c>
    </row>
    <row r="4031" spans="1:8" x14ac:dyDescent="0.25">
      <c r="A4031" s="40" t="s">
        <v>8085</v>
      </c>
      <c r="B4031" s="40"/>
      <c r="C4031" s="41" t="s">
        <v>8086</v>
      </c>
      <c r="D4031" s="42" t="s">
        <v>21</v>
      </c>
      <c r="E4031" s="43">
        <v>5.62</v>
      </c>
      <c r="F4031" s="43">
        <v>15.25</v>
      </c>
      <c r="G4031" s="43">
        <v>20.87</v>
      </c>
      <c r="H4031" s="19">
        <v>9</v>
      </c>
    </row>
    <row r="4032" spans="1:8" x14ac:dyDescent="0.25">
      <c r="A4032" s="40" t="s">
        <v>8087</v>
      </c>
      <c r="B4032" s="40"/>
      <c r="C4032" s="41" t="s">
        <v>8088</v>
      </c>
      <c r="D4032" s="42" t="s">
        <v>21</v>
      </c>
      <c r="E4032" s="43">
        <v>25.79</v>
      </c>
      <c r="F4032" s="43">
        <v>15.25</v>
      </c>
      <c r="G4032" s="43">
        <v>41.04</v>
      </c>
      <c r="H4032" s="19">
        <v>9</v>
      </c>
    </row>
    <row r="4033" spans="1:8" x14ac:dyDescent="0.25">
      <c r="A4033" s="40" t="s">
        <v>8089</v>
      </c>
      <c r="B4033" s="40"/>
      <c r="C4033" s="41" t="s">
        <v>8090</v>
      </c>
      <c r="D4033" s="42" t="s">
        <v>21</v>
      </c>
      <c r="E4033" s="43">
        <v>73.13</v>
      </c>
      <c r="F4033" s="43">
        <v>1.76</v>
      </c>
      <c r="G4033" s="43">
        <v>74.89</v>
      </c>
      <c r="H4033" s="19">
        <v>9</v>
      </c>
    </row>
    <row r="4034" spans="1:8" x14ac:dyDescent="0.25">
      <c r="A4034" s="40" t="s">
        <v>8091</v>
      </c>
      <c r="B4034" s="40"/>
      <c r="C4034" s="41" t="s">
        <v>8092</v>
      </c>
      <c r="D4034" s="42" t="s">
        <v>21</v>
      </c>
      <c r="E4034" s="43">
        <v>186.98</v>
      </c>
      <c r="F4034" s="43">
        <v>9.9499999999999993</v>
      </c>
      <c r="G4034" s="43">
        <v>196.93</v>
      </c>
      <c r="H4034" s="19">
        <v>9</v>
      </c>
    </row>
    <row r="4035" spans="1:8" x14ac:dyDescent="0.25">
      <c r="A4035" s="40" t="s">
        <v>8093</v>
      </c>
      <c r="B4035" s="40"/>
      <c r="C4035" s="41" t="s">
        <v>8094</v>
      </c>
      <c r="D4035" s="42" t="s">
        <v>21</v>
      </c>
      <c r="E4035" s="43">
        <v>79.040000000000006</v>
      </c>
      <c r="F4035" s="43">
        <v>6.42</v>
      </c>
      <c r="G4035" s="43">
        <v>85.46</v>
      </c>
      <c r="H4035" s="19">
        <v>9</v>
      </c>
    </row>
    <row r="4036" spans="1:8" x14ac:dyDescent="0.25">
      <c r="A4036" s="40" t="s">
        <v>8095</v>
      </c>
      <c r="B4036" s="40"/>
      <c r="C4036" s="41" t="s">
        <v>8096</v>
      </c>
      <c r="D4036" s="42" t="s">
        <v>21</v>
      </c>
      <c r="E4036" s="43">
        <v>102.32</v>
      </c>
      <c r="F4036" s="43">
        <v>6.42</v>
      </c>
      <c r="G4036" s="43">
        <v>108.74</v>
      </c>
      <c r="H4036" s="19">
        <v>9</v>
      </c>
    </row>
    <row r="4037" spans="1:8" x14ac:dyDescent="0.25">
      <c r="A4037" s="40" t="s">
        <v>8097</v>
      </c>
      <c r="B4037" s="40"/>
      <c r="C4037" s="41" t="s">
        <v>8098</v>
      </c>
      <c r="D4037" s="42" t="s">
        <v>21</v>
      </c>
      <c r="E4037" s="43">
        <v>157.69</v>
      </c>
      <c r="F4037" s="43">
        <v>6.42</v>
      </c>
      <c r="G4037" s="43">
        <v>164.11</v>
      </c>
      <c r="H4037" s="19">
        <v>9</v>
      </c>
    </row>
    <row r="4038" spans="1:8" x14ac:dyDescent="0.25">
      <c r="A4038" s="40" t="s">
        <v>8099</v>
      </c>
      <c r="B4038" s="40"/>
      <c r="C4038" s="41" t="s">
        <v>8100</v>
      </c>
      <c r="D4038" s="42" t="s">
        <v>21</v>
      </c>
      <c r="E4038" s="43">
        <v>99.37</v>
      </c>
      <c r="F4038" s="43">
        <v>1.76</v>
      </c>
      <c r="G4038" s="43">
        <v>101.13</v>
      </c>
      <c r="H4038" s="19">
        <v>9</v>
      </c>
    </row>
    <row r="4039" spans="1:8" x14ac:dyDescent="0.25">
      <c r="A4039" s="40" t="s">
        <v>8101</v>
      </c>
      <c r="B4039" s="40"/>
      <c r="C4039" s="41" t="s">
        <v>8102</v>
      </c>
      <c r="D4039" s="42" t="s">
        <v>21</v>
      </c>
      <c r="E4039" s="43">
        <v>102.34</v>
      </c>
      <c r="F4039" s="43">
        <v>1.76</v>
      </c>
      <c r="G4039" s="43">
        <v>104.1</v>
      </c>
      <c r="H4039" s="19">
        <v>9</v>
      </c>
    </row>
    <row r="4040" spans="1:8" x14ac:dyDescent="0.25">
      <c r="A4040" s="40" t="s">
        <v>8103</v>
      </c>
      <c r="B4040" s="40"/>
      <c r="C4040" s="41" t="s">
        <v>8104</v>
      </c>
      <c r="D4040" s="42" t="s">
        <v>21</v>
      </c>
      <c r="E4040" s="43">
        <v>10.49</v>
      </c>
      <c r="F4040" s="43">
        <v>3.53</v>
      </c>
      <c r="G4040" s="43">
        <v>14.02</v>
      </c>
      <c r="H4040" s="19">
        <v>9</v>
      </c>
    </row>
    <row r="4041" spans="1:8" x14ac:dyDescent="0.25">
      <c r="A4041" s="40" t="s">
        <v>8105</v>
      </c>
      <c r="B4041" s="40"/>
      <c r="C4041" s="41" t="s">
        <v>8106</v>
      </c>
      <c r="D4041" s="42" t="s">
        <v>21</v>
      </c>
      <c r="E4041" s="43">
        <v>14.43</v>
      </c>
      <c r="F4041" s="43">
        <v>3.53</v>
      </c>
      <c r="G4041" s="43">
        <v>17.96</v>
      </c>
      <c r="H4041" s="19">
        <v>9</v>
      </c>
    </row>
    <row r="4042" spans="1:8" x14ac:dyDescent="0.25">
      <c r="A4042" s="40" t="s">
        <v>8107</v>
      </c>
      <c r="B4042" s="40"/>
      <c r="C4042" s="41" t="s">
        <v>8108</v>
      </c>
      <c r="D4042" s="42" t="s">
        <v>21</v>
      </c>
      <c r="E4042" s="43">
        <v>17.54</v>
      </c>
      <c r="F4042" s="43">
        <v>16.41</v>
      </c>
      <c r="G4042" s="43">
        <v>33.950000000000003</v>
      </c>
      <c r="H4042" s="19">
        <v>9</v>
      </c>
    </row>
    <row r="4043" spans="1:8" x14ac:dyDescent="0.25">
      <c r="A4043" s="40" t="s">
        <v>8109</v>
      </c>
      <c r="B4043" s="40"/>
      <c r="C4043" s="41" t="s">
        <v>8110</v>
      </c>
      <c r="D4043" s="42" t="s">
        <v>21</v>
      </c>
      <c r="E4043" s="43">
        <v>8.0399999999999991</v>
      </c>
      <c r="F4043" s="43">
        <v>9.9499999999999993</v>
      </c>
      <c r="G4043" s="43">
        <v>17.989999999999998</v>
      </c>
      <c r="H4043" s="19">
        <v>9</v>
      </c>
    </row>
    <row r="4044" spans="1:8" x14ac:dyDescent="0.25">
      <c r="A4044" s="40" t="s">
        <v>8111</v>
      </c>
      <c r="B4044" s="40"/>
      <c r="C4044" s="41" t="s">
        <v>8112</v>
      </c>
      <c r="D4044" s="42" t="s">
        <v>21</v>
      </c>
      <c r="E4044" s="43">
        <v>11.38</v>
      </c>
      <c r="F4044" s="43">
        <v>9.9499999999999993</v>
      </c>
      <c r="G4044" s="43">
        <v>21.33</v>
      </c>
      <c r="H4044" s="19">
        <v>9</v>
      </c>
    </row>
    <row r="4045" spans="1:8" ht="30" x14ac:dyDescent="0.25">
      <c r="A4045" s="40" t="s">
        <v>8113</v>
      </c>
      <c r="B4045" s="40"/>
      <c r="C4045" s="41" t="s">
        <v>8114</v>
      </c>
      <c r="D4045" s="42" t="s">
        <v>21</v>
      </c>
      <c r="E4045" s="43">
        <v>14.48</v>
      </c>
      <c r="F4045" s="43">
        <v>9.9499999999999993</v>
      </c>
      <c r="G4045" s="43">
        <v>24.43</v>
      </c>
      <c r="H4045" s="19">
        <v>9</v>
      </c>
    </row>
    <row r="4046" spans="1:8" ht="30" x14ac:dyDescent="0.25">
      <c r="A4046" s="40" t="s">
        <v>8115</v>
      </c>
      <c r="B4046" s="40"/>
      <c r="C4046" s="41" t="s">
        <v>8116</v>
      </c>
      <c r="D4046" s="42" t="s">
        <v>21</v>
      </c>
      <c r="E4046" s="43">
        <v>34.909999999999997</v>
      </c>
      <c r="F4046" s="43">
        <v>16.84</v>
      </c>
      <c r="G4046" s="43">
        <v>51.75</v>
      </c>
      <c r="H4046" s="19">
        <v>9</v>
      </c>
    </row>
    <row r="4047" spans="1:8" x14ac:dyDescent="0.25">
      <c r="A4047" s="40" t="s">
        <v>8117</v>
      </c>
      <c r="B4047" s="40"/>
      <c r="C4047" s="41" t="s">
        <v>8118</v>
      </c>
      <c r="D4047" s="42" t="s">
        <v>21</v>
      </c>
      <c r="E4047" s="43">
        <v>11.41</v>
      </c>
      <c r="F4047" s="43">
        <v>8.68</v>
      </c>
      <c r="G4047" s="43">
        <v>20.09</v>
      </c>
      <c r="H4047" s="19">
        <v>9</v>
      </c>
    </row>
    <row r="4048" spans="1:8" ht="30" x14ac:dyDescent="0.25">
      <c r="A4048" s="40" t="s">
        <v>8119</v>
      </c>
      <c r="B4048" s="40"/>
      <c r="C4048" s="41" t="s">
        <v>8120</v>
      </c>
      <c r="D4048" s="42" t="s">
        <v>21</v>
      </c>
      <c r="E4048" s="43">
        <v>85.89</v>
      </c>
      <c r="F4048" s="43">
        <v>30.51</v>
      </c>
      <c r="G4048" s="43">
        <v>116.4</v>
      </c>
      <c r="H4048" s="19">
        <v>9</v>
      </c>
    </row>
    <row r="4049" spans="1:8" x14ac:dyDescent="0.25">
      <c r="A4049" s="40" t="s">
        <v>8121</v>
      </c>
      <c r="B4049" s="40"/>
      <c r="C4049" s="41" t="s">
        <v>8122</v>
      </c>
      <c r="D4049" s="42"/>
      <c r="E4049" s="43"/>
      <c r="F4049" s="43"/>
      <c r="G4049" s="43"/>
      <c r="H4049" s="19">
        <v>2</v>
      </c>
    </row>
    <row r="4050" spans="1:8" x14ac:dyDescent="0.25">
      <c r="A4050" s="40" t="s">
        <v>8123</v>
      </c>
      <c r="B4050" s="40"/>
      <c r="C4050" s="41" t="s">
        <v>8124</v>
      </c>
      <c r="D4050" s="42"/>
      <c r="E4050" s="43"/>
      <c r="F4050" s="43"/>
      <c r="G4050" s="43"/>
      <c r="H4050" s="19">
        <v>5</v>
      </c>
    </row>
    <row r="4051" spans="1:8" ht="30" x14ac:dyDescent="0.25">
      <c r="A4051" s="40" t="s">
        <v>8269</v>
      </c>
      <c r="B4051" s="40"/>
      <c r="C4051" s="41" t="s">
        <v>8338</v>
      </c>
      <c r="D4051" s="42" t="s">
        <v>73</v>
      </c>
      <c r="E4051" s="43">
        <v>263.73</v>
      </c>
      <c r="F4051" s="43">
        <v>2.96</v>
      </c>
      <c r="G4051" s="43">
        <v>266.69</v>
      </c>
      <c r="H4051" s="19">
        <v>9</v>
      </c>
    </row>
    <row r="4052" spans="1:8" ht="30" x14ac:dyDescent="0.25">
      <c r="A4052" s="40" t="s">
        <v>8270</v>
      </c>
      <c r="B4052" s="40"/>
      <c r="C4052" s="41" t="s">
        <v>8339</v>
      </c>
      <c r="D4052" s="42" t="s">
        <v>73</v>
      </c>
      <c r="E4052" s="43">
        <v>214.96</v>
      </c>
      <c r="F4052" s="43">
        <v>2.4900000000000002</v>
      </c>
      <c r="G4052" s="43">
        <v>217.45</v>
      </c>
      <c r="H4052" s="19">
        <v>9</v>
      </c>
    </row>
    <row r="4053" spans="1:8" ht="30" x14ac:dyDescent="0.25">
      <c r="A4053" s="40" t="s">
        <v>8271</v>
      </c>
      <c r="B4053" s="40"/>
      <c r="C4053" s="41" t="s">
        <v>8340</v>
      </c>
      <c r="D4053" s="42" t="s">
        <v>73</v>
      </c>
      <c r="E4053" s="43">
        <v>215.69</v>
      </c>
      <c r="F4053" s="43">
        <v>2.5</v>
      </c>
      <c r="G4053" s="43">
        <v>218.19</v>
      </c>
      <c r="H4053" s="19">
        <v>9</v>
      </c>
    </row>
    <row r="4054" spans="1:8" x14ac:dyDescent="0.25">
      <c r="A4054" s="40" t="s">
        <v>8131</v>
      </c>
      <c r="B4054" s="40"/>
      <c r="C4054" s="41" t="s">
        <v>8132</v>
      </c>
      <c r="D4054" s="42" t="s">
        <v>131</v>
      </c>
      <c r="E4054" s="43">
        <v>420.03</v>
      </c>
      <c r="F4054" s="43">
        <v>12.42</v>
      </c>
      <c r="G4054" s="43">
        <v>432.45</v>
      </c>
      <c r="H4054" s="19">
        <v>9</v>
      </c>
    </row>
    <row r="4055" spans="1:8" x14ac:dyDescent="0.25">
      <c r="A4055" s="40" t="s">
        <v>8133</v>
      </c>
      <c r="B4055" s="40"/>
      <c r="C4055" s="41" t="s">
        <v>8134</v>
      </c>
      <c r="D4055" s="42"/>
      <c r="E4055" s="43"/>
      <c r="F4055" s="43"/>
      <c r="G4055" s="43"/>
      <c r="H4055" s="19">
        <v>5</v>
      </c>
    </row>
    <row r="4056" spans="1:8" x14ac:dyDescent="0.25">
      <c r="A4056" s="40" t="s">
        <v>8135</v>
      </c>
      <c r="B4056" s="40"/>
      <c r="C4056" s="41" t="s">
        <v>8136</v>
      </c>
      <c r="D4056" s="42" t="s">
        <v>73</v>
      </c>
      <c r="E4056" s="43">
        <v>75.06</v>
      </c>
      <c r="F4056" s="43"/>
      <c r="G4056" s="43">
        <v>75.06</v>
      </c>
      <c r="H4056" s="19">
        <v>9</v>
      </c>
    </row>
    <row r="4057" spans="1:8" x14ac:dyDescent="0.25">
      <c r="A4057" s="40" t="s">
        <v>8137</v>
      </c>
      <c r="B4057" s="40"/>
      <c r="C4057" s="41" t="s">
        <v>8138</v>
      </c>
      <c r="D4057" s="42" t="s">
        <v>73</v>
      </c>
      <c r="E4057" s="43">
        <v>40.72</v>
      </c>
      <c r="F4057" s="43"/>
      <c r="G4057" s="43">
        <v>40.72</v>
      </c>
      <c r="H4057" s="19">
        <v>9</v>
      </c>
    </row>
    <row r="4058" spans="1:8" ht="30" x14ac:dyDescent="0.25">
      <c r="A4058" s="40" t="s">
        <v>8139</v>
      </c>
      <c r="B4058" s="40"/>
      <c r="C4058" s="41" t="s">
        <v>8140</v>
      </c>
      <c r="D4058" s="42" t="s">
        <v>73</v>
      </c>
      <c r="E4058" s="43">
        <v>175.62</v>
      </c>
      <c r="F4058" s="43"/>
      <c r="G4058" s="43">
        <v>175.62</v>
      </c>
      <c r="H4058" s="19">
        <v>9</v>
      </c>
    </row>
    <row r="4059" spans="1:8" ht="30" x14ac:dyDescent="0.25">
      <c r="A4059" s="40" t="s">
        <v>8141</v>
      </c>
      <c r="B4059" s="40"/>
      <c r="C4059" s="41" t="s">
        <v>8142</v>
      </c>
      <c r="D4059" s="42" t="s">
        <v>73</v>
      </c>
      <c r="E4059" s="43">
        <v>219.53</v>
      </c>
      <c r="F4059" s="43"/>
      <c r="G4059" s="43">
        <v>219.53</v>
      </c>
      <c r="H4059" s="19">
        <v>9</v>
      </c>
    </row>
    <row r="4060" spans="1:8" ht="30" x14ac:dyDescent="0.25">
      <c r="A4060" s="40" t="s">
        <v>8143</v>
      </c>
      <c r="B4060" s="40"/>
      <c r="C4060" s="41" t="s">
        <v>8144</v>
      </c>
      <c r="D4060" s="42" t="s">
        <v>73</v>
      </c>
      <c r="E4060" s="43">
        <v>75.510000000000005</v>
      </c>
      <c r="F4060" s="43"/>
      <c r="G4060" s="43">
        <v>75.510000000000005</v>
      </c>
      <c r="H4060" s="19">
        <v>9</v>
      </c>
    </row>
    <row r="4061" spans="1:8" ht="30" x14ac:dyDescent="0.25">
      <c r="A4061" s="40" t="s">
        <v>8145</v>
      </c>
      <c r="B4061" s="40"/>
      <c r="C4061" s="41" t="s">
        <v>8146</v>
      </c>
      <c r="D4061" s="42" t="s">
        <v>73</v>
      </c>
      <c r="E4061" s="43">
        <v>121.2</v>
      </c>
      <c r="F4061" s="43"/>
      <c r="G4061" s="43">
        <v>121.2</v>
      </c>
      <c r="H4061" s="19">
        <v>9</v>
      </c>
    </row>
    <row r="4062" spans="1:8" ht="30" x14ac:dyDescent="0.25">
      <c r="A4062" s="40" t="s">
        <v>8147</v>
      </c>
      <c r="B4062" s="40"/>
      <c r="C4062" s="41" t="s">
        <v>8148</v>
      </c>
      <c r="D4062" s="42" t="s">
        <v>73</v>
      </c>
      <c r="E4062" s="43">
        <v>125.11</v>
      </c>
      <c r="F4062" s="43"/>
      <c r="G4062" s="43">
        <v>125.11</v>
      </c>
      <c r="H4062" s="19">
        <v>9</v>
      </c>
    </row>
    <row r="4063" spans="1:8" x14ac:dyDescent="0.25">
      <c r="A4063" s="40" t="s">
        <v>8149</v>
      </c>
      <c r="B4063" s="40"/>
      <c r="C4063" s="41" t="s">
        <v>8150</v>
      </c>
      <c r="D4063" s="42" t="s">
        <v>73</v>
      </c>
      <c r="E4063" s="43">
        <v>226.27</v>
      </c>
      <c r="F4063" s="43"/>
      <c r="G4063" s="43">
        <v>226.27</v>
      </c>
      <c r="H4063" s="19">
        <v>9</v>
      </c>
    </row>
    <row r="4064" spans="1:8" x14ac:dyDescent="0.25">
      <c r="A4064" s="40" t="s">
        <v>8151</v>
      </c>
      <c r="B4064" s="40"/>
      <c r="C4064" s="41" t="s">
        <v>8152</v>
      </c>
      <c r="D4064" s="42" t="s">
        <v>73</v>
      </c>
      <c r="E4064" s="43">
        <v>190.27</v>
      </c>
      <c r="F4064" s="43"/>
      <c r="G4064" s="43">
        <v>190.27</v>
      </c>
      <c r="H4064" s="19">
        <v>9</v>
      </c>
    </row>
    <row r="4065" spans="1:8" ht="30" x14ac:dyDescent="0.25">
      <c r="A4065" s="40" t="s">
        <v>8153</v>
      </c>
      <c r="B4065" s="40"/>
      <c r="C4065" s="41" t="s">
        <v>8154</v>
      </c>
      <c r="D4065" s="42" t="s">
        <v>73</v>
      </c>
      <c r="E4065" s="43">
        <v>39.46</v>
      </c>
      <c r="F4065" s="43"/>
      <c r="G4065" s="43">
        <v>39.46</v>
      </c>
      <c r="H4065" s="19">
        <v>9</v>
      </c>
    </row>
    <row r="4066" spans="1:8" x14ac:dyDescent="0.25">
      <c r="A4066" s="40" t="s">
        <v>8155</v>
      </c>
      <c r="B4066" s="40"/>
      <c r="C4066" s="41" t="s">
        <v>8156</v>
      </c>
      <c r="D4066" s="42"/>
      <c r="E4066" s="43"/>
      <c r="F4066" s="43"/>
      <c r="G4066" s="43"/>
      <c r="H4066" s="19">
        <v>5</v>
      </c>
    </row>
    <row r="4067" spans="1:8" ht="30" x14ac:dyDescent="0.25">
      <c r="A4067" s="40" t="s">
        <v>8157</v>
      </c>
      <c r="B4067" s="40"/>
      <c r="C4067" s="41" t="s">
        <v>8158</v>
      </c>
      <c r="D4067" s="42" t="s">
        <v>73</v>
      </c>
      <c r="E4067" s="43">
        <v>1484.35</v>
      </c>
      <c r="F4067" s="43">
        <v>22.45</v>
      </c>
      <c r="G4067" s="43">
        <v>1506.8</v>
      </c>
      <c r="H4067" s="19">
        <v>9</v>
      </c>
    </row>
    <row r="4068" spans="1:8" ht="30" x14ac:dyDescent="0.25">
      <c r="A4068" s="40" t="s">
        <v>8159</v>
      </c>
      <c r="B4068" s="40"/>
      <c r="C4068" s="41" t="s">
        <v>8160</v>
      </c>
      <c r="D4068" s="42" t="s">
        <v>73</v>
      </c>
      <c r="E4068" s="43">
        <v>1547.27</v>
      </c>
      <c r="F4068" s="43">
        <v>22.44</v>
      </c>
      <c r="G4068" s="43">
        <v>1569.71</v>
      </c>
      <c r="H4068" s="19">
        <v>9</v>
      </c>
    </row>
    <row r="4069" spans="1:8" ht="30" x14ac:dyDescent="0.25">
      <c r="A4069" s="40" t="s">
        <v>8161</v>
      </c>
      <c r="B4069" s="40"/>
      <c r="C4069" s="41" t="s">
        <v>8162</v>
      </c>
      <c r="D4069" s="42" t="s">
        <v>73</v>
      </c>
      <c r="E4069" s="43">
        <v>1670.17</v>
      </c>
      <c r="F4069" s="43">
        <v>22.44</v>
      </c>
      <c r="G4069" s="43">
        <v>1692.61</v>
      </c>
      <c r="H4069" s="19">
        <v>9</v>
      </c>
    </row>
    <row r="4070" spans="1:8" ht="30" x14ac:dyDescent="0.25">
      <c r="A4070" s="40" t="s">
        <v>8163</v>
      </c>
      <c r="B4070" s="40"/>
      <c r="C4070" s="41" t="s">
        <v>8164</v>
      </c>
      <c r="D4070" s="42" t="s">
        <v>73</v>
      </c>
      <c r="E4070" s="43">
        <v>1724.26</v>
      </c>
      <c r="F4070" s="43">
        <v>22.44</v>
      </c>
      <c r="G4070" s="43">
        <v>1746.7</v>
      </c>
      <c r="H4070" s="19">
        <v>9</v>
      </c>
    </row>
    <row r="4071" spans="1:8" ht="45" x14ac:dyDescent="0.25">
      <c r="A4071" s="40" t="s">
        <v>8165</v>
      </c>
      <c r="B4071" s="40"/>
      <c r="C4071" s="41" t="s">
        <v>8166</v>
      </c>
      <c r="D4071" s="42" t="s">
        <v>73</v>
      </c>
      <c r="E4071" s="43">
        <v>2105.48</v>
      </c>
      <c r="F4071" s="43">
        <v>22.44</v>
      </c>
      <c r="G4071" s="43">
        <v>2127.92</v>
      </c>
      <c r="H4071" s="19">
        <v>9</v>
      </c>
    </row>
    <row r="4072" spans="1:8" ht="30" x14ac:dyDescent="0.25">
      <c r="A4072" s="40" t="s">
        <v>8167</v>
      </c>
      <c r="B4072" s="40"/>
      <c r="C4072" s="41" t="s">
        <v>8168</v>
      </c>
      <c r="D4072" s="42" t="s">
        <v>73</v>
      </c>
      <c r="E4072" s="43">
        <v>1688.2</v>
      </c>
      <c r="F4072" s="43">
        <v>33.659999999999997</v>
      </c>
      <c r="G4072" s="43">
        <v>1721.86</v>
      </c>
      <c r="H4072" s="19">
        <v>9</v>
      </c>
    </row>
    <row r="4073" spans="1:8" ht="30" x14ac:dyDescent="0.25">
      <c r="A4073" s="40" t="s">
        <v>8169</v>
      </c>
      <c r="B4073" s="40"/>
      <c r="C4073" s="41" t="s">
        <v>8170</v>
      </c>
      <c r="D4073" s="42" t="s">
        <v>73</v>
      </c>
      <c r="E4073" s="43">
        <v>1614.61</v>
      </c>
      <c r="F4073" s="43">
        <v>33.659999999999997</v>
      </c>
      <c r="G4073" s="43">
        <v>1648.27</v>
      </c>
      <c r="H4073" s="19">
        <v>9</v>
      </c>
    </row>
    <row r="4074" spans="1:8" ht="45" x14ac:dyDescent="0.25">
      <c r="A4074" s="40" t="s">
        <v>8171</v>
      </c>
      <c r="B4074" s="40"/>
      <c r="C4074" s="41" t="s">
        <v>8172</v>
      </c>
      <c r="D4074" s="42" t="s">
        <v>73</v>
      </c>
      <c r="E4074" s="43">
        <v>1914.5</v>
      </c>
      <c r="F4074" s="43">
        <v>33.659999999999997</v>
      </c>
      <c r="G4074" s="43">
        <v>1948.16</v>
      </c>
      <c r="H4074" s="19">
        <v>9</v>
      </c>
    </row>
    <row r="4075" spans="1:8" x14ac:dyDescent="0.25">
      <c r="A4075" s="40" t="s">
        <v>8173</v>
      </c>
      <c r="B4075" s="40"/>
      <c r="C4075" s="41" t="s">
        <v>8174</v>
      </c>
      <c r="D4075" s="42"/>
      <c r="E4075" s="43"/>
      <c r="F4075" s="43"/>
      <c r="G4075" s="43"/>
      <c r="H4075" s="19">
        <v>5</v>
      </c>
    </row>
    <row r="4076" spans="1:8" ht="30" x14ac:dyDescent="0.25">
      <c r="A4076" s="40" t="s">
        <v>8175</v>
      </c>
      <c r="B4076" s="40"/>
      <c r="C4076" s="41" t="s">
        <v>8176</v>
      </c>
      <c r="D4076" s="42" t="s">
        <v>21</v>
      </c>
      <c r="E4076" s="43">
        <v>1151.8499999999999</v>
      </c>
      <c r="F4076" s="43">
        <v>98.01</v>
      </c>
      <c r="G4076" s="43">
        <v>1249.8599999999999</v>
      </c>
      <c r="H4076" s="19">
        <v>9</v>
      </c>
    </row>
    <row r="4077" spans="1:8" x14ac:dyDescent="0.25">
      <c r="A4077" s="40" t="s">
        <v>8177</v>
      </c>
      <c r="B4077" s="40"/>
      <c r="C4077" s="41" t="s">
        <v>8178</v>
      </c>
      <c r="D4077" s="42" t="s">
        <v>21</v>
      </c>
      <c r="E4077" s="43">
        <v>3311.17</v>
      </c>
      <c r="F4077" s="43">
        <v>98.01</v>
      </c>
      <c r="G4077" s="43">
        <v>3409.18</v>
      </c>
      <c r="H4077" s="19">
        <v>9</v>
      </c>
    </row>
    <row r="4078" spans="1:8" x14ac:dyDescent="0.25">
      <c r="A4078" s="40" t="s">
        <v>8179</v>
      </c>
      <c r="B4078" s="40"/>
      <c r="C4078" s="41" t="s">
        <v>8180</v>
      </c>
      <c r="D4078" s="42" t="s">
        <v>21</v>
      </c>
      <c r="E4078" s="43">
        <v>5600.09</v>
      </c>
      <c r="F4078" s="43">
        <v>167.63</v>
      </c>
      <c r="G4078" s="43">
        <v>5767.72</v>
      </c>
      <c r="H4078" s="19">
        <v>9</v>
      </c>
    </row>
    <row r="4079" spans="1:8" ht="30" x14ac:dyDescent="0.25">
      <c r="A4079" s="40" t="s">
        <v>8181</v>
      </c>
      <c r="B4079" s="40"/>
      <c r="C4079" s="41" t="s">
        <v>8182</v>
      </c>
      <c r="D4079" s="42" t="s">
        <v>21</v>
      </c>
      <c r="E4079" s="43">
        <v>5627.3</v>
      </c>
      <c r="F4079" s="43">
        <v>98.01</v>
      </c>
      <c r="G4079" s="43">
        <v>5725.31</v>
      </c>
      <c r="H4079" s="19">
        <v>9</v>
      </c>
    </row>
    <row r="4080" spans="1:8" x14ac:dyDescent="0.25">
      <c r="A4080" s="40" t="s">
        <v>8183</v>
      </c>
      <c r="B4080" s="40"/>
      <c r="C4080" s="41" t="s">
        <v>8184</v>
      </c>
      <c r="D4080" s="42" t="s">
        <v>21</v>
      </c>
      <c r="E4080" s="43">
        <v>2784.49</v>
      </c>
      <c r="F4080" s="43">
        <v>61.01</v>
      </c>
      <c r="G4080" s="43">
        <v>2845.5</v>
      </c>
      <c r="H4080" s="19">
        <v>9</v>
      </c>
    </row>
    <row r="4081" spans="1:8" ht="30" x14ac:dyDescent="0.25">
      <c r="A4081" s="40" t="s">
        <v>8185</v>
      </c>
      <c r="B4081" s="40"/>
      <c r="C4081" s="41" t="s">
        <v>8186</v>
      </c>
      <c r="D4081" s="42" t="s">
        <v>21</v>
      </c>
      <c r="E4081" s="43">
        <v>1882.62</v>
      </c>
      <c r="F4081" s="43">
        <v>98.01</v>
      </c>
      <c r="G4081" s="43">
        <v>1980.63</v>
      </c>
      <c r="H4081" s="19">
        <v>9</v>
      </c>
    </row>
    <row r="4082" spans="1:8" x14ac:dyDescent="0.25">
      <c r="A4082" s="40" t="s">
        <v>8187</v>
      </c>
      <c r="B4082" s="40"/>
      <c r="C4082" s="41" t="s">
        <v>8188</v>
      </c>
      <c r="D4082" s="42" t="s">
        <v>21</v>
      </c>
      <c r="E4082" s="43">
        <v>2808.74</v>
      </c>
      <c r="F4082" s="43">
        <v>98.01</v>
      </c>
      <c r="G4082" s="43">
        <v>2906.75</v>
      </c>
      <c r="H4082" s="19">
        <v>9</v>
      </c>
    </row>
    <row r="4083" spans="1:8" x14ac:dyDescent="0.25">
      <c r="A4083" s="40" t="s">
        <v>8189</v>
      </c>
      <c r="B4083" s="40"/>
      <c r="C4083" s="41" t="s">
        <v>8190</v>
      </c>
      <c r="D4083" s="42"/>
      <c r="E4083" s="43"/>
      <c r="F4083" s="43"/>
      <c r="G4083" s="43"/>
      <c r="H4083" s="19">
        <v>5</v>
      </c>
    </row>
    <row r="4084" spans="1:8" x14ac:dyDescent="0.25">
      <c r="A4084" s="40" t="s">
        <v>8191</v>
      </c>
      <c r="B4084" s="40"/>
      <c r="C4084" s="41" t="s">
        <v>8192</v>
      </c>
      <c r="D4084" s="42" t="s">
        <v>21</v>
      </c>
      <c r="E4084" s="43">
        <v>425.02</v>
      </c>
      <c r="F4084" s="43">
        <v>20.64</v>
      </c>
      <c r="G4084" s="43">
        <v>445.66</v>
      </c>
      <c r="H4084" s="19">
        <v>9</v>
      </c>
    </row>
    <row r="4085" spans="1:8" x14ac:dyDescent="0.25">
      <c r="A4085" s="40" t="s">
        <v>8193</v>
      </c>
      <c r="B4085" s="40"/>
      <c r="C4085" s="41" t="s">
        <v>8194</v>
      </c>
      <c r="D4085" s="42" t="s">
        <v>21</v>
      </c>
      <c r="E4085" s="43">
        <v>3428.66</v>
      </c>
      <c r="F4085" s="43">
        <v>45.86</v>
      </c>
      <c r="G4085" s="43">
        <v>3474.52</v>
      </c>
      <c r="H4085" s="19">
        <v>9</v>
      </c>
    </row>
    <row r="4086" spans="1:8" x14ac:dyDescent="0.25">
      <c r="A4086" s="40" t="s">
        <v>8195</v>
      </c>
      <c r="B4086" s="40"/>
      <c r="C4086" s="41" t="s">
        <v>8196</v>
      </c>
      <c r="D4086" s="42" t="s">
        <v>21</v>
      </c>
      <c r="E4086" s="43">
        <v>1558.75</v>
      </c>
      <c r="F4086" s="43">
        <v>30.51</v>
      </c>
      <c r="G4086" s="43">
        <v>1589.26</v>
      </c>
      <c r="H4086" s="19">
        <v>9</v>
      </c>
    </row>
    <row r="4087" spans="1:8" ht="30" x14ac:dyDescent="0.25">
      <c r="A4087" s="40" t="s">
        <v>8197</v>
      </c>
      <c r="B4087" s="40"/>
      <c r="C4087" s="41" t="s">
        <v>8198</v>
      </c>
      <c r="D4087" s="42" t="s">
        <v>21</v>
      </c>
      <c r="E4087" s="43">
        <v>3019.29</v>
      </c>
      <c r="F4087" s="43">
        <v>521.9</v>
      </c>
      <c r="G4087" s="43">
        <v>3541.19</v>
      </c>
      <c r="H4087" s="19">
        <v>9</v>
      </c>
    </row>
    <row r="4088" spans="1:8" ht="30" x14ac:dyDescent="0.25">
      <c r="A4088" s="40" t="s">
        <v>8199</v>
      </c>
      <c r="B4088" s="40"/>
      <c r="C4088" s="41" t="s">
        <v>8200</v>
      </c>
      <c r="D4088" s="42" t="s">
        <v>21</v>
      </c>
      <c r="E4088" s="43">
        <v>8455.74</v>
      </c>
      <c r="F4088" s="43">
        <v>608.64</v>
      </c>
      <c r="G4088" s="43">
        <v>9064.3799999999992</v>
      </c>
      <c r="H4088" s="19">
        <v>9</v>
      </c>
    </row>
    <row r="4089" spans="1:8" x14ac:dyDescent="0.25">
      <c r="A4089" s="40" t="s">
        <v>8201</v>
      </c>
      <c r="B4089" s="40"/>
      <c r="C4089" s="41" t="s">
        <v>8202</v>
      </c>
      <c r="D4089" s="42"/>
      <c r="E4089" s="43"/>
      <c r="F4089" s="43"/>
      <c r="G4089" s="43"/>
      <c r="H4089" s="19">
        <v>5</v>
      </c>
    </row>
    <row r="4090" spans="1:8" x14ac:dyDescent="0.25">
      <c r="A4090" s="40" t="s">
        <v>8203</v>
      </c>
      <c r="B4090" s="40"/>
      <c r="C4090" s="41" t="s">
        <v>8341</v>
      </c>
      <c r="D4090" s="42" t="s">
        <v>21</v>
      </c>
      <c r="E4090" s="43">
        <v>98.29</v>
      </c>
      <c r="F4090" s="43">
        <v>9.94</v>
      </c>
      <c r="G4090" s="43">
        <v>108.23</v>
      </c>
      <c r="H4090" s="19">
        <v>9</v>
      </c>
    </row>
    <row r="4091" spans="1:8" ht="30" x14ac:dyDescent="0.25">
      <c r="A4091" s="40" t="s">
        <v>8205</v>
      </c>
      <c r="B4091" s="40"/>
      <c r="C4091" s="41" t="s">
        <v>8342</v>
      </c>
      <c r="D4091" s="42" t="s">
        <v>21</v>
      </c>
      <c r="E4091" s="43">
        <v>43.7</v>
      </c>
      <c r="F4091" s="43">
        <v>7.46</v>
      </c>
      <c r="G4091" s="43">
        <v>51.16</v>
      </c>
      <c r="H4091" s="19">
        <v>9</v>
      </c>
    </row>
    <row r="4092" spans="1:8" x14ac:dyDescent="0.25">
      <c r="A4092" s="40" t="s">
        <v>8207</v>
      </c>
      <c r="B4092" s="40"/>
      <c r="C4092" s="41" t="s">
        <v>8208</v>
      </c>
      <c r="D4092" s="42" t="s">
        <v>21</v>
      </c>
      <c r="E4092" s="43">
        <v>19.14</v>
      </c>
      <c r="F4092" s="43">
        <v>7.46</v>
      </c>
      <c r="G4092" s="43">
        <v>26.6</v>
      </c>
      <c r="H4092" s="19">
        <v>9</v>
      </c>
    </row>
    <row r="4093" spans="1:8" x14ac:dyDescent="0.25">
      <c r="A4093" s="40" t="s">
        <v>8209</v>
      </c>
      <c r="B4093" s="40"/>
      <c r="C4093" s="41" t="s">
        <v>8210</v>
      </c>
      <c r="D4093" s="42" t="s">
        <v>21</v>
      </c>
      <c r="E4093" s="43">
        <v>16.03</v>
      </c>
      <c r="F4093" s="43">
        <v>7.46</v>
      </c>
      <c r="G4093" s="43">
        <v>23.49</v>
      </c>
      <c r="H4093" s="19">
        <v>9</v>
      </c>
    </row>
    <row r="4094" spans="1:8" x14ac:dyDescent="0.25">
      <c r="A4094" s="40" t="s">
        <v>8211</v>
      </c>
      <c r="B4094" s="40"/>
      <c r="C4094" s="41" t="s">
        <v>8212</v>
      </c>
      <c r="D4094" s="42" t="s">
        <v>21</v>
      </c>
      <c r="E4094" s="43">
        <v>31.31</v>
      </c>
      <c r="F4094" s="43">
        <v>7.46</v>
      </c>
      <c r="G4094" s="43">
        <v>38.770000000000003</v>
      </c>
      <c r="H4094" s="19">
        <v>9</v>
      </c>
    </row>
    <row r="4095" spans="1:8" x14ac:dyDescent="0.25">
      <c r="A4095" s="40" t="s">
        <v>8213</v>
      </c>
      <c r="B4095" s="40"/>
      <c r="C4095" s="41" t="s">
        <v>8214</v>
      </c>
      <c r="D4095" s="42" t="s">
        <v>21</v>
      </c>
      <c r="E4095" s="43">
        <v>24.14</v>
      </c>
      <c r="F4095" s="43">
        <v>7.46</v>
      </c>
      <c r="G4095" s="43">
        <v>31.6</v>
      </c>
      <c r="H4095" s="19">
        <v>9</v>
      </c>
    </row>
    <row r="4096" spans="1:8" x14ac:dyDescent="0.25">
      <c r="A4096" s="40" t="s">
        <v>8215</v>
      </c>
      <c r="B4096" s="40"/>
      <c r="C4096" s="41" t="s">
        <v>8216</v>
      </c>
      <c r="D4096" s="42" t="s">
        <v>21</v>
      </c>
      <c r="E4096" s="43">
        <v>73.040000000000006</v>
      </c>
      <c r="F4096" s="43">
        <v>8.34</v>
      </c>
      <c r="G4096" s="43">
        <v>81.38</v>
      </c>
      <c r="H4096" s="19">
        <v>9</v>
      </c>
    </row>
    <row r="4097" spans="1:8" x14ac:dyDescent="0.25">
      <c r="A4097" s="40" t="s">
        <v>8217</v>
      </c>
      <c r="B4097" s="40"/>
      <c r="C4097" s="41" t="s">
        <v>8218</v>
      </c>
      <c r="D4097" s="42" t="s">
        <v>21</v>
      </c>
      <c r="E4097" s="43">
        <v>71.59</v>
      </c>
      <c r="F4097" s="43">
        <v>8.34</v>
      </c>
      <c r="G4097" s="43">
        <v>79.930000000000007</v>
      </c>
      <c r="H4097" s="19">
        <v>9</v>
      </c>
    </row>
    <row r="4098" spans="1:8" x14ac:dyDescent="0.25">
      <c r="A4098" s="40" t="s">
        <v>8343</v>
      </c>
      <c r="B4098" s="40"/>
      <c r="C4098" s="41" t="s">
        <v>8344</v>
      </c>
      <c r="D4098" s="42" t="s">
        <v>21</v>
      </c>
      <c r="E4098" s="43">
        <v>52.94</v>
      </c>
      <c r="F4098" s="43">
        <v>7.46</v>
      </c>
      <c r="G4098" s="43">
        <v>60.4</v>
      </c>
      <c r="H4098" s="19">
        <v>9</v>
      </c>
    </row>
    <row r="4099" spans="1:8" x14ac:dyDescent="0.25">
      <c r="A4099" s="40" t="s">
        <v>8345</v>
      </c>
      <c r="B4099" s="40"/>
      <c r="C4099" s="41" t="s">
        <v>8346</v>
      </c>
      <c r="D4099" s="42" t="s">
        <v>21</v>
      </c>
      <c r="E4099" s="43">
        <v>32.880000000000003</v>
      </c>
      <c r="F4099" s="43">
        <v>7.46</v>
      </c>
      <c r="G4099" s="43">
        <v>40.340000000000003</v>
      </c>
      <c r="H4099" s="19">
        <v>9</v>
      </c>
    </row>
    <row r="4100" spans="1:8" x14ac:dyDescent="0.25">
      <c r="A4100" s="40" t="s">
        <v>8347</v>
      </c>
      <c r="B4100" s="40"/>
      <c r="C4100" s="41" t="s">
        <v>8348</v>
      </c>
      <c r="D4100" s="42" t="s">
        <v>21</v>
      </c>
      <c r="E4100" s="43">
        <v>39.99</v>
      </c>
      <c r="F4100" s="43">
        <v>7.46</v>
      </c>
      <c r="G4100" s="43">
        <v>47.45</v>
      </c>
      <c r="H4100" s="19">
        <v>9</v>
      </c>
    </row>
    <row r="4101" spans="1:8" x14ac:dyDescent="0.25">
      <c r="A4101" s="40" t="s">
        <v>8349</v>
      </c>
      <c r="B4101" s="40"/>
      <c r="C4101" s="41" t="s">
        <v>8350</v>
      </c>
      <c r="D4101" s="42" t="s">
        <v>21</v>
      </c>
      <c r="E4101" s="43">
        <v>39.99</v>
      </c>
      <c r="F4101" s="43">
        <v>7.46</v>
      </c>
      <c r="G4101" s="43">
        <v>47.45</v>
      </c>
      <c r="H4101" s="19">
        <v>9</v>
      </c>
    </row>
    <row r="4102" spans="1:8" x14ac:dyDescent="0.25">
      <c r="A4102" s="40" t="s">
        <v>8351</v>
      </c>
      <c r="B4102" s="40"/>
      <c r="C4102" s="41" t="s">
        <v>8352</v>
      </c>
      <c r="D4102" s="42" t="s">
        <v>21</v>
      </c>
      <c r="E4102" s="43">
        <v>56.07</v>
      </c>
      <c r="F4102" s="43">
        <v>8.34</v>
      </c>
      <c r="G4102" s="43">
        <v>64.41</v>
      </c>
      <c r="H4102" s="19">
        <v>9</v>
      </c>
    </row>
    <row r="4103" spans="1:8" x14ac:dyDescent="0.25">
      <c r="A4103" s="40" t="s">
        <v>8353</v>
      </c>
      <c r="B4103" s="40"/>
      <c r="C4103" s="41" t="s">
        <v>8354</v>
      </c>
      <c r="D4103" s="42" t="s">
        <v>21</v>
      </c>
      <c r="E4103" s="43">
        <v>54.11</v>
      </c>
      <c r="F4103" s="43">
        <v>8.34</v>
      </c>
      <c r="G4103" s="43">
        <v>62.45</v>
      </c>
      <c r="H4103" s="19">
        <v>9</v>
      </c>
    </row>
    <row r="4104" spans="1:8" x14ac:dyDescent="0.25">
      <c r="A4104" s="40" t="s">
        <v>8355</v>
      </c>
      <c r="B4104" s="40"/>
      <c r="C4104" s="41" t="s">
        <v>8356</v>
      </c>
      <c r="D4104" s="42"/>
      <c r="E4104" s="43"/>
      <c r="F4104" s="43"/>
      <c r="G4104" s="43"/>
      <c r="H4104" s="19">
        <v>5</v>
      </c>
    </row>
    <row r="4105" spans="1:8" ht="45" x14ac:dyDescent="0.25">
      <c r="A4105" s="40" t="s">
        <v>8357</v>
      </c>
      <c r="B4105" s="40"/>
      <c r="C4105" s="41" t="s">
        <v>8358</v>
      </c>
      <c r="D4105" s="42" t="s">
        <v>73</v>
      </c>
      <c r="E4105" s="43">
        <v>341.1</v>
      </c>
      <c r="F4105" s="43">
        <v>11.89</v>
      </c>
      <c r="G4105" s="43">
        <v>352.99</v>
      </c>
      <c r="H4105" s="19">
        <v>9</v>
      </c>
    </row>
    <row r="4106" spans="1:8" ht="30" x14ac:dyDescent="0.25">
      <c r="A4106" s="40" t="s">
        <v>8359</v>
      </c>
      <c r="B4106" s="40"/>
      <c r="C4106" s="41" t="s">
        <v>8360</v>
      </c>
      <c r="D4106" s="42" t="s">
        <v>73</v>
      </c>
      <c r="E4106" s="43">
        <v>248.96</v>
      </c>
      <c r="F4106" s="43">
        <v>10.97</v>
      </c>
      <c r="G4106" s="43">
        <v>259.93</v>
      </c>
      <c r="H4106" s="19">
        <v>9</v>
      </c>
    </row>
    <row r="4107" spans="1:8" ht="30" x14ac:dyDescent="0.25">
      <c r="A4107" s="40" t="s">
        <v>8361</v>
      </c>
      <c r="B4107" s="40"/>
      <c r="C4107" s="41" t="s">
        <v>8362</v>
      </c>
      <c r="D4107" s="42" t="s">
        <v>73</v>
      </c>
      <c r="E4107" s="43">
        <v>250.62</v>
      </c>
      <c r="F4107" s="43">
        <v>11.04</v>
      </c>
      <c r="G4107" s="43">
        <v>261.66000000000003</v>
      </c>
      <c r="H4107" s="19">
        <v>9</v>
      </c>
    </row>
    <row r="4108" spans="1:8" ht="30" x14ac:dyDescent="0.25">
      <c r="A4108" s="40" t="s">
        <v>8363</v>
      </c>
      <c r="B4108" s="40"/>
      <c r="C4108" s="41" t="s">
        <v>8364</v>
      </c>
      <c r="D4108" s="42" t="s">
        <v>120</v>
      </c>
      <c r="E4108" s="43">
        <v>8.35</v>
      </c>
      <c r="F4108" s="43">
        <v>1.92</v>
      </c>
      <c r="G4108" s="43">
        <v>10.27</v>
      </c>
      <c r="H4108" s="19">
        <v>9</v>
      </c>
    </row>
    <row r="4109" spans="1:8" x14ac:dyDescent="0.25">
      <c r="A4109" s="40" t="s">
        <v>8365</v>
      </c>
      <c r="B4109" s="40"/>
      <c r="C4109" s="41" t="s">
        <v>8366</v>
      </c>
      <c r="D4109" s="42" t="s">
        <v>8367</v>
      </c>
      <c r="E4109" s="43">
        <v>570.46</v>
      </c>
      <c r="F4109" s="43">
        <v>1176.8</v>
      </c>
      <c r="G4109" s="43">
        <v>1747.26</v>
      </c>
      <c r="H4109" s="19">
        <v>9</v>
      </c>
    </row>
    <row r="4110" spans="1:8" x14ac:dyDescent="0.25">
      <c r="A4110" s="40" t="s">
        <v>8219</v>
      </c>
      <c r="B4110" s="40"/>
      <c r="C4110" s="41" t="s">
        <v>8220</v>
      </c>
      <c r="D4110" s="42"/>
      <c r="E4110" s="43"/>
      <c r="F4110" s="43"/>
      <c r="G4110" s="43"/>
      <c r="H4110" s="19">
        <v>2</v>
      </c>
    </row>
    <row r="4111" spans="1:8" x14ac:dyDescent="0.25">
      <c r="A4111" s="40" t="s">
        <v>8221</v>
      </c>
      <c r="B4111" s="40"/>
      <c r="C4111" s="41" t="s">
        <v>8222</v>
      </c>
      <c r="D4111" s="42"/>
      <c r="E4111" s="43"/>
      <c r="F4111" s="43"/>
      <c r="G4111" s="43"/>
      <c r="H4111" s="19">
        <v>5</v>
      </c>
    </row>
    <row r="4112" spans="1:8" x14ac:dyDescent="0.25">
      <c r="A4112" s="40" t="s">
        <v>8223</v>
      </c>
      <c r="B4112" s="40"/>
      <c r="C4112" s="41" t="s">
        <v>8224</v>
      </c>
      <c r="D4112" s="42" t="s">
        <v>73</v>
      </c>
      <c r="E4112" s="43">
        <v>12391.37</v>
      </c>
      <c r="F4112" s="43">
        <v>78.239999999999995</v>
      </c>
      <c r="G4112" s="43">
        <v>12469.61</v>
      </c>
      <c r="H4112" s="19">
        <v>9</v>
      </c>
    </row>
    <row r="4113" spans="1:8" x14ac:dyDescent="0.25">
      <c r="A4113" s="40" t="s">
        <v>8225</v>
      </c>
      <c r="B4113" s="40"/>
      <c r="C4113" s="41" t="s">
        <v>8226</v>
      </c>
      <c r="D4113" s="42" t="s">
        <v>73</v>
      </c>
      <c r="E4113" s="43">
        <v>346.7</v>
      </c>
      <c r="F4113" s="43">
        <v>78.239999999999995</v>
      </c>
      <c r="G4113" s="43">
        <v>424.94</v>
      </c>
      <c r="H4113" s="19">
        <v>9</v>
      </c>
    </row>
    <row r="4114" spans="1:8" x14ac:dyDescent="0.25">
      <c r="A4114" s="40" t="s">
        <v>8227</v>
      </c>
      <c r="B4114" s="40"/>
      <c r="C4114" s="41" t="s">
        <v>8228</v>
      </c>
      <c r="D4114" s="42" t="s">
        <v>73</v>
      </c>
      <c r="E4114" s="43">
        <v>3935.28</v>
      </c>
      <c r="F4114" s="43">
        <v>78.239999999999995</v>
      </c>
      <c r="G4114" s="43">
        <v>4013.52</v>
      </c>
      <c r="H4114" s="19">
        <v>9</v>
      </c>
    </row>
    <row r="4115" spans="1:8" ht="45" x14ac:dyDescent="0.25">
      <c r="A4115" s="40" t="s">
        <v>8229</v>
      </c>
      <c r="B4115" s="40"/>
      <c r="C4115" s="41" t="s">
        <v>8230</v>
      </c>
      <c r="D4115" s="42" t="s">
        <v>21</v>
      </c>
      <c r="E4115" s="43">
        <v>12.48</v>
      </c>
      <c r="F4115" s="43">
        <v>5.68</v>
      </c>
      <c r="G4115" s="43">
        <v>18.16</v>
      </c>
      <c r="H4115" s="19">
        <v>9</v>
      </c>
    </row>
    <row r="4116" spans="1:8" ht="45" x14ac:dyDescent="0.25">
      <c r="A4116" s="40" t="s">
        <v>8231</v>
      </c>
      <c r="B4116" s="40"/>
      <c r="C4116" s="41" t="s">
        <v>8232</v>
      </c>
      <c r="D4116" s="42" t="s">
        <v>21</v>
      </c>
      <c r="E4116" s="43">
        <v>7.26</v>
      </c>
      <c r="F4116" s="43">
        <v>5.68</v>
      </c>
      <c r="G4116" s="43">
        <v>12.94</v>
      </c>
      <c r="H4116" s="19">
        <v>9</v>
      </c>
    </row>
    <row r="4117" spans="1:8" ht="30" x14ac:dyDescent="0.25">
      <c r="A4117" s="40" t="s">
        <v>8233</v>
      </c>
      <c r="B4117" s="40"/>
      <c r="C4117" s="41" t="s">
        <v>8234</v>
      </c>
      <c r="D4117" s="42" t="s">
        <v>21</v>
      </c>
      <c r="E4117" s="43">
        <v>11.35</v>
      </c>
      <c r="F4117" s="43">
        <v>5.68</v>
      </c>
      <c r="G4117" s="43">
        <v>17.03</v>
      </c>
      <c r="H4117" s="19">
        <v>9</v>
      </c>
    </row>
    <row r="4118" spans="1:8" ht="30" x14ac:dyDescent="0.25">
      <c r="A4118" s="40" t="s">
        <v>8235</v>
      </c>
      <c r="B4118" s="40"/>
      <c r="C4118" s="41" t="s">
        <v>8236</v>
      </c>
      <c r="D4118" s="42" t="s">
        <v>21</v>
      </c>
      <c r="E4118" s="43">
        <v>9.7100000000000009</v>
      </c>
      <c r="F4118" s="43">
        <v>5.68</v>
      </c>
      <c r="G4118" s="43">
        <v>15.39</v>
      </c>
      <c r="H4118" s="19">
        <v>9</v>
      </c>
    </row>
    <row r="4119" spans="1:8" x14ac:dyDescent="0.25">
      <c r="A4119" s="40" t="s">
        <v>8237</v>
      </c>
      <c r="B4119" s="40"/>
      <c r="C4119" s="41" t="s">
        <v>8238</v>
      </c>
      <c r="D4119" s="42" t="s">
        <v>21</v>
      </c>
      <c r="E4119" s="43">
        <v>17.27</v>
      </c>
      <c r="F4119" s="43">
        <v>5.68</v>
      </c>
      <c r="G4119" s="43">
        <v>22.95</v>
      </c>
      <c r="H4119" s="19">
        <v>9</v>
      </c>
    </row>
    <row r="4120" spans="1:8" ht="30" x14ac:dyDescent="0.25">
      <c r="A4120" s="40" t="s">
        <v>8239</v>
      </c>
      <c r="B4120" s="40"/>
      <c r="C4120" s="41" t="s">
        <v>8240</v>
      </c>
      <c r="D4120" s="42" t="s">
        <v>21</v>
      </c>
      <c r="E4120" s="43">
        <v>6.05</v>
      </c>
      <c r="F4120" s="43">
        <v>5.68</v>
      </c>
      <c r="G4120" s="43">
        <v>11.73</v>
      </c>
      <c r="H4120" s="19">
        <v>9</v>
      </c>
    </row>
    <row r="4121" spans="1:8" x14ac:dyDescent="0.25">
      <c r="A4121" s="40" t="s">
        <v>8241</v>
      </c>
      <c r="B4121" s="40"/>
      <c r="C4121" s="41" t="s">
        <v>8242</v>
      </c>
      <c r="D4121" s="42" t="s">
        <v>21</v>
      </c>
      <c r="E4121" s="43">
        <v>215.84</v>
      </c>
      <c r="F4121" s="43">
        <v>3.22</v>
      </c>
      <c r="G4121" s="43">
        <v>219.06</v>
      </c>
      <c r="H4121" s="19">
        <v>9</v>
      </c>
    </row>
    <row r="4122" spans="1:8" x14ac:dyDescent="0.25">
      <c r="A4122" s="40" t="s">
        <v>8243</v>
      </c>
      <c r="B4122" s="40"/>
      <c r="C4122" s="41" t="s">
        <v>8244</v>
      </c>
      <c r="D4122" s="42"/>
      <c r="E4122" s="43"/>
      <c r="F4122" s="43"/>
      <c r="G4122" s="43"/>
      <c r="H4122" s="19">
        <v>5</v>
      </c>
    </row>
    <row r="4123" spans="1:8" x14ac:dyDescent="0.25">
      <c r="A4123" s="40" t="s">
        <v>8245</v>
      </c>
      <c r="B4123" s="40"/>
      <c r="C4123" s="41" t="s">
        <v>8246</v>
      </c>
      <c r="D4123" s="42" t="s">
        <v>21</v>
      </c>
      <c r="E4123" s="43">
        <v>10.77</v>
      </c>
      <c r="F4123" s="43">
        <v>49.47</v>
      </c>
      <c r="G4123" s="43">
        <v>60.24</v>
      </c>
      <c r="H4123" s="19">
        <v>9</v>
      </c>
    </row>
    <row r="4124" spans="1:8" x14ac:dyDescent="0.25">
      <c r="A4124" s="40" t="s">
        <v>8247</v>
      </c>
      <c r="B4124" s="40"/>
      <c r="C4124" s="41" t="s">
        <v>8248</v>
      </c>
      <c r="D4124" s="42"/>
      <c r="E4124" s="43"/>
      <c r="F4124" s="43"/>
      <c r="G4124" s="43"/>
      <c r="H4124" s="19">
        <v>5</v>
      </c>
    </row>
    <row r="4125" spans="1:8" ht="45" x14ac:dyDescent="0.25">
      <c r="A4125" s="40" t="s">
        <v>8249</v>
      </c>
      <c r="B4125" s="40"/>
      <c r="C4125" s="41" t="s">
        <v>8250</v>
      </c>
      <c r="D4125" s="42" t="s">
        <v>21</v>
      </c>
      <c r="E4125" s="43">
        <v>89.23</v>
      </c>
      <c r="F4125" s="43">
        <v>6.65</v>
      </c>
      <c r="G4125" s="43">
        <v>95.88</v>
      </c>
      <c r="H4125" s="19">
        <v>15</v>
      </c>
    </row>
    <row r="4126" spans="1:8" ht="30" x14ac:dyDescent="0.25">
      <c r="A4126" s="40" t="s">
        <v>8251</v>
      </c>
      <c r="B4126" s="40"/>
      <c r="C4126" s="41" t="s">
        <v>8252</v>
      </c>
      <c r="D4126" s="42" t="s">
        <v>21</v>
      </c>
      <c r="E4126" s="43">
        <v>34.58</v>
      </c>
      <c r="F4126" s="43">
        <v>1.37</v>
      </c>
      <c r="G4126" s="43">
        <v>35.950000000000003</v>
      </c>
      <c r="H4126" s="19">
        <v>15</v>
      </c>
    </row>
    <row r="4127" spans="1:8" x14ac:dyDescent="0.25">
      <c r="A4127" s="40" t="s">
        <v>8253</v>
      </c>
      <c r="B4127" s="40"/>
      <c r="C4127" s="41" t="s">
        <v>8254</v>
      </c>
      <c r="D4127" s="42" t="s">
        <v>73</v>
      </c>
      <c r="E4127" s="43">
        <v>68.95</v>
      </c>
      <c r="F4127" s="43"/>
      <c r="G4127" s="43">
        <v>68.95</v>
      </c>
      <c r="H4127" s="19">
        <v>15</v>
      </c>
    </row>
    <row r="4128" spans="1:8" x14ac:dyDescent="0.25">
      <c r="A4128" s="40" t="s">
        <v>8255</v>
      </c>
      <c r="B4128" s="40"/>
      <c r="C4128" s="41" t="s">
        <v>8256</v>
      </c>
      <c r="D4128" s="42" t="s">
        <v>592</v>
      </c>
      <c r="E4128" s="43">
        <v>27.39</v>
      </c>
      <c r="F4128" s="43"/>
      <c r="G4128" s="43">
        <v>27.39</v>
      </c>
      <c r="H4128" s="19">
        <v>15</v>
      </c>
    </row>
    <row r="4129" spans="1:8" x14ac:dyDescent="0.25">
      <c r="A4129" s="40" t="s">
        <v>8257</v>
      </c>
      <c r="B4129" s="40"/>
      <c r="C4129" s="41" t="s">
        <v>8258</v>
      </c>
      <c r="D4129" s="42"/>
      <c r="E4129" s="43"/>
      <c r="F4129" s="43"/>
      <c r="G4129" s="43"/>
    </row>
    <row r="4130" spans="1:8" x14ac:dyDescent="0.25">
      <c r="A4130" s="40" t="s">
        <v>8259</v>
      </c>
      <c r="B4130" s="40"/>
      <c r="C4130" s="41" t="s">
        <v>8260</v>
      </c>
      <c r="D4130" s="42"/>
      <c r="E4130" s="43"/>
      <c r="F4130" s="43"/>
      <c r="G4130" s="43"/>
    </row>
    <row r="4131" spans="1:8" ht="30" x14ac:dyDescent="0.25">
      <c r="A4131" s="40" t="s">
        <v>8261</v>
      </c>
      <c r="B4131" s="40"/>
      <c r="C4131" s="41" t="s">
        <v>8262</v>
      </c>
      <c r="D4131" s="42" t="s">
        <v>21</v>
      </c>
      <c r="E4131" s="43">
        <v>661.08</v>
      </c>
      <c r="F4131" s="43"/>
      <c r="G4131" s="43">
        <v>661.08</v>
      </c>
      <c r="H4131" s="19">
        <v>9</v>
      </c>
    </row>
  </sheetData>
  <mergeCells count="4">
    <mergeCell ref="C1:G1"/>
    <mergeCell ref="A2:G2"/>
    <mergeCell ref="A3:G3"/>
    <mergeCell ref="A4:G4"/>
  </mergeCells>
  <conditionalFormatting sqref="A9:B4130">
    <cfRule type="expression" dxfId="12" priority="7">
      <formula>H9&lt;6</formula>
    </cfRule>
  </conditionalFormatting>
  <conditionalFormatting sqref="C9:C4130">
    <cfRule type="expression" dxfId="11" priority="6">
      <formula>H9&lt;6</formula>
    </cfRule>
  </conditionalFormatting>
  <conditionalFormatting sqref="D9:D4130">
    <cfRule type="expression" dxfId="10" priority="5">
      <formula>H9&lt;6</formula>
    </cfRule>
  </conditionalFormatting>
  <conditionalFormatting sqref="E9:E4130">
    <cfRule type="expression" dxfId="9" priority="4">
      <formula>H9&lt;6</formula>
    </cfRule>
  </conditionalFormatting>
  <conditionalFormatting sqref="F9:F4130">
    <cfRule type="expression" dxfId="8" priority="3">
      <formula>H9&lt;6</formula>
    </cfRule>
  </conditionalFormatting>
  <conditionalFormatting sqref="G9:G4130">
    <cfRule type="expression" dxfId="7" priority="2">
      <formula>H9&lt;6</formula>
    </cfRule>
  </conditionalFormatting>
  <pageMargins left="0.51180555555555596" right="0.51180555555555596" top="0.78749999999999998" bottom="0.78749999999999998" header="0.511811023622047" footer="0.511811023622047"/>
  <pageSetup paperSize="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1:H4131"/>
  <sheetViews>
    <sheetView view="pageBreakPreview" zoomScaleNormal="100" workbookViewId="0">
      <selection activeCell="P12" sqref="P12"/>
    </sheetView>
  </sheetViews>
  <sheetFormatPr defaultColWidth="8.85546875" defaultRowHeight="15" x14ac:dyDescent="0.25"/>
  <cols>
    <col min="1" max="2" width="11.7109375" style="15" customWidth="1"/>
    <col min="3" max="3" width="57.42578125" style="16" customWidth="1"/>
    <col min="4" max="4" width="8.85546875" style="17"/>
    <col min="5" max="5" width="9.85546875" style="18" customWidth="1"/>
    <col min="6" max="7" width="12.7109375" style="18" customWidth="1"/>
    <col min="8" max="8" width="2.28515625" style="19" hidden="1" customWidth="1"/>
    <col min="9" max="16384" width="8.85546875" style="19"/>
  </cols>
  <sheetData>
    <row r="1" spans="1:8" ht="16.5" x14ac:dyDescent="0.25">
      <c r="C1" s="8" t="s">
        <v>0</v>
      </c>
      <c r="D1" s="8"/>
      <c r="E1" s="8"/>
      <c r="F1" s="8"/>
      <c r="G1" s="8"/>
    </row>
    <row r="2" spans="1:8" ht="16.5" x14ac:dyDescent="0.25">
      <c r="A2" s="8" t="s">
        <v>1</v>
      </c>
      <c r="B2" s="8"/>
      <c r="C2" s="8"/>
      <c r="D2" s="8"/>
      <c r="E2" s="8"/>
      <c r="F2" s="8"/>
      <c r="G2" s="8"/>
    </row>
    <row r="3" spans="1:8" x14ac:dyDescent="0.25">
      <c r="A3" s="7" t="s">
        <v>2</v>
      </c>
      <c r="B3" s="7"/>
      <c r="C3" s="7"/>
      <c r="D3" s="7"/>
      <c r="E3" s="7"/>
      <c r="F3" s="7"/>
      <c r="G3" s="7"/>
    </row>
    <row r="4" spans="1:8" ht="15.75" x14ac:dyDescent="0.25">
      <c r="A4" s="6" t="s">
        <v>3</v>
      </c>
      <c r="B4" s="6"/>
      <c r="C4" s="6"/>
      <c r="D4" s="6"/>
      <c r="E4" s="6"/>
      <c r="F4" s="6"/>
      <c r="G4" s="6"/>
    </row>
    <row r="5" spans="1:8" x14ac:dyDescent="0.25">
      <c r="A5" s="20"/>
      <c r="B5" s="20"/>
      <c r="E5" s="21"/>
      <c r="F5" s="22"/>
      <c r="G5" s="23" t="s">
        <v>8368</v>
      </c>
    </row>
    <row r="6" spans="1:8" x14ac:dyDescent="0.25">
      <c r="A6" s="20"/>
      <c r="B6" s="20"/>
      <c r="C6" s="24"/>
      <c r="D6" s="72"/>
      <c r="E6" s="21"/>
      <c r="F6" s="23" t="s">
        <v>5</v>
      </c>
      <c r="G6" s="76" t="s">
        <v>8369</v>
      </c>
    </row>
    <row r="7" spans="1:8" x14ac:dyDescent="0.25">
      <c r="A7" s="20"/>
      <c r="B7" s="20"/>
      <c r="C7" s="24"/>
      <c r="D7" s="73" t="s">
        <v>7</v>
      </c>
      <c r="E7" s="77">
        <v>0</v>
      </c>
      <c r="F7" s="75" t="s">
        <v>8</v>
      </c>
      <c r="G7" s="74">
        <v>0.9778</v>
      </c>
    </row>
    <row r="8" spans="1:8" s="17" customFormat="1" x14ac:dyDescent="0.25">
      <c r="A8" s="31" t="s">
        <v>9</v>
      </c>
      <c r="B8" s="32"/>
      <c r="C8" s="33" t="s">
        <v>10</v>
      </c>
      <c r="D8" s="34" t="s">
        <v>11</v>
      </c>
      <c r="E8" s="35" t="s">
        <v>12</v>
      </c>
      <c r="F8" s="35" t="s">
        <v>13</v>
      </c>
      <c r="G8" s="35" t="s">
        <v>14</v>
      </c>
    </row>
    <row r="9" spans="1:8" x14ac:dyDescent="0.25">
      <c r="A9" s="36" t="s">
        <v>15</v>
      </c>
      <c r="B9" s="36"/>
      <c r="C9" s="37" t="s">
        <v>16</v>
      </c>
      <c r="D9" s="38"/>
      <c r="E9" s="39"/>
      <c r="F9" s="39"/>
      <c r="G9" s="39"/>
      <c r="H9" s="19">
        <f t="shared" ref="H9:H72" si="0">LEN(A9)</f>
        <v>2</v>
      </c>
    </row>
    <row r="10" spans="1:8" x14ac:dyDescent="0.25">
      <c r="A10" s="40" t="s">
        <v>17</v>
      </c>
      <c r="B10" s="40"/>
      <c r="C10" s="41" t="s">
        <v>18</v>
      </c>
      <c r="D10" s="42"/>
      <c r="E10" s="43"/>
      <c r="F10" s="43"/>
      <c r="G10" s="43"/>
      <c r="H10" s="19">
        <f t="shared" si="0"/>
        <v>5</v>
      </c>
    </row>
    <row r="11" spans="1:8" ht="45" x14ac:dyDescent="0.25">
      <c r="A11" s="40" t="s">
        <v>19</v>
      </c>
      <c r="B11" s="40"/>
      <c r="C11" s="41" t="s">
        <v>20</v>
      </c>
      <c r="D11" s="42" t="s">
        <v>21</v>
      </c>
      <c r="E11" s="43"/>
      <c r="F11" s="43">
        <v>5636.66</v>
      </c>
      <c r="G11" s="43">
        <v>5636.66</v>
      </c>
      <c r="H11" s="19">
        <f t="shared" si="0"/>
        <v>9</v>
      </c>
    </row>
    <row r="12" spans="1:8" ht="45" x14ac:dyDescent="0.25">
      <c r="A12" s="40" t="s">
        <v>22</v>
      </c>
      <c r="B12" s="40"/>
      <c r="C12" s="41" t="s">
        <v>23</v>
      </c>
      <c r="D12" s="42" t="s">
        <v>21</v>
      </c>
      <c r="E12" s="43"/>
      <c r="F12" s="43">
        <v>7495.66</v>
      </c>
      <c r="G12" s="43">
        <v>7495.66</v>
      </c>
      <c r="H12" s="19">
        <f t="shared" si="0"/>
        <v>9</v>
      </c>
    </row>
    <row r="13" spans="1:8" ht="45" x14ac:dyDescent="0.25">
      <c r="A13" s="40" t="s">
        <v>24</v>
      </c>
      <c r="B13" s="40"/>
      <c r="C13" s="41" t="s">
        <v>25</v>
      </c>
      <c r="D13" s="42" t="s">
        <v>21</v>
      </c>
      <c r="E13" s="43"/>
      <c r="F13" s="43">
        <v>12804.27</v>
      </c>
      <c r="G13" s="43">
        <v>12804.27</v>
      </c>
      <c r="H13" s="19">
        <f t="shared" si="0"/>
        <v>9</v>
      </c>
    </row>
    <row r="14" spans="1:8" ht="45" x14ac:dyDescent="0.25">
      <c r="A14" s="40" t="s">
        <v>26</v>
      </c>
      <c r="B14" s="40"/>
      <c r="C14" s="41" t="s">
        <v>27</v>
      </c>
      <c r="D14" s="42" t="s">
        <v>21</v>
      </c>
      <c r="E14" s="43"/>
      <c r="F14" s="43">
        <v>17556.16</v>
      </c>
      <c r="G14" s="43">
        <v>17556.16</v>
      </c>
      <c r="H14" s="19">
        <f t="shared" si="0"/>
        <v>9</v>
      </c>
    </row>
    <row r="15" spans="1:8" ht="45" x14ac:dyDescent="0.25">
      <c r="A15" s="40" t="s">
        <v>28</v>
      </c>
      <c r="B15" s="40"/>
      <c r="C15" s="41" t="s">
        <v>29</v>
      </c>
      <c r="D15" s="42" t="s">
        <v>21</v>
      </c>
      <c r="E15" s="43"/>
      <c r="F15" s="43">
        <v>20458.990000000002</v>
      </c>
      <c r="G15" s="43">
        <v>20458.990000000002</v>
      </c>
      <c r="H15" s="19">
        <f t="shared" si="0"/>
        <v>9</v>
      </c>
    </row>
    <row r="16" spans="1:8" x14ac:dyDescent="0.25">
      <c r="A16" s="40" t="s">
        <v>30</v>
      </c>
      <c r="B16" s="40"/>
      <c r="C16" s="41" t="s">
        <v>31</v>
      </c>
      <c r="D16" s="42"/>
      <c r="E16" s="43"/>
      <c r="F16" s="43"/>
      <c r="G16" s="43"/>
      <c r="H16" s="19">
        <f t="shared" si="0"/>
        <v>5</v>
      </c>
    </row>
    <row r="17" spans="1:8" ht="45" x14ac:dyDescent="0.25">
      <c r="A17" s="40" t="s">
        <v>32</v>
      </c>
      <c r="B17" s="40"/>
      <c r="C17" s="41" t="s">
        <v>33</v>
      </c>
      <c r="D17" s="42" t="s">
        <v>21</v>
      </c>
      <c r="E17" s="43"/>
      <c r="F17" s="43">
        <v>7199.56</v>
      </c>
      <c r="G17" s="43">
        <v>7199.56</v>
      </c>
      <c r="H17" s="19">
        <f t="shared" si="0"/>
        <v>9</v>
      </c>
    </row>
    <row r="18" spans="1:8" ht="60" x14ac:dyDescent="0.25">
      <c r="A18" s="40" t="s">
        <v>34</v>
      </c>
      <c r="B18" s="40"/>
      <c r="C18" s="41" t="s">
        <v>35</v>
      </c>
      <c r="D18" s="42" t="s">
        <v>21</v>
      </c>
      <c r="E18" s="43"/>
      <c r="F18" s="43">
        <v>12194.64</v>
      </c>
      <c r="G18" s="43">
        <v>12194.64</v>
      </c>
      <c r="H18" s="19">
        <f t="shared" si="0"/>
        <v>9</v>
      </c>
    </row>
    <row r="19" spans="1:8" ht="45" x14ac:dyDescent="0.25">
      <c r="A19" s="40" t="s">
        <v>36</v>
      </c>
      <c r="B19" s="40"/>
      <c r="C19" s="41" t="s">
        <v>37</v>
      </c>
      <c r="D19" s="42" t="s">
        <v>21</v>
      </c>
      <c r="E19" s="43"/>
      <c r="F19" s="43">
        <v>16501.64</v>
      </c>
      <c r="G19" s="43">
        <v>16501.64</v>
      </c>
      <c r="H19" s="19">
        <f t="shared" si="0"/>
        <v>9</v>
      </c>
    </row>
    <row r="20" spans="1:8" ht="45" x14ac:dyDescent="0.25">
      <c r="A20" s="40" t="s">
        <v>38</v>
      </c>
      <c r="B20" s="40"/>
      <c r="C20" s="41" t="s">
        <v>39</v>
      </c>
      <c r="D20" s="42" t="s">
        <v>21</v>
      </c>
      <c r="E20" s="43"/>
      <c r="F20" s="43">
        <v>21949.1</v>
      </c>
      <c r="G20" s="43">
        <v>21949.1</v>
      </c>
      <c r="H20" s="19">
        <f t="shared" si="0"/>
        <v>9</v>
      </c>
    </row>
    <row r="21" spans="1:8" x14ac:dyDescent="0.25">
      <c r="A21" s="40" t="s">
        <v>40</v>
      </c>
      <c r="B21" s="40"/>
      <c r="C21" s="41" t="s">
        <v>41</v>
      </c>
      <c r="D21" s="42"/>
      <c r="E21" s="43"/>
      <c r="F21" s="43"/>
      <c r="G21" s="43"/>
      <c r="H21" s="19">
        <f t="shared" si="0"/>
        <v>5</v>
      </c>
    </row>
    <row r="22" spans="1:8" x14ac:dyDescent="0.25">
      <c r="A22" s="40" t="s">
        <v>42</v>
      </c>
      <c r="B22" s="40"/>
      <c r="C22" s="41" t="s">
        <v>43</v>
      </c>
      <c r="D22" s="42" t="s">
        <v>21</v>
      </c>
      <c r="E22" s="43"/>
      <c r="F22" s="43">
        <v>2836.01</v>
      </c>
      <c r="G22" s="43">
        <v>2836.01</v>
      </c>
      <c r="H22" s="19">
        <f t="shared" si="0"/>
        <v>9</v>
      </c>
    </row>
    <row r="23" spans="1:8" x14ac:dyDescent="0.25">
      <c r="A23" s="40" t="s">
        <v>44</v>
      </c>
      <c r="B23" s="40"/>
      <c r="C23" s="41" t="s">
        <v>45</v>
      </c>
      <c r="D23" s="42" t="s">
        <v>21</v>
      </c>
      <c r="E23" s="43"/>
      <c r="F23" s="43">
        <v>3833.98</v>
      </c>
      <c r="G23" s="43">
        <v>3833.98</v>
      </c>
      <c r="H23" s="19">
        <f t="shared" si="0"/>
        <v>9</v>
      </c>
    </row>
    <row r="24" spans="1:8" x14ac:dyDescent="0.25">
      <c r="A24" s="40" t="s">
        <v>46</v>
      </c>
      <c r="B24" s="40"/>
      <c r="C24" s="41" t="s">
        <v>47</v>
      </c>
      <c r="D24" s="42" t="s">
        <v>21</v>
      </c>
      <c r="E24" s="43"/>
      <c r="F24" s="43">
        <v>2079.88</v>
      </c>
      <c r="G24" s="43">
        <v>2079.88</v>
      </c>
      <c r="H24" s="19">
        <f t="shared" si="0"/>
        <v>9</v>
      </c>
    </row>
    <row r="25" spans="1:8" x14ac:dyDescent="0.25">
      <c r="A25" s="40" t="s">
        <v>48</v>
      </c>
      <c r="B25" s="40"/>
      <c r="C25" s="41" t="s">
        <v>49</v>
      </c>
      <c r="D25" s="42" t="s">
        <v>21</v>
      </c>
      <c r="E25" s="43"/>
      <c r="F25" s="43">
        <v>2845.66</v>
      </c>
      <c r="G25" s="43">
        <v>2845.66</v>
      </c>
      <c r="H25" s="19">
        <f t="shared" si="0"/>
        <v>9</v>
      </c>
    </row>
    <row r="26" spans="1:8" x14ac:dyDescent="0.25">
      <c r="A26" s="40" t="s">
        <v>50</v>
      </c>
      <c r="B26" s="40"/>
      <c r="C26" s="41" t="s">
        <v>51</v>
      </c>
      <c r="D26" s="42" t="s">
        <v>21</v>
      </c>
      <c r="E26" s="43"/>
      <c r="F26" s="43">
        <v>892.89</v>
      </c>
      <c r="G26" s="43">
        <v>892.89</v>
      </c>
      <c r="H26" s="19">
        <f t="shared" si="0"/>
        <v>9</v>
      </c>
    </row>
    <row r="27" spans="1:8" x14ac:dyDescent="0.25">
      <c r="A27" s="40" t="s">
        <v>52</v>
      </c>
      <c r="B27" s="40"/>
      <c r="C27" s="41" t="s">
        <v>53</v>
      </c>
      <c r="D27" s="42" t="s">
        <v>21</v>
      </c>
      <c r="E27" s="43"/>
      <c r="F27" s="43">
        <v>1188.55</v>
      </c>
      <c r="G27" s="43">
        <v>1188.55</v>
      </c>
      <c r="H27" s="19">
        <f t="shared" si="0"/>
        <v>9</v>
      </c>
    </row>
    <row r="28" spans="1:8" x14ac:dyDescent="0.25">
      <c r="A28" s="40" t="s">
        <v>54</v>
      </c>
      <c r="B28" s="40"/>
      <c r="C28" s="41" t="s">
        <v>55</v>
      </c>
      <c r="D28" s="42" t="s">
        <v>21</v>
      </c>
      <c r="E28" s="43"/>
      <c r="F28" s="43">
        <v>991.52</v>
      </c>
      <c r="G28" s="43">
        <v>991.52</v>
      </c>
      <c r="H28" s="19">
        <f t="shared" si="0"/>
        <v>9</v>
      </c>
    </row>
    <row r="29" spans="1:8" x14ac:dyDescent="0.25">
      <c r="A29" s="40" t="s">
        <v>56</v>
      </c>
      <c r="B29" s="40"/>
      <c r="C29" s="41" t="s">
        <v>57</v>
      </c>
      <c r="D29" s="42" t="s">
        <v>21</v>
      </c>
      <c r="E29" s="43"/>
      <c r="F29" s="43">
        <v>1374.79</v>
      </c>
      <c r="G29" s="43">
        <v>1374.79</v>
      </c>
      <c r="H29" s="19">
        <f t="shared" si="0"/>
        <v>9</v>
      </c>
    </row>
    <row r="30" spans="1:8" x14ac:dyDescent="0.25">
      <c r="A30" s="40" t="s">
        <v>58</v>
      </c>
      <c r="B30" s="40"/>
      <c r="C30" s="41" t="s">
        <v>59</v>
      </c>
      <c r="D30" s="42" t="s">
        <v>21</v>
      </c>
      <c r="E30" s="43"/>
      <c r="F30" s="43">
        <v>1908.51</v>
      </c>
      <c r="G30" s="43">
        <v>1908.51</v>
      </c>
      <c r="H30" s="19">
        <f t="shared" si="0"/>
        <v>9</v>
      </c>
    </row>
    <row r="31" spans="1:8" x14ac:dyDescent="0.25">
      <c r="A31" s="40" t="s">
        <v>60</v>
      </c>
      <c r="B31" s="40"/>
      <c r="C31" s="41" t="s">
        <v>61</v>
      </c>
      <c r="D31" s="42" t="s">
        <v>21</v>
      </c>
      <c r="E31" s="43"/>
      <c r="F31" s="43">
        <v>2601.48</v>
      </c>
      <c r="G31" s="43">
        <v>2601.48</v>
      </c>
      <c r="H31" s="19">
        <f t="shared" si="0"/>
        <v>9</v>
      </c>
    </row>
    <row r="32" spans="1:8" x14ac:dyDescent="0.25">
      <c r="A32" s="40" t="s">
        <v>62</v>
      </c>
      <c r="B32" s="40"/>
      <c r="C32" s="41" t="s">
        <v>63</v>
      </c>
      <c r="D32" s="42" t="s">
        <v>21</v>
      </c>
      <c r="E32" s="43"/>
      <c r="F32" s="43">
        <v>1647.55</v>
      </c>
      <c r="G32" s="43">
        <v>1647.55</v>
      </c>
      <c r="H32" s="19">
        <f t="shared" si="0"/>
        <v>9</v>
      </c>
    </row>
    <row r="33" spans="1:8" x14ac:dyDescent="0.25">
      <c r="A33" s="40" t="s">
        <v>64</v>
      </c>
      <c r="B33" s="40"/>
      <c r="C33" s="41" t="s">
        <v>65</v>
      </c>
      <c r="D33" s="42" t="s">
        <v>21</v>
      </c>
      <c r="E33" s="43"/>
      <c r="F33" s="43">
        <v>2129.5300000000002</v>
      </c>
      <c r="G33" s="43">
        <v>2129.5300000000002</v>
      </c>
      <c r="H33" s="19">
        <f t="shared" si="0"/>
        <v>9</v>
      </c>
    </row>
    <row r="34" spans="1:8" x14ac:dyDescent="0.25">
      <c r="A34" s="40" t="s">
        <v>66</v>
      </c>
      <c r="B34" s="40"/>
      <c r="C34" s="41" t="s">
        <v>67</v>
      </c>
      <c r="D34" s="42"/>
      <c r="E34" s="43"/>
      <c r="F34" s="43"/>
      <c r="G34" s="43"/>
      <c r="H34" s="19">
        <f t="shared" si="0"/>
        <v>5</v>
      </c>
    </row>
    <row r="35" spans="1:8" ht="30" x14ac:dyDescent="0.25">
      <c r="A35" s="40" t="s">
        <v>68</v>
      </c>
      <c r="B35" s="40"/>
      <c r="C35" s="41" t="s">
        <v>69</v>
      </c>
      <c r="D35" s="42" t="s">
        <v>70</v>
      </c>
      <c r="E35" s="43">
        <v>1237.02</v>
      </c>
      <c r="F35" s="43"/>
      <c r="G35" s="43">
        <v>1237.02</v>
      </c>
      <c r="H35" s="19">
        <f t="shared" si="0"/>
        <v>9</v>
      </c>
    </row>
    <row r="36" spans="1:8" ht="30" x14ac:dyDescent="0.25">
      <c r="A36" s="40" t="s">
        <v>71</v>
      </c>
      <c r="B36" s="40"/>
      <c r="C36" s="41" t="s">
        <v>72</v>
      </c>
      <c r="D36" s="42" t="s">
        <v>73</v>
      </c>
      <c r="E36" s="43">
        <v>0.04</v>
      </c>
      <c r="F36" s="43">
        <v>0.13</v>
      </c>
      <c r="G36" s="43">
        <v>0.17</v>
      </c>
      <c r="H36" s="19">
        <f t="shared" si="0"/>
        <v>9</v>
      </c>
    </row>
    <row r="37" spans="1:8" ht="45" x14ac:dyDescent="0.25">
      <c r="A37" s="40" t="s">
        <v>74</v>
      </c>
      <c r="B37" s="40"/>
      <c r="C37" s="41" t="s">
        <v>75</v>
      </c>
      <c r="D37" s="42" t="s">
        <v>73</v>
      </c>
      <c r="E37" s="43">
        <v>0.4</v>
      </c>
      <c r="F37" s="43">
        <v>0.46</v>
      </c>
      <c r="G37" s="43">
        <v>0.86</v>
      </c>
      <c r="H37" s="19">
        <f t="shared" si="0"/>
        <v>9</v>
      </c>
    </row>
    <row r="38" spans="1:8" ht="45" x14ac:dyDescent="0.25">
      <c r="A38" s="40" t="s">
        <v>76</v>
      </c>
      <c r="B38" s="40"/>
      <c r="C38" s="41" t="s">
        <v>77</v>
      </c>
      <c r="D38" s="42" t="s">
        <v>73</v>
      </c>
      <c r="E38" s="43">
        <v>0.32</v>
      </c>
      <c r="F38" s="43">
        <v>0.35</v>
      </c>
      <c r="G38" s="43">
        <v>0.67</v>
      </c>
      <c r="H38" s="19">
        <f t="shared" si="0"/>
        <v>9</v>
      </c>
    </row>
    <row r="39" spans="1:8" ht="45" x14ac:dyDescent="0.25">
      <c r="A39" s="40" t="s">
        <v>78</v>
      </c>
      <c r="B39" s="40"/>
      <c r="C39" s="41" t="s">
        <v>79</v>
      </c>
      <c r="D39" s="42" t="s">
        <v>73</v>
      </c>
      <c r="E39" s="43">
        <v>0.26</v>
      </c>
      <c r="F39" s="43">
        <v>0.28999999999999998</v>
      </c>
      <c r="G39" s="43">
        <v>0.55000000000000004</v>
      </c>
      <c r="H39" s="19">
        <f t="shared" si="0"/>
        <v>9</v>
      </c>
    </row>
    <row r="40" spans="1:8" ht="30" x14ac:dyDescent="0.25">
      <c r="A40" s="40" t="s">
        <v>80</v>
      </c>
      <c r="B40" s="40"/>
      <c r="C40" s="41" t="s">
        <v>81</v>
      </c>
      <c r="D40" s="42" t="s">
        <v>73</v>
      </c>
      <c r="E40" s="43">
        <v>0.35</v>
      </c>
      <c r="F40" s="43">
        <v>0.4</v>
      </c>
      <c r="G40" s="43">
        <v>0.75</v>
      </c>
      <c r="H40" s="19">
        <f t="shared" si="0"/>
        <v>9</v>
      </c>
    </row>
    <row r="41" spans="1:8" ht="30" x14ac:dyDescent="0.25">
      <c r="A41" s="40" t="s">
        <v>82</v>
      </c>
      <c r="B41" s="40"/>
      <c r="C41" s="41" t="s">
        <v>83</v>
      </c>
      <c r="D41" s="42" t="s">
        <v>73</v>
      </c>
      <c r="E41" s="43">
        <v>0.17</v>
      </c>
      <c r="F41" s="43">
        <v>0.45</v>
      </c>
      <c r="G41" s="43">
        <v>0.62</v>
      </c>
      <c r="H41" s="19">
        <f t="shared" si="0"/>
        <v>9</v>
      </c>
    </row>
    <row r="42" spans="1:8" ht="30" x14ac:dyDescent="0.25">
      <c r="A42" s="40" t="s">
        <v>84</v>
      </c>
      <c r="B42" s="40"/>
      <c r="C42" s="41" t="s">
        <v>85</v>
      </c>
      <c r="D42" s="42" t="s">
        <v>73</v>
      </c>
      <c r="E42" s="43">
        <v>0.22</v>
      </c>
      <c r="F42" s="43">
        <v>0.25</v>
      </c>
      <c r="G42" s="43">
        <v>0.47</v>
      </c>
      <c r="H42" s="19">
        <f t="shared" si="0"/>
        <v>9</v>
      </c>
    </row>
    <row r="43" spans="1:8" ht="30" x14ac:dyDescent="0.25">
      <c r="A43" s="40" t="s">
        <v>86</v>
      </c>
      <c r="B43" s="40"/>
      <c r="C43" s="41" t="s">
        <v>87</v>
      </c>
      <c r="D43" s="42" t="s">
        <v>73</v>
      </c>
      <c r="E43" s="43">
        <v>0.31</v>
      </c>
      <c r="F43" s="43">
        <v>0.35</v>
      </c>
      <c r="G43" s="43">
        <v>0.66</v>
      </c>
      <c r="H43" s="19">
        <f t="shared" si="0"/>
        <v>9</v>
      </c>
    </row>
    <row r="44" spans="1:8" ht="30" x14ac:dyDescent="0.25">
      <c r="A44" s="40" t="s">
        <v>88</v>
      </c>
      <c r="B44" s="40"/>
      <c r="C44" s="41" t="s">
        <v>89</v>
      </c>
      <c r="D44" s="42" t="s">
        <v>73</v>
      </c>
      <c r="E44" s="43">
        <v>0.26</v>
      </c>
      <c r="F44" s="43">
        <v>0.3</v>
      </c>
      <c r="G44" s="43">
        <v>0.56000000000000005</v>
      </c>
      <c r="H44" s="19">
        <f t="shared" si="0"/>
        <v>9</v>
      </c>
    </row>
    <row r="45" spans="1:8" ht="30" x14ac:dyDescent="0.25">
      <c r="A45" s="40" t="s">
        <v>90</v>
      </c>
      <c r="B45" s="40"/>
      <c r="C45" s="41" t="s">
        <v>91</v>
      </c>
      <c r="D45" s="42" t="s">
        <v>73</v>
      </c>
      <c r="E45" s="43">
        <v>0.26</v>
      </c>
      <c r="F45" s="43">
        <v>0.3</v>
      </c>
      <c r="G45" s="43">
        <v>0.56000000000000005</v>
      </c>
      <c r="H45" s="19">
        <f t="shared" si="0"/>
        <v>9</v>
      </c>
    </row>
    <row r="46" spans="1:8" ht="45" x14ac:dyDescent="0.25">
      <c r="A46" s="40" t="s">
        <v>92</v>
      </c>
      <c r="B46" s="40"/>
      <c r="C46" s="41" t="s">
        <v>93</v>
      </c>
      <c r="D46" s="42" t="s">
        <v>73</v>
      </c>
      <c r="E46" s="43">
        <v>0.42</v>
      </c>
      <c r="F46" s="43">
        <v>0.49</v>
      </c>
      <c r="G46" s="43">
        <v>0.91</v>
      </c>
      <c r="H46" s="19">
        <f t="shared" si="0"/>
        <v>9</v>
      </c>
    </row>
    <row r="47" spans="1:8" ht="45" x14ac:dyDescent="0.25">
      <c r="A47" s="40" t="s">
        <v>94</v>
      </c>
      <c r="B47" s="40"/>
      <c r="C47" s="41" t="s">
        <v>95</v>
      </c>
      <c r="D47" s="42" t="s">
        <v>73</v>
      </c>
      <c r="E47" s="43">
        <v>0.34</v>
      </c>
      <c r="F47" s="43">
        <v>0.39</v>
      </c>
      <c r="G47" s="43">
        <v>0.73</v>
      </c>
      <c r="H47" s="19">
        <f t="shared" si="0"/>
        <v>9</v>
      </c>
    </row>
    <row r="48" spans="1:8" ht="45" x14ac:dyDescent="0.25">
      <c r="A48" s="40" t="s">
        <v>96</v>
      </c>
      <c r="B48" s="40"/>
      <c r="C48" s="41" t="s">
        <v>97</v>
      </c>
      <c r="D48" s="42" t="s">
        <v>73</v>
      </c>
      <c r="E48" s="43">
        <v>0.26</v>
      </c>
      <c r="F48" s="43">
        <v>0.3</v>
      </c>
      <c r="G48" s="43">
        <v>0.56000000000000005</v>
      </c>
      <c r="H48" s="19">
        <f t="shared" si="0"/>
        <v>9</v>
      </c>
    </row>
    <row r="49" spans="1:8" ht="30" x14ac:dyDescent="0.25">
      <c r="A49" s="40" t="s">
        <v>98</v>
      </c>
      <c r="B49" s="40"/>
      <c r="C49" s="41" t="s">
        <v>99</v>
      </c>
      <c r="D49" s="42" t="s">
        <v>73</v>
      </c>
      <c r="E49" s="43">
        <v>0.36</v>
      </c>
      <c r="F49" s="43">
        <v>0.42</v>
      </c>
      <c r="G49" s="43">
        <v>0.78</v>
      </c>
      <c r="H49" s="19">
        <f t="shared" si="0"/>
        <v>9</v>
      </c>
    </row>
    <row r="50" spans="1:8" ht="30" x14ac:dyDescent="0.25">
      <c r="A50" s="40" t="s">
        <v>100</v>
      </c>
      <c r="B50" s="40"/>
      <c r="C50" s="41" t="s">
        <v>101</v>
      </c>
      <c r="D50" s="42" t="s">
        <v>73</v>
      </c>
      <c r="E50" s="43">
        <v>0.28999999999999998</v>
      </c>
      <c r="F50" s="43">
        <v>0.35</v>
      </c>
      <c r="G50" s="43">
        <v>0.64</v>
      </c>
      <c r="H50" s="19">
        <f t="shared" si="0"/>
        <v>9</v>
      </c>
    </row>
    <row r="51" spans="1:8" ht="30" x14ac:dyDescent="0.25">
      <c r="A51" s="40" t="s">
        <v>102</v>
      </c>
      <c r="B51" s="40"/>
      <c r="C51" s="41" t="s">
        <v>103</v>
      </c>
      <c r="D51" s="42" t="s">
        <v>73</v>
      </c>
      <c r="E51" s="43">
        <v>0.25</v>
      </c>
      <c r="F51" s="43">
        <v>0.28000000000000003</v>
      </c>
      <c r="G51" s="43">
        <v>0.53</v>
      </c>
      <c r="H51" s="19">
        <f t="shared" si="0"/>
        <v>9</v>
      </c>
    </row>
    <row r="52" spans="1:8" ht="30" x14ac:dyDescent="0.25">
      <c r="A52" s="40" t="s">
        <v>104</v>
      </c>
      <c r="B52" s="40"/>
      <c r="C52" s="41" t="s">
        <v>105</v>
      </c>
      <c r="D52" s="42" t="s">
        <v>73</v>
      </c>
      <c r="E52" s="43">
        <v>0.41</v>
      </c>
      <c r="F52" s="43">
        <v>0.49</v>
      </c>
      <c r="G52" s="43">
        <v>0.9</v>
      </c>
      <c r="H52" s="19">
        <f t="shared" si="0"/>
        <v>9</v>
      </c>
    </row>
    <row r="53" spans="1:8" ht="30" x14ac:dyDescent="0.25">
      <c r="A53" s="40" t="s">
        <v>106</v>
      </c>
      <c r="B53" s="40"/>
      <c r="C53" s="41" t="s">
        <v>107</v>
      </c>
      <c r="D53" s="42" t="s">
        <v>73</v>
      </c>
      <c r="E53" s="43">
        <v>0.27</v>
      </c>
      <c r="F53" s="43">
        <v>0.31</v>
      </c>
      <c r="G53" s="43">
        <v>0.57999999999999996</v>
      </c>
      <c r="H53" s="19">
        <f t="shared" si="0"/>
        <v>9</v>
      </c>
    </row>
    <row r="54" spans="1:8" ht="30" x14ac:dyDescent="0.25">
      <c r="A54" s="40" t="s">
        <v>108</v>
      </c>
      <c r="B54" s="40"/>
      <c r="C54" s="41" t="s">
        <v>109</v>
      </c>
      <c r="D54" s="42" t="s">
        <v>73</v>
      </c>
      <c r="E54" s="43">
        <v>0.17</v>
      </c>
      <c r="F54" s="43">
        <v>0.34</v>
      </c>
      <c r="G54" s="43">
        <v>0.51</v>
      </c>
      <c r="H54" s="19">
        <f t="shared" si="0"/>
        <v>9</v>
      </c>
    </row>
    <row r="55" spans="1:8" ht="30" x14ac:dyDescent="0.25">
      <c r="A55" s="40" t="s">
        <v>110</v>
      </c>
      <c r="B55" s="40"/>
      <c r="C55" s="41" t="s">
        <v>111</v>
      </c>
      <c r="D55" s="42" t="s">
        <v>73</v>
      </c>
      <c r="E55" s="43">
        <v>0.17</v>
      </c>
      <c r="F55" s="43">
        <v>0.21</v>
      </c>
      <c r="G55" s="43">
        <v>0.38</v>
      </c>
      <c r="H55" s="19">
        <f t="shared" si="0"/>
        <v>9</v>
      </c>
    </row>
    <row r="56" spans="1:8" ht="30" x14ac:dyDescent="0.25">
      <c r="A56" s="40" t="s">
        <v>112</v>
      </c>
      <c r="B56" s="40"/>
      <c r="C56" s="41" t="s">
        <v>113</v>
      </c>
      <c r="D56" s="42" t="s">
        <v>73</v>
      </c>
      <c r="E56" s="43">
        <v>0.12</v>
      </c>
      <c r="F56" s="43">
        <v>0.14000000000000001</v>
      </c>
      <c r="G56" s="43">
        <v>0.26</v>
      </c>
      <c r="H56" s="19">
        <f t="shared" si="0"/>
        <v>9</v>
      </c>
    </row>
    <row r="57" spans="1:8" ht="30" x14ac:dyDescent="0.25">
      <c r="A57" s="40" t="s">
        <v>114</v>
      </c>
      <c r="B57" s="40"/>
      <c r="C57" s="41" t="s">
        <v>115</v>
      </c>
      <c r="D57" s="42" t="s">
        <v>73</v>
      </c>
      <c r="E57" s="43">
        <v>0.09</v>
      </c>
      <c r="F57" s="43">
        <v>0.12</v>
      </c>
      <c r="G57" s="43">
        <v>0.21</v>
      </c>
      <c r="H57" s="19">
        <f t="shared" si="0"/>
        <v>9</v>
      </c>
    </row>
    <row r="58" spans="1:8" ht="30" x14ac:dyDescent="0.25">
      <c r="A58" s="40" t="s">
        <v>116</v>
      </c>
      <c r="B58" s="40"/>
      <c r="C58" s="41" t="s">
        <v>117</v>
      </c>
      <c r="D58" s="42" t="s">
        <v>73</v>
      </c>
      <c r="E58" s="43">
        <v>0.08</v>
      </c>
      <c r="F58" s="43">
        <v>0.09</v>
      </c>
      <c r="G58" s="43">
        <v>0.17</v>
      </c>
      <c r="H58" s="19">
        <f t="shared" si="0"/>
        <v>9</v>
      </c>
    </row>
    <row r="59" spans="1:8" ht="30" x14ac:dyDescent="0.25">
      <c r="A59" s="40" t="s">
        <v>118</v>
      </c>
      <c r="B59" s="40"/>
      <c r="C59" s="41" t="s">
        <v>119</v>
      </c>
      <c r="D59" s="42" t="s">
        <v>120</v>
      </c>
      <c r="E59" s="43">
        <v>629.20000000000005</v>
      </c>
      <c r="F59" s="43">
        <v>587.25</v>
      </c>
      <c r="G59" s="43">
        <v>1216.45</v>
      </c>
      <c r="H59" s="19">
        <f t="shared" si="0"/>
        <v>9</v>
      </c>
    </row>
    <row r="60" spans="1:8" ht="30" x14ac:dyDescent="0.25">
      <c r="A60" s="40" t="s">
        <v>121</v>
      </c>
      <c r="B60" s="40"/>
      <c r="C60" s="41" t="s">
        <v>122</v>
      </c>
      <c r="D60" s="42" t="s">
        <v>21</v>
      </c>
      <c r="E60" s="43">
        <v>760.2</v>
      </c>
      <c r="F60" s="43">
        <v>401.39</v>
      </c>
      <c r="G60" s="43">
        <v>1161.5899999999999</v>
      </c>
      <c r="H60" s="19">
        <f t="shared" si="0"/>
        <v>9</v>
      </c>
    </row>
    <row r="61" spans="1:8" x14ac:dyDescent="0.25">
      <c r="A61" s="40" t="s">
        <v>123</v>
      </c>
      <c r="B61" s="40"/>
      <c r="C61" s="41" t="s">
        <v>124</v>
      </c>
      <c r="D61" s="42"/>
      <c r="E61" s="43"/>
      <c r="F61" s="43"/>
      <c r="G61" s="43"/>
      <c r="H61" s="19">
        <f t="shared" si="0"/>
        <v>5</v>
      </c>
    </row>
    <row r="62" spans="1:8" ht="30" x14ac:dyDescent="0.25">
      <c r="A62" s="40" t="s">
        <v>125</v>
      </c>
      <c r="B62" s="40"/>
      <c r="C62" s="41" t="s">
        <v>126</v>
      </c>
      <c r="D62" s="42" t="s">
        <v>70</v>
      </c>
      <c r="E62" s="43">
        <v>1249.33</v>
      </c>
      <c r="F62" s="43"/>
      <c r="G62" s="43">
        <v>1249.33</v>
      </c>
      <c r="H62" s="19">
        <f t="shared" si="0"/>
        <v>9</v>
      </c>
    </row>
    <row r="63" spans="1:8" ht="30" x14ac:dyDescent="0.25">
      <c r="A63" s="40" t="s">
        <v>127</v>
      </c>
      <c r="B63" s="40"/>
      <c r="C63" s="41" t="s">
        <v>128</v>
      </c>
      <c r="D63" s="42" t="s">
        <v>70</v>
      </c>
      <c r="E63" s="43">
        <v>6440.38</v>
      </c>
      <c r="F63" s="43"/>
      <c r="G63" s="43">
        <v>6440.38</v>
      </c>
      <c r="H63" s="19">
        <f t="shared" si="0"/>
        <v>9</v>
      </c>
    </row>
    <row r="64" spans="1:8" x14ac:dyDescent="0.25">
      <c r="A64" s="40" t="s">
        <v>129</v>
      </c>
      <c r="B64" s="40"/>
      <c r="C64" s="41" t="s">
        <v>130</v>
      </c>
      <c r="D64" s="42" t="s">
        <v>131</v>
      </c>
      <c r="E64" s="43">
        <v>95.12</v>
      </c>
      <c r="F64" s="43"/>
      <c r="G64" s="43">
        <v>95.12</v>
      </c>
      <c r="H64" s="19">
        <f t="shared" si="0"/>
        <v>9</v>
      </c>
    </row>
    <row r="65" spans="1:8" x14ac:dyDescent="0.25">
      <c r="A65" s="40" t="s">
        <v>132</v>
      </c>
      <c r="B65" s="40"/>
      <c r="C65" s="41" t="s">
        <v>133</v>
      </c>
      <c r="D65" s="42" t="s">
        <v>131</v>
      </c>
      <c r="E65" s="43">
        <v>94.11</v>
      </c>
      <c r="F65" s="43"/>
      <c r="G65" s="43">
        <v>94.11</v>
      </c>
      <c r="H65" s="19">
        <f t="shared" si="0"/>
        <v>9</v>
      </c>
    </row>
    <row r="66" spans="1:8" x14ac:dyDescent="0.25">
      <c r="A66" s="40" t="s">
        <v>134</v>
      </c>
      <c r="B66" s="40"/>
      <c r="C66" s="41" t="s">
        <v>135</v>
      </c>
      <c r="D66" s="42" t="s">
        <v>131</v>
      </c>
      <c r="E66" s="43">
        <v>377.02</v>
      </c>
      <c r="F66" s="43"/>
      <c r="G66" s="43">
        <v>377.02</v>
      </c>
      <c r="H66" s="19">
        <f t="shared" si="0"/>
        <v>9</v>
      </c>
    </row>
    <row r="67" spans="1:8" x14ac:dyDescent="0.25">
      <c r="A67" s="40" t="s">
        <v>136</v>
      </c>
      <c r="B67" s="40"/>
      <c r="C67" s="41" t="s">
        <v>137</v>
      </c>
      <c r="D67" s="42" t="s">
        <v>131</v>
      </c>
      <c r="E67" s="43">
        <v>628.59</v>
      </c>
      <c r="F67" s="43"/>
      <c r="G67" s="43">
        <v>628.59</v>
      </c>
      <c r="H67" s="19">
        <f t="shared" si="0"/>
        <v>9</v>
      </c>
    </row>
    <row r="68" spans="1:8" ht="30" x14ac:dyDescent="0.25">
      <c r="A68" s="40" t="s">
        <v>138</v>
      </c>
      <c r="B68" s="40"/>
      <c r="C68" s="41" t="s">
        <v>139</v>
      </c>
      <c r="D68" s="42" t="s">
        <v>131</v>
      </c>
      <c r="E68" s="43">
        <v>95</v>
      </c>
      <c r="F68" s="43"/>
      <c r="G68" s="43">
        <v>95</v>
      </c>
      <c r="H68" s="19">
        <f t="shared" si="0"/>
        <v>9</v>
      </c>
    </row>
    <row r="69" spans="1:8" x14ac:dyDescent="0.25">
      <c r="A69" s="40" t="s">
        <v>140</v>
      </c>
      <c r="B69" s="40"/>
      <c r="C69" s="41" t="s">
        <v>141</v>
      </c>
      <c r="D69" s="42"/>
      <c r="E69" s="43"/>
      <c r="F69" s="43"/>
      <c r="G69" s="43"/>
      <c r="H69" s="19">
        <f t="shared" si="0"/>
        <v>5</v>
      </c>
    </row>
    <row r="70" spans="1:8" ht="30" x14ac:dyDescent="0.25">
      <c r="A70" s="40" t="s">
        <v>142</v>
      </c>
      <c r="B70" s="40"/>
      <c r="C70" s="41" t="s">
        <v>143</v>
      </c>
      <c r="D70" s="42" t="s">
        <v>70</v>
      </c>
      <c r="E70" s="43">
        <v>333.58</v>
      </c>
      <c r="F70" s="43"/>
      <c r="G70" s="43">
        <v>333.58</v>
      </c>
      <c r="H70" s="19">
        <f t="shared" si="0"/>
        <v>9</v>
      </c>
    </row>
    <row r="71" spans="1:8" x14ac:dyDescent="0.25">
      <c r="A71" s="40" t="s">
        <v>144</v>
      </c>
      <c r="B71" s="40"/>
      <c r="C71" s="41" t="s">
        <v>145</v>
      </c>
      <c r="D71" s="42" t="s">
        <v>73</v>
      </c>
      <c r="E71" s="43">
        <v>2.69</v>
      </c>
      <c r="F71" s="43">
        <v>5.29</v>
      </c>
      <c r="G71" s="43">
        <v>7.98</v>
      </c>
      <c r="H71" s="19">
        <f t="shared" si="0"/>
        <v>9</v>
      </c>
    </row>
    <row r="72" spans="1:8" x14ac:dyDescent="0.25">
      <c r="A72" s="40" t="s">
        <v>146</v>
      </c>
      <c r="B72" s="40"/>
      <c r="C72" s="41" t="s">
        <v>147</v>
      </c>
      <c r="D72" s="42" t="s">
        <v>73</v>
      </c>
      <c r="E72" s="43">
        <v>117.01</v>
      </c>
      <c r="F72" s="43">
        <v>39.119999999999997</v>
      </c>
      <c r="G72" s="43">
        <v>156.13</v>
      </c>
      <c r="H72" s="19">
        <f t="shared" si="0"/>
        <v>9</v>
      </c>
    </row>
    <row r="73" spans="1:8" ht="30" x14ac:dyDescent="0.25">
      <c r="A73" s="40" t="s">
        <v>148</v>
      </c>
      <c r="B73" s="40"/>
      <c r="C73" s="41" t="s">
        <v>149</v>
      </c>
      <c r="D73" s="42" t="s">
        <v>73</v>
      </c>
      <c r="E73" s="43">
        <v>25.38</v>
      </c>
      <c r="F73" s="43">
        <v>37.299999999999997</v>
      </c>
      <c r="G73" s="43">
        <v>62.68</v>
      </c>
      <c r="H73" s="19">
        <f t="shared" ref="H73:H136" si="1">LEN(A73)</f>
        <v>9</v>
      </c>
    </row>
    <row r="74" spans="1:8" x14ac:dyDescent="0.25">
      <c r="A74" s="40" t="s">
        <v>150</v>
      </c>
      <c r="B74" s="40"/>
      <c r="C74" s="41" t="s">
        <v>151</v>
      </c>
      <c r="D74" s="42" t="s">
        <v>73</v>
      </c>
      <c r="E74" s="43"/>
      <c r="F74" s="43">
        <v>26.46</v>
      </c>
      <c r="G74" s="43">
        <v>26.46</v>
      </c>
      <c r="H74" s="19">
        <f t="shared" si="1"/>
        <v>9</v>
      </c>
    </row>
    <row r="75" spans="1:8" x14ac:dyDescent="0.25">
      <c r="A75" s="40" t="s">
        <v>152</v>
      </c>
      <c r="B75" s="40"/>
      <c r="C75" s="41" t="s">
        <v>153</v>
      </c>
      <c r="D75" s="42" t="s">
        <v>131</v>
      </c>
      <c r="E75" s="43">
        <v>1.04</v>
      </c>
      <c r="F75" s="43">
        <v>3.91</v>
      </c>
      <c r="G75" s="43">
        <v>4.95</v>
      </c>
      <c r="H75" s="19">
        <f t="shared" si="1"/>
        <v>9</v>
      </c>
    </row>
    <row r="76" spans="1:8" ht="30" x14ac:dyDescent="0.25">
      <c r="A76" s="40" t="s">
        <v>154</v>
      </c>
      <c r="B76" s="40"/>
      <c r="C76" s="41" t="s">
        <v>155</v>
      </c>
      <c r="D76" s="42" t="s">
        <v>156</v>
      </c>
      <c r="E76" s="43"/>
      <c r="F76" s="43">
        <v>399.37</v>
      </c>
      <c r="G76" s="43">
        <v>399.37</v>
      </c>
      <c r="H76" s="19">
        <f t="shared" si="1"/>
        <v>9</v>
      </c>
    </row>
    <row r="77" spans="1:8" x14ac:dyDescent="0.25">
      <c r="A77" s="40" t="s">
        <v>157</v>
      </c>
      <c r="B77" s="40"/>
      <c r="C77" s="41" t="s">
        <v>158</v>
      </c>
      <c r="D77" s="42" t="s">
        <v>131</v>
      </c>
      <c r="E77" s="43">
        <v>207.43</v>
      </c>
      <c r="F77" s="43"/>
      <c r="G77" s="43">
        <v>207.43</v>
      </c>
      <c r="H77" s="19">
        <f t="shared" si="1"/>
        <v>9</v>
      </c>
    </row>
    <row r="78" spans="1:8" x14ac:dyDescent="0.25">
      <c r="A78" s="40" t="s">
        <v>159</v>
      </c>
      <c r="B78" s="40"/>
      <c r="C78" s="41" t="s">
        <v>160</v>
      </c>
      <c r="D78" s="42" t="s">
        <v>131</v>
      </c>
      <c r="E78" s="43">
        <v>248.74</v>
      </c>
      <c r="F78" s="43"/>
      <c r="G78" s="43">
        <v>248.74</v>
      </c>
      <c r="H78" s="19">
        <f t="shared" si="1"/>
        <v>9</v>
      </c>
    </row>
    <row r="79" spans="1:8" x14ac:dyDescent="0.25">
      <c r="A79" s="40" t="s">
        <v>161</v>
      </c>
      <c r="B79" s="40"/>
      <c r="C79" s="41" t="s">
        <v>162</v>
      </c>
      <c r="D79" s="42" t="s">
        <v>131</v>
      </c>
      <c r="E79" s="43">
        <v>322.54000000000002</v>
      </c>
      <c r="F79" s="43"/>
      <c r="G79" s="43">
        <v>322.54000000000002</v>
      </c>
      <c r="H79" s="19">
        <f t="shared" si="1"/>
        <v>9</v>
      </c>
    </row>
    <row r="80" spans="1:8" x14ac:dyDescent="0.25">
      <c r="A80" s="40" t="s">
        <v>163</v>
      </c>
      <c r="B80" s="40"/>
      <c r="C80" s="41" t="s">
        <v>164</v>
      </c>
      <c r="D80" s="42" t="s">
        <v>131</v>
      </c>
      <c r="E80" s="43">
        <v>330</v>
      </c>
      <c r="F80" s="43"/>
      <c r="G80" s="43">
        <v>330</v>
      </c>
      <c r="H80" s="19">
        <f t="shared" si="1"/>
        <v>9</v>
      </c>
    </row>
    <row r="81" spans="1:8" ht="30" x14ac:dyDescent="0.25">
      <c r="A81" s="40" t="s">
        <v>165</v>
      </c>
      <c r="B81" s="40"/>
      <c r="C81" s="41" t="s">
        <v>166</v>
      </c>
      <c r="D81" s="42" t="s">
        <v>70</v>
      </c>
      <c r="E81" s="43">
        <v>254.65</v>
      </c>
      <c r="F81" s="43"/>
      <c r="G81" s="43">
        <v>254.65</v>
      </c>
      <c r="H81" s="19">
        <f t="shared" si="1"/>
        <v>9</v>
      </c>
    </row>
    <row r="82" spans="1:8" ht="30" x14ac:dyDescent="0.25">
      <c r="A82" s="40" t="s">
        <v>167</v>
      </c>
      <c r="B82" s="40"/>
      <c r="C82" s="41" t="s">
        <v>168</v>
      </c>
      <c r="D82" s="42" t="s">
        <v>21</v>
      </c>
      <c r="E82" s="43">
        <v>12.35</v>
      </c>
      <c r="F82" s="43"/>
      <c r="G82" s="43">
        <v>12.35</v>
      </c>
      <c r="H82" s="19">
        <f t="shared" si="1"/>
        <v>9</v>
      </c>
    </row>
    <row r="83" spans="1:8" ht="30" x14ac:dyDescent="0.25">
      <c r="A83" s="40" t="s">
        <v>169</v>
      </c>
      <c r="B83" s="40"/>
      <c r="C83" s="41" t="s">
        <v>170</v>
      </c>
      <c r="D83" s="42" t="s">
        <v>21</v>
      </c>
      <c r="E83" s="43">
        <v>13.29</v>
      </c>
      <c r="F83" s="43"/>
      <c r="G83" s="43">
        <v>13.29</v>
      </c>
      <c r="H83" s="19">
        <f t="shared" si="1"/>
        <v>9</v>
      </c>
    </row>
    <row r="84" spans="1:8" ht="30" x14ac:dyDescent="0.25">
      <c r="A84" s="40" t="s">
        <v>171</v>
      </c>
      <c r="B84" s="40"/>
      <c r="C84" s="41" t="s">
        <v>172</v>
      </c>
      <c r="D84" s="42" t="s">
        <v>21</v>
      </c>
      <c r="E84" s="43">
        <v>15.15</v>
      </c>
      <c r="F84" s="43"/>
      <c r="G84" s="43">
        <v>15.15</v>
      </c>
      <c r="H84" s="19">
        <f t="shared" si="1"/>
        <v>9</v>
      </c>
    </row>
    <row r="85" spans="1:8" ht="30" x14ac:dyDescent="0.25">
      <c r="A85" s="40" t="s">
        <v>173</v>
      </c>
      <c r="B85" s="40"/>
      <c r="C85" s="41" t="s">
        <v>174</v>
      </c>
      <c r="D85" s="42" t="s">
        <v>21</v>
      </c>
      <c r="E85" s="43">
        <v>18.53</v>
      </c>
      <c r="F85" s="43"/>
      <c r="G85" s="43">
        <v>18.53</v>
      </c>
      <c r="H85" s="19">
        <f t="shared" si="1"/>
        <v>9</v>
      </c>
    </row>
    <row r="86" spans="1:8" ht="30" x14ac:dyDescent="0.25">
      <c r="A86" s="40" t="s">
        <v>175</v>
      </c>
      <c r="B86" s="40"/>
      <c r="C86" s="41" t="s">
        <v>176</v>
      </c>
      <c r="D86" s="42" t="s">
        <v>21</v>
      </c>
      <c r="E86" s="43">
        <v>19.600000000000001</v>
      </c>
      <c r="F86" s="43"/>
      <c r="G86" s="43">
        <v>19.600000000000001</v>
      </c>
      <c r="H86" s="19">
        <f t="shared" si="1"/>
        <v>9</v>
      </c>
    </row>
    <row r="87" spans="1:8" ht="30" x14ac:dyDescent="0.25">
      <c r="A87" s="40" t="s">
        <v>177</v>
      </c>
      <c r="B87" s="40"/>
      <c r="C87" s="41" t="s">
        <v>178</v>
      </c>
      <c r="D87" s="42" t="s">
        <v>21</v>
      </c>
      <c r="E87" s="43">
        <v>22.34</v>
      </c>
      <c r="F87" s="43"/>
      <c r="G87" s="43">
        <v>22.34</v>
      </c>
      <c r="H87" s="19">
        <f t="shared" si="1"/>
        <v>9</v>
      </c>
    </row>
    <row r="88" spans="1:8" ht="30" x14ac:dyDescent="0.25">
      <c r="A88" s="40" t="s">
        <v>179</v>
      </c>
      <c r="B88" s="40"/>
      <c r="C88" s="41" t="s">
        <v>180</v>
      </c>
      <c r="D88" s="42" t="s">
        <v>21</v>
      </c>
      <c r="E88" s="43">
        <v>23.87</v>
      </c>
      <c r="F88" s="43"/>
      <c r="G88" s="43">
        <v>23.87</v>
      </c>
      <c r="H88" s="19">
        <f t="shared" si="1"/>
        <v>9</v>
      </c>
    </row>
    <row r="89" spans="1:8" ht="30" x14ac:dyDescent="0.25">
      <c r="A89" s="40" t="s">
        <v>181</v>
      </c>
      <c r="B89" s="40"/>
      <c r="C89" s="41" t="s">
        <v>182</v>
      </c>
      <c r="D89" s="42" t="s">
        <v>21</v>
      </c>
      <c r="E89" s="43">
        <v>24.7</v>
      </c>
      <c r="F89" s="43"/>
      <c r="G89" s="43">
        <v>24.7</v>
      </c>
      <c r="H89" s="19">
        <f t="shared" si="1"/>
        <v>9</v>
      </c>
    </row>
    <row r="90" spans="1:8" ht="30" x14ac:dyDescent="0.25">
      <c r="A90" s="40" t="s">
        <v>183</v>
      </c>
      <c r="B90" s="40"/>
      <c r="C90" s="41" t="s">
        <v>184</v>
      </c>
      <c r="D90" s="42" t="s">
        <v>21</v>
      </c>
      <c r="E90" s="43">
        <v>26.14</v>
      </c>
      <c r="F90" s="43"/>
      <c r="G90" s="43">
        <v>26.14</v>
      </c>
      <c r="H90" s="19">
        <f t="shared" si="1"/>
        <v>9</v>
      </c>
    </row>
    <row r="91" spans="1:8" ht="30" x14ac:dyDescent="0.25">
      <c r="A91" s="40" t="s">
        <v>185</v>
      </c>
      <c r="B91" s="40"/>
      <c r="C91" s="41" t="s">
        <v>186</v>
      </c>
      <c r="D91" s="42" t="s">
        <v>21</v>
      </c>
      <c r="E91" s="43">
        <v>29.78</v>
      </c>
      <c r="F91" s="43"/>
      <c r="G91" s="43">
        <v>29.78</v>
      </c>
      <c r="H91" s="19">
        <f t="shared" si="1"/>
        <v>9</v>
      </c>
    </row>
    <row r="92" spans="1:8" ht="30" x14ac:dyDescent="0.25">
      <c r="A92" s="40" t="s">
        <v>187</v>
      </c>
      <c r="B92" s="40"/>
      <c r="C92" s="41" t="s">
        <v>188</v>
      </c>
      <c r="D92" s="42" t="s">
        <v>21</v>
      </c>
      <c r="E92" s="43">
        <v>31.83</v>
      </c>
      <c r="F92" s="43"/>
      <c r="G92" s="43">
        <v>31.83</v>
      </c>
      <c r="H92" s="19">
        <f t="shared" si="1"/>
        <v>9</v>
      </c>
    </row>
    <row r="93" spans="1:8" x14ac:dyDescent="0.25">
      <c r="A93" s="40" t="s">
        <v>189</v>
      </c>
      <c r="B93" s="40"/>
      <c r="C93" s="41" t="s">
        <v>190</v>
      </c>
      <c r="D93" s="42" t="s">
        <v>131</v>
      </c>
      <c r="E93" s="43">
        <v>223.93</v>
      </c>
      <c r="F93" s="43"/>
      <c r="G93" s="43">
        <v>223.93</v>
      </c>
      <c r="H93" s="19">
        <f t="shared" si="1"/>
        <v>9</v>
      </c>
    </row>
    <row r="94" spans="1:8" x14ac:dyDescent="0.25">
      <c r="A94" s="40" t="s">
        <v>191</v>
      </c>
      <c r="B94" s="40"/>
      <c r="C94" s="41" t="s">
        <v>192</v>
      </c>
      <c r="D94" s="42" t="s">
        <v>131</v>
      </c>
      <c r="E94" s="43">
        <v>312.69</v>
      </c>
      <c r="F94" s="43"/>
      <c r="G94" s="43">
        <v>312.69</v>
      </c>
      <c r="H94" s="19">
        <f t="shared" si="1"/>
        <v>9</v>
      </c>
    </row>
    <row r="95" spans="1:8" x14ac:dyDescent="0.25">
      <c r="A95" s="40" t="s">
        <v>193</v>
      </c>
      <c r="B95" s="40"/>
      <c r="C95" s="41" t="s">
        <v>194</v>
      </c>
      <c r="D95" s="42" t="s">
        <v>131</v>
      </c>
      <c r="E95" s="43">
        <v>363.22</v>
      </c>
      <c r="F95" s="43"/>
      <c r="G95" s="43">
        <v>363.22</v>
      </c>
      <c r="H95" s="19">
        <f t="shared" si="1"/>
        <v>9</v>
      </c>
    </row>
    <row r="96" spans="1:8" x14ac:dyDescent="0.25">
      <c r="A96" s="40" t="s">
        <v>195</v>
      </c>
      <c r="B96" s="40"/>
      <c r="C96" s="41" t="s">
        <v>196</v>
      </c>
      <c r="D96" s="42" t="s">
        <v>131</v>
      </c>
      <c r="E96" s="43">
        <v>379.26</v>
      </c>
      <c r="F96" s="43"/>
      <c r="G96" s="43">
        <v>379.26</v>
      </c>
      <c r="H96" s="19">
        <f t="shared" si="1"/>
        <v>9</v>
      </c>
    </row>
    <row r="97" spans="1:8" x14ac:dyDescent="0.25">
      <c r="A97" s="40" t="s">
        <v>197</v>
      </c>
      <c r="B97" s="40"/>
      <c r="C97" s="41" t="s">
        <v>198</v>
      </c>
      <c r="D97" s="42" t="s">
        <v>131</v>
      </c>
      <c r="E97" s="43">
        <v>412.63</v>
      </c>
      <c r="F97" s="43"/>
      <c r="G97" s="43">
        <v>412.63</v>
      </c>
      <c r="H97" s="19">
        <f t="shared" si="1"/>
        <v>9</v>
      </c>
    </row>
    <row r="98" spans="1:8" x14ac:dyDescent="0.25">
      <c r="A98" s="40" t="s">
        <v>199</v>
      </c>
      <c r="B98" s="40"/>
      <c r="C98" s="41" t="s">
        <v>200</v>
      </c>
      <c r="D98" s="42" t="s">
        <v>131</v>
      </c>
      <c r="E98" s="43">
        <v>454.4</v>
      </c>
      <c r="F98" s="43"/>
      <c r="G98" s="43">
        <v>454.4</v>
      </c>
      <c r="H98" s="19">
        <f t="shared" si="1"/>
        <v>9</v>
      </c>
    </row>
    <row r="99" spans="1:8" x14ac:dyDescent="0.25">
      <c r="A99" s="40" t="s">
        <v>201</v>
      </c>
      <c r="B99" s="40"/>
      <c r="C99" s="41" t="s">
        <v>202</v>
      </c>
      <c r="D99" s="42" t="s">
        <v>131</v>
      </c>
      <c r="E99" s="43">
        <v>199.09</v>
      </c>
      <c r="F99" s="43"/>
      <c r="G99" s="43">
        <v>199.09</v>
      </c>
      <c r="H99" s="19">
        <f t="shared" si="1"/>
        <v>9</v>
      </c>
    </row>
    <row r="100" spans="1:8" ht="30" x14ac:dyDescent="0.25">
      <c r="A100" s="40" t="s">
        <v>203</v>
      </c>
      <c r="B100" s="40"/>
      <c r="C100" s="41" t="s">
        <v>204</v>
      </c>
      <c r="D100" s="42" t="s">
        <v>70</v>
      </c>
      <c r="E100" s="43">
        <v>1626.72</v>
      </c>
      <c r="F100" s="43">
        <v>3596.56</v>
      </c>
      <c r="G100" s="43">
        <v>5223.28</v>
      </c>
      <c r="H100" s="19">
        <f t="shared" si="1"/>
        <v>9</v>
      </c>
    </row>
    <row r="101" spans="1:8" ht="30" x14ac:dyDescent="0.25">
      <c r="A101" s="40" t="s">
        <v>205</v>
      </c>
      <c r="B101" s="40"/>
      <c r="C101" s="41" t="s">
        <v>206</v>
      </c>
      <c r="D101" s="42" t="s">
        <v>73</v>
      </c>
      <c r="E101" s="43">
        <v>6.7</v>
      </c>
      <c r="F101" s="43">
        <v>38.24</v>
      </c>
      <c r="G101" s="43">
        <v>44.94</v>
      </c>
      <c r="H101" s="19">
        <f t="shared" si="1"/>
        <v>9</v>
      </c>
    </row>
    <row r="102" spans="1:8" ht="30" x14ac:dyDescent="0.25">
      <c r="A102" s="40" t="s">
        <v>207</v>
      </c>
      <c r="B102" s="40"/>
      <c r="C102" s="41" t="s">
        <v>208</v>
      </c>
      <c r="D102" s="42" t="s">
        <v>73</v>
      </c>
      <c r="E102" s="43">
        <v>302.60000000000002</v>
      </c>
      <c r="F102" s="43">
        <v>272.79000000000002</v>
      </c>
      <c r="G102" s="43">
        <v>575.39</v>
      </c>
      <c r="H102" s="19">
        <f t="shared" si="1"/>
        <v>9</v>
      </c>
    </row>
    <row r="103" spans="1:8" x14ac:dyDescent="0.25">
      <c r="A103" s="40" t="s">
        <v>209</v>
      </c>
      <c r="B103" s="40"/>
      <c r="C103" s="41" t="s">
        <v>210</v>
      </c>
      <c r="D103" s="42"/>
      <c r="E103" s="43"/>
      <c r="F103" s="43"/>
      <c r="G103" s="43"/>
      <c r="H103" s="19">
        <f t="shared" si="1"/>
        <v>5</v>
      </c>
    </row>
    <row r="104" spans="1:8" ht="30" x14ac:dyDescent="0.25">
      <c r="A104" s="40" t="s">
        <v>211</v>
      </c>
      <c r="B104" s="40"/>
      <c r="C104" s="41" t="s">
        <v>212</v>
      </c>
      <c r="D104" s="42" t="s">
        <v>21</v>
      </c>
      <c r="E104" s="43">
        <v>222.85</v>
      </c>
      <c r="F104" s="43">
        <v>7990.44</v>
      </c>
      <c r="G104" s="43">
        <v>8213.2900000000009</v>
      </c>
      <c r="H104" s="19">
        <f t="shared" si="1"/>
        <v>9</v>
      </c>
    </row>
    <row r="105" spans="1:8" x14ac:dyDescent="0.25">
      <c r="A105" s="40" t="s">
        <v>213</v>
      </c>
      <c r="B105" s="40"/>
      <c r="C105" s="41" t="s">
        <v>214</v>
      </c>
      <c r="D105" s="42" t="s">
        <v>21</v>
      </c>
      <c r="E105" s="43">
        <v>222.85</v>
      </c>
      <c r="F105" s="43">
        <v>10703.22</v>
      </c>
      <c r="G105" s="43">
        <v>10926.07</v>
      </c>
      <c r="H105" s="19">
        <f t="shared" si="1"/>
        <v>9</v>
      </c>
    </row>
    <row r="106" spans="1:8" x14ac:dyDescent="0.25">
      <c r="A106" s="40" t="s">
        <v>215</v>
      </c>
      <c r="B106" s="40"/>
      <c r="C106" s="41" t="s">
        <v>216</v>
      </c>
      <c r="D106" s="42" t="s">
        <v>21</v>
      </c>
      <c r="E106" s="43">
        <v>222.85</v>
      </c>
      <c r="F106" s="43">
        <v>9470.64</v>
      </c>
      <c r="G106" s="43">
        <v>9693.49</v>
      </c>
      <c r="H106" s="19">
        <f t="shared" si="1"/>
        <v>9</v>
      </c>
    </row>
    <row r="107" spans="1:8" x14ac:dyDescent="0.25">
      <c r="A107" s="40" t="s">
        <v>217</v>
      </c>
      <c r="B107" s="40"/>
      <c r="C107" s="41" t="s">
        <v>218</v>
      </c>
      <c r="D107" s="42" t="s">
        <v>21</v>
      </c>
      <c r="E107" s="43">
        <v>644.6</v>
      </c>
      <c r="F107" s="43">
        <v>22054.82</v>
      </c>
      <c r="G107" s="43">
        <v>22699.42</v>
      </c>
      <c r="H107" s="19">
        <f t="shared" si="1"/>
        <v>9</v>
      </c>
    </row>
    <row r="108" spans="1:8" x14ac:dyDescent="0.25">
      <c r="A108" s="40" t="s">
        <v>219</v>
      </c>
      <c r="B108" s="40"/>
      <c r="C108" s="41" t="s">
        <v>220</v>
      </c>
      <c r="D108" s="42" t="s">
        <v>21</v>
      </c>
      <c r="E108" s="43">
        <v>644.6</v>
      </c>
      <c r="F108" s="43">
        <v>33842.639999999999</v>
      </c>
      <c r="G108" s="43">
        <v>34487.24</v>
      </c>
      <c r="H108" s="19">
        <f t="shared" si="1"/>
        <v>9</v>
      </c>
    </row>
    <row r="109" spans="1:8" ht="30" x14ac:dyDescent="0.25">
      <c r="A109" s="40" t="s">
        <v>221</v>
      </c>
      <c r="B109" s="40"/>
      <c r="C109" s="41" t="s">
        <v>222</v>
      </c>
      <c r="D109" s="42" t="s">
        <v>21</v>
      </c>
      <c r="E109" s="43">
        <v>644.6</v>
      </c>
      <c r="F109" s="43">
        <v>13416.08</v>
      </c>
      <c r="G109" s="43">
        <v>14060.68</v>
      </c>
      <c r="H109" s="19">
        <f t="shared" si="1"/>
        <v>9</v>
      </c>
    </row>
    <row r="110" spans="1:8" x14ac:dyDescent="0.25">
      <c r="A110" s="40" t="s">
        <v>223</v>
      </c>
      <c r="B110" s="40"/>
      <c r="C110" s="41" t="s">
        <v>224</v>
      </c>
      <c r="D110" s="42" t="s">
        <v>21</v>
      </c>
      <c r="E110" s="43">
        <v>524.1</v>
      </c>
      <c r="F110" s="43">
        <v>16102.4</v>
      </c>
      <c r="G110" s="43">
        <v>16626.5</v>
      </c>
      <c r="H110" s="19">
        <f t="shared" si="1"/>
        <v>9</v>
      </c>
    </row>
    <row r="111" spans="1:8" ht="30" x14ac:dyDescent="0.25">
      <c r="A111" s="40" t="s">
        <v>225</v>
      </c>
      <c r="B111" s="40"/>
      <c r="C111" s="41" t="s">
        <v>226</v>
      </c>
      <c r="D111" s="42" t="s">
        <v>21</v>
      </c>
      <c r="E111" s="43">
        <v>319.25</v>
      </c>
      <c r="F111" s="43">
        <v>26081.08</v>
      </c>
      <c r="G111" s="43">
        <v>26400.33</v>
      </c>
      <c r="H111" s="19">
        <f t="shared" si="1"/>
        <v>9</v>
      </c>
    </row>
    <row r="112" spans="1:8" x14ac:dyDescent="0.25">
      <c r="A112" s="40" t="s">
        <v>227</v>
      </c>
      <c r="B112" s="40"/>
      <c r="C112" s="41" t="s">
        <v>228</v>
      </c>
      <c r="D112" s="42"/>
      <c r="E112" s="43"/>
      <c r="F112" s="43"/>
      <c r="G112" s="43"/>
      <c r="H112" s="19">
        <f t="shared" si="1"/>
        <v>5</v>
      </c>
    </row>
    <row r="113" spans="1:8" ht="45" x14ac:dyDescent="0.25">
      <c r="A113" s="40" t="s">
        <v>229</v>
      </c>
      <c r="B113" s="40"/>
      <c r="C113" s="41" t="s">
        <v>230</v>
      </c>
      <c r="D113" s="42" t="s">
        <v>70</v>
      </c>
      <c r="E113" s="43">
        <v>8405.0300000000007</v>
      </c>
      <c r="F113" s="43"/>
      <c r="G113" s="43">
        <v>8405.0300000000007</v>
      </c>
      <c r="H113" s="19">
        <f t="shared" si="1"/>
        <v>9</v>
      </c>
    </row>
    <row r="114" spans="1:8" ht="45" x14ac:dyDescent="0.25">
      <c r="A114" s="40" t="s">
        <v>231</v>
      </c>
      <c r="B114" s="40"/>
      <c r="C114" s="41" t="s">
        <v>232</v>
      </c>
      <c r="D114" s="42" t="s">
        <v>70</v>
      </c>
      <c r="E114" s="43">
        <v>11884.6</v>
      </c>
      <c r="F114" s="43"/>
      <c r="G114" s="43">
        <v>11884.6</v>
      </c>
      <c r="H114" s="19">
        <f t="shared" si="1"/>
        <v>9</v>
      </c>
    </row>
    <row r="115" spans="1:8" ht="45" x14ac:dyDescent="0.25">
      <c r="A115" s="40" t="s">
        <v>233</v>
      </c>
      <c r="B115" s="40"/>
      <c r="C115" s="41" t="s">
        <v>234</v>
      </c>
      <c r="D115" s="42" t="s">
        <v>70</v>
      </c>
      <c r="E115" s="43">
        <v>12445.58</v>
      </c>
      <c r="F115" s="43"/>
      <c r="G115" s="43">
        <v>12445.58</v>
      </c>
      <c r="H115" s="19">
        <f t="shared" si="1"/>
        <v>9</v>
      </c>
    </row>
    <row r="116" spans="1:8" ht="30" x14ac:dyDescent="0.25">
      <c r="A116" s="40" t="s">
        <v>235</v>
      </c>
      <c r="B116" s="40"/>
      <c r="C116" s="41" t="s">
        <v>236</v>
      </c>
      <c r="D116" s="42" t="s">
        <v>131</v>
      </c>
      <c r="E116" s="43">
        <v>512.76</v>
      </c>
      <c r="F116" s="43"/>
      <c r="G116" s="43">
        <v>512.76</v>
      </c>
      <c r="H116" s="19">
        <f t="shared" si="1"/>
        <v>9</v>
      </c>
    </row>
    <row r="117" spans="1:8" ht="30" x14ac:dyDescent="0.25">
      <c r="A117" s="40" t="s">
        <v>237</v>
      </c>
      <c r="B117" s="40"/>
      <c r="C117" s="41" t="s">
        <v>238</v>
      </c>
      <c r="D117" s="42" t="s">
        <v>131</v>
      </c>
      <c r="E117" s="43">
        <v>464.85</v>
      </c>
      <c r="F117" s="43"/>
      <c r="G117" s="43">
        <v>464.85</v>
      </c>
      <c r="H117" s="19">
        <f t="shared" si="1"/>
        <v>9</v>
      </c>
    </row>
    <row r="118" spans="1:8" ht="30" x14ac:dyDescent="0.25">
      <c r="A118" s="40" t="s">
        <v>239</v>
      </c>
      <c r="B118" s="40"/>
      <c r="C118" s="41" t="s">
        <v>240</v>
      </c>
      <c r="D118" s="42" t="s">
        <v>131</v>
      </c>
      <c r="E118" s="43">
        <v>1097.1400000000001</v>
      </c>
      <c r="F118" s="43"/>
      <c r="G118" s="43">
        <v>1097.1400000000001</v>
      </c>
      <c r="H118" s="19">
        <f t="shared" si="1"/>
        <v>9</v>
      </c>
    </row>
    <row r="119" spans="1:8" ht="30" x14ac:dyDescent="0.25">
      <c r="A119" s="40" t="s">
        <v>241</v>
      </c>
      <c r="B119" s="40"/>
      <c r="C119" s="41" t="s">
        <v>242</v>
      </c>
      <c r="D119" s="42" t="s">
        <v>131</v>
      </c>
      <c r="E119" s="43">
        <v>1167.44</v>
      </c>
      <c r="F119" s="43"/>
      <c r="G119" s="43">
        <v>1167.44</v>
      </c>
      <c r="H119" s="19">
        <f t="shared" si="1"/>
        <v>9</v>
      </c>
    </row>
    <row r="120" spans="1:8" ht="30" x14ac:dyDescent="0.25">
      <c r="A120" s="40" t="s">
        <v>243</v>
      </c>
      <c r="B120" s="40"/>
      <c r="C120" s="41" t="s">
        <v>244</v>
      </c>
      <c r="D120" s="42" t="s">
        <v>131</v>
      </c>
      <c r="E120" s="43">
        <v>1452.85</v>
      </c>
      <c r="F120" s="43"/>
      <c r="G120" s="43">
        <v>1452.85</v>
      </c>
      <c r="H120" s="19">
        <f t="shared" si="1"/>
        <v>9</v>
      </c>
    </row>
    <row r="121" spans="1:8" ht="30" x14ac:dyDescent="0.25">
      <c r="A121" s="40" t="s">
        <v>245</v>
      </c>
      <c r="B121" s="40"/>
      <c r="C121" s="41" t="s">
        <v>246</v>
      </c>
      <c r="D121" s="42" t="s">
        <v>131</v>
      </c>
      <c r="E121" s="43">
        <v>1843.98</v>
      </c>
      <c r="F121" s="43"/>
      <c r="G121" s="43">
        <v>1843.98</v>
      </c>
      <c r="H121" s="19">
        <f t="shared" si="1"/>
        <v>9</v>
      </c>
    </row>
    <row r="122" spans="1:8" ht="30" x14ac:dyDescent="0.25">
      <c r="A122" s="40" t="s">
        <v>247</v>
      </c>
      <c r="B122" s="40"/>
      <c r="C122" s="41" t="s">
        <v>248</v>
      </c>
      <c r="D122" s="42" t="s">
        <v>131</v>
      </c>
      <c r="E122" s="43">
        <v>2078.94</v>
      </c>
      <c r="F122" s="43"/>
      <c r="G122" s="43">
        <v>2078.94</v>
      </c>
      <c r="H122" s="19">
        <f t="shared" si="1"/>
        <v>9</v>
      </c>
    </row>
    <row r="123" spans="1:8" ht="30" x14ac:dyDescent="0.25">
      <c r="A123" s="40" t="s">
        <v>249</v>
      </c>
      <c r="B123" s="40"/>
      <c r="C123" s="41" t="s">
        <v>250</v>
      </c>
      <c r="D123" s="42" t="s">
        <v>131</v>
      </c>
      <c r="E123" s="43">
        <v>2294.59</v>
      </c>
      <c r="F123" s="43"/>
      <c r="G123" s="43">
        <v>2294.59</v>
      </c>
      <c r="H123" s="19">
        <f t="shared" si="1"/>
        <v>9</v>
      </c>
    </row>
    <row r="124" spans="1:8" ht="30" x14ac:dyDescent="0.25">
      <c r="A124" s="40" t="s">
        <v>251</v>
      </c>
      <c r="B124" s="40"/>
      <c r="C124" s="41" t="s">
        <v>252</v>
      </c>
      <c r="D124" s="42" t="s">
        <v>131</v>
      </c>
      <c r="E124" s="43">
        <v>2789.57</v>
      </c>
      <c r="F124" s="43"/>
      <c r="G124" s="43">
        <v>2789.57</v>
      </c>
      <c r="H124" s="19">
        <f t="shared" si="1"/>
        <v>9</v>
      </c>
    </row>
    <row r="125" spans="1:8" ht="45" x14ac:dyDescent="0.25">
      <c r="A125" s="40" t="s">
        <v>253</v>
      </c>
      <c r="B125" s="40"/>
      <c r="C125" s="41" t="s">
        <v>254</v>
      </c>
      <c r="D125" s="42" t="s">
        <v>131</v>
      </c>
      <c r="E125" s="43">
        <v>364.7</v>
      </c>
      <c r="F125" s="43"/>
      <c r="G125" s="43">
        <v>364.7</v>
      </c>
      <c r="H125" s="19">
        <f t="shared" si="1"/>
        <v>9</v>
      </c>
    </row>
    <row r="126" spans="1:8" ht="30" x14ac:dyDescent="0.25">
      <c r="A126" s="40" t="s">
        <v>255</v>
      </c>
      <c r="B126" s="40"/>
      <c r="C126" s="41" t="s">
        <v>256</v>
      </c>
      <c r="D126" s="42" t="s">
        <v>131</v>
      </c>
      <c r="E126" s="43">
        <v>1559.47</v>
      </c>
      <c r="F126" s="43"/>
      <c r="G126" s="43">
        <v>1559.47</v>
      </c>
      <c r="H126" s="19">
        <f t="shared" si="1"/>
        <v>9</v>
      </c>
    </row>
    <row r="127" spans="1:8" ht="30" x14ac:dyDescent="0.25">
      <c r="A127" s="40" t="s">
        <v>257</v>
      </c>
      <c r="B127" s="40"/>
      <c r="C127" s="41" t="s">
        <v>258</v>
      </c>
      <c r="D127" s="42" t="s">
        <v>131</v>
      </c>
      <c r="E127" s="43">
        <v>6172.53</v>
      </c>
      <c r="F127" s="43"/>
      <c r="G127" s="43">
        <v>6172.53</v>
      </c>
      <c r="H127" s="19">
        <f t="shared" si="1"/>
        <v>9</v>
      </c>
    </row>
    <row r="128" spans="1:8" ht="30" x14ac:dyDescent="0.25">
      <c r="A128" s="40" t="s">
        <v>259</v>
      </c>
      <c r="B128" s="40"/>
      <c r="C128" s="41" t="s">
        <v>260</v>
      </c>
      <c r="D128" s="42" t="s">
        <v>131</v>
      </c>
      <c r="E128" s="43">
        <v>395.2</v>
      </c>
      <c r="F128" s="43"/>
      <c r="G128" s="43">
        <v>395.2</v>
      </c>
      <c r="H128" s="19">
        <f t="shared" si="1"/>
        <v>9</v>
      </c>
    </row>
    <row r="129" spans="1:8" ht="30" x14ac:dyDescent="0.25">
      <c r="A129" s="40" t="s">
        <v>261</v>
      </c>
      <c r="B129" s="40"/>
      <c r="C129" s="41" t="s">
        <v>262</v>
      </c>
      <c r="D129" s="42" t="s">
        <v>131</v>
      </c>
      <c r="E129" s="43">
        <v>479.67</v>
      </c>
      <c r="F129" s="43"/>
      <c r="G129" s="43">
        <v>479.67</v>
      </c>
      <c r="H129" s="19">
        <f t="shared" si="1"/>
        <v>9</v>
      </c>
    </row>
    <row r="130" spans="1:8" ht="30" x14ac:dyDescent="0.25">
      <c r="A130" s="40" t="s">
        <v>263</v>
      </c>
      <c r="B130" s="40"/>
      <c r="C130" s="41" t="s">
        <v>264</v>
      </c>
      <c r="D130" s="42" t="s">
        <v>131</v>
      </c>
      <c r="E130" s="43">
        <v>561.62</v>
      </c>
      <c r="F130" s="43"/>
      <c r="G130" s="43">
        <v>561.62</v>
      </c>
      <c r="H130" s="19">
        <f t="shared" si="1"/>
        <v>9</v>
      </c>
    </row>
    <row r="131" spans="1:8" ht="30" x14ac:dyDescent="0.25">
      <c r="A131" s="40" t="s">
        <v>265</v>
      </c>
      <c r="B131" s="40"/>
      <c r="C131" s="41" t="s">
        <v>266</v>
      </c>
      <c r="D131" s="42" t="s">
        <v>131</v>
      </c>
      <c r="E131" s="43">
        <v>320.48</v>
      </c>
      <c r="F131" s="43"/>
      <c r="G131" s="43">
        <v>320.48</v>
      </c>
      <c r="H131" s="19">
        <f t="shared" si="1"/>
        <v>9</v>
      </c>
    </row>
    <row r="132" spans="1:8" ht="30" x14ac:dyDescent="0.25">
      <c r="A132" s="40" t="s">
        <v>267</v>
      </c>
      <c r="B132" s="40"/>
      <c r="C132" s="41" t="s">
        <v>268</v>
      </c>
      <c r="D132" s="42" t="s">
        <v>131</v>
      </c>
      <c r="E132" s="43">
        <v>512.96</v>
      </c>
      <c r="F132" s="43"/>
      <c r="G132" s="43">
        <v>512.96</v>
      </c>
      <c r="H132" s="19">
        <f t="shared" si="1"/>
        <v>9</v>
      </c>
    </row>
    <row r="133" spans="1:8" ht="30" x14ac:dyDescent="0.25">
      <c r="A133" s="40" t="s">
        <v>269</v>
      </c>
      <c r="B133" s="40"/>
      <c r="C133" s="41" t="s">
        <v>270</v>
      </c>
      <c r="D133" s="42" t="s">
        <v>131</v>
      </c>
      <c r="E133" s="43">
        <v>765.51</v>
      </c>
      <c r="F133" s="43"/>
      <c r="G133" s="43">
        <v>765.51</v>
      </c>
      <c r="H133" s="19">
        <f t="shared" si="1"/>
        <v>9</v>
      </c>
    </row>
    <row r="134" spans="1:8" ht="30" x14ac:dyDescent="0.25">
      <c r="A134" s="40" t="s">
        <v>271</v>
      </c>
      <c r="B134" s="40"/>
      <c r="C134" s="41" t="s">
        <v>272</v>
      </c>
      <c r="D134" s="42" t="s">
        <v>131</v>
      </c>
      <c r="E134" s="43">
        <v>1691.27</v>
      </c>
      <c r="F134" s="43"/>
      <c r="G134" s="43">
        <v>1691.27</v>
      </c>
      <c r="H134" s="19">
        <f t="shared" si="1"/>
        <v>9</v>
      </c>
    </row>
    <row r="135" spans="1:8" ht="30" x14ac:dyDescent="0.25">
      <c r="A135" s="40" t="s">
        <v>273</v>
      </c>
      <c r="B135" s="40"/>
      <c r="C135" s="41" t="s">
        <v>274</v>
      </c>
      <c r="D135" s="42" t="s">
        <v>131</v>
      </c>
      <c r="E135" s="43">
        <v>2292.58</v>
      </c>
      <c r="F135" s="43"/>
      <c r="G135" s="43">
        <v>2292.58</v>
      </c>
      <c r="H135" s="19">
        <f t="shared" si="1"/>
        <v>9</v>
      </c>
    </row>
    <row r="136" spans="1:8" ht="30" x14ac:dyDescent="0.25">
      <c r="A136" s="40" t="s">
        <v>275</v>
      </c>
      <c r="B136" s="40"/>
      <c r="C136" s="41" t="s">
        <v>276</v>
      </c>
      <c r="D136" s="42" t="s">
        <v>131</v>
      </c>
      <c r="E136" s="43">
        <v>2838.9</v>
      </c>
      <c r="F136" s="43"/>
      <c r="G136" s="43">
        <v>2838.9</v>
      </c>
      <c r="H136" s="19">
        <f t="shared" si="1"/>
        <v>9</v>
      </c>
    </row>
    <row r="137" spans="1:8" ht="30" x14ac:dyDescent="0.25">
      <c r="A137" s="40" t="s">
        <v>277</v>
      </c>
      <c r="B137" s="40"/>
      <c r="C137" s="41" t="s">
        <v>278</v>
      </c>
      <c r="D137" s="42" t="s">
        <v>131</v>
      </c>
      <c r="E137" s="43">
        <v>720.1</v>
      </c>
      <c r="F137" s="43"/>
      <c r="G137" s="43">
        <v>720.1</v>
      </c>
      <c r="H137" s="19">
        <f t="shared" ref="H137:H200" si="2">LEN(A137)</f>
        <v>9</v>
      </c>
    </row>
    <row r="138" spans="1:8" ht="30" x14ac:dyDescent="0.25">
      <c r="A138" s="40" t="s">
        <v>279</v>
      </c>
      <c r="B138" s="40"/>
      <c r="C138" s="41" t="s">
        <v>280</v>
      </c>
      <c r="D138" s="42" t="s">
        <v>131</v>
      </c>
      <c r="E138" s="43">
        <v>339.55</v>
      </c>
      <c r="F138" s="43"/>
      <c r="G138" s="43">
        <v>339.55</v>
      </c>
      <c r="H138" s="19">
        <f t="shared" si="2"/>
        <v>9</v>
      </c>
    </row>
    <row r="139" spans="1:8" ht="30" x14ac:dyDescent="0.25">
      <c r="A139" s="40" t="s">
        <v>281</v>
      </c>
      <c r="B139" s="40"/>
      <c r="C139" s="41" t="s">
        <v>282</v>
      </c>
      <c r="D139" s="42" t="s">
        <v>131</v>
      </c>
      <c r="E139" s="43">
        <v>703.19</v>
      </c>
      <c r="F139" s="43"/>
      <c r="G139" s="43">
        <v>703.19</v>
      </c>
      <c r="H139" s="19">
        <f t="shared" si="2"/>
        <v>9</v>
      </c>
    </row>
    <row r="140" spans="1:8" ht="30" x14ac:dyDescent="0.25">
      <c r="A140" s="40" t="s">
        <v>283</v>
      </c>
      <c r="B140" s="40"/>
      <c r="C140" s="41" t="s">
        <v>284</v>
      </c>
      <c r="D140" s="42" t="s">
        <v>131</v>
      </c>
      <c r="E140" s="43">
        <v>771.29</v>
      </c>
      <c r="F140" s="43"/>
      <c r="G140" s="43">
        <v>771.29</v>
      </c>
      <c r="H140" s="19">
        <f t="shared" si="2"/>
        <v>9</v>
      </c>
    </row>
    <row r="141" spans="1:8" ht="30" x14ac:dyDescent="0.25">
      <c r="A141" s="40" t="s">
        <v>285</v>
      </c>
      <c r="B141" s="40"/>
      <c r="C141" s="41" t="s">
        <v>286</v>
      </c>
      <c r="D141" s="42" t="s">
        <v>131</v>
      </c>
      <c r="E141" s="43">
        <v>600.65</v>
      </c>
      <c r="F141" s="43"/>
      <c r="G141" s="43">
        <v>600.65</v>
      </c>
      <c r="H141" s="19">
        <f t="shared" si="2"/>
        <v>9</v>
      </c>
    </row>
    <row r="142" spans="1:8" ht="30" x14ac:dyDescent="0.25">
      <c r="A142" s="40" t="s">
        <v>287</v>
      </c>
      <c r="B142" s="40"/>
      <c r="C142" s="41" t="s">
        <v>288</v>
      </c>
      <c r="D142" s="42" t="s">
        <v>131</v>
      </c>
      <c r="E142" s="43">
        <v>921.46</v>
      </c>
      <c r="F142" s="43"/>
      <c r="G142" s="43">
        <v>921.46</v>
      </c>
      <c r="H142" s="19">
        <f t="shared" si="2"/>
        <v>9</v>
      </c>
    </row>
    <row r="143" spans="1:8" ht="30" x14ac:dyDescent="0.25">
      <c r="A143" s="40" t="s">
        <v>289</v>
      </c>
      <c r="B143" s="40"/>
      <c r="C143" s="41" t="s">
        <v>290</v>
      </c>
      <c r="D143" s="42" t="s">
        <v>131</v>
      </c>
      <c r="E143" s="43">
        <v>2155.0100000000002</v>
      </c>
      <c r="F143" s="43"/>
      <c r="G143" s="43">
        <v>2155.0100000000002</v>
      </c>
      <c r="H143" s="19">
        <f t="shared" si="2"/>
        <v>9</v>
      </c>
    </row>
    <row r="144" spans="1:8" ht="30" x14ac:dyDescent="0.25">
      <c r="A144" s="40" t="s">
        <v>291</v>
      </c>
      <c r="B144" s="40"/>
      <c r="C144" s="41" t="s">
        <v>292</v>
      </c>
      <c r="D144" s="42" t="s">
        <v>131</v>
      </c>
      <c r="E144" s="43">
        <v>1477.36</v>
      </c>
      <c r="F144" s="43"/>
      <c r="G144" s="43">
        <v>1477.36</v>
      </c>
      <c r="H144" s="19">
        <f t="shared" si="2"/>
        <v>9</v>
      </c>
    </row>
    <row r="145" spans="1:8" ht="30" x14ac:dyDescent="0.25">
      <c r="A145" s="40" t="s">
        <v>293</v>
      </c>
      <c r="B145" s="40"/>
      <c r="C145" s="41" t="s">
        <v>294</v>
      </c>
      <c r="D145" s="42" t="s">
        <v>131</v>
      </c>
      <c r="E145" s="43">
        <v>1469.59</v>
      </c>
      <c r="F145" s="43"/>
      <c r="G145" s="43">
        <v>1469.59</v>
      </c>
      <c r="H145" s="19">
        <f t="shared" si="2"/>
        <v>9</v>
      </c>
    </row>
    <row r="146" spans="1:8" ht="30" x14ac:dyDescent="0.25">
      <c r="A146" s="40" t="s">
        <v>295</v>
      </c>
      <c r="B146" s="40"/>
      <c r="C146" s="41" t="s">
        <v>296</v>
      </c>
      <c r="D146" s="42" t="s">
        <v>131</v>
      </c>
      <c r="E146" s="43">
        <v>2078.5500000000002</v>
      </c>
      <c r="F146" s="43"/>
      <c r="G146" s="43">
        <v>2078.5500000000002</v>
      </c>
      <c r="H146" s="19">
        <f t="shared" si="2"/>
        <v>9</v>
      </c>
    </row>
    <row r="147" spans="1:8" ht="30" x14ac:dyDescent="0.25">
      <c r="A147" s="40" t="s">
        <v>297</v>
      </c>
      <c r="B147" s="40"/>
      <c r="C147" s="41" t="s">
        <v>298</v>
      </c>
      <c r="D147" s="42" t="s">
        <v>131</v>
      </c>
      <c r="E147" s="43">
        <v>2069.25</v>
      </c>
      <c r="F147" s="43"/>
      <c r="G147" s="43">
        <v>2069.25</v>
      </c>
      <c r="H147" s="19">
        <f t="shared" si="2"/>
        <v>9</v>
      </c>
    </row>
    <row r="148" spans="1:8" ht="30" x14ac:dyDescent="0.25">
      <c r="A148" s="40" t="s">
        <v>299</v>
      </c>
      <c r="B148" s="40"/>
      <c r="C148" s="41" t="s">
        <v>300</v>
      </c>
      <c r="D148" s="42" t="s">
        <v>131</v>
      </c>
      <c r="E148" s="43">
        <v>468.96</v>
      </c>
      <c r="F148" s="43"/>
      <c r="G148" s="43">
        <v>468.96</v>
      </c>
      <c r="H148" s="19">
        <f t="shared" si="2"/>
        <v>9</v>
      </c>
    </row>
    <row r="149" spans="1:8" ht="30" x14ac:dyDescent="0.25">
      <c r="A149" s="40" t="s">
        <v>301</v>
      </c>
      <c r="B149" s="40"/>
      <c r="C149" s="41" t="s">
        <v>302</v>
      </c>
      <c r="D149" s="42" t="s">
        <v>131</v>
      </c>
      <c r="E149" s="43">
        <v>783.44</v>
      </c>
      <c r="F149" s="43"/>
      <c r="G149" s="43">
        <v>783.44</v>
      </c>
      <c r="H149" s="19">
        <f t="shared" si="2"/>
        <v>9</v>
      </c>
    </row>
    <row r="150" spans="1:8" ht="30" x14ac:dyDescent="0.25">
      <c r="A150" s="40" t="s">
        <v>303</v>
      </c>
      <c r="B150" s="40"/>
      <c r="C150" s="41" t="s">
        <v>304</v>
      </c>
      <c r="D150" s="42" t="s">
        <v>131</v>
      </c>
      <c r="E150" s="43">
        <v>1253.17</v>
      </c>
      <c r="F150" s="43"/>
      <c r="G150" s="43">
        <v>1253.17</v>
      </c>
      <c r="H150" s="19">
        <f t="shared" si="2"/>
        <v>9</v>
      </c>
    </row>
    <row r="151" spans="1:8" ht="30" x14ac:dyDescent="0.25">
      <c r="A151" s="40" t="s">
        <v>305</v>
      </c>
      <c r="B151" s="40"/>
      <c r="C151" s="41" t="s">
        <v>306</v>
      </c>
      <c r="D151" s="42" t="s">
        <v>131</v>
      </c>
      <c r="E151" s="43">
        <v>1438.65</v>
      </c>
      <c r="F151" s="43"/>
      <c r="G151" s="43">
        <v>1438.65</v>
      </c>
      <c r="H151" s="19">
        <f t="shared" si="2"/>
        <v>9</v>
      </c>
    </row>
    <row r="152" spans="1:8" ht="30" x14ac:dyDescent="0.25">
      <c r="A152" s="40" t="s">
        <v>307</v>
      </c>
      <c r="B152" s="40"/>
      <c r="C152" s="41" t="s">
        <v>308</v>
      </c>
      <c r="D152" s="42" t="s">
        <v>131</v>
      </c>
      <c r="E152" s="43">
        <v>2580.31</v>
      </c>
      <c r="F152" s="43"/>
      <c r="G152" s="43">
        <v>2580.31</v>
      </c>
      <c r="H152" s="19">
        <f t="shared" si="2"/>
        <v>9</v>
      </c>
    </row>
    <row r="153" spans="1:8" ht="30" x14ac:dyDescent="0.25">
      <c r="A153" s="40" t="s">
        <v>309</v>
      </c>
      <c r="B153" s="40"/>
      <c r="C153" s="41" t="s">
        <v>310</v>
      </c>
      <c r="D153" s="42" t="s">
        <v>131</v>
      </c>
      <c r="E153" s="43">
        <v>1039.1500000000001</v>
      </c>
      <c r="F153" s="43"/>
      <c r="G153" s="43">
        <v>1039.1500000000001</v>
      </c>
      <c r="H153" s="19">
        <f t="shared" si="2"/>
        <v>9</v>
      </c>
    </row>
    <row r="154" spans="1:8" x14ac:dyDescent="0.25">
      <c r="A154" s="40" t="s">
        <v>311</v>
      </c>
      <c r="B154" s="40"/>
      <c r="C154" s="41" t="s">
        <v>312</v>
      </c>
      <c r="D154" s="42" t="s">
        <v>156</v>
      </c>
      <c r="E154" s="43">
        <v>1693.74</v>
      </c>
      <c r="F154" s="43"/>
      <c r="G154" s="43">
        <v>1693.74</v>
      </c>
      <c r="H154" s="19">
        <f t="shared" si="2"/>
        <v>9</v>
      </c>
    </row>
    <row r="155" spans="1:8" x14ac:dyDescent="0.25">
      <c r="A155" s="40" t="s">
        <v>313</v>
      </c>
      <c r="B155" s="40"/>
      <c r="C155" s="41" t="s">
        <v>314</v>
      </c>
      <c r="D155" s="42" t="s">
        <v>156</v>
      </c>
      <c r="E155" s="43">
        <v>2150.85</v>
      </c>
      <c r="F155" s="43"/>
      <c r="G155" s="43">
        <v>2150.85</v>
      </c>
      <c r="H155" s="19">
        <f t="shared" si="2"/>
        <v>9</v>
      </c>
    </row>
    <row r="156" spans="1:8" x14ac:dyDescent="0.25">
      <c r="A156" s="40" t="s">
        <v>315</v>
      </c>
      <c r="B156" s="40"/>
      <c r="C156" s="41" t="s">
        <v>316</v>
      </c>
      <c r="D156" s="42" t="s">
        <v>131</v>
      </c>
      <c r="E156" s="43">
        <v>89.24</v>
      </c>
      <c r="F156" s="43"/>
      <c r="G156" s="43">
        <v>89.24</v>
      </c>
      <c r="H156" s="19">
        <f t="shared" si="2"/>
        <v>9</v>
      </c>
    </row>
    <row r="157" spans="1:8" x14ac:dyDescent="0.25">
      <c r="A157" s="40" t="s">
        <v>317</v>
      </c>
      <c r="B157" s="40"/>
      <c r="C157" s="41" t="s">
        <v>318</v>
      </c>
      <c r="D157" s="42" t="s">
        <v>131</v>
      </c>
      <c r="E157" s="43">
        <v>193.24</v>
      </c>
      <c r="F157" s="43"/>
      <c r="G157" s="43">
        <v>193.24</v>
      </c>
      <c r="H157" s="19">
        <f t="shared" si="2"/>
        <v>9</v>
      </c>
    </row>
    <row r="158" spans="1:8" ht="45" x14ac:dyDescent="0.25">
      <c r="A158" s="40" t="s">
        <v>319</v>
      </c>
      <c r="B158" s="40"/>
      <c r="C158" s="41" t="s">
        <v>320</v>
      </c>
      <c r="D158" s="42" t="s">
        <v>70</v>
      </c>
      <c r="E158" s="43">
        <v>4402.0200000000004</v>
      </c>
      <c r="F158" s="43"/>
      <c r="G158" s="43">
        <v>4402.0200000000004</v>
      </c>
      <c r="H158" s="19">
        <f t="shared" si="2"/>
        <v>9</v>
      </c>
    </row>
    <row r="159" spans="1:8" x14ac:dyDescent="0.25">
      <c r="A159" s="40" t="s">
        <v>321</v>
      </c>
      <c r="B159" s="40"/>
      <c r="C159" s="41" t="s">
        <v>322</v>
      </c>
      <c r="D159" s="42" t="s">
        <v>323</v>
      </c>
      <c r="E159" s="43">
        <v>492.4</v>
      </c>
      <c r="F159" s="43"/>
      <c r="G159" s="43">
        <v>492.4</v>
      </c>
      <c r="H159" s="19">
        <f t="shared" si="2"/>
        <v>9</v>
      </c>
    </row>
    <row r="160" spans="1:8" ht="30" x14ac:dyDescent="0.25">
      <c r="A160" s="40" t="s">
        <v>324</v>
      </c>
      <c r="B160" s="40"/>
      <c r="C160" s="41" t="s">
        <v>325</v>
      </c>
      <c r="D160" s="42" t="s">
        <v>323</v>
      </c>
      <c r="E160" s="43">
        <v>380.78</v>
      </c>
      <c r="F160" s="43"/>
      <c r="G160" s="43">
        <v>380.78</v>
      </c>
      <c r="H160" s="19">
        <f t="shared" si="2"/>
        <v>9</v>
      </c>
    </row>
    <row r="161" spans="1:8" x14ac:dyDescent="0.25">
      <c r="A161" s="40" t="s">
        <v>326</v>
      </c>
      <c r="B161" s="40"/>
      <c r="C161" s="41" t="s">
        <v>327</v>
      </c>
      <c r="D161" s="42" t="s">
        <v>323</v>
      </c>
      <c r="E161" s="43">
        <v>334.33</v>
      </c>
      <c r="F161" s="43"/>
      <c r="G161" s="43">
        <v>334.33</v>
      </c>
      <c r="H161" s="19">
        <f t="shared" si="2"/>
        <v>9</v>
      </c>
    </row>
    <row r="162" spans="1:8" x14ac:dyDescent="0.25">
      <c r="A162" s="40" t="s">
        <v>328</v>
      </c>
      <c r="B162" s="40"/>
      <c r="C162" s="41" t="s">
        <v>329</v>
      </c>
      <c r="D162" s="42" t="s">
        <v>323</v>
      </c>
      <c r="E162" s="43">
        <v>315.36</v>
      </c>
      <c r="F162" s="43"/>
      <c r="G162" s="43">
        <v>315.36</v>
      </c>
      <c r="H162" s="19">
        <f t="shared" si="2"/>
        <v>9</v>
      </c>
    </row>
    <row r="163" spans="1:8" x14ac:dyDescent="0.25">
      <c r="A163" s="40" t="s">
        <v>330</v>
      </c>
      <c r="B163" s="40"/>
      <c r="C163" s="41" t="s">
        <v>331</v>
      </c>
      <c r="D163" s="42" t="s">
        <v>21</v>
      </c>
      <c r="E163" s="43">
        <v>2610.7399999999998</v>
      </c>
      <c r="F163" s="43"/>
      <c r="G163" s="43">
        <v>2610.7399999999998</v>
      </c>
      <c r="H163" s="19">
        <f t="shared" si="2"/>
        <v>9</v>
      </c>
    </row>
    <row r="164" spans="1:8" ht="30" x14ac:dyDescent="0.25">
      <c r="A164" s="40" t="s">
        <v>332</v>
      </c>
      <c r="B164" s="40"/>
      <c r="C164" s="41" t="s">
        <v>333</v>
      </c>
      <c r="D164" s="42" t="s">
        <v>334</v>
      </c>
      <c r="E164" s="43">
        <v>3597.61</v>
      </c>
      <c r="F164" s="43"/>
      <c r="G164" s="43">
        <v>3597.61</v>
      </c>
      <c r="H164" s="19">
        <f t="shared" si="2"/>
        <v>9</v>
      </c>
    </row>
    <row r="165" spans="1:8" ht="30" x14ac:dyDescent="0.25">
      <c r="A165" s="40" t="s">
        <v>335</v>
      </c>
      <c r="B165" s="40"/>
      <c r="C165" s="41" t="s">
        <v>336</v>
      </c>
      <c r="D165" s="42" t="s">
        <v>21</v>
      </c>
      <c r="E165" s="43">
        <v>298.01</v>
      </c>
      <c r="F165" s="43"/>
      <c r="G165" s="43">
        <v>298.01</v>
      </c>
      <c r="H165" s="19">
        <f t="shared" si="2"/>
        <v>9</v>
      </c>
    </row>
    <row r="166" spans="1:8" ht="30" x14ac:dyDescent="0.25">
      <c r="A166" s="40" t="s">
        <v>337</v>
      </c>
      <c r="B166" s="40"/>
      <c r="C166" s="41" t="s">
        <v>338</v>
      </c>
      <c r="D166" s="42" t="s">
        <v>156</v>
      </c>
      <c r="E166" s="43">
        <v>2683.92</v>
      </c>
      <c r="F166" s="43"/>
      <c r="G166" s="43">
        <v>2683.92</v>
      </c>
      <c r="H166" s="19">
        <f t="shared" si="2"/>
        <v>9</v>
      </c>
    </row>
    <row r="167" spans="1:8" ht="30" x14ac:dyDescent="0.25">
      <c r="A167" s="40" t="s">
        <v>339</v>
      </c>
      <c r="B167" s="40"/>
      <c r="C167" s="41" t="s">
        <v>340</v>
      </c>
      <c r="D167" s="42" t="s">
        <v>21</v>
      </c>
      <c r="E167" s="43">
        <v>1249.25</v>
      </c>
      <c r="F167" s="43">
        <v>459.36</v>
      </c>
      <c r="G167" s="43">
        <v>1708.61</v>
      </c>
      <c r="H167" s="19">
        <f t="shared" si="2"/>
        <v>9</v>
      </c>
    </row>
    <row r="168" spans="1:8" x14ac:dyDescent="0.25">
      <c r="A168" s="40" t="s">
        <v>341</v>
      </c>
      <c r="B168" s="40"/>
      <c r="C168" s="41" t="s">
        <v>342</v>
      </c>
      <c r="D168" s="42" t="s">
        <v>21</v>
      </c>
      <c r="E168" s="43">
        <v>1117.04</v>
      </c>
      <c r="F168" s="43"/>
      <c r="G168" s="43">
        <v>1117.04</v>
      </c>
      <c r="H168" s="19">
        <f t="shared" si="2"/>
        <v>9</v>
      </c>
    </row>
    <row r="169" spans="1:8" x14ac:dyDescent="0.25">
      <c r="A169" s="40" t="s">
        <v>343</v>
      </c>
      <c r="B169" s="40"/>
      <c r="C169" s="41" t="s">
        <v>344</v>
      </c>
      <c r="D169" s="42" t="s">
        <v>21</v>
      </c>
      <c r="E169" s="43">
        <v>4687.09</v>
      </c>
      <c r="F169" s="43"/>
      <c r="G169" s="43">
        <v>4687.09</v>
      </c>
      <c r="H169" s="19">
        <f t="shared" si="2"/>
        <v>9</v>
      </c>
    </row>
    <row r="170" spans="1:8" x14ac:dyDescent="0.25">
      <c r="A170" s="40" t="s">
        <v>345</v>
      </c>
      <c r="B170" s="40"/>
      <c r="C170" s="41" t="s">
        <v>346</v>
      </c>
      <c r="D170" s="42" t="s">
        <v>21</v>
      </c>
      <c r="E170" s="43">
        <v>4689.4399999999996</v>
      </c>
      <c r="F170" s="43"/>
      <c r="G170" s="43">
        <v>4689.4399999999996</v>
      </c>
      <c r="H170" s="19">
        <f t="shared" si="2"/>
        <v>9</v>
      </c>
    </row>
    <row r="171" spans="1:8" x14ac:dyDescent="0.25">
      <c r="A171" s="40" t="s">
        <v>347</v>
      </c>
      <c r="B171" s="40"/>
      <c r="C171" s="41" t="s">
        <v>348</v>
      </c>
      <c r="D171" s="42" t="s">
        <v>21</v>
      </c>
      <c r="E171" s="43">
        <v>5691.76</v>
      </c>
      <c r="F171" s="43"/>
      <c r="G171" s="43">
        <v>5691.76</v>
      </c>
      <c r="H171" s="19">
        <f t="shared" si="2"/>
        <v>9</v>
      </c>
    </row>
    <row r="172" spans="1:8" x14ac:dyDescent="0.25">
      <c r="A172" s="40" t="s">
        <v>349</v>
      </c>
      <c r="B172" s="40"/>
      <c r="C172" s="41" t="s">
        <v>350</v>
      </c>
      <c r="D172" s="42"/>
      <c r="E172" s="43"/>
      <c r="F172" s="43"/>
      <c r="G172" s="43"/>
      <c r="H172" s="19">
        <f t="shared" si="2"/>
        <v>2</v>
      </c>
    </row>
    <row r="173" spans="1:8" x14ac:dyDescent="0.25">
      <c r="A173" s="40" t="s">
        <v>351</v>
      </c>
      <c r="B173" s="40"/>
      <c r="C173" s="41" t="s">
        <v>352</v>
      </c>
      <c r="D173" s="42"/>
      <c r="E173" s="43"/>
      <c r="F173" s="43"/>
      <c r="G173" s="43"/>
      <c r="H173" s="19">
        <f t="shared" si="2"/>
        <v>5</v>
      </c>
    </row>
    <row r="174" spans="1:8" ht="30" x14ac:dyDescent="0.25">
      <c r="A174" s="40" t="s">
        <v>353</v>
      </c>
      <c r="B174" s="40"/>
      <c r="C174" s="41" t="s">
        <v>354</v>
      </c>
      <c r="D174" s="42" t="s">
        <v>73</v>
      </c>
      <c r="E174" s="43">
        <v>408.05</v>
      </c>
      <c r="F174" s="43">
        <v>113.07</v>
      </c>
      <c r="G174" s="43">
        <v>521.12</v>
      </c>
      <c r="H174" s="19">
        <f t="shared" si="2"/>
        <v>9</v>
      </c>
    </row>
    <row r="175" spans="1:8" x14ac:dyDescent="0.25">
      <c r="A175" s="40" t="s">
        <v>355</v>
      </c>
      <c r="B175" s="40"/>
      <c r="C175" s="41" t="s">
        <v>356</v>
      </c>
      <c r="D175" s="42" t="s">
        <v>73</v>
      </c>
      <c r="E175" s="43">
        <v>653.29999999999995</v>
      </c>
      <c r="F175" s="43">
        <v>285.44</v>
      </c>
      <c r="G175" s="43">
        <v>938.74</v>
      </c>
      <c r="H175" s="19">
        <f t="shared" si="2"/>
        <v>9</v>
      </c>
    </row>
    <row r="176" spans="1:8" ht="30" x14ac:dyDescent="0.25">
      <c r="A176" s="40" t="s">
        <v>357</v>
      </c>
      <c r="B176" s="40"/>
      <c r="C176" s="41" t="s">
        <v>358</v>
      </c>
      <c r="D176" s="42" t="s">
        <v>359</v>
      </c>
      <c r="E176" s="43">
        <v>1025.8499999999999</v>
      </c>
      <c r="F176" s="43"/>
      <c r="G176" s="43">
        <v>1025.8499999999999</v>
      </c>
      <c r="H176" s="19">
        <f t="shared" si="2"/>
        <v>9</v>
      </c>
    </row>
    <row r="177" spans="1:8" x14ac:dyDescent="0.25">
      <c r="A177" s="40" t="s">
        <v>360</v>
      </c>
      <c r="B177" s="40"/>
      <c r="C177" s="41" t="s">
        <v>361</v>
      </c>
      <c r="D177" s="42" t="s">
        <v>73</v>
      </c>
      <c r="E177" s="43">
        <v>17.489999999999998</v>
      </c>
      <c r="F177" s="43">
        <v>6.24</v>
      </c>
      <c r="G177" s="43">
        <v>23.73</v>
      </c>
      <c r="H177" s="19">
        <f t="shared" si="2"/>
        <v>9</v>
      </c>
    </row>
    <row r="178" spans="1:8" x14ac:dyDescent="0.25">
      <c r="A178" s="40" t="s">
        <v>362</v>
      </c>
      <c r="B178" s="40"/>
      <c r="C178" s="41" t="s">
        <v>363</v>
      </c>
      <c r="D178" s="42"/>
      <c r="E178" s="43"/>
      <c r="F178" s="43"/>
      <c r="G178" s="43"/>
      <c r="H178" s="19">
        <f t="shared" si="2"/>
        <v>5</v>
      </c>
    </row>
    <row r="179" spans="1:8" ht="30" x14ac:dyDescent="0.25">
      <c r="A179" s="40" t="s">
        <v>364</v>
      </c>
      <c r="B179" s="40"/>
      <c r="C179" s="41" t="s">
        <v>365</v>
      </c>
      <c r="D179" s="42" t="s">
        <v>359</v>
      </c>
      <c r="E179" s="43">
        <v>768.43</v>
      </c>
      <c r="F179" s="43">
        <v>72.03</v>
      </c>
      <c r="G179" s="43">
        <v>840.46</v>
      </c>
      <c r="H179" s="19">
        <f t="shared" si="2"/>
        <v>9</v>
      </c>
    </row>
    <row r="180" spans="1:8" ht="30" x14ac:dyDescent="0.25">
      <c r="A180" s="40" t="s">
        <v>366</v>
      </c>
      <c r="B180" s="40"/>
      <c r="C180" s="41" t="s">
        <v>367</v>
      </c>
      <c r="D180" s="42" t="s">
        <v>359</v>
      </c>
      <c r="E180" s="43">
        <v>1232.48</v>
      </c>
      <c r="F180" s="43">
        <v>120.78</v>
      </c>
      <c r="G180" s="43">
        <v>1353.26</v>
      </c>
      <c r="H180" s="19">
        <f t="shared" si="2"/>
        <v>9</v>
      </c>
    </row>
    <row r="181" spans="1:8" ht="45" x14ac:dyDescent="0.25">
      <c r="A181" s="40" t="s">
        <v>368</v>
      </c>
      <c r="B181" s="40"/>
      <c r="C181" s="41" t="s">
        <v>369</v>
      </c>
      <c r="D181" s="42" t="s">
        <v>359</v>
      </c>
      <c r="E181" s="43">
        <v>1120.2</v>
      </c>
      <c r="F181" s="43">
        <v>120.78</v>
      </c>
      <c r="G181" s="43">
        <v>1240.98</v>
      </c>
      <c r="H181" s="19">
        <f t="shared" si="2"/>
        <v>9</v>
      </c>
    </row>
    <row r="182" spans="1:8" x14ac:dyDescent="0.25">
      <c r="A182" s="40" t="s">
        <v>370</v>
      </c>
      <c r="B182" s="40"/>
      <c r="C182" s="41" t="s">
        <v>371</v>
      </c>
      <c r="D182" s="42" t="s">
        <v>359</v>
      </c>
      <c r="E182" s="43">
        <v>739.17</v>
      </c>
      <c r="F182" s="43">
        <v>72.03</v>
      </c>
      <c r="G182" s="43">
        <v>811.2</v>
      </c>
      <c r="H182" s="19">
        <f t="shared" si="2"/>
        <v>9</v>
      </c>
    </row>
    <row r="183" spans="1:8" x14ac:dyDescent="0.25">
      <c r="A183" s="40" t="s">
        <v>372</v>
      </c>
      <c r="B183" s="40"/>
      <c r="C183" s="41" t="s">
        <v>373</v>
      </c>
      <c r="D183" s="42" t="s">
        <v>359</v>
      </c>
      <c r="E183" s="43">
        <v>760.95</v>
      </c>
      <c r="F183" s="43">
        <v>24.01</v>
      </c>
      <c r="G183" s="43">
        <v>784.96</v>
      </c>
      <c r="H183" s="19">
        <f t="shared" si="2"/>
        <v>9</v>
      </c>
    </row>
    <row r="184" spans="1:8" x14ac:dyDescent="0.25">
      <c r="A184" s="40" t="s">
        <v>374</v>
      </c>
      <c r="B184" s="40"/>
      <c r="C184" s="41" t="s">
        <v>375</v>
      </c>
      <c r="D184" s="42"/>
      <c r="E184" s="43"/>
      <c r="F184" s="43"/>
      <c r="G184" s="43"/>
      <c r="H184" s="19">
        <f t="shared" si="2"/>
        <v>5</v>
      </c>
    </row>
    <row r="185" spans="1:8" x14ac:dyDescent="0.25">
      <c r="A185" s="40" t="s">
        <v>376</v>
      </c>
      <c r="B185" s="40"/>
      <c r="C185" s="41" t="s">
        <v>377</v>
      </c>
      <c r="D185" s="42" t="s">
        <v>73</v>
      </c>
      <c r="E185" s="43">
        <v>0.61</v>
      </c>
      <c r="F185" s="43">
        <v>1.76</v>
      </c>
      <c r="G185" s="43">
        <v>2.37</v>
      </c>
      <c r="H185" s="19">
        <f t="shared" si="2"/>
        <v>9</v>
      </c>
    </row>
    <row r="186" spans="1:8" x14ac:dyDescent="0.25">
      <c r="A186" s="40" t="s">
        <v>378</v>
      </c>
      <c r="B186" s="40"/>
      <c r="C186" s="41" t="s">
        <v>379</v>
      </c>
      <c r="D186" s="42" t="s">
        <v>73</v>
      </c>
      <c r="E186" s="43">
        <v>5.23</v>
      </c>
      <c r="F186" s="43">
        <v>17.41</v>
      </c>
      <c r="G186" s="43">
        <v>22.64</v>
      </c>
      <c r="H186" s="19">
        <f t="shared" si="2"/>
        <v>9</v>
      </c>
    </row>
    <row r="187" spans="1:8" ht="30" x14ac:dyDescent="0.25">
      <c r="A187" s="40" t="s">
        <v>380</v>
      </c>
      <c r="B187" s="40"/>
      <c r="C187" s="41" t="s">
        <v>381</v>
      </c>
      <c r="D187" s="42" t="s">
        <v>73</v>
      </c>
      <c r="E187" s="43">
        <v>17.13</v>
      </c>
      <c r="F187" s="43">
        <v>25.95</v>
      </c>
      <c r="G187" s="43">
        <v>43.08</v>
      </c>
      <c r="H187" s="19">
        <f t="shared" si="2"/>
        <v>9</v>
      </c>
    </row>
    <row r="188" spans="1:8" x14ac:dyDescent="0.25">
      <c r="A188" s="40" t="s">
        <v>382</v>
      </c>
      <c r="B188" s="40"/>
      <c r="C188" s="41" t="s">
        <v>383</v>
      </c>
      <c r="D188" s="42" t="s">
        <v>73</v>
      </c>
      <c r="E188" s="43">
        <v>53.02</v>
      </c>
      <c r="F188" s="43">
        <v>47.05</v>
      </c>
      <c r="G188" s="43">
        <v>100.07</v>
      </c>
      <c r="H188" s="19">
        <f t="shared" si="2"/>
        <v>9</v>
      </c>
    </row>
    <row r="189" spans="1:8" x14ac:dyDescent="0.25">
      <c r="A189" s="40" t="s">
        <v>384</v>
      </c>
      <c r="B189" s="40"/>
      <c r="C189" s="41" t="s">
        <v>385</v>
      </c>
      <c r="D189" s="42" t="s">
        <v>73</v>
      </c>
      <c r="E189" s="43">
        <v>53.02</v>
      </c>
      <c r="F189" s="43">
        <v>46.74</v>
      </c>
      <c r="G189" s="43">
        <v>99.76</v>
      </c>
      <c r="H189" s="19">
        <f t="shared" si="2"/>
        <v>9</v>
      </c>
    </row>
    <row r="190" spans="1:8" ht="30" x14ac:dyDescent="0.25">
      <c r="A190" s="40" t="s">
        <v>386</v>
      </c>
      <c r="B190" s="40"/>
      <c r="C190" s="41" t="s">
        <v>387</v>
      </c>
      <c r="D190" s="42" t="s">
        <v>388</v>
      </c>
      <c r="E190" s="43">
        <v>42.86</v>
      </c>
      <c r="F190" s="43">
        <v>0.88</v>
      </c>
      <c r="G190" s="43">
        <v>43.74</v>
      </c>
      <c r="H190" s="19">
        <f t="shared" si="2"/>
        <v>9</v>
      </c>
    </row>
    <row r="191" spans="1:8" x14ac:dyDescent="0.25">
      <c r="A191" s="40" t="s">
        <v>389</v>
      </c>
      <c r="B191" s="40"/>
      <c r="C191" s="41" t="s">
        <v>390</v>
      </c>
      <c r="D191" s="42" t="s">
        <v>73</v>
      </c>
      <c r="E191" s="43">
        <v>12.9</v>
      </c>
      <c r="F191" s="43">
        <v>3.53</v>
      </c>
      <c r="G191" s="43">
        <v>16.43</v>
      </c>
      <c r="H191" s="19">
        <f t="shared" si="2"/>
        <v>9</v>
      </c>
    </row>
    <row r="192" spans="1:8" x14ac:dyDescent="0.25">
      <c r="A192" s="40" t="s">
        <v>393</v>
      </c>
      <c r="B192" s="40"/>
      <c r="C192" s="41" t="s">
        <v>394</v>
      </c>
      <c r="D192" s="42" t="s">
        <v>73</v>
      </c>
      <c r="E192" s="43">
        <v>87.94</v>
      </c>
      <c r="F192" s="43">
        <v>33.659999999999997</v>
      </c>
      <c r="G192" s="43">
        <v>121.6</v>
      </c>
      <c r="H192" s="19">
        <f t="shared" si="2"/>
        <v>9</v>
      </c>
    </row>
    <row r="193" spans="1:8" x14ac:dyDescent="0.25">
      <c r="A193" s="40" t="s">
        <v>395</v>
      </c>
      <c r="B193" s="40"/>
      <c r="C193" s="41" t="s">
        <v>396</v>
      </c>
      <c r="D193" s="42" t="s">
        <v>73</v>
      </c>
      <c r="E193" s="43">
        <v>102.02</v>
      </c>
      <c r="F193" s="43">
        <v>33.659999999999997</v>
      </c>
      <c r="G193" s="43">
        <v>135.68</v>
      </c>
      <c r="H193" s="19">
        <f t="shared" si="2"/>
        <v>9</v>
      </c>
    </row>
    <row r="194" spans="1:8" ht="30" x14ac:dyDescent="0.25">
      <c r="A194" s="40" t="s">
        <v>397</v>
      </c>
      <c r="B194" s="40"/>
      <c r="C194" s="41" t="s">
        <v>398</v>
      </c>
      <c r="D194" s="42" t="s">
        <v>156</v>
      </c>
      <c r="E194" s="43">
        <v>64.209999999999994</v>
      </c>
      <c r="F194" s="43">
        <v>38.83</v>
      </c>
      <c r="G194" s="43">
        <v>103.04</v>
      </c>
      <c r="H194" s="19">
        <f t="shared" si="2"/>
        <v>9</v>
      </c>
    </row>
    <row r="195" spans="1:8" x14ac:dyDescent="0.25">
      <c r="A195" s="40" t="s">
        <v>399</v>
      </c>
      <c r="B195" s="40"/>
      <c r="C195" s="41" t="s">
        <v>400</v>
      </c>
      <c r="D195" s="42"/>
      <c r="E195" s="43"/>
      <c r="F195" s="43"/>
      <c r="G195" s="43"/>
      <c r="H195" s="19">
        <f t="shared" si="2"/>
        <v>5</v>
      </c>
    </row>
    <row r="196" spans="1:8" ht="30" x14ac:dyDescent="0.25">
      <c r="A196" s="40" t="s">
        <v>401</v>
      </c>
      <c r="B196" s="40"/>
      <c r="C196" s="41" t="s">
        <v>402</v>
      </c>
      <c r="D196" s="42" t="s">
        <v>131</v>
      </c>
      <c r="E196" s="43"/>
      <c r="F196" s="43">
        <v>10.77</v>
      </c>
      <c r="G196" s="43">
        <v>10.77</v>
      </c>
      <c r="H196" s="19">
        <f t="shared" si="2"/>
        <v>9</v>
      </c>
    </row>
    <row r="197" spans="1:8" ht="30" x14ac:dyDescent="0.25">
      <c r="A197" s="40" t="s">
        <v>403</v>
      </c>
      <c r="B197" s="40"/>
      <c r="C197" s="41" t="s">
        <v>404</v>
      </c>
      <c r="D197" s="42" t="s">
        <v>131</v>
      </c>
      <c r="E197" s="43"/>
      <c r="F197" s="43">
        <v>27.18</v>
      </c>
      <c r="G197" s="43">
        <v>27.18</v>
      </c>
      <c r="H197" s="19">
        <f t="shared" si="2"/>
        <v>9</v>
      </c>
    </row>
    <row r="198" spans="1:8" ht="30" x14ac:dyDescent="0.25">
      <c r="A198" s="40" t="s">
        <v>405</v>
      </c>
      <c r="B198" s="40"/>
      <c r="C198" s="41" t="s">
        <v>406</v>
      </c>
      <c r="D198" s="42" t="s">
        <v>73</v>
      </c>
      <c r="E198" s="43"/>
      <c r="F198" s="43">
        <v>10.77</v>
      </c>
      <c r="G198" s="43">
        <v>10.77</v>
      </c>
      <c r="H198" s="19">
        <f t="shared" si="2"/>
        <v>9</v>
      </c>
    </row>
    <row r="199" spans="1:8" ht="30" x14ac:dyDescent="0.25">
      <c r="A199" s="40" t="s">
        <v>407</v>
      </c>
      <c r="B199" s="40"/>
      <c r="C199" s="41" t="s">
        <v>408</v>
      </c>
      <c r="D199" s="42" t="s">
        <v>73</v>
      </c>
      <c r="E199" s="43"/>
      <c r="F199" s="43">
        <v>27.18</v>
      </c>
      <c r="G199" s="43">
        <v>27.18</v>
      </c>
      <c r="H199" s="19">
        <f t="shared" si="2"/>
        <v>9</v>
      </c>
    </row>
    <row r="200" spans="1:8" ht="30" x14ac:dyDescent="0.25">
      <c r="A200" s="40" t="s">
        <v>409</v>
      </c>
      <c r="B200" s="40"/>
      <c r="C200" s="41" t="s">
        <v>410</v>
      </c>
      <c r="D200" s="42" t="s">
        <v>359</v>
      </c>
      <c r="E200" s="43">
        <v>2136.5700000000002</v>
      </c>
      <c r="F200" s="43"/>
      <c r="G200" s="43">
        <v>2136.5700000000002</v>
      </c>
      <c r="H200" s="19">
        <f t="shared" si="2"/>
        <v>9</v>
      </c>
    </row>
    <row r="201" spans="1:8" x14ac:dyDescent="0.25">
      <c r="A201" s="40" t="s">
        <v>411</v>
      </c>
      <c r="B201" s="40"/>
      <c r="C201" s="41" t="s">
        <v>412</v>
      </c>
      <c r="D201" s="42" t="s">
        <v>413</v>
      </c>
      <c r="E201" s="43">
        <v>24.03</v>
      </c>
      <c r="F201" s="43">
        <v>4.2300000000000004</v>
      </c>
      <c r="G201" s="43">
        <v>28.26</v>
      </c>
      <c r="H201" s="19">
        <f t="shared" ref="H201:H264" si="3">LEN(A201)</f>
        <v>9</v>
      </c>
    </row>
    <row r="202" spans="1:8" ht="30" x14ac:dyDescent="0.25">
      <c r="A202" s="40" t="s">
        <v>414</v>
      </c>
      <c r="B202" s="40"/>
      <c r="C202" s="41" t="s">
        <v>415</v>
      </c>
      <c r="D202" s="42" t="s">
        <v>388</v>
      </c>
      <c r="E202" s="43">
        <v>12.84</v>
      </c>
      <c r="F202" s="43">
        <v>4.2300000000000004</v>
      </c>
      <c r="G202" s="43">
        <v>17.07</v>
      </c>
      <c r="H202" s="19">
        <f t="shared" si="3"/>
        <v>9</v>
      </c>
    </row>
    <row r="203" spans="1:8" x14ac:dyDescent="0.25">
      <c r="A203" s="40" t="s">
        <v>416</v>
      </c>
      <c r="B203" s="40"/>
      <c r="C203" s="41" t="s">
        <v>417</v>
      </c>
      <c r="D203" s="42"/>
      <c r="E203" s="43"/>
      <c r="F203" s="43"/>
      <c r="G203" s="43"/>
      <c r="H203" s="19">
        <f t="shared" si="3"/>
        <v>5</v>
      </c>
    </row>
    <row r="204" spans="1:8" ht="30" x14ac:dyDescent="0.25">
      <c r="A204" s="40" t="s">
        <v>418</v>
      </c>
      <c r="B204" s="40"/>
      <c r="C204" s="41" t="s">
        <v>419</v>
      </c>
      <c r="D204" s="42" t="s">
        <v>359</v>
      </c>
      <c r="E204" s="43">
        <v>10396.35</v>
      </c>
      <c r="F204" s="43">
        <v>3022.2</v>
      </c>
      <c r="G204" s="43">
        <v>13418.55</v>
      </c>
      <c r="H204" s="19">
        <f t="shared" si="3"/>
        <v>9</v>
      </c>
    </row>
    <row r="205" spans="1:8" ht="30" x14ac:dyDescent="0.25">
      <c r="A205" s="40" t="s">
        <v>420</v>
      </c>
      <c r="B205" s="40"/>
      <c r="C205" s="41" t="s">
        <v>421</v>
      </c>
      <c r="D205" s="42" t="s">
        <v>359</v>
      </c>
      <c r="E205" s="43">
        <v>21130.91</v>
      </c>
      <c r="F205" s="43">
        <v>3022.2</v>
      </c>
      <c r="G205" s="43">
        <v>24153.11</v>
      </c>
      <c r="H205" s="19">
        <f t="shared" si="3"/>
        <v>9</v>
      </c>
    </row>
    <row r="206" spans="1:8" x14ac:dyDescent="0.25">
      <c r="A206" s="40" t="s">
        <v>422</v>
      </c>
      <c r="B206" s="40"/>
      <c r="C206" s="41" t="s">
        <v>423</v>
      </c>
      <c r="D206" s="42"/>
      <c r="E206" s="43"/>
      <c r="F206" s="43"/>
      <c r="G206" s="43"/>
      <c r="H206" s="19">
        <f t="shared" si="3"/>
        <v>5</v>
      </c>
    </row>
    <row r="207" spans="1:8" x14ac:dyDescent="0.25">
      <c r="A207" s="40" t="s">
        <v>424</v>
      </c>
      <c r="B207" s="40"/>
      <c r="C207" s="41" t="s">
        <v>425</v>
      </c>
      <c r="D207" s="42" t="s">
        <v>73</v>
      </c>
      <c r="E207" s="43">
        <v>797.33</v>
      </c>
      <c r="F207" s="43">
        <v>81.069999999999993</v>
      </c>
      <c r="G207" s="43">
        <v>878.4</v>
      </c>
      <c r="H207" s="19">
        <f t="shared" si="3"/>
        <v>9</v>
      </c>
    </row>
    <row r="208" spans="1:8" x14ac:dyDescent="0.25">
      <c r="A208" s="40" t="s">
        <v>426</v>
      </c>
      <c r="B208" s="40"/>
      <c r="C208" s="41" t="s">
        <v>427</v>
      </c>
      <c r="D208" s="42" t="s">
        <v>73</v>
      </c>
      <c r="E208" s="43">
        <v>291.49</v>
      </c>
      <c r="F208" s="43">
        <v>22.93</v>
      </c>
      <c r="G208" s="43">
        <v>314.42</v>
      </c>
      <c r="H208" s="19">
        <f t="shared" si="3"/>
        <v>9</v>
      </c>
    </row>
    <row r="209" spans="1:8" x14ac:dyDescent="0.25">
      <c r="A209" s="40" t="s">
        <v>428</v>
      </c>
      <c r="B209" s="40"/>
      <c r="C209" s="41" t="s">
        <v>429</v>
      </c>
      <c r="D209" s="42" t="s">
        <v>73</v>
      </c>
      <c r="E209" s="43">
        <v>126.33</v>
      </c>
      <c r="F209" s="43">
        <v>46.27</v>
      </c>
      <c r="G209" s="43">
        <v>172.6</v>
      </c>
      <c r="H209" s="19">
        <f t="shared" si="3"/>
        <v>9</v>
      </c>
    </row>
    <row r="210" spans="1:8" x14ac:dyDescent="0.25">
      <c r="A210" s="40" t="s">
        <v>430</v>
      </c>
      <c r="B210" s="40"/>
      <c r="C210" s="41" t="s">
        <v>431</v>
      </c>
      <c r="D210" s="42"/>
      <c r="E210" s="43"/>
      <c r="F210" s="43"/>
      <c r="G210" s="43"/>
      <c r="H210" s="19">
        <f t="shared" si="3"/>
        <v>5</v>
      </c>
    </row>
    <row r="211" spans="1:8" ht="45" x14ac:dyDescent="0.25">
      <c r="A211" s="40" t="s">
        <v>432</v>
      </c>
      <c r="B211" s="40"/>
      <c r="C211" s="41" t="s">
        <v>433</v>
      </c>
      <c r="D211" s="42" t="s">
        <v>73</v>
      </c>
      <c r="E211" s="43">
        <v>2.56</v>
      </c>
      <c r="F211" s="43">
        <v>4.41</v>
      </c>
      <c r="G211" s="43">
        <v>6.97</v>
      </c>
      <c r="H211" s="19">
        <f t="shared" si="3"/>
        <v>9</v>
      </c>
    </row>
    <row r="212" spans="1:8" ht="45" x14ac:dyDescent="0.25">
      <c r="A212" s="40" t="s">
        <v>434</v>
      </c>
      <c r="B212" s="40"/>
      <c r="C212" s="41" t="s">
        <v>435</v>
      </c>
      <c r="D212" s="42" t="s">
        <v>73</v>
      </c>
      <c r="E212" s="43">
        <v>3.99</v>
      </c>
      <c r="F212" s="43">
        <v>0.14000000000000001</v>
      </c>
      <c r="G212" s="43">
        <v>4.13</v>
      </c>
      <c r="H212" s="19">
        <f t="shared" si="3"/>
        <v>9</v>
      </c>
    </row>
    <row r="213" spans="1:8" ht="45" x14ac:dyDescent="0.25">
      <c r="A213" s="40" t="s">
        <v>436</v>
      </c>
      <c r="B213" s="40"/>
      <c r="C213" s="41" t="s">
        <v>437</v>
      </c>
      <c r="D213" s="42" t="s">
        <v>73</v>
      </c>
      <c r="E213" s="43">
        <v>4.29</v>
      </c>
      <c r="F213" s="43">
        <v>0.14000000000000001</v>
      </c>
      <c r="G213" s="43">
        <v>4.43</v>
      </c>
      <c r="H213" s="19">
        <f t="shared" si="3"/>
        <v>9</v>
      </c>
    </row>
    <row r="214" spans="1:8" x14ac:dyDescent="0.25">
      <c r="A214" s="40" t="s">
        <v>438</v>
      </c>
      <c r="B214" s="40"/>
      <c r="C214" s="41" t="s">
        <v>439</v>
      </c>
      <c r="D214" s="42" t="s">
        <v>156</v>
      </c>
      <c r="E214" s="43">
        <v>67.34</v>
      </c>
      <c r="F214" s="43">
        <v>7.94</v>
      </c>
      <c r="G214" s="43">
        <v>75.28</v>
      </c>
      <c r="H214" s="19">
        <f t="shared" si="3"/>
        <v>9</v>
      </c>
    </row>
    <row r="215" spans="1:8" ht="30" x14ac:dyDescent="0.25">
      <c r="A215" s="40" t="s">
        <v>440</v>
      </c>
      <c r="B215" s="40"/>
      <c r="C215" s="41" t="s">
        <v>441</v>
      </c>
      <c r="D215" s="42" t="s">
        <v>156</v>
      </c>
      <c r="E215" s="43">
        <v>79.319999999999993</v>
      </c>
      <c r="F215" s="43">
        <v>9.35</v>
      </c>
      <c r="G215" s="43">
        <v>88.67</v>
      </c>
      <c r="H215" s="19">
        <f t="shared" si="3"/>
        <v>9</v>
      </c>
    </row>
    <row r="216" spans="1:8" x14ac:dyDescent="0.25">
      <c r="A216" s="40" t="s">
        <v>442</v>
      </c>
      <c r="B216" s="40"/>
      <c r="C216" s="41" t="s">
        <v>443</v>
      </c>
      <c r="D216" s="42"/>
      <c r="E216" s="43"/>
      <c r="F216" s="43"/>
      <c r="G216" s="43"/>
      <c r="H216" s="19">
        <f t="shared" si="3"/>
        <v>5</v>
      </c>
    </row>
    <row r="217" spans="1:8" x14ac:dyDescent="0.25">
      <c r="A217" s="40" t="s">
        <v>444</v>
      </c>
      <c r="B217" s="40"/>
      <c r="C217" s="41" t="s">
        <v>445</v>
      </c>
      <c r="D217" s="42" t="s">
        <v>73</v>
      </c>
      <c r="E217" s="43">
        <v>10.97</v>
      </c>
      <c r="F217" s="43">
        <v>5.08</v>
      </c>
      <c r="G217" s="43">
        <v>16.05</v>
      </c>
      <c r="H217" s="19">
        <f t="shared" si="3"/>
        <v>9</v>
      </c>
    </row>
    <row r="218" spans="1:8" x14ac:dyDescent="0.25">
      <c r="A218" s="40" t="s">
        <v>446</v>
      </c>
      <c r="B218" s="40"/>
      <c r="C218" s="41" t="s">
        <v>447</v>
      </c>
      <c r="D218" s="42" t="s">
        <v>131</v>
      </c>
      <c r="E218" s="43">
        <v>1.02</v>
      </c>
      <c r="F218" s="43">
        <v>0.36</v>
      </c>
      <c r="G218" s="43">
        <v>1.38</v>
      </c>
      <c r="H218" s="19">
        <f t="shared" si="3"/>
        <v>9</v>
      </c>
    </row>
    <row r="219" spans="1:8" x14ac:dyDescent="0.25">
      <c r="A219" s="40" t="s">
        <v>448</v>
      </c>
      <c r="B219" s="40"/>
      <c r="C219" s="41" t="s">
        <v>449</v>
      </c>
      <c r="D219" s="42" t="s">
        <v>131</v>
      </c>
      <c r="E219" s="43">
        <v>1.02</v>
      </c>
      <c r="F219" s="43">
        <v>0.36</v>
      </c>
      <c r="G219" s="43">
        <v>1.38</v>
      </c>
      <c r="H219" s="19">
        <f t="shared" si="3"/>
        <v>9</v>
      </c>
    </row>
    <row r="220" spans="1:8" x14ac:dyDescent="0.25">
      <c r="A220" s="40" t="s">
        <v>450</v>
      </c>
      <c r="B220" s="40"/>
      <c r="C220" s="41" t="s">
        <v>451</v>
      </c>
      <c r="D220" s="42" t="s">
        <v>73</v>
      </c>
      <c r="E220" s="43">
        <v>1</v>
      </c>
      <c r="F220" s="43">
        <v>0.72</v>
      </c>
      <c r="G220" s="43">
        <v>1.72</v>
      </c>
      <c r="H220" s="19">
        <f t="shared" si="3"/>
        <v>9</v>
      </c>
    </row>
    <row r="221" spans="1:8" x14ac:dyDescent="0.25">
      <c r="A221" s="40" t="s">
        <v>452</v>
      </c>
      <c r="B221" s="40"/>
      <c r="C221" s="41" t="s">
        <v>453</v>
      </c>
      <c r="D221" s="42"/>
      <c r="E221" s="43"/>
      <c r="F221" s="43"/>
      <c r="G221" s="43"/>
      <c r="H221" s="19">
        <f t="shared" si="3"/>
        <v>2</v>
      </c>
    </row>
    <row r="222" spans="1:8" x14ac:dyDescent="0.25">
      <c r="A222" s="40" t="s">
        <v>454</v>
      </c>
      <c r="B222" s="40"/>
      <c r="C222" s="41" t="s">
        <v>455</v>
      </c>
      <c r="D222" s="42"/>
      <c r="E222" s="43"/>
      <c r="F222" s="43"/>
      <c r="G222" s="43"/>
      <c r="H222" s="19">
        <f t="shared" si="3"/>
        <v>5</v>
      </c>
    </row>
    <row r="223" spans="1:8" x14ac:dyDescent="0.25">
      <c r="A223" s="40" t="s">
        <v>456</v>
      </c>
      <c r="B223" s="40"/>
      <c r="C223" s="41" t="s">
        <v>457</v>
      </c>
      <c r="D223" s="42" t="s">
        <v>156</v>
      </c>
      <c r="E223" s="43"/>
      <c r="F223" s="43">
        <v>194.04</v>
      </c>
      <c r="G223" s="43">
        <v>194.04</v>
      </c>
      <c r="H223" s="19">
        <f t="shared" si="3"/>
        <v>9</v>
      </c>
    </row>
    <row r="224" spans="1:8" x14ac:dyDescent="0.25">
      <c r="A224" s="40" t="s">
        <v>458</v>
      </c>
      <c r="B224" s="40"/>
      <c r="C224" s="41" t="s">
        <v>459</v>
      </c>
      <c r="D224" s="42" t="s">
        <v>156</v>
      </c>
      <c r="E224" s="43"/>
      <c r="F224" s="43">
        <v>352.8</v>
      </c>
      <c r="G224" s="43">
        <v>352.8</v>
      </c>
      <c r="H224" s="19">
        <f t="shared" si="3"/>
        <v>9</v>
      </c>
    </row>
    <row r="225" spans="1:8" ht="30" x14ac:dyDescent="0.25">
      <c r="A225" s="40" t="s">
        <v>460</v>
      </c>
      <c r="B225" s="40"/>
      <c r="C225" s="41" t="s">
        <v>461</v>
      </c>
      <c r="D225" s="42" t="s">
        <v>73</v>
      </c>
      <c r="E225" s="43"/>
      <c r="F225" s="43">
        <v>26.46</v>
      </c>
      <c r="G225" s="43">
        <v>26.46</v>
      </c>
      <c r="H225" s="19">
        <f t="shared" si="3"/>
        <v>9</v>
      </c>
    </row>
    <row r="226" spans="1:8" ht="45" x14ac:dyDescent="0.25">
      <c r="A226" s="40" t="s">
        <v>462</v>
      </c>
      <c r="B226" s="40"/>
      <c r="C226" s="41" t="s">
        <v>463</v>
      </c>
      <c r="D226" s="42" t="s">
        <v>156</v>
      </c>
      <c r="E226" s="43">
        <v>448.13</v>
      </c>
      <c r="F226" s="43">
        <v>105.84</v>
      </c>
      <c r="G226" s="43">
        <v>553.97</v>
      </c>
      <c r="H226" s="19">
        <f t="shared" si="3"/>
        <v>9</v>
      </c>
    </row>
    <row r="227" spans="1:8" ht="30" x14ac:dyDescent="0.25">
      <c r="A227" s="40" t="s">
        <v>464</v>
      </c>
      <c r="B227" s="40"/>
      <c r="C227" s="41" t="s">
        <v>465</v>
      </c>
      <c r="D227" s="42" t="s">
        <v>156</v>
      </c>
      <c r="E227" s="43">
        <v>426.22</v>
      </c>
      <c r="F227" s="43">
        <v>105.84</v>
      </c>
      <c r="G227" s="43">
        <v>532.05999999999995</v>
      </c>
      <c r="H227" s="19">
        <f t="shared" si="3"/>
        <v>9</v>
      </c>
    </row>
    <row r="228" spans="1:8" ht="45" x14ac:dyDescent="0.25">
      <c r="A228" s="40" t="s">
        <v>466</v>
      </c>
      <c r="B228" s="40"/>
      <c r="C228" s="41" t="s">
        <v>467</v>
      </c>
      <c r="D228" s="42" t="s">
        <v>156</v>
      </c>
      <c r="E228" s="43">
        <v>235.02</v>
      </c>
      <c r="F228" s="43">
        <v>70.56</v>
      </c>
      <c r="G228" s="43">
        <v>305.58</v>
      </c>
      <c r="H228" s="19">
        <f t="shared" si="3"/>
        <v>9</v>
      </c>
    </row>
    <row r="229" spans="1:8" ht="30" x14ac:dyDescent="0.25">
      <c r="A229" s="40" t="s">
        <v>468</v>
      </c>
      <c r="B229" s="40"/>
      <c r="C229" s="41" t="s">
        <v>469</v>
      </c>
      <c r="D229" s="42" t="s">
        <v>156</v>
      </c>
      <c r="E229" s="43">
        <v>213.11</v>
      </c>
      <c r="F229" s="43">
        <v>70.56</v>
      </c>
      <c r="G229" s="43">
        <v>283.67</v>
      </c>
      <c r="H229" s="19">
        <f t="shared" si="3"/>
        <v>9</v>
      </c>
    </row>
    <row r="230" spans="1:8" ht="45" x14ac:dyDescent="0.25">
      <c r="A230" s="40" t="s">
        <v>470</v>
      </c>
      <c r="B230" s="40"/>
      <c r="C230" s="41" t="s">
        <v>471</v>
      </c>
      <c r="D230" s="42" t="s">
        <v>73</v>
      </c>
      <c r="E230" s="43">
        <v>22.99</v>
      </c>
      <c r="F230" s="43">
        <v>7.06</v>
      </c>
      <c r="G230" s="43">
        <v>30.05</v>
      </c>
      <c r="H230" s="19">
        <f t="shared" si="3"/>
        <v>9</v>
      </c>
    </row>
    <row r="231" spans="1:8" ht="30" x14ac:dyDescent="0.25">
      <c r="A231" s="40" t="s">
        <v>472</v>
      </c>
      <c r="B231" s="40"/>
      <c r="C231" s="41" t="s">
        <v>473</v>
      </c>
      <c r="D231" s="42" t="s">
        <v>73</v>
      </c>
      <c r="E231" s="43">
        <v>21.31</v>
      </c>
      <c r="F231" s="43">
        <v>7.06</v>
      </c>
      <c r="G231" s="43">
        <v>28.37</v>
      </c>
      <c r="H231" s="19">
        <f t="shared" si="3"/>
        <v>9</v>
      </c>
    </row>
    <row r="232" spans="1:8" ht="45" x14ac:dyDescent="0.25">
      <c r="A232" s="40" t="s">
        <v>474</v>
      </c>
      <c r="B232" s="40"/>
      <c r="C232" s="41" t="s">
        <v>475</v>
      </c>
      <c r="D232" s="42" t="s">
        <v>156</v>
      </c>
      <c r="E232" s="43">
        <v>229.94</v>
      </c>
      <c r="F232" s="43">
        <v>70.56</v>
      </c>
      <c r="G232" s="43">
        <v>300.5</v>
      </c>
      <c r="H232" s="19">
        <f t="shared" si="3"/>
        <v>9</v>
      </c>
    </row>
    <row r="233" spans="1:8" ht="30" x14ac:dyDescent="0.25">
      <c r="A233" s="40" t="s">
        <v>476</v>
      </c>
      <c r="B233" s="40"/>
      <c r="C233" s="41" t="s">
        <v>477</v>
      </c>
      <c r="D233" s="42" t="s">
        <v>156</v>
      </c>
      <c r="E233" s="43">
        <v>213.11</v>
      </c>
      <c r="F233" s="43">
        <v>70.56</v>
      </c>
      <c r="G233" s="43">
        <v>283.67</v>
      </c>
      <c r="H233" s="19">
        <f t="shared" si="3"/>
        <v>9</v>
      </c>
    </row>
    <row r="234" spans="1:8" x14ac:dyDescent="0.25">
      <c r="A234" s="40" t="s">
        <v>478</v>
      </c>
      <c r="B234" s="40"/>
      <c r="C234" s="41" t="s">
        <v>479</v>
      </c>
      <c r="D234" s="42"/>
      <c r="E234" s="43"/>
      <c r="F234" s="43"/>
      <c r="G234" s="43"/>
      <c r="H234" s="19">
        <f t="shared" si="3"/>
        <v>5</v>
      </c>
    </row>
    <row r="235" spans="1:8" x14ac:dyDescent="0.25">
      <c r="A235" s="40" t="s">
        <v>480</v>
      </c>
      <c r="B235" s="40"/>
      <c r="C235" s="41" t="s">
        <v>481</v>
      </c>
      <c r="D235" s="42" t="s">
        <v>156</v>
      </c>
      <c r="E235" s="43"/>
      <c r="F235" s="43">
        <v>105.84</v>
      </c>
      <c r="G235" s="43">
        <v>105.84</v>
      </c>
      <c r="H235" s="19">
        <f t="shared" si="3"/>
        <v>9</v>
      </c>
    </row>
    <row r="236" spans="1:8" ht="30" x14ac:dyDescent="0.25">
      <c r="A236" s="40" t="s">
        <v>482</v>
      </c>
      <c r="B236" s="40"/>
      <c r="C236" s="41" t="s">
        <v>483</v>
      </c>
      <c r="D236" s="42" t="s">
        <v>156</v>
      </c>
      <c r="E236" s="43"/>
      <c r="F236" s="43">
        <v>70.56</v>
      </c>
      <c r="G236" s="43">
        <v>70.56</v>
      </c>
      <c r="H236" s="19">
        <f t="shared" si="3"/>
        <v>9</v>
      </c>
    </row>
    <row r="237" spans="1:8" x14ac:dyDescent="0.25">
      <c r="A237" s="40" t="s">
        <v>484</v>
      </c>
      <c r="B237" s="40"/>
      <c r="C237" s="41" t="s">
        <v>485</v>
      </c>
      <c r="D237" s="42"/>
      <c r="E237" s="43"/>
      <c r="F237" s="43"/>
      <c r="G237" s="43"/>
      <c r="H237" s="19">
        <f t="shared" si="3"/>
        <v>5</v>
      </c>
    </row>
    <row r="238" spans="1:8" x14ac:dyDescent="0.25">
      <c r="A238" s="40" t="s">
        <v>486</v>
      </c>
      <c r="B238" s="40"/>
      <c r="C238" s="41" t="s">
        <v>487</v>
      </c>
      <c r="D238" s="42" t="s">
        <v>73</v>
      </c>
      <c r="E238" s="43"/>
      <c r="F238" s="43">
        <v>2.65</v>
      </c>
      <c r="G238" s="43">
        <v>2.65</v>
      </c>
      <c r="H238" s="19">
        <f t="shared" si="3"/>
        <v>9</v>
      </c>
    </row>
    <row r="239" spans="1:8" ht="30" x14ac:dyDescent="0.25">
      <c r="A239" s="40" t="s">
        <v>488</v>
      </c>
      <c r="B239" s="40"/>
      <c r="C239" s="41" t="s">
        <v>489</v>
      </c>
      <c r="D239" s="42" t="s">
        <v>73</v>
      </c>
      <c r="E239" s="43"/>
      <c r="F239" s="43">
        <v>5.29</v>
      </c>
      <c r="G239" s="43">
        <v>5.29</v>
      </c>
      <c r="H239" s="19">
        <f t="shared" si="3"/>
        <v>9</v>
      </c>
    </row>
    <row r="240" spans="1:8" x14ac:dyDescent="0.25">
      <c r="A240" s="40" t="s">
        <v>490</v>
      </c>
      <c r="B240" s="40"/>
      <c r="C240" s="41" t="s">
        <v>491</v>
      </c>
      <c r="D240" s="42" t="s">
        <v>73</v>
      </c>
      <c r="E240" s="43"/>
      <c r="F240" s="43">
        <v>8.82</v>
      </c>
      <c r="G240" s="43">
        <v>8.82</v>
      </c>
      <c r="H240" s="19">
        <f t="shared" si="3"/>
        <v>9</v>
      </c>
    </row>
    <row r="241" spans="1:8" x14ac:dyDescent="0.25">
      <c r="A241" s="40" t="s">
        <v>492</v>
      </c>
      <c r="B241" s="40"/>
      <c r="C241" s="41" t="s">
        <v>493</v>
      </c>
      <c r="D241" s="42"/>
      <c r="E241" s="43"/>
      <c r="F241" s="43"/>
      <c r="G241" s="43"/>
      <c r="H241" s="19">
        <f t="shared" si="3"/>
        <v>5</v>
      </c>
    </row>
    <row r="242" spans="1:8" ht="30" x14ac:dyDescent="0.25">
      <c r="A242" s="40" t="s">
        <v>494</v>
      </c>
      <c r="B242" s="40"/>
      <c r="C242" s="41" t="s">
        <v>495</v>
      </c>
      <c r="D242" s="42" t="s">
        <v>73</v>
      </c>
      <c r="E242" s="43"/>
      <c r="F242" s="43">
        <v>10.58</v>
      </c>
      <c r="G242" s="43">
        <v>10.58</v>
      </c>
      <c r="H242" s="19">
        <f t="shared" si="3"/>
        <v>9</v>
      </c>
    </row>
    <row r="243" spans="1:8" ht="30" x14ac:dyDescent="0.25">
      <c r="A243" s="40" t="s">
        <v>496</v>
      </c>
      <c r="B243" s="40"/>
      <c r="C243" s="41" t="s">
        <v>497</v>
      </c>
      <c r="D243" s="42" t="s">
        <v>73</v>
      </c>
      <c r="E243" s="43"/>
      <c r="F243" s="43">
        <v>8.82</v>
      </c>
      <c r="G243" s="43">
        <v>8.82</v>
      </c>
      <c r="H243" s="19">
        <f t="shared" si="3"/>
        <v>9</v>
      </c>
    </row>
    <row r="244" spans="1:8" ht="30" x14ac:dyDescent="0.25">
      <c r="A244" s="40" t="s">
        <v>498</v>
      </c>
      <c r="B244" s="40"/>
      <c r="C244" s="41" t="s">
        <v>499</v>
      </c>
      <c r="D244" s="42" t="s">
        <v>131</v>
      </c>
      <c r="E244" s="43"/>
      <c r="F244" s="43">
        <v>2.65</v>
      </c>
      <c r="G244" s="43">
        <v>2.65</v>
      </c>
      <c r="H244" s="19">
        <f t="shared" si="3"/>
        <v>9</v>
      </c>
    </row>
    <row r="245" spans="1:8" x14ac:dyDescent="0.25">
      <c r="A245" s="40" t="s">
        <v>500</v>
      </c>
      <c r="B245" s="40"/>
      <c r="C245" s="41" t="s">
        <v>501</v>
      </c>
      <c r="D245" s="42"/>
      <c r="E245" s="43"/>
      <c r="F245" s="43"/>
      <c r="G245" s="43"/>
      <c r="H245" s="19">
        <f t="shared" si="3"/>
        <v>5</v>
      </c>
    </row>
    <row r="246" spans="1:8" ht="30" x14ac:dyDescent="0.25">
      <c r="A246" s="40" t="s">
        <v>502</v>
      </c>
      <c r="B246" s="40"/>
      <c r="C246" s="41" t="s">
        <v>503</v>
      </c>
      <c r="D246" s="42" t="s">
        <v>73</v>
      </c>
      <c r="E246" s="43"/>
      <c r="F246" s="43">
        <v>7.06</v>
      </c>
      <c r="G246" s="43">
        <v>7.06</v>
      </c>
      <c r="H246" s="19">
        <f t="shared" si="3"/>
        <v>9</v>
      </c>
    </row>
    <row r="247" spans="1:8" x14ac:dyDescent="0.25">
      <c r="A247" s="40" t="s">
        <v>504</v>
      </c>
      <c r="B247" s="40"/>
      <c r="C247" s="41" t="s">
        <v>505</v>
      </c>
      <c r="D247" s="42"/>
      <c r="E247" s="43"/>
      <c r="F247" s="43"/>
      <c r="G247" s="43"/>
      <c r="H247" s="19">
        <f t="shared" si="3"/>
        <v>5</v>
      </c>
    </row>
    <row r="248" spans="1:8" ht="45" x14ac:dyDescent="0.25">
      <c r="A248" s="40" t="s">
        <v>506</v>
      </c>
      <c r="B248" s="40"/>
      <c r="C248" s="41" t="s">
        <v>507</v>
      </c>
      <c r="D248" s="42" t="s">
        <v>73</v>
      </c>
      <c r="E248" s="43">
        <v>17.579999999999998</v>
      </c>
      <c r="F248" s="43">
        <v>8.82</v>
      </c>
      <c r="G248" s="43">
        <v>26.4</v>
      </c>
      <c r="H248" s="19">
        <f t="shared" si="3"/>
        <v>9</v>
      </c>
    </row>
    <row r="249" spans="1:8" ht="45" x14ac:dyDescent="0.25">
      <c r="A249" s="40" t="s">
        <v>508</v>
      </c>
      <c r="B249" s="40"/>
      <c r="C249" s="41" t="s">
        <v>509</v>
      </c>
      <c r="D249" s="42" t="s">
        <v>73</v>
      </c>
      <c r="E249" s="43">
        <v>1.53</v>
      </c>
      <c r="F249" s="43">
        <v>8.82</v>
      </c>
      <c r="G249" s="43">
        <v>10.35</v>
      </c>
      <c r="H249" s="19">
        <f t="shared" si="3"/>
        <v>9</v>
      </c>
    </row>
    <row r="250" spans="1:8" x14ac:dyDescent="0.25">
      <c r="A250" s="40" t="s">
        <v>510</v>
      </c>
      <c r="B250" s="40"/>
      <c r="C250" s="41" t="s">
        <v>511</v>
      </c>
      <c r="D250" s="42"/>
      <c r="E250" s="43"/>
      <c r="F250" s="43"/>
      <c r="G250" s="43"/>
      <c r="H250" s="19">
        <f t="shared" si="3"/>
        <v>5</v>
      </c>
    </row>
    <row r="251" spans="1:8" ht="45" x14ac:dyDescent="0.25">
      <c r="A251" s="40" t="s">
        <v>512</v>
      </c>
      <c r="B251" s="40"/>
      <c r="C251" s="41" t="s">
        <v>513</v>
      </c>
      <c r="D251" s="42" t="s">
        <v>73</v>
      </c>
      <c r="E251" s="43">
        <v>23.61</v>
      </c>
      <c r="F251" s="43">
        <v>3.53</v>
      </c>
      <c r="G251" s="43">
        <v>27.14</v>
      </c>
      <c r="H251" s="19">
        <f t="shared" si="3"/>
        <v>9</v>
      </c>
    </row>
    <row r="252" spans="1:8" ht="30" x14ac:dyDescent="0.25">
      <c r="A252" s="40" t="s">
        <v>514</v>
      </c>
      <c r="B252" s="40"/>
      <c r="C252" s="41" t="s">
        <v>515</v>
      </c>
      <c r="D252" s="42" t="s">
        <v>73</v>
      </c>
      <c r="E252" s="43">
        <v>21.31</v>
      </c>
      <c r="F252" s="43">
        <v>3.53</v>
      </c>
      <c r="G252" s="43">
        <v>24.84</v>
      </c>
      <c r="H252" s="19">
        <f t="shared" si="3"/>
        <v>9</v>
      </c>
    </row>
    <row r="253" spans="1:8" ht="45" x14ac:dyDescent="0.25">
      <c r="A253" s="40" t="s">
        <v>516</v>
      </c>
      <c r="B253" s="40"/>
      <c r="C253" s="41" t="s">
        <v>517</v>
      </c>
      <c r="D253" s="42" t="s">
        <v>73</v>
      </c>
      <c r="E253" s="43">
        <v>9.4700000000000006</v>
      </c>
      <c r="F253" s="43">
        <v>1.23</v>
      </c>
      <c r="G253" s="43">
        <v>10.7</v>
      </c>
      <c r="H253" s="19">
        <f t="shared" si="3"/>
        <v>9</v>
      </c>
    </row>
    <row r="254" spans="1:8" ht="30" x14ac:dyDescent="0.25">
      <c r="A254" s="40" t="s">
        <v>518</v>
      </c>
      <c r="B254" s="40"/>
      <c r="C254" s="41" t="s">
        <v>519</v>
      </c>
      <c r="D254" s="42" t="s">
        <v>73</v>
      </c>
      <c r="E254" s="43">
        <v>6.8</v>
      </c>
      <c r="F254" s="43">
        <v>1.23</v>
      </c>
      <c r="G254" s="43">
        <v>8.0299999999999994</v>
      </c>
      <c r="H254" s="19">
        <f t="shared" si="3"/>
        <v>9</v>
      </c>
    </row>
    <row r="255" spans="1:8" ht="45" x14ac:dyDescent="0.25">
      <c r="A255" s="40" t="s">
        <v>520</v>
      </c>
      <c r="B255" s="40"/>
      <c r="C255" s="41" t="s">
        <v>521</v>
      </c>
      <c r="D255" s="42" t="s">
        <v>73</v>
      </c>
      <c r="E255" s="43">
        <v>12.89</v>
      </c>
      <c r="F255" s="43">
        <v>0.53</v>
      </c>
      <c r="G255" s="43">
        <v>13.42</v>
      </c>
      <c r="H255" s="19">
        <f t="shared" si="3"/>
        <v>9</v>
      </c>
    </row>
    <row r="256" spans="1:8" x14ac:dyDescent="0.25">
      <c r="A256" s="40" t="s">
        <v>522</v>
      </c>
      <c r="B256" s="40"/>
      <c r="C256" s="41" t="s">
        <v>523</v>
      </c>
      <c r="D256" s="42"/>
      <c r="E256" s="43"/>
      <c r="F256" s="43"/>
      <c r="G256" s="43"/>
      <c r="H256" s="19">
        <f t="shared" si="3"/>
        <v>5</v>
      </c>
    </row>
    <row r="257" spans="1:8" ht="30" x14ac:dyDescent="0.25">
      <c r="A257" s="40" t="s">
        <v>524</v>
      </c>
      <c r="B257" s="40"/>
      <c r="C257" s="41" t="s">
        <v>525</v>
      </c>
      <c r="D257" s="42" t="s">
        <v>73</v>
      </c>
      <c r="E257" s="43"/>
      <c r="F257" s="43">
        <v>9.17</v>
      </c>
      <c r="G257" s="43">
        <v>9.17</v>
      </c>
      <c r="H257" s="19">
        <f t="shared" si="3"/>
        <v>9</v>
      </c>
    </row>
    <row r="258" spans="1:8" ht="30" x14ac:dyDescent="0.25">
      <c r="A258" s="40" t="s">
        <v>526</v>
      </c>
      <c r="B258" s="40"/>
      <c r="C258" s="41" t="s">
        <v>527</v>
      </c>
      <c r="D258" s="42" t="s">
        <v>73</v>
      </c>
      <c r="E258" s="43"/>
      <c r="F258" s="43">
        <v>5.29</v>
      </c>
      <c r="G258" s="43">
        <v>5.29</v>
      </c>
      <c r="H258" s="19">
        <f t="shared" si="3"/>
        <v>9</v>
      </c>
    </row>
    <row r="259" spans="1:8" ht="30" x14ac:dyDescent="0.25">
      <c r="A259" s="40" t="s">
        <v>528</v>
      </c>
      <c r="B259" s="40"/>
      <c r="C259" s="41" t="s">
        <v>529</v>
      </c>
      <c r="D259" s="42" t="s">
        <v>73</v>
      </c>
      <c r="E259" s="43"/>
      <c r="F259" s="43">
        <v>5.29</v>
      </c>
      <c r="G259" s="43">
        <v>5.29</v>
      </c>
      <c r="H259" s="19">
        <f t="shared" si="3"/>
        <v>9</v>
      </c>
    </row>
    <row r="260" spans="1:8" ht="30" x14ac:dyDescent="0.25">
      <c r="A260" s="40" t="s">
        <v>530</v>
      </c>
      <c r="B260" s="40"/>
      <c r="C260" s="41" t="s">
        <v>531</v>
      </c>
      <c r="D260" s="42" t="s">
        <v>73</v>
      </c>
      <c r="E260" s="43"/>
      <c r="F260" s="43">
        <v>5.82</v>
      </c>
      <c r="G260" s="43">
        <v>5.82</v>
      </c>
      <c r="H260" s="19">
        <f t="shared" si="3"/>
        <v>9</v>
      </c>
    </row>
    <row r="261" spans="1:8" x14ac:dyDescent="0.25">
      <c r="A261" s="40" t="s">
        <v>532</v>
      </c>
      <c r="B261" s="40"/>
      <c r="C261" s="41" t="s">
        <v>533</v>
      </c>
      <c r="D261" s="42"/>
      <c r="E261" s="43"/>
      <c r="F261" s="43"/>
      <c r="G261" s="43"/>
      <c r="H261" s="19">
        <f t="shared" si="3"/>
        <v>5</v>
      </c>
    </row>
    <row r="262" spans="1:8" x14ac:dyDescent="0.25">
      <c r="A262" s="40" t="s">
        <v>534</v>
      </c>
      <c r="B262" s="40"/>
      <c r="C262" s="41" t="s">
        <v>535</v>
      </c>
      <c r="D262" s="42" t="s">
        <v>73</v>
      </c>
      <c r="E262" s="43"/>
      <c r="F262" s="43">
        <v>14.19</v>
      </c>
      <c r="G262" s="43">
        <v>14.19</v>
      </c>
      <c r="H262" s="19">
        <f t="shared" si="3"/>
        <v>9</v>
      </c>
    </row>
    <row r="263" spans="1:8" ht="30" x14ac:dyDescent="0.25">
      <c r="A263" s="40" t="s">
        <v>536</v>
      </c>
      <c r="B263" s="40"/>
      <c r="C263" s="41" t="s">
        <v>537</v>
      </c>
      <c r="D263" s="42" t="s">
        <v>73</v>
      </c>
      <c r="E263" s="43"/>
      <c r="F263" s="43">
        <v>17.02</v>
      </c>
      <c r="G263" s="43">
        <v>17.02</v>
      </c>
      <c r="H263" s="19">
        <f t="shared" si="3"/>
        <v>9</v>
      </c>
    </row>
    <row r="264" spans="1:8" ht="30" x14ac:dyDescent="0.25">
      <c r="A264" s="40" t="s">
        <v>538</v>
      </c>
      <c r="B264" s="40"/>
      <c r="C264" s="41" t="s">
        <v>539</v>
      </c>
      <c r="D264" s="42" t="s">
        <v>131</v>
      </c>
      <c r="E264" s="43"/>
      <c r="F264" s="43">
        <v>5.68</v>
      </c>
      <c r="G264" s="43">
        <v>5.68</v>
      </c>
      <c r="H264" s="19">
        <f t="shared" si="3"/>
        <v>9</v>
      </c>
    </row>
    <row r="265" spans="1:8" x14ac:dyDescent="0.25">
      <c r="A265" s="40" t="s">
        <v>540</v>
      </c>
      <c r="B265" s="40"/>
      <c r="C265" s="41" t="s">
        <v>541</v>
      </c>
      <c r="D265" s="42"/>
      <c r="E265" s="43"/>
      <c r="F265" s="43"/>
      <c r="G265" s="43"/>
      <c r="H265" s="19">
        <f t="shared" ref="H265:H328" si="4">LEN(A265)</f>
        <v>5</v>
      </c>
    </row>
    <row r="266" spans="1:8" x14ac:dyDescent="0.25">
      <c r="A266" s="40" t="s">
        <v>542</v>
      </c>
      <c r="B266" s="40"/>
      <c r="C266" s="41" t="s">
        <v>543</v>
      </c>
      <c r="D266" s="42" t="s">
        <v>131</v>
      </c>
      <c r="E266" s="43">
        <v>7.0000000000000007E-2</v>
      </c>
      <c r="F266" s="43">
        <v>1.29</v>
      </c>
      <c r="G266" s="43">
        <v>1.36</v>
      </c>
      <c r="H266" s="19">
        <f t="shared" si="4"/>
        <v>9</v>
      </c>
    </row>
    <row r="267" spans="1:8" ht="30" x14ac:dyDescent="0.25">
      <c r="A267" s="40" t="s">
        <v>544</v>
      </c>
      <c r="B267" s="40"/>
      <c r="C267" s="41" t="s">
        <v>545</v>
      </c>
      <c r="D267" s="42" t="s">
        <v>131</v>
      </c>
      <c r="E267" s="43">
        <v>0.8</v>
      </c>
      <c r="F267" s="43">
        <v>1.29</v>
      </c>
      <c r="G267" s="43">
        <v>2.09</v>
      </c>
      <c r="H267" s="19">
        <f t="shared" si="4"/>
        <v>9</v>
      </c>
    </row>
    <row r="268" spans="1:8" ht="30" x14ac:dyDescent="0.25">
      <c r="A268" s="40" t="s">
        <v>546</v>
      </c>
      <c r="B268" s="40"/>
      <c r="C268" s="41" t="s">
        <v>547</v>
      </c>
      <c r="D268" s="42" t="s">
        <v>73</v>
      </c>
      <c r="E268" s="43">
        <v>4</v>
      </c>
      <c r="F268" s="43">
        <v>10.29</v>
      </c>
      <c r="G268" s="43">
        <v>14.29</v>
      </c>
      <c r="H268" s="19">
        <f t="shared" si="4"/>
        <v>9</v>
      </c>
    </row>
    <row r="269" spans="1:8" ht="30" x14ac:dyDescent="0.25">
      <c r="A269" s="40" t="s">
        <v>548</v>
      </c>
      <c r="B269" s="40"/>
      <c r="C269" s="41" t="s">
        <v>549</v>
      </c>
      <c r="D269" s="42" t="s">
        <v>73</v>
      </c>
      <c r="E269" s="43">
        <v>0.34</v>
      </c>
      <c r="F269" s="43">
        <v>7.72</v>
      </c>
      <c r="G269" s="43">
        <v>8.06</v>
      </c>
      <c r="H269" s="19">
        <f t="shared" si="4"/>
        <v>9</v>
      </c>
    </row>
    <row r="270" spans="1:8" x14ac:dyDescent="0.25">
      <c r="A270" s="40" t="s">
        <v>550</v>
      </c>
      <c r="B270" s="40"/>
      <c r="C270" s="41" t="s">
        <v>551</v>
      </c>
      <c r="D270" s="42" t="s">
        <v>73</v>
      </c>
      <c r="E270" s="43">
        <v>4</v>
      </c>
      <c r="F270" s="43">
        <v>7.72</v>
      </c>
      <c r="G270" s="43">
        <v>11.72</v>
      </c>
      <c r="H270" s="19">
        <f t="shared" si="4"/>
        <v>9</v>
      </c>
    </row>
    <row r="271" spans="1:8" x14ac:dyDescent="0.25">
      <c r="A271" s="40" t="s">
        <v>552</v>
      </c>
      <c r="B271" s="40"/>
      <c r="C271" s="41" t="s">
        <v>553</v>
      </c>
      <c r="D271" s="42" t="s">
        <v>73</v>
      </c>
      <c r="E271" s="43">
        <v>0.34</v>
      </c>
      <c r="F271" s="43">
        <v>5.15</v>
      </c>
      <c r="G271" s="43">
        <v>5.49</v>
      </c>
      <c r="H271" s="19">
        <f t="shared" si="4"/>
        <v>9</v>
      </c>
    </row>
    <row r="272" spans="1:8" x14ac:dyDescent="0.25">
      <c r="A272" s="40" t="s">
        <v>554</v>
      </c>
      <c r="B272" s="40"/>
      <c r="C272" s="41" t="s">
        <v>555</v>
      </c>
      <c r="D272" s="42"/>
      <c r="E272" s="43"/>
      <c r="F272" s="43"/>
      <c r="G272" s="43"/>
      <c r="H272" s="19">
        <f t="shared" si="4"/>
        <v>5</v>
      </c>
    </row>
    <row r="273" spans="1:8" x14ac:dyDescent="0.25">
      <c r="A273" s="40" t="s">
        <v>556</v>
      </c>
      <c r="B273" s="40"/>
      <c r="C273" s="41" t="s">
        <v>557</v>
      </c>
      <c r="D273" s="42" t="s">
        <v>73</v>
      </c>
      <c r="E273" s="43">
        <v>97.72</v>
      </c>
      <c r="F273" s="43"/>
      <c r="G273" s="43">
        <v>97.72</v>
      </c>
      <c r="H273" s="19">
        <f t="shared" si="4"/>
        <v>9</v>
      </c>
    </row>
    <row r="274" spans="1:8" x14ac:dyDescent="0.25">
      <c r="A274" s="40" t="s">
        <v>558</v>
      </c>
      <c r="B274" s="40"/>
      <c r="C274" s="41" t="s">
        <v>559</v>
      </c>
      <c r="D274" s="42" t="s">
        <v>21</v>
      </c>
      <c r="E274" s="43">
        <v>3.23</v>
      </c>
      <c r="F274" s="43">
        <v>7.83</v>
      </c>
      <c r="G274" s="43">
        <v>11.06</v>
      </c>
      <c r="H274" s="19">
        <f t="shared" si="4"/>
        <v>9</v>
      </c>
    </row>
    <row r="275" spans="1:8" x14ac:dyDescent="0.25">
      <c r="A275" s="40" t="s">
        <v>560</v>
      </c>
      <c r="B275" s="40"/>
      <c r="C275" s="41" t="s">
        <v>561</v>
      </c>
      <c r="D275" s="42"/>
      <c r="E275" s="43"/>
      <c r="F275" s="43"/>
      <c r="G275" s="43"/>
      <c r="H275" s="19">
        <f t="shared" si="4"/>
        <v>2</v>
      </c>
    </row>
    <row r="276" spans="1:8" x14ac:dyDescent="0.25">
      <c r="A276" s="40" t="s">
        <v>562</v>
      </c>
      <c r="B276" s="40"/>
      <c r="C276" s="41" t="s">
        <v>563</v>
      </c>
      <c r="D276" s="42"/>
      <c r="E276" s="43"/>
      <c r="F276" s="43"/>
      <c r="G276" s="43"/>
      <c r="H276" s="19">
        <f t="shared" si="4"/>
        <v>5</v>
      </c>
    </row>
    <row r="277" spans="1:8" ht="30" x14ac:dyDescent="0.25">
      <c r="A277" s="40" t="s">
        <v>564</v>
      </c>
      <c r="B277" s="40"/>
      <c r="C277" s="41" t="s">
        <v>565</v>
      </c>
      <c r="D277" s="42" t="s">
        <v>73</v>
      </c>
      <c r="E277" s="43"/>
      <c r="F277" s="43">
        <v>32.22</v>
      </c>
      <c r="G277" s="43">
        <v>32.22</v>
      </c>
      <c r="H277" s="19">
        <f t="shared" si="4"/>
        <v>9</v>
      </c>
    </row>
    <row r="278" spans="1:8" ht="30" x14ac:dyDescent="0.25">
      <c r="A278" s="40" t="s">
        <v>566</v>
      </c>
      <c r="B278" s="40"/>
      <c r="C278" s="41" t="s">
        <v>567</v>
      </c>
      <c r="D278" s="42" t="s">
        <v>73</v>
      </c>
      <c r="E278" s="43"/>
      <c r="F278" s="43">
        <v>27.92</v>
      </c>
      <c r="G278" s="43">
        <v>27.92</v>
      </c>
      <c r="H278" s="19">
        <f t="shared" si="4"/>
        <v>9</v>
      </c>
    </row>
    <row r="279" spans="1:8" ht="30" x14ac:dyDescent="0.25">
      <c r="A279" s="40" t="s">
        <v>568</v>
      </c>
      <c r="B279" s="40"/>
      <c r="C279" s="41" t="s">
        <v>569</v>
      </c>
      <c r="D279" s="42" t="s">
        <v>73</v>
      </c>
      <c r="E279" s="43"/>
      <c r="F279" s="43">
        <v>17.18</v>
      </c>
      <c r="G279" s="43">
        <v>17.18</v>
      </c>
      <c r="H279" s="19">
        <f t="shared" si="4"/>
        <v>9</v>
      </c>
    </row>
    <row r="280" spans="1:8" ht="30" x14ac:dyDescent="0.25">
      <c r="A280" s="40" t="s">
        <v>570</v>
      </c>
      <c r="B280" s="40"/>
      <c r="C280" s="41" t="s">
        <v>571</v>
      </c>
      <c r="D280" s="42" t="s">
        <v>73</v>
      </c>
      <c r="E280" s="43">
        <v>2.6</v>
      </c>
      <c r="F280" s="43">
        <v>0.6</v>
      </c>
      <c r="G280" s="43">
        <v>3.2</v>
      </c>
      <c r="H280" s="19">
        <f t="shared" si="4"/>
        <v>9</v>
      </c>
    </row>
    <row r="281" spans="1:8" ht="30" x14ac:dyDescent="0.25">
      <c r="A281" s="40" t="s">
        <v>572</v>
      </c>
      <c r="B281" s="40"/>
      <c r="C281" s="41" t="s">
        <v>573</v>
      </c>
      <c r="D281" s="42" t="s">
        <v>131</v>
      </c>
      <c r="E281" s="43"/>
      <c r="F281" s="43">
        <v>3.72</v>
      </c>
      <c r="G281" s="43">
        <v>3.72</v>
      </c>
      <c r="H281" s="19">
        <f t="shared" si="4"/>
        <v>9</v>
      </c>
    </row>
    <row r="282" spans="1:8" x14ac:dyDescent="0.25">
      <c r="A282" s="40" t="s">
        <v>574</v>
      </c>
      <c r="B282" s="40"/>
      <c r="C282" s="41" t="s">
        <v>575</v>
      </c>
      <c r="D282" s="42" t="s">
        <v>131</v>
      </c>
      <c r="E282" s="43"/>
      <c r="F282" s="43">
        <v>10.94</v>
      </c>
      <c r="G282" s="43">
        <v>10.94</v>
      </c>
      <c r="H282" s="19">
        <f t="shared" si="4"/>
        <v>9</v>
      </c>
    </row>
    <row r="283" spans="1:8" ht="30" x14ac:dyDescent="0.25">
      <c r="A283" s="40" t="s">
        <v>576</v>
      </c>
      <c r="B283" s="40"/>
      <c r="C283" s="41" t="s">
        <v>577</v>
      </c>
      <c r="D283" s="42"/>
      <c r="E283" s="43"/>
      <c r="F283" s="43"/>
      <c r="G283" s="43"/>
      <c r="H283" s="19">
        <f t="shared" si="4"/>
        <v>5</v>
      </c>
    </row>
    <row r="284" spans="1:8" x14ac:dyDescent="0.25">
      <c r="A284" s="40" t="s">
        <v>578</v>
      </c>
      <c r="B284" s="40"/>
      <c r="C284" s="41" t="s">
        <v>579</v>
      </c>
      <c r="D284" s="42" t="s">
        <v>131</v>
      </c>
      <c r="E284" s="43"/>
      <c r="F284" s="43">
        <v>1.17</v>
      </c>
      <c r="G284" s="43">
        <v>1.17</v>
      </c>
      <c r="H284" s="19">
        <f t="shared" si="4"/>
        <v>9</v>
      </c>
    </row>
    <row r="285" spans="1:8" ht="30" x14ac:dyDescent="0.25">
      <c r="A285" s="40" t="s">
        <v>580</v>
      </c>
      <c r="B285" s="40"/>
      <c r="C285" s="41" t="s">
        <v>581</v>
      </c>
      <c r="D285" s="42" t="s">
        <v>131</v>
      </c>
      <c r="E285" s="43"/>
      <c r="F285" s="43">
        <v>3.91</v>
      </c>
      <c r="G285" s="43">
        <v>3.91</v>
      </c>
      <c r="H285" s="19">
        <f t="shared" si="4"/>
        <v>9</v>
      </c>
    </row>
    <row r="286" spans="1:8" x14ac:dyDescent="0.25">
      <c r="A286" s="40" t="s">
        <v>582</v>
      </c>
      <c r="B286" s="40"/>
      <c r="C286" s="41" t="s">
        <v>583</v>
      </c>
      <c r="D286" s="42" t="s">
        <v>73</v>
      </c>
      <c r="E286" s="43"/>
      <c r="F286" s="43">
        <v>21.51</v>
      </c>
      <c r="G286" s="43">
        <v>21.51</v>
      </c>
      <c r="H286" s="19">
        <f t="shared" si="4"/>
        <v>9</v>
      </c>
    </row>
    <row r="287" spans="1:8" ht="30" x14ac:dyDescent="0.25">
      <c r="A287" s="40" t="s">
        <v>584</v>
      </c>
      <c r="B287" s="40"/>
      <c r="C287" s="41" t="s">
        <v>585</v>
      </c>
      <c r="D287" s="42" t="s">
        <v>73</v>
      </c>
      <c r="E287" s="43"/>
      <c r="F287" s="43">
        <v>17.61</v>
      </c>
      <c r="G287" s="43">
        <v>17.61</v>
      </c>
      <c r="H287" s="19">
        <f t="shared" si="4"/>
        <v>9</v>
      </c>
    </row>
    <row r="288" spans="1:8" ht="30" x14ac:dyDescent="0.25">
      <c r="A288" s="40" t="s">
        <v>586</v>
      </c>
      <c r="B288" s="40"/>
      <c r="C288" s="41" t="s">
        <v>587</v>
      </c>
      <c r="D288" s="42" t="s">
        <v>73</v>
      </c>
      <c r="E288" s="43"/>
      <c r="F288" s="43">
        <v>15.65</v>
      </c>
      <c r="G288" s="43">
        <v>15.65</v>
      </c>
      <c r="H288" s="19">
        <f t="shared" si="4"/>
        <v>9</v>
      </c>
    </row>
    <row r="289" spans="1:8" ht="30" x14ac:dyDescent="0.25">
      <c r="A289" s="40" t="s">
        <v>588</v>
      </c>
      <c r="B289" s="40"/>
      <c r="C289" s="41" t="s">
        <v>589</v>
      </c>
      <c r="D289" s="42" t="s">
        <v>73</v>
      </c>
      <c r="E289" s="43"/>
      <c r="F289" s="43">
        <v>11.73</v>
      </c>
      <c r="G289" s="43">
        <v>11.73</v>
      </c>
      <c r="H289" s="19">
        <f t="shared" si="4"/>
        <v>9</v>
      </c>
    </row>
    <row r="290" spans="1:8" x14ac:dyDescent="0.25">
      <c r="A290" s="40" t="s">
        <v>590</v>
      </c>
      <c r="B290" s="40"/>
      <c r="C290" s="41" t="s">
        <v>591</v>
      </c>
      <c r="D290" s="42" t="s">
        <v>592</v>
      </c>
      <c r="E290" s="43">
        <v>2.33</v>
      </c>
      <c r="F290" s="43"/>
      <c r="G290" s="43">
        <v>2.33</v>
      </c>
      <c r="H290" s="19">
        <f t="shared" si="4"/>
        <v>9</v>
      </c>
    </row>
    <row r="291" spans="1:8" x14ac:dyDescent="0.25">
      <c r="A291" s="40" t="s">
        <v>593</v>
      </c>
      <c r="B291" s="40"/>
      <c r="C291" s="41" t="s">
        <v>594</v>
      </c>
      <c r="D291" s="42"/>
      <c r="E291" s="43"/>
      <c r="F291" s="43"/>
      <c r="G291" s="43"/>
      <c r="H291" s="19">
        <f t="shared" si="4"/>
        <v>5</v>
      </c>
    </row>
    <row r="292" spans="1:8" x14ac:dyDescent="0.25">
      <c r="A292" s="40" t="s">
        <v>595</v>
      </c>
      <c r="B292" s="40"/>
      <c r="C292" s="41" t="s">
        <v>596</v>
      </c>
      <c r="D292" s="42" t="s">
        <v>73</v>
      </c>
      <c r="E292" s="43"/>
      <c r="F292" s="43">
        <v>14.11</v>
      </c>
      <c r="G292" s="43">
        <v>14.11</v>
      </c>
      <c r="H292" s="19">
        <f t="shared" si="4"/>
        <v>9</v>
      </c>
    </row>
    <row r="293" spans="1:8" ht="30" x14ac:dyDescent="0.25">
      <c r="A293" s="40" t="s">
        <v>597</v>
      </c>
      <c r="B293" s="40"/>
      <c r="C293" s="41" t="s">
        <v>598</v>
      </c>
      <c r="D293" s="42" t="s">
        <v>73</v>
      </c>
      <c r="E293" s="43"/>
      <c r="F293" s="43">
        <v>7.06</v>
      </c>
      <c r="G293" s="43">
        <v>7.06</v>
      </c>
      <c r="H293" s="19">
        <f t="shared" si="4"/>
        <v>9</v>
      </c>
    </row>
    <row r="294" spans="1:8" x14ac:dyDescent="0.25">
      <c r="A294" s="40" t="s">
        <v>599</v>
      </c>
      <c r="B294" s="40"/>
      <c r="C294" s="41" t="s">
        <v>600</v>
      </c>
      <c r="D294" s="42" t="s">
        <v>131</v>
      </c>
      <c r="E294" s="43"/>
      <c r="F294" s="43">
        <v>5.29</v>
      </c>
      <c r="G294" s="43">
        <v>5.29</v>
      </c>
      <c r="H294" s="19">
        <f t="shared" si="4"/>
        <v>9</v>
      </c>
    </row>
    <row r="295" spans="1:8" x14ac:dyDescent="0.25">
      <c r="A295" s="40" t="s">
        <v>601</v>
      </c>
      <c r="B295" s="40"/>
      <c r="C295" s="41" t="s">
        <v>602</v>
      </c>
      <c r="D295" s="42" t="s">
        <v>131</v>
      </c>
      <c r="E295" s="43"/>
      <c r="F295" s="43">
        <v>8.82</v>
      </c>
      <c r="G295" s="43">
        <v>8.82</v>
      </c>
      <c r="H295" s="19">
        <f t="shared" si="4"/>
        <v>9</v>
      </c>
    </row>
    <row r="296" spans="1:8" ht="30" x14ac:dyDescent="0.25">
      <c r="A296" s="40" t="s">
        <v>603</v>
      </c>
      <c r="B296" s="40"/>
      <c r="C296" s="41" t="s">
        <v>604</v>
      </c>
      <c r="D296" s="42" t="s">
        <v>73</v>
      </c>
      <c r="E296" s="43"/>
      <c r="F296" s="43">
        <v>10.74</v>
      </c>
      <c r="G296" s="43">
        <v>10.74</v>
      </c>
      <c r="H296" s="19">
        <f t="shared" si="4"/>
        <v>9</v>
      </c>
    </row>
    <row r="297" spans="1:8" x14ac:dyDescent="0.25">
      <c r="A297" s="40" t="s">
        <v>605</v>
      </c>
      <c r="B297" s="40"/>
      <c r="C297" s="41" t="s">
        <v>606</v>
      </c>
      <c r="D297" s="42"/>
      <c r="E297" s="43"/>
      <c r="F297" s="43"/>
      <c r="G297" s="43"/>
      <c r="H297" s="19">
        <f t="shared" si="4"/>
        <v>5</v>
      </c>
    </row>
    <row r="298" spans="1:8" ht="30" x14ac:dyDescent="0.25">
      <c r="A298" s="40" t="s">
        <v>607</v>
      </c>
      <c r="B298" s="40"/>
      <c r="C298" s="41" t="s">
        <v>608</v>
      </c>
      <c r="D298" s="42" t="s">
        <v>73</v>
      </c>
      <c r="E298" s="43"/>
      <c r="F298" s="43">
        <v>37.74</v>
      </c>
      <c r="G298" s="43">
        <v>37.74</v>
      </c>
      <c r="H298" s="19">
        <f t="shared" si="4"/>
        <v>9</v>
      </c>
    </row>
    <row r="299" spans="1:8" ht="30" x14ac:dyDescent="0.25">
      <c r="A299" s="40" t="s">
        <v>609</v>
      </c>
      <c r="B299" s="40"/>
      <c r="C299" s="41" t="s">
        <v>610</v>
      </c>
      <c r="D299" s="42" t="s">
        <v>73</v>
      </c>
      <c r="E299" s="43"/>
      <c r="F299" s="43">
        <v>22.93</v>
      </c>
      <c r="G299" s="43">
        <v>22.93</v>
      </c>
      <c r="H299" s="19">
        <f t="shared" si="4"/>
        <v>9</v>
      </c>
    </row>
    <row r="300" spans="1:8" x14ac:dyDescent="0.25">
      <c r="A300" s="40" t="s">
        <v>611</v>
      </c>
      <c r="B300" s="40"/>
      <c r="C300" s="41" t="s">
        <v>612</v>
      </c>
      <c r="D300" s="42" t="s">
        <v>131</v>
      </c>
      <c r="E300" s="43"/>
      <c r="F300" s="43">
        <v>15.88</v>
      </c>
      <c r="G300" s="43">
        <v>15.88</v>
      </c>
      <c r="H300" s="19">
        <f t="shared" si="4"/>
        <v>9</v>
      </c>
    </row>
    <row r="301" spans="1:8" x14ac:dyDescent="0.25">
      <c r="A301" s="40" t="s">
        <v>613</v>
      </c>
      <c r="B301" s="40"/>
      <c r="C301" s="41" t="s">
        <v>614</v>
      </c>
      <c r="D301" s="42" t="s">
        <v>131</v>
      </c>
      <c r="E301" s="43"/>
      <c r="F301" s="43">
        <v>17.64</v>
      </c>
      <c r="G301" s="43">
        <v>17.64</v>
      </c>
      <c r="H301" s="19">
        <f t="shared" si="4"/>
        <v>9</v>
      </c>
    </row>
    <row r="302" spans="1:8" x14ac:dyDescent="0.25">
      <c r="A302" s="40" t="s">
        <v>615</v>
      </c>
      <c r="B302" s="40"/>
      <c r="C302" s="41" t="s">
        <v>616</v>
      </c>
      <c r="D302" s="42" t="s">
        <v>131</v>
      </c>
      <c r="E302" s="43"/>
      <c r="F302" s="43">
        <v>14.11</v>
      </c>
      <c r="G302" s="43">
        <v>14.11</v>
      </c>
      <c r="H302" s="19">
        <f t="shared" si="4"/>
        <v>9</v>
      </c>
    </row>
    <row r="303" spans="1:8" x14ac:dyDescent="0.25">
      <c r="A303" s="40" t="s">
        <v>617</v>
      </c>
      <c r="B303" s="40"/>
      <c r="C303" s="41" t="s">
        <v>618</v>
      </c>
      <c r="D303" s="42"/>
      <c r="E303" s="43"/>
      <c r="F303" s="43"/>
      <c r="G303" s="43"/>
      <c r="H303" s="19">
        <f t="shared" si="4"/>
        <v>5</v>
      </c>
    </row>
    <row r="304" spans="1:8" x14ac:dyDescent="0.25">
      <c r="A304" s="40" t="s">
        <v>619</v>
      </c>
      <c r="B304" s="40"/>
      <c r="C304" s="41" t="s">
        <v>620</v>
      </c>
      <c r="D304" s="42" t="s">
        <v>73</v>
      </c>
      <c r="E304" s="43"/>
      <c r="F304" s="43">
        <v>49.47</v>
      </c>
      <c r="G304" s="43">
        <v>49.47</v>
      </c>
      <c r="H304" s="19">
        <f t="shared" si="4"/>
        <v>9</v>
      </c>
    </row>
    <row r="305" spans="1:8" x14ac:dyDescent="0.25">
      <c r="A305" s="40" t="s">
        <v>621</v>
      </c>
      <c r="B305" s="40"/>
      <c r="C305" s="41" t="s">
        <v>622</v>
      </c>
      <c r="D305" s="42" t="s">
        <v>73</v>
      </c>
      <c r="E305" s="43"/>
      <c r="F305" s="43">
        <v>10.58</v>
      </c>
      <c r="G305" s="43">
        <v>10.58</v>
      </c>
      <c r="H305" s="19">
        <f t="shared" si="4"/>
        <v>9</v>
      </c>
    </row>
    <row r="306" spans="1:8" x14ac:dyDescent="0.25">
      <c r="A306" s="40" t="s">
        <v>623</v>
      </c>
      <c r="B306" s="40"/>
      <c r="C306" s="41" t="s">
        <v>624</v>
      </c>
      <c r="D306" s="42" t="s">
        <v>73</v>
      </c>
      <c r="E306" s="43"/>
      <c r="F306" s="43">
        <v>13.69</v>
      </c>
      <c r="G306" s="43">
        <v>13.69</v>
      </c>
      <c r="H306" s="19">
        <f t="shared" si="4"/>
        <v>9</v>
      </c>
    </row>
    <row r="307" spans="1:8" x14ac:dyDescent="0.25">
      <c r="A307" s="40" t="s">
        <v>625</v>
      </c>
      <c r="B307" s="40"/>
      <c r="C307" s="41" t="s">
        <v>626</v>
      </c>
      <c r="D307" s="42" t="s">
        <v>73</v>
      </c>
      <c r="E307" s="43"/>
      <c r="F307" s="43">
        <v>23.47</v>
      </c>
      <c r="G307" s="43">
        <v>23.47</v>
      </c>
      <c r="H307" s="19">
        <f t="shared" si="4"/>
        <v>9</v>
      </c>
    </row>
    <row r="308" spans="1:8" x14ac:dyDescent="0.25">
      <c r="A308" s="40" t="s">
        <v>627</v>
      </c>
      <c r="B308" s="40"/>
      <c r="C308" s="41" t="s">
        <v>628</v>
      </c>
      <c r="D308" s="42" t="s">
        <v>131</v>
      </c>
      <c r="E308" s="43"/>
      <c r="F308" s="43">
        <v>11.73</v>
      </c>
      <c r="G308" s="43">
        <v>11.73</v>
      </c>
      <c r="H308" s="19">
        <f t="shared" si="4"/>
        <v>9</v>
      </c>
    </row>
    <row r="309" spans="1:8" x14ac:dyDescent="0.25">
      <c r="A309" s="40" t="s">
        <v>629</v>
      </c>
      <c r="B309" s="40"/>
      <c r="C309" s="41" t="s">
        <v>630</v>
      </c>
      <c r="D309" s="42" t="s">
        <v>131</v>
      </c>
      <c r="E309" s="43"/>
      <c r="F309" s="43">
        <v>2.65</v>
      </c>
      <c r="G309" s="43">
        <v>2.65</v>
      </c>
      <c r="H309" s="19">
        <f t="shared" si="4"/>
        <v>9</v>
      </c>
    </row>
    <row r="310" spans="1:8" x14ac:dyDescent="0.25">
      <c r="A310" s="40" t="s">
        <v>631</v>
      </c>
      <c r="B310" s="40"/>
      <c r="C310" s="41" t="s">
        <v>632</v>
      </c>
      <c r="D310" s="42"/>
      <c r="E310" s="43"/>
      <c r="F310" s="43"/>
      <c r="G310" s="43"/>
      <c r="H310" s="19">
        <f t="shared" si="4"/>
        <v>5</v>
      </c>
    </row>
    <row r="311" spans="1:8" x14ac:dyDescent="0.25">
      <c r="A311" s="40" t="s">
        <v>633</v>
      </c>
      <c r="B311" s="40"/>
      <c r="C311" s="41" t="s">
        <v>634</v>
      </c>
      <c r="D311" s="42" t="s">
        <v>73</v>
      </c>
      <c r="E311" s="43"/>
      <c r="F311" s="43">
        <v>49.47</v>
      </c>
      <c r="G311" s="43">
        <v>49.47</v>
      </c>
      <c r="H311" s="19">
        <f t="shared" si="4"/>
        <v>9</v>
      </c>
    </row>
    <row r="312" spans="1:8" x14ac:dyDescent="0.25">
      <c r="A312" s="40" t="s">
        <v>635</v>
      </c>
      <c r="B312" s="40"/>
      <c r="C312" s="41" t="s">
        <v>636</v>
      </c>
      <c r="D312" s="42" t="s">
        <v>73</v>
      </c>
      <c r="E312" s="43"/>
      <c r="F312" s="43">
        <v>3.91</v>
      </c>
      <c r="G312" s="43">
        <v>3.91</v>
      </c>
      <c r="H312" s="19">
        <f t="shared" si="4"/>
        <v>9</v>
      </c>
    </row>
    <row r="313" spans="1:8" x14ac:dyDescent="0.25">
      <c r="A313" s="40" t="s">
        <v>637</v>
      </c>
      <c r="B313" s="40"/>
      <c r="C313" s="41" t="s">
        <v>638</v>
      </c>
      <c r="D313" s="42" t="s">
        <v>131</v>
      </c>
      <c r="E313" s="43"/>
      <c r="F313" s="43">
        <v>3.64</v>
      </c>
      <c r="G313" s="43">
        <v>3.64</v>
      </c>
      <c r="H313" s="19">
        <f t="shared" si="4"/>
        <v>9</v>
      </c>
    </row>
    <row r="314" spans="1:8" x14ac:dyDescent="0.25">
      <c r="A314" s="40" t="s">
        <v>639</v>
      </c>
      <c r="B314" s="40"/>
      <c r="C314" s="41" t="s">
        <v>640</v>
      </c>
      <c r="D314" s="42" t="s">
        <v>131</v>
      </c>
      <c r="E314" s="43"/>
      <c r="F314" s="43">
        <v>0.88</v>
      </c>
      <c r="G314" s="43">
        <v>0.88</v>
      </c>
      <c r="H314" s="19">
        <f t="shared" si="4"/>
        <v>9</v>
      </c>
    </row>
    <row r="315" spans="1:8" ht="30" x14ac:dyDescent="0.25">
      <c r="A315" s="40" t="s">
        <v>641</v>
      </c>
      <c r="B315" s="40"/>
      <c r="C315" s="41" t="s">
        <v>642</v>
      </c>
      <c r="D315" s="42" t="s">
        <v>73</v>
      </c>
      <c r="E315" s="43"/>
      <c r="F315" s="43">
        <v>43.04</v>
      </c>
      <c r="G315" s="43">
        <v>43.04</v>
      </c>
      <c r="H315" s="19">
        <f t="shared" si="4"/>
        <v>9</v>
      </c>
    </row>
    <row r="316" spans="1:8" x14ac:dyDescent="0.25">
      <c r="A316" s="40" t="s">
        <v>643</v>
      </c>
      <c r="B316" s="40"/>
      <c r="C316" s="41" t="s">
        <v>644</v>
      </c>
      <c r="D316" s="42"/>
      <c r="E316" s="43"/>
      <c r="F316" s="43"/>
      <c r="G316" s="43"/>
      <c r="H316" s="19">
        <f t="shared" si="4"/>
        <v>5</v>
      </c>
    </row>
    <row r="317" spans="1:8" x14ac:dyDescent="0.25">
      <c r="A317" s="40" t="s">
        <v>645</v>
      </c>
      <c r="B317" s="40"/>
      <c r="C317" s="41" t="s">
        <v>646</v>
      </c>
      <c r="D317" s="42" t="s">
        <v>73</v>
      </c>
      <c r="E317" s="43"/>
      <c r="F317" s="43">
        <v>10.95</v>
      </c>
      <c r="G317" s="43">
        <v>10.95</v>
      </c>
      <c r="H317" s="19">
        <f t="shared" si="4"/>
        <v>9</v>
      </c>
    </row>
    <row r="318" spans="1:8" x14ac:dyDescent="0.25">
      <c r="A318" s="40" t="s">
        <v>647</v>
      </c>
      <c r="B318" s="40"/>
      <c r="C318" s="41" t="s">
        <v>648</v>
      </c>
      <c r="D318" s="42" t="s">
        <v>73</v>
      </c>
      <c r="E318" s="43"/>
      <c r="F318" s="43">
        <v>5.87</v>
      </c>
      <c r="G318" s="43">
        <v>5.87</v>
      </c>
      <c r="H318" s="19">
        <f t="shared" si="4"/>
        <v>9</v>
      </c>
    </row>
    <row r="319" spans="1:8" x14ac:dyDescent="0.25">
      <c r="A319" s="40" t="s">
        <v>649</v>
      </c>
      <c r="B319" s="40"/>
      <c r="C319" s="41" t="s">
        <v>650</v>
      </c>
      <c r="D319" s="42" t="s">
        <v>73</v>
      </c>
      <c r="E319" s="43"/>
      <c r="F319" s="43">
        <v>4.41</v>
      </c>
      <c r="G319" s="43">
        <v>4.41</v>
      </c>
      <c r="H319" s="19">
        <f t="shared" si="4"/>
        <v>9</v>
      </c>
    </row>
    <row r="320" spans="1:8" x14ac:dyDescent="0.25">
      <c r="A320" s="40" t="s">
        <v>651</v>
      </c>
      <c r="B320" s="40"/>
      <c r="C320" s="41" t="s">
        <v>652</v>
      </c>
      <c r="D320" s="42"/>
      <c r="E320" s="43"/>
      <c r="F320" s="43"/>
      <c r="G320" s="43"/>
      <c r="H320" s="19">
        <f t="shared" si="4"/>
        <v>5</v>
      </c>
    </row>
    <row r="321" spans="1:8" x14ac:dyDescent="0.25">
      <c r="A321" s="40" t="s">
        <v>653</v>
      </c>
      <c r="B321" s="40"/>
      <c r="C321" s="41" t="s">
        <v>654</v>
      </c>
      <c r="D321" s="42" t="s">
        <v>21</v>
      </c>
      <c r="E321" s="43"/>
      <c r="F321" s="43">
        <v>19.559999999999999</v>
      </c>
      <c r="G321" s="43">
        <v>19.559999999999999</v>
      </c>
      <c r="H321" s="19">
        <f t="shared" si="4"/>
        <v>9</v>
      </c>
    </row>
    <row r="322" spans="1:8" ht="30" x14ac:dyDescent="0.25">
      <c r="A322" s="40" t="s">
        <v>655</v>
      </c>
      <c r="B322" s="40"/>
      <c r="C322" s="41" t="s">
        <v>656</v>
      </c>
      <c r="D322" s="42" t="s">
        <v>131</v>
      </c>
      <c r="E322" s="43"/>
      <c r="F322" s="43">
        <v>1.5</v>
      </c>
      <c r="G322" s="43">
        <v>1.5</v>
      </c>
      <c r="H322" s="19">
        <f t="shared" si="4"/>
        <v>9</v>
      </c>
    </row>
    <row r="323" spans="1:8" ht="30" x14ac:dyDescent="0.25">
      <c r="A323" s="40" t="s">
        <v>657</v>
      </c>
      <c r="B323" s="40"/>
      <c r="C323" s="41" t="s">
        <v>658</v>
      </c>
      <c r="D323" s="42" t="s">
        <v>131</v>
      </c>
      <c r="E323" s="43"/>
      <c r="F323" s="43">
        <v>11.73</v>
      </c>
      <c r="G323" s="43">
        <v>11.73</v>
      </c>
      <c r="H323" s="19">
        <f t="shared" si="4"/>
        <v>9</v>
      </c>
    </row>
    <row r="324" spans="1:8" ht="30" x14ac:dyDescent="0.25">
      <c r="A324" s="40" t="s">
        <v>659</v>
      </c>
      <c r="B324" s="40"/>
      <c r="C324" s="41" t="s">
        <v>660</v>
      </c>
      <c r="D324" s="42" t="s">
        <v>73</v>
      </c>
      <c r="E324" s="43"/>
      <c r="F324" s="43">
        <v>5.29</v>
      </c>
      <c r="G324" s="43">
        <v>5.29</v>
      </c>
      <c r="H324" s="19">
        <f t="shared" si="4"/>
        <v>9</v>
      </c>
    </row>
    <row r="325" spans="1:8" x14ac:dyDescent="0.25">
      <c r="A325" s="40" t="s">
        <v>661</v>
      </c>
      <c r="B325" s="40"/>
      <c r="C325" s="41" t="s">
        <v>662</v>
      </c>
      <c r="D325" s="42" t="s">
        <v>73</v>
      </c>
      <c r="E325" s="43"/>
      <c r="F325" s="43">
        <v>17.61</v>
      </c>
      <c r="G325" s="43">
        <v>17.61</v>
      </c>
      <c r="H325" s="19">
        <f t="shared" si="4"/>
        <v>9</v>
      </c>
    </row>
    <row r="326" spans="1:8" x14ac:dyDescent="0.25">
      <c r="A326" s="40" t="s">
        <v>663</v>
      </c>
      <c r="B326" s="40"/>
      <c r="C326" s="41" t="s">
        <v>664</v>
      </c>
      <c r="D326" s="42"/>
      <c r="E326" s="43"/>
      <c r="F326" s="43"/>
      <c r="G326" s="43"/>
      <c r="H326" s="19">
        <f t="shared" si="4"/>
        <v>5</v>
      </c>
    </row>
    <row r="327" spans="1:8" x14ac:dyDescent="0.25">
      <c r="A327" s="40" t="s">
        <v>665</v>
      </c>
      <c r="B327" s="40"/>
      <c r="C327" s="41" t="s">
        <v>666</v>
      </c>
      <c r="D327" s="42" t="s">
        <v>73</v>
      </c>
      <c r="E327" s="43"/>
      <c r="F327" s="43">
        <v>27.39</v>
      </c>
      <c r="G327" s="43">
        <v>27.39</v>
      </c>
      <c r="H327" s="19">
        <f t="shared" si="4"/>
        <v>9</v>
      </c>
    </row>
    <row r="328" spans="1:8" x14ac:dyDescent="0.25">
      <c r="A328" s="40" t="s">
        <v>667</v>
      </c>
      <c r="B328" s="40"/>
      <c r="C328" s="41" t="s">
        <v>668</v>
      </c>
      <c r="D328" s="42" t="s">
        <v>21</v>
      </c>
      <c r="E328" s="43"/>
      <c r="F328" s="43">
        <v>22.93</v>
      </c>
      <c r="G328" s="43">
        <v>22.93</v>
      </c>
      <c r="H328" s="19">
        <f t="shared" si="4"/>
        <v>9</v>
      </c>
    </row>
    <row r="329" spans="1:8" ht="30" x14ac:dyDescent="0.25">
      <c r="A329" s="40" t="s">
        <v>669</v>
      </c>
      <c r="B329" s="40"/>
      <c r="C329" s="41" t="s">
        <v>670</v>
      </c>
      <c r="D329" s="42" t="s">
        <v>131</v>
      </c>
      <c r="E329" s="43"/>
      <c r="F329" s="43">
        <v>9.39</v>
      </c>
      <c r="G329" s="43">
        <v>9.39</v>
      </c>
      <c r="H329" s="19">
        <f t="shared" ref="H329:H392" si="5">LEN(A329)</f>
        <v>9</v>
      </c>
    </row>
    <row r="330" spans="1:8" ht="30" x14ac:dyDescent="0.25">
      <c r="A330" s="40" t="s">
        <v>671</v>
      </c>
      <c r="B330" s="40"/>
      <c r="C330" s="41" t="s">
        <v>672</v>
      </c>
      <c r="D330" s="42" t="s">
        <v>131</v>
      </c>
      <c r="E330" s="43"/>
      <c r="F330" s="43">
        <v>6.44</v>
      </c>
      <c r="G330" s="43">
        <v>6.44</v>
      </c>
      <c r="H330" s="19">
        <f t="shared" si="5"/>
        <v>9</v>
      </c>
    </row>
    <row r="331" spans="1:8" x14ac:dyDescent="0.25">
      <c r="A331" s="40" t="s">
        <v>673</v>
      </c>
      <c r="B331" s="40"/>
      <c r="C331" s="41" t="s">
        <v>674</v>
      </c>
      <c r="D331" s="42" t="s">
        <v>73</v>
      </c>
      <c r="E331" s="43"/>
      <c r="F331" s="43">
        <v>27.39</v>
      </c>
      <c r="G331" s="43">
        <v>27.39</v>
      </c>
      <c r="H331" s="19">
        <f t="shared" si="5"/>
        <v>9</v>
      </c>
    </row>
    <row r="332" spans="1:8" x14ac:dyDescent="0.25">
      <c r="A332" s="40" t="s">
        <v>675</v>
      </c>
      <c r="B332" s="40"/>
      <c r="C332" s="41" t="s">
        <v>676</v>
      </c>
      <c r="D332" s="42" t="s">
        <v>131</v>
      </c>
      <c r="E332" s="43"/>
      <c r="F332" s="43">
        <v>31.29</v>
      </c>
      <c r="G332" s="43">
        <v>31.29</v>
      </c>
      <c r="H332" s="19">
        <f t="shared" si="5"/>
        <v>9</v>
      </c>
    </row>
    <row r="333" spans="1:8" ht="30" x14ac:dyDescent="0.25">
      <c r="A333" s="40" t="s">
        <v>677</v>
      </c>
      <c r="B333" s="40"/>
      <c r="C333" s="41" t="s">
        <v>678</v>
      </c>
      <c r="D333" s="42" t="s">
        <v>21</v>
      </c>
      <c r="E333" s="43"/>
      <c r="F333" s="43">
        <v>22.93</v>
      </c>
      <c r="G333" s="43">
        <v>22.93</v>
      </c>
      <c r="H333" s="19">
        <f t="shared" si="5"/>
        <v>9</v>
      </c>
    </row>
    <row r="334" spans="1:8" x14ac:dyDescent="0.25">
      <c r="A334" s="40" t="s">
        <v>679</v>
      </c>
      <c r="B334" s="40"/>
      <c r="C334" s="41" t="s">
        <v>680</v>
      </c>
      <c r="D334" s="42" t="s">
        <v>73</v>
      </c>
      <c r="E334" s="43"/>
      <c r="F334" s="43">
        <v>3.72</v>
      </c>
      <c r="G334" s="43">
        <v>3.72</v>
      </c>
      <c r="H334" s="19">
        <f t="shared" si="5"/>
        <v>9</v>
      </c>
    </row>
    <row r="335" spans="1:8" x14ac:dyDescent="0.25">
      <c r="A335" s="40" t="s">
        <v>681</v>
      </c>
      <c r="B335" s="40"/>
      <c r="C335" s="41" t="s">
        <v>682</v>
      </c>
      <c r="D335" s="42"/>
      <c r="E335" s="43"/>
      <c r="F335" s="43"/>
      <c r="G335" s="43"/>
      <c r="H335" s="19">
        <f t="shared" si="5"/>
        <v>5</v>
      </c>
    </row>
    <row r="336" spans="1:8" x14ac:dyDescent="0.25">
      <c r="A336" s="40" t="s">
        <v>683</v>
      </c>
      <c r="B336" s="40"/>
      <c r="C336" s="41" t="s">
        <v>684</v>
      </c>
      <c r="D336" s="42" t="s">
        <v>21</v>
      </c>
      <c r="E336" s="43"/>
      <c r="F336" s="43">
        <v>10.74</v>
      </c>
      <c r="G336" s="43">
        <v>10.74</v>
      </c>
      <c r="H336" s="19">
        <f t="shared" si="5"/>
        <v>9</v>
      </c>
    </row>
    <row r="337" spans="1:8" x14ac:dyDescent="0.25">
      <c r="A337" s="40" t="s">
        <v>685</v>
      </c>
      <c r="B337" s="40"/>
      <c r="C337" s="41" t="s">
        <v>686</v>
      </c>
      <c r="D337" s="42" t="s">
        <v>21</v>
      </c>
      <c r="E337" s="43"/>
      <c r="F337" s="43">
        <v>4.3</v>
      </c>
      <c r="G337" s="43">
        <v>4.3</v>
      </c>
      <c r="H337" s="19">
        <f t="shared" si="5"/>
        <v>9</v>
      </c>
    </row>
    <row r="338" spans="1:8" x14ac:dyDescent="0.25">
      <c r="A338" s="40" t="s">
        <v>687</v>
      </c>
      <c r="B338" s="40"/>
      <c r="C338" s="41" t="s">
        <v>688</v>
      </c>
      <c r="D338" s="42" t="s">
        <v>21</v>
      </c>
      <c r="E338" s="43"/>
      <c r="F338" s="43">
        <v>2.15</v>
      </c>
      <c r="G338" s="43">
        <v>2.15</v>
      </c>
      <c r="H338" s="19">
        <f t="shared" si="5"/>
        <v>9</v>
      </c>
    </row>
    <row r="339" spans="1:8" ht="30" x14ac:dyDescent="0.25">
      <c r="A339" s="40" t="s">
        <v>689</v>
      </c>
      <c r="B339" s="40"/>
      <c r="C339" s="41" t="s">
        <v>690</v>
      </c>
      <c r="D339" s="42" t="s">
        <v>21</v>
      </c>
      <c r="E339" s="43"/>
      <c r="F339" s="43">
        <v>16.93</v>
      </c>
      <c r="G339" s="43">
        <v>16.93</v>
      </c>
      <c r="H339" s="19">
        <f t="shared" si="5"/>
        <v>9</v>
      </c>
    </row>
    <row r="340" spans="1:8" x14ac:dyDescent="0.25">
      <c r="A340" s="40" t="s">
        <v>691</v>
      </c>
      <c r="B340" s="40"/>
      <c r="C340" s="41" t="s">
        <v>692</v>
      </c>
      <c r="D340" s="42"/>
      <c r="E340" s="43"/>
      <c r="F340" s="43"/>
      <c r="G340" s="43"/>
      <c r="H340" s="19">
        <f t="shared" si="5"/>
        <v>5</v>
      </c>
    </row>
    <row r="341" spans="1:8" x14ac:dyDescent="0.25">
      <c r="A341" s="40" t="s">
        <v>693</v>
      </c>
      <c r="B341" s="40"/>
      <c r="C341" s="41" t="s">
        <v>694</v>
      </c>
      <c r="D341" s="42" t="s">
        <v>21</v>
      </c>
      <c r="E341" s="43"/>
      <c r="F341" s="43">
        <v>38.6</v>
      </c>
      <c r="G341" s="43">
        <v>38.6</v>
      </c>
      <c r="H341" s="19">
        <f t="shared" si="5"/>
        <v>9</v>
      </c>
    </row>
    <row r="342" spans="1:8" x14ac:dyDescent="0.25">
      <c r="A342" s="40" t="s">
        <v>695</v>
      </c>
      <c r="B342" s="40"/>
      <c r="C342" s="41" t="s">
        <v>696</v>
      </c>
      <c r="D342" s="42" t="s">
        <v>73</v>
      </c>
      <c r="E342" s="43"/>
      <c r="F342" s="43">
        <v>54.77</v>
      </c>
      <c r="G342" s="43">
        <v>54.77</v>
      </c>
      <c r="H342" s="19">
        <f t="shared" si="5"/>
        <v>9</v>
      </c>
    </row>
    <row r="343" spans="1:8" x14ac:dyDescent="0.25">
      <c r="A343" s="40" t="s">
        <v>697</v>
      </c>
      <c r="B343" s="40"/>
      <c r="C343" s="41" t="s">
        <v>698</v>
      </c>
      <c r="D343" s="42" t="s">
        <v>21</v>
      </c>
      <c r="E343" s="43"/>
      <c r="F343" s="43">
        <v>12.89</v>
      </c>
      <c r="G343" s="43">
        <v>12.89</v>
      </c>
      <c r="H343" s="19">
        <f t="shared" si="5"/>
        <v>9</v>
      </c>
    </row>
    <row r="344" spans="1:8" x14ac:dyDescent="0.25">
      <c r="A344" s="40" t="s">
        <v>699</v>
      </c>
      <c r="B344" s="40"/>
      <c r="C344" s="41" t="s">
        <v>700</v>
      </c>
      <c r="D344" s="42" t="s">
        <v>21</v>
      </c>
      <c r="E344" s="43"/>
      <c r="F344" s="43">
        <v>5.37</v>
      </c>
      <c r="G344" s="43">
        <v>5.37</v>
      </c>
      <c r="H344" s="19">
        <f t="shared" si="5"/>
        <v>9</v>
      </c>
    </row>
    <row r="345" spans="1:8" x14ac:dyDescent="0.25">
      <c r="A345" s="40" t="s">
        <v>701</v>
      </c>
      <c r="B345" s="40"/>
      <c r="C345" s="41" t="s">
        <v>702</v>
      </c>
      <c r="D345" s="42" t="s">
        <v>21</v>
      </c>
      <c r="E345" s="43"/>
      <c r="F345" s="43">
        <v>49.34</v>
      </c>
      <c r="G345" s="43">
        <v>49.34</v>
      </c>
      <c r="H345" s="19">
        <f t="shared" si="5"/>
        <v>9</v>
      </c>
    </row>
    <row r="346" spans="1:8" x14ac:dyDescent="0.25">
      <c r="A346" s="40" t="s">
        <v>703</v>
      </c>
      <c r="B346" s="40"/>
      <c r="C346" s="41" t="s">
        <v>704</v>
      </c>
      <c r="D346" s="42" t="s">
        <v>21</v>
      </c>
      <c r="E346" s="43"/>
      <c r="F346" s="43">
        <v>28.3</v>
      </c>
      <c r="G346" s="43">
        <v>28.3</v>
      </c>
      <c r="H346" s="19">
        <f t="shared" si="5"/>
        <v>9</v>
      </c>
    </row>
    <row r="347" spans="1:8" x14ac:dyDescent="0.25">
      <c r="A347" s="40" t="s">
        <v>705</v>
      </c>
      <c r="B347" s="40"/>
      <c r="C347" s="41" t="s">
        <v>706</v>
      </c>
      <c r="D347" s="42" t="s">
        <v>21</v>
      </c>
      <c r="E347" s="43"/>
      <c r="F347" s="43">
        <v>28.3</v>
      </c>
      <c r="G347" s="43">
        <v>28.3</v>
      </c>
      <c r="H347" s="19">
        <f t="shared" si="5"/>
        <v>9</v>
      </c>
    </row>
    <row r="348" spans="1:8" x14ac:dyDescent="0.25">
      <c r="A348" s="40" t="s">
        <v>707</v>
      </c>
      <c r="B348" s="40"/>
      <c r="C348" s="41" t="s">
        <v>708</v>
      </c>
      <c r="D348" s="42" t="s">
        <v>21</v>
      </c>
      <c r="E348" s="43"/>
      <c r="F348" s="43">
        <v>6.69</v>
      </c>
      <c r="G348" s="43">
        <v>6.69</v>
      </c>
      <c r="H348" s="19">
        <f t="shared" si="5"/>
        <v>9</v>
      </c>
    </row>
    <row r="349" spans="1:8" x14ac:dyDescent="0.25">
      <c r="A349" s="40" t="s">
        <v>709</v>
      </c>
      <c r="B349" s="40"/>
      <c r="C349" s="41" t="s">
        <v>710</v>
      </c>
      <c r="D349" s="42" t="s">
        <v>21</v>
      </c>
      <c r="E349" s="43"/>
      <c r="F349" s="43">
        <v>10.29</v>
      </c>
      <c r="G349" s="43">
        <v>10.29</v>
      </c>
      <c r="H349" s="19">
        <f t="shared" si="5"/>
        <v>9</v>
      </c>
    </row>
    <row r="350" spans="1:8" x14ac:dyDescent="0.25">
      <c r="A350" s="40" t="s">
        <v>711</v>
      </c>
      <c r="B350" s="40"/>
      <c r="C350" s="41" t="s">
        <v>712</v>
      </c>
      <c r="D350" s="42" t="s">
        <v>21</v>
      </c>
      <c r="E350" s="43"/>
      <c r="F350" s="43">
        <v>19.55</v>
      </c>
      <c r="G350" s="43">
        <v>19.55</v>
      </c>
      <c r="H350" s="19">
        <f t="shared" si="5"/>
        <v>9</v>
      </c>
    </row>
    <row r="351" spans="1:8" x14ac:dyDescent="0.25">
      <c r="A351" s="40" t="s">
        <v>713</v>
      </c>
      <c r="B351" s="40"/>
      <c r="C351" s="41" t="s">
        <v>714</v>
      </c>
      <c r="D351" s="42"/>
      <c r="E351" s="43"/>
      <c r="F351" s="43"/>
      <c r="G351" s="43"/>
      <c r="H351" s="19">
        <f t="shared" si="5"/>
        <v>5</v>
      </c>
    </row>
    <row r="352" spans="1:8" x14ac:dyDescent="0.25">
      <c r="A352" s="40" t="s">
        <v>715</v>
      </c>
      <c r="B352" s="40"/>
      <c r="C352" s="41" t="s">
        <v>716</v>
      </c>
      <c r="D352" s="42" t="s">
        <v>21</v>
      </c>
      <c r="E352" s="43"/>
      <c r="F352" s="43">
        <v>81.97</v>
      </c>
      <c r="G352" s="43">
        <v>81.97</v>
      </c>
      <c r="H352" s="19">
        <f t="shared" si="5"/>
        <v>9</v>
      </c>
    </row>
    <row r="353" spans="1:8" x14ac:dyDescent="0.25">
      <c r="A353" s="40" t="s">
        <v>717</v>
      </c>
      <c r="B353" s="40"/>
      <c r="C353" s="41" t="s">
        <v>718</v>
      </c>
      <c r="D353" s="42" t="s">
        <v>21</v>
      </c>
      <c r="E353" s="43"/>
      <c r="F353" s="43">
        <v>65.06</v>
      </c>
      <c r="G353" s="43">
        <v>65.06</v>
      </c>
      <c r="H353" s="19">
        <f t="shared" si="5"/>
        <v>9</v>
      </c>
    </row>
    <row r="354" spans="1:8" x14ac:dyDescent="0.25">
      <c r="A354" s="40" t="s">
        <v>719</v>
      </c>
      <c r="B354" s="40"/>
      <c r="C354" s="41" t="s">
        <v>720</v>
      </c>
      <c r="D354" s="42"/>
      <c r="E354" s="43"/>
      <c r="F354" s="43"/>
      <c r="G354" s="43"/>
      <c r="H354" s="19">
        <f t="shared" si="5"/>
        <v>5</v>
      </c>
    </row>
    <row r="355" spans="1:8" x14ac:dyDescent="0.25">
      <c r="A355" s="40" t="s">
        <v>721</v>
      </c>
      <c r="B355" s="40"/>
      <c r="C355" s="41" t="s">
        <v>722</v>
      </c>
      <c r="D355" s="42" t="s">
        <v>73</v>
      </c>
      <c r="E355" s="43"/>
      <c r="F355" s="43">
        <v>5.29</v>
      </c>
      <c r="G355" s="43">
        <v>5.29</v>
      </c>
      <c r="H355" s="19">
        <f t="shared" si="5"/>
        <v>9</v>
      </c>
    </row>
    <row r="356" spans="1:8" x14ac:dyDescent="0.25">
      <c r="A356" s="40" t="s">
        <v>723</v>
      </c>
      <c r="B356" s="40"/>
      <c r="C356" s="41" t="s">
        <v>724</v>
      </c>
      <c r="D356" s="42" t="s">
        <v>73</v>
      </c>
      <c r="E356" s="43"/>
      <c r="F356" s="43">
        <v>0.88</v>
      </c>
      <c r="G356" s="43">
        <v>0.88</v>
      </c>
      <c r="H356" s="19">
        <f t="shared" si="5"/>
        <v>9</v>
      </c>
    </row>
    <row r="357" spans="1:8" x14ac:dyDescent="0.25">
      <c r="A357" s="40" t="s">
        <v>725</v>
      </c>
      <c r="B357" s="40"/>
      <c r="C357" s="41" t="s">
        <v>726</v>
      </c>
      <c r="D357" s="42"/>
      <c r="E357" s="43"/>
      <c r="F357" s="43"/>
      <c r="G357" s="43"/>
      <c r="H357" s="19">
        <f t="shared" si="5"/>
        <v>5</v>
      </c>
    </row>
    <row r="358" spans="1:8" ht="30" x14ac:dyDescent="0.25">
      <c r="A358" s="40" t="s">
        <v>727</v>
      </c>
      <c r="B358" s="40"/>
      <c r="C358" s="41" t="s">
        <v>728</v>
      </c>
      <c r="D358" s="42" t="s">
        <v>73</v>
      </c>
      <c r="E358" s="43"/>
      <c r="F358" s="43">
        <v>12.87</v>
      </c>
      <c r="G358" s="43">
        <v>12.87</v>
      </c>
      <c r="H358" s="19">
        <f t="shared" si="5"/>
        <v>9</v>
      </c>
    </row>
    <row r="359" spans="1:8" x14ac:dyDescent="0.25">
      <c r="A359" s="40" t="s">
        <v>729</v>
      </c>
      <c r="B359" s="40"/>
      <c r="C359" s="41" t="s">
        <v>730</v>
      </c>
      <c r="D359" s="42" t="s">
        <v>73</v>
      </c>
      <c r="E359" s="43"/>
      <c r="F359" s="43">
        <v>39.119999999999997</v>
      </c>
      <c r="G359" s="43">
        <v>39.119999999999997</v>
      </c>
      <c r="H359" s="19">
        <f t="shared" si="5"/>
        <v>9</v>
      </c>
    </row>
    <row r="360" spans="1:8" x14ac:dyDescent="0.25">
      <c r="A360" s="40" t="s">
        <v>731</v>
      </c>
      <c r="B360" s="40"/>
      <c r="C360" s="41" t="s">
        <v>732</v>
      </c>
      <c r="D360" s="42"/>
      <c r="E360" s="43"/>
      <c r="F360" s="43"/>
      <c r="G360" s="43"/>
      <c r="H360" s="19">
        <f t="shared" si="5"/>
        <v>5</v>
      </c>
    </row>
    <row r="361" spans="1:8" ht="30" x14ac:dyDescent="0.25">
      <c r="A361" s="40" t="s">
        <v>733</v>
      </c>
      <c r="B361" s="40"/>
      <c r="C361" s="41" t="s">
        <v>734</v>
      </c>
      <c r="D361" s="42" t="s">
        <v>21</v>
      </c>
      <c r="E361" s="43"/>
      <c r="F361" s="43">
        <v>17.350000000000001</v>
      </c>
      <c r="G361" s="43">
        <v>17.350000000000001</v>
      </c>
      <c r="H361" s="19">
        <f t="shared" si="5"/>
        <v>9</v>
      </c>
    </row>
    <row r="362" spans="1:8" ht="30" x14ac:dyDescent="0.25">
      <c r="A362" s="40" t="s">
        <v>735</v>
      </c>
      <c r="B362" s="40"/>
      <c r="C362" s="41" t="s">
        <v>736</v>
      </c>
      <c r="D362" s="42" t="s">
        <v>21</v>
      </c>
      <c r="E362" s="43"/>
      <c r="F362" s="43">
        <v>65.06</v>
      </c>
      <c r="G362" s="43">
        <v>65.06</v>
      </c>
      <c r="H362" s="19">
        <f t="shared" si="5"/>
        <v>9</v>
      </c>
    </row>
    <row r="363" spans="1:8" x14ac:dyDescent="0.25">
      <c r="A363" s="40" t="s">
        <v>737</v>
      </c>
      <c r="B363" s="40"/>
      <c r="C363" s="41" t="s">
        <v>738</v>
      </c>
      <c r="D363" s="42" t="s">
        <v>21</v>
      </c>
      <c r="E363" s="43"/>
      <c r="F363" s="43">
        <v>21.69</v>
      </c>
      <c r="G363" s="43">
        <v>21.69</v>
      </c>
      <c r="H363" s="19">
        <f t="shared" si="5"/>
        <v>9</v>
      </c>
    </row>
    <row r="364" spans="1:8" x14ac:dyDescent="0.25">
      <c r="A364" s="40" t="s">
        <v>739</v>
      </c>
      <c r="B364" s="40"/>
      <c r="C364" s="41" t="s">
        <v>740</v>
      </c>
      <c r="D364" s="42" t="s">
        <v>131</v>
      </c>
      <c r="E364" s="43"/>
      <c r="F364" s="43">
        <v>17.350000000000001</v>
      </c>
      <c r="G364" s="43">
        <v>17.350000000000001</v>
      </c>
      <c r="H364" s="19">
        <f t="shared" si="5"/>
        <v>9</v>
      </c>
    </row>
    <row r="365" spans="1:8" x14ac:dyDescent="0.25">
      <c r="A365" s="40" t="s">
        <v>741</v>
      </c>
      <c r="B365" s="40"/>
      <c r="C365" s="41" t="s">
        <v>742</v>
      </c>
      <c r="D365" s="42" t="s">
        <v>21</v>
      </c>
      <c r="E365" s="43"/>
      <c r="F365" s="43">
        <v>6.51</v>
      </c>
      <c r="G365" s="43">
        <v>6.51</v>
      </c>
      <c r="H365" s="19">
        <f t="shared" si="5"/>
        <v>9</v>
      </c>
    </row>
    <row r="366" spans="1:8" x14ac:dyDescent="0.25">
      <c r="A366" s="40" t="s">
        <v>743</v>
      </c>
      <c r="B366" s="40"/>
      <c r="C366" s="41" t="s">
        <v>744</v>
      </c>
      <c r="D366" s="42" t="s">
        <v>21</v>
      </c>
      <c r="E366" s="43"/>
      <c r="F366" s="43">
        <v>6.51</v>
      </c>
      <c r="G366" s="43">
        <v>6.51</v>
      </c>
      <c r="H366" s="19">
        <f t="shared" si="5"/>
        <v>9</v>
      </c>
    </row>
    <row r="367" spans="1:8" x14ac:dyDescent="0.25">
      <c r="A367" s="40" t="s">
        <v>745</v>
      </c>
      <c r="B367" s="40"/>
      <c r="C367" s="41" t="s">
        <v>746</v>
      </c>
      <c r="D367" s="42" t="s">
        <v>21</v>
      </c>
      <c r="E367" s="43"/>
      <c r="F367" s="43">
        <v>43.37</v>
      </c>
      <c r="G367" s="43">
        <v>43.37</v>
      </c>
      <c r="H367" s="19">
        <f t="shared" si="5"/>
        <v>9</v>
      </c>
    </row>
    <row r="368" spans="1:8" x14ac:dyDescent="0.25">
      <c r="A368" s="40" t="s">
        <v>747</v>
      </c>
      <c r="B368" s="40"/>
      <c r="C368" s="41" t="s">
        <v>748</v>
      </c>
      <c r="D368" s="42" t="s">
        <v>21</v>
      </c>
      <c r="E368" s="43"/>
      <c r="F368" s="43">
        <v>21.69</v>
      </c>
      <c r="G368" s="43">
        <v>21.69</v>
      </c>
      <c r="H368" s="19">
        <f t="shared" si="5"/>
        <v>9</v>
      </c>
    </row>
    <row r="369" spans="1:8" x14ac:dyDescent="0.25">
      <c r="A369" s="40" t="s">
        <v>749</v>
      </c>
      <c r="B369" s="40"/>
      <c r="C369" s="41" t="s">
        <v>750</v>
      </c>
      <c r="D369" s="42" t="s">
        <v>21</v>
      </c>
      <c r="E369" s="43"/>
      <c r="F369" s="43">
        <v>19.52</v>
      </c>
      <c r="G369" s="43">
        <v>19.52</v>
      </c>
      <c r="H369" s="19">
        <f t="shared" si="5"/>
        <v>9</v>
      </c>
    </row>
    <row r="370" spans="1:8" x14ac:dyDescent="0.25">
      <c r="A370" s="40" t="s">
        <v>751</v>
      </c>
      <c r="B370" s="40"/>
      <c r="C370" s="41" t="s">
        <v>752</v>
      </c>
      <c r="D370" s="42" t="s">
        <v>21</v>
      </c>
      <c r="E370" s="43"/>
      <c r="F370" s="43">
        <v>17.350000000000001</v>
      </c>
      <c r="G370" s="43">
        <v>17.350000000000001</v>
      </c>
      <c r="H370" s="19">
        <f t="shared" si="5"/>
        <v>9</v>
      </c>
    </row>
    <row r="371" spans="1:8" x14ac:dyDescent="0.25">
      <c r="A371" s="40" t="s">
        <v>753</v>
      </c>
      <c r="B371" s="40"/>
      <c r="C371" s="41" t="s">
        <v>754</v>
      </c>
      <c r="D371" s="42" t="s">
        <v>21</v>
      </c>
      <c r="E371" s="43"/>
      <c r="F371" s="43">
        <v>17.350000000000001</v>
      </c>
      <c r="G371" s="43">
        <v>17.350000000000001</v>
      </c>
      <c r="H371" s="19">
        <f t="shared" si="5"/>
        <v>9</v>
      </c>
    </row>
    <row r="372" spans="1:8" x14ac:dyDescent="0.25">
      <c r="A372" s="40" t="s">
        <v>755</v>
      </c>
      <c r="B372" s="40"/>
      <c r="C372" s="41" t="s">
        <v>756</v>
      </c>
      <c r="D372" s="42" t="s">
        <v>21</v>
      </c>
      <c r="E372" s="43"/>
      <c r="F372" s="43">
        <v>13.01</v>
      </c>
      <c r="G372" s="43">
        <v>13.01</v>
      </c>
      <c r="H372" s="19">
        <f t="shared" si="5"/>
        <v>9</v>
      </c>
    </row>
    <row r="373" spans="1:8" x14ac:dyDescent="0.25">
      <c r="A373" s="40" t="s">
        <v>757</v>
      </c>
      <c r="B373" s="40"/>
      <c r="C373" s="41" t="s">
        <v>758</v>
      </c>
      <c r="D373" s="42"/>
      <c r="E373" s="43"/>
      <c r="F373" s="43"/>
      <c r="G373" s="43"/>
      <c r="H373" s="19">
        <f t="shared" si="5"/>
        <v>5</v>
      </c>
    </row>
    <row r="374" spans="1:8" x14ac:dyDescent="0.25">
      <c r="A374" s="40" t="s">
        <v>759</v>
      </c>
      <c r="B374" s="40"/>
      <c r="C374" s="41" t="s">
        <v>760</v>
      </c>
      <c r="D374" s="42" t="s">
        <v>21</v>
      </c>
      <c r="E374" s="43"/>
      <c r="F374" s="43">
        <v>10.84</v>
      </c>
      <c r="G374" s="43">
        <v>10.84</v>
      </c>
      <c r="H374" s="19">
        <f t="shared" si="5"/>
        <v>9</v>
      </c>
    </row>
    <row r="375" spans="1:8" x14ac:dyDescent="0.25">
      <c r="A375" s="40" t="s">
        <v>761</v>
      </c>
      <c r="B375" s="40"/>
      <c r="C375" s="41" t="s">
        <v>762</v>
      </c>
      <c r="D375" s="42" t="s">
        <v>131</v>
      </c>
      <c r="E375" s="43"/>
      <c r="F375" s="43">
        <v>15.18</v>
      </c>
      <c r="G375" s="43">
        <v>15.18</v>
      </c>
      <c r="H375" s="19">
        <f t="shared" si="5"/>
        <v>9</v>
      </c>
    </row>
    <row r="376" spans="1:8" ht="30" x14ac:dyDescent="0.25">
      <c r="A376" s="40" t="s">
        <v>763</v>
      </c>
      <c r="B376" s="40"/>
      <c r="C376" s="41" t="s">
        <v>764</v>
      </c>
      <c r="D376" s="42" t="s">
        <v>21</v>
      </c>
      <c r="E376" s="43"/>
      <c r="F376" s="43">
        <v>216.85</v>
      </c>
      <c r="G376" s="43">
        <v>216.85</v>
      </c>
      <c r="H376" s="19">
        <f t="shared" si="5"/>
        <v>9</v>
      </c>
    </row>
    <row r="377" spans="1:8" ht="30" x14ac:dyDescent="0.25">
      <c r="A377" s="40" t="s">
        <v>765</v>
      </c>
      <c r="B377" s="40"/>
      <c r="C377" s="41" t="s">
        <v>766</v>
      </c>
      <c r="D377" s="42" t="s">
        <v>21</v>
      </c>
      <c r="E377" s="43"/>
      <c r="F377" s="43">
        <v>173.48</v>
      </c>
      <c r="G377" s="43">
        <v>173.48</v>
      </c>
      <c r="H377" s="19">
        <f t="shared" si="5"/>
        <v>9</v>
      </c>
    </row>
    <row r="378" spans="1:8" x14ac:dyDescent="0.25">
      <c r="A378" s="40" t="s">
        <v>767</v>
      </c>
      <c r="B378" s="40"/>
      <c r="C378" s="41" t="s">
        <v>768</v>
      </c>
      <c r="D378" s="42" t="s">
        <v>21</v>
      </c>
      <c r="E378" s="43"/>
      <c r="F378" s="43">
        <v>86.74</v>
      </c>
      <c r="G378" s="43">
        <v>86.74</v>
      </c>
      <c r="H378" s="19">
        <f t="shared" si="5"/>
        <v>9</v>
      </c>
    </row>
    <row r="379" spans="1:8" x14ac:dyDescent="0.25">
      <c r="A379" s="40" t="s">
        <v>769</v>
      </c>
      <c r="B379" s="40"/>
      <c r="C379" s="41" t="s">
        <v>770</v>
      </c>
      <c r="D379" s="42" t="s">
        <v>21</v>
      </c>
      <c r="E379" s="43"/>
      <c r="F379" s="43">
        <v>48.15</v>
      </c>
      <c r="G379" s="43">
        <v>48.15</v>
      </c>
      <c r="H379" s="19">
        <f t="shared" si="5"/>
        <v>9</v>
      </c>
    </row>
    <row r="380" spans="1:8" x14ac:dyDescent="0.25">
      <c r="A380" s="40" t="s">
        <v>771</v>
      </c>
      <c r="B380" s="40"/>
      <c r="C380" s="41" t="s">
        <v>772</v>
      </c>
      <c r="D380" s="42" t="s">
        <v>21</v>
      </c>
      <c r="E380" s="43"/>
      <c r="F380" s="43">
        <v>6.43</v>
      </c>
      <c r="G380" s="43">
        <v>6.43</v>
      </c>
      <c r="H380" s="19">
        <f t="shared" si="5"/>
        <v>9</v>
      </c>
    </row>
    <row r="381" spans="1:8" ht="30" x14ac:dyDescent="0.25">
      <c r="A381" s="40" t="s">
        <v>773</v>
      </c>
      <c r="B381" s="40"/>
      <c r="C381" s="41" t="s">
        <v>774</v>
      </c>
      <c r="D381" s="42" t="s">
        <v>21</v>
      </c>
      <c r="E381" s="43"/>
      <c r="F381" s="43">
        <v>7.72</v>
      </c>
      <c r="G381" s="43">
        <v>7.72</v>
      </c>
      <c r="H381" s="19">
        <f t="shared" si="5"/>
        <v>9</v>
      </c>
    </row>
    <row r="382" spans="1:8" x14ac:dyDescent="0.25">
      <c r="A382" s="40" t="s">
        <v>775</v>
      </c>
      <c r="B382" s="40"/>
      <c r="C382" s="41" t="s">
        <v>776</v>
      </c>
      <c r="D382" s="42" t="s">
        <v>21</v>
      </c>
      <c r="E382" s="43"/>
      <c r="F382" s="43">
        <v>48.15</v>
      </c>
      <c r="G382" s="43">
        <v>48.15</v>
      </c>
      <c r="H382" s="19">
        <f t="shared" si="5"/>
        <v>9</v>
      </c>
    </row>
    <row r="383" spans="1:8" x14ac:dyDescent="0.25">
      <c r="A383" s="40" t="s">
        <v>777</v>
      </c>
      <c r="B383" s="40"/>
      <c r="C383" s="41" t="s">
        <v>778</v>
      </c>
      <c r="D383" s="42" t="s">
        <v>131</v>
      </c>
      <c r="E383" s="43"/>
      <c r="F383" s="43">
        <v>10.84</v>
      </c>
      <c r="G383" s="43">
        <v>10.84</v>
      </c>
      <c r="H383" s="19">
        <f t="shared" si="5"/>
        <v>9</v>
      </c>
    </row>
    <row r="384" spans="1:8" x14ac:dyDescent="0.25">
      <c r="A384" s="40" t="s">
        <v>779</v>
      </c>
      <c r="B384" s="40"/>
      <c r="C384" s="41" t="s">
        <v>780</v>
      </c>
      <c r="D384" s="42" t="s">
        <v>21</v>
      </c>
      <c r="E384" s="43"/>
      <c r="F384" s="43">
        <v>21.69</v>
      </c>
      <c r="G384" s="43">
        <v>21.69</v>
      </c>
      <c r="H384" s="19">
        <f t="shared" si="5"/>
        <v>9</v>
      </c>
    </row>
    <row r="385" spans="1:8" x14ac:dyDescent="0.25">
      <c r="A385" s="40" t="s">
        <v>781</v>
      </c>
      <c r="B385" s="40"/>
      <c r="C385" s="41" t="s">
        <v>782</v>
      </c>
      <c r="D385" s="42" t="s">
        <v>21</v>
      </c>
      <c r="E385" s="43"/>
      <c r="F385" s="43">
        <v>17.350000000000001</v>
      </c>
      <c r="G385" s="43">
        <v>17.350000000000001</v>
      </c>
      <c r="H385" s="19">
        <f t="shared" si="5"/>
        <v>9</v>
      </c>
    </row>
    <row r="386" spans="1:8" x14ac:dyDescent="0.25">
      <c r="A386" s="40" t="s">
        <v>783</v>
      </c>
      <c r="B386" s="40"/>
      <c r="C386" s="41" t="s">
        <v>784</v>
      </c>
      <c r="D386" s="42" t="s">
        <v>21</v>
      </c>
      <c r="E386" s="43"/>
      <c r="F386" s="43">
        <v>26.02</v>
      </c>
      <c r="G386" s="43">
        <v>26.02</v>
      </c>
      <c r="H386" s="19">
        <f t="shared" si="5"/>
        <v>9</v>
      </c>
    </row>
    <row r="387" spans="1:8" x14ac:dyDescent="0.25">
      <c r="A387" s="40" t="s">
        <v>785</v>
      </c>
      <c r="B387" s="40"/>
      <c r="C387" s="41" t="s">
        <v>786</v>
      </c>
      <c r="D387" s="42" t="s">
        <v>21</v>
      </c>
      <c r="E387" s="43"/>
      <c r="F387" s="43">
        <v>21.69</v>
      </c>
      <c r="G387" s="43">
        <v>21.69</v>
      </c>
      <c r="H387" s="19">
        <f t="shared" si="5"/>
        <v>9</v>
      </c>
    </row>
    <row r="388" spans="1:8" ht="30" x14ac:dyDescent="0.25">
      <c r="A388" s="40" t="s">
        <v>787</v>
      </c>
      <c r="B388" s="40"/>
      <c r="C388" s="41" t="s">
        <v>788</v>
      </c>
      <c r="D388" s="42" t="s">
        <v>21</v>
      </c>
      <c r="E388" s="43"/>
      <c r="F388" s="43">
        <v>43.37</v>
      </c>
      <c r="G388" s="43">
        <v>43.37</v>
      </c>
      <c r="H388" s="19">
        <f t="shared" si="5"/>
        <v>9</v>
      </c>
    </row>
    <row r="389" spans="1:8" x14ac:dyDescent="0.25">
      <c r="A389" s="40" t="s">
        <v>789</v>
      </c>
      <c r="B389" s="40"/>
      <c r="C389" s="41" t="s">
        <v>790</v>
      </c>
      <c r="D389" s="42" t="s">
        <v>21</v>
      </c>
      <c r="E389" s="43"/>
      <c r="F389" s="43">
        <v>65.06</v>
      </c>
      <c r="G389" s="43">
        <v>65.06</v>
      </c>
      <c r="H389" s="19">
        <f t="shared" si="5"/>
        <v>9</v>
      </c>
    </row>
    <row r="390" spans="1:8" ht="30" x14ac:dyDescent="0.25">
      <c r="A390" s="40" t="s">
        <v>791</v>
      </c>
      <c r="B390" s="40"/>
      <c r="C390" s="41" t="s">
        <v>792</v>
      </c>
      <c r="D390" s="42" t="s">
        <v>21</v>
      </c>
      <c r="E390" s="43"/>
      <c r="F390" s="43">
        <v>122.02</v>
      </c>
      <c r="G390" s="43">
        <v>122.02</v>
      </c>
      <c r="H390" s="19">
        <f t="shared" si="5"/>
        <v>9</v>
      </c>
    </row>
    <row r="391" spans="1:8" x14ac:dyDescent="0.25">
      <c r="A391" s="40" t="s">
        <v>793</v>
      </c>
      <c r="B391" s="40"/>
      <c r="C391" s="41" t="s">
        <v>794</v>
      </c>
      <c r="D391" s="42" t="s">
        <v>21</v>
      </c>
      <c r="E391" s="43"/>
      <c r="F391" s="43">
        <v>32.53</v>
      </c>
      <c r="G391" s="43">
        <v>32.53</v>
      </c>
      <c r="H391" s="19">
        <f t="shared" si="5"/>
        <v>9</v>
      </c>
    </row>
    <row r="392" spans="1:8" ht="30" x14ac:dyDescent="0.25">
      <c r="A392" s="40" t="s">
        <v>795</v>
      </c>
      <c r="B392" s="40"/>
      <c r="C392" s="41" t="s">
        <v>796</v>
      </c>
      <c r="D392" s="42" t="s">
        <v>21</v>
      </c>
      <c r="E392" s="43"/>
      <c r="F392" s="43">
        <v>8.82</v>
      </c>
      <c r="G392" s="43">
        <v>8.82</v>
      </c>
      <c r="H392" s="19">
        <f t="shared" si="5"/>
        <v>9</v>
      </c>
    </row>
    <row r="393" spans="1:8" x14ac:dyDescent="0.25">
      <c r="A393" s="40" t="s">
        <v>797</v>
      </c>
      <c r="B393" s="40"/>
      <c r="C393" s="41" t="s">
        <v>798</v>
      </c>
      <c r="D393" s="42" t="s">
        <v>21</v>
      </c>
      <c r="E393" s="43"/>
      <c r="F393" s="43">
        <v>17.28</v>
      </c>
      <c r="G393" s="43">
        <v>17.28</v>
      </c>
      <c r="H393" s="19">
        <f t="shared" ref="H393:H456" si="6">LEN(A393)</f>
        <v>9</v>
      </c>
    </row>
    <row r="394" spans="1:8" ht="30" x14ac:dyDescent="0.25">
      <c r="A394" s="40" t="s">
        <v>799</v>
      </c>
      <c r="B394" s="40"/>
      <c r="C394" s="41" t="s">
        <v>800</v>
      </c>
      <c r="D394" s="42" t="s">
        <v>131</v>
      </c>
      <c r="E394" s="43"/>
      <c r="F394" s="43">
        <v>5.21</v>
      </c>
      <c r="G394" s="43">
        <v>5.21</v>
      </c>
      <c r="H394" s="19">
        <f t="shared" si="6"/>
        <v>9</v>
      </c>
    </row>
    <row r="395" spans="1:8" x14ac:dyDescent="0.25">
      <c r="A395" s="40" t="s">
        <v>801</v>
      </c>
      <c r="B395" s="40"/>
      <c r="C395" s="41" t="s">
        <v>802</v>
      </c>
      <c r="D395" s="42" t="s">
        <v>131</v>
      </c>
      <c r="E395" s="43"/>
      <c r="F395" s="43">
        <v>2.6</v>
      </c>
      <c r="G395" s="43">
        <v>2.6</v>
      </c>
      <c r="H395" s="19">
        <f t="shared" si="6"/>
        <v>9</v>
      </c>
    </row>
    <row r="396" spans="1:8" ht="30" x14ac:dyDescent="0.25">
      <c r="A396" s="40" t="s">
        <v>803</v>
      </c>
      <c r="B396" s="40"/>
      <c r="C396" s="41" t="s">
        <v>804</v>
      </c>
      <c r="D396" s="42" t="s">
        <v>131</v>
      </c>
      <c r="E396" s="43"/>
      <c r="F396" s="43">
        <v>4.33</v>
      </c>
      <c r="G396" s="43">
        <v>4.33</v>
      </c>
      <c r="H396" s="19">
        <f t="shared" si="6"/>
        <v>9</v>
      </c>
    </row>
    <row r="397" spans="1:8" x14ac:dyDescent="0.25">
      <c r="A397" s="40" t="s">
        <v>805</v>
      </c>
      <c r="B397" s="40"/>
      <c r="C397" s="41" t="s">
        <v>806</v>
      </c>
      <c r="D397" s="42" t="s">
        <v>131</v>
      </c>
      <c r="E397" s="43"/>
      <c r="F397" s="43">
        <v>2.17</v>
      </c>
      <c r="G397" s="43">
        <v>2.17</v>
      </c>
      <c r="H397" s="19">
        <f t="shared" si="6"/>
        <v>9</v>
      </c>
    </row>
    <row r="398" spans="1:8" x14ac:dyDescent="0.25">
      <c r="A398" s="40" t="s">
        <v>807</v>
      </c>
      <c r="B398" s="40"/>
      <c r="C398" s="41" t="s">
        <v>808</v>
      </c>
      <c r="D398" s="42" t="s">
        <v>131</v>
      </c>
      <c r="E398" s="43"/>
      <c r="F398" s="43">
        <v>30.51</v>
      </c>
      <c r="G398" s="43">
        <v>30.51</v>
      </c>
      <c r="H398" s="19">
        <f t="shared" si="6"/>
        <v>9</v>
      </c>
    </row>
    <row r="399" spans="1:8" x14ac:dyDescent="0.25">
      <c r="A399" s="40" t="s">
        <v>809</v>
      </c>
      <c r="B399" s="40"/>
      <c r="C399" s="41" t="s">
        <v>810</v>
      </c>
      <c r="D399" s="42" t="s">
        <v>131</v>
      </c>
      <c r="E399" s="43"/>
      <c r="F399" s="43">
        <v>8.68</v>
      </c>
      <c r="G399" s="43">
        <v>8.68</v>
      </c>
      <c r="H399" s="19">
        <f t="shared" si="6"/>
        <v>9</v>
      </c>
    </row>
    <row r="400" spans="1:8" x14ac:dyDescent="0.25">
      <c r="A400" s="40" t="s">
        <v>811</v>
      </c>
      <c r="B400" s="40"/>
      <c r="C400" s="41" t="s">
        <v>812</v>
      </c>
      <c r="D400" s="42" t="s">
        <v>21</v>
      </c>
      <c r="E400" s="43"/>
      <c r="F400" s="43">
        <v>43.37</v>
      </c>
      <c r="G400" s="43">
        <v>43.37</v>
      </c>
      <c r="H400" s="19">
        <f t="shared" si="6"/>
        <v>9</v>
      </c>
    </row>
    <row r="401" spans="1:8" x14ac:dyDescent="0.25">
      <c r="A401" s="40" t="s">
        <v>813</v>
      </c>
      <c r="B401" s="40"/>
      <c r="C401" s="41" t="s">
        <v>814</v>
      </c>
      <c r="D401" s="42" t="s">
        <v>21</v>
      </c>
      <c r="E401" s="43"/>
      <c r="F401" s="43">
        <v>8.68</v>
      </c>
      <c r="G401" s="43">
        <v>8.68</v>
      </c>
      <c r="H401" s="19">
        <f t="shared" si="6"/>
        <v>9</v>
      </c>
    </row>
    <row r="402" spans="1:8" x14ac:dyDescent="0.25">
      <c r="A402" s="40" t="s">
        <v>815</v>
      </c>
      <c r="B402" s="40"/>
      <c r="C402" s="41" t="s">
        <v>816</v>
      </c>
      <c r="D402" s="42" t="s">
        <v>21</v>
      </c>
      <c r="E402" s="43"/>
      <c r="F402" s="43">
        <v>65.06</v>
      </c>
      <c r="G402" s="43">
        <v>65.06</v>
      </c>
      <c r="H402" s="19">
        <f t="shared" si="6"/>
        <v>9</v>
      </c>
    </row>
    <row r="403" spans="1:8" x14ac:dyDescent="0.25">
      <c r="A403" s="40" t="s">
        <v>817</v>
      </c>
      <c r="B403" s="40"/>
      <c r="C403" s="41" t="s">
        <v>818</v>
      </c>
      <c r="D403" s="42" t="s">
        <v>21</v>
      </c>
      <c r="E403" s="43"/>
      <c r="F403" s="43">
        <v>91.52</v>
      </c>
      <c r="G403" s="43">
        <v>91.52</v>
      </c>
      <c r="H403" s="19">
        <f t="shared" si="6"/>
        <v>9</v>
      </c>
    </row>
    <row r="404" spans="1:8" x14ac:dyDescent="0.25">
      <c r="A404" s="40" t="s">
        <v>819</v>
      </c>
      <c r="B404" s="40"/>
      <c r="C404" s="41" t="s">
        <v>820</v>
      </c>
      <c r="D404" s="42"/>
      <c r="E404" s="43"/>
      <c r="F404" s="43"/>
      <c r="G404" s="43"/>
      <c r="H404" s="19">
        <f t="shared" si="6"/>
        <v>5</v>
      </c>
    </row>
    <row r="405" spans="1:8" x14ac:dyDescent="0.25">
      <c r="A405" s="40" t="s">
        <v>821</v>
      </c>
      <c r="B405" s="40"/>
      <c r="C405" s="41" t="s">
        <v>822</v>
      </c>
      <c r="D405" s="42" t="s">
        <v>21</v>
      </c>
      <c r="E405" s="43"/>
      <c r="F405" s="43">
        <v>178.55</v>
      </c>
      <c r="G405" s="43">
        <v>178.55</v>
      </c>
      <c r="H405" s="19">
        <f t="shared" si="6"/>
        <v>9</v>
      </c>
    </row>
    <row r="406" spans="1:8" x14ac:dyDescent="0.25">
      <c r="A406" s="40" t="s">
        <v>823</v>
      </c>
      <c r="B406" s="40"/>
      <c r="C406" s="41" t="s">
        <v>824</v>
      </c>
      <c r="D406" s="42" t="s">
        <v>21</v>
      </c>
      <c r="E406" s="43"/>
      <c r="F406" s="43">
        <v>43.37</v>
      </c>
      <c r="G406" s="43">
        <v>43.37</v>
      </c>
      <c r="H406" s="19">
        <f t="shared" si="6"/>
        <v>9</v>
      </c>
    </row>
    <row r="407" spans="1:8" x14ac:dyDescent="0.25">
      <c r="A407" s="40" t="s">
        <v>825</v>
      </c>
      <c r="B407" s="40"/>
      <c r="C407" s="41" t="s">
        <v>826</v>
      </c>
      <c r="D407" s="42" t="s">
        <v>21</v>
      </c>
      <c r="E407" s="43"/>
      <c r="F407" s="43">
        <v>10.84</v>
      </c>
      <c r="G407" s="43">
        <v>10.84</v>
      </c>
      <c r="H407" s="19">
        <f t="shared" si="6"/>
        <v>9</v>
      </c>
    </row>
    <row r="408" spans="1:8" ht="30" x14ac:dyDescent="0.25">
      <c r="A408" s="40" t="s">
        <v>827</v>
      </c>
      <c r="B408" s="40"/>
      <c r="C408" s="41" t="s">
        <v>828</v>
      </c>
      <c r="D408" s="42" t="s">
        <v>73</v>
      </c>
      <c r="E408" s="43"/>
      <c r="F408" s="43">
        <v>43.37</v>
      </c>
      <c r="G408" s="43">
        <v>43.37</v>
      </c>
      <c r="H408" s="19">
        <f t="shared" si="6"/>
        <v>9</v>
      </c>
    </row>
    <row r="409" spans="1:8" x14ac:dyDescent="0.25">
      <c r="A409" s="40" t="s">
        <v>829</v>
      </c>
      <c r="B409" s="40"/>
      <c r="C409" s="41" t="s">
        <v>830</v>
      </c>
      <c r="D409" s="42" t="s">
        <v>21</v>
      </c>
      <c r="E409" s="43"/>
      <c r="F409" s="43">
        <v>8.68</v>
      </c>
      <c r="G409" s="43">
        <v>8.68</v>
      </c>
      <c r="H409" s="19">
        <f t="shared" si="6"/>
        <v>9</v>
      </c>
    </row>
    <row r="410" spans="1:8" ht="30" x14ac:dyDescent="0.25">
      <c r="A410" s="40" t="s">
        <v>831</v>
      </c>
      <c r="B410" s="40"/>
      <c r="C410" s="41" t="s">
        <v>832</v>
      </c>
      <c r="D410" s="42" t="s">
        <v>21</v>
      </c>
      <c r="E410" s="43"/>
      <c r="F410" s="43">
        <v>17.350000000000001</v>
      </c>
      <c r="G410" s="43">
        <v>17.350000000000001</v>
      </c>
      <c r="H410" s="19">
        <f t="shared" si="6"/>
        <v>9</v>
      </c>
    </row>
    <row r="411" spans="1:8" x14ac:dyDescent="0.25">
      <c r="A411" s="40" t="s">
        <v>833</v>
      </c>
      <c r="B411" s="40"/>
      <c r="C411" s="41" t="s">
        <v>834</v>
      </c>
      <c r="D411" s="42" t="s">
        <v>21</v>
      </c>
      <c r="E411" s="43"/>
      <c r="F411" s="43">
        <v>4.33</v>
      </c>
      <c r="G411" s="43">
        <v>4.33</v>
      </c>
      <c r="H411" s="19">
        <f t="shared" si="6"/>
        <v>9</v>
      </c>
    </row>
    <row r="412" spans="1:8" ht="30" x14ac:dyDescent="0.25">
      <c r="A412" s="40" t="s">
        <v>835</v>
      </c>
      <c r="B412" s="40"/>
      <c r="C412" s="41" t="s">
        <v>836</v>
      </c>
      <c r="D412" s="42" t="s">
        <v>21</v>
      </c>
      <c r="E412" s="43"/>
      <c r="F412" s="43">
        <v>6.51</v>
      </c>
      <c r="G412" s="43">
        <v>6.51</v>
      </c>
      <c r="H412" s="19">
        <f t="shared" si="6"/>
        <v>9</v>
      </c>
    </row>
    <row r="413" spans="1:8" x14ac:dyDescent="0.25">
      <c r="A413" s="40" t="s">
        <v>837</v>
      </c>
      <c r="B413" s="40"/>
      <c r="C413" s="41" t="s">
        <v>838</v>
      </c>
      <c r="D413" s="42" t="s">
        <v>21</v>
      </c>
      <c r="E413" s="43"/>
      <c r="F413" s="43">
        <v>10.84</v>
      </c>
      <c r="G413" s="43">
        <v>10.84</v>
      </c>
      <c r="H413" s="19">
        <f t="shared" si="6"/>
        <v>9</v>
      </c>
    </row>
    <row r="414" spans="1:8" x14ac:dyDescent="0.25">
      <c r="A414" s="40" t="s">
        <v>839</v>
      </c>
      <c r="B414" s="40"/>
      <c r="C414" s="41" t="s">
        <v>840</v>
      </c>
      <c r="D414" s="42" t="s">
        <v>21</v>
      </c>
      <c r="E414" s="43"/>
      <c r="F414" s="43">
        <v>10.84</v>
      </c>
      <c r="G414" s="43">
        <v>10.84</v>
      </c>
      <c r="H414" s="19">
        <f t="shared" si="6"/>
        <v>9</v>
      </c>
    </row>
    <row r="415" spans="1:8" x14ac:dyDescent="0.25">
      <c r="A415" s="40" t="s">
        <v>841</v>
      </c>
      <c r="B415" s="40"/>
      <c r="C415" s="41" t="s">
        <v>842</v>
      </c>
      <c r="D415" s="42"/>
      <c r="E415" s="43"/>
      <c r="F415" s="43"/>
      <c r="G415" s="43"/>
      <c r="H415" s="19">
        <f t="shared" si="6"/>
        <v>5</v>
      </c>
    </row>
    <row r="416" spans="1:8" ht="30" x14ac:dyDescent="0.25">
      <c r="A416" s="40" t="s">
        <v>843</v>
      </c>
      <c r="B416" s="40"/>
      <c r="C416" s="41" t="s">
        <v>844</v>
      </c>
      <c r="D416" s="42" t="s">
        <v>21</v>
      </c>
      <c r="E416" s="43"/>
      <c r="F416" s="43">
        <v>30.51</v>
      </c>
      <c r="G416" s="43">
        <v>30.51</v>
      </c>
      <c r="H416" s="19">
        <f t="shared" si="6"/>
        <v>9</v>
      </c>
    </row>
    <row r="417" spans="1:8" x14ac:dyDescent="0.25">
      <c r="A417" s="40" t="s">
        <v>845</v>
      </c>
      <c r="B417" s="40"/>
      <c r="C417" s="41" t="s">
        <v>846</v>
      </c>
      <c r="D417" s="42" t="s">
        <v>21</v>
      </c>
      <c r="E417" s="43"/>
      <c r="F417" s="43">
        <v>3.53</v>
      </c>
      <c r="G417" s="43">
        <v>3.53</v>
      </c>
      <c r="H417" s="19">
        <f t="shared" si="6"/>
        <v>9</v>
      </c>
    </row>
    <row r="418" spans="1:8" x14ac:dyDescent="0.25">
      <c r="A418" s="40" t="s">
        <v>847</v>
      </c>
      <c r="B418" s="40"/>
      <c r="C418" s="41" t="s">
        <v>848</v>
      </c>
      <c r="D418" s="42" t="s">
        <v>21</v>
      </c>
      <c r="E418" s="43"/>
      <c r="F418" s="43">
        <v>43.37</v>
      </c>
      <c r="G418" s="43">
        <v>43.37</v>
      </c>
      <c r="H418" s="19">
        <f t="shared" si="6"/>
        <v>9</v>
      </c>
    </row>
    <row r="419" spans="1:8" x14ac:dyDescent="0.25">
      <c r="A419" s="40" t="s">
        <v>849</v>
      </c>
      <c r="B419" s="40"/>
      <c r="C419" s="41" t="s">
        <v>850</v>
      </c>
      <c r="D419" s="42" t="s">
        <v>21</v>
      </c>
      <c r="E419" s="43"/>
      <c r="F419" s="43">
        <v>21.69</v>
      </c>
      <c r="G419" s="43">
        <v>21.69</v>
      </c>
      <c r="H419" s="19">
        <f t="shared" si="6"/>
        <v>9</v>
      </c>
    </row>
    <row r="420" spans="1:8" x14ac:dyDescent="0.25">
      <c r="A420" s="40" t="s">
        <v>851</v>
      </c>
      <c r="B420" s="40"/>
      <c r="C420" s="41" t="s">
        <v>852</v>
      </c>
      <c r="D420" s="42" t="s">
        <v>21</v>
      </c>
      <c r="E420" s="43"/>
      <c r="F420" s="43">
        <v>17.64</v>
      </c>
      <c r="G420" s="43">
        <v>17.64</v>
      </c>
      <c r="H420" s="19">
        <f t="shared" si="6"/>
        <v>9</v>
      </c>
    </row>
    <row r="421" spans="1:8" x14ac:dyDescent="0.25">
      <c r="A421" s="40" t="s">
        <v>853</v>
      </c>
      <c r="B421" s="40"/>
      <c r="C421" s="41" t="s">
        <v>854</v>
      </c>
      <c r="D421" s="42" t="s">
        <v>21</v>
      </c>
      <c r="E421" s="43"/>
      <c r="F421" s="43">
        <v>61.01</v>
      </c>
      <c r="G421" s="43">
        <v>61.01</v>
      </c>
      <c r="H421" s="19">
        <f t="shared" si="6"/>
        <v>9</v>
      </c>
    </row>
    <row r="422" spans="1:8" x14ac:dyDescent="0.25">
      <c r="A422" s="40" t="s">
        <v>855</v>
      </c>
      <c r="B422" s="40"/>
      <c r="C422" s="41" t="s">
        <v>856</v>
      </c>
      <c r="D422" s="42"/>
      <c r="E422" s="43"/>
      <c r="F422" s="43"/>
      <c r="G422" s="43"/>
      <c r="H422" s="19">
        <f t="shared" si="6"/>
        <v>5</v>
      </c>
    </row>
    <row r="423" spans="1:8" x14ac:dyDescent="0.25">
      <c r="A423" s="40" t="s">
        <v>857</v>
      </c>
      <c r="B423" s="40"/>
      <c r="C423" s="41" t="s">
        <v>858</v>
      </c>
      <c r="D423" s="42" t="s">
        <v>859</v>
      </c>
      <c r="E423" s="43"/>
      <c r="F423" s="43">
        <v>0.71</v>
      </c>
      <c r="G423" s="43">
        <v>0.71</v>
      </c>
      <c r="H423" s="19">
        <f t="shared" si="6"/>
        <v>9</v>
      </c>
    </row>
    <row r="424" spans="1:8" x14ac:dyDescent="0.25">
      <c r="A424" s="40" t="s">
        <v>860</v>
      </c>
      <c r="B424" s="40"/>
      <c r="C424" s="41" t="s">
        <v>861</v>
      </c>
      <c r="D424" s="42" t="s">
        <v>21</v>
      </c>
      <c r="E424" s="43"/>
      <c r="F424" s="43">
        <v>65.06</v>
      </c>
      <c r="G424" s="43">
        <v>65.06</v>
      </c>
      <c r="H424" s="19">
        <f t="shared" si="6"/>
        <v>9</v>
      </c>
    </row>
    <row r="425" spans="1:8" ht="30" x14ac:dyDescent="0.25">
      <c r="A425" s="40" t="s">
        <v>862</v>
      </c>
      <c r="B425" s="40"/>
      <c r="C425" s="41" t="s">
        <v>863</v>
      </c>
      <c r="D425" s="42" t="s">
        <v>21</v>
      </c>
      <c r="E425" s="43"/>
      <c r="F425" s="43">
        <v>86.74</v>
      </c>
      <c r="G425" s="43">
        <v>86.74</v>
      </c>
      <c r="H425" s="19">
        <f t="shared" si="6"/>
        <v>9</v>
      </c>
    </row>
    <row r="426" spans="1:8" x14ac:dyDescent="0.25">
      <c r="A426" s="40" t="s">
        <v>864</v>
      </c>
      <c r="B426" s="40"/>
      <c r="C426" s="41" t="s">
        <v>865</v>
      </c>
      <c r="D426" s="42" t="s">
        <v>131</v>
      </c>
      <c r="E426" s="43"/>
      <c r="F426" s="43">
        <v>17.350000000000001</v>
      </c>
      <c r="G426" s="43">
        <v>17.350000000000001</v>
      </c>
      <c r="H426" s="19">
        <f t="shared" si="6"/>
        <v>9</v>
      </c>
    </row>
    <row r="427" spans="1:8" x14ac:dyDescent="0.25">
      <c r="A427" s="40" t="s">
        <v>866</v>
      </c>
      <c r="B427" s="40"/>
      <c r="C427" s="41" t="s">
        <v>867</v>
      </c>
      <c r="D427" s="42" t="s">
        <v>73</v>
      </c>
      <c r="E427" s="43"/>
      <c r="F427" s="43">
        <v>43.37</v>
      </c>
      <c r="G427" s="43">
        <v>43.37</v>
      </c>
      <c r="H427" s="19">
        <f t="shared" si="6"/>
        <v>9</v>
      </c>
    </row>
    <row r="428" spans="1:8" x14ac:dyDescent="0.25">
      <c r="A428" s="40" t="s">
        <v>868</v>
      </c>
      <c r="B428" s="40"/>
      <c r="C428" s="41" t="s">
        <v>869</v>
      </c>
      <c r="D428" s="42" t="s">
        <v>21</v>
      </c>
      <c r="E428" s="43">
        <v>134.56</v>
      </c>
      <c r="F428" s="43">
        <v>122.02</v>
      </c>
      <c r="G428" s="43">
        <v>256.58</v>
      </c>
      <c r="H428" s="19">
        <f t="shared" si="6"/>
        <v>9</v>
      </c>
    </row>
    <row r="429" spans="1:8" x14ac:dyDescent="0.25">
      <c r="A429" s="40" t="s">
        <v>870</v>
      </c>
      <c r="B429" s="40"/>
      <c r="C429" s="41" t="s">
        <v>871</v>
      </c>
      <c r="D429" s="42" t="s">
        <v>21</v>
      </c>
      <c r="E429" s="43">
        <v>134.56</v>
      </c>
      <c r="F429" s="43">
        <v>122.02</v>
      </c>
      <c r="G429" s="43">
        <v>256.58</v>
      </c>
      <c r="H429" s="19">
        <f t="shared" si="6"/>
        <v>9</v>
      </c>
    </row>
    <row r="430" spans="1:8" x14ac:dyDescent="0.25">
      <c r="A430" s="40" t="s">
        <v>872</v>
      </c>
      <c r="B430" s="40"/>
      <c r="C430" s="41" t="s">
        <v>873</v>
      </c>
      <c r="D430" s="42" t="s">
        <v>21</v>
      </c>
      <c r="E430" s="43"/>
      <c r="F430" s="43">
        <v>136.65</v>
      </c>
      <c r="G430" s="43">
        <v>136.65</v>
      </c>
      <c r="H430" s="19">
        <f t="shared" si="6"/>
        <v>9</v>
      </c>
    </row>
    <row r="431" spans="1:8" ht="30" x14ac:dyDescent="0.25">
      <c r="A431" s="40" t="s">
        <v>874</v>
      </c>
      <c r="B431" s="40"/>
      <c r="C431" s="41" t="s">
        <v>875</v>
      </c>
      <c r="D431" s="42" t="s">
        <v>73</v>
      </c>
      <c r="E431" s="43"/>
      <c r="F431" s="43">
        <v>86.74</v>
      </c>
      <c r="G431" s="43">
        <v>86.74</v>
      </c>
      <c r="H431" s="19">
        <f t="shared" si="6"/>
        <v>9</v>
      </c>
    </row>
    <row r="432" spans="1:8" x14ac:dyDescent="0.25">
      <c r="A432" s="40" t="s">
        <v>876</v>
      </c>
      <c r="B432" s="40"/>
      <c r="C432" s="41" t="s">
        <v>877</v>
      </c>
      <c r="D432" s="42" t="s">
        <v>21</v>
      </c>
      <c r="E432" s="43"/>
      <c r="F432" s="43">
        <v>15.25</v>
      </c>
      <c r="G432" s="43">
        <v>15.25</v>
      </c>
      <c r="H432" s="19">
        <f t="shared" si="6"/>
        <v>9</v>
      </c>
    </row>
    <row r="433" spans="1:8" x14ac:dyDescent="0.25">
      <c r="A433" s="40" t="s">
        <v>878</v>
      </c>
      <c r="B433" s="40"/>
      <c r="C433" s="41" t="s">
        <v>879</v>
      </c>
      <c r="D433" s="42" t="s">
        <v>21</v>
      </c>
      <c r="E433" s="43"/>
      <c r="F433" s="43">
        <v>86.74</v>
      </c>
      <c r="G433" s="43">
        <v>86.74</v>
      </c>
      <c r="H433" s="19">
        <f t="shared" si="6"/>
        <v>9</v>
      </c>
    </row>
    <row r="434" spans="1:8" x14ac:dyDescent="0.25">
      <c r="A434" s="40" t="s">
        <v>880</v>
      </c>
      <c r="B434" s="40"/>
      <c r="C434" s="41" t="s">
        <v>881</v>
      </c>
      <c r="D434" s="42" t="s">
        <v>21</v>
      </c>
      <c r="E434" s="43"/>
      <c r="F434" s="43">
        <v>20.58</v>
      </c>
      <c r="G434" s="43">
        <v>20.58</v>
      </c>
      <c r="H434" s="19">
        <f t="shared" si="6"/>
        <v>9</v>
      </c>
    </row>
    <row r="435" spans="1:8" x14ac:dyDescent="0.25">
      <c r="A435" s="40" t="s">
        <v>882</v>
      </c>
      <c r="B435" s="40"/>
      <c r="C435" s="41" t="s">
        <v>883</v>
      </c>
      <c r="D435" s="42" t="s">
        <v>21</v>
      </c>
      <c r="E435" s="43"/>
      <c r="F435" s="43">
        <v>3.53</v>
      </c>
      <c r="G435" s="43">
        <v>3.53</v>
      </c>
      <c r="H435" s="19">
        <f t="shared" si="6"/>
        <v>9</v>
      </c>
    </row>
    <row r="436" spans="1:8" x14ac:dyDescent="0.25">
      <c r="A436" s="40" t="s">
        <v>884</v>
      </c>
      <c r="B436" s="40"/>
      <c r="C436" s="41" t="s">
        <v>885</v>
      </c>
      <c r="D436" s="42" t="s">
        <v>21</v>
      </c>
      <c r="E436" s="43"/>
      <c r="F436" s="43">
        <v>3.53</v>
      </c>
      <c r="G436" s="43">
        <v>3.53</v>
      </c>
      <c r="H436" s="19">
        <f t="shared" si="6"/>
        <v>9</v>
      </c>
    </row>
    <row r="437" spans="1:8" ht="30" x14ac:dyDescent="0.25">
      <c r="A437" s="40" t="s">
        <v>886</v>
      </c>
      <c r="B437" s="40"/>
      <c r="C437" s="41" t="s">
        <v>887</v>
      </c>
      <c r="D437" s="42" t="s">
        <v>21</v>
      </c>
      <c r="E437" s="43"/>
      <c r="F437" s="43">
        <v>28.22</v>
      </c>
      <c r="G437" s="43">
        <v>28.22</v>
      </c>
      <c r="H437" s="19">
        <f t="shared" si="6"/>
        <v>9</v>
      </c>
    </row>
    <row r="438" spans="1:8" x14ac:dyDescent="0.25">
      <c r="A438" s="40" t="s">
        <v>888</v>
      </c>
      <c r="B438" s="40"/>
      <c r="C438" s="41" t="s">
        <v>889</v>
      </c>
      <c r="D438" s="42"/>
      <c r="E438" s="43"/>
      <c r="F438" s="43"/>
      <c r="G438" s="43"/>
      <c r="H438" s="19">
        <f t="shared" si="6"/>
        <v>5</v>
      </c>
    </row>
    <row r="439" spans="1:8" x14ac:dyDescent="0.25">
      <c r="A439" s="40" t="s">
        <v>890</v>
      </c>
      <c r="B439" s="40"/>
      <c r="C439" s="41" t="s">
        <v>891</v>
      </c>
      <c r="D439" s="42" t="s">
        <v>21</v>
      </c>
      <c r="E439" s="43"/>
      <c r="F439" s="43">
        <v>4.41</v>
      </c>
      <c r="G439" s="43">
        <v>4.41</v>
      </c>
      <c r="H439" s="19">
        <f t="shared" si="6"/>
        <v>9</v>
      </c>
    </row>
    <row r="440" spans="1:8" x14ac:dyDescent="0.25">
      <c r="A440" s="40" t="s">
        <v>892</v>
      </c>
      <c r="B440" s="40"/>
      <c r="C440" s="41" t="s">
        <v>893</v>
      </c>
      <c r="D440" s="42" t="s">
        <v>21</v>
      </c>
      <c r="E440" s="43"/>
      <c r="F440" s="43">
        <v>300.57</v>
      </c>
      <c r="G440" s="43">
        <v>300.57</v>
      </c>
      <c r="H440" s="19">
        <f t="shared" si="6"/>
        <v>9</v>
      </c>
    </row>
    <row r="441" spans="1:8" x14ac:dyDescent="0.25">
      <c r="A441" s="40" t="s">
        <v>894</v>
      </c>
      <c r="B441" s="40"/>
      <c r="C441" s="41" t="s">
        <v>895</v>
      </c>
      <c r="D441" s="42" t="s">
        <v>21</v>
      </c>
      <c r="E441" s="43"/>
      <c r="F441" s="43">
        <v>28.19</v>
      </c>
      <c r="G441" s="43">
        <v>28.19</v>
      </c>
      <c r="H441" s="19">
        <f t="shared" si="6"/>
        <v>9</v>
      </c>
    </row>
    <row r="442" spans="1:8" ht="30" x14ac:dyDescent="0.25">
      <c r="A442" s="40" t="s">
        <v>896</v>
      </c>
      <c r="B442" s="40"/>
      <c r="C442" s="41" t="s">
        <v>897</v>
      </c>
      <c r="D442" s="42" t="s">
        <v>21</v>
      </c>
      <c r="E442" s="43">
        <v>269.11</v>
      </c>
      <c r="F442" s="43">
        <v>346.96</v>
      </c>
      <c r="G442" s="43">
        <v>616.07000000000005</v>
      </c>
      <c r="H442" s="19">
        <f t="shared" si="6"/>
        <v>9</v>
      </c>
    </row>
    <row r="443" spans="1:8" ht="30" x14ac:dyDescent="0.25">
      <c r="A443" s="40" t="s">
        <v>898</v>
      </c>
      <c r="B443" s="40"/>
      <c r="C443" s="41" t="s">
        <v>899</v>
      </c>
      <c r="D443" s="42" t="s">
        <v>131</v>
      </c>
      <c r="E443" s="43"/>
      <c r="F443" s="43">
        <v>21.69</v>
      </c>
      <c r="G443" s="43">
        <v>21.69</v>
      </c>
      <c r="H443" s="19">
        <f t="shared" si="6"/>
        <v>9</v>
      </c>
    </row>
    <row r="444" spans="1:8" ht="30" x14ac:dyDescent="0.25">
      <c r="A444" s="40" t="s">
        <v>900</v>
      </c>
      <c r="B444" s="40"/>
      <c r="C444" s="41" t="s">
        <v>901</v>
      </c>
      <c r="D444" s="42" t="s">
        <v>131</v>
      </c>
      <c r="E444" s="43"/>
      <c r="F444" s="43">
        <v>10.84</v>
      </c>
      <c r="G444" s="43">
        <v>10.84</v>
      </c>
      <c r="H444" s="19">
        <f t="shared" si="6"/>
        <v>9</v>
      </c>
    </row>
    <row r="445" spans="1:8" ht="30" x14ac:dyDescent="0.25">
      <c r="A445" s="40" t="s">
        <v>902</v>
      </c>
      <c r="B445" s="40"/>
      <c r="C445" s="41" t="s">
        <v>903</v>
      </c>
      <c r="D445" s="42" t="s">
        <v>131</v>
      </c>
      <c r="E445" s="43"/>
      <c r="F445" s="43">
        <v>43.37</v>
      </c>
      <c r="G445" s="43">
        <v>43.37</v>
      </c>
      <c r="H445" s="19">
        <f t="shared" si="6"/>
        <v>9</v>
      </c>
    </row>
    <row r="446" spans="1:8" ht="30" x14ac:dyDescent="0.25">
      <c r="A446" s="40" t="s">
        <v>904</v>
      </c>
      <c r="B446" s="40"/>
      <c r="C446" s="41" t="s">
        <v>905</v>
      </c>
      <c r="D446" s="42" t="s">
        <v>131</v>
      </c>
      <c r="E446" s="43"/>
      <c r="F446" s="43">
        <v>21.69</v>
      </c>
      <c r="G446" s="43">
        <v>21.69</v>
      </c>
      <c r="H446" s="19">
        <f t="shared" si="6"/>
        <v>9</v>
      </c>
    </row>
    <row r="447" spans="1:8" x14ac:dyDescent="0.25">
      <c r="A447" s="40" t="s">
        <v>906</v>
      </c>
      <c r="B447" s="40"/>
      <c r="C447" s="41" t="s">
        <v>907</v>
      </c>
      <c r="D447" s="42" t="s">
        <v>131</v>
      </c>
      <c r="E447" s="43"/>
      <c r="F447" s="43">
        <v>8.68</v>
      </c>
      <c r="G447" s="43">
        <v>8.68</v>
      </c>
      <c r="H447" s="19">
        <f t="shared" si="6"/>
        <v>9</v>
      </c>
    </row>
    <row r="448" spans="1:8" x14ac:dyDescent="0.25">
      <c r="A448" s="40" t="s">
        <v>908</v>
      </c>
      <c r="B448" s="40"/>
      <c r="C448" s="41" t="s">
        <v>909</v>
      </c>
      <c r="D448" s="42"/>
      <c r="E448" s="43"/>
      <c r="F448" s="43"/>
      <c r="G448" s="43"/>
      <c r="H448" s="19">
        <f t="shared" si="6"/>
        <v>5</v>
      </c>
    </row>
    <row r="449" spans="1:8" x14ac:dyDescent="0.25">
      <c r="A449" s="40" t="s">
        <v>910</v>
      </c>
      <c r="B449" s="40"/>
      <c r="C449" s="41" t="s">
        <v>911</v>
      </c>
      <c r="D449" s="42" t="s">
        <v>131</v>
      </c>
      <c r="E449" s="43"/>
      <c r="F449" s="43">
        <v>4.0599999999999996</v>
      </c>
      <c r="G449" s="43">
        <v>4.0599999999999996</v>
      </c>
      <c r="H449" s="19">
        <f t="shared" si="6"/>
        <v>9</v>
      </c>
    </row>
    <row r="450" spans="1:8" x14ac:dyDescent="0.25">
      <c r="A450" s="40" t="s">
        <v>912</v>
      </c>
      <c r="B450" s="40"/>
      <c r="C450" s="41" t="s">
        <v>913</v>
      </c>
      <c r="D450" s="42" t="s">
        <v>131</v>
      </c>
      <c r="E450" s="43"/>
      <c r="F450" s="43">
        <v>2.65</v>
      </c>
      <c r="G450" s="43">
        <v>2.65</v>
      </c>
      <c r="H450" s="19">
        <f t="shared" si="6"/>
        <v>9</v>
      </c>
    </row>
    <row r="451" spans="1:8" ht="30" x14ac:dyDescent="0.25">
      <c r="A451" s="40" t="s">
        <v>914</v>
      </c>
      <c r="B451" s="40"/>
      <c r="C451" s="41" t="s">
        <v>915</v>
      </c>
      <c r="D451" s="42" t="s">
        <v>131</v>
      </c>
      <c r="E451" s="43"/>
      <c r="F451" s="43">
        <v>7.06</v>
      </c>
      <c r="G451" s="43">
        <v>7.06</v>
      </c>
      <c r="H451" s="19">
        <f t="shared" si="6"/>
        <v>9</v>
      </c>
    </row>
    <row r="452" spans="1:8" x14ac:dyDescent="0.25">
      <c r="A452" s="40" t="s">
        <v>916</v>
      </c>
      <c r="B452" s="40"/>
      <c r="C452" s="41" t="s">
        <v>917</v>
      </c>
      <c r="D452" s="42" t="s">
        <v>21</v>
      </c>
      <c r="E452" s="43"/>
      <c r="F452" s="43">
        <v>77.19</v>
      </c>
      <c r="G452" s="43">
        <v>77.19</v>
      </c>
      <c r="H452" s="19">
        <f t="shared" si="6"/>
        <v>9</v>
      </c>
    </row>
    <row r="453" spans="1:8" x14ac:dyDescent="0.25">
      <c r="A453" s="40" t="s">
        <v>918</v>
      </c>
      <c r="B453" s="40"/>
      <c r="C453" s="41" t="s">
        <v>919</v>
      </c>
      <c r="D453" s="42" t="s">
        <v>21</v>
      </c>
      <c r="E453" s="43"/>
      <c r="F453" s="43">
        <v>130.11000000000001</v>
      </c>
      <c r="G453" s="43">
        <v>130.11000000000001</v>
      </c>
      <c r="H453" s="19">
        <f t="shared" si="6"/>
        <v>9</v>
      </c>
    </row>
    <row r="454" spans="1:8" x14ac:dyDescent="0.25">
      <c r="A454" s="40" t="s">
        <v>920</v>
      </c>
      <c r="B454" s="40"/>
      <c r="C454" s="41" t="s">
        <v>921</v>
      </c>
      <c r="D454" s="42"/>
      <c r="E454" s="43"/>
      <c r="F454" s="43"/>
      <c r="G454" s="43"/>
      <c r="H454" s="19">
        <f t="shared" si="6"/>
        <v>5</v>
      </c>
    </row>
    <row r="455" spans="1:8" x14ac:dyDescent="0.25">
      <c r="A455" s="40" t="s">
        <v>922</v>
      </c>
      <c r="B455" s="40"/>
      <c r="C455" s="41" t="s">
        <v>923</v>
      </c>
      <c r="D455" s="42" t="s">
        <v>21</v>
      </c>
      <c r="E455" s="43"/>
      <c r="F455" s="43">
        <v>12.21</v>
      </c>
      <c r="G455" s="43">
        <v>12.21</v>
      </c>
      <c r="H455" s="19">
        <f t="shared" si="6"/>
        <v>9</v>
      </c>
    </row>
    <row r="456" spans="1:8" x14ac:dyDescent="0.25">
      <c r="A456" s="40" t="s">
        <v>924</v>
      </c>
      <c r="B456" s="40"/>
      <c r="C456" s="41" t="s">
        <v>925</v>
      </c>
      <c r="D456" s="42"/>
      <c r="E456" s="43"/>
      <c r="F456" s="43"/>
      <c r="G456" s="43"/>
      <c r="H456" s="19">
        <f t="shared" si="6"/>
        <v>5</v>
      </c>
    </row>
    <row r="457" spans="1:8" x14ac:dyDescent="0.25">
      <c r="A457" s="40" t="s">
        <v>926</v>
      </c>
      <c r="B457" s="40"/>
      <c r="C457" s="41" t="s">
        <v>927</v>
      </c>
      <c r="D457" s="42" t="s">
        <v>21</v>
      </c>
      <c r="E457" s="43"/>
      <c r="F457" s="43">
        <v>19.66</v>
      </c>
      <c r="G457" s="43">
        <v>19.66</v>
      </c>
      <c r="H457" s="19">
        <f t="shared" ref="H457:H520" si="7">LEN(A457)</f>
        <v>9</v>
      </c>
    </row>
    <row r="458" spans="1:8" x14ac:dyDescent="0.25">
      <c r="A458" s="40" t="s">
        <v>928</v>
      </c>
      <c r="B458" s="40"/>
      <c r="C458" s="41" t="s">
        <v>929</v>
      </c>
      <c r="D458" s="42"/>
      <c r="E458" s="43"/>
      <c r="F458" s="43"/>
      <c r="G458" s="43"/>
      <c r="H458" s="19">
        <f t="shared" si="7"/>
        <v>5</v>
      </c>
    </row>
    <row r="459" spans="1:8" ht="45" x14ac:dyDescent="0.25">
      <c r="A459" s="40" t="s">
        <v>930</v>
      </c>
      <c r="B459" s="40"/>
      <c r="C459" s="41" t="s">
        <v>931</v>
      </c>
      <c r="D459" s="42" t="s">
        <v>131</v>
      </c>
      <c r="E459" s="43">
        <v>0.91</v>
      </c>
      <c r="F459" s="43">
        <v>7.06</v>
      </c>
      <c r="G459" s="43">
        <v>7.97</v>
      </c>
      <c r="H459" s="19">
        <f t="shared" si="7"/>
        <v>9</v>
      </c>
    </row>
    <row r="460" spans="1:8" x14ac:dyDescent="0.25">
      <c r="A460" s="40" t="s">
        <v>932</v>
      </c>
      <c r="B460" s="40"/>
      <c r="C460" s="41" t="s">
        <v>933</v>
      </c>
      <c r="D460" s="42" t="s">
        <v>131</v>
      </c>
      <c r="E460" s="43"/>
      <c r="F460" s="43">
        <v>3.53</v>
      </c>
      <c r="G460" s="43">
        <v>3.53</v>
      </c>
      <c r="H460" s="19">
        <f t="shared" si="7"/>
        <v>9</v>
      </c>
    </row>
    <row r="461" spans="1:8" ht="30" x14ac:dyDescent="0.25">
      <c r="A461" s="40" t="s">
        <v>934</v>
      </c>
      <c r="B461" s="40"/>
      <c r="C461" s="41" t="s">
        <v>935</v>
      </c>
      <c r="D461" s="42" t="s">
        <v>131</v>
      </c>
      <c r="E461" s="43"/>
      <c r="F461" s="43">
        <v>7.06</v>
      </c>
      <c r="G461" s="43">
        <v>7.06</v>
      </c>
      <c r="H461" s="19">
        <f t="shared" si="7"/>
        <v>9</v>
      </c>
    </row>
    <row r="462" spans="1:8" ht="45" x14ac:dyDescent="0.25">
      <c r="A462" s="40" t="s">
        <v>936</v>
      </c>
      <c r="B462" s="40"/>
      <c r="C462" s="41" t="s">
        <v>937</v>
      </c>
      <c r="D462" s="42" t="s">
        <v>73</v>
      </c>
      <c r="E462" s="43">
        <v>7.28</v>
      </c>
      <c r="F462" s="43">
        <v>10.58</v>
      </c>
      <c r="G462" s="43">
        <v>17.86</v>
      </c>
      <c r="H462" s="19">
        <f t="shared" si="7"/>
        <v>9</v>
      </c>
    </row>
    <row r="463" spans="1:8" ht="30" x14ac:dyDescent="0.25">
      <c r="A463" s="40" t="s">
        <v>938</v>
      </c>
      <c r="B463" s="40"/>
      <c r="C463" s="41" t="s">
        <v>939</v>
      </c>
      <c r="D463" s="42" t="s">
        <v>73</v>
      </c>
      <c r="E463" s="43"/>
      <c r="F463" s="43">
        <v>10.58</v>
      </c>
      <c r="G463" s="43">
        <v>10.58</v>
      </c>
      <c r="H463" s="19">
        <f t="shared" si="7"/>
        <v>9</v>
      </c>
    </row>
    <row r="464" spans="1:8" x14ac:dyDescent="0.25">
      <c r="A464" s="40" t="s">
        <v>940</v>
      </c>
      <c r="B464" s="40"/>
      <c r="C464" s="41" t="s">
        <v>941</v>
      </c>
      <c r="D464" s="42"/>
      <c r="E464" s="43"/>
      <c r="F464" s="43"/>
      <c r="G464" s="43"/>
      <c r="H464" s="19">
        <f t="shared" si="7"/>
        <v>5</v>
      </c>
    </row>
    <row r="465" spans="1:8" x14ac:dyDescent="0.25">
      <c r="A465" s="40" t="s">
        <v>942</v>
      </c>
      <c r="B465" s="40"/>
      <c r="C465" s="41" t="s">
        <v>943</v>
      </c>
      <c r="D465" s="42" t="s">
        <v>73</v>
      </c>
      <c r="E465" s="43">
        <v>44.94</v>
      </c>
      <c r="F465" s="43">
        <v>15.65</v>
      </c>
      <c r="G465" s="43">
        <v>60.59</v>
      </c>
      <c r="H465" s="19">
        <f t="shared" si="7"/>
        <v>9</v>
      </c>
    </row>
    <row r="466" spans="1:8" x14ac:dyDescent="0.25">
      <c r="A466" s="40" t="s">
        <v>944</v>
      </c>
      <c r="B466" s="40"/>
      <c r="C466" s="41" t="s">
        <v>945</v>
      </c>
      <c r="D466" s="42"/>
      <c r="E466" s="43"/>
      <c r="F466" s="43"/>
      <c r="G466" s="43"/>
      <c r="H466" s="19">
        <f t="shared" si="7"/>
        <v>2</v>
      </c>
    </row>
    <row r="467" spans="1:8" x14ac:dyDescent="0.25">
      <c r="A467" s="40" t="s">
        <v>946</v>
      </c>
      <c r="B467" s="40"/>
      <c r="C467" s="41" t="s">
        <v>947</v>
      </c>
      <c r="D467" s="42"/>
      <c r="E467" s="43"/>
      <c r="F467" s="43"/>
      <c r="G467" s="43"/>
      <c r="H467" s="19">
        <f t="shared" si="7"/>
        <v>5</v>
      </c>
    </row>
    <row r="468" spans="1:8" ht="30" x14ac:dyDescent="0.25">
      <c r="A468" s="40" t="s">
        <v>948</v>
      </c>
      <c r="B468" s="40"/>
      <c r="C468" s="41" t="s">
        <v>949</v>
      </c>
      <c r="D468" s="42" t="s">
        <v>156</v>
      </c>
      <c r="E468" s="43">
        <v>30.42</v>
      </c>
      <c r="F468" s="43">
        <v>95.26</v>
      </c>
      <c r="G468" s="43">
        <v>125.68</v>
      </c>
      <c r="H468" s="19">
        <f t="shared" si="7"/>
        <v>9</v>
      </c>
    </row>
    <row r="469" spans="1:8" x14ac:dyDescent="0.25">
      <c r="A469" s="40" t="s">
        <v>950</v>
      </c>
      <c r="B469" s="40"/>
      <c r="C469" s="41" t="s">
        <v>951</v>
      </c>
      <c r="D469" s="42"/>
      <c r="E469" s="43"/>
      <c r="F469" s="43"/>
      <c r="G469" s="43"/>
      <c r="H469" s="19">
        <f t="shared" si="7"/>
        <v>5</v>
      </c>
    </row>
    <row r="470" spans="1:8" ht="45" x14ac:dyDescent="0.25">
      <c r="A470" s="40" t="s">
        <v>952</v>
      </c>
      <c r="B470" s="40"/>
      <c r="C470" s="41" t="s">
        <v>953</v>
      </c>
      <c r="D470" s="42" t="s">
        <v>156</v>
      </c>
      <c r="E470" s="43">
        <v>93.36</v>
      </c>
      <c r="F470" s="43">
        <v>10.58</v>
      </c>
      <c r="G470" s="43">
        <v>103.94</v>
      </c>
      <c r="H470" s="19">
        <f t="shared" si="7"/>
        <v>9</v>
      </c>
    </row>
    <row r="471" spans="1:8" ht="45" x14ac:dyDescent="0.25">
      <c r="A471" s="40" t="s">
        <v>954</v>
      </c>
      <c r="B471" s="40"/>
      <c r="C471" s="41" t="s">
        <v>955</v>
      </c>
      <c r="D471" s="42" t="s">
        <v>156</v>
      </c>
      <c r="E471" s="43">
        <v>103.95</v>
      </c>
      <c r="F471" s="43">
        <v>10.58</v>
      </c>
      <c r="G471" s="43">
        <v>114.53</v>
      </c>
      <c r="H471" s="19">
        <f t="shared" si="7"/>
        <v>9</v>
      </c>
    </row>
    <row r="472" spans="1:8" ht="45" x14ac:dyDescent="0.25">
      <c r="A472" s="40" t="s">
        <v>956</v>
      </c>
      <c r="B472" s="40"/>
      <c r="C472" s="41" t="s">
        <v>957</v>
      </c>
      <c r="D472" s="42" t="s">
        <v>156</v>
      </c>
      <c r="E472" s="43">
        <v>119.59</v>
      </c>
      <c r="F472" s="43">
        <v>10.58</v>
      </c>
      <c r="G472" s="43">
        <v>130.16999999999999</v>
      </c>
      <c r="H472" s="19">
        <f t="shared" si="7"/>
        <v>9</v>
      </c>
    </row>
    <row r="473" spans="1:8" ht="30" x14ac:dyDescent="0.25">
      <c r="A473" s="40" t="s">
        <v>958</v>
      </c>
      <c r="B473" s="40"/>
      <c r="C473" s="41" t="s">
        <v>959</v>
      </c>
      <c r="D473" s="42" t="s">
        <v>156</v>
      </c>
      <c r="E473" s="43">
        <v>111.05</v>
      </c>
      <c r="F473" s="43">
        <v>10.58</v>
      </c>
      <c r="G473" s="43">
        <v>121.63</v>
      </c>
      <c r="H473" s="19">
        <f t="shared" si="7"/>
        <v>9</v>
      </c>
    </row>
    <row r="474" spans="1:8" ht="30" x14ac:dyDescent="0.25">
      <c r="A474" s="40" t="s">
        <v>8370</v>
      </c>
      <c r="B474" s="40"/>
      <c r="C474" s="41" t="s">
        <v>8371</v>
      </c>
      <c r="D474" s="42" t="s">
        <v>979</v>
      </c>
      <c r="E474" s="43">
        <v>258.01</v>
      </c>
      <c r="F474" s="43">
        <v>0.88</v>
      </c>
      <c r="G474" s="43">
        <v>258.89</v>
      </c>
      <c r="H474" s="19">
        <f t="shared" si="7"/>
        <v>9</v>
      </c>
    </row>
    <row r="475" spans="1:8" x14ac:dyDescent="0.25">
      <c r="A475" s="40" t="s">
        <v>960</v>
      </c>
      <c r="B475" s="40"/>
      <c r="C475" s="41" t="s">
        <v>961</v>
      </c>
      <c r="D475" s="42"/>
      <c r="E475" s="43"/>
      <c r="F475" s="43"/>
      <c r="G475" s="43"/>
      <c r="H475" s="19">
        <f t="shared" si="7"/>
        <v>5</v>
      </c>
    </row>
    <row r="476" spans="1:8" ht="30" x14ac:dyDescent="0.25">
      <c r="A476" s="40" t="s">
        <v>962</v>
      </c>
      <c r="B476" s="40"/>
      <c r="C476" s="41" t="s">
        <v>963</v>
      </c>
      <c r="D476" s="42" t="s">
        <v>156</v>
      </c>
      <c r="E476" s="43">
        <v>22.01</v>
      </c>
      <c r="F476" s="43"/>
      <c r="G476" s="43">
        <v>22.01</v>
      </c>
      <c r="H476" s="19">
        <f t="shared" si="7"/>
        <v>9</v>
      </c>
    </row>
    <row r="477" spans="1:8" ht="30" x14ac:dyDescent="0.25">
      <c r="A477" s="40" t="s">
        <v>964</v>
      </c>
      <c r="B477" s="40"/>
      <c r="C477" s="41" t="s">
        <v>965</v>
      </c>
      <c r="D477" s="42" t="s">
        <v>156</v>
      </c>
      <c r="E477" s="43">
        <v>41.27</v>
      </c>
      <c r="F477" s="43"/>
      <c r="G477" s="43">
        <v>41.27</v>
      </c>
      <c r="H477" s="19">
        <f t="shared" si="7"/>
        <v>9</v>
      </c>
    </row>
    <row r="478" spans="1:8" ht="30" x14ac:dyDescent="0.25">
      <c r="A478" s="40" t="s">
        <v>966</v>
      </c>
      <c r="B478" s="40"/>
      <c r="C478" s="41" t="s">
        <v>967</v>
      </c>
      <c r="D478" s="42" t="s">
        <v>156</v>
      </c>
      <c r="E478" s="43">
        <v>51.25</v>
      </c>
      <c r="F478" s="43"/>
      <c r="G478" s="43">
        <v>51.25</v>
      </c>
      <c r="H478" s="19">
        <f t="shared" si="7"/>
        <v>9</v>
      </c>
    </row>
    <row r="479" spans="1:8" ht="30" x14ac:dyDescent="0.25">
      <c r="A479" s="40" t="s">
        <v>968</v>
      </c>
      <c r="B479" s="40"/>
      <c r="C479" s="41" t="s">
        <v>969</v>
      </c>
      <c r="D479" s="42" t="s">
        <v>156</v>
      </c>
      <c r="E479" s="43">
        <v>58.28</v>
      </c>
      <c r="F479" s="43"/>
      <c r="G479" s="43">
        <v>58.28</v>
      </c>
      <c r="H479" s="19">
        <f t="shared" si="7"/>
        <v>9</v>
      </c>
    </row>
    <row r="480" spans="1:8" x14ac:dyDescent="0.25">
      <c r="A480" s="40" t="s">
        <v>970</v>
      </c>
      <c r="B480" s="40"/>
      <c r="C480" s="41" t="s">
        <v>971</v>
      </c>
      <c r="D480" s="42" t="s">
        <v>972</v>
      </c>
      <c r="E480" s="43">
        <v>2.92</v>
      </c>
      <c r="F480" s="43"/>
      <c r="G480" s="43">
        <v>2.92</v>
      </c>
      <c r="H480" s="19">
        <f t="shared" si="7"/>
        <v>9</v>
      </c>
    </row>
    <row r="481" spans="1:8" ht="30" x14ac:dyDescent="0.25">
      <c r="A481" s="40" t="s">
        <v>973</v>
      </c>
      <c r="B481" s="40"/>
      <c r="C481" s="41" t="s">
        <v>974</v>
      </c>
      <c r="D481" s="42" t="s">
        <v>156</v>
      </c>
      <c r="E481" s="43">
        <v>17.37</v>
      </c>
      <c r="F481" s="43"/>
      <c r="G481" s="43">
        <v>17.37</v>
      </c>
      <c r="H481" s="19">
        <f t="shared" si="7"/>
        <v>9</v>
      </c>
    </row>
    <row r="482" spans="1:8" x14ac:dyDescent="0.25">
      <c r="A482" s="40" t="s">
        <v>975</v>
      </c>
      <c r="B482" s="40"/>
      <c r="C482" s="41" t="s">
        <v>976</v>
      </c>
      <c r="D482" s="42"/>
      <c r="E482" s="43"/>
      <c r="F482" s="43"/>
      <c r="G482" s="43"/>
      <c r="H482" s="19">
        <f t="shared" si="7"/>
        <v>5</v>
      </c>
    </row>
    <row r="483" spans="1:8" x14ac:dyDescent="0.25">
      <c r="A483" s="40" t="s">
        <v>977</v>
      </c>
      <c r="B483" s="40"/>
      <c r="C483" s="41" t="s">
        <v>978</v>
      </c>
      <c r="D483" s="42" t="s">
        <v>979</v>
      </c>
      <c r="E483" s="43">
        <v>38.24</v>
      </c>
      <c r="F483" s="43"/>
      <c r="G483" s="43">
        <v>38.24</v>
      </c>
      <c r="H483" s="19">
        <f t="shared" si="7"/>
        <v>9</v>
      </c>
    </row>
    <row r="484" spans="1:8" ht="30" x14ac:dyDescent="0.25">
      <c r="A484" s="40" t="s">
        <v>980</v>
      </c>
      <c r="B484" s="40"/>
      <c r="C484" s="41" t="s">
        <v>981</v>
      </c>
      <c r="D484" s="42" t="s">
        <v>156</v>
      </c>
      <c r="E484" s="43">
        <v>29.28</v>
      </c>
      <c r="F484" s="43"/>
      <c r="G484" s="43">
        <v>29.28</v>
      </c>
      <c r="H484" s="19">
        <f t="shared" si="7"/>
        <v>9</v>
      </c>
    </row>
    <row r="485" spans="1:8" ht="30" x14ac:dyDescent="0.25">
      <c r="A485" s="40" t="s">
        <v>982</v>
      </c>
      <c r="B485" s="40"/>
      <c r="C485" s="41" t="s">
        <v>8372</v>
      </c>
      <c r="D485" s="42" t="s">
        <v>979</v>
      </c>
      <c r="E485" s="43">
        <v>748.3</v>
      </c>
      <c r="F485" s="43"/>
      <c r="G485" s="43">
        <v>748.3</v>
      </c>
      <c r="H485" s="19">
        <f t="shared" si="7"/>
        <v>9</v>
      </c>
    </row>
    <row r="486" spans="1:8" x14ac:dyDescent="0.25">
      <c r="A486" s="40" t="s">
        <v>984</v>
      </c>
      <c r="B486" s="40"/>
      <c r="C486" s="41" t="s">
        <v>985</v>
      </c>
      <c r="D486" s="42"/>
      <c r="E486" s="43"/>
      <c r="F486" s="43"/>
      <c r="G486" s="43"/>
      <c r="H486" s="19">
        <f t="shared" si="7"/>
        <v>5</v>
      </c>
    </row>
    <row r="487" spans="1:8" x14ac:dyDescent="0.25">
      <c r="A487" s="40" t="s">
        <v>986</v>
      </c>
      <c r="B487" s="40"/>
      <c r="C487" s="41" t="s">
        <v>987</v>
      </c>
      <c r="D487" s="42" t="s">
        <v>156</v>
      </c>
      <c r="E487" s="43">
        <v>5.19</v>
      </c>
      <c r="F487" s="43"/>
      <c r="G487" s="43">
        <v>5.19</v>
      </c>
      <c r="H487" s="19">
        <f t="shared" si="7"/>
        <v>9</v>
      </c>
    </row>
    <row r="488" spans="1:8" ht="30" x14ac:dyDescent="0.25">
      <c r="A488" s="40" t="s">
        <v>988</v>
      </c>
      <c r="B488" s="40"/>
      <c r="C488" s="41" t="s">
        <v>989</v>
      </c>
      <c r="D488" s="42" t="s">
        <v>156</v>
      </c>
      <c r="E488" s="43">
        <v>8.57</v>
      </c>
      <c r="F488" s="43"/>
      <c r="G488" s="43">
        <v>8.57</v>
      </c>
      <c r="H488" s="19">
        <f t="shared" si="7"/>
        <v>9</v>
      </c>
    </row>
    <row r="489" spans="1:8" ht="30" x14ac:dyDescent="0.25">
      <c r="A489" s="40" t="s">
        <v>990</v>
      </c>
      <c r="B489" s="40"/>
      <c r="C489" s="41" t="s">
        <v>991</v>
      </c>
      <c r="D489" s="42" t="s">
        <v>156</v>
      </c>
      <c r="E489" s="43">
        <v>12.79</v>
      </c>
      <c r="F489" s="43"/>
      <c r="G489" s="43">
        <v>12.79</v>
      </c>
      <c r="H489" s="19">
        <f t="shared" si="7"/>
        <v>9</v>
      </c>
    </row>
    <row r="490" spans="1:8" ht="30" x14ac:dyDescent="0.25">
      <c r="A490" s="40" t="s">
        <v>992</v>
      </c>
      <c r="B490" s="40"/>
      <c r="C490" s="41" t="s">
        <v>993</v>
      </c>
      <c r="D490" s="42" t="s">
        <v>156</v>
      </c>
      <c r="E490" s="43">
        <v>14.13</v>
      </c>
      <c r="F490" s="43"/>
      <c r="G490" s="43">
        <v>14.13</v>
      </c>
      <c r="H490" s="19">
        <f t="shared" si="7"/>
        <v>9</v>
      </c>
    </row>
    <row r="491" spans="1:8" ht="30" x14ac:dyDescent="0.25">
      <c r="A491" s="40" t="s">
        <v>994</v>
      </c>
      <c r="B491" s="40"/>
      <c r="C491" s="41" t="s">
        <v>995</v>
      </c>
      <c r="D491" s="42" t="s">
        <v>156</v>
      </c>
      <c r="E491" s="43">
        <v>18.89</v>
      </c>
      <c r="F491" s="43"/>
      <c r="G491" s="43">
        <v>18.89</v>
      </c>
      <c r="H491" s="19">
        <f t="shared" si="7"/>
        <v>9</v>
      </c>
    </row>
    <row r="492" spans="1:8" ht="30" x14ac:dyDescent="0.25">
      <c r="A492" s="40" t="s">
        <v>996</v>
      </c>
      <c r="B492" s="40"/>
      <c r="C492" s="41" t="s">
        <v>997</v>
      </c>
      <c r="D492" s="42" t="s">
        <v>156</v>
      </c>
      <c r="E492" s="43">
        <v>28.31</v>
      </c>
      <c r="F492" s="43"/>
      <c r="G492" s="43">
        <v>28.31</v>
      </c>
      <c r="H492" s="19">
        <f t="shared" si="7"/>
        <v>9</v>
      </c>
    </row>
    <row r="493" spans="1:8" ht="30" x14ac:dyDescent="0.25">
      <c r="A493" s="40" t="s">
        <v>998</v>
      </c>
      <c r="B493" s="40"/>
      <c r="C493" s="41" t="s">
        <v>999</v>
      </c>
      <c r="D493" s="42" t="s">
        <v>156</v>
      </c>
      <c r="E493" s="43">
        <v>37.71</v>
      </c>
      <c r="F493" s="43"/>
      <c r="G493" s="43">
        <v>37.71</v>
      </c>
      <c r="H493" s="19">
        <f t="shared" si="7"/>
        <v>9</v>
      </c>
    </row>
    <row r="494" spans="1:8" ht="30" x14ac:dyDescent="0.25">
      <c r="A494" s="40" t="s">
        <v>1000</v>
      </c>
      <c r="B494" s="40"/>
      <c r="C494" s="41" t="s">
        <v>1001</v>
      </c>
      <c r="D494" s="42" t="s">
        <v>972</v>
      </c>
      <c r="E494" s="43">
        <v>1.82</v>
      </c>
      <c r="F494" s="43"/>
      <c r="G494" s="43">
        <v>1.82</v>
      </c>
      <c r="H494" s="19">
        <f t="shared" si="7"/>
        <v>9</v>
      </c>
    </row>
    <row r="495" spans="1:8" x14ac:dyDescent="0.25">
      <c r="A495" s="40" t="s">
        <v>1002</v>
      </c>
      <c r="B495" s="40"/>
      <c r="C495" s="41" t="s">
        <v>1003</v>
      </c>
      <c r="D495" s="42" t="s">
        <v>156</v>
      </c>
      <c r="E495" s="43">
        <v>14.73</v>
      </c>
      <c r="F495" s="43"/>
      <c r="G495" s="43">
        <v>14.73</v>
      </c>
      <c r="H495" s="19">
        <f t="shared" si="7"/>
        <v>9</v>
      </c>
    </row>
    <row r="496" spans="1:8" ht="30" x14ac:dyDescent="0.25">
      <c r="A496" s="40" t="s">
        <v>1004</v>
      </c>
      <c r="B496" s="40"/>
      <c r="C496" s="41" t="s">
        <v>1005</v>
      </c>
      <c r="D496" s="42" t="s">
        <v>156</v>
      </c>
      <c r="E496" s="43">
        <v>20.32</v>
      </c>
      <c r="F496" s="43"/>
      <c r="G496" s="43">
        <v>20.32</v>
      </c>
      <c r="H496" s="19">
        <f t="shared" si="7"/>
        <v>9</v>
      </c>
    </row>
    <row r="497" spans="1:8" ht="30" x14ac:dyDescent="0.25">
      <c r="A497" s="40" t="s">
        <v>1006</v>
      </c>
      <c r="B497" s="40"/>
      <c r="C497" s="41" t="s">
        <v>1007</v>
      </c>
      <c r="D497" s="42" t="s">
        <v>156</v>
      </c>
      <c r="E497" s="43">
        <v>21.21</v>
      </c>
      <c r="F497" s="43"/>
      <c r="G497" s="43">
        <v>21.21</v>
      </c>
      <c r="H497" s="19">
        <f t="shared" si="7"/>
        <v>9</v>
      </c>
    </row>
    <row r="498" spans="1:8" ht="30" x14ac:dyDescent="0.25">
      <c r="A498" s="40" t="s">
        <v>1008</v>
      </c>
      <c r="B498" s="40"/>
      <c r="C498" s="41" t="s">
        <v>1009</v>
      </c>
      <c r="D498" s="42" t="s">
        <v>156</v>
      </c>
      <c r="E498" s="43">
        <v>27.11</v>
      </c>
      <c r="F498" s="43"/>
      <c r="G498" s="43">
        <v>27.11</v>
      </c>
      <c r="H498" s="19">
        <f t="shared" si="7"/>
        <v>9</v>
      </c>
    </row>
    <row r="499" spans="1:8" ht="30" x14ac:dyDescent="0.25">
      <c r="A499" s="40" t="s">
        <v>1010</v>
      </c>
      <c r="B499" s="40"/>
      <c r="C499" s="41" t="s">
        <v>1011</v>
      </c>
      <c r="D499" s="42" t="s">
        <v>156</v>
      </c>
      <c r="E499" s="43">
        <v>40.64</v>
      </c>
      <c r="F499" s="43"/>
      <c r="G499" s="43">
        <v>40.64</v>
      </c>
      <c r="H499" s="19">
        <f t="shared" si="7"/>
        <v>9</v>
      </c>
    </row>
    <row r="500" spans="1:8" ht="30" x14ac:dyDescent="0.25">
      <c r="A500" s="40" t="s">
        <v>1012</v>
      </c>
      <c r="B500" s="40"/>
      <c r="C500" s="41" t="s">
        <v>1013</v>
      </c>
      <c r="D500" s="42" t="s">
        <v>156</v>
      </c>
      <c r="E500" s="43">
        <v>54.18</v>
      </c>
      <c r="F500" s="43"/>
      <c r="G500" s="43">
        <v>54.18</v>
      </c>
      <c r="H500" s="19">
        <f t="shared" si="7"/>
        <v>9</v>
      </c>
    </row>
    <row r="501" spans="1:8" ht="30" x14ac:dyDescent="0.25">
      <c r="A501" s="40" t="s">
        <v>1014</v>
      </c>
      <c r="B501" s="40"/>
      <c r="C501" s="41" t="s">
        <v>1015</v>
      </c>
      <c r="D501" s="42" t="s">
        <v>972</v>
      </c>
      <c r="E501" s="43">
        <v>2.63</v>
      </c>
      <c r="F501" s="43"/>
      <c r="G501" s="43">
        <v>2.63</v>
      </c>
      <c r="H501" s="19">
        <f t="shared" si="7"/>
        <v>9</v>
      </c>
    </row>
    <row r="502" spans="1:8" x14ac:dyDescent="0.25">
      <c r="A502" s="40" t="s">
        <v>1016</v>
      </c>
      <c r="B502" s="40"/>
      <c r="C502" s="41" t="s">
        <v>1017</v>
      </c>
      <c r="D502" s="42"/>
      <c r="E502" s="43"/>
      <c r="F502" s="43"/>
      <c r="G502" s="43"/>
      <c r="H502" s="19">
        <f t="shared" si="7"/>
        <v>2</v>
      </c>
    </row>
    <row r="503" spans="1:8" x14ac:dyDescent="0.25">
      <c r="A503" s="40" t="s">
        <v>1018</v>
      </c>
      <c r="B503" s="40"/>
      <c r="C503" s="41" t="s">
        <v>1019</v>
      </c>
      <c r="D503" s="42"/>
      <c r="E503" s="43"/>
      <c r="F503" s="43"/>
      <c r="G503" s="43"/>
      <c r="H503" s="19">
        <f t="shared" si="7"/>
        <v>5</v>
      </c>
    </row>
    <row r="504" spans="1:8" ht="30" x14ac:dyDescent="0.25">
      <c r="A504" s="40" t="s">
        <v>1020</v>
      </c>
      <c r="B504" s="40"/>
      <c r="C504" s="41" t="s">
        <v>1021</v>
      </c>
      <c r="D504" s="42" t="s">
        <v>156</v>
      </c>
      <c r="E504" s="43"/>
      <c r="F504" s="43">
        <v>44.1</v>
      </c>
      <c r="G504" s="43">
        <v>44.1</v>
      </c>
      <c r="H504" s="19">
        <f t="shared" si="7"/>
        <v>9</v>
      </c>
    </row>
    <row r="505" spans="1:8" x14ac:dyDescent="0.25">
      <c r="A505" s="40" t="s">
        <v>1022</v>
      </c>
      <c r="B505" s="40"/>
      <c r="C505" s="41" t="s">
        <v>1023</v>
      </c>
      <c r="D505" s="42" t="s">
        <v>156</v>
      </c>
      <c r="E505" s="43"/>
      <c r="F505" s="43">
        <v>55.04</v>
      </c>
      <c r="G505" s="43">
        <v>55.04</v>
      </c>
      <c r="H505" s="19">
        <f t="shared" si="7"/>
        <v>9</v>
      </c>
    </row>
    <row r="506" spans="1:8" x14ac:dyDescent="0.25">
      <c r="A506" s="40" t="s">
        <v>1024</v>
      </c>
      <c r="B506" s="40"/>
      <c r="C506" s="41" t="s">
        <v>1025</v>
      </c>
      <c r="D506" s="42"/>
      <c r="E506" s="43"/>
      <c r="F506" s="43"/>
      <c r="G506" s="43"/>
      <c r="H506" s="19">
        <f t="shared" si="7"/>
        <v>5</v>
      </c>
    </row>
    <row r="507" spans="1:8" ht="30" x14ac:dyDescent="0.25">
      <c r="A507" s="40" t="s">
        <v>1026</v>
      </c>
      <c r="B507" s="40"/>
      <c r="C507" s="41" t="s">
        <v>1027</v>
      </c>
      <c r="D507" s="42" t="s">
        <v>156</v>
      </c>
      <c r="E507" s="43"/>
      <c r="F507" s="43">
        <v>52.92</v>
      </c>
      <c r="G507" s="43">
        <v>52.92</v>
      </c>
      <c r="H507" s="19">
        <f t="shared" si="7"/>
        <v>9</v>
      </c>
    </row>
    <row r="508" spans="1:8" ht="30" x14ac:dyDescent="0.25">
      <c r="A508" s="40" t="s">
        <v>1028</v>
      </c>
      <c r="B508" s="40"/>
      <c r="C508" s="41" t="s">
        <v>1029</v>
      </c>
      <c r="D508" s="42" t="s">
        <v>156</v>
      </c>
      <c r="E508" s="43"/>
      <c r="F508" s="43">
        <v>68.44</v>
      </c>
      <c r="G508" s="43">
        <v>68.44</v>
      </c>
      <c r="H508" s="19">
        <f t="shared" si="7"/>
        <v>9</v>
      </c>
    </row>
    <row r="509" spans="1:8" x14ac:dyDescent="0.25">
      <c r="A509" s="40" t="s">
        <v>1030</v>
      </c>
      <c r="B509" s="40"/>
      <c r="C509" s="41" t="s">
        <v>1031</v>
      </c>
      <c r="D509" s="42"/>
      <c r="E509" s="43"/>
      <c r="F509" s="43"/>
      <c r="G509" s="43"/>
      <c r="H509" s="19">
        <f t="shared" si="7"/>
        <v>5</v>
      </c>
    </row>
    <row r="510" spans="1:8" x14ac:dyDescent="0.25">
      <c r="A510" s="40" t="s">
        <v>1032</v>
      </c>
      <c r="B510" s="40"/>
      <c r="C510" s="41" t="s">
        <v>1033</v>
      </c>
      <c r="D510" s="42" t="s">
        <v>156</v>
      </c>
      <c r="E510" s="43"/>
      <c r="F510" s="43">
        <v>7.59</v>
      </c>
      <c r="G510" s="43">
        <v>7.59</v>
      </c>
      <c r="H510" s="19">
        <f t="shared" si="7"/>
        <v>9</v>
      </c>
    </row>
    <row r="511" spans="1:8" x14ac:dyDescent="0.25">
      <c r="A511" s="40" t="s">
        <v>1034</v>
      </c>
      <c r="B511" s="40"/>
      <c r="C511" s="41" t="s">
        <v>1035</v>
      </c>
      <c r="D511" s="42" t="s">
        <v>156</v>
      </c>
      <c r="E511" s="43"/>
      <c r="F511" s="43">
        <v>16.46</v>
      </c>
      <c r="G511" s="43">
        <v>16.46</v>
      </c>
      <c r="H511" s="19">
        <f t="shared" si="7"/>
        <v>9</v>
      </c>
    </row>
    <row r="512" spans="1:8" x14ac:dyDescent="0.25">
      <c r="A512" s="40" t="s">
        <v>1036</v>
      </c>
      <c r="B512" s="40"/>
      <c r="C512" s="41" t="s">
        <v>1037</v>
      </c>
      <c r="D512" s="42" t="s">
        <v>156</v>
      </c>
      <c r="E512" s="43">
        <v>17.61</v>
      </c>
      <c r="F512" s="43">
        <v>59.27</v>
      </c>
      <c r="G512" s="43">
        <v>76.88</v>
      </c>
      <c r="H512" s="19">
        <f t="shared" si="7"/>
        <v>9</v>
      </c>
    </row>
    <row r="513" spans="1:8" x14ac:dyDescent="0.25">
      <c r="A513" s="40" t="s">
        <v>1038</v>
      </c>
      <c r="B513" s="40"/>
      <c r="C513" s="41" t="s">
        <v>1039</v>
      </c>
      <c r="D513" s="42"/>
      <c r="E513" s="43"/>
      <c r="F513" s="43"/>
      <c r="G513" s="43"/>
      <c r="H513" s="19">
        <f t="shared" si="7"/>
        <v>5</v>
      </c>
    </row>
    <row r="514" spans="1:8" x14ac:dyDescent="0.25">
      <c r="A514" s="40" t="s">
        <v>1040</v>
      </c>
      <c r="B514" s="40"/>
      <c r="C514" s="41" t="s">
        <v>1041</v>
      </c>
      <c r="D514" s="42" t="s">
        <v>156</v>
      </c>
      <c r="E514" s="43"/>
      <c r="F514" s="43">
        <v>54.49</v>
      </c>
      <c r="G514" s="43">
        <v>54.49</v>
      </c>
      <c r="H514" s="19">
        <f t="shared" si="7"/>
        <v>9</v>
      </c>
    </row>
    <row r="515" spans="1:8" x14ac:dyDescent="0.25">
      <c r="A515" s="40" t="s">
        <v>1042</v>
      </c>
      <c r="B515" s="40"/>
      <c r="C515" s="41" t="s">
        <v>1043</v>
      </c>
      <c r="D515" s="42"/>
      <c r="E515" s="43"/>
      <c r="F515" s="43"/>
      <c r="G515" s="43"/>
      <c r="H515" s="19">
        <f t="shared" si="7"/>
        <v>5</v>
      </c>
    </row>
    <row r="516" spans="1:8" x14ac:dyDescent="0.25">
      <c r="A516" s="40" t="s">
        <v>1044</v>
      </c>
      <c r="B516" s="40"/>
      <c r="C516" s="41" t="s">
        <v>1045</v>
      </c>
      <c r="D516" s="42" t="s">
        <v>156</v>
      </c>
      <c r="E516" s="43"/>
      <c r="F516" s="43">
        <v>10.58</v>
      </c>
      <c r="G516" s="43">
        <v>10.58</v>
      </c>
      <c r="H516" s="19">
        <f t="shared" si="7"/>
        <v>9</v>
      </c>
    </row>
    <row r="517" spans="1:8" x14ac:dyDescent="0.25">
      <c r="A517" s="40" t="s">
        <v>1046</v>
      </c>
      <c r="B517" s="40"/>
      <c r="C517" s="41" t="s">
        <v>1047</v>
      </c>
      <c r="D517" s="42"/>
      <c r="E517" s="43"/>
      <c r="F517" s="43"/>
      <c r="G517" s="43"/>
      <c r="H517" s="19">
        <f t="shared" si="7"/>
        <v>2</v>
      </c>
    </row>
    <row r="518" spans="1:8" ht="30" x14ac:dyDescent="0.25">
      <c r="A518" s="40" t="s">
        <v>1048</v>
      </c>
      <c r="B518" s="40"/>
      <c r="C518" s="41" t="s">
        <v>1049</v>
      </c>
      <c r="D518" s="42"/>
      <c r="E518" s="43"/>
      <c r="F518" s="43"/>
      <c r="G518" s="43"/>
      <c r="H518" s="19">
        <f t="shared" si="7"/>
        <v>5</v>
      </c>
    </row>
    <row r="519" spans="1:8" ht="30" x14ac:dyDescent="0.25">
      <c r="A519" s="40" t="s">
        <v>1050</v>
      </c>
      <c r="B519" s="40"/>
      <c r="C519" s="41" t="s">
        <v>1051</v>
      </c>
      <c r="D519" s="42" t="s">
        <v>156</v>
      </c>
      <c r="E519" s="43">
        <v>16.34</v>
      </c>
      <c r="F519" s="43">
        <v>0.25</v>
      </c>
      <c r="G519" s="43">
        <v>16.59</v>
      </c>
      <c r="H519" s="19">
        <f t="shared" si="7"/>
        <v>9</v>
      </c>
    </row>
    <row r="520" spans="1:8" ht="30" x14ac:dyDescent="0.25">
      <c r="A520" s="40" t="s">
        <v>1052</v>
      </c>
      <c r="B520" s="40"/>
      <c r="C520" s="41" t="s">
        <v>1053</v>
      </c>
      <c r="D520" s="42" t="s">
        <v>156</v>
      </c>
      <c r="E520" s="43">
        <v>16.78</v>
      </c>
      <c r="F520" s="43">
        <v>0.25</v>
      </c>
      <c r="G520" s="43">
        <v>17.03</v>
      </c>
      <c r="H520" s="19">
        <f t="shared" si="7"/>
        <v>9</v>
      </c>
    </row>
    <row r="521" spans="1:8" ht="30" x14ac:dyDescent="0.25">
      <c r="A521" s="40" t="s">
        <v>1054</v>
      </c>
      <c r="B521" s="40"/>
      <c r="C521" s="41" t="s">
        <v>1055</v>
      </c>
      <c r="D521" s="42" t="s">
        <v>156</v>
      </c>
      <c r="E521" s="43">
        <v>26.67</v>
      </c>
      <c r="F521" s="43">
        <v>0.83</v>
      </c>
      <c r="G521" s="43">
        <v>27.5</v>
      </c>
      <c r="H521" s="19">
        <f t="shared" ref="H521:H584" si="8">LEN(A521)</f>
        <v>9</v>
      </c>
    </row>
    <row r="522" spans="1:8" x14ac:dyDescent="0.25">
      <c r="A522" s="40" t="s">
        <v>1056</v>
      </c>
      <c r="B522" s="40"/>
      <c r="C522" s="41" t="s">
        <v>1057</v>
      </c>
      <c r="D522" s="42" t="s">
        <v>156</v>
      </c>
      <c r="E522" s="43">
        <v>15.09</v>
      </c>
      <c r="F522" s="43"/>
      <c r="G522" s="43">
        <v>15.09</v>
      </c>
      <c r="H522" s="19">
        <f t="shared" si="8"/>
        <v>9</v>
      </c>
    </row>
    <row r="523" spans="1:8" ht="30" x14ac:dyDescent="0.25">
      <c r="A523" s="40" t="s">
        <v>1058</v>
      </c>
      <c r="B523" s="40"/>
      <c r="C523" s="41" t="s">
        <v>1059</v>
      </c>
      <c r="D523" s="42"/>
      <c r="E523" s="43"/>
      <c r="F523" s="43"/>
      <c r="G523" s="43"/>
      <c r="H523" s="19">
        <f t="shared" si="8"/>
        <v>5</v>
      </c>
    </row>
    <row r="524" spans="1:8" ht="30" x14ac:dyDescent="0.25">
      <c r="A524" s="40" t="s">
        <v>1060</v>
      </c>
      <c r="B524" s="40"/>
      <c r="C524" s="41" t="s">
        <v>1061</v>
      </c>
      <c r="D524" s="42" t="s">
        <v>156</v>
      </c>
      <c r="E524" s="43">
        <v>9.8699999999999992</v>
      </c>
      <c r="F524" s="43">
        <v>1.1399999999999999</v>
      </c>
      <c r="G524" s="43">
        <v>11.01</v>
      </c>
      <c r="H524" s="19">
        <f t="shared" si="8"/>
        <v>9</v>
      </c>
    </row>
    <row r="525" spans="1:8" ht="30" x14ac:dyDescent="0.25">
      <c r="A525" s="40" t="s">
        <v>1062</v>
      </c>
      <c r="B525" s="40"/>
      <c r="C525" s="41" t="s">
        <v>1063</v>
      </c>
      <c r="D525" s="42" t="s">
        <v>156</v>
      </c>
      <c r="E525" s="43">
        <v>11.12</v>
      </c>
      <c r="F525" s="43">
        <v>1.28</v>
      </c>
      <c r="G525" s="43">
        <v>12.4</v>
      </c>
      <c r="H525" s="19">
        <f t="shared" si="8"/>
        <v>9</v>
      </c>
    </row>
    <row r="526" spans="1:8" ht="30" x14ac:dyDescent="0.25">
      <c r="A526" s="40" t="s">
        <v>1064</v>
      </c>
      <c r="B526" s="40"/>
      <c r="C526" s="41" t="s">
        <v>1065</v>
      </c>
      <c r="D526" s="42" t="s">
        <v>156</v>
      </c>
      <c r="E526" s="43">
        <v>20.53</v>
      </c>
      <c r="F526" s="43">
        <v>0.74</v>
      </c>
      <c r="G526" s="43">
        <v>21.27</v>
      </c>
      <c r="H526" s="19">
        <f t="shared" si="8"/>
        <v>9</v>
      </c>
    </row>
    <row r="527" spans="1:8" ht="30" x14ac:dyDescent="0.25">
      <c r="A527" s="40" t="s">
        <v>1066</v>
      </c>
      <c r="B527" s="40"/>
      <c r="C527" s="41" t="s">
        <v>1067</v>
      </c>
      <c r="D527" s="42" t="s">
        <v>156</v>
      </c>
      <c r="E527" s="43">
        <v>21.68</v>
      </c>
      <c r="F527" s="43">
        <v>0.7</v>
      </c>
      <c r="G527" s="43">
        <v>22.38</v>
      </c>
      <c r="H527" s="19">
        <f t="shared" si="8"/>
        <v>9</v>
      </c>
    </row>
    <row r="528" spans="1:8" x14ac:dyDescent="0.25">
      <c r="A528" s="40" t="s">
        <v>1068</v>
      </c>
      <c r="B528" s="40"/>
      <c r="C528" s="41" t="s">
        <v>1069</v>
      </c>
      <c r="D528" s="42"/>
      <c r="E528" s="43"/>
      <c r="F528" s="43"/>
      <c r="G528" s="43"/>
      <c r="H528" s="19">
        <f t="shared" si="8"/>
        <v>5</v>
      </c>
    </row>
    <row r="529" spans="1:8" x14ac:dyDescent="0.25">
      <c r="A529" s="40" t="s">
        <v>1070</v>
      </c>
      <c r="B529" s="40"/>
      <c r="C529" s="41" t="s">
        <v>1071</v>
      </c>
      <c r="D529" s="42" t="s">
        <v>156</v>
      </c>
      <c r="E529" s="43">
        <v>38.39</v>
      </c>
      <c r="F529" s="43">
        <v>1.65</v>
      </c>
      <c r="G529" s="43">
        <v>40.04</v>
      </c>
      <c r="H529" s="19">
        <f t="shared" si="8"/>
        <v>9</v>
      </c>
    </row>
    <row r="530" spans="1:8" x14ac:dyDescent="0.25">
      <c r="A530" s="40" t="s">
        <v>1072</v>
      </c>
      <c r="B530" s="40"/>
      <c r="C530" s="41" t="s">
        <v>1073</v>
      </c>
      <c r="D530" s="42" t="s">
        <v>156</v>
      </c>
      <c r="E530" s="43">
        <v>32.85</v>
      </c>
      <c r="F530" s="43">
        <v>1.32</v>
      </c>
      <c r="G530" s="43">
        <v>34.17</v>
      </c>
      <c r="H530" s="19">
        <f t="shared" si="8"/>
        <v>9</v>
      </c>
    </row>
    <row r="531" spans="1:8" x14ac:dyDescent="0.25">
      <c r="A531" s="40" t="s">
        <v>1074</v>
      </c>
      <c r="B531" s="40"/>
      <c r="C531" s="41" t="s">
        <v>1075</v>
      </c>
      <c r="D531" s="42"/>
      <c r="E531" s="43"/>
      <c r="F531" s="43"/>
      <c r="G531" s="43"/>
      <c r="H531" s="19">
        <f t="shared" si="8"/>
        <v>5</v>
      </c>
    </row>
    <row r="532" spans="1:8" ht="30" x14ac:dyDescent="0.25">
      <c r="A532" s="40" t="s">
        <v>1076</v>
      </c>
      <c r="B532" s="40"/>
      <c r="C532" s="41" t="s">
        <v>1077</v>
      </c>
      <c r="D532" s="42" t="s">
        <v>156</v>
      </c>
      <c r="E532" s="43">
        <v>278.83</v>
      </c>
      <c r="F532" s="43"/>
      <c r="G532" s="43">
        <v>278.83</v>
      </c>
      <c r="H532" s="19">
        <f t="shared" si="8"/>
        <v>9</v>
      </c>
    </row>
    <row r="533" spans="1:8" x14ac:dyDescent="0.25">
      <c r="A533" s="40" t="s">
        <v>1078</v>
      </c>
      <c r="B533" s="40"/>
      <c r="C533" s="41" t="s">
        <v>1079</v>
      </c>
      <c r="D533" s="42"/>
      <c r="E533" s="43"/>
      <c r="F533" s="43"/>
      <c r="G533" s="43"/>
      <c r="H533" s="19">
        <f t="shared" si="8"/>
        <v>5</v>
      </c>
    </row>
    <row r="534" spans="1:8" ht="30" x14ac:dyDescent="0.25">
      <c r="A534" s="40" t="s">
        <v>1080</v>
      </c>
      <c r="B534" s="40"/>
      <c r="C534" s="41" t="s">
        <v>1081</v>
      </c>
      <c r="D534" s="42" t="s">
        <v>156</v>
      </c>
      <c r="E534" s="43">
        <v>6.75</v>
      </c>
      <c r="F534" s="43">
        <v>0.1</v>
      </c>
      <c r="G534" s="43">
        <v>6.85</v>
      </c>
      <c r="H534" s="19">
        <f t="shared" si="8"/>
        <v>9</v>
      </c>
    </row>
    <row r="535" spans="1:8" x14ac:dyDescent="0.25">
      <c r="A535" s="40" t="s">
        <v>1082</v>
      </c>
      <c r="B535" s="40"/>
      <c r="C535" s="41" t="s">
        <v>1083</v>
      </c>
      <c r="D535" s="42"/>
      <c r="E535" s="43"/>
      <c r="F535" s="43"/>
      <c r="G535" s="43"/>
      <c r="H535" s="19">
        <f t="shared" si="8"/>
        <v>5</v>
      </c>
    </row>
    <row r="536" spans="1:8" ht="30" x14ac:dyDescent="0.25">
      <c r="A536" s="40" t="s">
        <v>1084</v>
      </c>
      <c r="B536" s="40"/>
      <c r="C536" s="41" t="s">
        <v>1085</v>
      </c>
      <c r="D536" s="42" t="s">
        <v>156</v>
      </c>
      <c r="E536" s="43">
        <v>3.86</v>
      </c>
      <c r="F536" s="43">
        <v>2.46</v>
      </c>
      <c r="G536" s="43">
        <v>6.32</v>
      </c>
      <c r="H536" s="19">
        <f t="shared" si="8"/>
        <v>9</v>
      </c>
    </row>
    <row r="537" spans="1:8" ht="30" x14ac:dyDescent="0.25">
      <c r="A537" s="40" t="s">
        <v>1086</v>
      </c>
      <c r="B537" s="40"/>
      <c r="C537" s="41" t="s">
        <v>1087</v>
      </c>
      <c r="D537" s="42" t="s">
        <v>156</v>
      </c>
      <c r="E537" s="43">
        <v>20.99</v>
      </c>
      <c r="F537" s="43">
        <v>2.2599999999999998</v>
      </c>
      <c r="G537" s="43">
        <v>23.25</v>
      </c>
      <c r="H537" s="19">
        <f t="shared" si="8"/>
        <v>9</v>
      </c>
    </row>
    <row r="538" spans="1:8" x14ac:dyDescent="0.25">
      <c r="A538" s="40" t="s">
        <v>1088</v>
      </c>
      <c r="B538" s="40"/>
      <c r="C538" s="41" t="s">
        <v>1089</v>
      </c>
      <c r="D538" s="42"/>
      <c r="E538" s="43"/>
      <c r="F538" s="43"/>
      <c r="G538" s="43"/>
      <c r="H538" s="19">
        <f t="shared" si="8"/>
        <v>5</v>
      </c>
    </row>
    <row r="539" spans="1:8" ht="30" x14ac:dyDescent="0.25">
      <c r="A539" s="40" t="s">
        <v>1090</v>
      </c>
      <c r="B539" s="40"/>
      <c r="C539" s="41" t="s">
        <v>1091</v>
      </c>
      <c r="D539" s="42" t="s">
        <v>156</v>
      </c>
      <c r="E539" s="43">
        <v>18.329999999999998</v>
      </c>
      <c r="F539" s="43">
        <v>0.37</v>
      </c>
      <c r="G539" s="43">
        <v>18.7</v>
      </c>
      <c r="H539" s="19">
        <f t="shared" si="8"/>
        <v>9</v>
      </c>
    </row>
    <row r="540" spans="1:8" ht="30" x14ac:dyDescent="0.25">
      <c r="A540" s="40" t="s">
        <v>1092</v>
      </c>
      <c r="B540" s="40"/>
      <c r="C540" s="41" t="s">
        <v>1093</v>
      </c>
      <c r="D540" s="42" t="s">
        <v>156</v>
      </c>
      <c r="E540" s="43">
        <v>13.04</v>
      </c>
      <c r="F540" s="43">
        <v>0.26</v>
      </c>
      <c r="G540" s="43">
        <v>13.3</v>
      </c>
      <c r="H540" s="19">
        <f t="shared" si="8"/>
        <v>9</v>
      </c>
    </row>
    <row r="541" spans="1:8" ht="30" x14ac:dyDescent="0.25">
      <c r="A541" s="40" t="s">
        <v>1094</v>
      </c>
      <c r="B541" s="40"/>
      <c r="C541" s="41" t="s">
        <v>1095</v>
      </c>
      <c r="D541" s="42" t="s">
        <v>156</v>
      </c>
      <c r="E541" s="43">
        <v>13.23</v>
      </c>
      <c r="F541" s="43">
        <v>0.12</v>
      </c>
      <c r="G541" s="43">
        <v>13.35</v>
      </c>
      <c r="H541" s="19">
        <f t="shared" si="8"/>
        <v>9</v>
      </c>
    </row>
    <row r="542" spans="1:8" ht="30" x14ac:dyDescent="0.25">
      <c r="A542" s="40" t="s">
        <v>1096</v>
      </c>
      <c r="B542" s="40"/>
      <c r="C542" s="41" t="s">
        <v>1097</v>
      </c>
      <c r="D542" s="42" t="s">
        <v>156</v>
      </c>
      <c r="E542" s="43">
        <v>21.05</v>
      </c>
      <c r="F542" s="43">
        <v>0.35</v>
      </c>
      <c r="G542" s="43">
        <v>21.4</v>
      </c>
      <c r="H542" s="19">
        <f t="shared" si="8"/>
        <v>9</v>
      </c>
    </row>
    <row r="543" spans="1:8" x14ac:dyDescent="0.25">
      <c r="A543" s="40" t="s">
        <v>1098</v>
      </c>
      <c r="B543" s="40"/>
      <c r="C543" s="41" t="s">
        <v>1099</v>
      </c>
      <c r="D543" s="42"/>
      <c r="E543" s="43"/>
      <c r="F543" s="43"/>
      <c r="G543" s="43"/>
      <c r="H543" s="19">
        <f t="shared" si="8"/>
        <v>2</v>
      </c>
    </row>
    <row r="544" spans="1:8" x14ac:dyDescent="0.25">
      <c r="A544" s="40" t="s">
        <v>1100</v>
      </c>
      <c r="B544" s="40"/>
      <c r="C544" s="41" t="s">
        <v>1101</v>
      </c>
      <c r="D544" s="42"/>
      <c r="E544" s="43"/>
      <c r="F544" s="43"/>
      <c r="G544" s="43"/>
      <c r="H544" s="19">
        <f t="shared" si="8"/>
        <v>5</v>
      </c>
    </row>
    <row r="545" spans="1:8" x14ac:dyDescent="0.25">
      <c r="A545" s="40" t="s">
        <v>1102</v>
      </c>
      <c r="B545" s="40"/>
      <c r="C545" s="41" t="s">
        <v>1103</v>
      </c>
      <c r="D545" s="42" t="s">
        <v>73</v>
      </c>
      <c r="E545" s="43">
        <v>37.42</v>
      </c>
      <c r="F545" s="43">
        <v>52.03</v>
      </c>
      <c r="G545" s="43">
        <v>89.45</v>
      </c>
      <c r="H545" s="19">
        <f t="shared" si="8"/>
        <v>9</v>
      </c>
    </row>
    <row r="546" spans="1:8" x14ac:dyDescent="0.25">
      <c r="A546" s="40" t="s">
        <v>1104</v>
      </c>
      <c r="B546" s="40"/>
      <c r="C546" s="41" t="s">
        <v>1105</v>
      </c>
      <c r="D546" s="42" t="s">
        <v>73</v>
      </c>
      <c r="E546" s="43">
        <v>20.38</v>
      </c>
      <c r="F546" s="43">
        <v>31.29</v>
      </c>
      <c r="G546" s="43">
        <v>51.67</v>
      </c>
      <c r="H546" s="19">
        <f t="shared" si="8"/>
        <v>9</v>
      </c>
    </row>
    <row r="547" spans="1:8" x14ac:dyDescent="0.25">
      <c r="A547" s="40" t="s">
        <v>1106</v>
      </c>
      <c r="B547" s="40"/>
      <c r="C547" s="41" t="s">
        <v>1107</v>
      </c>
      <c r="D547" s="42" t="s">
        <v>73</v>
      </c>
      <c r="E547" s="43">
        <v>13.71</v>
      </c>
      <c r="F547" s="43">
        <v>7.56</v>
      </c>
      <c r="G547" s="43">
        <v>21.27</v>
      </c>
      <c r="H547" s="19">
        <f t="shared" si="8"/>
        <v>9</v>
      </c>
    </row>
    <row r="548" spans="1:8" x14ac:dyDescent="0.25">
      <c r="A548" s="40" t="s">
        <v>1108</v>
      </c>
      <c r="B548" s="40"/>
      <c r="C548" s="41" t="s">
        <v>1109</v>
      </c>
      <c r="D548" s="42" t="s">
        <v>73</v>
      </c>
      <c r="E548" s="43">
        <v>47.73</v>
      </c>
      <c r="F548" s="43">
        <v>60.54</v>
      </c>
      <c r="G548" s="43">
        <v>108.27</v>
      </c>
      <c r="H548" s="19">
        <f t="shared" si="8"/>
        <v>9</v>
      </c>
    </row>
    <row r="549" spans="1:8" ht="30" x14ac:dyDescent="0.25">
      <c r="A549" s="40" t="s">
        <v>1110</v>
      </c>
      <c r="B549" s="40"/>
      <c r="C549" s="41" t="s">
        <v>1111</v>
      </c>
      <c r="D549" s="42" t="s">
        <v>73</v>
      </c>
      <c r="E549" s="43">
        <v>366.14</v>
      </c>
      <c r="F549" s="43"/>
      <c r="G549" s="43">
        <v>366.14</v>
      </c>
      <c r="H549" s="19">
        <f t="shared" si="8"/>
        <v>9</v>
      </c>
    </row>
    <row r="550" spans="1:8" ht="30" x14ac:dyDescent="0.25">
      <c r="A550" s="40" t="s">
        <v>1112</v>
      </c>
      <c r="B550" s="40"/>
      <c r="C550" s="41" t="s">
        <v>1113</v>
      </c>
      <c r="D550" s="42" t="s">
        <v>73</v>
      </c>
      <c r="E550" s="43">
        <v>401.42</v>
      </c>
      <c r="F550" s="43"/>
      <c r="G550" s="43">
        <v>401.42</v>
      </c>
      <c r="H550" s="19">
        <f t="shared" si="8"/>
        <v>9</v>
      </c>
    </row>
    <row r="551" spans="1:8" ht="30" x14ac:dyDescent="0.25">
      <c r="A551" s="40" t="s">
        <v>1114</v>
      </c>
      <c r="B551" s="40"/>
      <c r="C551" s="41" t="s">
        <v>1115</v>
      </c>
      <c r="D551" s="42" t="s">
        <v>73</v>
      </c>
      <c r="E551" s="43">
        <v>444.93</v>
      </c>
      <c r="F551" s="43"/>
      <c r="G551" s="43">
        <v>444.93</v>
      </c>
      <c r="H551" s="19">
        <f t="shared" si="8"/>
        <v>9</v>
      </c>
    </row>
    <row r="552" spans="1:8" x14ac:dyDescent="0.25">
      <c r="A552" s="40" t="s">
        <v>1116</v>
      </c>
      <c r="B552" s="40"/>
      <c r="C552" s="41" t="s">
        <v>1117</v>
      </c>
      <c r="D552" s="42"/>
      <c r="E552" s="43"/>
      <c r="F552" s="43"/>
      <c r="G552" s="43"/>
      <c r="H552" s="19">
        <f t="shared" si="8"/>
        <v>5</v>
      </c>
    </row>
    <row r="553" spans="1:8" x14ac:dyDescent="0.25">
      <c r="A553" s="40" t="s">
        <v>1118</v>
      </c>
      <c r="B553" s="40"/>
      <c r="C553" s="41" t="s">
        <v>1119</v>
      </c>
      <c r="D553" s="42" t="s">
        <v>156</v>
      </c>
      <c r="E553" s="43">
        <v>20.12</v>
      </c>
      <c r="F553" s="43">
        <v>28.38</v>
      </c>
      <c r="G553" s="43">
        <v>48.5</v>
      </c>
      <c r="H553" s="19">
        <f t="shared" si="8"/>
        <v>9</v>
      </c>
    </row>
    <row r="554" spans="1:8" x14ac:dyDescent="0.25">
      <c r="A554" s="40" t="s">
        <v>1120</v>
      </c>
      <c r="B554" s="40"/>
      <c r="C554" s="41" t="s">
        <v>1121</v>
      </c>
      <c r="D554" s="42" t="s">
        <v>592</v>
      </c>
      <c r="E554" s="43">
        <v>10.029999999999999</v>
      </c>
      <c r="F554" s="43">
        <v>1.95</v>
      </c>
      <c r="G554" s="43">
        <v>11.98</v>
      </c>
      <c r="H554" s="19">
        <f t="shared" si="8"/>
        <v>9</v>
      </c>
    </row>
    <row r="555" spans="1:8" x14ac:dyDescent="0.25">
      <c r="A555" s="40" t="s">
        <v>1122</v>
      </c>
      <c r="B555" s="40"/>
      <c r="C555" s="41" t="s">
        <v>1123</v>
      </c>
      <c r="D555" s="42" t="s">
        <v>1124</v>
      </c>
      <c r="E555" s="43">
        <v>5.97</v>
      </c>
      <c r="F555" s="43">
        <v>1.76</v>
      </c>
      <c r="G555" s="43">
        <v>7.73</v>
      </c>
      <c r="H555" s="19">
        <f t="shared" si="8"/>
        <v>9</v>
      </c>
    </row>
    <row r="556" spans="1:8" x14ac:dyDescent="0.25">
      <c r="A556" s="40" t="s">
        <v>1125</v>
      </c>
      <c r="B556" s="40"/>
      <c r="C556" s="41" t="s">
        <v>1126</v>
      </c>
      <c r="D556" s="42" t="s">
        <v>156</v>
      </c>
      <c r="E556" s="43"/>
      <c r="F556" s="43">
        <v>13.42</v>
      </c>
      <c r="G556" s="43">
        <v>13.42</v>
      </c>
      <c r="H556" s="19">
        <f t="shared" si="8"/>
        <v>9</v>
      </c>
    </row>
    <row r="557" spans="1:8" x14ac:dyDescent="0.25">
      <c r="A557" s="40" t="s">
        <v>1127</v>
      </c>
      <c r="B557" s="40"/>
      <c r="C557" s="41" t="s">
        <v>1128</v>
      </c>
      <c r="D557" s="42"/>
      <c r="E557" s="43"/>
      <c r="F557" s="43"/>
      <c r="G557" s="43"/>
      <c r="H557" s="19">
        <f t="shared" si="8"/>
        <v>5</v>
      </c>
    </row>
    <row r="558" spans="1:8" x14ac:dyDescent="0.25">
      <c r="A558" s="40" t="s">
        <v>1129</v>
      </c>
      <c r="B558" s="40"/>
      <c r="C558" s="41" t="s">
        <v>1130</v>
      </c>
      <c r="D558" s="42" t="s">
        <v>156</v>
      </c>
      <c r="E558" s="43"/>
      <c r="F558" s="43">
        <v>7.83</v>
      </c>
      <c r="G558" s="43">
        <v>7.83</v>
      </c>
      <c r="H558" s="19">
        <f t="shared" si="8"/>
        <v>9</v>
      </c>
    </row>
    <row r="559" spans="1:8" x14ac:dyDescent="0.25">
      <c r="A559" s="40" t="s">
        <v>1131</v>
      </c>
      <c r="B559" s="40"/>
      <c r="C559" s="41" t="s">
        <v>1132</v>
      </c>
      <c r="D559" s="42"/>
      <c r="E559" s="43"/>
      <c r="F559" s="43"/>
      <c r="G559" s="43"/>
      <c r="H559" s="19">
        <f t="shared" si="8"/>
        <v>5</v>
      </c>
    </row>
    <row r="560" spans="1:8" ht="30" x14ac:dyDescent="0.25">
      <c r="A560" s="40" t="s">
        <v>1133</v>
      </c>
      <c r="B560" s="40"/>
      <c r="C560" s="41" t="s">
        <v>1134</v>
      </c>
      <c r="D560" s="42" t="s">
        <v>73</v>
      </c>
      <c r="E560" s="43">
        <v>26.03</v>
      </c>
      <c r="F560" s="43">
        <v>0.66</v>
      </c>
      <c r="G560" s="43">
        <v>26.69</v>
      </c>
      <c r="H560" s="19">
        <f t="shared" si="8"/>
        <v>9</v>
      </c>
    </row>
    <row r="561" spans="1:8" x14ac:dyDescent="0.25">
      <c r="A561" s="40" t="s">
        <v>1135</v>
      </c>
      <c r="B561" s="40"/>
      <c r="C561" s="41" t="s">
        <v>1136</v>
      </c>
      <c r="D561" s="42" t="s">
        <v>156</v>
      </c>
      <c r="E561" s="43">
        <v>131.12</v>
      </c>
      <c r="F561" s="43">
        <v>19.559999999999999</v>
      </c>
      <c r="G561" s="43">
        <v>150.68</v>
      </c>
      <c r="H561" s="19">
        <f t="shared" si="8"/>
        <v>9</v>
      </c>
    </row>
    <row r="562" spans="1:8" x14ac:dyDescent="0.25">
      <c r="A562" s="40" t="s">
        <v>1137</v>
      </c>
      <c r="B562" s="40"/>
      <c r="C562" s="41" t="s">
        <v>1138</v>
      </c>
      <c r="D562" s="42" t="s">
        <v>156</v>
      </c>
      <c r="E562" s="43">
        <v>149.66</v>
      </c>
      <c r="F562" s="43">
        <v>11.73</v>
      </c>
      <c r="G562" s="43">
        <v>161.38999999999999</v>
      </c>
      <c r="H562" s="19">
        <f t="shared" si="8"/>
        <v>9</v>
      </c>
    </row>
    <row r="563" spans="1:8" ht="30" x14ac:dyDescent="0.25">
      <c r="A563" s="40" t="s">
        <v>1139</v>
      </c>
      <c r="B563" s="40"/>
      <c r="C563" s="41" t="s">
        <v>1140</v>
      </c>
      <c r="D563" s="42" t="s">
        <v>73</v>
      </c>
      <c r="E563" s="43">
        <v>5.93</v>
      </c>
      <c r="F563" s="43">
        <v>11.73</v>
      </c>
      <c r="G563" s="43">
        <v>17.66</v>
      </c>
      <c r="H563" s="19">
        <f t="shared" si="8"/>
        <v>9</v>
      </c>
    </row>
    <row r="564" spans="1:8" ht="30" x14ac:dyDescent="0.25">
      <c r="A564" s="40" t="s">
        <v>1141</v>
      </c>
      <c r="B564" s="40"/>
      <c r="C564" s="41" t="s">
        <v>1142</v>
      </c>
      <c r="D564" s="42" t="s">
        <v>73</v>
      </c>
      <c r="E564" s="43">
        <v>8.35</v>
      </c>
      <c r="F564" s="43">
        <v>11.73</v>
      </c>
      <c r="G564" s="43">
        <v>20.079999999999998</v>
      </c>
      <c r="H564" s="19">
        <f t="shared" si="8"/>
        <v>9</v>
      </c>
    </row>
    <row r="565" spans="1:8" ht="30" x14ac:dyDescent="0.25">
      <c r="A565" s="40" t="s">
        <v>1143</v>
      </c>
      <c r="B565" s="40"/>
      <c r="C565" s="41" t="s">
        <v>1144</v>
      </c>
      <c r="D565" s="42" t="s">
        <v>73</v>
      </c>
      <c r="E565" s="43">
        <v>16.46</v>
      </c>
      <c r="F565" s="43">
        <v>11.73</v>
      </c>
      <c r="G565" s="43">
        <v>28.19</v>
      </c>
      <c r="H565" s="19">
        <f t="shared" si="8"/>
        <v>9</v>
      </c>
    </row>
    <row r="566" spans="1:8" x14ac:dyDescent="0.25">
      <c r="A566" s="40" t="s">
        <v>1145</v>
      </c>
      <c r="B566" s="40"/>
      <c r="C566" s="41" t="s">
        <v>1146</v>
      </c>
      <c r="D566" s="42"/>
      <c r="E566" s="43"/>
      <c r="F566" s="43"/>
      <c r="G566" s="43"/>
      <c r="H566" s="19">
        <f t="shared" si="8"/>
        <v>5</v>
      </c>
    </row>
    <row r="567" spans="1:8" x14ac:dyDescent="0.25">
      <c r="A567" s="40" t="s">
        <v>1147</v>
      </c>
      <c r="B567" s="40"/>
      <c r="C567" s="41" t="s">
        <v>1148</v>
      </c>
      <c r="D567" s="42" t="s">
        <v>131</v>
      </c>
      <c r="E567" s="43">
        <v>11.45</v>
      </c>
      <c r="F567" s="43">
        <v>13.69</v>
      </c>
      <c r="G567" s="43">
        <v>25.14</v>
      </c>
      <c r="H567" s="19">
        <f t="shared" si="8"/>
        <v>9</v>
      </c>
    </row>
    <row r="568" spans="1:8" x14ac:dyDescent="0.25">
      <c r="A568" s="40" t="s">
        <v>1149</v>
      </c>
      <c r="B568" s="40"/>
      <c r="C568" s="41" t="s">
        <v>1150</v>
      </c>
      <c r="D568" s="42" t="s">
        <v>131</v>
      </c>
      <c r="E568" s="43">
        <v>16.57</v>
      </c>
      <c r="F568" s="43">
        <v>15.65</v>
      </c>
      <c r="G568" s="43">
        <v>32.22</v>
      </c>
      <c r="H568" s="19">
        <f t="shared" si="8"/>
        <v>9</v>
      </c>
    </row>
    <row r="569" spans="1:8" x14ac:dyDescent="0.25">
      <c r="A569" s="40" t="s">
        <v>1151</v>
      </c>
      <c r="B569" s="40"/>
      <c r="C569" s="41" t="s">
        <v>1152</v>
      </c>
      <c r="D569" s="42" t="s">
        <v>131</v>
      </c>
      <c r="E569" s="43">
        <v>15.99</v>
      </c>
      <c r="F569" s="43">
        <v>19.559999999999999</v>
      </c>
      <c r="G569" s="43">
        <v>35.549999999999997</v>
      </c>
      <c r="H569" s="19">
        <f t="shared" si="8"/>
        <v>9</v>
      </c>
    </row>
    <row r="570" spans="1:8" x14ac:dyDescent="0.25">
      <c r="A570" s="40" t="s">
        <v>1153</v>
      </c>
      <c r="B570" s="40"/>
      <c r="C570" s="41" t="s">
        <v>1154</v>
      </c>
      <c r="D570" s="42"/>
      <c r="E570" s="43"/>
      <c r="F570" s="43"/>
      <c r="G570" s="43"/>
      <c r="H570" s="19">
        <f t="shared" si="8"/>
        <v>5</v>
      </c>
    </row>
    <row r="571" spans="1:8" ht="30" x14ac:dyDescent="0.25">
      <c r="A571" s="40" t="s">
        <v>1155</v>
      </c>
      <c r="B571" s="40"/>
      <c r="C571" s="41" t="s">
        <v>1156</v>
      </c>
      <c r="D571" s="42" t="s">
        <v>70</v>
      </c>
      <c r="E571" s="43">
        <v>12151.28</v>
      </c>
      <c r="F571" s="43"/>
      <c r="G571" s="43">
        <v>12151.28</v>
      </c>
      <c r="H571" s="19">
        <f t="shared" si="8"/>
        <v>9</v>
      </c>
    </row>
    <row r="572" spans="1:8" ht="45" x14ac:dyDescent="0.25">
      <c r="A572" s="40" t="s">
        <v>1157</v>
      </c>
      <c r="B572" s="40"/>
      <c r="C572" s="41" t="s">
        <v>1158</v>
      </c>
      <c r="D572" s="42" t="s">
        <v>1159</v>
      </c>
      <c r="E572" s="43">
        <v>728.44</v>
      </c>
      <c r="F572" s="43"/>
      <c r="G572" s="43">
        <v>728.44</v>
      </c>
      <c r="H572" s="19">
        <f t="shared" si="8"/>
        <v>9</v>
      </c>
    </row>
    <row r="573" spans="1:8" x14ac:dyDescent="0.25">
      <c r="A573" s="40" t="s">
        <v>1160</v>
      </c>
      <c r="B573" s="40"/>
      <c r="C573" s="41" t="s">
        <v>1161</v>
      </c>
      <c r="D573" s="42" t="s">
        <v>21</v>
      </c>
      <c r="E573" s="43">
        <v>419.19</v>
      </c>
      <c r="F573" s="43"/>
      <c r="G573" s="43">
        <v>419.19</v>
      </c>
      <c r="H573" s="19">
        <f t="shared" si="8"/>
        <v>9</v>
      </c>
    </row>
    <row r="574" spans="1:8" ht="30" x14ac:dyDescent="0.25">
      <c r="A574" s="40" t="s">
        <v>1162</v>
      </c>
      <c r="B574" s="40"/>
      <c r="C574" s="41" t="s">
        <v>1163</v>
      </c>
      <c r="D574" s="42" t="s">
        <v>1164</v>
      </c>
      <c r="E574" s="43">
        <v>2.85</v>
      </c>
      <c r="F574" s="43">
        <v>3.53</v>
      </c>
      <c r="G574" s="43">
        <v>6.38</v>
      </c>
      <c r="H574" s="19">
        <f t="shared" si="8"/>
        <v>9</v>
      </c>
    </row>
    <row r="575" spans="1:8" x14ac:dyDescent="0.25">
      <c r="A575" s="40" t="s">
        <v>1165</v>
      </c>
      <c r="B575" s="40"/>
      <c r="C575" s="41" t="s">
        <v>1166</v>
      </c>
      <c r="D575" s="42"/>
      <c r="E575" s="43"/>
      <c r="F575" s="43"/>
      <c r="G575" s="43"/>
      <c r="H575" s="19">
        <f t="shared" si="8"/>
        <v>5</v>
      </c>
    </row>
    <row r="576" spans="1:8" x14ac:dyDescent="0.25">
      <c r="A576" s="40" t="s">
        <v>1167</v>
      </c>
      <c r="B576" s="40"/>
      <c r="C576" s="41" t="s">
        <v>1168</v>
      </c>
      <c r="D576" s="42" t="s">
        <v>156</v>
      </c>
      <c r="E576" s="43">
        <v>153.93</v>
      </c>
      <c r="F576" s="43">
        <v>117.36</v>
      </c>
      <c r="G576" s="43">
        <v>271.29000000000002</v>
      </c>
      <c r="H576" s="19">
        <f t="shared" si="8"/>
        <v>9</v>
      </c>
    </row>
    <row r="577" spans="1:8" x14ac:dyDescent="0.25">
      <c r="A577" s="40" t="s">
        <v>1169</v>
      </c>
      <c r="B577" s="40"/>
      <c r="C577" s="41" t="s">
        <v>1170</v>
      </c>
      <c r="D577" s="42" t="s">
        <v>156</v>
      </c>
      <c r="E577" s="43">
        <v>285.48</v>
      </c>
      <c r="F577" s="43">
        <v>227.04</v>
      </c>
      <c r="G577" s="43">
        <v>512.52</v>
      </c>
      <c r="H577" s="19">
        <f t="shared" si="8"/>
        <v>9</v>
      </c>
    </row>
    <row r="578" spans="1:8" ht="45" x14ac:dyDescent="0.25">
      <c r="A578" s="40" t="s">
        <v>1171</v>
      </c>
      <c r="B578" s="40"/>
      <c r="C578" s="41" t="s">
        <v>1172</v>
      </c>
      <c r="D578" s="42" t="s">
        <v>156</v>
      </c>
      <c r="E578" s="43">
        <v>725.55</v>
      </c>
      <c r="F578" s="43">
        <v>105.57</v>
      </c>
      <c r="G578" s="43">
        <v>831.12</v>
      </c>
      <c r="H578" s="19">
        <f t="shared" si="8"/>
        <v>9</v>
      </c>
    </row>
    <row r="579" spans="1:8" ht="45" x14ac:dyDescent="0.25">
      <c r="A579" s="40" t="s">
        <v>1173</v>
      </c>
      <c r="B579" s="40"/>
      <c r="C579" s="41" t="s">
        <v>1174</v>
      </c>
      <c r="D579" s="42" t="s">
        <v>156</v>
      </c>
      <c r="E579" s="43">
        <v>572.13</v>
      </c>
      <c r="F579" s="43">
        <v>129.66</v>
      </c>
      <c r="G579" s="43">
        <v>701.79</v>
      </c>
      <c r="H579" s="19">
        <f t="shared" si="8"/>
        <v>9</v>
      </c>
    </row>
    <row r="580" spans="1:8" x14ac:dyDescent="0.25">
      <c r="A580" s="40" t="s">
        <v>1175</v>
      </c>
      <c r="B580" s="40"/>
      <c r="C580" s="41" t="s">
        <v>1176</v>
      </c>
      <c r="D580" s="42"/>
      <c r="E580" s="43"/>
      <c r="F580" s="43"/>
      <c r="G580" s="43"/>
      <c r="H580" s="19">
        <f t="shared" si="8"/>
        <v>2</v>
      </c>
    </row>
    <row r="581" spans="1:8" x14ac:dyDescent="0.25">
      <c r="A581" s="40" t="s">
        <v>1177</v>
      </c>
      <c r="B581" s="40"/>
      <c r="C581" s="41" t="s">
        <v>1178</v>
      </c>
      <c r="D581" s="42"/>
      <c r="E581" s="43"/>
      <c r="F581" s="43"/>
      <c r="G581" s="43"/>
      <c r="H581" s="19">
        <f t="shared" si="8"/>
        <v>5</v>
      </c>
    </row>
    <row r="582" spans="1:8" x14ac:dyDescent="0.25">
      <c r="A582" s="40" t="s">
        <v>1179</v>
      </c>
      <c r="B582" s="40"/>
      <c r="C582" s="41" t="s">
        <v>1180</v>
      </c>
      <c r="D582" s="42" t="s">
        <v>73</v>
      </c>
      <c r="E582" s="43">
        <v>42.04</v>
      </c>
      <c r="F582" s="43">
        <v>50.85</v>
      </c>
      <c r="G582" s="43">
        <v>92.89</v>
      </c>
      <c r="H582" s="19">
        <f t="shared" si="8"/>
        <v>9</v>
      </c>
    </row>
    <row r="583" spans="1:8" x14ac:dyDescent="0.25">
      <c r="A583" s="40" t="s">
        <v>1181</v>
      </c>
      <c r="B583" s="40"/>
      <c r="C583" s="41" t="s">
        <v>1182</v>
      </c>
      <c r="D583" s="42" t="s">
        <v>73</v>
      </c>
      <c r="E583" s="43">
        <v>176.28</v>
      </c>
      <c r="F583" s="43">
        <v>58.68</v>
      </c>
      <c r="G583" s="43">
        <v>234.96</v>
      </c>
      <c r="H583" s="19">
        <f t="shared" si="8"/>
        <v>9</v>
      </c>
    </row>
    <row r="584" spans="1:8" x14ac:dyDescent="0.25">
      <c r="A584" s="40" t="s">
        <v>1183</v>
      </c>
      <c r="B584" s="40"/>
      <c r="C584" s="41" t="s">
        <v>1184</v>
      </c>
      <c r="D584" s="42" t="s">
        <v>73</v>
      </c>
      <c r="E584" s="43">
        <v>67.599999999999994</v>
      </c>
      <c r="F584" s="43">
        <v>46.95</v>
      </c>
      <c r="G584" s="43">
        <v>114.55</v>
      </c>
      <c r="H584" s="19">
        <f t="shared" si="8"/>
        <v>9</v>
      </c>
    </row>
    <row r="585" spans="1:8" ht="30" x14ac:dyDescent="0.25">
      <c r="A585" s="40" t="s">
        <v>1185</v>
      </c>
      <c r="B585" s="40"/>
      <c r="C585" s="41" t="s">
        <v>1186</v>
      </c>
      <c r="D585" s="42" t="s">
        <v>73</v>
      </c>
      <c r="E585" s="43"/>
      <c r="F585" s="43">
        <v>6.02</v>
      </c>
      <c r="G585" s="43">
        <v>6.02</v>
      </c>
      <c r="H585" s="19">
        <f t="shared" ref="H585:H648" si="9">LEN(A585)</f>
        <v>9</v>
      </c>
    </row>
    <row r="586" spans="1:8" ht="30" x14ac:dyDescent="0.25">
      <c r="A586" s="40" t="s">
        <v>1187</v>
      </c>
      <c r="B586" s="40"/>
      <c r="C586" s="41" t="s">
        <v>1188</v>
      </c>
      <c r="D586" s="42" t="s">
        <v>73</v>
      </c>
      <c r="E586" s="43"/>
      <c r="F586" s="43">
        <v>7.17</v>
      </c>
      <c r="G586" s="43">
        <v>7.17</v>
      </c>
      <c r="H586" s="19">
        <f t="shared" si="9"/>
        <v>9</v>
      </c>
    </row>
    <row r="587" spans="1:8" x14ac:dyDescent="0.25">
      <c r="A587" s="40" t="s">
        <v>1189</v>
      </c>
      <c r="B587" s="40"/>
      <c r="C587" s="41" t="s">
        <v>1190</v>
      </c>
      <c r="D587" s="42"/>
      <c r="E587" s="43"/>
      <c r="F587" s="43"/>
      <c r="G587" s="43"/>
      <c r="H587" s="19">
        <f t="shared" si="9"/>
        <v>5</v>
      </c>
    </row>
    <row r="588" spans="1:8" x14ac:dyDescent="0.25">
      <c r="A588" s="40" t="s">
        <v>1191</v>
      </c>
      <c r="B588" s="40"/>
      <c r="C588" s="41" t="s">
        <v>1192</v>
      </c>
      <c r="D588" s="42" t="s">
        <v>73</v>
      </c>
      <c r="E588" s="43">
        <v>125.98</v>
      </c>
      <c r="F588" s="43">
        <v>54.77</v>
      </c>
      <c r="G588" s="43">
        <v>180.75</v>
      </c>
      <c r="H588" s="19">
        <f t="shared" si="9"/>
        <v>9</v>
      </c>
    </row>
    <row r="589" spans="1:8" x14ac:dyDescent="0.25">
      <c r="A589" s="40" t="s">
        <v>1193</v>
      </c>
      <c r="B589" s="40"/>
      <c r="C589" s="41" t="s">
        <v>1194</v>
      </c>
      <c r="D589" s="42" t="s">
        <v>73</v>
      </c>
      <c r="E589" s="43">
        <v>130.97999999999999</v>
      </c>
      <c r="F589" s="43">
        <v>54.77</v>
      </c>
      <c r="G589" s="43">
        <v>185.75</v>
      </c>
      <c r="H589" s="19">
        <f t="shared" si="9"/>
        <v>9</v>
      </c>
    </row>
    <row r="590" spans="1:8" x14ac:dyDescent="0.25">
      <c r="A590" s="40" t="s">
        <v>1195</v>
      </c>
      <c r="B590" s="40"/>
      <c r="C590" s="41" t="s">
        <v>1196</v>
      </c>
      <c r="D590" s="42" t="s">
        <v>73</v>
      </c>
      <c r="E590" s="43">
        <v>122.35</v>
      </c>
      <c r="F590" s="43">
        <v>97.8</v>
      </c>
      <c r="G590" s="43">
        <v>220.15</v>
      </c>
      <c r="H590" s="19">
        <f t="shared" si="9"/>
        <v>9</v>
      </c>
    </row>
    <row r="591" spans="1:8" ht="30" x14ac:dyDescent="0.25">
      <c r="A591" s="40" t="s">
        <v>1197</v>
      </c>
      <c r="B591" s="40"/>
      <c r="C591" s="41" t="s">
        <v>1198</v>
      </c>
      <c r="D591" s="42" t="s">
        <v>73</v>
      </c>
      <c r="E591" s="43">
        <v>87.19</v>
      </c>
      <c r="F591" s="43">
        <v>52.81</v>
      </c>
      <c r="G591" s="43">
        <v>140</v>
      </c>
      <c r="H591" s="19">
        <f t="shared" si="9"/>
        <v>9</v>
      </c>
    </row>
    <row r="592" spans="1:8" x14ac:dyDescent="0.25">
      <c r="A592" s="40" t="s">
        <v>1199</v>
      </c>
      <c r="B592" s="40"/>
      <c r="C592" s="41" t="s">
        <v>1200</v>
      </c>
      <c r="D592" s="42" t="s">
        <v>73</v>
      </c>
      <c r="E592" s="43">
        <v>42.95</v>
      </c>
      <c r="F592" s="43">
        <v>43.03</v>
      </c>
      <c r="G592" s="43">
        <v>85.98</v>
      </c>
      <c r="H592" s="19">
        <f t="shared" si="9"/>
        <v>9</v>
      </c>
    </row>
    <row r="593" spans="1:8" x14ac:dyDescent="0.25">
      <c r="A593" s="40" t="s">
        <v>1201</v>
      </c>
      <c r="B593" s="40"/>
      <c r="C593" s="41" t="s">
        <v>1202</v>
      </c>
      <c r="D593" s="42" t="s">
        <v>73</v>
      </c>
      <c r="E593" s="43">
        <v>96.15</v>
      </c>
      <c r="F593" s="43">
        <v>85.61</v>
      </c>
      <c r="G593" s="43">
        <v>181.76</v>
      </c>
      <c r="H593" s="19">
        <f t="shared" si="9"/>
        <v>9</v>
      </c>
    </row>
    <row r="594" spans="1:8" ht="30" x14ac:dyDescent="0.25">
      <c r="A594" s="40" t="s">
        <v>1203</v>
      </c>
      <c r="B594" s="40"/>
      <c r="C594" s="41" t="s">
        <v>1204</v>
      </c>
      <c r="D594" s="42" t="s">
        <v>73</v>
      </c>
      <c r="E594" s="43">
        <v>96.7</v>
      </c>
      <c r="F594" s="43">
        <v>33.67</v>
      </c>
      <c r="G594" s="43">
        <v>130.37</v>
      </c>
      <c r="H594" s="19">
        <f t="shared" si="9"/>
        <v>9</v>
      </c>
    </row>
    <row r="595" spans="1:8" ht="30" x14ac:dyDescent="0.25">
      <c r="A595" s="40" t="s">
        <v>1205</v>
      </c>
      <c r="B595" s="40"/>
      <c r="C595" s="41" t="s">
        <v>1206</v>
      </c>
      <c r="D595" s="42" t="s">
        <v>73</v>
      </c>
      <c r="E595" s="43">
        <v>96.7</v>
      </c>
      <c r="F595" s="43">
        <v>60.06</v>
      </c>
      <c r="G595" s="43">
        <v>156.76</v>
      </c>
      <c r="H595" s="19">
        <f t="shared" si="9"/>
        <v>9</v>
      </c>
    </row>
    <row r="596" spans="1:8" ht="30" x14ac:dyDescent="0.25">
      <c r="A596" s="40" t="s">
        <v>1207</v>
      </c>
      <c r="B596" s="40"/>
      <c r="C596" s="41" t="s">
        <v>1208</v>
      </c>
      <c r="D596" s="42" t="s">
        <v>73</v>
      </c>
      <c r="E596" s="43">
        <v>62.09</v>
      </c>
      <c r="F596" s="43">
        <v>103.09</v>
      </c>
      <c r="G596" s="43">
        <v>165.18</v>
      </c>
      <c r="H596" s="19">
        <f t="shared" si="9"/>
        <v>9</v>
      </c>
    </row>
    <row r="597" spans="1:8" x14ac:dyDescent="0.25">
      <c r="A597" s="40" t="s">
        <v>1209</v>
      </c>
      <c r="B597" s="40"/>
      <c r="C597" s="41" t="s">
        <v>1210</v>
      </c>
      <c r="D597" s="42"/>
      <c r="E597" s="43"/>
      <c r="F597" s="43"/>
      <c r="G597" s="43"/>
      <c r="H597" s="19">
        <f t="shared" si="9"/>
        <v>5</v>
      </c>
    </row>
    <row r="598" spans="1:8" x14ac:dyDescent="0.25">
      <c r="A598" s="40" t="s">
        <v>1211</v>
      </c>
      <c r="B598" s="40"/>
      <c r="C598" s="41" t="s">
        <v>1212</v>
      </c>
      <c r="D598" s="42" t="s">
        <v>131</v>
      </c>
      <c r="E598" s="43">
        <v>93.13</v>
      </c>
      <c r="F598" s="43">
        <v>9.2899999999999991</v>
      </c>
      <c r="G598" s="43">
        <v>102.42</v>
      </c>
      <c r="H598" s="19">
        <f t="shared" si="9"/>
        <v>9</v>
      </c>
    </row>
    <row r="599" spans="1:8" x14ac:dyDescent="0.25">
      <c r="A599" s="40" t="s">
        <v>1213</v>
      </c>
      <c r="B599" s="40"/>
      <c r="C599" s="41" t="s">
        <v>1214</v>
      </c>
      <c r="D599" s="42" t="s">
        <v>131</v>
      </c>
      <c r="E599" s="43">
        <v>145.33000000000001</v>
      </c>
      <c r="F599" s="43">
        <v>9.2899999999999991</v>
      </c>
      <c r="G599" s="43">
        <v>154.62</v>
      </c>
      <c r="H599" s="19">
        <f t="shared" si="9"/>
        <v>9</v>
      </c>
    </row>
    <row r="600" spans="1:8" x14ac:dyDescent="0.25">
      <c r="A600" s="40" t="s">
        <v>1215</v>
      </c>
      <c r="B600" s="40"/>
      <c r="C600" s="41" t="s">
        <v>1216</v>
      </c>
      <c r="D600" s="42" t="s">
        <v>131</v>
      </c>
      <c r="E600" s="43">
        <v>175.42</v>
      </c>
      <c r="F600" s="43">
        <v>9.2899999999999991</v>
      </c>
      <c r="G600" s="43">
        <v>184.71</v>
      </c>
      <c r="H600" s="19">
        <f t="shared" si="9"/>
        <v>9</v>
      </c>
    </row>
    <row r="601" spans="1:8" x14ac:dyDescent="0.25">
      <c r="A601" s="40" t="s">
        <v>1217</v>
      </c>
      <c r="B601" s="40"/>
      <c r="C601" s="41" t="s">
        <v>1218</v>
      </c>
      <c r="D601" s="42" t="s">
        <v>131</v>
      </c>
      <c r="E601" s="43">
        <v>205.28</v>
      </c>
      <c r="F601" s="43">
        <v>9.2899999999999991</v>
      </c>
      <c r="G601" s="43">
        <v>214.57</v>
      </c>
      <c r="H601" s="19">
        <f t="shared" si="9"/>
        <v>9</v>
      </c>
    </row>
    <row r="602" spans="1:8" x14ac:dyDescent="0.25">
      <c r="A602" s="40" t="s">
        <v>1219</v>
      </c>
      <c r="B602" s="40"/>
      <c r="C602" s="41" t="s">
        <v>1220</v>
      </c>
      <c r="D602" s="42" t="s">
        <v>131</v>
      </c>
      <c r="E602" s="43">
        <v>227.21</v>
      </c>
      <c r="F602" s="43">
        <v>9.2899999999999991</v>
      </c>
      <c r="G602" s="43">
        <v>236.5</v>
      </c>
      <c r="H602" s="19">
        <f t="shared" si="9"/>
        <v>9</v>
      </c>
    </row>
    <row r="603" spans="1:8" x14ac:dyDescent="0.25">
      <c r="A603" s="40" t="s">
        <v>1221</v>
      </c>
      <c r="B603" s="40"/>
      <c r="C603" s="41" t="s">
        <v>1222</v>
      </c>
      <c r="D603" s="42" t="s">
        <v>131</v>
      </c>
      <c r="E603" s="43">
        <v>206.08</v>
      </c>
      <c r="F603" s="43">
        <v>9.2899999999999991</v>
      </c>
      <c r="G603" s="43">
        <v>215.37</v>
      </c>
      <c r="H603" s="19">
        <f t="shared" si="9"/>
        <v>9</v>
      </c>
    </row>
    <row r="604" spans="1:8" x14ac:dyDescent="0.25">
      <c r="A604" s="40" t="s">
        <v>1223</v>
      </c>
      <c r="B604" s="40"/>
      <c r="C604" s="41" t="s">
        <v>1224</v>
      </c>
      <c r="D604" s="42"/>
      <c r="E604" s="43"/>
      <c r="F604" s="43"/>
      <c r="G604" s="43"/>
      <c r="H604" s="19">
        <f t="shared" si="9"/>
        <v>5</v>
      </c>
    </row>
    <row r="605" spans="1:8" ht="30" x14ac:dyDescent="0.25">
      <c r="A605" s="40" t="s">
        <v>1225</v>
      </c>
      <c r="B605" s="40"/>
      <c r="C605" s="41" t="s">
        <v>1226</v>
      </c>
      <c r="D605" s="42" t="s">
        <v>156</v>
      </c>
      <c r="E605" s="43">
        <v>398.85</v>
      </c>
      <c r="F605" s="43">
        <v>68.47</v>
      </c>
      <c r="G605" s="43">
        <v>467.32</v>
      </c>
      <c r="H605" s="19">
        <f t="shared" si="9"/>
        <v>9</v>
      </c>
    </row>
    <row r="606" spans="1:8" x14ac:dyDescent="0.25">
      <c r="A606" s="40" t="s">
        <v>1227</v>
      </c>
      <c r="B606" s="40"/>
      <c r="C606" s="41" t="s">
        <v>1228</v>
      </c>
      <c r="D606" s="42"/>
      <c r="E606" s="43"/>
      <c r="F606" s="43"/>
      <c r="G606" s="43"/>
      <c r="H606" s="19">
        <f t="shared" si="9"/>
        <v>2</v>
      </c>
    </row>
    <row r="607" spans="1:8" x14ac:dyDescent="0.25">
      <c r="A607" s="40" t="s">
        <v>1229</v>
      </c>
      <c r="B607" s="40"/>
      <c r="C607" s="41" t="s">
        <v>1230</v>
      </c>
      <c r="D607" s="42"/>
      <c r="E607" s="43"/>
      <c r="F607" s="43"/>
      <c r="G607" s="43"/>
      <c r="H607" s="19">
        <f t="shared" si="9"/>
        <v>5</v>
      </c>
    </row>
    <row r="608" spans="1:8" x14ac:dyDescent="0.25">
      <c r="A608" s="40" t="s">
        <v>1231</v>
      </c>
      <c r="B608" s="40"/>
      <c r="C608" s="41" t="s">
        <v>1232</v>
      </c>
      <c r="D608" s="42" t="s">
        <v>592</v>
      </c>
      <c r="E608" s="43">
        <v>11.04</v>
      </c>
      <c r="F608" s="43">
        <v>2.27</v>
      </c>
      <c r="G608" s="43">
        <v>13.31</v>
      </c>
      <c r="H608" s="19">
        <f t="shared" si="9"/>
        <v>9</v>
      </c>
    </row>
    <row r="609" spans="1:8" x14ac:dyDescent="0.25">
      <c r="A609" s="40" t="s">
        <v>1233</v>
      </c>
      <c r="B609" s="40"/>
      <c r="C609" s="41" t="s">
        <v>1234</v>
      </c>
      <c r="D609" s="42" t="s">
        <v>592</v>
      </c>
      <c r="E609" s="43">
        <v>8.83</v>
      </c>
      <c r="F609" s="43">
        <v>2.27</v>
      </c>
      <c r="G609" s="43">
        <v>11.1</v>
      </c>
      <c r="H609" s="19">
        <f t="shared" si="9"/>
        <v>9</v>
      </c>
    </row>
    <row r="610" spans="1:8" x14ac:dyDescent="0.25">
      <c r="A610" s="40" t="s">
        <v>1235</v>
      </c>
      <c r="B610" s="40"/>
      <c r="C610" s="41" t="s">
        <v>1236</v>
      </c>
      <c r="D610" s="42" t="s">
        <v>592</v>
      </c>
      <c r="E610" s="43">
        <v>9.3800000000000008</v>
      </c>
      <c r="F610" s="43">
        <v>2.27</v>
      </c>
      <c r="G610" s="43">
        <v>11.65</v>
      </c>
      <c r="H610" s="19">
        <f t="shared" si="9"/>
        <v>9</v>
      </c>
    </row>
    <row r="611" spans="1:8" x14ac:dyDescent="0.25">
      <c r="A611" s="40" t="s">
        <v>1237</v>
      </c>
      <c r="B611" s="40"/>
      <c r="C611" s="41" t="s">
        <v>1238</v>
      </c>
      <c r="D611" s="42"/>
      <c r="E611" s="43"/>
      <c r="F611" s="43"/>
      <c r="G611" s="43"/>
      <c r="H611" s="19">
        <f t="shared" si="9"/>
        <v>5</v>
      </c>
    </row>
    <row r="612" spans="1:8" x14ac:dyDescent="0.25">
      <c r="A612" s="40" t="s">
        <v>1239</v>
      </c>
      <c r="B612" s="40"/>
      <c r="C612" s="41" t="s">
        <v>1240</v>
      </c>
      <c r="D612" s="42" t="s">
        <v>592</v>
      </c>
      <c r="E612" s="43">
        <v>11.73</v>
      </c>
      <c r="F612" s="43">
        <v>1.1399999999999999</v>
      </c>
      <c r="G612" s="43">
        <v>12.87</v>
      </c>
      <c r="H612" s="19">
        <f t="shared" si="9"/>
        <v>9</v>
      </c>
    </row>
    <row r="613" spans="1:8" x14ac:dyDescent="0.25">
      <c r="A613" s="40" t="s">
        <v>8274</v>
      </c>
      <c r="B613" s="40"/>
      <c r="C613" s="41" t="s">
        <v>8275</v>
      </c>
      <c r="D613" s="42"/>
      <c r="E613" s="43"/>
      <c r="F613" s="43"/>
      <c r="G613" s="43"/>
      <c r="H613" s="19">
        <f t="shared" si="9"/>
        <v>5</v>
      </c>
    </row>
    <row r="614" spans="1:8" ht="30" x14ac:dyDescent="0.25">
      <c r="A614" s="40" t="s">
        <v>8276</v>
      </c>
      <c r="B614" s="40"/>
      <c r="C614" s="41" t="s">
        <v>8277</v>
      </c>
      <c r="D614" s="42" t="s">
        <v>592</v>
      </c>
      <c r="E614" s="43">
        <v>46.83</v>
      </c>
      <c r="F614" s="43">
        <v>11.4</v>
      </c>
      <c r="G614" s="43">
        <v>58.23</v>
      </c>
      <c r="H614" s="19">
        <f t="shared" si="9"/>
        <v>9</v>
      </c>
    </row>
    <row r="615" spans="1:8" x14ac:dyDescent="0.25">
      <c r="A615" s="40" t="s">
        <v>1241</v>
      </c>
      <c r="B615" s="40"/>
      <c r="C615" s="41" t="s">
        <v>1242</v>
      </c>
      <c r="D615" s="42"/>
      <c r="E615" s="43"/>
      <c r="F615" s="43"/>
      <c r="G615" s="43"/>
      <c r="H615" s="19">
        <f t="shared" si="9"/>
        <v>2</v>
      </c>
    </row>
    <row r="616" spans="1:8" x14ac:dyDescent="0.25">
      <c r="A616" s="40" t="s">
        <v>1243</v>
      </c>
      <c r="B616" s="40"/>
      <c r="C616" s="41" t="s">
        <v>1244</v>
      </c>
      <c r="D616" s="42"/>
      <c r="E616" s="43"/>
      <c r="F616" s="43"/>
      <c r="G616" s="43"/>
      <c r="H616" s="19">
        <f t="shared" si="9"/>
        <v>5</v>
      </c>
    </row>
    <row r="617" spans="1:8" x14ac:dyDescent="0.25">
      <c r="A617" s="40" t="s">
        <v>1245</v>
      </c>
      <c r="B617" s="40"/>
      <c r="C617" s="41" t="s">
        <v>1246</v>
      </c>
      <c r="D617" s="42" t="s">
        <v>156</v>
      </c>
      <c r="E617" s="43">
        <v>443.9</v>
      </c>
      <c r="F617" s="43"/>
      <c r="G617" s="43">
        <v>443.9</v>
      </c>
      <c r="H617" s="19">
        <f t="shared" si="9"/>
        <v>9</v>
      </c>
    </row>
    <row r="618" spans="1:8" x14ac:dyDescent="0.25">
      <c r="A618" s="40" t="s">
        <v>1247</v>
      </c>
      <c r="B618" s="40"/>
      <c r="C618" s="41" t="s">
        <v>1248</v>
      </c>
      <c r="D618" s="42" t="s">
        <v>156</v>
      </c>
      <c r="E618" s="43">
        <v>465.21</v>
      </c>
      <c r="F618" s="43"/>
      <c r="G618" s="43">
        <v>465.21</v>
      </c>
      <c r="H618" s="19">
        <f t="shared" si="9"/>
        <v>9</v>
      </c>
    </row>
    <row r="619" spans="1:8" x14ac:dyDescent="0.25">
      <c r="A619" s="40" t="s">
        <v>1249</v>
      </c>
      <c r="B619" s="40"/>
      <c r="C619" s="41" t="s">
        <v>1250</v>
      </c>
      <c r="D619" s="42" t="s">
        <v>156</v>
      </c>
      <c r="E619" s="43">
        <v>487.57</v>
      </c>
      <c r="F619" s="43"/>
      <c r="G619" s="43">
        <v>487.57</v>
      </c>
      <c r="H619" s="19">
        <f t="shared" si="9"/>
        <v>9</v>
      </c>
    </row>
    <row r="620" spans="1:8" x14ac:dyDescent="0.25">
      <c r="A620" s="40" t="s">
        <v>1251</v>
      </c>
      <c r="B620" s="40"/>
      <c r="C620" s="41" t="s">
        <v>1252</v>
      </c>
      <c r="D620" s="42" t="s">
        <v>156</v>
      </c>
      <c r="E620" s="43">
        <v>510.98</v>
      </c>
      <c r="F620" s="43"/>
      <c r="G620" s="43">
        <v>510.98</v>
      </c>
      <c r="H620" s="19">
        <f t="shared" si="9"/>
        <v>9</v>
      </c>
    </row>
    <row r="621" spans="1:8" x14ac:dyDescent="0.25">
      <c r="A621" s="40" t="s">
        <v>1253</v>
      </c>
      <c r="B621" s="40"/>
      <c r="C621" s="41" t="s">
        <v>1254</v>
      </c>
      <c r="D621" s="42" t="s">
        <v>156</v>
      </c>
      <c r="E621" s="43">
        <v>535.53</v>
      </c>
      <c r="F621" s="43"/>
      <c r="G621" s="43">
        <v>535.53</v>
      </c>
      <c r="H621" s="19">
        <f t="shared" si="9"/>
        <v>9</v>
      </c>
    </row>
    <row r="622" spans="1:8" x14ac:dyDescent="0.25">
      <c r="A622" s="40" t="s">
        <v>1255</v>
      </c>
      <c r="B622" s="40"/>
      <c r="C622" s="41" t="s">
        <v>1256</v>
      </c>
      <c r="D622" s="42" t="s">
        <v>156</v>
      </c>
      <c r="E622" s="43">
        <v>498.56</v>
      </c>
      <c r="F622" s="43"/>
      <c r="G622" s="43">
        <v>498.56</v>
      </c>
      <c r="H622" s="19">
        <f t="shared" si="9"/>
        <v>9</v>
      </c>
    </row>
    <row r="623" spans="1:8" x14ac:dyDescent="0.25">
      <c r="A623" s="40" t="s">
        <v>1257</v>
      </c>
      <c r="B623" s="40"/>
      <c r="C623" s="41" t="s">
        <v>1258</v>
      </c>
      <c r="D623" s="42" t="s">
        <v>156</v>
      </c>
      <c r="E623" s="43">
        <v>519.42999999999995</v>
      </c>
      <c r="F623" s="43"/>
      <c r="G623" s="43">
        <v>519.42999999999995</v>
      </c>
      <c r="H623" s="19">
        <f t="shared" si="9"/>
        <v>9</v>
      </c>
    </row>
    <row r="624" spans="1:8" x14ac:dyDescent="0.25">
      <c r="A624" s="40" t="s">
        <v>1259</v>
      </c>
      <c r="B624" s="40"/>
      <c r="C624" s="41" t="s">
        <v>1260</v>
      </c>
      <c r="D624" s="42" t="s">
        <v>156</v>
      </c>
      <c r="E624" s="43">
        <v>541.75</v>
      </c>
      <c r="F624" s="43"/>
      <c r="G624" s="43">
        <v>541.75</v>
      </c>
      <c r="H624" s="19">
        <f t="shared" si="9"/>
        <v>9</v>
      </c>
    </row>
    <row r="625" spans="1:8" x14ac:dyDescent="0.25">
      <c r="A625" s="40" t="s">
        <v>1261</v>
      </c>
      <c r="B625" s="40"/>
      <c r="C625" s="41" t="s">
        <v>1262</v>
      </c>
      <c r="D625" s="42" t="s">
        <v>156</v>
      </c>
      <c r="E625" s="43">
        <v>565.15</v>
      </c>
      <c r="F625" s="43"/>
      <c r="G625" s="43">
        <v>565.15</v>
      </c>
      <c r="H625" s="19">
        <f t="shared" si="9"/>
        <v>9</v>
      </c>
    </row>
    <row r="626" spans="1:8" x14ac:dyDescent="0.25">
      <c r="A626" s="40" t="s">
        <v>1263</v>
      </c>
      <c r="B626" s="40"/>
      <c r="C626" s="41" t="s">
        <v>1264</v>
      </c>
      <c r="D626" s="42" t="s">
        <v>156</v>
      </c>
      <c r="E626" s="43">
        <v>590.19000000000005</v>
      </c>
      <c r="F626" s="43"/>
      <c r="G626" s="43">
        <v>590.19000000000005</v>
      </c>
      <c r="H626" s="19">
        <f t="shared" si="9"/>
        <v>9</v>
      </c>
    </row>
    <row r="627" spans="1:8" ht="30" x14ac:dyDescent="0.25">
      <c r="A627" s="40" t="s">
        <v>1265</v>
      </c>
      <c r="B627" s="40"/>
      <c r="C627" s="41" t="s">
        <v>1266</v>
      </c>
      <c r="D627" s="42" t="s">
        <v>156</v>
      </c>
      <c r="E627" s="43">
        <v>573.6</v>
      </c>
      <c r="F627" s="43"/>
      <c r="G627" s="43">
        <v>573.6</v>
      </c>
      <c r="H627" s="19">
        <f t="shared" si="9"/>
        <v>9</v>
      </c>
    </row>
    <row r="628" spans="1:8" x14ac:dyDescent="0.25">
      <c r="A628" s="40" t="s">
        <v>8278</v>
      </c>
      <c r="B628" s="40"/>
      <c r="C628" s="41" t="s">
        <v>8279</v>
      </c>
      <c r="D628" s="42" t="s">
        <v>156</v>
      </c>
      <c r="E628" s="43">
        <v>486.01</v>
      </c>
      <c r="F628" s="43"/>
      <c r="G628" s="43">
        <v>486.01</v>
      </c>
      <c r="H628" s="19">
        <f t="shared" si="9"/>
        <v>9</v>
      </c>
    </row>
    <row r="629" spans="1:8" x14ac:dyDescent="0.25">
      <c r="A629" s="40" t="s">
        <v>1267</v>
      </c>
      <c r="B629" s="40"/>
      <c r="C629" s="41" t="s">
        <v>1268</v>
      </c>
      <c r="D629" s="42" t="s">
        <v>156</v>
      </c>
      <c r="E629" s="43">
        <v>557.94000000000005</v>
      </c>
      <c r="F629" s="43"/>
      <c r="G629" s="43">
        <v>557.94000000000005</v>
      </c>
      <c r="H629" s="19">
        <f t="shared" si="9"/>
        <v>9</v>
      </c>
    </row>
    <row r="630" spans="1:8" x14ac:dyDescent="0.25">
      <c r="A630" s="40" t="s">
        <v>1269</v>
      </c>
      <c r="B630" s="40"/>
      <c r="C630" s="41" t="s">
        <v>1270</v>
      </c>
      <c r="D630" s="42"/>
      <c r="E630" s="43"/>
      <c r="F630" s="43"/>
      <c r="G630" s="43"/>
      <c r="H630" s="19">
        <f t="shared" si="9"/>
        <v>5</v>
      </c>
    </row>
    <row r="631" spans="1:8" x14ac:dyDescent="0.25">
      <c r="A631" s="40" t="s">
        <v>1271</v>
      </c>
      <c r="B631" s="40"/>
      <c r="C631" s="41" t="s">
        <v>1272</v>
      </c>
      <c r="D631" s="42" t="s">
        <v>156</v>
      </c>
      <c r="E631" s="43">
        <v>493.5</v>
      </c>
      <c r="F631" s="43"/>
      <c r="G631" s="43">
        <v>493.5</v>
      </c>
      <c r="H631" s="19">
        <f t="shared" si="9"/>
        <v>9</v>
      </c>
    </row>
    <row r="632" spans="1:8" x14ac:dyDescent="0.25">
      <c r="A632" s="40" t="s">
        <v>1273</v>
      </c>
      <c r="B632" s="40"/>
      <c r="C632" s="41" t="s">
        <v>1274</v>
      </c>
      <c r="D632" s="42" t="s">
        <v>156</v>
      </c>
      <c r="E632" s="43">
        <v>518.70000000000005</v>
      </c>
      <c r="F632" s="43"/>
      <c r="G632" s="43">
        <v>518.70000000000005</v>
      </c>
      <c r="H632" s="19">
        <f t="shared" si="9"/>
        <v>9</v>
      </c>
    </row>
    <row r="633" spans="1:8" x14ac:dyDescent="0.25">
      <c r="A633" s="40" t="s">
        <v>1275</v>
      </c>
      <c r="B633" s="40"/>
      <c r="C633" s="41" t="s">
        <v>1276</v>
      </c>
      <c r="D633" s="42" t="s">
        <v>156</v>
      </c>
      <c r="E633" s="43">
        <v>492</v>
      </c>
      <c r="F633" s="43"/>
      <c r="G633" s="43">
        <v>492</v>
      </c>
      <c r="H633" s="19">
        <f t="shared" si="9"/>
        <v>9</v>
      </c>
    </row>
    <row r="634" spans="1:8" ht="30" x14ac:dyDescent="0.25">
      <c r="A634" s="40" t="s">
        <v>1277</v>
      </c>
      <c r="B634" s="40"/>
      <c r="C634" s="41" t="s">
        <v>1278</v>
      </c>
      <c r="D634" s="42"/>
      <c r="E634" s="43"/>
      <c r="F634" s="43"/>
      <c r="G634" s="43"/>
      <c r="H634" s="19">
        <f t="shared" si="9"/>
        <v>5</v>
      </c>
    </row>
    <row r="635" spans="1:8" x14ac:dyDescent="0.25">
      <c r="A635" s="40" t="s">
        <v>1279</v>
      </c>
      <c r="B635" s="40"/>
      <c r="C635" s="41" t="s">
        <v>1280</v>
      </c>
      <c r="D635" s="42" t="s">
        <v>156</v>
      </c>
      <c r="E635" s="43">
        <v>383.49</v>
      </c>
      <c r="F635" s="43">
        <v>105.84</v>
      </c>
      <c r="G635" s="43">
        <v>489.33</v>
      </c>
      <c r="H635" s="19">
        <f t="shared" si="9"/>
        <v>9</v>
      </c>
    </row>
    <row r="636" spans="1:8" ht="30" x14ac:dyDescent="0.25">
      <c r="A636" s="40" t="s">
        <v>1283</v>
      </c>
      <c r="B636" s="40"/>
      <c r="C636" s="41" t="s">
        <v>1284</v>
      </c>
      <c r="D636" s="42"/>
      <c r="E636" s="43"/>
      <c r="F636" s="43"/>
      <c r="G636" s="43"/>
      <c r="H636" s="19">
        <f t="shared" si="9"/>
        <v>5</v>
      </c>
    </row>
    <row r="637" spans="1:8" ht="30" x14ac:dyDescent="0.25">
      <c r="A637" s="40" t="s">
        <v>1285</v>
      </c>
      <c r="B637" s="40"/>
      <c r="C637" s="41" t="s">
        <v>1286</v>
      </c>
      <c r="D637" s="42" t="s">
        <v>156</v>
      </c>
      <c r="E637" s="43">
        <v>310.87</v>
      </c>
      <c r="F637" s="43">
        <v>44.1</v>
      </c>
      <c r="G637" s="43">
        <v>354.97</v>
      </c>
      <c r="H637" s="19">
        <f t="shared" si="9"/>
        <v>9</v>
      </c>
    </row>
    <row r="638" spans="1:8" ht="30" x14ac:dyDescent="0.25">
      <c r="A638" s="40" t="s">
        <v>1287</v>
      </c>
      <c r="B638" s="40"/>
      <c r="C638" s="41" t="s">
        <v>1288</v>
      </c>
      <c r="D638" s="42" t="s">
        <v>156</v>
      </c>
      <c r="E638" s="43">
        <v>341.87</v>
      </c>
      <c r="F638" s="43">
        <v>44.1</v>
      </c>
      <c r="G638" s="43">
        <v>385.97</v>
      </c>
      <c r="H638" s="19">
        <f t="shared" si="9"/>
        <v>9</v>
      </c>
    </row>
    <row r="639" spans="1:8" ht="30" x14ac:dyDescent="0.25">
      <c r="A639" s="40" t="s">
        <v>1289</v>
      </c>
      <c r="B639" s="40"/>
      <c r="C639" s="41" t="s">
        <v>1290</v>
      </c>
      <c r="D639" s="42" t="s">
        <v>156</v>
      </c>
      <c r="E639" s="43">
        <v>407.45</v>
      </c>
      <c r="F639" s="43">
        <v>44.1</v>
      </c>
      <c r="G639" s="43">
        <v>451.55</v>
      </c>
      <c r="H639" s="19">
        <f t="shared" si="9"/>
        <v>9</v>
      </c>
    </row>
    <row r="640" spans="1:8" x14ac:dyDescent="0.25">
      <c r="A640" s="40" t="s">
        <v>1291</v>
      </c>
      <c r="B640" s="40"/>
      <c r="C640" s="41" t="s">
        <v>1292</v>
      </c>
      <c r="D640" s="42"/>
      <c r="E640" s="43"/>
      <c r="F640" s="43"/>
      <c r="G640" s="43"/>
      <c r="H640" s="19">
        <f t="shared" si="9"/>
        <v>5</v>
      </c>
    </row>
    <row r="641" spans="1:8" x14ac:dyDescent="0.25">
      <c r="A641" s="40" t="s">
        <v>1293</v>
      </c>
      <c r="B641" s="40"/>
      <c r="C641" s="41" t="s">
        <v>1294</v>
      </c>
      <c r="D641" s="42" t="s">
        <v>156</v>
      </c>
      <c r="E641" s="43">
        <v>76.31</v>
      </c>
      <c r="F641" s="43">
        <v>44.1</v>
      </c>
      <c r="G641" s="43">
        <v>120.41</v>
      </c>
      <c r="H641" s="19">
        <f t="shared" si="9"/>
        <v>9</v>
      </c>
    </row>
    <row r="642" spans="1:8" x14ac:dyDescent="0.25">
      <c r="A642" s="40" t="s">
        <v>1295</v>
      </c>
      <c r="B642" s="40"/>
      <c r="C642" s="41" t="s">
        <v>1296</v>
      </c>
      <c r="D642" s="42" t="s">
        <v>156</v>
      </c>
      <c r="E642" s="43">
        <v>3833.21</v>
      </c>
      <c r="F642" s="43">
        <v>49.47</v>
      </c>
      <c r="G642" s="43">
        <v>3882.68</v>
      </c>
      <c r="H642" s="19">
        <f t="shared" si="9"/>
        <v>9</v>
      </c>
    </row>
    <row r="643" spans="1:8" x14ac:dyDescent="0.25">
      <c r="A643" s="40" t="s">
        <v>1297</v>
      </c>
      <c r="B643" s="40"/>
      <c r="C643" s="41" t="s">
        <v>1298</v>
      </c>
      <c r="D643" s="42" t="s">
        <v>156</v>
      </c>
      <c r="E643" s="43">
        <v>353.57</v>
      </c>
      <c r="F643" s="43">
        <v>49.47</v>
      </c>
      <c r="G643" s="43">
        <v>403.04</v>
      </c>
      <c r="H643" s="19">
        <f t="shared" si="9"/>
        <v>9</v>
      </c>
    </row>
    <row r="644" spans="1:8" ht="30" x14ac:dyDescent="0.25">
      <c r="A644" s="40" t="s">
        <v>1299</v>
      </c>
      <c r="B644" s="40"/>
      <c r="C644" s="41" t="s">
        <v>1300</v>
      </c>
      <c r="D644" s="42" t="s">
        <v>156</v>
      </c>
      <c r="E644" s="43">
        <v>359.49</v>
      </c>
      <c r="F644" s="43">
        <v>325.2</v>
      </c>
      <c r="G644" s="43">
        <v>684.69</v>
      </c>
      <c r="H644" s="19">
        <f t="shared" si="9"/>
        <v>9</v>
      </c>
    </row>
    <row r="645" spans="1:8" ht="30" x14ac:dyDescent="0.25">
      <c r="A645" s="40" t="s">
        <v>1301</v>
      </c>
      <c r="B645" s="40"/>
      <c r="C645" s="41" t="s">
        <v>1302</v>
      </c>
      <c r="D645" s="42" t="s">
        <v>156</v>
      </c>
      <c r="E645" s="43">
        <v>2056.31</v>
      </c>
      <c r="F645" s="43">
        <v>595.20000000000005</v>
      </c>
      <c r="G645" s="43">
        <v>2651.51</v>
      </c>
      <c r="H645" s="19">
        <f t="shared" si="9"/>
        <v>9</v>
      </c>
    </row>
    <row r="646" spans="1:8" x14ac:dyDescent="0.25">
      <c r="A646" s="40" t="s">
        <v>1303</v>
      </c>
      <c r="B646" s="40"/>
      <c r="C646" s="41" t="s">
        <v>1304</v>
      </c>
      <c r="D646" s="42"/>
      <c r="E646" s="43"/>
      <c r="F646" s="43"/>
      <c r="G646" s="43"/>
      <c r="H646" s="19">
        <f t="shared" si="9"/>
        <v>5</v>
      </c>
    </row>
    <row r="647" spans="1:8" ht="30" x14ac:dyDescent="0.25">
      <c r="A647" s="40" t="s">
        <v>1305</v>
      </c>
      <c r="B647" s="40"/>
      <c r="C647" s="41" t="s">
        <v>1306</v>
      </c>
      <c r="D647" s="42" t="s">
        <v>156</v>
      </c>
      <c r="E647" s="43">
        <v>499.94</v>
      </c>
      <c r="F647" s="43">
        <v>44.1</v>
      </c>
      <c r="G647" s="43">
        <v>544.04</v>
      </c>
      <c r="H647" s="19">
        <f t="shared" si="9"/>
        <v>9</v>
      </c>
    </row>
    <row r="648" spans="1:8" x14ac:dyDescent="0.25">
      <c r="A648" s="40" t="s">
        <v>1307</v>
      </c>
      <c r="B648" s="40"/>
      <c r="C648" s="41" t="s">
        <v>1308</v>
      </c>
      <c r="D648" s="42"/>
      <c r="E648" s="43"/>
      <c r="F648" s="43"/>
      <c r="G648" s="43"/>
      <c r="H648" s="19">
        <f t="shared" si="9"/>
        <v>5</v>
      </c>
    </row>
    <row r="649" spans="1:8" ht="30" x14ac:dyDescent="0.25">
      <c r="A649" s="40" t="s">
        <v>1309</v>
      </c>
      <c r="B649" s="40"/>
      <c r="C649" s="41" t="s">
        <v>1310</v>
      </c>
      <c r="D649" s="42" t="s">
        <v>156</v>
      </c>
      <c r="E649" s="43"/>
      <c r="F649" s="43">
        <v>74.400000000000006</v>
      </c>
      <c r="G649" s="43">
        <v>74.400000000000006</v>
      </c>
      <c r="H649" s="19">
        <f t="shared" ref="H649:H712" si="10">LEN(A649)</f>
        <v>9</v>
      </c>
    </row>
    <row r="650" spans="1:8" ht="30" x14ac:dyDescent="0.25">
      <c r="A650" s="40" t="s">
        <v>1311</v>
      </c>
      <c r="B650" s="40"/>
      <c r="C650" s="41" t="s">
        <v>1312</v>
      </c>
      <c r="D650" s="42" t="s">
        <v>156</v>
      </c>
      <c r="E650" s="43"/>
      <c r="F650" s="43">
        <v>148.80000000000001</v>
      </c>
      <c r="G650" s="43">
        <v>148.80000000000001</v>
      </c>
      <c r="H650" s="19">
        <f t="shared" si="10"/>
        <v>9</v>
      </c>
    </row>
    <row r="651" spans="1:8" ht="30" x14ac:dyDescent="0.25">
      <c r="A651" s="40" t="s">
        <v>1313</v>
      </c>
      <c r="B651" s="40"/>
      <c r="C651" s="41" t="s">
        <v>1314</v>
      </c>
      <c r="D651" s="42" t="s">
        <v>156</v>
      </c>
      <c r="E651" s="43"/>
      <c r="F651" s="43">
        <v>102.78</v>
      </c>
      <c r="G651" s="43">
        <v>102.78</v>
      </c>
      <c r="H651" s="19">
        <f t="shared" si="10"/>
        <v>9</v>
      </c>
    </row>
    <row r="652" spans="1:8" ht="30" x14ac:dyDescent="0.25">
      <c r="A652" s="40" t="s">
        <v>1315</v>
      </c>
      <c r="B652" s="40"/>
      <c r="C652" s="41" t="s">
        <v>1316</v>
      </c>
      <c r="D652" s="42" t="s">
        <v>156</v>
      </c>
      <c r="E652" s="43">
        <v>53.14</v>
      </c>
      <c r="F652" s="43">
        <v>56.76</v>
      </c>
      <c r="G652" s="43">
        <v>109.9</v>
      </c>
      <c r="H652" s="19">
        <f t="shared" si="10"/>
        <v>9</v>
      </c>
    </row>
    <row r="653" spans="1:8" ht="30" x14ac:dyDescent="0.25">
      <c r="A653" s="40" t="s">
        <v>1317</v>
      </c>
      <c r="B653" s="40"/>
      <c r="C653" s="41" t="s">
        <v>1318</v>
      </c>
      <c r="D653" s="42" t="s">
        <v>73</v>
      </c>
      <c r="E653" s="43">
        <v>15.9</v>
      </c>
      <c r="F653" s="43"/>
      <c r="G653" s="43">
        <v>15.9</v>
      </c>
      <c r="H653" s="19">
        <f t="shared" si="10"/>
        <v>9</v>
      </c>
    </row>
    <row r="654" spans="1:8" x14ac:dyDescent="0.25">
      <c r="A654" s="40" t="s">
        <v>1319</v>
      </c>
      <c r="B654" s="40"/>
      <c r="C654" s="41" t="s">
        <v>1320</v>
      </c>
      <c r="D654" s="42"/>
      <c r="E654" s="43"/>
      <c r="F654" s="43"/>
      <c r="G654" s="43"/>
      <c r="H654" s="19">
        <f t="shared" si="10"/>
        <v>5</v>
      </c>
    </row>
    <row r="655" spans="1:8" x14ac:dyDescent="0.25">
      <c r="A655" s="40" t="s">
        <v>1321</v>
      </c>
      <c r="B655" s="40"/>
      <c r="C655" s="41" t="s">
        <v>1322</v>
      </c>
      <c r="D655" s="42" t="s">
        <v>156</v>
      </c>
      <c r="E655" s="43">
        <v>175.44</v>
      </c>
      <c r="F655" s="43">
        <v>61.74</v>
      </c>
      <c r="G655" s="43">
        <v>237.18</v>
      </c>
      <c r="H655" s="19">
        <f t="shared" si="10"/>
        <v>9</v>
      </c>
    </row>
    <row r="656" spans="1:8" x14ac:dyDescent="0.25">
      <c r="A656" s="40" t="s">
        <v>1323</v>
      </c>
      <c r="B656" s="40"/>
      <c r="C656" s="41" t="s">
        <v>1324</v>
      </c>
      <c r="D656" s="42" t="s">
        <v>156</v>
      </c>
      <c r="E656" s="43">
        <v>157.34</v>
      </c>
      <c r="F656" s="43">
        <v>26.46</v>
      </c>
      <c r="G656" s="43">
        <v>183.8</v>
      </c>
      <c r="H656" s="19">
        <f t="shared" si="10"/>
        <v>9</v>
      </c>
    </row>
    <row r="657" spans="1:8" x14ac:dyDescent="0.25">
      <c r="A657" s="40" t="s">
        <v>1325</v>
      </c>
      <c r="B657" s="40"/>
      <c r="C657" s="41" t="s">
        <v>8280</v>
      </c>
      <c r="D657" s="42" t="s">
        <v>73</v>
      </c>
      <c r="E657" s="43">
        <v>3.28</v>
      </c>
      <c r="F657" s="43">
        <v>0.53</v>
      </c>
      <c r="G657" s="43">
        <v>3.81</v>
      </c>
      <c r="H657" s="19">
        <f t="shared" si="10"/>
        <v>9</v>
      </c>
    </row>
    <row r="658" spans="1:8" ht="30" x14ac:dyDescent="0.25">
      <c r="A658" s="40" t="s">
        <v>1327</v>
      </c>
      <c r="B658" s="40"/>
      <c r="C658" s="41" t="s">
        <v>1328</v>
      </c>
      <c r="D658" s="42" t="s">
        <v>156</v>
      </c>
      <c r="E658" s="43">
        <v>920.86</v>
      </c>
      <c r="F658" s="43">
        <v>81.3</v>
      </c>
      <c r="G658" s="43">
        <v>1002.16</v>
      </c>
      <c r="H658" s="19">
        <f t="shared" si="10"/>
        <v>9</v>
      </c>
    </row>
    <row r="659" spans="1:8" x14ac:dyDescent="0.25">
      <c r="A659" s="40" t="s">
        <v>1329</v>
      </c>
      <c r="B659" s="40"/>
      <c r="C659" s="41" t="s">
        <v>1330</v>
      </c>
      <c r="D659" s="42" t="s">
        <v>156</v>
      </c>
      <c r="E659" s="43">
        <v>338.63</v>
      </c>
      <c r="F659" s="43">
        <v>35.28</v>
      </c>
      <c r="G659" s="43">
        <v>373.91</v>
      </c>
      <c r="H659" s="19">
        <f t="shared" si="10"/>
        <v>9</v>
      </c>
    </row>
    <row r="660" spans="1:8" ht="30" x14ac:dyDescent="0.25">
      <c r="A660" s="40" t="s">
        <v>1331</v>
      </c>
      <c r="B660" s="40"/>
      <c r="C660" s="41" t="s">
        <v>1332</v>
      </c>
      <c r="D660" s="42" t="s">
        <v>156</v>
      </c>
      <c r="E660" s="43"/>
      <c r="F660" s="43">
        <v>35.28</v>
      </c>
      <c r="G660" s="43">
        <v>35.28</v>
      </c>
      <c r="H660" s="19">
        <f t="shared" si="10"/>
        <v>9</v>
      </c>
    </row>
    <row r="661" spans="1:8" x14ac:dyDescent="0.25">
      <c r="A661" s="40" t="s">
        <v>1333</v>
      </c>
      <c r="B661" s="40"/>
      <c r="C661" s="41" t="s">
        <v>1334</v>
      </c>
      <c r="D661" s="42" t="s">
        <v>156</v>
      </c>
      <c r="E661" s="43">
        <v>197.73</v>
      </c>
      <c r="F661" s="43">
        <v>17.64</v>
      </c>
      <c r="G661" s="43">
        <v>215.37</v>
      </c>
      <c r="H661" s="19">
        <f t="shared" si="10"/>
        <v>9</v>
      </c>
    </row>
    <row r="662" spans="1:8" x14ac:dyDescent="0.25">
      <c r="A662" s="40" t="s">
        <v>1335</v>
      </c>
      <c r="B662" s="40"/>
      <c r="C662" s="41" t="s">
        <v>1336</v>
      </c>
      <c r="D662" s="42" t="s">
        <v>156</v>
      </c>
      <c r="E662" s="43">
        <v>165.51</v>
      </c>
      <c r="F662" s="43">
        <v>52.92</v>
      </c>
      <c r="G662" s="43">
        <v>218.43</v>
      </c>
      <c r="H662" s="19">
        <f t="shared" si="10"/>
        <v>9</v>
      </c>
    </row>
    <row r="663" spans="1:8" x14ac:dyDescent="0.25">
      <c r="A663" s="40" t="s">
        <v>1337</v>
      </c>
      <c r="B663" s="40"/>
      <c r="C663" s="41" t="s">
        <v>1338</v>
      </c>
      <c r="D663" s="42" t="s">
        <v>156</v>
      </c>
      <c r="E663" s="43">
        <v>175.44</v>
      </c>
      <c r="F663" s="43">
        <v>83.22</v>
      </c>
      <c r="G663" s="43">
        <v>258.66000000000003</v>
      </c>
      <c r="H663" s="19">
        <f t="shared" si="10"/>
        <v>9</v>
      </c>
    </row>
    <row r="664" spans="1:8" x14ac:dyDescent="0.25">
      <c r="A664" s="40" t="s">
        <v>1339</v>
      </c>
      <c r="B664" s="40"/>
      <c r="C664" s="41" t="s">
        <v>1340</v>
      </c>
      <c r="D664" s="42" t="s">
        <v>156</v>
      </c>
      <c r="E664" s="43">
        <v>192.54</v>
      </c>
      <c r="F664" s="43">
        <v>0.18</v>
      </c>
      <c r="G664" s="43">
        <v>192.72</v>
      </c>
      <c r="H664" s="19">
        <f t="shared" si="10"/>
        <v>9</v>
      </c>
    </row>
    <row r="665" spans="1:8" x14ac:dyDescent="0.25">
      <c r="A665" s="40" t="s">
        <v>1341</v>
      </c>
      <c r="B665" s="40"/>
      <c r="C665" s="41" t="s">
        <v>1342</v>
      </c>
      <c r="D665" s="42" t="s">
        <v>156</v>
      </c>
      <c r="E665" s="43">
        <v>339.74</v>
      </c>
      <c r="F665" s="43">
        <v>14.11</v>
      </c>
      <c r="G665" s="43">
        <v>353.85</v>
      </c>
      <c r="H665" s="19">
        <f t="shared" si="10"/>
        <v>9</v>
      </c>
    </row>
    <row r="666" spans="1:8" ht="30" x14ac:dyDescent="0.25">
      <c r="A666" s="40" t="s">
        <v>1343</v>
      </c>
      <c r="B666" s="40"/>
      <c r="C666" s="41" t="s">
        <v>1344</v>
      </c>
      <c r="D666" s="42" t="s">
        <v>156</v>
      </c>
      <c r="E666" s="43">
        <v>1401.36</v>
      </c>
      <c r="F666" s="43">
        <v>14.11</v>
      </c>
      <c r="G666" s="43">
        <v>1415.47</v>
      </c>
      <c r="H666" s="19">
        <f t="shared" si="10"/>
        <v>9</v>
      </c>
    </row>
    <row r="667" spans="1:8" x14ac:dyDescent="0.25">
      <c r="A667" s="40" t="s">
        <v>1345</v>
      </c>
      <c r="B667" s="40"/>
      <c r="C667" s="41" t="s">
        <v>1346</v>
      </c>
      <c r="D667" s="42"/>
      <c r="E667" s="43"/>
      <c r="F667" s="43"/>
      <c r="G667" s="43"/>
      <c r="H667" s="19">
        <f t="shared" si="10"/>
        <v>5</v>
      </c>
    </row>
    <row r="668" spans="1:8" x14ac:dyDescent="0.25">
      <c r="A668" s="40" t="s">
        <v>1347</v>
      </c>
      <c r="B668" s="40"/>
      <c r="C668" s="41" t="s">
        <v>8281</v>
      </c>
      <c r="D668" s="42" t="s">
        <v>73</v>
      </c>
      <c r="E668" s="43">
        <v>2.92</v>
      </c>
      <c r="F668" s="43">
        <v>4.41</v>
      </c>
      <c r="G668" s="43">
        <v>7.33</v>
      </c>
      <c r="H668" s="19">
        <f t="shared" si="10"/>
        <v>9</v>
      </c>
    </row>
    <row r="669" spans="1:8" ht="30" x14ac:dyDescent="0.25">
      <c r="A669" s="40" t="s">
        <v>1349</v>
      </c>
      <c r="B669" s="40"/>
      <c r="C669" s="41" t="s">
        <v>1350</v>
      </c>
      <c r="D669" s="42" t="s">
        <v>131</v>
      </c>
      <c r="E669" s="43">
        <v>19.63</v>
      </c>
      <c r="F669" s="43"/>
      <c r="G669" s="43">
        <v>19.63</v>
      </c>
      <c r="H669" s="19">
        <f t="shared" si="10"/>
        <v>9</v>
      </c>
    </row>
    <row r="670" spans="1:8" x14ac:dyDescent="0.25">
      <c r="A670" s="40" t="s">
        <v>1351</v>
      </c>
      <c r="B670" s="40"/>
      <c r="C670" s="41" t="s">
        <v>1352</v>
      </c>
      <c r="D670" s="42" t="s">
        <v>73</v>
      </c>
      <c r="E670" s="43">
        <v>3.82</v>
      </c>
      <c r="F670" s="43">
        <v>4.41</v>
      </c>
      <c r="G670" s="43">
        <v>8.23</v>
      </c>
      <c r="H670" s="19">
        <f t="shared" si="10"/>
        <v>9</v>
      </c>
    </row>
    <row r="671" spans="1:8" ht="30" x14ac:dyDescent="0.25">
      <c r="A671" s="40" t="s">
        <v>1353</v>
      </c>
      <c r="B671" s="40"/>
      <c r="C671" s="41" t="s">
        <v>1354</v>
      </c>
      <c r="D671" s="42" t="s">
        <v>156</v>
      </c>
      <c r="E671" s="43">
        <v>9225.24</v>
      </c>
      <c r="F671" s="43">
        <v>1532.64</v>
      </c>
      <c r="G671" s="43">
        <v>10757.88</v>
      </c>
      <c r="H671" s="19">
        <f t="shared" si="10"/>
        <v>9</v>
      </c>
    </row>
    <row r="672" spans="1:8" ht="30" x14ac:dyDescent="0.25">
      <c r="A672" s="40" t="s">
        <v>1355</v>
      </c>
      <c r="B672" s="40"/>
      <c r="C672" s="41" t="s">
        <v>1356</v>
      </c>
      <c r="D672" s="42" t="s">
        <v>131</v>
      </c>
      <c r="E672" s="43">
        <v>203.77</v>
      </c>
      <c r="F672" s="43">
        <v>117.36</v>
      </c>
      <c r="G672" s="43">
        <v>321.13</v>
      </c>
      <c r="H672" s="19">
        <f t="shared" si="10"/>
        <v>9</v>
      </c>
    </row>
    <row r="673" spans="1:8" x14ac:dyDescent="0.25">
      <c r="A673" s="40" t="s">
        <v>1357</v>
      </c>
      <c r="B673" s="40"/>
      <c r="C673" s="41" t="s">
        <v>1358</v>
      </c>
      <c r="D673" s="42"/>
      <c r="E673" s="43"/>
      <c r="F673" s="43"/>
      <c r="G673" s="43"/>
      <c r="H673" s="19">
        <f t="shared" si="10"/>
        <v>2</v>
      </c>
    </row>
    <row r="674" spans="1:8" x14ac:dyDescent="0.25">
      <c r="A674" s="40" t="s">
        <v>1359</v>
      </c>
      <c r="B674" s="40"/>
      <c r="C674" s="41" t="s">
        <v>1360</v>
      </c>
      <c r="D674" s="42"/>
      <c r="E674" s="43"/>
      <c r="F674" s="43"/>
      <c r="G674" s="43"/>
      <c r="H674" s="19">
        <f t="shared" si="10"/>
        <v>5</v>
      </c>
    </row>
    <row r="675" spans="1:8" x14ac:dyDescent="0.25">
      <c r="A675" s="40" t="s">
        <v>1361</v>
      </c>
      <c r="B675" s="40"/>
      <c r="C675" s="41" t="s">
        <v>1362</v>
      </c>
      <c r="D675" s="42" t="s">
        <v>131</v>
      </c>
      <c r="E675" s="43">
        <v>18.22</v>
      </c>
      <c r="F675" s="43">
        <v>41.17</v>
      </c>
      <c r="G675" s="43">
        <v>59.39</v>
      </c>
      <c r="H675" s="19">
        <f t="shared" si="10"/>
        <v>9</v>
      </c>
    </row>
    <row r="676" spans="1:8" x14ac:dyDescent="0.25">
      <c r="A676" s="40" t="s">
        <v>1363</v>
      </c>
      <c r="B676" s="40"/>
      <c r="C676" s="41" t="s">
        <v>1364</v>
      </c>
      <c r="D676" s="42" t="s">
        <v>131</v>
      </c>
      <c r="E676" s="43">
        <v>28.41</v>
      </c>
      <c r="F676" s="43">
        <v>42.82</v>
      </c>
      <c r="G676" s="43">
        <v>71.23</v>
      </c>
      <c r="H676" s="19">
        <f t="shared" si="10"/>
        <v>9</v>
      </c>
    </row>
    <row r="677" spans="1:8" x14ac:dyDescent="0.25">
      <c r="A677" s="40" t="s">
        <v>1365</v>
      </c>
      <c r="B677" s="40"/>
      <c r="C677" s="41" t="s">
        <v>1366</v>
      </c>
      <c r="D677" s="42" t="s">
        <v>131</v>
      </c>
      <c r="E677" s="43">
        <v>41.04</v>
      </c>
      <c r="F677" s="43">
        <v>68.150000000000006</v>
      </c>
      <c r="G677" s="43">
        <v>109.19</v>
      </c>
      <c r="H677" s="19">
        <f t="shared" si="10"/>
        <v>9</v>
      </c>
    </row>
    <row r="678" spans="1:8" x14ac:dyDescent="0.25">
      <c r="A678" s="40" t="s">
        <v>1367</v>
      </c>
      <c r="B678" s="40"/>
      <c r="C678" s="41" t="s">
        <v>1368</v>
      </c>
      <c r="D678" s="42"/>
      <c r="E678" s="43"/>
      <c r="F678" s="43"/>
      <c r="G678" s="43"/>
      <c r="H678" s="19">
        <f t="shared" si="10"/>
        <v>5</v>
      </c>
    </row>
    <row r="679" spans="1:8" ht="30" x14ac:dyDescent="0.25">
      <c r="A679" s="40" t="s">
        <v>8282</v>
      </c>
      <c r="B679" s="40"/>
      <c r="C679" s="41" t="s">
        <v>1370</v>
      </c>
      <c r="D679" s="42" t="s">
        <v>70</v>
      </c>
      <c r="E679" s="43">
        <v>24029.200000000001</v>
      </c>
      <c r="F679" s="43"/>
      <c r="G679" s="43">
        <v>24029.200000000001</v>
      </c>
      <c r="H679" s="19">
        <f t="shared" si="10"/>
        <v>9</v>
      </c>
    </row>
    <row r="680" spans="1:8" x14ac:dyDescent="0.25">
      <c r="A680" s="40" t="s">
        <v>8283</v>
      </c>
      <c r="B680" s="40"/>
      <c r="C680" s="41" t="s">
        <v>8284</v>
      </c>
      <c r="D680" s="42" t="s">
        <v>131</v>
      </c>
      <c r="E680" s="43">
        <v>153.58000000000001</v>
      </c>
      <c r="F680" s="43">
        <v>1.76</v>
      </c>
      <c r="G680" s="43">
        <v>155.34</v>
      </c>
      <c r="H680" s="19">
        <f t="shared" si="10"/>
        <v>9</v>
      </c>
    </row>
    <row r="681" spans="1:8" x14ac:dyDescent="0.25">
      <c r="A681" s="40" t="s">
        <v>8285</v>
      </c>
      <c r="B681" s="40"/>
      <c r="C681" s="41" t="s">
        <v>8286</v>
      </c>
      <c r="D681" s="42" t="s">
        <v>131</v>
      </c>
      <c r="E681" s="43">
        <v>165.38</v>
      </c>
      <c r="F681" s="43">
        <v>1.76</v>
      </c>
      <c r="G681" s="43">
        <v>167.14</v>
      </c>
      <c r="H681" s="19">
        <f t="shared" si="10"/>
        <v>9</v>
      </c>
    </row>
    <row r="682" spans="1:8" x14ac:dyDescent="0.25">
      <c r="A682" s="40" t="s">
        <v>8287</v>
      </c>
      <c r="B682" s="40"/>
      <c r="C682" s="41" t="s">
        <v>8288</v>
      </c>
      <c r="D682" s="42" t="s">
        <v>131</v>
      </c>
      <c r="E682" s="43">
        <v>200.45</v>
      </c>
      <c r="F682" s="43">
        <v>1.76</v>
      </c>
      <c r="G682" s="43">
        <v>202.21</v>
      </c>
      <c r="H682" s="19">
        <f t="shared" si="10"/>
        <v>9</v>
      </c>
    </row>
    <row r="683" spans="1:8" x14ac:dyDescent="0.25">
      <c r="A683" s="40" t="s">
        <v>8289</v>
      </c>
      <c r="B683" s="40"/>
      <c r="C683" s="41" t="s">
        <v>8290</v>
      </c>
      <c r="D683" s="42" t="s">
        <v>131</v>
      </c>
      <c r="E683" s="43">
        <v>226.76</v>
      </c>
      <c r="F683" s="43">
        <v>1.76</v>
      </c>
      <c r="G683" s="43">
        <v>228.52</v>
      </c>
      <c r="H683" s="19">
        <f t="shared" si="10"/>
        <v>9</v>
      </c>
    </row>
    <row r="684" spans="1:8" x14ac:dyDescent="0.25">
      <c r="A684" s="40" t="s">
        <v>8291</v>
      </c>
      <c r="B684" s="40"/>
      <c r="C684" s="41" t="s">
        <v>8292</v>
      </c>
      <c r="D684" s="42" t="s">
        <v>131</v>
      </c>
      <c r="E684" s="43">
        <v>265.70999999999998</v>
      </c>
      <c r="F684" s="43">
        <v>1.76</v>
      </c>
      <c r="G684" s="43">
        <v>267.47000000000003</v>
      </c>
      <c r="H684" s="19">
        <f t="shared" si="10"/>
        <v>9</v>
      </c>
    </row>
    <row r="685" spans="1:8" x14ac:dyDescent="0.25">
      <c r="A685" s="40" t="s">
        <v>1383</v>
      </c>
      <c r="B685" s="40"/>
      <c r="C685" s="41" t="s">
        <v>1384</v>
      </c>
      <c r="D685" s="42"/>
      <c r="E685" s="43"/>
      <c r="F685" s="43"/>
      <c r="G685" s="43"/>
      <c r="H685" s="19">
        <f t="shared" si="10"/>
        <v>5</v>
      </c>
    </row>
    <row r="686" spans="1:8" ht="30" x14ac:dyDescent="0.25">
      <c r="A686" s="40" t="s">
        <v>1385</v>
      </c>
      <c r="B686" s="40"/>
      <c r="C686" s="41" t="s">
        <v>1386</v>
      </c>
      <c r="D686" s="42" t="s">
        <v>70</v>
      </c>
      <c r="E686" s="43">
        <v>2238.6</v>
      </c>
      <c r="F686" s="43"/>
      <c r="G686" s="43">
        <v>2238.6</v>
      </c>
      <c r="H686" s="19">
        <f t="shared" si="10"/>
        <v>9</v>
      </c>
    </row>
    <row r="687" spans="1:8" x14ac:dyDescent="0.25">
      <c r="A687" s="40" t="s">
        <v>1387</v>
      </c>
      <c r="B687" s="40"/>
      <c r="C687" s="41" t="s">
        <v>1388</v>
      </c>
      <c r="D687" s="42" t="s">
        <v>131</v>
      </c>
      <c r="E687" s="43">
        <v>38.89</v>
      </c>
      <c r="F687" s="43">
        <v>13.05</v>
      </c>
      <c r="G687" s="43">
        <v>51.94</v>
      </c>
      <c r="H687" s="19">
        <f t="shared" si="10"/>
        <v>9</v>
      </c>
    </row>
    <row r="688" spans="1:8" x14ac:dyDescent="0.25">
      <c r="A688" s="40" t="s">
        <v>1389</v>
      </c>
      <c r="B688" s="40"/>
      <c r="C688" s="41" t="s">
        <v>1390</v>
      </c>
      <c r="D688" s="42" t="s">
        <v>131</v>
      </c>
      <c r="E688" s="43">
        <v>52.52</v>
      </c>
      <c r="F688" s="43">
        <v>18.850000000000001</v>
      </c>
      <c r="G688" s="43">
        <v>71.37</v>
      </c>
      <c r="H688" s="19">
        <f t="shared" si="10"/>
        <v>9</v>
      </c>
    </row>
    <row r="689" spans="1:8" x14ac:dyDescent="0.25">
      <c r="A689" s="40" t="s">
        <v>1391</v>
      </c>
      <c r="B689" s="40"/>
      <c r="C689" s="41" t="s">
        <v>1392</v>
      </c>
      <c r="D689" s="42" t="s">
        <v>131</v>
      </c>
      <c r="E689" s="43">
        <v>70.56</v>
      </c>
      <c r="F689" s="43">
        <v>25.81</v>
      </c>
      <c r="G689" s="43">
        <v>96.37</v>
      </c>
      <c r="H689" s="19">
        <f t="shared" si="10"/>
        <v>9</v>
      </c>
    </row>
    <row r="690" spans="1:8" x14ac:dyDescent="0.25">
      <c r="A690" s="40" t="s">
        <v>1393</v>
      </c>
      <c r="B690" s="40"/>
      <c r="C690" s="41" t="s">
        <v>1394</v>
      </c>
      <c r="D690" s="42" t="s">
        <v>131</v>
      </c>
      <c r="E690" s="43">
        <v>90.73</v>
      </c>
      <c r="F690" s="43">
        <v>34.159999999999997</v>
      </c>
      <c r="G690" s="43">
        <v>124.89</v>
      </c>
      <c r="H690" s="19">
        <f t="shared" si="10"/>
        <v>9</v>
      </c>
    </row>
    <row r="691" spans="1:8" x14ac:dyDescent="0.25">
      <c r="A691" s="40" t="s">
        <v>1395</v>
      </c>
      <c r="B691" s="40"/>
      <c r="C691" s="41" t="s">
        <v>1396</v>
      </c>
      <c r="D691" s="42"/>
      <c r="E691" s="43"/>
      <c r="F691" s="43"/>
      <c r="G691" s="43"/>
      <c r="H691" s="19">
        <f t="shared" si="10"/>
        <v>5</v>
      </c>
    </row>
    <row r="692" spans="1:8" ht="30" x14ac:dyDescent="0.25">
      <c r="A692" s="40" t="s">
        <v>1397</v>
      </c>
      <c r="B692" s="40"/>
      <c r="C692" s="41" t="s">
        <v>1398</v>
      </c>
      <c r="D692" s="42" t="s">
        <v>70</v>
      </c>
      <c r="E692" s="43">
        <v>2490.94</v>
      </c>
      <c r="F692" s="43"/>
      <c r="G692" s="43">
        <v>2490.94</v>
      </c>
      <c r="H692" s="19">
        <f t="shared" si="10"/>
        <v>9</v>
      </c>
    </row>
    <row r="693" spans="1:8" x14ac:dyDescent="0.25">
      <c r="A693" s="40" t="s">
        <v>1399</v>
      </c>
      <c r="B693" s="40"/>
      <c r="C693" s="41" t="s">
        <v>1400</v>
      </c>
      <c r="D693" s="42" t="s">
        <v>131</v>
      </c>
      <c r="E693" s="43">
        <v>64.19</v>
      </c>
      <c r="F693" s="43">
        <v>10.97</v>
      </c>
      <c r="G693" s="43">
        <v>75.16</v>
      </c>
      <c r="H693" s="19">
        <f t="shared" si="10"/>
        <v>9</v>
      </c>
    </row>
    <row r="694" spans="1:8" x14ac:dyDescent="0.25">
      <c r="A694" s="40" t="s">
        <v>1401</v>
      </c>
      <c r="B694" s="40"/>
      <c r="C694" s="41" t="s">
        <v>1402</v>
      </c>
      <c r="D694" s="42" t="s">
        <v>131</v>
      </c>
      <c r="E694" s="43">
        <v>82.16</v>
      </c>
      <c r="F694" s="43">
        <v>15.84</v>
      </c>
      <c r="G694" s="43">
        <v>98</v>
      </c>
      <c r="H694" s="19">
        <f t="shared" si="10"/>
        <v>9</v>
      </c>
    </row>
    <row r="695" spans="1:8" x14ac:dyDescent="0.25">
      <c r="A695" s="40" t="s">
        <v>1403</v>
      </c>
      <c r="B695" s="40"/>
      <c r="C695" s="41" t="s">
        <v>1404</v>
      </c>
      <c r="D695" s="42" t="s">
        <v>131</v>
      </c>
      <c r="E695" s="43">
        <v>103.81</v>
      </c>
      <c r="F695" s="43">
        <v>21.6</v>
      </c>
      <c r="G695" s="43">
        <v>125.41</v>
      </c>
      <c r="H695" s="19">
        <f t="shared" si="10"/>
        <v>9</v>
      </c>
    </row>
    <row r="696" spans="1:8" x14ac:dyDescent="0.25">
      <c r="A696" s="40" t="s">
        <v>1405</v>
      </c>
      <c r="B696" s="40"/>
      <c r="C696" s="41" t="s">
        <v>1406</v>
      </c>
      <c r="D696" s="42" t="s">
        <v>131</v>
      </c>
      <c r="E696" s="43">
        <v>167.51</v>
      </c>
      <c r="F696" s="43">
        <v>28.16</v>
      </c>
      <c r="G696" s="43">
        <v>195.67</v>
      </c>
      <c r="H696" s="19">
        <f t="shared" si="10"/>
        <v>9</v>
      </c>
    </row>
    <row r="697" spans="1:8" x14ac:dyDescent="0.25">
      <c r="A697" s="40" t="s">
        <v>1407</v>
      </c>
      <c r="B697" s="40"/>
      <c r="C697" s="41" t="s">
        <v>1408</v>
      </c>
      <c r="D697" s="42"/>
      <c r="E697" s="43"/>
      <c r="F697" s="43"/>
      <c r="G697" s="43"/>
      <c r="H697" s="19">
        <f t="shared" si="10"/>
        <v>5</v>
      </c>
    </row>
    <row r="698" spans="1:8" ht="30" x14ac:dyDescent="0.25">
      <c r="A698" s="40" t="s">
        <v>1409</v>
      </c>
      <c r="B698" s="40"/>
      <c r="C698" s="41" t="s">
        <v>1410</v>
      </c>
      <c r="D698" s="42" t="s">
        <v>70</v>
      </c>
      <c r="E698" s="43">
        <v>20862.55</v>
      </c>
      <c r="F698" s="43"/>
      <c r="G698" s="43">
        <v>20862.55</v>
      </c>
      <c r="H698" s="19">
        <f t="shared" si="10"/>
        <v>9</v>
      </c>
    </row>
    <row r="699" spans="1:8" x14ac:dyDescent="0.25">
      <c r="A699" s="40" t="s">
        <v>1411</v>
      </c>
      <c r="B699" s="40"/>
      <c r="C699" s="41" t="s">
        <v>1412</v>
      </c>
      <c r="D699" s="42" t="s">
        <v>131</v>
      </c>
      <c r="E699" s="43">
        <v>214.85</v>
      </c>
      <c r="F699" s="43">
        <v>7.98</v>
      </c>
      <c r="G699" s="43">
        <v>222.83</v>
      </c>
      <c r="H699" s="19">
        <f t="shared" si="10"/>
        <v>9</v>
      </c>
    </row>
    <row r="700" spans="1:8" x14ac:dyDescent="0.25">
      <c r="A700" s="40" t="s">
        <v>1413</v>
      </c>
      <c r="B700" s="40"/>
      <c r="C700" s="41" t="s">
        <v>1414</v>
      </c>
      <c r="D700" s="42" t="s">
        <v>131</v>
      </c>
      <c r="E700" s="43">
        <v>224.75</v>
      </c>
      <c r="F700" s="43">
        <v>10.01</v>
      </c>
      <c r="G700" s="43">
        <v>234.76</v>
      </c>
      <c r="H700" s="19">
        <f t="shared" si="10"/>
        <v>9</v>
      </c>
    </row>
    <row r="701" spans="1:8" x14ac:dyDescent="0.25">
      <c r="A701" s="40" t="s">
        <v>1415</v>
      </c>
      <c r="B701" s="40"/>
      <c r="C701" s="41" t="s">
        <v>1416</v>
      </c>
      <c r="D701" s="42" t="s">
        <v>131</v>
      </c>
      <c r="E701" s="43">
        <v>261.64999999999998</v>
      </c>
      <c r="F701" s="43">
        <v>15.15</v>
      </c>
      <c r="G701" s="43">
        <v>276.8</v>
      </c>
      <c r="H701" s="19">
        <f t="shared" si="10"/>
        <v>9</v>
      </c>
    </row>
    <row r="702" spans="1:8" x14ac:dyDescent="0.25">
      <c r="A702" s="40" t="s">
        <v>1417</v>
      </c>
      <c r="B702" s="40"/>
      <c r="C702" s="41" t="s">
        <v>1418</v>
      </c>
      <c r="D702" s="42" t="s">
        <v>131</v>
      </c>
      <c r="E702" s="43">
        <v>297.82</v>
      </c>
      <c r="F702" s="43">
        <v>21.2</v>
      </c>
      <c r="G702" s="43">
        <v>319.02</v>
      </c>
      <c r="H702" s="19">
        <f t="shared" si="10"/>
        <v>9</v>
      </c>
    </row>
    <row r="703" spans="1:8" x14ac:dyDescent="0.25">
      <c r="A703" s="40" t="s">
        <v>1419</v>
      </c>
      <c r="B703" s="40"/>
      <c r="C703" s="41" t="s">
        <v>1420</v>
      </c>
      <c r="D703" s="42" t="s">
        <v>131</v>
      </c>
      <c r="E703" s="43">
        <v>366.7</v>
      </c>
      <c r="F703" s="43">
        <v>32.4</v>
      </c>
      <c r="G703" s="43">
        <v>399.1</v>
      </c>
      <c r="H703" s="19">
        <f t="shared" si="10"/>
        <v>9</v>
      </c>
    </row>
    <row r="704" spans="1:8" x14ac:dyDescent="0.25">
      <c r="A704" s="40" t="s">
        <v>1421</v>
      </c>
      <c r="B704" s="40"/>
      <c r="C704" s="41" t="s">
        <v>1422</v>
      </c>
      <c r="D704" s="42" t="s">
        <v>131</v>
      </c>
      <c r="E704" s="43">
        <v>425.21</v>
      </c>
      <c r="F704" s="43">
        <v>38</v>
      </c>
      <c r="G704" s="43">
        <v>463.21</v>
      </c>
      <c r="H704" s="19">
        <f t="shared" si="10"/>
        <v>9</v>
      </c>
    </row>
    <row r="705" spans="1:8" x14ac:dyDescent="0.25">
      <c r="A705" s="40" t="s">
        <v>1423</v>
      </c>
      <c r="B705" s="40"/>
      <c r="C705" s="41" t="s">
        <v>1424</v>
      </c>
      <c r="D705" s="42" t="s">
        <v>131</v>
      </c>
      <c r="E705" s="43">
        <v>508.51</v>
      </c>
      <c r="F705" s="43">
        <v>44.93</v>
      </c>
      <c r="G705" s="43">
        <v>553.44000000000005</v>
      </c>
      <c r="H705" s="19">
        <f t="shared" si="10"/>
        <v>9</v>
      </c>
    </row>
    <row r="706" spans="1:8" x14ac:dyDescent="0.25">
      <c r="A706" s="40" t="s">
        <v>1425</v>
      </c>
      <c r="B706" s="40"/>
      <c r="C706" s="41" t="s">
        <v>1426</v>
      </c>
      <c r="D706" s="42" t="s">
        <v>131</v>
      </c>
      <c r="E706" s="43">
        <v>596.32000000000005</v>
      </c>
      <c r="F706" s="43">
        <v>38</v>
      </c>
      <c r="G706" s="43">
        <v>634.32000000000005</v>
      </c>
      <c r="H706" s="19">
        <f t="shared" si="10"/>
        <v>9</v>
      </c>
    </row>
    <row r="707" spans="1:8" x14ac:dyDescent="0.25">
      <c r="A707" s="40" t="s">
        <v>1427</v>
      </c>
      <c r="B707" s="40"/>
      <c r="C707" s="41" t="s">
        <v>1428</v>
      </c>
      <c r="D707" s="42" t="s">
        <v>131</v>
      </c>
      <c r="E707" s="43">
        <v>289.47000000000003</v>
      </c>
      <c r="F707" s="43"/>
      <c r="G707" s="43">
        <v>289.47000000000003</v>
      </c>
      <c r="H707" s="19">
        <f t="shared" si="10"/>
        <v>9</v>
      </c>
    </row>
    <row r="708" spans="1:8" x14ac:dyDescent="0.25">
      <c r="A708" s="40" t="s">
        <v>1429</v>
      </c>
      <c r="B708" s="40"/>
      <c r="C708" s="41" t="s">
        <v>1430</v>
      </c>
      <c r="D708" s="42" t="s">
        <v>131</v>
      </c>
      <c r="E708" s="43">
        <v>513.29999999999995</v>
      </c>
      <c r="F708" s="43"/>
      <c r="G708" s="43">
        <v>513.29999999999995</v>
      </c>
      <c r="H708" s="19">
        <f t="shared" si="10"/>
        <v>9</v>
      </c>
    </row>
    <row r="709" spans="1:8" ht="30" x14ac:dyDescent="0.25">
      <c r="A709" s="40" t="s">
        <v>1431</v>
      </c>
      <c r="B709" s="40"/>
      <c r="C709" s="41" t="s">
        <v>1432</v>
      </c>
      <c r="D709" s="42" t="s">
        <v>70</v>
      </c>
      <c r="E709" s="43">
        <v>20862.55</v>
      </c>
      <c r="F709" s="43"/>
      <c r="G709" s="43">
        <v>20862.55</v>
      </c>
      <c r="H709" s="19">
        <f t="shared" si="10"/>
        <v>9</v>
      </c>
    </row>
    <row r="710" spans="1:8" x14ac:dyDescent="0.25">
      <c r="A710" s="40" t="s">
        <v>1433</v>
      </c>
      <c r="B710" s="40"/>
      <c r="C710" s="41" t="s">
        <v>1434</v>
      </c>
      <c r="D710" s="42" t="s">
        <v>131</v>
      </c>
      <c r="E710" s="43">
        <v>1004.01</v>
      </c>
      <c r="F710" s="43"/>
      <c r="G710" s="43">
        <v>1004.01</v>
      </c>
      <c r="H710" s="19">
        <f t="shared" si="10"/>
        <v>9</v>
      </c>
    </row>
    <row r="711" spans="1:8" x14ac:dyDescent="0.25">
      <c r="A711" s="40" t="s">
        <v>1435</v>
      </c>
      <c r="B711" s="40"/>
      <c r="C711" s="41" t="s">
        <v>1436</v>
      </c>
      <c r="D711" s="42" t="s">
        <v>131</v>
      </c>
      <c r="E711" s="43">
        <v>1304.71</v>
      </c>
      <c r="F711" s="43"/>
      <c r="G711" s="43">
        <v>1304.71</v>
      </c>
      <c r="H711" s="19">
        <f t="shared" si="10"/>
        <v>9</v>
      </c>
    </row>
    <row r="712" spans="1:8" x14ac:dyDescent="0.25">
      <c r="A712" s="40" t="s">
        <v>1437</v>
      </c>
      <c r="B712" s="40"/>
      <c r="C712" s="41" t="s">
        <v>1438</v>
      </c>
      <c r="D712" s="42" t="s">
        <v>131</v>
      </c>
      <c r="E712" s="43">
        <v>1446.85</v>
      </c>
      <c r="F712" s="43"/>
      <c r="G712" s="43">
        <v>1446.85</v>
      </c>
      <c r="H712" s="19">
        <f t="shared" si="10"/>
        <v>9</v>
      </c>
    </row>
    <row r="713" spans="1:8" ht="30" x14ac:dyDescent="0.25">
      <c r="A713" s="40" t="s">
        <v>1439</v>
      </c>
      <c r="B713" s="40"/>
      <c r="C713" s="41" t="s">
        <v>1440</v>
      </c>
      <c r="D713" s="42" t="s">
        <v>131</v>
      </c>
      <c r="E713" s="43">
        <v>582.71</v>
      </c>
      <c r="F713" s="43"/>
      <c r="G713" s="43">
        <v>582.71</v>
      </c>
      <c r="H713" s="19">
        <f t="shared" ref="H713:H776" si="11">LEN(A713)</f>
        <v>9</v>
      </c>
    </row>
    <row r="714" spans="1:8" ht="30" x14ac:dyDescent="0.25">
      <c r="A714" s="40" t="s">
        <v>1441</v>
      </c>
      <c r="B714" s="40"/>
      <c r="C714" s="41" t="s">
        <v>1442</v>
      </c>
      <c r="D714" s="42" t="s">
        <v>131</v>
      </c>
      <c r="E714" s="43">
        <v>676.36</v>
      </c>
      <c r="F714" s="43"/>
      <c r="G714" s="43">
        <v>676.36</v>
      </c>
      <c r="H714" s="19">
        <f t="shared" si="11"/>
        <v>9</v>
      </c>
    </row>
    <row r="715" spans="1:8" ht="30" x14ac:dyDescent="0.25">
      <c r="A715" s="40" t="s">
        <v>1443</v>
      </c>
      <c r="B715" s="40"/>
      <c r="C715" s="41" t="s">
        <v>1444</v>
      </c>
      <c r="D715" s="42" t="s">
        <v>156</v>
      </c>
      <c r="E715" s="43">
        <v>502.84</v>
      </c>
      <c r="F715" s="43"/>
      <c r="G715" s="43">
        <v>502.84</v>
      </c>
      <c r="H715" s="19">
        <f t="shared" si="11"/>
        <v>9</v>
      </c>
    </row>
    <row r="716" spans="1:8" x14ac:dyDescent="0.25">
      <c r="A716" s="40" t="s">
        <v>1445</v>
      </c>
      <c r="B716" s="40"/>
      <c r="C716" s="41" t="s">
        <v>1446</v>
      </c>
      <c r="D716" s="42"/>
      <c r="E716" s="43"/>
      <c r="F716" s="43"/>
      <c r="G716" s="43"/>
      <c r="H716" s="19">
        <f t="shared" si="11"/>
        <v>5</v>
      </c>
    </row>
    <row r="717" spans="1:8" ht="30" x14ac:dyDescent="0.25">
      <c r="A717" s="40" t="s">
        <v>1447</v>
      </c>
      <c r="B717" s="40"/>
      <c r="C717" s="41" t="s">
        <v>1448</v>
      </c>
      <c r="D717" s="42" t="s">
        <v>70</v>
      </c>
      <c r="E717" s="43">
        <v>1978.99</v>
      </c>
      <c r="F717" s="43"/>
      <c r="G717" s="43">
        <v>1978.99</v>
      </c>
      <c r="H717" s="19">
        <f t="shared" si="11"/>
        <v>9</v>
      </c>
    </row>
    <row r="718" spans="1:8" x14ac:dyDescent="0.25">
      <c r="A718" s="40" t="s">
        <v>1449</v>
      </c>
      <c r="B718" s="40"/>
      <c r="C718" s="41" t="s">
        <v>1450</v>
      </c>
      <c r="D718" s="42" t="s">
        <v>131</v>
      </c>
      <c r="E718" s="43">
        <v>32.79</v>
      </c>
      <c r="F718" s="43"/>
      <c r="G718" s="43">
        <v>32.79</v>
      </c>
      <c r="H718" s="19">
        <f t="shared" si="11"/>
        <v>9</v>
      </c>
    </row>
    <row r="719" spans="1:8" x14ac:dyDescent="0.25">
      <c r="A719" s="40" t="s">
        <v>1451</v>
      </c>
      <c r="B719" s="40"/>
      <c r="C719" s="41" t="s">
        <v>1452</v>
      </c>
      <c r="D719" s="42" t="s">
        <v>131</v>
      </c>
      <c r="E719" s="43">
        <v>39.01</v>
      </c>
      <c r="F719" s="43"/>
      <c r="G719" s="43">
        <v>39.01</v>
      </c>
      <c r="H719" s="19">
        <f t="shared" si="11"/>
        <v>9</v>
      </c>
    </row>
    <row r="720" spans="1:8" x14ac:dyDescent="0.25">
      <c r="A720" s="40" t="s">
        <v>1453</v>
      </c>
      <c r="B720" s="40"/>
      <c r="C720" s="41" t="s">
        <v>1454</v>
      </c>
      <c r="D720" s="42" t="s">
        <v>131</v>
      </c>
      <c r="E720" s="43">
        <v>57.34</v>
      </c>
      <c r="F720" s="43"/>
      <c r="G720" s="43">
        <v>57.34</v>
      </c>
      <c r="H720" s="19">
        <f t="shared" si="11"/>
        <v>9</v>
      </c>
    </row>
    <row r="721" spans="1:8" ht="30" x14ac:dyDescent="0.25">
      <c r="A721" s="40" t="s">
        <v>1455</v>
      </c>
      <c r="B721" s="40"/>
      <c r="C721" s="41" t="s">
        <v>1456</v>
      </c>
      <c r="D721" s="42" t="s">
        <v>156</v>
      </c>
      <c r="E721" s="43"/>
      <c r="F721" s="43">
        <v>433.7</v>
      </c>
      <c r="G721" s="43">
        <v>433.7</v>
      </c>
      <c r="H721" s="19">
        <f t="shared" si="11"/>
        <v>9</v>
      </c>
    </row>
    <row r="722" spans="1:8" x14ac:dyDescent="0.25">
      <c r="A722" s="40" t="s">
        <v>1457</v>
      </c>
      <c r="B722" s="40"/>
      <c r="C722" s="41" t="s">
        <v>1458</v>
      </c>
      <c r="D722" s="42"/>
      <c r="E722" s="43"/>
      <c r="F722" s="43"/>
      <c r="G722" s="43"/>
      <c r="H722" s="19">
        <f t="shared" si="11"/>
        <v>5</v>
      </c>
    </row>
    <row r="723" spans="1:8" ht="30" x14ac:dyDescent="0.25">
      <c r="A723" s="40" t="s">
        <v>1459</v>
      </c>
      <c r="B723" s="40"/>
      <c r="C723" s="41" t="s">
        <v>1460</v>
      </c>
      <c r="D723" s="42" t="s">
        <v>70</v>
      </c>
      <c r="E723" s="43">
        <v>36701.769999999997</v>
      </c>
      <c r="F723" s="43"/>
      <c r="G723" s="43">
        <v>36701.769999999997</v>
      </c>
      <c r="H723" s="19">
        <f t="shared" si="11"/>
        <v>9</v>
      </c>
    </row>
    <row r="724" spans="1:8" x14ac:dyDescent="0.25">
      <c r="A724" s="40" t="s">
        <v>1461</v>
      </c>
      <c r="B724" s="40"/>
      <c r="C724" s="41" t="s">
        <v>1462</v>
      </c>
      <c r="D724" s="42" t="s">
        <v>131</v>
      </c>
      <c r="E724" s="43">
        <v>39.72</v>
      </c>
      <c r="F724" s="43">
        <v>4.7</v>
      </c>
      <c r="G724" s="43">
        <v>44.42</v>
      </c>
      <c r="H724" s="19">
        <f t="shared" si="11"/>
        <v>9</v>
      </c>
    </row>
    <row r="725" spans="1:8" x14ac:dyDescent="0.25">
      <c r="A725" s="40" t="s">
        <v>1463</v>
      </c>
      <c r="B725" s="40"/>
      <c r="C725" s="41" t="s">
        <v>1464</v>
      </c>
      <c r="D725" s="42" t="s">
        <v>131</v>
      </c>
      <c r="E725" s="43">
        <v>49.1</v>
      </c>
      <c r="F725" s="43">
        <v>4.7</v>
      </c>
      <c r="G725" s="43">
        <v>53.8</v>
      </c>
      <c r="H725" s="19">
        <f t="shared" si="11"/>
        <v>9</v>
      </c>
    </row>
    <row r="726" spans="1:8" x14ac:dyDescent="0.25">
      <c r="A726" s="40" t="s">
        <v>1465</v>
      </c>
      <c r="B726" s="40"/>
      <c r="C726" s="41" t="s">
        <v>1466</v>
      </c>
      <c r="D726" s="42" t="s">
        <v>131</v>
      </c>
      <c r="E726" s="43">
        <v>58.5</v>
      </c>
      <c r="F726" s="43">
        <v>4.7</v>
      </c>
      <c r="G726" s="43">
        <v>63.2</v>
      </c>
      <c r="H726" s="19">
        <f t="shared" si="11"/>
        <v>9</v>
      </c>
    </row>
    <row r="727" spans="1:8" x14ac:dyDescent="0.25">
      <c r="A727" s="40" t="s">
        <v>1467</v>
      </c>
      <c r="B727" s="40"/>
      <c r="C727" s="41" t="s">
        <v>1468</v>
      </c>
      <c r="D727" s="42" t="s">
        <v>131</v>
      </c>
      <c r="E727" s="43">
        <v>67.42</v>
      </c>
      <c r="F727" s="43">
        <v>4.7</v>
      </c>
      <c r="G727" s="43">
        <v>72.12</v>
      </c>
      <c r="H727" s="19">
        <f t="shared" si="11"/>
        <v>9</v>
      </c>
    </row>
    <row r="728" spans="1:8" x14ac:dyDescent="0.25">
      <c r="A728" s="40" t="s">
        <v>1469</v>
      </c>
      <c r="B728" s="40"/>
      <c r="C728" s="41" t="s">
        <v>1470</v>
      </c>
      <c r="D728" s="42" t="s">
        <v>131</v>
      </c>
      <c r="E728" s="43">
        <v>81.61</v>
      </c>
      <c r="F728" s="43">
        <v>4.7</v>
      </c>
      <c r="G728" s="43">
        <v>86.31</v>
      </c>
      <c r="H728" s="19">
        <f t="shared" si="11"/>
        <v>9</v>
      </c>
    </row>
    <row r="729" spans="1:8" x14ac:dyDescent="0.25">
      <c r="A729" s="40" t="s">
        <v>1471</v>
      </c>
      <c r="B729" s="40"/>
      <c r="C729" s="41" t="s">
        <v>1472</v>
      </c>
      <c r="D729" s="42" t="s">
        <v>131</v>
      </c>
      <c r="E729" s="43">
        <v>101.47</v>
      </c>
      <c r="F729" s="43">
        <v>4.7</v>
      </c>
      <c r="G729" s="43">
        <v>106.17</v>
      </c>
      <c r="H729" s="19">
        <f t="shared" si="11"/>
        <v>9</v>
      </c>
    </row>
    <row r="730" spans="1:8" x14ac:dyDescent="0.25">
      <c r="A730" s="40" t="s">
        <v>1473</v>
      </c>
      <c r="B730" s="40"/>
      <c r="C730" s="41" t="s">
        <v>1474</v>
      </c>
      <c r="D730" s="42" t="s">
        <v>131</v>
      </c>
      <c r="E730" s="43">
        <v>124.62</v>
      </c>
      <c r="F730" s="43">
        <v>4.7</v>
      </c>
      <c r="G730" s="43">
        <v>129.32</v>
      </c>
      <c r="H730" s="19">
        <f t="shared" si="11"/>
        <v>9</v>
      </c>
    </row>
    <row r="731" spans="1:8" x14ac:dyDescent="0.25">
      <c r="A731" s="40" t="s">
        <v>1475</v>
      </c>
      <c r="B731" s="40"/>
      <c r="C731" s="41" t="s">
        <v>1476</v>
      </c>
      <c r="D731" s="42" t="s">
        <v>131</v>
      </c>
      <c r="E731" s="43">
        <v>152.87</v>
      </c>
      <c r="F731" s="43">
        <v>4.7</v>
      </c>
      <c r="G731" s="43">
        <v>157.57</v>
      </c>
      <c r="H731" s="19">
        <f t="shared" si="11"/>
        <v>9</v>
      </c>
    </row>
    <row r="732" spans="1:8" x14ac:dyDescent="0.25">
      <c r="A732" s="40" t="s">
        <v>1477</v>
      </c>
      <c r="B732" s="40"/>
      <c r="C732" s="41" t="s">
        <v>1478</v>
      </c>
      <c r="D732" s="42"/>
      <c r="E732" s="43"/>
      <c r="F732" s="43"/>
      <c r="G732" s="43"/>
      <c r="H732" s="19">
        <f t="shared" si="11"/>
        <v>5</v>
      </c>
    </row>
    <row r="733" spans="1:8" ht="30" x14ac:dyDescent="0.25">
      <c r="A733" s="40" t="s">
        <v>1479</v>
      </c>
      <c r="B733" s="40"/>
      <c r="C733" s="41" t="s">
        <v>1480</v>
      </c>
      <c r="D733" s="42" t="s">
        <v>70</v>
      </c>
      <c r="E733" s="43">
        <v>21901.02</v>
      </c>
      <c r="F733" s="43"/>
      <c r="G733" s="43">
        <v>21901.02</v>
      </c>
      <c r="H733" s="19">
        <f t="shared" si="11"/>
        <v>9</v>
      </c>
    </row>
    <row r="734" spans="1:8" ht="30" x14ac:dyDescent="0.25">
      <c r="A734" s="40" t="s">
        <v>1481</v>
      </c>
      <c r="B734" s="40"/>
      <c r="C734" s="41" t="s">
        <v>1482</v>
      </c>
      <c r="D734" s="42" t="s">
        <v>131</v>
      </c>
      <c r="E734" s="43">
        <v>284.95999999999998</v>
      </c>
      <c r="F734" s="43">
        <v>21.2</v>
      </c>
      <c r="G734" s="43">
        <v>306.16000000000003</v>
      </c>
      <c r="H734" s="19">
        <f t="shared" si="11"/>
        <v>9</v>
      </c>
    </row>
    <row r="735" spans="1:8" ht="30" x14ac:dyDescent="0.25">
      <c r="A735" s="40" t="s">
        <v>1483</v>
      </c>
      <c r="B735" s="40"/>
      <c r="C735" s="41" t="s">
        <v>1484</v>
      </c>
      <c r="D735" s="42" t="s">
        <v>131</v>
      </c>
      <c r="E735" s="43">
        <v>347.02</v>
      </c>
      <c r="F735" s="43">
        <v>32.4</v>
      </c>
      <c r="G735" s="43">
        <v>379.42</v>
      </c>
      <c r="H735" s="19">
        <f t="shared" si="11"/>
        <v>9</v>
      </c>
    </row>
    <row r="736" spans="1:8" ht="30" x14ac:dyDescent="0.25">
      <c r="A736" s="40" t="s">
        <v>1485</v>
      </c>
      <c r="B736" s="40"/>
      <c r="C736" s="41" t="s">
        <v>1486</v>
      </c>
      <c r="D736" s="42" t="s">
        <v>131</v>
      </c>
      <c r="E736" s="43">
        <v>422.25</v>
      </c>
      <c r="F736" s="43">
        <v>38</v>
      </c>
      <c r="G736" s="43">
        <v>460.25</v>
      </c>
      <c r="H736" s="19">
        <f t="shared" si="11"/>
        <v>9</v>
      </c>
    </row>
    <row r="737" spans="1:8" x14ac:dyDescent="0.25">
      <c r="A737" s="40" t="s">
        <v>1487</v>
      </c>
      <c r="B737" s="40"/>
      <c r="C737" s="41" t="s">
        <v>1488</v>
      </c>
      <c r="D737" s="42"/>
      <c r="E737" s="43"/>
      <c r="F737" s="43"/>
      <c r="G737" s="43"/>
      <c r="H737" s="19">
        <f t="shared" si="11"/>
        <v>2</v>
      </c>
    </row>
    <row r="738" spans="1:8" x14ac:dyDescent="0.25">
      <c r="A738" s="40" t="s">
        <v>1489</v>
      </c>
      <c r="B738" s="40"/>
      <c r="C738" s="41" t="s">
        <v>1490</v>
      </c>
      <c r="D738" s="42"/>
      <c r="E738" s="43"/>
      <c r="F738" s="43"/>
      <c r="G738" s="43"/>
      <c r="H738" s="19">
        <f t="shared" si="11"/>
        <v>5</v>
      </c>
    </row>
    <row r="739" spans="1:8" ht="30" x14ac:dyDescent="0.25">
      <c r="A739" s="40" t="s">
        <v>1491</v>
      </c>
      <c r="B739" s="40"/>
      <c r="C739" s="41" t="s">
        <v>1492</v>
      </c>
      <c r="D739" s="42" t="s">
        <v>73</v>
      </c>
      <c r="E739" s="43">
        <v>133.22</v>
      </c>
      <c r="F739" s="43">
        <v>28.48</v>
      </c>
      <c r="G739" s="43">
        <v>161.69999999999999</v>
      </c>
      <c r="H739" s="19">
        <f t="shared" si="11"/>
        <v>9</v>
      </c>
    </row>
    <row r="740" spans="1:8" ht="30" x14ac:dyDescent="0.25">
      <c r="A740" s="40" t="s">
        <v>1493</v>
      </c>
      <c r="B740" s="40"/>
      <c r="C740" s="41" t="s">
        <v>1494</v>
      </c>
      <c r="D740" s="42" t="s">
        <v>73</v>
      </c>
      <c r="E740" s="43">
        <v>123.97</v>
      </c>
      <c r="F740" s="43">
        <v>31.31</v>
      </c>
      <c r="G740" s="43">
        <v>155.28</v>
      </c>
      <c r="H740" s="19">
        <f t="shared" si="11"/>
        <v>9</v>
      </c>
    </row>
    <row r="741" spans="1:8" ht="30" x14ac:dyDescent="0.25">
      <c r="A741" s="40" t="s">
        <v>1495</v>
      </c>
      <c r="B741" s="40"/>
      <c r="C741" s="41" t="s">
        <v>1496</v>
      </c>
      <c r="D741" s="42" t="s">
        <v>73</v>
      </c>
      <c r="E741" s="43">
        <v>149.43</v>
      </c>
      <c r="F741" s="43">
        <v>34.159999999999997</v>
      </c>
      <c r="G741" s="43">
        <v>183.59</v>
      </c>
      <c r="H741" s="19">
        <f t="shared" si="11"/>
        <v>9</v>
      </c>
    </row>
    <row r="742" spans="1:8" ht="30" x14ac:dyDescent="0.25">
      <c r="A742" s="40" t="s">
        <v>1497</v>
      </c>
      <c r="B742" s="40"/>
      <c r="C742" s="41" t="s">
        <v>1498</v>
      </c>
      <c r="D742" s="42" t="s">
        <v>73</v>
      </c>
      <c r="E742" s="43">
        <v>175.87</v>
      </c>
      <c r="F742" s="43">
        <v>36.99</v>
      </c>
      <c r="G742" s="43">
        <v>212.86</v>
      </c>
      <c r="H742" s="19">
        <f t="shared" si="11"/>
        <v>9</v>
      </c>
    </row>
    <row r="743" spans="1:8" ht="30" x14ac:dyDescent="0.25">
      <c r="A743" s="40" t="s">
        <v>1499</v>
      </c>
      <c r="B743" s="40"/>
      <c r="C743" s="41" t="s">
        <v>1500</v>
      </c>
      <c r="D743" s="42" t="s">
        <v>73</v>
      </c>
      <c r="E743" s="43">
        <v>230.86</v>
      </c>
      <c r="F743" s="43">
        <v>40.6</v>
      </c>
      <c r="G743" s="43">
        <v>271.45999999999998</v>
      </c>
      <c r="H743" s="19">
        <f t="shared" si="11"/>
        <v>9</v>
      </c>
    </row>
    <row r="744" spans="1:8" ht="30" x14ac:dyDescent="0.25">
      <c r="A744" s="40" t="s">
        <v>1501</v>
      </c>
      <c r="B744" s="40"/>
      <c r="C744" s="41" t="s">
        <v>1502</v>
      </c>
      <c r="D744" s="42" t="s">
        <v>73</v>
      </c>
      <c r="E744" s="43">
        <v>140.6</v>
      </c>
      <c r="F744" s="43">
        <v>31.31</v>
      </c>
      <c r="G744" s="43">
        <v>171.91</v>
      </c>
      <c r="H744" s="19">
        <f t="shared" si="11"/>
        <v>9</v>
      </c>
    </row>
    <row r="745" spans="1:8" ht="30" x14ac:dyDescent="0.25">
      <c r="A745" s="40" t="s">
        <v>1503</v>
      </c>
      <c r="B745" s="40"/>
      <c r="C745" s="41" t="s">
        <v>1504</v>
      </c>
      <c r="D745" s="42" t="s">
        <v>73</v>
      </c>
      <c r="E745" s="43">
        <v>164.17</v>
      </c>
      <c r="F745" s="43">
        <v>31.31</v>
      </c>
      <c r="G745" s="43">
        <v>195.48</v>
      </c>
      <c r="H745" s="19">
        <f t="shared" si="11"/>
        <v>9</v>
      </c>
    </row>
    <row r="746" spans="1:8" ht="30" x14ac:dyDescent="0.25">
      <c r="A746" s="40" t="s">
        <v>1505</v>
      </c>
      <c r="B746" s="40"/>
      <c r="C746" s="41" t="s">
        <v>1506</v>
      </c>
      <c r="D746" s="42" t="s">
        <v>73</v>
      </c>
      <c r="E746" s="43">
        <v>181.47</v>
      </c>
      <c r="F746" s="43">
        <v>34.159999999999997</v>
      </c>
      <c r="G746" s="43">
        <v>215.63</v>
      </c>
      <c r="H746" s="19">
        <f t="shared" si="11"/>
        <v>9</v>
      </c>
    </row>
    <row r="747" spans="1:8" ht="30" x14ac:dyDescent="0.25">
      <c r="A747" s="40" t="s">
        <v>1507</v>
      </c>
      <c r="B747" s="40"/>
      <c r="C747" s="41" t="s">
        <v>1508</v>
      </c>
      <c r="D747" s="42" t="s">
        <v>73</v>
      </c>
      <c r="E747" s="43">
        <v>221.02</v>
      </c>
      <c r="F747" s="43">
        <v>36.99</v>
      </c>
      <c r="G747" s="43">
        <v>258.01</v>
      </c>
      <c r="H747" s="19">
        <f t="shared" si="11"/>
        <v>9</v>
      </c>
    </row>
    <row r="748" spans="1:8" ht="30" x14ac:dyDescent="0.25">
      <c r="A748" s="40" t="s">
        <v>1509</v>
      </c>
      <c r="B748" s="40"/>
      <c r="C748" s="41" t="s">
        <v>1510</v>
      </c>
      <c r="D748" s="42" t="s">
        <v>73</v>
      </c>
      <c r="E748" s="43">
        <v>274.32</v>
      </c>
      <c r="F748" s="43">
        <v>40.6</v>
      </c>
      <c r="G748" s="43">
        <v>314.92</v>
      </c>
      <c r="H748" s="19">
        <f t="shared" si="11"/>
        <v>9</v>
      </c>
    </row>
    <row r="749" spans="1:8" x14ac:dyDescent="0.25">
      <c r="A749" s="40" t="s">
        <v>1511</v>
      </c>
      <c r="B749" s="40"/>
      <c r="C749" s="41" t="s">
        <v>1512</v>
      </c>
      <c r="D749" s="42"/>
      <c r="E749" s="43"/>
      <c r="F749" s="43"/>
      <c r="G749" s="43"/>
      <c r="H749" s="19">
        <f t="shared" si="11"/>
        <v>5</v>
      </c>
    </row>
    <row r="750" spans="1:8" ht="30" x14ac:dyDescent="0.25">
      <c r="A750" s="40" t="s">
        <v>1513</v>
      </c>
      <c r="B750" s="40"/>
      <c r="C750" s="41" t="s">
        <v>1514</v>
      </c>
      <c r="D750" s="42" t="s">
        <v>73</v>
      </c>
      <c r="E750" s="43">
        <v>164.97</v>
      </c>
      <c r="F750" s="43">
        <v>31.31</v>
      </c>
      <c r="G750" s="43">
        <v>196.28</v>
      </c>
      <c r="H750" s="19">
        <f t="shared" si="11"/>
        <v>9</v>
      </c>
    </row>
    <row r="751" spans="1:8" ht="30" x14ac:dyDescent="0.25">
      <c r="A751" s="40" t="s">
        <v>1515</v>
      </c>
      <c r="B751" s="40"/>
      <c r="C751" s="41" t="s">
        <v>1516</v>
      </c>
      <c r="D751" s="42" t="s">
        <v>73</v>
      </c>
      <c r="E751" s="43">
        <v>162.02000000000001</v>
      </c>
      <c r="F751" s="43">
        <v>34.159999999999997</v>
      </c>
      <c r="G751" s="43">
        <v>196.18</v>
      </c>
      <c r="H751" s="19">
        <f t="shared" si="11"/>
        <v>9</v>
      </c>
    </row>
    <row r="752" spans="1:8" ht="30" x14ac:dyDescent="0.25">
      <c r="A752" s="40" t="s">
        <v>1517</v>
      </c>
      <c r="B752" s="40"/>
      <c r="C752" s="41" t="s">
        <v>1518</v>
      </c>
      <c r="D752" s="42" t="s">
        <v>73</v>
      </c>
      <c r="E752" s="43">
        <v>174.69</v>
      </c>
      <c r="F752" s="43">
        <v>36.99</v>
      </c>
      <c r="G752" s="43">
        <v>211.68</v>
      </c>
      <c r="H752" s="19">
        <f t="shared" si="11"/>
        <v>9</v>
      </c>
    </row>
    <row r="753" spans="1:8" ht="30" x14ac:dyDescent="0.25">
      <c r="A753" s="40" t="s">
        <v>1519</v>
      </c>
      <c r="B753" s="40"/>
      <c r="C753" s="41" t="s">
        <v>1520</v>
      </c>
      <c r="D753" s="42" t="s">
        <v>73</v>
      </c>
      <c r="E753" s="43">
        <v>190.18</v>
      </c>
      <c r="F753" s="43">
        <v>40.6</v>
      </c>
      <c r="G753" s="43">
        <v>230.78</v>
      </c>
      <c r="H753" s="19">
        <f t="shared" si="11"/>
        <v>9</v>
      </c>
    </row>
    <row r="754" spans="1:8" x14ac:dyDescent="0.25">
      <c r="A754" s="40" t="s">
        <v>1521</v>
      </c>
      <c r="B754" s="40"/>
      <c r="C754" s="41" t="s">
        <v>1522</v>
      </c>
      <c r="D754" s="42"/>
      <c r="E754" s="43"/>
      <c r="F754" s="43"/>
      <c r="G754" s="43"/>
      <c r="H754" s="19">
        <f t="shared" si="11"/>
        <v>5</v>
      </c>
    </row>
    <row r="755" spans="1:8" x14ac:dyDescent="0.25">
      <c r="A755" s="40" t="s">
        <v>1523</v>
      </c>
      <c r="B755" s="40"/>
      <c r="C755" s="41" t="s">
        <v>1524</v>
      </c>
      <c r="D755" s="42" t="s">
        <v>73</v>
      </c>
      <c r="E755" s="43">
        <v>170.43</v>
      </c>
      <c r="F755" s="43">
        <v>9.5500000000000007</v>
      </c>
      <c r="G755" s="43">
        <v>179.98</v>
      </c>
      <c r="H755" s="19">
        <f t="shared" si="11"/>
        <v>9</v>
      </c>
    </row>
    <row r="756" spans="1:8" x14ac:dyDescent="0.25">
      <c r="A756" s="40" t="s">
        <v>1525</v>
      </c>
      <c r="B756" s="40"/>
      <c r="C756" s="41" t="s">
        <v>1526</v>
      </c>
      <c r="D756" s="42" t="s">
        <v>73</v>
      </c>
      <c r="E756" s="43">
        <v>181.85</v>
      </c>
      <c r="F756" s="43">
        <v>10.039999999999999</v>
      </c>
      <c r="G756" s="43">
        <v>191.89</v>
      </c>
      <c r="H756" s="19">
        <f t="shared" si="11"/>
        <v>9</v>
      </c>
    </row>
    <row r="757" spans="1:8" x14ac:dyDescent="0.25">
      <c r="A757" s="40" t="s">
        <v>1527</v>
      </c>
      <c r="B757" s="40"/>
      <c r="C757" s="41" t="s">
        <v>1528</v>
      </c>
      <c r="D757" s="42" t="s">
        <v>73</v>
      </c>
      <c r="E757" s="43">
        <v>200.32</v>
      </c>
      <c r="F757" s="43">
        <v>10.53</v>
      </c>
      <c r="G757" s="43">
        <v>210.85</v>
      </c>
      <c r="H757" s="19">
        <f t="shared" si="11"/>
        <v>9</v>
      </c>
    </row>
    <row r="758" spans="1:8" x14ac:dyDescent="0.25">
      <c r="A758" s="40" t="s">
        <v>1529</v>
      </c>
      <c r="B758" s="40"/>
      <c r="C758" s="41" t="s">
        <v>1530</v>
      </c>
      <c r="D758" s="42" t="s">
        <v>73</v>
      </c>
      <c r="E758" s="43">
        <v>284.51</v>
      </c>
      <c r="F758" s="43">
        <v>10.73</v>
      </c>
      <c r="G758" s="43">
        <v>295.24</v>
      </c>
      <c r="H758" s="19">
        <f t="shared" si="11"/>
        <v>9</v>
      </c>
    </row>
    <row r="759" spans="1:8" x14ac:dyDescent="0.25">
      <c r="A759" s="40" t="s">
        <v>1531</v>
      </c>
      <c r="B759" s="40"/>
      <c r="C759" s="41" t="s">
        <v>1532</v>
      </c>
      <c r="D759" s="42" t="s">
        <v>73</v>
      </c>
      <c r="E759" s="43">
        <v>153.72999999999999</v>
      </c>
      <c r="F759" s="43">
        <v>9.5500000000000007</v>
      </c>
      <c r="G759" s="43">
        <v>163.28</v>
      </c>
      <c r="H759" s="19">
        <f t="shared" si="11"/>
        <v>9</v>
      </c>
    </row>
    <row r="760" spans="1:8" x14ac:dyDescent="0.25">
      <c r="A760" s="40" t="s">
        <v>1533</v>
      </c>
      <c r="B760" s="40"/>
      <c r="C760" s="41" t="s">
        <v>1534</v>
      </c>
      <c r="D760" s="42" t="s">
        <v>73</v>
      </c>
      <c r="E760" s="43">
        <v>178.25</v>
      </c>
      <c r="F760" s="43">
        <v>10.039999999999999</v>
      </c>
      <c r="G760" s="43">
        <v>188.29</v>
      </c>
      <c r="H760" s="19">
        <f t="shared" si="11"/>
        <v>9</v>
      </c>
    </row>
    <row r="761" spans="1:8" x14ac:dyDescent="0.25">
      <c r="A761" s="40" t="s">
        <v>1535</v>
      </c>
      <c r="B761" s="40"/>
      <c r="C761" s="41" t="s">
        <v>1536</v>
      </c>
      <c r="D761" s="42"/>
      <c r="E761" s="43"/>
      <c r="F761" s="43"/>
      <c r="G761" s="43"/>
      <c r="H761" s="19">
        <f t="shared" si="11"/>
        <v>2</v>
      </c>
    </row>
    <row r="762" spans="1:8" x14ac:dyDescent="0.25">
      <c r="A762" s="40" t="s">
        <v>1537</v>
      </c>
      <c r="B762" s="40"/>
      <c r="C762" s="41" t="s">
        <v>1538</v>
      </c>
      <c r="D762" s="42"/>
      <c r="E762" s="43"/>
      <c r="F762" s="43"/>
      <c r="G762" s="43"/>
      <c r="H762" s="19">
        <f t="shared" si="11"/>
        <v>5</v>
      </c>
    </row>
    <row r="763" spans="1:8" x14ac:dyDescent="0.25">
      <c r="A763" s="40" t="s">
        <v>1539</v>
      </c>
      <c r="B763" s="40"/>
      <c r="C763" s="41" t="s">
        <v>1540</v>
      </c>
      <c r="D763" s="42" t="s">
        <v>156</v>
      </c>
      <c r="E763" s="43">
        <v>537.16999999999996</v>
      </c>
      <c r="F763" s="43">
        <v>324.11</v>
      </c>
      <c r="G763" s="43">
        <v>861.28</v>
      </c>
      <c r="H763" s="19">
        <f t="shared" si="11"/>
        <v>9</v>
      </c>
    </row>
    <row r="764" spans="1:8" ht="30" x14ac:dyDescent="0.25">
      <c r="A764" s="40" t="s">
        <v>1541</v>
      </c>
      <c r="B764" s="40"/>
      <c r="C764" s="41" t="s">
        <v>1542</v>
      </c>
      <c r="D764" s="42" t="s">
        <v>73</v>
      </c>
      <c r="E764" s="43">
        <v>59.28</v>
      </c>
      <c r="F764" s="43">
        <v>31.1</v>
      </c>
      <c r="G764" s="43">
        <v>90.38</v>
      </c>
      <c r="H764" s="19">
        <f t="shared" si="11"/>
        <v>9</v>
      </c>
    </row>
    <row r="765" spans="1:8" ht="30" x14ac:dyDescent="0.25">
      <c r="A765" s="40" t="s">
        <v>1543</v>
      </c>
      <c r="B765" s="40"/>
      <c r="C765" s="41" t="s">
        <v>1544</v>
      </c>
      <c r="D765" s="42" t="s">
        <v>73</v>
      </c>
      <c r="E765" s="43">
        <v>82.8</v>
      </c>
      <c r="F765" s="43">
        <v>31.81</v>
      </c>
      <c r="G765" s="43">
        <v>114.61</v>
      </c>
      <c r="H765" s="19">
        <f t="shared" si="11"/>
        <v>9</v>
      </c>
    </row>
    <row r="766" spans="1:8" x14ac:dyDescent="0.25">
      <c r="A766" s="40" t="s">
        <v>1545</v>
      </c>
      <c r="B766" s="40"/>
      <c r="C766" s="41" t="s">
        <v>1546</v>
      </c>
      <c r="D766" s="42"/>
      <c r="E766" s="43"/>
      <c r="F766" s="43"/>
      <c r="G766" s="43"/>
      <c r="H766" s="19">
        <f t="shared" si="11"/>
        <v>5</v>
      </c>
    </row>
    <row r="767" spans="1:8" x14ac:dyDescent="0.25">
      <c r="A767" s="40" t="s">
        <v>1547</v>
      </c>
      <c r="B767" s="40"/>
      <c r="C767" s="41" t="s">
        <v>1548</v>
      </c>
      <c r="D767" s="42" t="s">
        <v>73</v>
      </c>
      <c r="E767" s="43">
        <v>32.93</v>
      </c>
      <c r="F767" s="43">
        <v>40.020000000000003</v>
      </c>
      <c r="G767" s="43">
        <v>72.95</v>
      </c>
      <c r="H767" s="19">
        <f t="shared" si="11"/>
        <v>9</v>
      </c>
    </row>
    <row r="768" spans="1:8" x14ac:dyDescent="0.25">
      <c r="A768" s="40" t="s">
        <v>1549</v>
      </c>
      <c r="B768" s="40"/>
      <c r="C768" s="41" t="s">
        <v>1550</v>
      </c>
      <c r="D768" s="42" t="s">
        <v>73</v>
      </c>
      <c r="E768" s="43">
        <v>45.69</v>
      </c>
      <c r="F768" s="43">
        <v>63.34</v>
      </c>
      <c r="G768" s="43">
        <v>109.03</v>
      </c>
      <c r="H768" s="19">
        <f t="shared" si="11"/>
        <v>9</v>
      </c>
    </row>
    <row r="769" spans="1:8" x14ac:dyDescent="0.25">
      <c r="A769" s="40" t="s">
        <v>1551</v>
      </c>
      <c r="B769" s="40"/>
      <c r="C769" s="41" t="s">
        <v>1552</v>
      </c>
      <c r="D769" s="42" t="s">
        <v>73</v>
      </c>
      <c r="E769" s="43">
        <v>100.43</v>
      </c>
      <c r="F769" s="43">
        <v>102.78</v>
      </c>
      <c r="G769" s="43">
        <v>203.21</v>
      </c>
      <c r="H769" s="19">
        <f t="shared" si="11"/>
        <v>9</v>
      </c>
    </row>
    <row r="770" spans="1:8" x14ac:dyDescent="0.25">
      <c r="A770" s="40" t="s">
        <v>1553</v>
      </c>
      <c r="B770" s="40"/>
      <c r="C770" s="41" t="s">
        <v>1554</v>
      </c>
      <c r="D770" s="42" t="s">
        <v>73</v>
      </c>
      <c r="E770" s="43">
        <v>145.31</v>
      </c>
      <c r="F770" s="43">
        <v>126.75</v>
      </c>
      <c r="G770" s="43">
        <v>272.06</v>
      </c>
      <c r="H770" s="19">
        <f t="shared" si="11"/>
        <v>9</v>
      </c>
    </row>
    <row r="771" spans="1:8" x14ac:dyDescent="0.25">
      <c r="A771" s="40" t="s">
        <v>1555</v>
      </c>
      <c r="B771" s="40"/>
      <c r="C771" s="41" t="s">
        <v>1556</v>
      </c>
      <c r="D771" s="42" t="s">
        <v>73</v>
      </c>
      <c r="E771" s="43">
        <v>164.95</v>
      </c>
      <c r="F771" s="43">
        <v>63.34</v>
      </c>
      <c r="G771" s="43">
        <v>228.29</v>
      </c>
      <c r="H771" s="19">
        <f t="shared" si="11"/>
        <v>9</v>
      </c>
    </row>
    <row r="772" spans="1:8" x14ac:dyDescent="0.25">
      <c r="A772" s="40" t="s">
        <v>1557</v>
      </c>
      <c r="B772" s="40"/>
      <c r="C772" s="41" t="s">
        <v>1558</v>
      </c>
      <c r="D772" s="42" t="s">
        <v>73</v>
      </c>
      <c r="E772" s="43">
        <v>374.55</v>
      </c>
      <c r="F772" s="43">
        <v>102.78</v>
      </c>
      <c r="G772" s="43">
        <v>477.33</v>
      </c>
      <c r="H772" s="19">
        <f t="shared" si="11"/>
        <v>9</v>
      </c>
    </row>
    <row r="773" spans="1:8" x14ac:dyDescent="0.25">
      <c r="A773" s="40" t="s">
        <v>1559</v>
      </c>
      <c r="B773" s="40"/>
      <c r="C773" s="41" t="s">
        <v>1560</v>
      </c>
      <c r="D773" s="42"/>
      <c r="E773" s="43"/>
      <c r="F773" s="43"/>
      <c r="G773" s="43"/>
      <c r="H773" s="19">
        <f t="shared" si="11"/>
        <v>5</v>
      </c>
    </row>
    <row r="774" spans="1:8" x14ac:dyDescent="0.25">
      <c r="A774" s="40" t="s">
        <v>1561</v>
      </c>
      <c r="B774" s="40"/>
      <c r="C774" s="41" t="s">
        <v>1562</v>
      </c>
      <c r="D774" s="42" t="s">
        <v>73</v>
      </c>
      <c r="E774" s="43">
        <v>122.49</v>
      </c>
      <c r="F774" s="43">
        <v>56.45</v>
      </c>
      <c r="G774" s="43">
        <v>178.94</v>
      </c>
      <c r="H774" s="19">
        <f t="shared" si="11"/>
        <v>9</v>
      </c>
    </row>
    <row r="775" spans="1:8" x14ac:dyDescent="0.25">
      <c r="A775" s="40" t="s">
        <v>1563</v>
      </c>
      <c r="B775" s="40"/>
      <c r="C775" s="41" t="s">
        <v>1564</v>
      </c>
      <c r="D775" s="42" t="s">
        <v>73</v>
      </c>
      <c r="E775" s="43">
        <v>231.12</v>
      </c>
      <c r="F775" s="43">
        <v>106.48</v>
      </c>
      <c r="G775" s="43">
        <v>337.6</v>
      </c>
      <c r="H775" s="19">
        <f t="shared" si="11"/>
        <v>9</v>
      </c>
    </row>
    <row r="776" spans="1:8" x14ac:dyDescent="0.25">
      <c r="A776" s="40" t="s">
        <v>1565</v>
      </c>
      <c r="B776" s="40"/>
      <c r="C776" s="41" t="s">
        <v>1566</v>
      </c>
      <c r="D776" s="42" t="s">
        <v>73</v>
      </c>
      <c r="E776" s="43">
        <v>478.62</v>
      </c>
      <c r="F776" s="43">
        <v>148.91999999999999</v>
      </c>
      <c r="G776" s="43">
        <v>627.54</v>
      </c>
      <c r="H776" s="19">
        <f t="shared" si="11"/>
        <v>9</v>
      </c>
    </row>
    <row r="777" spans="1:8" x14ac:dyDescent="0.25">
      <c r="A777" s="40" t="s">
        <v>1567</v>
      </c>
      <c r="B777" s="40"/>
      <c r="C777" s="41" t="s">
        <v>1568</v>
      </c>
      <c r="D777" s="42"/>
      <c r="E777" s="43"/>
      <c r="F777" s="43"/>
      <c r="G777" s="43"/>
      <c r="H777" s="19">
        <f t="shared" ref="H777:H840" si="12">LEN(A777)</f>
        <v>5</v>
      </c>
    </row>
    <row r="778" spans="1:8" x14ac:dyDescent="0.25">
      <c r="A778" s="40" t="s">
        <v>1569</v>
      </c>
      <c r="B778" s="40"/>
      <c r="C778" s="41" t="s">
        <v>8373</v>
      </c>
      <c r="D778" s="42" t="s">
        <v>73</v>
      </c>
      <c r="E778" s="43">
        <v>38.770000000000003</v>
      </c>
      <c r="F778" s="43">
        <v>28.66</v>
      </c>
      <c r="G778" s="43">
        <v>67.430000000000007</v>
      </c>
      <c r="H778" s="19">
        <f t="shared" si="12"/>
        <v>9</v>
      </c>
    </row>
    <row r="779" spans="1:8" x14ac:dyDescent="0.25">
      <c r="A779" s="40" t="s">
        <v>1571</v>
      </c>
      <c r="B779" s="40"/>
      <c r="C779" s="41" t="s">
        <v>8374</v>
      </c>
      <c r="D779" s="42" t="s">
        <v>73</v>
      </c>
      <c r="E779" s="43">
        <v>48.1</v>
      </c>
      <c r="F779" s="43">
        <v>31.1</v>
      </c>
      <c r="G779" s="43">
        <v>79.2</v>
      </c>
      <c r="H779" s="19">
        <f t="shared" si="12"/>
        <v>9</v>
      </c>
    </row>
    <row r="780" spans="1:8" x14ac:dyDescent="0.25">
      <c r="A780" s="40" t="s">
        <v>1573</v>
      </c>
      <c r="B780" s="40"/>
      <c r="C780" s="41" t="s">
        <v>8375</v>
      </c>
      <c r="D780" s="42" t="s">
        <v>73</v>
      </c>
      <c r="E780" s="43">
        <v>56.54</v>
      </c>
      <c r="F780" s="43">
        <v>33.380000000000003</v>
      </c>
      <c r="G780" s="43">
        <v>89.92</v>
      </c>
      <c r="H780" s="19">
        <f t="shared" si="12"/>
        <v>9</v>
      </c>
    </row>
    <row r="781" spans="1:8" x14ac:dyDescent="0.25">
      <c r="A781" s="40" t="s">
        <v>1575</v>
      </c>
      <c r="B781" s="40"/>
      <c r="C781" s="41" t="s">
        <v>1576</v>
      </c>
      <c r="D781" s="42"/>
      <c r="E781" s="43"/>
      <c r="F781" s="43"/>
      <c r="G781" s="43"/>
      <c r="H781" s="19">
        <f t="shared" si="12"/>
        <v>5</v>
      </c>
    </row>
    <row r="782" spans="1:8" x14ac:dyDescent="0.25">
      <c r="A782" s="40" t="s">
        <v>1577</v>
      </c>
      <c r="B782" s="40"/>
      <c r="C782" s="41" t="s">
        <v>8376</v>
      </c>
      <c r="D782" s="42" t="s">
        <v>73</v>
      </c>
      <c r="E782" s="43">
        <v>46.64</v>
      </c>
      <c r="F782" s="43">
        <v>31.1</v>
      </c>
      <c r="G782" s="43">
        <v>77.739999999999995</v>
      </c>
      <c r="H782" s="19">
        <f t="shared" si="12"/>
        <v>9</v>
      </c>
    </row>
    <row r="783" spans="1:8" x14ac:dyDescent="0.25">
      <c r="A783" s="40" t="s">
        <v>1579</v>
      </c>
      <c r="B783" s="40"/>
      <c r="C783" s="41" t="s">
        <v>8377</v>
      </c>
      <c r="D783" s="42" t="s">
        <v>73</v>
      </c>
      <c r="E783" s="43">
        <v>57.83</v>
      </c>
      <c r="F783" s="43">
        <v>33.380000000000003</v>
      </c>
      <c r="G783" s="43">
        <v>91.21</v>
      </c>
      <c r="H783" s="19">
        <f t="shared" si="12"/>
        <v>9</v>
      </c>
    </row>
    <row r="784" spans="1:8" x14ac:dyDescent="0.25">
      <c r="A784" s="40" t="s">
        <v>1581</v>
      </c>
      <c r="B784" s="40"/>
      <c r="C784" s="41" t="s">
        <v>1582</v>
      </c>
      <c r="D784" s="42"/>
      <c r="E784" s="43"/>
      <c r="F784" s="43"/>
      <c r="G784" s="43"/>
      <c r="H784" s="19">
        <f t="shared" si="12"/>
        <v>5</v>
      </c>
    </row>
    <row r="785" spans="1:8" ht="30" x14ac:dyDescent="0.25">
      <c r="A785" s="40" t="s">
        <v>1583</v>
      </c>
      <c r="B785" s="40"/>
      <c r="C785" s="41" t="s">
        <v>1584</v>
      </c>
      <c r="D785" s="42" t="s">
        <v>73</v>
      </c>
      <c r="E785" s="43">
        <v>39.76</v>
      </c>
      <c r="F785" s="43">
        <v>28.66</v>
      </c>
      <c r="G785" s="43">
        <v>68.42</v>
      </c>
      <c r="H785" s="19">
        <f t="shared" si="12"/>
        <v>9</v>
      </c>
    </row>
    <row r="786" spans="1:8" ht="30" x14ac:dyDescent="0.25">
      <c r="A786" s="40" t="s">
        <v>1585</v>
      </c>
      <c r="B786" s="40"/>
      <c r="C786" s="41" t="s">
        <v>1586</v>
      </c>
      <c r="D786" s="42" t="s">
        <v>73</v>
      </c>
      <c r="E786" s="43">
        <v>50.67</v>
      </c>
      <c r="F786" s="43">
        <v>31.1</v>
      </c>
      <c r="G786" s="43">
        <v>81.77</v>
      </c>
      <c r="H786" s="19">
        <f t="shared" si="12"/>
        <v>9</v>
      </c>
    </row>
    <row r="787" spans="1:8" ht="30" x14ac:dyDescent="0.25">
      <c r="A787" s="40" t="s">
        <v>1587</v>
      </c>
      <c r="B787" s="40"/>
      <c r="C787" s="41" t="s">
        <v>1588</v>
      </c>
      <c r="D787" s="42" t="s">
        <v>73</v>
      </c>
      <c r="E787" s="43">
        <v>65.87</v>
      </c>
      <c r="F787" s="43">
        <v>31.81</v>
      </c>
      <c r="G787" s="43">
        <v>97.68</v>
      </c>
      <c r="H787" s="19">
        <f t="shared" si="12"/>
        <v>9</v>
      </c>
    </row>
    <row r="788" spans="1:8" x14ac:dyDescent="0.25">
      <c r="A788" s="40" t="s">
        <v>1589</v>
      </c>
      <c r="B788" s="40"/>
      <c r="C788" s="41" t="s">
        <v>1590</v>
      </c>
      <c r="D788" s="42"/>
      <c r="E788" s="43"/>
      <c r="F788" s="43"/>
      <c r="G788" s="43"/>
      <c r="H788" s="19">
        <f t="shared" si="12"/>
        <v>5</v>
      </c>
    </row>
    <row r="789" spans="1:8" ht="30" x14ac:dyDescent="0.25">
      <c r="A789" s="40" t="s">
        <v>1591</v>
      </c>
      <c r="B789" s="40"/>
      <c r="C789" s="41" t="s">
        <v>1592</v>
      </c>
      <c r="D789" s="42" t="s">
        <v>73</v>
      </c>
      <c r="E789" s="43">
        <v>61.37</v>
      </c>
      <c r="F789" s="43">
        <v>35.020000000000003</v>
      </c>
      <c r="G789" s="43">
        <v>96.39</v>
      </c>
      <c r="H789" s="19">
        <f t="shared" si="12"/>
        <v>9</v>
      </c>
    </row>
    <row r="790" spans="1:8" ht="30" x14ac:dyDescent="0.25">
      <c r="A790" s="40" t="s">
        <v>1593</v>
      </c>
      <c r="B790" s="40"/>
      <c r="C790" s="41" t="s">
        <v>1594</v>
      </c>
      <c r="D790" s="42" t="s">
        <v>73</v>
      </c>
      <c r="E790" s="43">
        <v>74.069999999999993</v>
      </c>
      <c r="F790" s="43">
        <v>35.9</v>
      </c>
      <c r="G790" s="43">
        <v>109.97</v>
      </c>
      <c r="H790" s="19">
        <f t="shared" si="12"/>
        <v>9</v>
      </c>
    </row>
    <row r="791" spans="1:8" ht="30" x14ac:dyDescent="0.25">
      <c r="A791" s="40" t="s">
        <v>1595</v>
      </c>
      <c r="B791" s="40"/>
      <c r="C791" s="41" t="s">
        <v>1596</v>
      </c>
      <c r="D791" s="42" t="s">
        <v>73</v>
      </c>
      <c r="E791" s="43">
        <v>60.07</v>
      </c>
      <c r="F791" s="43">
        <v>46.36</v>
      </c>
      <c r="G791" s="43">
        <v>106.43</v>
      </c>
      <c r="H791" s="19">
        <f t="shared" si="12"/>
        <v>9</v>
      </c>
    </row>
    <row r="792" spans="1:8" ht="30" x14ac:dyDescent="0.25">
      <c r="A792" s="40" t="s">
        <v>1597</v>
      </c>
      <c r="B792" s="40"/>
      <c r="C792" s="41" t="s">
        <v>1598</v>
      </c>
      <c r="D792" s="42" t="s">
        <v>73</v>
      </c>
      <c r="E792" s="43">
        <v>83.95</v>
      </c>
      <c r="F792" s="43">
        <v>49.42</v>
      </c>
      <c r="G792" s="43">
        <v>133.37</v>
      </c>
      <c r="H792" s="19">
        <f t="shared" si="12"/>
        <v>9</v>
      </c>
    </row>
    <row r="793" spans="1:8" x14ac:dyDescent="0.25">
      <c r="A793" s="40" t="s">
        <v>1599</v>
      </c>
      <c r="B793" s="40"/>
      <c r="C793" s="41" t="s">
        <v>1600</v>
      </c>
      <c r="D793" s="42"/>
      <c r="E793" s="43"/>
      <c r="F793" s="43"/>
      <c r="G793" s="43"/>
      <c r="H793" s="19">
        <f t="shared" si="12"/>
        <v>5</v>
      </c>
    </row>
    <row r="794" spans="1:8" ht="30" x14ac:dyDescent="0.25">
      <c r="A794" s="40" t="s">
        <v>1601</v>
      </c>
      <c r="B794" s="40"/>
      <c r="C794" s="41" t="s">
        <v>1602</v>
      </c>
      <c r="D794" s="42" t="s">
        <v>73</v>
      </c>
      <c r="E794" s="43">
        <v>93.17</v>
      </c>
      <c r="F794" s="43">
        <v>13.57</v>
      </c>
      <c r="G794" s="43">
        <v>106.74</v>
      </c>
      <c r="H794" s="19">
        <f t="shared" si="12"/>
        <v>9</v>
      </c>
    </row>
    <row r="795" spans="1:8" ht="30" x14ac:dyDescent="0.25">
      <c r="A795" s="40" t="s">
        <v>1603</v>
      </c>
      <c r="B795" s="40"/>
      <c r="C795" s="41" t="s">
        <v>1604</v>
      </c>
      <c r="D795" s="42" t="s">
        <v>73</v>
      </c>
      <c r="E795" s="43">
        <v>109.78</v>
      </c>
      <c r="F795" s="43">
        <v>13.93</v>
      </c>
      <c r="G795" s="43">
        <v>123.71</v>
      </c>
      <c r="H795" s="19">
        <f t="shared" si="12"/>
        <v>9</v>
      </c>
    </row>
    <row r="796" spans="1:8" ht="30" x14ac:dyDescent="0.25">
      <c r="A796" s="40" t="s">
        <v>1605</v>
      </c>
      <c r="B796" s="40"/>
      <c r="C796" s="41" t="s">
        <v>1606</v>
      </c>
      <c r="D796" s="42" t="s">
        <v>73</v>
      </c>
      <c r="E796" s="43">
        <v>136.94999999999999</v>
      </c>
      <c r="F796" s="43">
        <v>14.1</v>
      </c>
      <c r="G796" s="43">
        <v>151.05000000000001</v>
      </c>
      <c r="H796" s="19">
        <f t="shared" si="12"/>
        <v>9</v>
      </c>
    </row>
    <row r="797" spans="1:8" ht="30" x14ac:dyDescent="0.25">
      <c r="A797" s="40" t="s">
        <v>1607</v>
      </c>
      <c r="B797" s="40"/>
      <c r="C797" s="41" t="s">
        <v>1608</v>
      </c>
      <c r="D797" s="42" t="s">
        <v>73</v>
      </c>
      <c r="E797" s="43">
        <v>176.93</v>
      </c>
      <c r="F797" s="43">
        <v>14.63</v>
      </c>
      <c r="G797" s="43">
        <v>191.56</v>
      </c>
      <c r="H797" s="19">
        <f t="shared" si="12"/>
        <v>9</v>
      </c>
    </row>
    <row r="798" spans="1:8" x14ac:dyDescent="0.25">
      <c r="A798" s="40" t="s">
        <v>1609</v>
      </c>
      <c r="B798" s="40"/>
      <c r="C798" s="41" t="s">
        <v>1610</v>
      </c>
      <c r="D798" s="42"/>
      <c r="E798" s="43"/>
      <c r="F798" s="43"/>
      <c r="G798" s="43"/>
      <c r="H798" s="19">
        <f t="shared" si="12"/>
        <v>5</v>
      </c>
    </row>
    <row r="799" spans="1:8" x14ac:dyDescent="0.25">
      <c r="A799" s="40" t="s">
        <v>1611</v>
      </c>
      <c r="B799" s="40"/>
      <c r="C799" s="41" t="s">
        <v>1612</v>
      </c>
      <c r="D799" s="42" t="s">
        <v>156</v>
      </c>
      <c r="E799" s="43">
        <v>990.38</v>
      </c>
      <c r="F799" s="43">
        <v>739.73</v>
      </c>
      <c r="G799" s="43">
        <v>1730.11</v>
      </c>
      <c r="H799" s="19">
        <f t="shared" si="12"/>
        <v>9</v>
      </c>
    </row>
    <row r="800" spans="1:8" x14ac:dyDescent="0.25">
      <c r="A800" s="40" t="s">
        <v>1613</v>
      </c>
      <c r="B800" s="40"/>
      <c r="C800" s="41" t="s">
        <v>1614</v>
      </c>
      <c r="D800" s="42" t="s">
        <v>131</v>
      </c>
      <c r="E800" s="43">
        <v>3.81</v>
      </c>
      <c r="F800" s="43">
        <v>6.68</v>
      </c>
      <c r="G800" s="43">
        <v>10.49</v>
      </c>
      <c r="H800" s="19">
        <f t="shared" si="12"/>
        <v>9</v>
      </c>
    </row>
    <row r="801" spans="1:8" x14ac:dyDescent="0.25">
      <c r="A801" s="40" t="s">
        <v>1615</v>
      </c>
      <c r="B801" s="40"/>
      <c r="C801" s="41" t="s">
        <v>1616</v>
      </c>
      <c r="D801" s="42"/>
      <c r="E801" s="43"/>
      <c r="F801" s="43"/>
      <c r="G801" s="43"/>
      <c r="H801" s="19">
        <f t="shared" si="12"/>
        <v>5</v>
      </c>
    </row>
    <row r="802" spans="1:8" ht="30" x14ac:dyDescent="0.25">
      <c r="A802" s="40" t="s">
        <v>1617</v>
      </c>
      <c r="B802" s="40"/>
      <c r="C802" s="41" t="s">
        <v>1618</v>
      </c>
      <c r="D802" s="42" t="s">
        <v>73</v>
      </c>
      <c r="E802" s="43">
        <v>166.21</v>
      </c>
      <c r="F802" s="43">
        <v>70.38</v>
      </c>
      <c r="G802" s="43">
        <v>236.59</v>
      </c>
      <c r="H802" s="19">
        <f t="shared" si="12"/>
        <v>9</v>
      </c>
    </row>
    <row r="803" spans="1:8" ht="30" x14ac:dyDescent="0.25">
      <c r="A803" s="40" t="s">
        <v>1619</v>
      </c>
      <c r="B803" s="40"/>
      <c r="C803" s="41" t="s">
        <v>1620</v>
      </c>
      <c r="D803" s="42" t="s">
        <v>73</v>
      </c>
      <c r="E803" s="43">
        <v>136.83000000000001</v>
      </c>
      <c r="F803" s="43">
        <v>58.41</v>
      </c>
      <c r="G803" s="43">
        <v>195.24</v>
      </c>
      <c r="H803" s="19">
        <f t="shared" si="12"/>
        <v>9</v>
      </c>
    </row>
    <row r="804" spans="1:8" ht="30" x14ac:dyDescent="0.25">
      <c r="A804" s="40" t="s">
        <v>1621</v>
      </c>
      <c r="B804" s="40"/>
      <c r="C804" s="41" t="s">
        <v>1622</v>
      </c>
      <c r="D804" s="42" t="s">
        <v>73</v>
      </c>
      <c r="E804" s="43">
        <v>140.4</v>
      </c>
      <c r="F804" s="43">
        <v>58.41</v>
      </c>
      <c r="G804" s="43">
        <v>198.81</v>
      </c>
      <c r="H804" s="19">
        <f t="shared" si="12"/>
        <v>9</v>
      </c>
    </row>
    <row r="805" spans="1:8" ht="30" x14ac:dyDescent="0.25">
      <c r="A805" s="40" t="s">
        <v>1623</v>
      </c>
      <c r="B805" s="40"/>
      <c r="C805" s="41" t="s">
        <v>1624</v>
      </c>
      <c r="D805" s="42" t="s">
        <v>73</v>
      </c>
      <c r="E805" s="43">
        <v>1748.87</v>
      </c>
      <c r="F805" s="43">
        <v>158.44999999999999</v>
      </c>
      <c r="G805" s="43">
        <v>1907.32</v>
      </c>
      <c r="H805" s="19">
        <f t="shared" si="12"/>
        <v>9</v>
      </c>
    </row>
    <row r="806" spans="1:8" x14ac:dyDescent="0.25">
      <c r="A806" s="40" t="s">
        <v>1625</v>
      </c>
      <c r="B806" s="40"/>
      <c r="C806" s="41" t="s">
        <v>1626</v>
      </c>
      <c r="D806" s="42" t="s">
        <v>73</v>
      </c>
      <c r="E806" s="43">
        <v>964.88</v>
      </c>
      <c r="F806" s="43">
        <v>105.21</v>
      </c>
      <c r="G806" s="43">
        <v>1070.0899999999999</v>
      </c>
      <c r="H806" s="19">
        <f t="shared" si="12"/>
        <v>9</v>
      </c>
    </row>
    <row r="807" spans="1:8" x14ac:dyDescent="0.25">
      <c r="A807" s="40" t="s">
        <v>1627</v>
      </c>
      <c r="B807" s="40"/>
      <c r="C807" s="41" t="s">
        <v>1628</v>
      </c>
      <c r="D807" s="42"/>
      <c r="E807" s="43"/>
      <c r="F807" s="43"/>
      <c r="G807" s="43"/>
      <c r="H807" s="19">
        <f t="shared" si="12"/>
        <v>5</v>
      </c>
    </row>
    <row r="808" spans="1:8" x14ac:dyDescent="0.25">
      <c r="A808" s="40" t="s">
        <v>1629</v>
      </c>
      <c r="B808" s="40"/>
      <c r="C808" s="41" t="s">
        <v>1630</v>
      </c>
      <c r="D808" s="42" t="s">
        <v>73</v>
      </c>
      <c r="E808" s="43">
        <v>953.43</v>
      </c>
      <c r="F808" s="43">
        <v>68.12</v>
      </c>
      <c r="G808" s="43">
        <v>1021.55</v>
      </c>
      <c r="H808" s="19">
        <f t="shared" si="12"/>
        <v>9</v>
      </c>
    </row>
    <row r="809" spans="1:8" x14ac:dyDescent="0.25">
      <c r="A809" s="40" t="s">
        <v>1631</v>
      </c>
      <c r="B809" s="40"/>
      <c r="C809" s="41" t="s">
        <v>1632</v>
      </c>
      <c r="D809" s="42" t="s">
        <v>73</v>
      </c>
      <c r="E809" s="43">
        <v>250.82</v>
      </c>
      <c r="F809" s="43"/>
      <c r="G809" s="43">
        <v>250.82</v>
      </c>
      <c r="H809" s="19">
        <f t="shared" si="12"/>
        <v>9</v>
      </c>
    </row>
    <row r="810" spans="1:8" ht="45" x14ac:dyDescent="0.25">
      <c r="A810" s="40" t="s">
        <v>1633</v>
      </c>
      <c r="B810" s="40"/>
      <c r="C810" s="41" t="s">
        <v>1634</v>
      </c>
      <c r="D810" s="42" t="s">
        <v>73</v>
      </c>
      <c r="E810" s="43">
        <v>710.61</v>
      </c>
      <c r="F810" s="43"/>
      <c r="G810" s="43">
        <v>710.61</v>
      </c>
      <c r="H810" s="19">
        <f t="shared" si="12"/>
        <v>9</v>
      </c>
    </row>
    <row r="811" spans="1:8" ht="30" x14ac:dyDescent="0.25">
      <c r="A811" s="40" t="s">
        <v>1635</v>
      </c>
      <c r="B811" s="40"/>
      <c r="C811" s="41" t="s">
        <v>1636</v>
      </c>
      <c r="D811" s="42" t="s">
        <v>73</v>
      </c>
      <c r="E811" s="43">
        <v>1077.03</v>
      </c>
      <c r="F811" s="43">
        <v>68.12</v>
      </c>
      <c r="G811" s="43">
        <v>1145.1500000000001</v>
      </c>
      <c r="H811" s="19">
        <f t="shared" si="12"/>
        <v>9</v>
      </c>
    </row>
    <row r="812" spans="1:8" ht="30" x14ac:dyDescent="0.25">
      <c r="A812" s="40" t="s">
        <v>1637</v>
      </c>
      <c r="B812" s="40"/>
      <c r="C812" s="41" t="s">
        <v>1638</v>
      </c>
      <c r="D812" s="42" t="s">
        <v>73</v>
      </c>
      <c r="E812" s="43">
        <v>158.16999999999999</v>
      </c>
      <c r="F812" s="43"/>
      <c r="G812" s="43">
        <v>158.16999999999999</v>
      </c>
      <c r="H812" s="19">
        <f t="shared" si="12"/>
        <v>9</v>
      </c>
    </row>
    <row r="813" spans="1:8" ht="30" x14ac:dyDescent="0.25">
      <c r="A813" s="40" t="s">
        <v>1639</v>
      </c>
      <c r="B813" s="40"/>
      <c r="C813" s="41" t="s">
        <v>1640</v>
      </c>
      <c r="D813" s="42" t="s">
        <v>73</v>
      </c>
      <c r="E813" s="43">
        <v>225.47</v>
      </c>
      <c r="F813" s="43"/>
      <c r="G813" s="43">
        <v>225.47</v>
      </c>
      <c r="H813" s="19">
        <f t="shared" si="12"/>
        <v>9</v>
      </c>
    </row>
    <row r="814" spans="1:8" ht="30" x14ac:dyDescent="0.25">
      <c r="A814" s="40" t="s">
        <v>1641</v>
      </c>
      <c r="B814" s="40"/>
      <c r="C814" s="41" t="s">
        <v>1642</v>
      </c>
      <c r="D814" s="42" t="s">
        <v>73</v>
      </c>
      <c r="E814" s="43">
        <v>171.63</v>
      </c>
      <c r="F814" s="43"/>
      <c r="G814" s="43">
        <v>171.63</v>
      </c>
      <c r="H814" s="19">
        <f t="shared" si="12"/>
        <v>9</v>
      </c>
    </row>
    <row r="815" spans="1:8" ht="30" x14ac:dyDescent="0.25">
      <c r="A815" s="40" t="s">
        <v>1643</v>
      </c>
      <c r="B815" s="40"/>
      <c r="C815" s="41" t="s">
        <v>1644</v>
      </c>
      <c r="D815" s="42" t="s">
        <v>73</v>
      </c>
      <c r="E815" s="43">
        <v>201.58</v>
      </c>
      <c r="F815" s="43"/>
      <c r="G815" s="43">
        <v>201.58</v>
      </c>
      <c r="H815" s="19">
        <f t="shared" si="12"/>
        <v>9</v>
      </c>
    </row>
    <row r="816" spans="1:8" ht="30" x14ac:dyDescent="0.25">
      <c r="A816" s="40" t="s">
        <v>1645</v>
      </c>
      <c r="B816" s="40"/>
      <c r="C816" s="41" t="s">
        <v>1646</v>
      </c>
      <c r="D816" s="42" t="s">
        <v>73</v>
      </c>
      <c r="E816" s="43">
        <v>166.77</v>
      </c>
      <c r="F816" s="43"/>
      <c r="G816" s="43">
        <v>166.77</v>
      </c>
      <c r="H816" s="19">
        <f t="shared" si="12"/>
        <v>9</v>
      </c>
    </row>
    <row r="817" spans="1:8" ht="30" x14ac:dyDescent="0.25">
      <c r="A817" s="40" t="s">
        <v>1647</v>
      </c>
      <c r="B817" s="40"/>
      <c r="C817" s="41" t="s">
        <v>1648</v>
      </c>
      <c r="D817" s="42" t="s">
        <v>73</v>
      </c>
      <c r="E817" s="43">
        <v>140.35</v>
      </c>
      <c r="F817" s="43"/>
      <c r="G817" s="43">
        <v>140.35</v>
      </c>
      <c r="H817" s="19">
        <f t="shared" si="12"/>
        <v>9</v>
      </c>
    </row>
    <row r="818" spans="1:8" ht="30" x14ac:dyDescent="0.25">
      <c r="A818" s="40" t="s">
        <v>1649</v>
      </c>
      <c r="B818" s="40"/>
      <c r="C818" s="41" t="s">
        <v>1650</v>
      </c>
      <c r="D818" s="42" t="s">
        <v>73</v>
      </c>
      <c r="E818" s="43">
        <v>176.68</v>
      </c>
      <c r="F818" s="43"/>
      <c r="G818" s="43">
        <v>176.68</v>
      </c>
      <c r="H818" s="19">
        <f t="shared" si="12"/>
        <v>9</v>
      </c>
    </row>
    <row r="819" spans="1:8" ht="30" x14ac:dyDescent="0.25">
      <c r="A819" s="40" t="s">
        <v>1651</v>
      </c>
      <c r="B819" s="40"/>
      <c r="C819" s="41" t="s">
        <v>1652</v>
      </c>
      <c r="D819" s="42" t="s">
        <v>73</v>
      </c>
      <c r="E819" s="43">
        <v>148.63</v>
      </c>
      <c r="F819" s="43"/>
      <c r="G819" s="43">
        <v>148.63</v>
      </c>
      <c r="H819" s="19">
        <f t="shared" si="12"/>
        <v>9</v>
      </c>
    </row>
    <row r="820" spans="1:8" ht="30" x14ac:dyDescent="0.25">
      <c r="A820" s="40" t="s">
        <v>1653</v>
      </c>
      <c r="B820" s="40"/>
      <c r="C820" s="41" t="s">
        <v>1654</v>
      </c>
      <c r="D820" s="42" t="s">
        <v>73</v>
      </c>
      <c r="E820" s="43">
        <v>204.45</v>
      </c>
      <c r="F820" s="43"/>
      <c r="G820" s="43">
        <v>204.45</v>
      </c>
      <c r="H820" s="19">
        <f t="shared" si="12"/>
        <v>9</v>
      </c>
    </row>
    <row r="821" spans="1:8" ht="30" x14ac:dyDescent="0.25">
      <c r="A821" s="40" t="s">
        <v>1655</v>
      </c>
      <c r="B821" s="40"/>
      <c r="C821" s="41" t="s">
        <v>1656</v>
      </c>
      <c r="D821" s="42" t="s">
        <v>73</v>
      </c>
      <c r="E821" s="43">
        <v>221.65</v>
      </c>
      <c r="F821" s="43"/>
      <c r="G821" s="43">
        <v>221.65</v>
      </c>
      <c r="H821" s="19">
        <f t="shared" si="12"/>
        <v>9</v>
      </c>
    </row>
    <row r="822" spans="1:8" ht="30" x14ac:dyDescent="0.25">
      <c r="A822" s="40" t="s">
        <v>1657</v>
      </c>
      <c r="B822" s="40"/>
      <c r="C822" s="41" t="s">
        <v>1658</v>
      </c>
      <c r="D822" s="42" t="s">
        <v>73</v>
      </c>
      <c r="E822" s="43">
        <v>1090.78</v>
      </c>
      <c r="F822" s="43"/>
      <c r="G822" s="43">
        <v>1090.78</v>
      </c>
      <c r="H822" s="19">
        <f t="shared" si="12"/>
        <v>9</v>
      </c>
    </row>
    <row r="823" spans="1:8" ht="30" x14ac:dyDescent="0.25">
      <c r="A823" s="40" t="s">
        <v>1659</v>
      </c>
      <c r="B823" s="40"/>
      <c r="C823" s="41" t="s">
        <v>1660</v>
      </c>
      <c r="D823" s="42" t="s">
        <v>73</v>
      </c>
      <c r="E823" s="43">
        <v>831</v>
      </c>
      <c r="F823" s="43"/>
      <c r="G823" s="43">
        <v>831</v>
      </c>
      <c r="H823" s="19">
        <f t="shared" si="12"/>
        <v>9</v>
      </c>
    </row>
    <row r="824" spans="1:8" ht="30" x14ac:dyDescent="0.25">
      <c r="A824" s="40" t="s">
        <v>1661</v>
      </c>
      <c r="B824" s="40"/>
      <c r="C824" s="41" t="s">
        <v>1662</v>
      </c>
      <c r="D824" s="42" t="s">
        <v>73</v>
      </c>
      <c r="E824" s="43">
        <v>1425.2</v>
      </c>
      <c r="F824" s="43"/>
      <c r="G824" s="43">
        <v>1425.2</v>
      </c>
      <c r="H824" s="19">
        <f t="shared" si="12"/>
        <v>9</v>
      </c>
    </row>
    <row r="825" spans="1:8" x14ac:dyDescent="0.25">
      <c r="A825" s="40" t="s">
        <v>1663</v>
      </c>
      <c r="B825" s="40"/>
      <c r="C825" s="41" t="s">
        <v>1664</v>
      </c>
      <c r="D825" s="42" t="s">
        <v>73</v>
      </c>
      <c r="E825" s="43">
        <v>352.74</v>
      </c>
      <c r="F825" s="43">
        <v>63.2</v>
      </c>
      <c r="G825" s="43">
        <v>415.94</v>
      </c>
      <c r="H825" s="19">
        <f t="shared" si="12"/>
        <v>9</v>
      </c>
    </row>
    <row r="826" spans="1:8" ht="30" x14ac:dyDescent="0.25">
      <c r="A826" s="40" t="s">
        <v>1665</v>
      </c>
      <c r="B826" s="40"/>
      <c r="C826" s="41" t="s">
        <v>1666</v>
      </c>
      <c r="D826" s="42" t="s">
        <v>73</v>
      </c>
      <c r="E826" s="43">
        <v>263.04000000000002</v>
      </c>
      <c r="F826" s="43"/>
      <c r="G826" s="43">
        <v>263.04000000000002</v>
      </c>
      <c r="H826" s="19">
        <f t="shared" si="12"/>
        <v>9</v>
      </c>
    </row>
    <row r="827" spans="1:8" ht="30" x14ac:dyDescent="0.25">
      <c r="A827" s="40" t="s">
        <v>1667</v>
      </c>
      <c r="B827" s="40"/>
      <c r="C827" s="41" t="s">
        <v>1668</v>
      </c>
      <c r="D827" s="42" t="s">
        <v>73</v>
      </c>
      <c r="E827" s="43">
        <v>273.55</v>
      </c>
      <c r="F827" s="43"/>
      <c r="G827" s="43">
        <v>273.55</v>
      </c>
      <c r="H827" s="19">
        <f t="shared" si="12"/>
        <v>9</v>
      </c>
    </row>
    <row r="828" spans="1:8" ht="30" x14ac:dyDescent="0.25">
      <c r="A828" s="40" t="s">
        <v>1669</v>
      </c>
      <c r="B828" s="40"/>
      <c r="C828" s="41" t="s">
        <v>1670</v>
      </c>
      <c r="D828" s="42" t="s">
        <v>73</v>
      </c>
      <c r="E828" s="43">
        <v>281.52</v>
      </c>
      <c r="F828" s="43"/>
      <c r="G828" s="43">
        <v>281.52</v>
      </c>
      <c r="H828" s="19">
        <f t="shared" si="12"/>
        <v>9</v>
      </c>
    </row>
    <row r="829" spans="1:8" ht="30" x14ac:dyDescent="0.25">
      <c r="A829" s="40" t="s">
        <v>1671</v>
      </c>
      <c r="B829" s="40"/>
      <c r="C829" s="41" t="s">
        <v>1672</v>
      </c>
      <c r="D829" s="42" t="s">
        <v>73</v>
      </c>
      <c r="E829" s="43">
        <v>237.8</v>
      </c>
      <c r="F829" s="43"/>
      <c r="G829" s="43">
        <v>237.8</v>
      </c>
      <c r="H829" s="19">
        <f t="shared" si="12"/>
        <v>9</v>
      </c>
    </row>
    <row r="830" spans="1:8" ht="30" x14ac:dyDescent="0.25">
      <c r="A830" s="40" t="s">
        <v>1673</v>
      </c>
      <c r="B830" s="40"/>
      <c r="C830" s="41" t="s">
        <v>1674</v>
      </c>
      <c r="D830" s="42" t="s">
        <v>73</v>
      </c>
      <c r="E830" s="43">
        <v>250.78</v>
      </c>
      <c r="F830" s="43"/>
      <c r="G830" s="43">
        <v>250.78</v>
      </c>
      <c r="H830" s="19">
        <f t="shared" si="12"/>
        <v>9</v>
      </c>
    </row>
    <row r="831" spans="1:8" ht="30" x14ac:dyDescent="0.25">
      <c r="A831" s="40" t="s">
        <v>1675</v>
      </c>
      <c r="B831" s="40"/>
      <c r="C831" s="41" t="s">
        <v>1676</v>
      </c>
      <c r="D831" s="42" t="s">
        <v>73</v>
      </c>
      <c r="E831" s="43">
        <v>253.36</v>
      </c>
      <c r="F831" s="43"/>
      <c r="G831" s="43">
        <v>253.36</v>
      </c>
      <c r="H831" s="19">
        <f t="shared" si="12"/>
        <v>9</v>
      </c>
    </row>
    <row r="832" spans="1:8" x14ac:dyDescent="0.25">
      <c r="A832" s="40" t="s">
        <v>1677</v>
      </c>
      <c r="B832" s="40"/>
      <c r="C832" s="41" t="s">
        <v>1678</v>
      </c>
      <c r="D832" s="42"/>
      <c r="E832" s="43"/>
      <c r="F832" s="43"/>
      <c r="G832" s="43"/>
      <c r="H832" s="19">
        <f t="shared" si="12"/>
        <v>5</v>
      </c>
    </row>
    <row r="833" spans="1:8" x14ac:dyDescent="0.25">
      <c r="A833" s="40" t="s">
        <v>1679</v>
      </c>
      <c r="B833" s="40"/>
      <c r="C833" s="41" t="s">
        <v>1680</v>
      </c>
      <c r="D833" s="42" t="s">
        <v>73</v>
      </c>
      <c r="E833" s="43">
        <v>107.73</v>
      </c>
      <c r="F833" s="43">
        <v>113.2</v>
      </c>
      <c r="G833" s="43">
        <v>220.93</v>
      </c>
      <c r="H833" s="19">
        <f t="shared" si="12"/>
        <v>9</v>
      </c>
    </row>
    <row r="834" spans="1:8" x14ac:dyDescent="0.25">
      <c r="A834" s="40" t="s">
        <v>1681</v>
      </c>
      <c r="B834" s="40"/>
      <c r="C834" s="41" t="s">
        <v>1682</v>
      </c>
      <c r="D834" s="42"/>
      <c r="E834" s="43"/>
      <c r="F834" s="43"/>
      <c r="G834" s="43"/>
      <c r="H834" s="19">
        <f t="shared" si="12"/>
        <v>5</v>
      </c>
    </row>
    <row r="835" spans="1:8" ht="30" x14ac:dyDescent="0.25">
      <c r="A835" s="40" t="s">
        <v>1683</v>
      </c>
      <c r="B835" s="40"/>
      <c r="C835" s="41" t="s">
        <v>1684</v>
      </c>
      <c r="D835" s="42" t="s">
        <v>73</v>
      </c>
      <c r="E835" s="43"/>
      <c r="F835" s="43">
        <v>39.119999999999997</v>
      </c>
      <c r="G835" s="43">
        <v>39.119999999999997</v>
      </c>
      <c r="H835" s="19">
        <f t="shared" si="12"/>
        <v>9</v>
      </c>
    </row>
    <row r="836" spans="1:8" ht="30" x14ac:dyDescent="0.25">
      <c r="A836" s="40" t="s">
        <v>1685</v>
      </c>
      <c r="B836" s="40"/>
      <c r="C836" s="41" t="s">
        <v>1686</v>
      </c>
      <c r="D836" s="42" t="s">
        <v>21</v>
      </c>
      <c r="E836" s="43">
        <v>2.3199999999999998</v>
      </c>
      <c r="F836" s="43">
        <v>5.37</v>
      </c>
      <c r="G836" s="43">
        <v>7.69</v>
      </c>
      <c r="H836" s="19">
        <f t="shared" si="12"/>
        <v>9</v>
      </c>
    </row>
    <row r="837" spans="1:8" ht="30" x14ac:dyDescent="0.25">
      <c r="A837" s="40" t="s">
        <v>1687</v>
      </c>
      <c r="B837" s="40"/>
      <c r="C837" s="41" t="s">
        <v>1688</v>
      </c>
      <c r="D837" s="42" t="s">
        <v>21</v>
      </c>
      <c r="E837" s="43">
        <v>2.98</v>
      </c>
      <c r="F837" s="43">
        <v>5.37</v>
      </c>
      <c r="G837" s="43">
        <v>8.35</v>
      </c>
      <c r="H837" s="19">
        <f t="shared" si="12"/>
        <v>9</v>
      </c>
    </row>
    <row r="838" spans="1:8" ht="30" x14ac:dyDescent="0.25">
      <c r="A838" s="40" t="s">
        <v>1689</v>
      </c>
      <c r="B838" s="40"/>
      <c r="C838" s="41" t="s">
        <v>1690</v>
      </c>
      <c r="D838" s="42" t="s">
        <v>21</v>
      </c>
      <c r="E838" s="43">
        <v>3.29</v>
      </c>
      <c r="F838" s="43">
        <v>5.37</v>
      </c>
      <c r="G838" s="43">
        <v>8.66</v>
      </c>
      <c r="H838" s="19">
        <f t="shared" si="12"/>
        <v>9</v>
      </c>
    </row>
    <row r="839" spans="1:8" ht="30" x14ac:dyDescent="0.25">
      <c r="A839" s="40" t="s">
        <v>1691</v>
      </c>
      <c r="B839" s="40"/>
      <c r="C839" s="41" t="s">
        <v>1692</v>
      </c>
      <c r="D839" s="42" t="s">
        <v>21</v>
      </c>
      <c r="E839" s="43">
        <v>3.51</v>
      </c>
      <c r="F839" s="43">
        <v>5.37</v>
      </c>
      <c r="G839" s="43">
        <v>8.8800000000000008</v>
      </c>
      <c r="H839" s="19">
        <f t="shared" si="12"/>
        <v>9</v>
      </c>
    </row>
    <row r="840" spans="1:8" ht="30" x14ac:dyDescent="0.25">
      <c r="A840" s="40" t="s">
        <v>1693</v>
      </c>
      <c r="B840" s="40"/>
      <c r="C840" s="41" t="s">
        <v>1694</v>
      </c>
      <c r="D840" s="42" t="s">
        <v>21</v>
      </c>
      <c r="E840" s="43">
        <v>5</v>
      </c>
      <c r="F840" s="43">
        <v>5.37</v>
      </c>
      <c r="G840" s="43">
        <v>10.37</v>
      </c>
      <c r="H840" s="19">
        <f t="shared" si="12"/>
        <v>9</v>
      </c>
    </row>
    <row r="841" spans="1:8" x14ac:dyDescent="0.25">
      <c r="A841" s="40" t="s">
        <v>1695</v>
      </c>
      <c r="B841" s="40"/>
      <c r="C841" s="41" t="s">
        <v>1696</v>
      </c>
      <c r="D841" s="42"/>
      <c r="E841" s="43"/>
      <c r="F841" s="43"/>
      <c r="G841" s="43"/>
      <c r="H841" s="19">
        <f t="shared" ref="H841:H904" si="13">LEN(A841)</f>
        <v>2</v>
      </c>
    </row>
    <row r="842" spans="1:8" x14ac:dyDescent="0.25">
      <c r="A842" s="40" t="s">
        <v>1697</v>
      </c>
      <c r="B842" s="40"/>
      <c r="C842" s="41" t="s">
        <v>1698</v>
      </c>
      <c r="D842" s="42"/>
      <c r="E842" s="43"/>
      <c r="F842" s="43"/>
      <c r="G842" s="43"/>
      <c r="H842" s="19">
        <f t="shared" si="13"/>
        <v>5</v>
      </c>
    </row>
    <row r="843" spans="1:8" ht="30" x14ac:dyDescent="0.25">
      <c r="A843" s="40" t="s">
        <v>1699</v>
      </c>
      <c r="B843" s="40"/>
      <c r="C843" s="41" t="s">
        <v>1700</v>
      </c>
      <c r="D843" s="42" t="s">
        <v>73</v>
      </c>
      <c r="E843" s="43">
        <v>114.64</v>
      </c>
      <c r="F843" s="43">
        <v>48.9</v>
      </c>
      <c r="G843" s="43">
        <v>163.54</v>
      </c>
      <c r="H843" s="19">
        <f t="shared" si="13"/>
        <v>9</v>
      </c>
    </row>
    <row r="844" spans="1:8" ht="30" x14ac:dyDescent="0.25">
      <c r="A844" s="40" t="s">
        <v>1701</v>
      </c>
      <c r="B844" s="40"/>
      <c r="C844" s="41" t="s">
        <v>1702</v>
      </c>
      <c r="D844" s="42" t="s">
        <v>73</v>
      </c>
      <c r="E844" s="43">
        <v>123</v>
      </c>
      <c r="F844" s="43">
        <v>50.85</v>
      </c>
      <c r="G844" s="43">
        <v>173.85</v>
      </c>
      <c r="H844" s="19">
        <f t="shared" si="13"/>
        <v>9</v>
      </c>
    </row>
    <row r="845" spans="1:8" ht="30" x14ac:dyDescent="0.25">
      <c r="A845" s="40" t="s">
        <v>1703</v>
      </c>
      <c r="B845" s="40"/>
      <c r="C845" s="41" t="s">
        <v>1704</v>
      </c>
      <c r="D845" s="42" t="s">
        <v>73</v>
      </c>
      <c r="E845" s="43">
        <v>131.38</v>
      </c>
      <c r="F845" s="43">
        <v>52.81</v>
      </c>
      <c r="G845" s="43">
        <v>184.19</v>
      </c>
      <c r="H845" s="19">
        <f t="shared" si="13"/>
        <v>9</v>
      </c>
    </row>
    <row r="846" spans="1:8" ht="30" x14ac:dyDescent="0.25">
      <c r="A846" s="40" t="s">
        <v>1705</v>
      </c>
      <c r="B846" s="40"/>
      <c r="C846" s="41" t="s">
        <v>1706</v>
      </c>
      <c r="D846" s="42" t="s">
        <v>73</v>
      </c>
      <c r="E846" s="43">
        <v>144.13</v>
      </c>
      <c r="F846" s="43">
        <v>56.73</v>
      </c>
      <c r="G846" s="43">
        <v>200.86</v>
      </c>
      <c r="H846" s="19">
        <f t="shared" si="13"/>
        <v>9</v>
      </c>
    </row>
    <row r="847" spans="1:8" ht="30" x14ac:dyDescent="0.25">
      <c r="A847" s="40" t="s">
        <v>1707</v>
      </c>
      <c r="B847" s="40"/>
      <c r="C847" s="41" t="s">
        <v>1708</v>
      </c>
      <c r="D847" s="42" t="s">
        <v>73</v>
      </c>
      <c r="E847" s="43">
        <v>78.38</v>
      </c>
      <c r="F847" s="43">
        <v>37.17</v>
      </c>
      <c r="G847" s="43">
        <v>115.55</v>
      </c>
      <c r="H847" s="19">
        <f t="shared" si="13"/>
        <v>9</v>
      </c>
    </row>
    <row r="848" spans="1:8" ht="30" x14ac:dyDescent="0.25">
      <c r="A848" s="40" t="s">
        <v>1709</v>
      </c>
      <c r="B848" s="40"/>
      <c r="C848" s="41" t="s">
        <v>1710</v>
      </c>
      <c r="D848" s="42" t="s">
        <v>73</v>
      </c>
      <c r="E848" s="43">
        <v>86.75</v>
      </c>
      <c r="F848" s="43">
        <v>39.119999999999997</v>
      </c>
      <c r="G848" s="43">
        <v>125.87</v>
      </c>
      <c r="H848" s="19">
        <f t="shared" si="13"/>
        <v>9</v>
      </c>
    </row>
    <row r="849" spans="1:8" ht="30" x14ac:dyDescent="0.25">
      <c r="A849" s="40" t="s">
        <v>1711</v>
      </c>
      <c r="B849" s="40"/>
      <c r="C849" s="41" t="s">
        <v>1712</v>
      </c>
      <c r="D849" s="42" t="s">
        <v>73</v>
      </c>
      <c r="E849" s="43">
        <v>95.12</v>
      </c>
      <c r="F849" s="43">
        <v>41.07</v>
      </c>
      <c r="G849" s="43">
        <v>136.19</v>
      </c>
      <c r="H849" s="19">
        <f t="shared" si="13"/>
        <v>9</v>
      </c>
    </row>
    <row r="850" spans="1:8" ht="30" x14ac:dyDescent="0.25">
      <c r="A850" s="40" t="s">
        <v>1713</v>
      </c>
      <c r="B850" s="40"/>
      <c r="C850" s="41" t="s">
        <v>1714</v>
      </c>
      <c r="D850" s="42" t="s">
        <v>73</v>
      </c>
      <c r="E850" s="43">
        <v>103.86</v>
      </c>
      <c r="F850" s="43">
        <v>44.99</v>
      </c>
      <c r="G850" s="43">
        <v>148.85</v>
      </c>
      <c r="H850" s="19">
        <f t="shared" si="13"/>
        <v>9</v>
      </c>
    </row>
    <row r="851" spans="1:8" x14ac:dyDescent="0.25">
      <c r="A851" s="40" t="s">
        <v>1715</v>
      </c>
      <c r="B851" s="40"/>
      <c r="C851" s="41" t="s">
        <v>1716</v>
      </c>
      <c r="D851" s="42" t="s">
        <v>73</v>
      </c>
      <c r="E851" s="43">
        <v>87.35</v>
      </c>
      <c r="F851" s="43">
        <v>46.95</v>
      </c>
      <c r="G851" s="43">
        <v>134.30000000000001</v>
      </c>
      <c r="H851" s="19">
        <f t="shared" si="13"/>
        <v>9</v>
      </c>
    </row>
    <row r="852" spans="1:8" x14ac:dyDescent="0.25">
      <c r="A852" s="40" t="s">
        <v>1717</v>
      </c>
      <c r="B852" s="40"/>
      <c r="C852" s="41" t="s">
        <v>1718</v>
      </c>
      <c r="D852" s="42" t="s">
        <v>73</v>
      </c>
      <c r="E852" s="43">
        <v>65.66</v>
      </c>
      <c r="F852" s="43">
        <v>35.21</v>
      </c>
      <c r="G852" s="43">
        <v>100.87</v>
      </c>
      <c r="H852" s="19">
        <f t="shared" si="13"/>
        <v>9</v>
      </c>
    </row>
    <row r="853" spans="1:8" x14ac:dyDescent="0.25">
      <c r="A853" s="40" t="s">
        <v>1719</v>
      </c>
      <c r="B853" s="40"/>
      <c r="C853" s="41" t="s">
        <v>1720</v>
      </c>
      <c r="D853" s="42" t="s">
        <v>73</v>
      </c>
      <c r="E853" s="43">
        <v>80.8</v>
      </c>
      <c r="F853" s="43">
        <v>25.43</v>
      </c>
      <c r="G853" s="43">
        <v>106.23</v>
      </c>
      <c r="H853" s="19">
        <f t="shared" si="13"/>
        <v>9</v>
      </c>
    </row>
    <row r="854" spans="1:8" ht="30" x14ac:dyDescent="0.25">
      <c r="A854" s="40" t="s">
        <v>1721</v>
      </c>
      <c r="B854" s="40"/>
      <c r="C854" s="41" t="s">
        <v>1722</v>
      </c>
      <c r="D854" s="42" t="s">
        <v>73</v>
      </c>
      <c r="E854" s="43">
        <v>24.69</v>
      </c>
      <c r="F854" s="43">
        <v>4.9800000000000004</v>
      </c>
      <c r="G854" s="43">
        <v>29.67</v>
      </c>
      <c r="H854" s="19">
        <f t="shared" si="13"/>
        <v>9</v>
      </c>
    </row>
    <row r="855" spans="1:8" x14ac:dyDescent="0.25">
      <c r="A855" s="40" t="s">
        <v>1723</v>
      </c>
      <c r="B855" s="40"/>
      <c r="C855" s="41" t="s">
        <v>1724</v>
      </c>
      <c r="D855" s="42" t="s">
        <v>73</v>
      </c>
      <c r="E855" s="43">
        <v>15.5</v>
      </c>
      <c r="F855" s="43">
        <v>4.9800000000000004</v>
      </c>
      <c r="G855" s="43">
        <v>20.48</v>
      </c>
      <c r="H855" s="19">
        <f t="shared" si="13"/>
        <v>9</v>
      </c>
    </row>
    <row r="856" spans="1:8" x14ac:dyDescent="0.25">
      <c r="A856" s="40" t="s">
        <v>1725</v>
      </c>
      <c r="B856" s="40"/>
      <c r="C856" s="41" t="s">
        <v>1726</v>
      </c>
      <c r="D856" s="42"/>
      <c r="E856" s="43"/>
      <c r="F856" s="43"/>
      <c r="G856" s="43"/>
      <c r="H856" s="19">
        <f t="shared" si="13"/>
        <v>5</v>
      </c>
    </row>
    <row r="857" spans="1:8" ht="30" x14ac:dyDescent="0.25">
      <c r="A857" s="40" t="s">
        <v>1727</v>
      </c>
      <c r="B857" s="40"/>
      <c r="C857" s="41" t="s">
        <v>1728</v>
      </c>
      <c r="D857" s="42" t="s">
        <v>592</v>
      </c>
      <c r="E857" s="43">
        <v>23.41</v>
      </c>
      <c r="F857" s="43"/>
      <c r="G857" s="43">
        <v>23.41</v>
      </c>
      <c r="H857" s="19">
        <f t="shared" si="13"/>
        <v>9</v>
      </c>
    </row>
    <row r="858" spans="1:8" x14ac:dyDescent="0.25">
      <c r="A858" s="40" t="s">
        <v>1729</v>
      </c>
      <c r="B858" s="40"/>
      <c r="C858" s="41" t="s">
        <v>1730</v>
      </c>
      <c r="D858" s="42" t="s">
        <v>592</v>
      </c>
      <c r="E858" s="43"/>
      <c r="F858" s="43">
        <v>5.04</v>
      </c>
      <c r="G858" s="43">
        <v>5.04</v>
      </c>
      <c r="H858" s="19">
        <f t="shared" si="13"/>
        <v>9</v>
      </c>
    </row>
    <row r="859" spans="1:8" ht="30" x14ac:dyDescent="0.25">
      <c r="A859" s="40" t="s">
        <v>1731</v>
      </c>
      <c r="B859" s="40"/>
      <c r="C859" s="41" t="s">
        <v>1732</v>
      </c>
      <c r="D859" s="42" t="s">
        <v>592</v>
      </c>
      <c r="E859" s="43">
        <v>22.68</v>
      </c>
      <c r="F859" s="43"/>
      <c r="G859" s="43">
        <v>22.68</v>
      </c>
      <c r="H859" s="19">
        <f t="shared" si="13"/>
        <v>9</v>
      </c>
    </row>
    <row r="860" spans="1:8" ht="30" x14ac:dyDescent="0.25">
      <c r="A860" s="40" t="s">
        <v>1733</v>
      </c>
      <c r="B860" s="40"/>
      <c r="C860" s="41" t="s">
        <v>1734</v>
      </c>
      <c r="D860" s="42" t="s">
        <v>592</v>
      </c>
      <c r="E860" s="43">
        <v>21.44</v>
      </c>
      <c r="F860" s="43"/>
      <c r="G860" s="43">
        <v>21.44</v>
      </c>
      <c r="H860" s="19">
        <f t="shared" si="13"/>
        <v>9</v>
      </c>
    </row>
    <row r="861" spans="1:8" ht="30" x14ac:dyDescent="0.25">
      <c r="A861" s="40" t="s">
        <v>1735</v>
      </c>
      <c r="B861" s="40"/>
      <c r="C861" s="41" t="s">
        <v>1736</v>
      </c>
      <c r="D861" s="42" t="s">
        <v>592</v>
      </c>
      <c r="E861" s="43">
        <v>22.98</v>
      </c>
      <c r="F861" s="43"/>
      <c r="G861" s="43">
        <v>22.98</v>
      </c>
      <c r="H861" s="19">
        <f t="shared" si="13"/>
        <v>9</v>
      </c>
    </row>
    <row r="862" spans="1:8" ht="30" x14ac:dyDescent="0.25">
      <c r="A862" s="40" t="s">
        <v>1737</v>
      </c>
      <c r="B862" s="40"/>
      <c r="C862" s="41" t="s">
        <v>1738</v>
      </c>
      <c r="D862" s="42" t="s">
        <v>592</v>
      </c>
      <c r="E862" s="43">
        <v>16.760000000000002</v>
      </c>
      <c r="F862" s="43">
        <v>5.04</v>
      </c>
      <c r="G862" s="43">
        <v>21.8</v>
      </c>
      <c r="H862" s="19">
        <f t="shared" si="13"/>
        <v>9</v>
      </c>
    </row>
    <row r="863" spans="1:8" x14ac:dyDescent="0.25">
      <c r="A863" s="40" t="s">
        <v>1739</v>
      </c>
      <c r="B863" s="40"/>
      <c r="C863" s="41" t="s">
        <v>1740</v>
      </c>
      <c r="D863" s="42"/>
      <c r="E863" s="43"/>
      <c r="F863" s="43"/>
      <c r="G863" s="43"/>
      <c r="H863" s="19">
        <f t="shared" si="13"/>
        <v>5</v>
      </c>
    </row>
    <row r="864" spans="1:8" ht="30" x14ac:dyDescent="0.25">
      <c r="A864" s="40" t="s">
        <v>1741</v>
      </c>
      <c r="B864" s="40"/>
      <c r="C864" s="41" t="s">
        <v>1742</v>
      </c>
      <c r="D864" s="42" t="s">
        <v>156</v>
      </c>
      <c r="E864" s="43">
        <v>2825.56</v>
      </c>
      <c r="F864" s="43">
        <v>753.49</v>
      </c>
      <c r="G864" s="43">
        <v>3579.05</v>
      </c>
      <c r="H864" s="19">
        <f t="shared" si="13"/>
        <v>9</v>
      </c>
    </row>
    <row r="865" spans="1:8" x14ac:dyDescent="0.25">
      <c r="A865" s="40" t="s">
        <v>1743</v>
      </c>
      <c r="B865" s="40"/>
      <c r="C865" s="41" t="s">
        <v>1744</v>
      </c>
      <c r="D865" s="42" t="s">
        <v>156</v>
      </c>
      <c r="E865" s="43">
        <v>2731.76</v>
      </c>
      <c r="F865" s="43">
        <v>831.25</v>
      </c>
      <c r="G865" s="43">
        <v>3563.01</v>
      </c>
      <c r="H865" s="19">
        <f t="shared" si="13"/>
        <v>9</v>
      </c>
    </row>
    <row r="866" spans="1:8" ht="30" x14ac:dyDescent="0.25">
      <c r="A866" s="40" t="s">
        <v>1745</v>
      </c>
      <c r="B866" s="40"/>
      <c r="C866" s="41" t="s">
        <v>1746</v>
      </c>
      <c r="D866" s="42" t="s">
        <v>156</v>
      </c>
      <c r="E866" s="43">
        <v>2457.59</v>
      </c>
      <c r="F866" s="43">
        <v>716.41</v>
      </c>
      <c r="G866" s="43">
        <v>3174</v>
      </c>
      <c r="H866" s="19">
        <f t="shared" si="13"/>
        <v>9</v>
      </c>
    </row>
    <row r="867" spans="1:8" ht="30" x14ac:dyDescent="0.25">
      <c r="A867" s="40" t="s">
        <v>1747</v>
      </c>
      <c r="B867" s="40"/>
      <c r="C867" s="41" t="s">
        <v>1748</v>
      </c>
      <c r="D867" s="42" t="s">
        <v>156</v>
      </c>
      <c r="E867" s="43">
        <v>2192.81</v>
      </c>
      <c r="F867" s="43">
        <v>709.18</v>
      </c>
      <c r="G867" s="43">
        <v>2901.99</v>
      </c>
      <c r="H867" s="19">
        <f t="shared" si="13"/>
        <v>9</v>
      </c>
    </row>
    <row r="868" spans="1:8" x14ac:dyDescent="0.25">
      <c r="A868" s="40" t="s">
        <v>1749</v>
      </c>
      <c r="B868" s="40"/>
      <c r="C868" s="41" t="s">
        <v>1750</v>
      </c>
      <c r="D868" s="42" t="s">
        <v>156</v>
      </c>
      <c r="E868" s="43">
        <v>2426.19</v>
      </c>
      <c r="F868" s="43">
        <v>759.8</v>
      </c>
      <c r="G868" s="43">
        <v>3185.99</v>
      </c>
      <c r="H868" s="19">
        <f t="shared" si="13"/>
        <v>9</v>
      </c>
    </row>
    <row r="869" spans="1:8" x14ac:dyDescent="0.25">
      <c r="A869" s="40" t="s">
        <v>1751</v>
      </c>
      <c r="B869" s="40"/>
      <c r="C869" s="41" t="s">
        <v>1752</v>
      </c>
      <c r="D869" s="42"/>
      <c r="E869" s="43"/>
      <c r="F869" s="43"/>
      <c r="G869" s="43"/>
      <c r="H869" s="19">
        <f t="shared" si="13"/>
        <v>5</v>
      </c>
    </row>
    <row r="870" spans="1:8" x14ac:dyDescent="0.25">
      <c r="A870" s="40" t="s">
        <v>1753</v>
      </c>
      <c r="B870" s="40"/>
      <c r="C870" s="41" t="s">
        <v>1754</v>
      </c>
      <c r="D870" s="42" t="s">
        <v>156</v>
      </c>
      <c r="E870" s="43">
        <v>4039.84</v>
      </c>
      <c r="F870" s="43">
        <v>1173.5999999999999</v>
      </c>
      <c r="G870" s="43">
        <v>5213.4399999999996</v>
      </c>
      <c r="H870" s="19">
        <f t="shared" si="13"/>
        <v>9</v>
      </c>
    </row>
    <row r="871" spans="1:8" ht="30" x14ac:dyDescent="0.25">
      <c r="A871" s="40" t="s">
        <v>1755</v>
      </c>
      <c r="B871" s="40"/>
      <c r="C871" s="41" t="s">
        <v>1756</v>
      </c>
      <c r="D871" s="42" t="s">
        <v>131</v>
      </c>
      <c r="E871" s="43">
        <v>0.14000000000000001</v>
      </c>
      <c r="F871" s="43">
        <v>5.48</v>
      </c>
      <c r="G871" s="43">
        <v>5.62</v>
      </c>
      <c r="H871" s="19">
        <f t="shared" si="13"/>
        <v>9</v>
      </c>
    </row>
    <row r="872" spans="1:8" ht="30" x14ac:dyDescent="0.25">
      <c r="A872" s="40" t="s">
        <v>1757</v>
      </c>
      <c r="B872" s="40"/>
      <c r="C872" s="41" t="s">
        <v>1758</v>
      </c>
      <c r="D872" s="42" t="s">
        <v>131</v>
      </c>
      <c r="E872" s="43">
        <v>0.35</v>
      </c>
      <c r="F872" s="43">
        <v>14.48</v>
      </c>
      <c r="G872" s="43">
        <v>14.83</v>
      </c>
      <c r="H872" s="19">
        <f t="shared" si="13"/>
        <v>9</v>
      </c>
    </row>
    <row r="873" spans="1:8" x14ac:dyDescent="0.25">
      <c r="A873" s="40" t="s">
        <v>1759</v>
      </c>
      <c r="B873" s="40"/>
      <c r="C873" s="41" t="s">
        <v>1760</v>
      </c>
      <c r="D873" s="42"/>
      <c r="E873" s="43"/>
      <c r="F873" s="43"/>
      <c r="G873" s="43"/>
      <c r="H873" s="19">
        <f t="shared" si="13"/>
        <v>2</v>
      </c>
    </row>
    <row r="874" spans="1:8" x14ac:dyDescent="0.25">
      <c r="A874" s="40" t="s">
        <v>1761</v>
      </c>
      <c r="B874" s="40"/>
      <c r="C874" s="41" t="s">
        <v>1762</v>
      </c>
      <c r="D874" s="42"/>
      <c r="E874" s="43"/>
      <c r="F874" s="43"/>
      <c r="G874" s="43"/>
      <c r="H874" s="19">
        <f t="shared" si="13"/>
        <v>5</v>
      </c>
    </row>
    <row r="875" spans="1:8" x14ac:dyDescent="0.25">
      <c r="A875" s="40" t="s">
        <v>1763</v>
      </c>
      <c r="B875" s="40"/>
      <c r="C875" s="41" t="s">
        <v>1764</v>
      </c>
      <c r="D875" s="42" t="s">
        <v>73</v>
      </c>
      <c r="E875" s="43">
        <v>44.32</v>
      </c>
      <c r="F875" s="43">
        <v>28.38</v>
      </c>
      <c r="G875" s="43">
        <v>72.7</v>
      </c>
      <c r="H875" s="19">
        <f t="shared" si="13"/>
        <v>9</v>
      </c>
    </row>
    <row r="876" spans="1:8" x14ac:dyDescent="0.25">
      <c r="A876" s="40" t="s">
        <v>1765</v>
      </c>
      <c r="B876" s="40"/>
      <c r="C876" s="41" t="s">
        <v>1766</v>
      </c>
      <c r="D876" s="42" t="s">
        <v>73</v>
      </c>
      <c r="E876" s="43">
        <v>59.52</v>
      </c>
      <c r="F876" s="43">
        <v>28.38</v>
      </c>
      <c r="G876" s="43">
        <v>87.9</v>
      </c>
      <c r="H876" s="19">
        <f t="shared" si="13"/>
        <v>9</v>
      </c>
    </row>
    <row r="877" spans="1:8" x14ac:dyDescent="0.25">
      <c r="A877" s="40" t="s">
        <v>1767</v>
      </c>
      <c r="B877" s="40"/>
      <c r="C877" s="41" t="s">
        <v>1768</v>
      </c>
      <c r="D877" s="42" t="s">
        <v>73</v>
      </c>
      <c r="E877" s="43">
        <v>36.96</v>
      </c>
      <c r="F877" s="43">
        <v>28.38</v>
      </c>
      <c r="G877" s="43">
        <v>65.34</v>
      </c>
      <c r="H877" s="19">
        <f t="shared" si="13"/>
        <v>9</v>
      </c>
    </row>
    <row r="878" spans="1:8" x14ac:dyDescent="0.25">
      <c r="A878" s="40" t="s">
        <v>1769</v>
      </c>
      <c r="B878" s="40"/>
      <c r="C878" s="41" t="s">
        <v>1770</v>
      </c>
      <c r="D878" s="42" t="s">
        <v>73</v>
      </c>
      <c r="E878" s="43">
        <v>89.37</v>
      </c>
      <c r="F878" s="43">
        <v>42.57</v>
      </c>
      <c r="G878" s="43">
        <v>131.94</v>
      </c>
      <c r="H878" s="19">
        <f t="shared" si="13"/>
        <v>9</v>
      </c>
    </row>
    <row r="879" spans="1:8" x14ac:dyDescent="0.25">
      <c r="A879" s="40" t="s">
        <v>1771</v>
      </c>
      <c r="B879" s="40"/>
      <c r="C879" s="41" t="s">
        <v>1772</v>
      </c>
      <c r="D879" s="42" t="s">
        <v>73</v>
      </c>
      <c r="E879" s="43">
        <v>104.76</v>
      </c>
      <c r="F879" s="43">
        <v>42.57</v>
      </c>
      <c r="G879" s="43">
        <v>147.33000000000001</v>
      </c>
      <c r="H879" s="19">
        <f t="shared" si="13"/>
        <v>9</v>
      </c>
    </row>
    <row r="880" spans="1:8" x14ac:dyDescent="0.25">
      <c r="A880" s="40" t="s">
        <v>1773</v>
      </c>
      <c r="B880" s="40"/>
      <c r="C880" s="41" t="s">
        <v>1774</v>
      </c>
      <c r="D880" s="42" t="s">
        <v>131</v>
      </c>
      <c r="E880" s="43">
        <v>0.96</v>
      </c>
      <c r="F880" s="43">
        <v>12.51</v>
      </c>
      <c r="G880" s="43">
        <v>13.47</v>
      </c>
      <c r="H880" s="19">
        <f t="shared" si="13"/>
        <v>9</v>
      </c>
    </row>
    <row r="881" spans="1:8" ht="30" x14ac:dyDescent="0.25">
      <c r="A881" s="40" t="s">
        <v>1775</v>
      </c>
      <c r="B881" s="40"/>
      <c r="C881" s="41" t="s">
        <v>1776</v>
      </c>
      <c r="D881" s="42" t="s">
        <v>131</v>
      </c>
      <c r="E881" s="43">
        <v>13.91</v>
      </c>
      <c r="F881" s="43">
        <v>15.65</v>
      </c>
      <c r="G881" s="43">
        <v>29.56</v>
      </c>
      <c r="H881" s="19">
        <f t="shared" si="13"/>
        <v>9</v>
      </c>
    </row>
    <row r="882" spans="1:8" x14ac:dyDescent="0.25">
      <c r="A882" s="40" t="s">
        <v>1777</v>
      </c>
      <c r="B882" s="40"/>
      <c r="C882" s="41" t="s">
        <v>1778</v>
      </c>
      <c r="D882" s="42" t="s">
        <v>131</v>
      </c>
      <c r="E882" s="43">
        <v>20.7</v>
      </c>
      <c r="F882" s="43">
        <v>15.65</v>
      </c>
      <c r="G882" s="43">
        <v>36.35</v>
      </c>
      <c r="H882" s="19">
        <f t="shared" si="13"/>
        <v>9</v>
      </c>
    </row>
    <row r="883" spans="1:8" x14ac:dyDescent="0.25">
      <c r="A883" s="40" t="s">
        <v>1779</v>
      </c>
      <c r="B883" s="40"/>
      <c r="C883" s="41" t="s">
        <v>1780</v>
      </c>
      <c r="D883" s="42"/>
      <c r="E883" s="43"/>
      <c r="F883" s="43"/>
      <c r="G883" s="43"/>
      <c r="H883" s="19">
        <f t="shared" si="13"/>
        <v>5</v>
      </c>
    </row>
    <row r="884" spans="1:8" ht="30" x14ac:dyDescent="0.25">
      <c r="A884" s="40" t="s">
        <v>1781</v>
      </c>
      <c r="B884" s="40"/>
      <c r="C884" s="41" t="s">
        <v>1782</v>
      </c>
      <c r="D884" s="42" t="s">
        <v>73</v>
      </c>
      <c r="E884" s="43">
        <v>43.81</v>
      </c>
      <c r="F884" s="43">
        <v>15.65</v>
      </c>
      <c r="G884" s="43">
        <v>59.46</v>
      </c>
      <c r="H884" s="19">
        <f t="shared" si="13"/>
        <v>9</v>
      </c>
    </row>
    <row r="885" spans="1:8" ht="30" x14ac:dyDescent="0.25">
      <c r="A885" s="40" t="s">
        <v>1783</v>
      </c>
      <c r="B885" s="40"/>
      <c r="C885" s="41" t="s">
        <v>1784</v>
      </c>
      <c r="D885" s="42" t="s">
        <v>73</v>
      </c>
      <c r="E885" s="43">
        <v>66.86</v>
      </c>
      <c r="F885" s="43">
        <v>15.65</v>
      </c>
      <c r="G885" s="43">
        <v>82.51</v>
      </c>
      <c r="H885" s="19">
        <f t="shared" si="13"/>
        <v>9</v>
      </c>
    </row>
    <row r="886" spans="1:8" ht="30" x14ac:dyDescent="0.25">
      <c r="A886" s="40" t="s">
        <v>1785</v>
      </c>
      <c r="B886" s="40"/>
      <c r="C886" s="41" t="s">
        <v>1786</v>
      </c>
      <c r="D886" s="42" t="s">
        <v>73</v>
      </c>
      <c r="E886" s="43">
        <v>154.72999999999999</v>
      </c>
      <c r="F886" s="43">
        <v>15.65</v>
      </c>
      <c r="G886" s="43">
        <v>170.38</v>
      </c>
      <c r="H886" s="19">
        <f t="shared" si="13"/>
        <v>9</v>
      </c>
    </row>
    <row r="887" spans="1:8" ht="30" x14ac:dyDescent="0.25">
      <c r="A887" s="40" t="s">
        <v>1787</v>
      </c>
      <c r="B887" s="40"/>
      <c r="C887" s="41" t="s">
        <v>1788</v>
      </c>
      <c r="D887" s="42" t="s">
        <v>73</v>
      </c>
      <c r="E887" s="43">
        <v>167.05</v>
      </c>
      <c r="F887" s="43">
        <v>15.65</v>
      </c>
      <c r="G887" s="43">
        <v>182.7</v>
      </c>
      <c r="H887" s="19">
        <f t="shared" si="13"/>
        <v>9</v>
      </c>
    </row>
    <row r="888" spans="1:8" ht="30" x14ac:dyDescent="0.25">
      <c r="A888" s="40" t="s">
        <v>1789</v>
      </c>
      <c r="B888" s="40"/>
      <c r="C888" s="41" t="s">
        <v>1790</v>
      </c>
      <c r="D888" s="42" t="s">
        <v>131</v>
      </c>
      <c r="E888" s="43">
        <v>87.64</v>
      </c>
      <c r="F888" s="43">
        <v>7.83</v>
      </c>
      <c r="G888" s="43">
        <v>95.47</v>
      </c>
      <c r="H888" s="19">
        <f t="shared" si="13"/>
        <v>9</v>
      </c>
    </row>
    <row r="889" spans="1:8" ht="30" x14ac:dyDescent="0.25">
      <c r="A889" s="40" t="s">
        <v>1791</v>
      </c>
      <c r="B889" s="40"/>
      <c r="C889" s="41" t="s">
        <v>1792</v>
      </c>
      <c r="D889" s="42" t="s">
        <v>131</v>
      </c>
      <c r="E889" s="43">
        <v>77.92</v>
      </c>
      <c r="F889" s="43">
        <v>7.83</v>
      </c>
      <c r="G889" s="43">
        <v>85.75</v>
      </c>
      <c r="H889" s="19">
        <f t="shared" si="13"/>
        <v>9</v>
      </c>
    </row>
    <row r="890" spans="1:8" ht="30" x14ac:dyDescent="0.25">
      <c r="A890" s="40" t="s">
        <v>1793</v>
      </c>
      <c r="B890" s="40"/>
      <c r="C890" s="41" t="s">
        <v>1794</v>
      </c>
      <c r="D890" s="42" t="s">
        <v>131</v>
      </c>
      <c r="E890" s="43">
        <v>115.79</v>
      </c>
      <c r="F890" s="43">
        <v>7.83</v>
      </c>
      <c r="G890" s="43">
        <v>123.62</v>
      </c>
      <c r="H890" s="19">
        <f t="shared" si="13"/>
        <v>9</v>
      </c>
    </row>
    <row r="891" spans="1:8" ht="30" x14ac:dyDescent="0.25">
      <c r="A891" s="40" t="s">
        <v>1795</v>
      </c>
      <c r="B891" s="40"/>
      <c r="C891" s="41" t="s">
        <v>1796</v>
      </c>
      <c r="D891" s="42" t="s">
        <v>131</v>
      </c>
      <c r="E891" s="43">
        <v>169.2</v>
      </c>
      <c r="F891" s="43">
        <v>7.83</v>
      </c>
      <c r="G891" s="43">
        <v>177.03</v>
      </c>
      <c r="H891" s="19">
        <f t="shared" si="13"/>
        <v>9</v>
      </c>
    </row>
    <row r="892" spans="1:8" ht="30" x14ac:dyDescent="0.25">
      <c r="A892" s="40" t="s">
        <v>1797</v>
      </c>
      <c r="B892" s="40"/>
      <c r="C892" s="41" t="s">
        <v>1798</v>
      </c>
      <c r="D892" s="42" t="s">
        <v>131</v>
      </c>
      <c r="E892" s="43">
        <v>55.26</v>
      </c>
      <c r="F892" s="43">
        <v>7.83</v>
      </c>
      <c r="G892" s="43">
        <v>63.09</v>
      </c>
      <c r="H892" s="19">
        <f t="shared" si="13"/>
        <v>9</v>
      </c>
    </row>
    <row r="893" spans="1:8" ht="30" x14ac:dyDescent="0.25">
      <c r="A893" s="40" t="s">
        <v>1799</v>
      </c>
      <c r="B893" s="40"/>
      <c r="C893" s="41" t="s">
        <v>1800</v>
      </c>
      <c r="D893" s="42" t="s">
        <v>131</v>
      </c>
      <c r="E893" s="43">
        <v>97.99</v>
      </c>
      <c r="F893" s="43">
        <v>7.83</v>
      </c>
      <c r="G893" s="43">
        <v>105.82</v>
      </c>
      <c r="H893" s="19">
        <f t="shared" si="13"/>
        <v>9</v>
      </c>
    </row>
    <row r="894" spans="1:8" ht="30" x14ac:dyDescent="0.25">
      <c r="A894" s="40" t="s">
        <v>1801</v>
      </c>
      <c r="B894" s="40"/>
      <c r="C894" s="41" t="s">
        <v>1802</v>
      </c>
      <c r="D894" s="42" t="s">
        <v>131</v>
      </c>
      <c r="E894" s="43">
        <v>72.459999999999994</v>
      </c>
      <c r="F894" s="43">
        <v>7.83</v>
      </c>
      <c r="G894" s="43">
        <v>80.290000000000006</v>
      </c>
      <c r="H894" s="19">
        <f t="shared" si="13"/>
        <v>9</v>
      </c>
    </row>
    <row r="895" spans="1:8" x14ac:dyDescent="0.25">
      <c r="A895" s="40" t="s">
        <v>1803</v>
      </c>
      <c r="B895" s="40"/>
      <c r="C895" s="41" t="s">
        <v>1804</v>
      </c>
      <c r="D895" s="42"/>
      <c r="E895" s="43"/>
      <c r="F895" s="43"/>
      <c r="G895" s="43"/>
      <c r="H895" s="19">
        <f t="shared" si="13"/>
        <v>5</v>
      </c>
    </row>
    <row r="896" spans="1:8" ht="30" x14ac:dyDescent="0.25">
      <c r="A896" s="40" t="s">
        <v>1805</v>
      </c>
      <c r="B896" s="40"/>
      <c r="C896" s="41" t="s">
        <v>1806</v>
      </c>
      <c r="D896" s="42" t="s">
        <v>73</v>
      </c>
      <c r="E896" s="43">
        <v>83.9</v>
      </c>
      <c r="F896" s="43">
        <v>25.43</v>
      </c>
      <c r="G896" s="43">
        <v>109.33</v>
      </c>
      <c r="H896" s="19">
        <f t="shared" si="13"/>
        <v>9</v>
      </c>
    </row>
    <row r="897" spans="1:8" x14ac:dyDescent="0.25">
      <c r="A897" s="40" t="s">
        <v>1807</v>
      </c>
      <c r="B897" s="40"/>
      <c r="C897" s="41" t="s">
        <v>1808</v>
      </c>
      <c r="D897" s="42" t="s">
        <v>131</v>
      </c>
      <c r="E897" s="43">
        <v>112.51</v>
      </c>
      <c r="F897" s="43">
        <v>8.61</v>
      </c>
      <c r="G897" s="43">
        <v>121.12</v>
      </c>
      <c r="H897" s="19">
        <f t="shared" si="13"/>
        <v>9</v>
      </c>
    </row>
    <row r="898" spans="1:8" x14ac:dyDescent="0.25">
      <c r="A898" s="40" t="s">
        <v>1809</v>
      </c>
      <c r="B898" s="40"/>
      <c r="C898" s="41" t="s">
        <v>1810</v>
      </c>
      <c r="D898" s="42"/>
      <c r="E898" s="43"/>
      <c r="F898" s="43"/>
      <c r="G898" s="43"/>
      <c r="H898" s="19">
        <f t="shared" si="13"/>
        <v>5</v>
      </c>
    </row>
    <row r="899" spans="1:8" ht="30" x14ac:dyDescent="0.25">
      <c r="A899" s="40" t="s">
        <v>1811</v>
      </c>
      <c r="B899" s="40"/>
      <c r="C899" s="41" t="s">
        <v>1812</v>
      </c>
      <c r="D899" s="42" t="s">
        <v>73</v>
      </c>
      <c r="E899" s="43">
        <v>121.58</v>
      </c>
      <c r="F899" s="43">
        <v>15.65</v>
      </c>
      <c r="G899" s="43">
        <v>137.22999999999999</v>
      </c>
      <c r="H899" s="19">
        <f t="shared" si="13"/>
        <v>9</v>
      </c>
    </row>
    <row r="900" spans="1:8" ht="45" x14ac:dyDescent="0.25">
      <c r="A900" s="40" t="s">
        <v>1813</v>
      </c>
      <c r="B900" s="40"/>
      <c r="C900" s="41" t="s">
        <v>1814</v>
      </c>
      <c r="D900" s="42" t="s">
        <v>73</v>
      </c>
      <c r="E900" s="43">
        <v>199.13</v>
      </c>
      <c r="F900" s="43">
        <v>15.65</v>
      </c>
      <c r="G900" s="43">
        <v>214.78</v>
      </c>
      <c r="H900" s="19">
        <f t="shared" si="13"/>
        <v>9</v>
      </c>
    </row>
    <row r="901" spans="1:8" ht="45" x14ac:dyDescent="0.25">
      <c r="A901" s="40" t="s">
        <v>1815</v>
      </c>
      <c r="B901" s="40"/>
      <c r="C901" s="41" t="s">
        <v>1816</v>
      </c>
      <c r="D901" s="42" t="s">
        <v>73</v>
      </c>
      <c r="E901" s="43">
        <v>190.26</v>
      </c>
      <c r="F901" s="43">
        <v>15.65</v>
      </c>
      <c r="G901" s="43">
        <v>205.91</v>
      </c>
      <c r="H901" s="19">
        <f t="shared" si="13"/>
        <v>9</v>
      </c>
    </row>
    <row r="902" spans="1:8" ht="45" x14ac:dyDescent="0.25">
      <c r="A902" s="40" t="s">
        <v>1817</v>
      </c>
      <c r="B902" s="40"/>
      <c r="C902" s="41" t="s">
        <v>1818</v>
      </c>
      <c r="D902" s="42" t="s">
        <v>73</v>
      </c>
      <c r="E902" s="43">
        <v>111.75</v>
      </c>
      <c r="F902" s="43">
        <v>15.65</v>
      </c>
      <c r="G902" s="43">
        <v>127.4</v>
      </c>
      <c r="H902" s="19">
        <f t="shared" si="13"/>
        <v>9</v>
      </c>
    </row>
    <row r="903" spans="1:8" ht="30" x14ac:dyDescent="0.25">
      <c r="A903" s="40" t="s">
        <v>1819</v>
      </c>
      <c r="B903" s="40"/>
      <c r="C903" s="41" t="s">
        <v>1820</v>
      </c>
      <c r="D903" s="42" t="s">
        <v>131</v>
      </c>
      <c r="E903" s="43">
        <v>96.23</v>
      </c>
      <c r="F903" s="43">
        <v>7.83</v>
      </c>
      <c r="G903" s="43">
        <v>104.06</v>
      </c>
      <c r="H903" s="19">
        <f t="shared" si="13"/>
        <v>9</v>
      </c>
    </row>
    <row r="904" spans="1:8" ht="30" x14ac:dyDescent="0.25">
      <c r="A904" s="40" t="s">
        <v>1821</v>
      </c>
      <c r="B904" s="40"/>
      <c r="C904" s="41" t="s">
        <v>1822</v>
      </c>
      <c r="D904" s="42" t="s">
        <v>131</v>
      </c>
      <c r="E904" s="43">
        <v>104.96</v>
      </c>
      <c r="F904" s="43">
        <v>7.83</v>
      </c>
      <c r="G904" s="43">
        <v>112.79</v>
      </c>
      <c r="H904" s="19">
        <f t="shared" si="13"/>
        <v>9</v>
      </c>
    </row>
    <row r="905" spans="1:8" x14ac:dyDescent="0.25">
      <c r="A905" s="40" t="s">
        <v>1823</v>
      </c>
      <c r="B905" s="40"/>
      <c r="C905" s="41" t="s">
        <v>1824</v>
      </c>
      <c r="D905" s="42"/>
      <c r="E905" s="43"/>
      <c r="F905" s="43"/>
      <c r="G905" s="43"/>
      <c r="H905" s="19">
        <f t="shared" ref="H905:H968" si="14">LEN(A905)</f>
        <v>5</v>
      </c>
    </row>
    <row r="906" spans="1:8" ht="45" x14ac:dyDescent="0.25">
      <c r="A906" s="40" t="s">
        <v>1825</v>
      </c>
      <c r="B906" s="40"/>
      <c r="C906" s="41" t="s">
        <v>1826</v>
      </c>
      <c r="D906" s="42" t="s">
        <v>73</v>
      </c>
      <c r="E906" s="43">
        <v>118.19</v>
      </c>
      <c r="F906" s="43">
        <v>39.35</v>
      </c>
      <c r="G906" s="43">
        <v>157.54</v>
      </c>
      <c r="H906" s="19">
        <f t="shared" si="14"/>
        <v>9</v>
      </c>
    </row>
    <row r="907" spans="1:8" ht="45" x14ac:dyDescent="0.25">
      <c r="A907" s="40" t="s">
        <v>1827</v>
      </c>
      <c r="B907" s="40"/>
      <c r="C907" s="41" t="s">
        <v>1828</v>
      </c>
      <c r="D907" s="42" t="s">
        <v>73</v>
      </c>
      <c r="E907" s="43">
        <v>150.44999999999999</v>
      </c>
      <c r="F907" s="43">
        <v>17.02</v>
      </c>
      <c r="G907" s="43">
        <v>167.47</v>
      </c>
      <c r="H907" s="19">
        <f t="shared" si="14"/>
        <v>9</v>
      </c>
    </row>
    <row r="908" spans="1:8" ht="45" x14ac:dyDescent="0.25">
      <c r="A908" s="40" t="s">
        <v>1829</v>
      </c>
      <c r="B908" s="40"/>
      <c r="C908" s="41" t="s">
        <v>1830</v>
      </c>
      <c r="D908" s="42" t="s">
        <v>73</v>
      </c>
      <c r="E908" s="43">
        <v>169.19</v>
      </c>
      <c r="F908" s="43">
        <v>17.02</v>
      </c>
      <c r="G908" s="43">
        <v>186.21</v>
      </c>
      <c r="H908" s="19">
        <f t="shared" si="14"/>
        <v>9</v>
      </c>
    </row>
    <row r="909" spans="1:8" ht="30" x14ac:dyDescent="0.25">
      <c r="A909" s="40" t="s">
        <v>1831</v>
      </c>
      <c r="B909" s="40"/>
      <c r="C909" s="41" t="s">
        <v>1832</v>
      </c>
      <c r="D909" s="42" t="s">
        <v>73</v>
      </c>
      <c r="E909" s="43">
        <v>131.18</v>
      </c>
      <c r="F909" s="43">
        <v>15.65</v>
      </c>
      <c r="G909" s="43">
        <v>146.83000000000001</v>
      </c>
      <c r="H909" s="19">
        <f t="shared" si="14"/>
        <v>9</v>
      </c>
    </row>
    <row r="910" spans="1:8" x14ac:dyDescent="0.25">
      <c r="A910" s="40" t="s">
        <v>1833</v>
      </c>
      <c r="B910" s="40"/>
      <c r="C910" s="41" t="s">
        <v>1834</v>
      </c>
      <c r="D910" s="42"/>
      <c r="E910" s="43"/>
      <c r="F910" s="43"/>
      <c r="G910" s="43"/>
      <c r="H910" s="19">
        <f t="shared" si="14"/>
        <v>5</v>
      </c>
    </row>
    <row r="911" spans="1:8" x14ac:dyDescent="0.25">
      <c r="A911" s="40" t="s">
        <v>1835</v>
      </c>
      <c r="B911" s="40"/>
      <c r="C911" s="41" t="s">
        <v>1836</v>
      </c>
      <c r="D911" s="42" t="s">
        <v>73</v>
      </c>
      <c r="E911" s="43">
        <v>80.83</v>
      </c>
      <c r="F911" s="43">
        <v>15.65</v>
      </c>
      <c r="G911" s="43">
        <v>96.48</v>
      </c>
      <c r="H911" s="19">
        <f t="shared" si="14"/>
        <v>9</v>
      </c>
    </row>
    <row r="912" spans="1:8" ht="30" x14ac:dyDescent="0.25">
      <c r="A912" s="40" t="s">
        <v>1837</v>
      </c>
      <c r="B912" s="40"/>
      <c r="C912" s="41" t="s">
        <v>1838</v>
      </c>
      <c r="D912" s="42" t="s">
        <v>73</v>
      </c>
      <c r="E912" s="43">
        <v>123.22</v>
      </c>
      <c r="F912" s="43">
        <v>15.65</v>
      </c>
      <c r="G912" s="43">
        <v>138.87</v>
      </c>
      <c r="H912" s="19">
        <f t="shared" si="14"/>
        <v>9</v>
      </c>
    </row>
    <row r="913" spans="1:8" x14ac:dyDescent="0.25">
      <c r="A913" s="40" t="s">
        <v>1839</v>
      </c>
      <c r="B913" s="40"/>
      <c r="C913" s="41" t="s">
        <v>1840</v>
      </c>
      <c r="D913" s="42" t="s">
        <v>131</v>
      </c>
      <c r="E913" s="43">
        <v>172.44</v>
      </c>
      <c r="F913" s="43">
        <v>7.83</v>
      </c>
      <c r="G913" s="43">
        <v>180.27</v>
      </c>
      <c r="H913" s="19">
        <f t="shared" si="14"/>
        <v>9</v>
      </c>
    </row>
    <row r="914" spans="1:8" x14ac:dyDescent="0.25">
      <c r="A914" s="40" t="s">
        <v>1841</v>
      </c>
      <c r="B914" s="40"/>
      <c r="C914" s="41" t="s">
        <v>1842</v>
      </c>
      <c r="D914" s="42"/>
      <c r="E914" s="43"/>
      <c r="F914" s="43"/>
      <c r="G914" s="43"/>
      <c r="H914" s="19">
        <f t="shared" si="14"/>
        <v>5</v>
      </c>
    </row>
    <row r="915" spans="1:8" x14ac:dyDescent="0.25">
      <c r="A915" s="40" t="s">
        <v>1843</v>
      </c>
      <c r="B915" s="40"/>
      <c r="C915" s="41" t="s">
        <v>1844</v>
      </c>
      <c r="D915" s="42" t="s">
        <v>21</v>
      </c>
      <c r="E915" s="43">
        <v>64.040000000000006</v>
      </c>
      <c r="F915" s="43">
        <v>3.91</v>
      </c>
      <c r="G915" s="43">
        <v>67.95</v>
      </c>
      <c r="H915" s="19">
        <f t="shared" si="14"/>
        <v>9</v>
      </c>
    </row>
    <row r="916" spans="1:8" x14ac:dyDescent="0.25">
      <c r="A916" s="40" t="s">
        <v>1845</v>
      </c>
      <c r="B916" s="40"/>
      <c r="C916" s="41" t="s">
        <v>1846</v>
      </c>
      <c r="D916" s="42" t="s">
        <v>21</v>
      </c>
      <c r="E916" s="43">
        <v>64.040000000000006</v>
      </c>
      <c r="F916" s="43">
        <v>3.91</v>
      </c>
      <c r="G916" s="43">
        <v>67.95</v>
      </c>
      <c r="H916" s="19">
        <f t="shared" si="14"/>
        <v>9</v>
      </c>
    </row>
    <row r="917" spans="1:8" x14ac:dyDescent="0.25">
      <c r="A917" s="40" t="s">
        <v>1847</v>
      </c>
      <c r="B917" s="40"/>
      <c r="C917" s="41" t="s">
        <v>1848</v>
      </c>
      <c r="D917" s="42"/>
      <c r="E917" s="43"/>
      <c r="F917" s="43"/>
      <c r="G917" s="43"/>
      <c r="H917" s="19">
        <f t="shared" si="14"/>
        <v>5</v>
      </c>
    </row>
    <row r="918" spans="1:8" x14ac:dyDescent="0.25">
      <c r="A918" s="40" t="s">
        <v>1849</v>
      </c>
      <c r="B918" s="40"/>
      <c r="C918" s="41" t="s">
        <v>1850</v>
      </c>
      <c r="D918" s="42" t="s">
        <v>73</v>
      </c>
      <c r="E918" s="43">
        <v>695.58</v>
      </c>
      <c r="F918" s="43"/>
      <c r="G918" s="43">
        <v>695.58</v>
      </c>
      <c r="H918" s="19">
        <f t="shared" si="14"/>
        <v>9</v>
      </c>
    </row>
    <row r="919" spans="1:8" x14ac:dyDescent="0.25">
      <c r="A919" s="40" t="s">
        <v>1851</v>
      </c>
      <c r="B919" s="40"/>
      <c r="C919" s="41" t="s">
        <v>1852</v>
      </c>
      <c r="D919" s="42"/>
      <c r="E919" s="43"/>
      <c r="F919" s="43"/>
      <c r="G919" s="43"/>
      <c r="H919" s="19">
        <f t="shared" si="14"/>
        <v>5</v>
      </c>
    </row>
    <row r="920" spans="1:8" ht="30" x14ac:dyDescent="0.25">
      <c r="A920" s="40" t="s">
        <v>1853</v>
      </c>
      <c r="B920" s="40"/>
      <c r="C920" s="41" t="s">
        <v>1854</v>
      </c>
      <c r="D920" s="42" t="s">
        <v>73</v>
      </c>
      <c r="E920" s="43">
        <v>133.91</v>
      </c>
      <c r="F920" s="43">
        <v>80.08</v>
      </c>
      <c r="G920" s="43">
        <v>213.99</v>
      </c>
      <c r="H920" s="19">
        <f t="shared" si="14"/>
        <v>9</v>
      </c>
    </row>
    <row r="921" spans="1:8" ht="30" x14ac:dyDescent="0.25">
      <c r="A921" s="40" t="s">
        <v>1855</v>
      </c>
      <c r="B921" s="40"/>
      <c r="C921" s="41" t="s">
        <v>1856</v>
      </c>
      <c r="D921" s="42" t="s">
        <v>73</v>
      </c>
      <c r="E921" s="43">
        <v>225.75</v>
      </c>
      <c r="F921" s="43">
        <v>72.069999999999993</v>
      </c>
      <c r="G921" s="43">
        <v>297.82</v>
      </c>
      <c r="H921" s="19">
        <f t="shared" si="14"/>
        <v>9</v>
      </c>
    </row>
    <row r="922" spans="1:8" ht="30" x14ac:dyDescent="0.25">
      <c r="A922" s="40" t="s">
        <v>1857</v>
      </c>
      <c r="B922" s="40"/>
      <c r="C922" s="41" t="s">
        <v>1858</v>
      </c>
      <c r="D922" s="42" t="s">
        <v>73</v>
      </c>
      <c r="E922" s="43">
        <v>233.53</v>
      </c>
      <c r="F922" s="43">
        <v>80.08</v>
      </c>
      <c r="G922" s="43">
        <v>313.61</v>
      </c>
      <c r="H922" s="19">
        <f t="shared" si="14"/>
        <v>9</v>
      </c>
    </row>
    <row r="923" spans="1:8" x14ac:dyDescent="0.25">
      <c r="A923" s="40" t="s">
        <v>1859</v>
      </c>
      <c r="B923" s="40"/>
      <c r="C923" s="41" t="s">
        <v>1860</v>
      </c>
      <c r="D923" s="42"/>
      <c r="E923" s="43"/>
      <c r="F923" s="43"/>
      <c r="G923" s="43"/>
      <c r="H923" s="19">
        <f t="shared" si="14"/>
        <v>5</v>
      </c>
    </row>
    <row r="924" spans="1:8" x14ac:dyDescent="0.25">
      <c r="A924" s="40" t="s">
        <v>1861</v>
      </c>
      <c r="B924" s="40"/>
      <c r="C924" s="41" t="s">
        <v>1862</v>
      </c>
      <c r="D924" s="42" t="s">
        <v>131</v>
      </c>
      <c r="E924" s="43">
        <v>54.84</v>
      </c>
      <c r="F924" s="43">
        <v>47.7</v>
      </c>
      <c r="G924" s="43">
        <v>102.54</v>
      </c>
      <c r="H924" s="19">
        <f t="shared" si="14"/>
        <v>9</v>
      </c>
    </row>
    <row r="925" spans="1:8" x14ac:dyDescent="0.25">
      <c r="A925" s="40" t="s">
        <v>1863</v>
      </c>
      <c r="B925" s="40"/>
      <c r="C925" s="41" t="s">
        <v>1864</v>
      </c>
      <c r="D925" s="42" t="s">
        <v>131</v>
      </c>
      <c r="E925" s="43">
        <v>87.46</v>
      </c>
      <c r="F925" s="43">
        <v>56.38</v>
      </c>
      <c r="G925" s="43">
        <v>143.84</v>
      </c>
      <c r="H925" s="19">
        <f t="shared" si="14"/>
        <v>9</v>
      </c>
    </row>
    <row r="926" spans="1:8" x14ac:dyDescent="0.25">
      <c r="A926" s="40" t="s">
        <v>1865</v>
      </c>
      <c r="B926" s="40"/>
      <c r="C926" s="41" t="s">
        <v>1866</v>
      </c>
      <c r="D926" s="42" t="s">
        <v>131</v>
      </c>
      <c r="E926" s="43">
        <v>168.46</v>
      </c>
      <c r="F926" s="43">
        <v>60.72</v>
      </c>
      <c r="G926" s="43">
        <v>229.18</v>
      </c>
      <c r="H926" s="19">
        <f t="shared" si="14"/>
        <v>9</v>
      </c>
    </row>
    <row r="927" spans="1:8" x14ac:dyDescent="0.25">
      <c r="A927" s="40" t="s">
        <v>1867</v>
      </c>
      <c r="B927" s="40"/>
      <c r="C927" s="41" t="s">
        <v>1868</v>
      </c>
      <c r="D927" s="42" t="s">
        <v>131</v>
      </c>
      <c r="E927" s="43">
        <v>43.98</v>
      </c>
      <c r="F927" s="43">
        <v>47.7</v>
      </c>
      <c r="G927" s="43">
        <v>91.68</v>
      </c>
      <c r="H927" s="19">
        <f t="shared" si="14"/>
        <v>9</v>
      </c>
    </row>
    <row r="928" spans="1:8" x14ac:dyDescent="0.25">
      <c r="A928" s="40" t="s">
        <v>1869</v>
      </c>
      <c r="B928" s="40"/>
      <c r="C928" s="41" t="s">
        <v>1870</v>
      </c>
      <c r="D928" s="42" t="s">
        <v>131</v>
      </c>
      <c r="E928" s="43">
        <v>64.2</v>
      </c>
      <c r="F928" s="43">
        <v>56.38</v>
      </c>
      <c r="G928" s="43">
        <v>120.58</v>
      </c>
      <c r="H928" s="19">
        <f t="shared" si="14"/>
        <v>9</v>
      </c>
    </row>
    <row r="929" spans="1:8" x14ac:dyDescent="0.25">
      <c r="A929" s="40" t="s">
        <v>1871</v>
      </c>
      <c r="B929" s="40"/>
      <c r="C929" s="41" t="s">
        <v>1872</v>
      </c>
      <c r="D929" s="42" t="s">
        <v>131</v>
      </c>
      <c r="E929" s="43">
        <v>88.87</v>
      </c>
      <c r="F929" s="43">
        <v>41.2</v>
      </c>
      <c r="G929" s="43">
        <v>130.07</v>
      </c>
      <c r="H929" s="19">
        <f t="shared" si="14"/>
        <v>9</v>
      </c>
    </row>
    <row r="930" spans="1:8" x14ac:dyDescent="0.25">
      <c r="A930" s="40" t="s">
        <v>1873</v>
      </c>
      <c r="B930" s="40"/>
      <c r="C930" s="41" t="s">
        <v>1874</v>
      </c>
      <c r="D930" s="42" t="s">
        <v>21</v>
      </c>
      <c r="E930" s="43">
        <v>15.07</v>
      </c>
      <c r="F930" s="43">
        <v>1.23</v>
      </c>
      <c r="G930" s="43">
        <v>16.3</v>
      </c>
      <c r="H930" s="19">
        <f t="shared" si="14"/>
        <v>9</v>
      </c>
    </row>
    <row r="931" spans="1:8" x14ac:dyDescent="0.25">
      <c r="A931" s="40" t="s">
        <v>1875</v>
      </c>
      <c r="B931" s="40"/>
      <c r="C931" s="41" t="s">
        <v>1876</v>
      </c>
      <c r="D931" s="42" t="s">
        <v>21</v>
      </c>
      <c r="E931" s="43">
        <v>17.48</v>
      </c>
      <c r="F931" s="43">
        <v>1.76</v>
      </c>
      <c r="G931" s="43">
        <v>19.239999999999998</v>
      </c>
      <c r="H931" s="19">
        <f t="shared" si="14"/>
        <v>9</v>
      </c>
    </row>
    <row r="932" spans="1:8" x14ac:dyDescent="0.25">
      <c r="A932" s="40" t="s">
        <v>1877</v>
      </c>
      <c r="B932" s="40"/>
      <c r="C932" s="41" t="s">
        <v>1878</v>
      </c>
      <c r="D932" s="42" t="s">
        <v>21</v>
      </c>
      <c r="E932" s="43">
        <v>18.48</v>
      </c>
      <c r="F932" s="43">
        <v>2.4700000000000002</v>
      </c>
      <c r="G932" s="43">
        <v>20.95</v>
      </c>
      <c r="H932" s="19">
        <f t="shared" si="14"/>
        <v>9</v>
      </c>
    </row>
    <row r="933" spans="1:8" x14ac:dyDescent="0.25">
      <c r="A933" s="40" t="s">
        <v>1879</v>
      </c>
      <c r="B933" s="40"/>
      <c r="C933" s="41" t="s">
        <v>1880</v>
      </c>
      <c r="D933" s="42"/>
      <c r="E933" s="43"/>
      <c r="F933" s="43"/>
      <c r="G933" s="43"/>
      <c r="H933" s="19">
        <f t="shared" si="14"/>
        <v>5</v>
      </c>
    </row>
    <row r="934" spans="1:8" x14ac:dyDescent="0.25">
      <c r="A934" s="40" t="s">
        <v>1881</v>
      </c>
      <c r="B934" s="40"/>
      <c r="C934" s="41" t="s">
        <v>1882</v>
      </c>
      <c r="D934" s="42" t="s">
        <v>131</v>
      </c>
      <c r="E934" s="43">
        <v>2.4500000000000002</v>
      </c>
      <c r="F934" s="43">
        <v>15.65</v>
      </c>
      <c r="G934" s="43">
        <v>18.100000000000001</v>
      </c>
      <c r="H934" s="19">
        <f t="shared" si="14"/>
        <v>9</v>
      </c>
    </row>
    <row r="935" spans="1:8" x14ac:dyDescent="0.25">
      <c r="A935" s="40" t="s">
        <v>1883</v>
      </c>
      <c r="B935" s="40"/>
      <c r="C935" s="41" t="s">
        <v>1884</v>
      </c>
      <c r="D935" s="42" t="s">
        <v>73</v>
      </c>
      <c r="E935" s="43"/>
      <c r="F935" s="43">
        <v>42.57</v>
      </c>
      <c r="G935" s="43">
        <v>42.57</v>
      </c>
      <c r="H935" s="19">
        <f t="shared" si="14"/>
        <v>9</v>
      </c>
    </row>
    <row r="936" spans="1:8" x14ac:dyDescent="0.25">
      <c r="A936" s="40" t="s">
        <v>1885</v>
      </c>
      <c r="B936" s="40"/>
      <c r="C936" s="41" t="s">
        <v>1886</v>
      </c>
      <c r="D936" s="42" t="s">
        <v>73</v>
      </c>
      <c r="E936" s="43"/>
      <c r="F936" s="43">
        <v>42.57</v>
      </c>
      <c r="G936" s="43">
        <v>42.57</v>
      </c>
      <c r="H936" s="19">
        <f t="shared" si="14"/>
        <v>9</v>
      </c>
    </row>
    <row r="937" spans="1:8" ht="30" x14ac:dyDescent="0.25">
      <c r="A937" s="40" t="s">
        <v>1887</v>
      </c>
      <c r="B937" s="40"/>
      <c r="C937" s="41" t="s">
        <v>1888</v>
      </c>
      <c r="D937" s="42" t="s">
        <v>73</v>
      </c>
      <c r="E937" s="43"/>
      <c r="F937" s="43">
        <v>19.559999999999999</v>
      </c>
      <c r="G937" s="43">
        <v>19.559999999999999</v>
      </c>
      <c r="H937" s="19">
        <f t="shared" si="14"/>
        <v>9</v>
      </c>
    </row>
    <row r="938" spans="1:8" x14ac:dyDescent="0.25">
      <c r="A938" s="40" t="s">
        <v>1889</v>
      </c>
      <c r="B938" s="40"/>
      <c r="C938" s="41" t="s">
        <v>8293</v>
      </c>
      <c r="D938" s="42" t="s">
        <v>73</v>
      </c>
      <c r="E938" s="43"/>
      <c r="F938" s="43">
        <v>28.38</v>
      </c>
      <c r="G938" s="43">
        <v>28.38</v>
      </c>
      <c r="H938" s="19">
        <f t="shared" si="14"/>
        <v>9</v>
      </c>
    </row>
    <row r="939" spans="1:8" ht="30" x14ac:dyDescent="0.25">
      <c r="A939" s="40" t="s">
        <v>1891</v>
      </c>
      <c r="B939" s="40"/>
      <c r="C939" s="41" t="s">
        <v>1892</v>
      </c>
      <c r="D939" s="42" t="s">
        <v>73</v>
      </c>
      <c r="E939" s="43">
        <v>3.67</v>
      </c>
      <c r="F939" s="43">
        <v>15.65</v>
      </c>
      <c r="G939" s="43">
        <v>19.32</v>
      </c>
      <c r="H939" s="19">
        <f t="shared" si="14"/>
        <v>9</v>
      </c>
    </row>
    <row r="940" spans="1:8" ht="30" x14ac:dyDescent="0.25">
      <c r="A940" s="40" t="s">
        <v>1893</v>
      </c>
      <c r="B940" s="40"/>
      <c r="C940" s="41" t="s">
        <v>1894</v>
      </c>
      <c r="D940" s="42" t="s">
        <v>73</v>
      </c>
      <c r="E940" s="43">
        <v>11.01</v>
      </c>
      <c r="F940" s="43">
        <v>15.65</v>
      </c>
      <c r="G940" s="43">
        <v>26.66</v>
      </c>
      <c r="H940" s="19">
        <f t="shared" si="14"/>
        <v>9</v>
      </c>
    </row>
    <row r="941" spans="1:8" x14ac:dyDescent="0.25">
      <c r="A941" s="40" t="s">
        <v>1895</v>
      </c>
      <c r="B941" s="40"/>
      <c r="C941" s="41" t="s">
        <v>1896</v>
      </c>
      <c r="D941" s="42"/>
      <c r="E941" s="43"/>
      <c r="F941" s="43"/>
      <c r="G941" s="43"/>
      <c r="H941" s="19">
        <f t="shared" si="14"/>
        <v>2</v>
      </c>
    </row>
    <row r="942" spans="1:8" x14ac:dyDescent="0.25">
      <c r="A942" s="40" t="s">
        <v>1897</v>
      </c>
      <c r="B942" s="40"/>
      <c r="C942" s="41" t="s">
        <v>1898</v>
      </c>
      <c r="D942" s="42"/>
      <c r="E942" s="43"/>
      <c r="F942" s="43"/>
      <c r="G942" s="43"/>
      <c r="H942" s="19">
        <f t="shared" si="14"/>
        <v>5</v>
      </c>
    </row>
    <row r="943" spans="1:8" x14ac:dyDescent="0.25">
      <c r="A943" s="40" t="s">
        <v>1899</v>
      </c>
      <c r="B943" s="40"/>
      <c r="C943" s="41" t="s">
        <v>1900</v>
      </c>
      <c r="D943" s="42" t="s">
        <v>156</v>
      </c>
      <c r="E943" s="43">
        <v>955.74</v>
      </c>
      <c r="F943" s="43">
        <v>278.82</v>
      </c>
      <c r="G943" s="43">
        <v>1234.56</v>
      </c>
      <c r="H943" s="19">
        <f t="shared" si="14"/>
        <v>9</v>
      </c>
    </row>
    <row r="944" spans="1:8" x14ac:dyDescent="0.25">
      <c r="A944" s="40" t="s">
        <v>1901</v>
      </c>
      <c r="B944" s="40"/>
      <c r="C944" s="41" t="s">
        <v>1902</v>
      </c>
      <c r="D944" s="42" t="s">
        <v>156</v>
      </c>
      <c r="E944" s="43">
        <v>451.5</v>
      </c>
      <c r="F944" s="43">
        <v>278.82</v>
      </c>
      <c r="G944" s="43">
        <v>730.32</v>
      </c>
      <c r="H944" s="19">
        <f t="shared" si="14"/>
        <v>9</v>
      </c>
    </row>
    <row r="945" spans="1:8" x14ac:dyDescent="0.25">
      <c r="A945" s="40" t="s">
        <v>1903</v>
      </c>
      <c r="B945" s="40"/>
      <c r="C945" s="41" t="s">
        <v>1904</v>
      </c>
      <c r="D945" s="42" t="s">
        <v>156</v>
      </c>
      <c r="E945" s="43">
        <v>395.52</v>
      </c>
      <c r="F945" s="43">
        <v>278.82</v>
      </c>
      <c r="G945" s="43">
        <v>674.34</v>
      </c>
      <c r="H945" s="19">
        <f t="shared" si="14"/>
        <v>9</v>
      </c>
    </row>
    <row r="946" spans="1:8" x14ac:dyDescent="0.25">
      <c r="A946" s="40" t="s">
        <v>1905</v>
      </c>
      <c r="B946" s="40"/>
      <c r="C946" s="41" t="s">
        <v>1906</v>
      </c>
      <c r="D946" s="42" t="s">
        <v>73</v>
      </c>
      <c r="E946" s="43">
        <v>3.79</v>
      </c>
      <c r="F946" s="43">
        <v>21.71</v>
      </c>
      <c r="G946" s="43">
        <v>25.5</v>
      </c>
      <c r="H946" s="19">
        <f t="shared" si="14"/>
        <v>9</v>
      </c>
    </row>
    <row r="947" spans="1:8" ht="30" x14ac:dyDescent="0.25">
      <c r="A947" s="40" t="s">
        <v>1907</v>
      </c>
      <c r="B947" s="40"/>
      <c r="C947" s="41" t="s">
        <v>8265</v>
      </c>
      <c r="D947" s="42" t="s">
        <v>73</v>
      </c>
      <c r="E947" s="43">
        <v>8.84</v>
      </c>
      <c r="F947" s="43">
        <v>21.32</v>
      </c>
      <c r="G947" s="43">
        <v>30.16</v>
      </c>
      <c r="H947" s="19">
        <f t="shared" si="14"/>
        <v>9</v>
      </c>
    </row>
    <row r="948" spans="1:8" x14ac:dyDescent="0.25">
      <c r="A948" s="40" t="s">
        <v>1909</v>
      </c>
      <c r="B948" s="40"/>
      <c r="C948" s="41" t="s">
        <v>1910</v>
      </c>
      <c r="D948" s="42" t="s">
        <v>156</v>
      </c>
      <c r="E948" s="43">
        <v>1087.6300000000001</v>
      </c>
      <c r="F948" s="43">
        <v>278.82</v>
      </c>
      <c r="G948" s="43">
        <v>1366.45</v>
      </c>
      <c r="H948" s="19">
        <f t="shared" si="14"/>
        <v>9</v>
      </c>
    </row>
    <row r="949" spans="1:8" x14ac:dyDescent="0.25">
      <c r="A949" s="40" t="s">
        <v>1911</v>
      </c>
      <c r="B949" s="40"/>
      <c r="C949" s="41" t="s">
        <v>1912</v>
      </c>
      <c r="D949" s="42"/>
      <c r="E949" s="43"/>
      <c r="F949" s="43"/>
      <c r="G949" s="43"/>
      <c r="H949" s="19">
        <f t="shared" si="14"/>
        <v>5</v>
      </c>
    </row>
    <row r="950" spans="1:8" x14ac:dyDescent="0.25">
      <c r="A950" s="40" t="s">
        <v>1913</v>
      </c>
      <c r="B950" s="40"/>
      <c r="C950" s="41" t="s">
        <v>1914</v>
      </c>
      <c r="D950" s="42" t="s">
        <v>73</v>
      </c>
      <c r="E950" s="43">
        <v>2.25</v>
      </c>
      <c r="F950" s="43">
        <v>4.13</v>
      </c>
      <c r="G950" s="43">
        <v>6.38</v>
      </c>
      <c r="H950" s="19">
        <f t="shared" si="14"/>
        <v>9</v>
      </c>
    </row>
    <row r="951" spans="1:8" x14ac:dyDescent="0.25">
      <c r="A951" s="40" t="s">
        <v>1915</v>
      </c>
      <c r="B951" s="40"/>
      <c r="C951" s="41" t="s">
        <v>1916</v>
      </c>
      <c r="D951" s="42" t="s">
        <v>73</v>
      </c>
      <c r="E951" s="43">
        <v>1.4</v>
      </c>
      <c r="F951" s="43">
        <v>4.13</v>
      </c>
      <c r="G951" s="43">
        <v>5.53</v>
      </c>
      <c r="H951" s="19">
        <f t="shared" si="14"/>
        <v>9</v>
      </c>
    </row>
    <row r="952" spans="1:8" x14ac:dyDescent="0.25">
      <c r="A952" s="40" t="s">
        <v>1917</v>
      </c>
      <c r="B952" s="40"/>
      <c r="C952" s="41" t="s">
        <v>8266</v>
      </c>
      <c r="D952" s="42" t="s">
        <v>73</v>
      </c>
      <c r="E952" s="43">
        <v>7.1</v>
      </c>
      <c r="F952" s="43">
        <v>4.13</v>
      </c>
      <c r="G952" s="43">
        <v>11.23</v>
      </c>
      <c r="H952" s="19">
        <f t="shared" si="14"/>
        <v>9</v>
      </c>
    </row>
    <row r="953" spans="1:8" x14ac:dyDescent="0.25">
      <c r="A953" s="40" t="s">
        <v>1919</v>
      </c>
      <c r="B953" s="40"/>
      <c r="C953" s="41" t="s">
        <v>1920</v>
      </c>
      <c r="D953" s="42" t="s">
        <v>73</v>
      </c>
      <c r="E953" s="43">
        <v>2.2999999999999998</v>
      </c>
      <c r="F953" s="43">
        <v>6.03</v>
      </c>
      <c r="G953" s="43">
        <v>8.33</v>
      </c>
      <c r="H953" s="19">
        <f t="shared" si="14"/>
        <v>9</v>
      </c>
    </row>
    <row r="954" spans="1:8" x14ac:dyDescent="0.25">
      <c r="A954" s="40" t="s">
        <v>1921</v>
      </c>
      <c r="B954" s="40"/>
      <c r="C954" s="41" t="s">
        <v>1922</v>
      </c>
      <c r="D954" s="42" t="s">
        <v>73</v>
      </c>
      <c r="E954" s="43">
        <v>3.95</v>
      </c>
      <c r="F954" s="43">
        <v>6.4</v>
      </c>
      <c r="G954" s="43">
        <v>10.35</v>
      </c>
      <c r="H954" s="19">
        <f t="shared" si="14"/>
        <v>9</v>
      </c>
    </row>
    <row r="955" spans="1:8" x14ac:dyDescent="0.25">
      <c r="A955" s="40" t="s">
        <v>1923</v>
      </c>
      <c r="B955" s="40"/>
      <c r="C955" s="41" t="s">
        <v>1924</v>
      </c>
      <c r="D955" s="42" t="s">
        <v>73</v>
      </c>
      <c r="E955" s="43">
        <v>9.56</v>
      </c>
      <c r="F955" s="43">
        <v>11.36</v>
      </c>
      <c r="G955" s="43">
        <v>20.92</v>
      </c>
      <c r="H955" s="19">
        <f t="shared" si="14"/>
        <v>9</v>
      </c>
    </row>
    <row r="956" spans="1:8" x14ac:dyDescent="0.25">
      <c r="A956" s="40" t="s">
        <v>1925</v>
      </c>
      <c r="B956" s="40"/>
      <c r="C956" s="41" t="s">
        <v>1926</v>
      </c>
      <c r="D956" s="42" t="s">
        <v>73</v>
      </c>
      <c r="E956" s="43">
        <v>9.56</v>
      </c>
      <c r="F956" s="43">
        <v>15.65</v>
      </c>
      <c r="G956" s="43">
        <v>25.21</v>
      </c>
      <c r="H956" s="19">
        <f t="shared" si="14"/>
        <v>9</v>
      </c>
    </row>
    <row r="957" spans="1:8" x14ac:dyDescent="0.25">
      <c r="A957" s="40" t="s">
        <v>1927</v>
      </c>
      <c r="B957" s="40"/>
      <c r="C957" s="41" t="s">
        <v>1928</v>
      </c>
      <c r="D957" s="42" t="s">
        <v>73</v>
      </c>
      <c r="E957" s="43">
        <v>41.23</v>
      </c>
      <c r="F957" s="43">
        <v>9.7799999999999994</v>
      </c>
      <c r="G957" s="43">
        <v>51.01</v>
      </c>
      <c r="H957" s="19">
        <f t="shared" si="14"/>
        <v>9</v>
      </c>
    </row>
    <row r="958" spans="1:8" x14ac:dyDescent="0.25">
      <c r="A958" s="40" t="s">
        <v>1929</v>
      </c>
      <c r="B958" s="40"/>
      <c r="C958" s="41" t="s">
        <v>1930</v>
      </c>
      <c r="D958" s="42" t="s">
        <v>73</v>
      </c>
      <c r="E958" s="43">
        <v>1.92</v>
      </c>
      <c r="F958" s="43">
        <v>9.7799999999999994</v>
      </c>
      <c r="G958" s="43">
        <v>11.7</v>
      </c>
      <c r="H958" s="19">
        <f t="shared" si="14"/>
        <v>9</v>
      </c>
    </row>
    <row r="959" spans="1:8" x14ac:dyDescent="0.25">
      <c r="A959" s="40" t="s">
        <v>1931</v>
      </c>
      <c r="B959" s="40"/>
      <c r="C959" s="41" t="s">
        <v>1932</v>
      </c>
      <c r="D959" s="42" t="s">
        <v>73</v>
      </c>
      <c r="E959" s="43">
        <v>9.2799999999999994</v>
      </c>
      <c r="F959" s="43">
        <v>25.43</v>
      </c>
      <c r="G959" s="43">
        <v>34.71</v>
      </c>
      <c r="H959" s="19">
        <f t="shared" si="14"/>
        <v>9</v>
      </c>
    </row>
    <row r="960" spans="1:8" x14ac:dyDescent="0.25">
      <c r="A960" s="40" t="s">
        <v>1933</v>
      </c>
      <c r="B960" s="40"/>
      <c r="C960" s="41" t="s">
        <v>1934</v>
      </c>
      <c r="D960" s="42"/>
      <c r="E960" s="43"/>
      <c r="F960" s="43"/>
      <c r="G960" s="43"/>
      <c r="H960" s="19">
        <f t="shared" si="14"/>
        <v>5</v>
      </c>
    </row>
    <row r="961" spans="1:8" x14ac:dyDescent="0.25">
      <c r="A961" s="40" t="s">
        <v>1935</v>
      </c>
      <c r="B961" s="40"/>
      <c r="C961" s="41" t="s">
        <v>1936</v>
      </c>
      <c r="D961" s="42" t="s">
        <v>73</v>
      </c>
      <c r="E961" s="43">
        <v>9.0299999999999994</v>
      </c>
      <c r="F961" s="43">
        <v>21.51</v>
      </c>
      <c r="G961" s="43">
        <v>30.54</v>
      </c>
      <c r="H961" s="19">
        <f t="shared" si="14"/>
        <v>9</v>
      </c>
    </row>
    <row r="962" spans="1:8" x14ac:dyDescent="0.25">
      <c r="A962" s="40" t="s">
        <v>1937</v>
      </c>
      <c r="B962" s="40"/>
      <c r="C962" s="41" t="s">
        <v>1938</v>
      </c>
      <c r="D962" s="42" t="s">
        <v>73</v>
      </c>
      <c r="E962" s="43">
        <v>9.65</v>
      </c>
      <c r="F962" s="43">
        <v>25.43</v>
      </c>
      <c r="G962" s="43">
        <v>35.08</v>
      </c>
      <c r="H962" s="19">
        <f t="shared" si="14"/>
        <v>9</v>
      </c>
    </row>
    <row r="963" spans="1:8" x14ac:dyDescent="0.25">
      <c r="A963" s="40" t="s">
        <v>1939</v>
      </c>
      <c r="B963" s="40"/>
      <c r="C963" s="41" t="s">
        <v>1940</v>
      </c>
      <c r="D963" s="42" t="s">
        <v>73</v>
      </c>
      <c r="E963" s="43">
        <v>31.67</v>
      </c>
      <c r="F963" s="43">
        <v>25.43</v>
      </c>
      <c r="G963" s="43">
        <v>57.1</v>
      </c>
      <c r="H963" s="19">
        <f t="shared" si="14"/>
        <v>9</v>
      </c>
    </row>
    <row r="964" spans="1:8" x14ac:dyDescent="0.25">
      <c r="A964" s="40" t="s">
        <v>1941</v>
      </c>
      <c r="B964" s="40"/>
      <c r="C964" s="41" t="s">
        <v>1942</v>
      </c>
      <c r="D964" s="42" t="s">
        <v>73</v>
      </c>
      <c r="E964" s="43">
        <v>9.0299999999999994</v>
      </c>
      <c r="F964" s="43">
        <v>15.65</v>
      </c>
      <c r="G964" s="43">
        <v>24.68</v>
      </c>
      <c r="H964" s="19">
        <f t="shared" si="14"/>
        <v>9</v>
      </c>
    </row>
    <row r="965" spans="1:8" x14ac:dyDescent="0.25">
      <c r="A965" s="40" t="s">
        <v>1943</v>
      </c>
      <c r="B965" s="40"/>
      <c r="C965" s="41" t="s">
        <v>1944</v>
      </c>
      <c r="D965" s="42" t="s">
        <v>73</v>
      </c>
      <c r="E965" s="43">
        <v>9.0299999999999994</v>
      </c>
      <c r="F965" s="43">
        <v>27.39</v>
      </c>
      <c r="G965" s="43">
        <v>36.42</v>
      </c>
      <c r="H965" s="19">
        <f t="shared" si="14"/>
        <v>9</v>
      </c>
    </row>
    <row r="966" spans="1:8" x14ac:dyDescent="0.25">
      <c r="A966" s="40" t="s">
        <v>1945</v>
      </c>
      <c r="B966" s="40"/>
      <c r="C966" s="41" t="s">
        <v>1946</v>
      </c>
      <c r="D966" s="42" t="s">
        <v>131</v>
      </c>
      <c r="E966" s="43">
        <v>6.49</v>
      </c>
      <c r="F966" s="43">
        <v>44.3</v>
      </c>
      <c r="G966" s="43">
        <v>50.79</v>
      </c>
      <c r="H966" s="19">
        <f t="shared" si="14"/>
        <v>9</v>
      </c>
    </row>
    <row r="967" spans="1:8" ht="30" x14ac:dyDescent="0.25">
      <c r="A967" s="40" t="s">
        <v>1947</v>
      </c>
      <c r="B967" s="40"/>
      <c r="C967" s="41" t="s">
        <v>1948</v>
      </c>
      <c r="D967" s="42" t="s">
        <v>131</v>
      </c>
      <c r="E967" s="43">
        <v>1.33</v>
      </c>
      <c r="F967" s="43">
        <v>20.62</v>
      </c>
      <c r="G967" s="43">
        <v>21.95</v>
      </c>
      <c r="H967" s="19">
        <f t="shared" si="14"/>
        <v>9</v>
      </c>
    </row>
    <row r="968" spans="1:8" ht="30" x14ac:dyDescent="0.25">
      <c r="A968" s="40" t="s">
        <v>1949</v>
      </c>
      <c r="B968" s="40"/>
      <c r="C968" s="41" t="s">
        <v>1950</v>
      </c>
      <c r="D968" s="42" t="s">
        <v>131</v>
      </c>
      <c r="E968" s="43">
        <v>1.5</v>
      </c>
      <c r="F968" s="43">
        <v>20.62</v>
      </c>
      <c r="G968" s="43">
        <v>22.12</v>
      </c>
      <c r="H968" s="19">
        <f t="shared" si="14"/>
        <v>9</v>
      </c>
    </row>
    <row r="969" spans="1:8" ht="30" x14ac:dyDescent="0.25">
      <c r="A969" s="40" t="s">
        <v>1951</v>
      </c>
      <c r="B969" s="40"/>
      <c r="C969" s="41" t="s">
        <v>1952</v>
      </c>
      <c r="D969" s="42" t="s">
        <v>131</v>
      </c>
      <c r="E969" s="43">
        <v>1.75</v>
      </c>
      <c r="F969" s="43">
        <v>20.62</v>
      </c>
      <c r="G969" s="43">
        <v>22.37</v>
      </c>
      <c r="H969" s="19">
        <f t="shared" ref="H969:H1032" si="15">LEN(A969)</f>
        <v>9</v>
      </c>
    </row>
    <row r="970" spans="1:8" ht="30" x14ac:dyDescent="0.25">
      <c r="A970" s="40" t="s">
        <v>1953</v>
      </c>
      <c r="B970" s="40"/>
      <c r="C970" s="41" t="s">
        <v>1954</v>
      </c>
      <c r="D970" s="42" t="s">
        <v>131</v>
      </c>
      <c r="E970" s="43">
        <v>2.1800000000000002</v>
      </c>
      <c r="F970" s="43">
        <v>20.62</v>
      </c>
      <c r="G970" s="43">
        <v>22.8</v>
      </c>
      <c r="H970" s="19">
        <f t="shared" si="15"/>
        <v>9</v>
      </c>
    </row>
    <row r="971" spans="1:8" x14ac:dyDescent="0.25">
      <c r="A971" s="40" t="s">
        <v>1955</v>
      </c>
      <c r="B971" s="40"/>
      <c r="C971" s="41" t="s">
        <v>1956</v>
      </c>
      <c r="D971" s="42"/>
      <c r="E971" s="43"/>
      <c r="F971" s="43"/>
      <c r="G971" s="43"/>
      <c r="H971" s="19">
        <f t="shared" si="15"/>
        <v>5</v>
      </c>
    </row>
    <row r="972" spans="1:8" x14ac:dyDescent="0.25">
      <c r="A972" s="40" t="s">
        <v>1957</v>
      </c>
      <c r="B972" s="40"/>
      <c r="C972" s="41" t="s">
        <v>1958</v>
      </c>
      <c r="D972" s="42" t="s">
        <v>73</v>
      </c>
      <c r="E972" s="43">
        <v>4.55</v>
      </c>
      <c r="F972" s="43">
        <v>13</v>
      </c>
      <c r="G972" s="43">
        <v>17.55</v>
      </c>
      <c r="H972" s="19">
        <f t="shared" si="15"/>
        <v>9</v>
      </c>
    </row>
    <row r="973" spans="1:8" x14ac:dyDescent="0.25">
      <c r="A973" s="40" t="s">
        <v>1959</v>
      </c>
      <c r="B973" s="40"/>
      <c r="C973" s="41" t="s">
        <v>1960</v>
      </c>
      <c r="D973" s="42" t="s">
        <v>73</v>
      </c>
      <c r="E973" s="43">
        <v>6.37</v>
      </c>
      <c r="F973" s="43">
        <v>13</v>
      </c>
      <c r="G973" s="43">
        <v>19.37</v>
      </c>
      <c r="H973" s="19">
        <f t="shared" si="15"/>
        <v>9</v>
      </c>
    </row>
    <row r="974" spans="1:8" x14ac:dyDescent="0.25">
      <c r="A974" s="40" t="s">
        <v>1961</v>
      </c>
      <c r="B974" s="40"/>
      <c r="C974" s="41" t="s">
        <v>1962</v>
      </c>
      <c r="D974" s="42"/>
      <c r="E974" s="43"/>
      <c r="F974" s="43"/>
      <c r="G974" s="43"/>
      <c r="H974" s="19">
        <f t="shared" si="15"/>
        <v>5</v>
      </c>
    </row>
    <row r="975" spans="1:8" x14ac:dyDescent="0.25">
      <c r="A975" s="40" t="s">
        <v>1963</v>
      </c>
      <c r="B975" s="40"/>
      <c r="C975" s="41" t="s">
        <v>1964</v>
      </c>
      <c r="D975" s="42" t="s">
        <v>156</v>
      </c>
      <c r="E975" s="43">
        <v>442.42</v>
      </c>
      <c r="F975" s="43">
        <v>375.48</v>
      </c>
      <c r="G975" s="43">
        <v>817.9</v>
      </c>
      <c r="H975" s="19">
        <f t="shared" si="15"/>
        <v>9</v>
      </c>
    </row>
    <row r="976" spans="1:8" ht="30" x14ac:dyDescent="0.25">
      <c r="A976" s="40" t="s">
        <v>1965</v>
      </c>
      <c r="B976" s="40"/>
      <c r="C976" s="41" t="s">
        <v>1966</v>
      </c>
      <c r="D976" s="42" t="s">
        <v>156</v>
      </c>
      <c r="E976" s="43">
        <v>508.64</v>
      </c>
      <c r="F976" s="43">
        <v>375.48</v>
      </c>
      <c r="G976" s="43">
        <v>884.12</v>
      </c>
      <c r="H976" s="19">
        <f t="shared" si="15"/>
        <v>9</v>
      </c>
    </row>
    <row r="977" spans="1:8" ht="30" x14ac:dyDescent="0.25">
      <c r="A977" s="40" t="s">
        <v>1967</v>
      </c>
      <c r="B977" s="40"/>
      <c r="C977" s="41" t="s">
        <v>1968</v>
      </c>
      <c r="D977" s="42" t="s">
        <v>156</v>
      </c>
      <c r="E977" s="43">
        <v>545.45000000000005</v>
      </c>
      <c r="F977" s="43">
        <v>375.48</v>
      </c>
      <c r="G977" s="43">
        <v>920.93</v>
      </c>
      <c r="H977" s="19">
        <f t="shared" si="15"/>
        <v>9</v>
      </c>
    </row>
    <row r="978" spans="1:8" x14ac:dyDescent="0.25">
      <c r="A978" s="40" t="s">
        <v>1969</v>
      </c>
      <c r="B978" s="40"/>
      <c r="C978" s="41" t="s">
        <v>1970</v>
      </c>
      <c r="D978" s="42" t="s">
        <v>131</v>
      </c>
      <c r="E978" s="43">
        <v>28.32</v>
      </c>
      <c r="F978" s="43">
        <v>43.63</v>
      </c>
      <c r="G978" s="43">
        <v>71.95</v>
      </c>
      <c r="H978" s="19">
        <f t="shared" si="15"/>
        <v>9</v>
      </c>
    </row>
    <row r="979" spans="1:8" x14ac:dyDescent="0.25">
      <c r="A979" s="40" t="s">
        <v>1971</v>
      </c>
      <c r="B979" s="40"/>
      <c r="C979" s="41" t="s">
        <v>1972</v>
      </c>
      <c r="D979" s="42" t="s">
        <v>131</v>
      </c>
      <c r="E979" s="43">
        <v>13.93</v>
      </c>
      <c r="F979" s="43">
        <v>59.4</v>
      </c>
      <c r="G979" s="43">
        <v>73.33</v>
      </c>
      <c r="H979" s="19">
        <f t="shared" si="15"/>
        <v>9</v>
      </c>
    </row>
    <row r="980" spans="1:8" x14ac:dyDescent="0.25">
      <c r="A980" s="40" t="s">
        <v>1973</v>
      </c>
      <c r="B980" s="40"/>
      <c r="C980" s="41" t="s">
        <v>1974</v>
      </c>
      <c r="D980" s="42"/>
      <c r="E980" s="43"/>
      <c r="F980" s="43"/>
      <c r="G980" s="43"/>
      <c r="H980" s="19">
        <f t="shared" si="15"/>
        <v>5</v>
      </c>
    </row>
    <row r="981" spans="1:8" x14ac:dyDescent="0.25">
      <c r="A981" s="40" t="s">
        <v>1975</v>
      </c>
      <c r="B981" s="40"/>
      <c r="C981" s="41" t="s">
        <v>1976</v>
      </c>
      <c r="D981" s="42" t="s">
        <v>73</v>
      </c>
      <c r="E981" s="43">
        <v>87.38</v>
      </c>
      <c r="F981" s="43">
        <v>7.06</v>
      </c>
      <c r="G981" s="43">
        <v>94.44</v>
      </c>
      <c r="H981" s="19">
        <f t="shared" si="15"/>
        <v>9</v>
      </c>
    </row>
    <row r="982" spans="1:8" x14ac:dyDescent="0.25">
      <c r="A982" s="40" t="s">
        <v>1977</v>
      </c>
      <c r="B982" s="40"/>
      <c r="C982" s="41" t="s">
        <v>1978</v>
      </c>
      <c r="D982" s="42" t="s">
        <v>131</v>
      </c>
      <c r="E982" s="43">
        <v>42.53</v>
      </c>
      <c r="F982" s="43">
        <v>1.76</v>
      </c>
      <c r="G982" s="43">
        <v>44.29</v>
      </c>
      <c r="H982" s="19">
        <f t="shared" si="15"/>
        <v>9</v>
      </c>
    </row>
    <row r="983" spans="1:8" x14ac:dyDescent="0.25">
      <c r="A983" s="40" t="s">
        <v>1979</v>
      </c>
      <c r="B983" s="40"/>
      <c r="C983" s="41" t="s">
        <v>1980</v>
      </c>
      <c r="D983" s="42" t="s">
        <v>131</v>
      </c>
      <c r="E983" s="43">
        <v>85.93</v>
      </c>
      <c r="F983" s="43">
        <v>2.12</v>
      </c>
      <c r="G983" s="43">
        <v>88.05</v>
      </c>
      <c r="H983" s="19">
        <f t="shared" si="15"/>
        <v>9</v>
      </c>
    </row>
    <row r="984" spans="1:8" x14ac:dyDescent="0.25">
      <c r="A984" s="40" t="s">
        <v>1981</v>
      </c>
      <c r="B984" s="40"/>
      <c r="C984" s="41" t="s">
        <v>1982</v>
      </c>
      <c r="D984" s="42" t="s">
        <v>131</v>
      </c>
      <c r="E984" s="43">
        <v>41.9</v>
      </c>
      <c r="F984" s="43">
        <v>3.53</v>
      </c>
      <c r="G984" s="43">
        <v>45.43</v>
      </c>
      <c r="H984" s="19">
        <f t="shared" si="15"/>
        <v>9</v>
      </c>
    </row>
    <row r="985" spans="1:8" ht="30" x14ac:dyDescent="0.25">
      <c r="A985" s="40" t="s">
        <v>1983</v>
      </c>
      <c r="B985" s="40"/>
      <c r="C985" s="41" t="s">
        <v>1984</v>
      </c>
      <c r="D985" s="42" t="s">
        <v>131</v>
      </c>
      <c r="E985" s="43">
        <v>139.69999999999999</v>
      </c>
      <c r="F985" s="43">
        <v>0.42</v>
      </c>
      <c r="G985" s="43">
        <v>140.12</v>
      </c>
      <c r="H985" s="19">
        <f t="shared" si="15"/>
        <v>9</v>
      </c>
    </row>
    <row r="986" spans="1:8" x14ac:dyDescent="0.25">
      <c r="A986" s="40" t="s">
        <v>1985</v>
      </c>
      <c r="B986" s="40"/>
      <c r="C986" s="41" t="s">
        <v>1986</v>
      </c>
      <c r="D986" s="42" t="s">
        <v>73</v>
      </c>
      <c r="E986" s="43">
        <v>290.20999999999998</v>
      </c>
      <c r="F986" s="43">
        <v>4.2300000000000004</v>
      </c>
      <c r="G986" s="43">
        <v>294.44</v>
      </c>
      <c r="H986" s="19">
        <f t="shared" si="15"/>
        <v>9</v>
      </c>
    </row>
    <row r="987" spans="1:8" x14ac:dyDescent="0.25">
      <c r="A987" s="40" t="s">
        <v>1987</v>
      </c>
      <c r="B987" s="40"/>
      <c r="C987" s="41" t="s">
        <v>1988</v>
      </c>
      <c r="D987" s="42"/>
      <c r="E987" s="43"/>
      <c r="F987" s="43"/>
      <c r="G987" s="43"/>
      <c r="H987" s="19">
        <f t="shared" si="15"/>
        <v>5</v>
      </c>
    </row>
    <row r="988" spans="1:8" x14ac:dyDescent="0.25">
      <c r="A988" s="40" t="s">
        <v>1989</v>
      </c>
      <c r="B988" s="40"/>
      <c r="C988" s="41" t="s">
        <v>1990</v>
      </c>
      <c r="D988" s="42" t="s">
        <v>73</v>
      </c>
      <c r="E988" s="43">
        <v>85.95</v>
      </c>
      <c r="F988" s="43">
        <v>7.06</v>
      </c>
      <c r="G988" s="43">
        <v>93.01</v>
      </c>
      <c r="H988" s="19">
        <f t="shared" si="15"/>
        <v>9</v>
      </c>
    </row>
    <row r="989" spans="1:8" x14ac:dyDescent="0.25">
      <c r="A989" s="40" t="s">
        <v>1991</v>
      </c>
      <c r="B989" s="40"/>
      <c r="C989" s="41" t="s">
        <v>1992</v>
      </c>
      <c r="D989" s="42" t="s">
        <v>131</v>
      </c>
      <c r="E989" s="43">
        <v>40.119999999999997</v>
      </c>
      <c r="F989" s="43">
        <v>1.76</v>
      </c>
      <c r="G989" s="43">
        <v>41.88</v>
      </c>
      <c r="H989" s="19">
        <f t="shared" si="15"/>
        <v>9</v>
      </c>
    </row>
    <row r="990" spans="1:8" x14ac:dyDescent="0.25">
      <c r="A990" s="40" t="s">
        <v>1993</v>
      </c>
      <c r="B990" s="40"/>
      <c r="C990" s="41" t="s">
        <v>1994</v>
      </c>
      <c r="D990" s="42" t="s">
        <v>131</v>
      </c>
      <c r="E990" s="43">
        <v>79.66</v>
      </c>
      <c r="F990" s="43">
        <v>2.12</v>
      </c>
      <c r="G990" s="43">
        <v>81.78</v>
      </c>
      <c r="H990" s="19">
        <f t="shared" si="15"/>
        <v>9</v>
      </c>
    </row>
    <row r="991" spans="1:8" x14ac:dyDescent="0.25">
      <c r="A991" s="40" t="s">
        <v>1995</v>
      </c>
      <c r="B991" s="40"/>
      <c r="C991" s="41" t="s">
        <v>1996</v>
      </c>
      <c r="D991" s="42" t="s">
        <v>131</v>
      </c>
      <c r="E991" s="43">
        <v>84.35</v>
      </c>
      <c r="F991" s="43">
        <v>2.12</v>
      </c>
      <c r="G991" s="43">
        <v>86.47</v>
      </c>
      <c r="H991" s="19">
        <f t="shared" si="15"/>
        <v>9</v>
      </c>
    </row>
    <row r="992" spans="1:8" ht="30" x14ac:dyDescent="0.25">
      <c r="A992" s="40" t="s">
        <v>1997</v>
      </c>
      <c r="B992" s="40"/>
      <c r="C992" s="41" t="s">
        <v>1998</v>
      </c>
      <c r="D992" s="42" t="s">
        <v>131</v>
      </c>
      <c r="E992" s="43">
        <v>41.6</v>
      </c>
      <c r="F992" s="43">
        <v>3.53</v>
      </c>
      <c r="G992" s="43">
        <v>45.13</v>
      </c>
      <c r="H992" s="19">
        <f t="shared" si="15"/>
        <v>9</v>
      </c>
    </row>
    <row r="993" spans="1:8" x14ac:dyDescent="0.25">
      <c r="A993" s="40" t="s">
        <v>1999</v>
      </c>
      <c r="B993" s="40"/>
      <c r="C993" s="41" t="s">
        <v>2000</v>
      </c>
      <c r="D993" s="42" t="s">
        <v>131</v>
      </c>
      <c r="E993" s="43">
        <v>74.150000000000006</v>
      </c>
      <c r="F993" s="43"/>
      <c r="G993" s="43">
        <v>74.150000000000006</v>
      </c>
      <c r="H993" s="19">
        <f t="shared" si="15"/>
        <v>9</v>
      </c>
    </row>
    <row r="994" spans="1:8" x14ac:dyDescent="0.25">
      <c r="A994" s="40" t="s">
        <v>2001</v>
      </c>
      <c r="B994" s="40"/>
      <c r="C994" s="41" t="s">
        <v>2002</v>
      </c>
      <c r="D994" s="42" t="s">
        <v>73</v>
      </c>
      <c r="E994" s="43">
        <v>165.06</v>
      </c>
      <c r="F994" s="43"/>
      <c r="G994" s="43">
        <v>165.06</v>
      </c>
      <c r="H994" s="19">
        <f t="shared" si="15"/>
        <v>9</v>
      </c>
    </row>
    <row r="995" spans="1:8" ht="30" x14ac:dyDescent="0.25">
      <c r="A995" s="40" t="s">
        <v>2003</v>
      </c>
      <c r="B995" s="40"/>
      <c r="C995" s="41" t="s">
        <v>2004</v>
      </c>
      <c r="D995" s="42" t="s">
        <v>70</v>
      </c>
      <c r="E995" s="43">
        <v>2925.09</v>
      </c>
      <c r="F995" s="43"/>
      <c r="G995" s="43">
        <v>2925.09</v>
      </c>
      <c r="H995" s="19">
        <f t="shared" si="15"/>
        <v>9</v>
      </c>
    </row>
    <row r="996" spans="1:8" x14ac:dyDescent="0.25">
      <c r="A996" s="40" t="s">
        <v>2005</v>
      </c>
      <c r="B996" s="40"/>
      <c r="C996" s="41" t="s">
        <v>2006</v>
      </c>
      <c r="D996" s="42"/>
      <c r="E996" s="43"/>
      <c r="F996" s="43"/>
      <c r="G996" s="43"/>
      <c r="H996" s="19">
        <f t="shared" si="15"/>
        <v>5</v>
      </c>
    </row>
    <row r="997" spans="1:8" x14ac:dyDescent="0.25">
      <c r="A997" s="40" t="s">
        <v>2007</v>
      </c>
      <c r="B997" s="40"/>
      <c r="C997" s="41" t="s">
        <v>2008</v>
      </c>
      <c r="D997" s="42" t="s">
        <v>73</v>
      </c>
      <c r="E997" s="43">
        <v>34.159999999999997</v>
      </c>
      <c r="F997" s="43">
        <v>49.59</v>
      </c>
      <c r="G997" s="43">
        <v>83.75</v>
      </c>
      <c r="H997" s="19">
        <f t="shared" si="15"/>
        <v>9</v>
      </c>
    </row>
    <row r="998" spans="1:8" ht="30" x14ac:dyDescent="0.25">
      <c r="A998" s="40" t="s">
        <v>2009</v>
      </c>
      <c r="B998" s="40"/>
      <c r="C998" s="41" t="s">
        <v>2010</v>
      </c>
      <c r="D998" s="42" t="s">
        <v>131</v>
      </c>
      <c r="E998" s="43">
        <v>69.64</v>
      </c>
      <c r="F998" s="43">
        <v>17.64</v>
      </c>
      <c r="G998" s="43">
        <v>87.28</v>
      </c>
      <c r="H998" s="19">
        <f t="shared" si="15"/>
        <v>9</v>
      </c>
    </row>
    <row r="999" spans="1:8" ht="30" x14ac:dyDescent="0.25">
      <c r="A999" s="40" t="s">
        <v>2011</v>
      </c>
      <c r="B999" s="40"/>
      <c r="C999" s="41" t="s">
        <v>2012</v>
      </c>
      <c r="D999" s="42" t="s">
        <v>131</v>
      </c>
      <c r="E999" s="43">
        <v>11.4</v>
      </c>
      <c r="F999" s="43"/>
      <c r="G999" s="43">
        <v>11.4</v>
      </c>
      <c r="H999" s="19">
        <f t="shared" si="15"/>
        <v>9</v>
      </c>
    </row>
    <row r="1000" spans="1:8" x14ac:dyDescent="0.25">
      <c r="A1000" s="40" t="s">
        <v>2013</v>
      </c>
      <c r="B1000" s="40"/>
      <c r="C1000" s="41" t="s">
        <v>2014</v>
      </c>
      <c r="D1000" s="42" t="s">
        <v>73</v>
      </c>
      <c r="E1000" s="43">
        <v>149.62</v>
      </c>
      <c r="F1000" s="43">
        <v>17.64</v>
      </c>
      <c r="G1000" s="43">
        <v>167.26</v>
      </c>
      <c r="H1000" s="19">
        <f t="shared" si="15"/>
        <v>9</v>
      </c>
    </row>
    <row r="1001" spans="1:8" ht="30" x14ac:dyDescent="0.25">
      <c r="A1001" s="40" t="s">
        <v>2015</v>
      </c>
      <c r="B1001" s="40"/>
      <c r="C1001" s="41" t="s">
        <v>2016</v>
      </c>
      <c r="D1001" s="42" t="s">
        <v>73</v>
      </c>
      <c r="E1001" s="43">
        <v>11.69</v>
      </c>
      <c r="F1001" s="43">
        <v>19.45</v>
      </c>
      <c r="G1001" s="43">
        <v>31.14</v>
      </c>
      <c r="H1001" s="19">
        <f t="shared" si="15"/>
        <v>9</v>
      </c>
    </row>
    <row r="1002" spans="1:8" x14ac:dyDescent="0.25">
      <c r="A1002" s="40" t="s">
        <v>2017</v>
      </c>
      <c r="B1002" s="40"/>
      <c r="C1002" s="41" t="s">
        <v>2018</v>
      </c>
      <c r="D1002" s="42"/>
      <c r="E1002" s="43"/>
      <c r="F1002" s="43"/>
      <c r="G1002" s="43"/>
      <c r="H1002" s="19">
        <f t="shared" si="15"/>
        <v>5</v>
      </c>
    </row>
    <row r="1003" spans="1:8" x14ac:dyDescent="0.25">
      <c r="A1003" s="40" t="s">
        <v>2019</v>
      </c>
      <c r="B1003" s="40"/>
      <c r="C1003" s="41" t="s">
        <v>2020</v>
      </c>
      <c r="D1003" s="42" t="s">
        <v>73</v>
      </c>
      <c r="E1003" s="43">
        <v>45.32</v>
      </c>
      <c r="F1003" s="43"/>
      <c r="G1003" s="43">
        <v>45.32</v>
      </c>
      <c r="H1003" s="19">
        <f t="shared" si="15"/>
        <v>9</v>
      </c>
    </row>
    <row r="1004" spans="1:8" ht="30" x14ac:dyDescent="0.25">
      <c r="A1004" s="40" t="s">
        <v>2021</v>
      </c>
      <c r="B1004" s="40"/>
      <c r="C1004" s="41" t="s">
        <v>2022</v>
      </c>
      <c r="D1004" s="42" t="s">
        <v>73</v>
      </c>
      <c r="E1004" s="43">
        <v>41.72</v>
      </c>
      <c r="F1004" s="43"/>
      <c r="G1004" s="43">
        <v>41.72</v>
      </c>
      <c r="H1004" s="19">
        <f t="shared" si="15"/>
        <v>9</v>
      </c>
    </row>
    <row r="1005" spans="1:8" ht="30" x14ac:dyDescent="0.25">
      <c r="A1005" s="40" t="s">
        <v>2023</v>
      </c>
      <c r="B1005" s="40"/>
      <c r="C1005" s="41" t="s">
        <v>2024</v>
      </c>
      <c r="D1005" s="42" t="s">
        <v>131</v>
      </c>
      <c r="E1005" s="43">
        <v>47.38</v>
      </c>
      <c r="F1005" s="43"/>
      <c r="G1005" s="43">
        <v>47.38</v>
      </c>
      <c r="H1005" s="19">
        <f t="shared" si="15"/>
        <v>9</v>
      </c>
    </row>
    <row r="1006" spans="1:8" x14ac:dyDescent="0.25">
      <c r="A1006" s="40" t="s">
        <v>2025</v>
      </c>
      <c r="B1006" s="40"/>
      <c r="C1006" s="41" t="s">
        <v>2026</v>
      </c>
      <c r="D1006" s="42" t="s">
        <v>131</v>
      </c>
      <c r="E1006" s="43">
        <v>40.619999999999997</v>
      </c>
      <c r="F1006" s="43"/>
      <c r="G1006" s="43">
        <v>40.619999999999997</v>
      </c>
      <c r="H1006" s="19">
        <f t="shared" si="15"/>
        <v>9</v>
      </c>
    </row>
    <row r="1007" spans="1:8" ht="30" x14ac:dyDescent="0.25">
      <c r="A1007" s="40" t="s">
        <v>2027</v>
      </c>
      <c r="B1007" s="40"/>
      <c r="C1007" s="41" t="s">
        <v>2028</v>
      </c>
      <c r="D1007" s="42" t="s">
        <v>131</v>
      </c>
      <c r="E1007" s="43"/>
      <c r="F1007" s="43">
        <v>39.119999999999997</v>
      </c>
      <c r="G1007" s="43">
        <v>39.119999999999997</v>
      </c>
      <c r="H1007" s="19">
        <f t="shared" si="15"/>
        <v>9</v>
      </c>
    </row>
    <row r="1008" spans="1:8" x14ac:dyDescent="0.25">
      <c r="A1008" s="40" t="s">
        <v>2029</v>
      </c>
      <c r="B1008" s="40"/>
      <c r="C1008" s="41" t="s">
        <v>2030</v>
      </c>
      <c r="D1008" s="42" t="s">
        <v>73</v>
      </c>
      <c r="E1008" s="43">
        <v>11.57</v>
      </c>
      <c r="F1008" s="43">
        <v>19.93</v>
      </c>
      <c r="G1008" s="43">
        <v>31.5</v>
      </c>
      <c r="H1008" s="19">
        <f t="shared" si="15"/>
        <v>9</v>
      </c>
    </row>
    <row r="1009" spans="1:8" x14ac:dyDescent="0.25">
      <c r="A1009" s="40" t="s">
        <v>2031</v>
      </c>
      <c r="B1009" s="40"/>
      <c r="C1009" s="41" t="s">
        <v>2032</v>
      </c>
      <c r="D1009" s="42" t="s">
        <v>73</v>
      </c>
      <c r="E1009" s="43">
        <v>26.18</v>
      </c>
      <c r="F1009" s="43">
        <v>19.93</v>
      </c>
      <c r="G1009" s="43">
        <v>46.11</v>
      </c>
      <c r="H1009" s="19">
        <f t="shared" si="15"/>
        <v>9</v>
      </c>
    </row>
    <row r="1010" spans="1:8" x14ac:dyDescent="0.25">
      <c r="A1010" s="40" t="s">
        <v>2033</v>
      </c>
      <c r="B1010" s="40"/>
      <c r="C1010" s="41" t="s">
        <v>2034</v>
      </c>
      <c r="D1010" s="42" t="s">
        <v>131</v>
      </c>
      <c r="E1010" s="43">
        <v>6.17</v>
      </c>
      <c r="F1010" s="43">
        <v>10.39</v>
      </c>
      <c r="G1010" s="43">
        <v>16.559999999999999</v>
      </c>
      <c r="H1010" s="19">
        <f t="shared" si="15"/>
        <v>9</v>
      </c>
    </row>
    <row r="1011" spans="1:8" x14ac:dyDescent="0.25">
      <c r="A1011" s="40" t="s">
        <v>2035</v>
      </c>
      <c r="B1011" s="40"/>
      <c r="C1011" s="41" t="s">
        <v>2036</v>
      </c>
      <c r="D1011" s="42" t="s">
        <v>131</v>
      </c>
      <c r="E1011" s="43">
        <v>13.96</v>
      </c>
      <c r="F1011" s="43">
        <v>10.39</v>
      </c>
      <c r="G1011" s="43">
        <v>24.35</v>
      </c>
      <c r="H1011" s="19">
        <f t="shared" si="15"/>
        <v>9</v>
      </c>
    </row>
    <row r="1012" spans="1:8" x14ac:dyDescent="0.25">
      <c r="A1012" s="40" t="s">
        <v>2037</v>
      </c>
      <c r="B1012" s="40"/>
      <c r="C1012" s="41" t="s">
        <v>2038</v>
      </c>
      <c r="D1012" s="42"/>
      <c r="E1012" s="43"/>
      <c r="F1012" s="43"/>
      <c r="G1012" s="43"/>
      <c r="H1012" s="19">
        <f t="shared" si="15"/>
        <v>2</v>
      </c>
    </row>
    <row r="1013" spans="1:8" x14ac:dyDescent="0.25">
      <c r="A1013" s="40" t="s">
        <v>2039</v>
      </c>
      <c r="B1013" s="40"/>
      <c r="C1013" s="41" t="s">
        <v>2040</v>
      </c>
      <c r="D1013" s="42"/>
      <c r="E1013" s="43"/>
      <c r="F1013" s="43"/>
      <c r="G1013" s="43"/>
      <c r="H1013" s="19">
        <f t="shared" si="15"/>
        <v>5</v>
      </c>
    </row>
    <row r="1014" spans="1:8" ht="30" x14ac:dyDescent="0.25">
      <c r="A1014" s="40" t="s">
        <v>2041</v>
      </c>
      <c r="B1014" s="40"/>
      <c r="C1014" s="41" t="s">
        <v>2042</v>
      </c>
      <c r="D1014" s="42" t="s">
        <v>73</v>
      </c>
      <c r="E1014" s="43">
        <v>58.77</v>
      </c>
      <c r="F1014" s="43">
        <v>11.26</v>
      </c>
      <c r="G1014" s="43">
        <v>70.03</v>
      </c>
      <c r="H1014" s="19">
        <f t="shared" si="15"/>
        <v>9</v>
      </c>
    </row>
    <row r="1015" spans="1:8" x14ac:dyDescent="0.25">
      <c r="A1015" s="40" t="s">
        <v>2043</v>
      </c>
      <c r="B1015" s="40"/>
      <c r="C1015" s="41" t="s">
        <v>2044</v>
      </c>
      <c r="D1015" s="42"/>
      <c r="E1015" s="43"/>
      <c r="F1015" s="43"/>
      <c r="G1015" s="43"/>
      <c r="H1015" s="19">
        <f t="shared" si="15"/>
        <v>5</v>
      </c>
    </row>
    <row r="1016" spans="1:8" ht="45" x14ac:dyDescent="0.25">
      <c r="A1016" s="40" t="s">
        <v>2045</v>
      </c>
      <c r="B1016" s="40"/>
      <c r="C1016" s="41" t="s">
        <v>2046</v>
      </c>
      <c r="D1016" s="42" t="s">
        <v>73</v>
      </c>
      <c r="E1016" s="43">
        <v>31.05</v>
      </c>
      <c r="F1016" s="43">
        <v>13.33</v>
      </c>
      <c r="G1016" s="43">
        <v>44.38</v>
      </c>
      <c r="H1016" s="19">
        <f t="shared" si="15"/>
        <v>9</v>
      </c>
    </row>
    <row r="1017" spans="1:8" ht="45" x14ac:dyDescent="0.25">
      <c r="A1017" s="40" t="s">
        <v>2047</v>
      </c>
      <c r="B1017" s="40"/>
      <c r="C1017" s="41" t="s">
        <v>2048</v>
      </c>
      <c r="D1017" s="42" t="s">
        <v>131</v>
      </c>
      <c r="E1017" s="43">
        <v>5.1100000000000003</v>
      </c>
      <c r="F1017" s="43">
        <v>1.07</v>
      </c>
      <c r="G1017" s="43">
        <v>6.18</v>
      </c>
      <c r="H1017" s="19">
        <f t="shared" si="15"/>
        <v>9</v>
      </c>
    </row>
    <row r="1018" spans="1:8" ht="60" x14ac:dyDescent="0.25">
      <c r="A1018" s="40" t="s">
        <v>2049</v>
      </c>
      <c r="B1018" s="40"/>
      <c r="C1018" s="41" t="s">
        <v>2050</v>
      </c>
      <c r="D1018" s="42" t="s">
        <v>73</v>
      </c>
      <c r="E1018" s="43">
        <v>143.68</v>
      </c>
      <c r="F1018" s="43">
        <v>13.33</v>
      </c>
      <c r="G1018" s="43">
        <v>157.01</v>
      </c>
      <c r="H1018" s="19">
        <f t="shared" si="15"/>
        <v>9</v>
      </c>
    </row>
    <row r="1019" spans="1:8" ht="60" x14ac:dyDescent="0.25">
      <c r="A1019" s="40" t="s">
        <v>2051</v>
      </c>
      <c r="B1019" s="40"/>
      <c r="C1019" s="41" t="s">
        <v>2052</v>
      </c>
      <c r="D1019" s="42" t="s">
        <v>131</v>
      </c>
      <c r="E1019" s="43">
        <v>24.15</v>
      </c>
      <c r="F1019" s="43">
        <v>1.07</v>
      </c>
      <c r="G1019" s="43">
        <v>25.22</v>
      </c>
      <c r="H1019" s="19">
        <f t="shared" si="15"/>
        <v>9</v>
      </c>
    </row>
    <row r="1020" spans="1:8" ht="45" x14ac:dyDescent="0.25">
      <c r="A1020" s="40" t="s">
        <v>2053</v>
      </c>
      <c r="B1020" s="40"/>
      <c r="C1020" s="41" t="s">
        <v>2054</v>
      </c>
      <c r="D1020" s="42" t="s">
        <v>73</v>
      </c>
      <c r="E1020" s="43">
        <v>51.18</v>
      </c>
      <c r="F1020" s="43">
        <v>13.33</v>
      </c>
      <c r="G1020" s="43">
        <v>64.510000000000005</v>
      </c>
      <c r="H1020" s="19">
        <f t="shared" si="15"/>
        <v>9</v>
      </c>
    </row>
    <row r="1021" spans="1:8" ht="45" x14ac:dyDescent="0.25">
      <c r="A1021" s="40" t="s">
        <v>2055</v>
      </c>
      <c r="B1021" s="40"/>
      <c r="C1021" s="41" t="s">
        <v>2056</v>
      </c>
      <c r="D1021" s="42" t="s">
        <v>131</v>
      </c>
      <c r="E1021" s="43">
        <v>8.34</v>
      </c>
      <c r="F1021" s="43">
        <v>1.07</v>
      </c>
      <c r="G1021" s="43">
        <v>9.41</v>
      </c>
      <c r="H1021" s="19">
        <f t="shared" si="15"/>
        <v>9</v>
      </c>
    </row>
    <row r="1022" spans="1:8" ht="45" x14ac:dyDescent="0.25">
      <c r="A1022" s="40" t="s">
        <v>2057</v>
      </c>
      <c r="B1022" s="40"/>
      <c r="C1022" s="41" t="s">
        <v>2058</v>
      </c>
      <c r="D1022" s="42" t="s">
        <v>73</v>
      </c>
      <c r="E1022" s="43">
        <v>43.23</v>
      </c>
      <c r="F1022" s="43">
        <v>13.33</v>
      </c>
      <c r="G1022" s="43">
        <v>56.56</v>
      </c>
      <c r="H1022" s="19">
        <f t="shared" si="15"/>
        <v>9</v>
      </c>
    </row>
    <row r="1023" spans="1:8" ht="60" x14ac:dyDescent="0.25">
      <c r="A1023" s="40" t="s">
        <v>2059</v>
      </c>
      <c r="B1023" s="40"/>
      <c r="C1023" s="41" t="s">
        <v>2060</v>
      </c>
      <c r="D1023" s="42" t="s">
        <v>131</v>
      </c>
      <c r="E1023" s="43">
        <v>6.98</v>
      </c>
      <c r="F1023" s="43">
        <v>1.07</v>
      </c>
      <c r="G1023" s="43">
        <v>8.0500000000000007</v>
      </c>
      <c r="H1023" s="19">
        <f t="shared" si="15"/>
        <v>9</v>
      </c>
    </row>
    <row r="1024" spans="1:8" ht="30" x14ac:dyDescent="0.25">
      <c r="A1024" s="40" t="s">
        <v>2061</v>
      </c>
      <c r="B1024" s="40"/>
      <c r="C1024" s="41" t="s">
        <v>2062</v>
      </c>
      <c r="D1024" s="42" t="s">
        <v>73</v>
      </c>
      <c r="E1024" s="43">
        <v>11.6</v>
      </c>
      <c r="F1024" s="43">
        <v>56.03</v>
      </c>
      <c r="G1024" s="43">
        <v>67.63</v>
      </c>
      <c r="H1024" s="19">
        <f t="shared" si="15"/>
        <v>9</v>
      </c>
    </row>
    <row r="1025" spans="1:8" ht="30" x14ac:dyDescent="0.25">
      <c r="A1025" s="40" t="s">
        <v>2063</v>
      </c>
      <c r="B1025" s="40"/>
      <c r="C1025" s="41" t="s">
        <v>2064</v>
      </c>
      <c r="D1025" s="42" t="s">
        <v>73</v>
      </c>
      <c r="E1025" s="43">
        <v>1.18</v>
      </c>
      <c r="F1025" s="43">
        <v>8.9</v>
      </c>
      <c r="G1025" s="43">
        <v>10.08</v>
      </c>
      <c r="H1025" s="19">
        <f t="shared" si="15"/>
        <v>9</v>
      </c>
    </row>
    <row r="1026" spans="1:8" ht="30" x14ac:dyDescent="0.25">
      <c r="A1026" s="40" t="s">
        <v>2065</v>
      </c>
      <c r="B1026" s="40"/>
      <c r="C1026" s="41" t="s">
        <v>2066</v>
      </c>
      <c r="D1026" s="42" t="s">
        <v>73</v>
      </c>
      <c r="E1026" s="43">
        <v>2.63</v>
      </c>
      <c r="F1026" s="43">
        <v>8.9</v>
      </c>
      <c r="G1026" s="43">
        <v>11.53</v>
      </c>
      <c r="H1026" s="19">
        <f t="shared" si="15"/>
        <v>9</v>
      </c>
    </row>
    <row r="1027" spans="1:8" ht="30" x14ac:dyDescent="0.25">
      <c r="A1027" s="40" t="s">
        <v>2067</v>
      </c>
      <c r="B1027" s="40"/>
      <c r="C1027" s="41" t="s">
        <v>2068</v>
      </c>
      <c r="D1027" s="42" t="s">
        <v>73</v>
      </c>
      <c r="E1027" s="43">
        <v>2.36</v>
      </c>
      <c r="F1027" s="43">
        <v>8.9</v>
      </c>
      <c r="G1027" s="43">
        <v>11.26</v>
      </c>
      <c r="H1027" s="19">
        <f t="shared" si="15"/>
        <v>9</v>
      </c>
    </row>
    <row r="1028" spans="1:8" ht="30" x14ac:dyDescent="0.25">
      <c r="A1028" s="40" t="s">
        <v>2069</v>
      </c>
      <c r="B1028" s="40"/>
      <c r="C1028" s="41" t="s">
        <v>2070</v>
      </c>
      <c r="D1028" s="42" t="s">
        <v>73</v>
      </c>
      <c r="E1028" s="43">
        <v>6.57</v>
      </c>
      <c r="F1028" s="43">
        <v>8.9</v>
      </c>
      <c r="G1028" s="43">
        <v>15.47</v>
      </c>
      <c r="H1028" s="19">
        <f t="shared" si="15"/>
        <v>9</v>
      </c>
    </row>
    <row r="1029" spans="1:8" ht="30" x14ac:dyDescent="0.25">
      <c r="A1029" s="40" t="s">
        <v>2071</v>
      </c>
      <c r="B1029" s="40"/>
      <c r="C1029" s="41" t="s">
        <v>2072</v>
      </c>
      <c r="D1029" s="42" t="s">
        <v>131</v>
      </c>
      <c r="E1029" s="43">
        <v>0.12</v>
      </c>
      <c r="F1029" s="43">
        <v>0.99</v>
      </c>
      <c r="G1029" s="43">
        <v>1.1100000000000001</v>
      </c>
      <c r="H1029" s="19">
        <f t="shared" si="15"/>
        <v>9</v>
      </c>
    </row>
    <row r="1030" spans="1:8" ht="45" x14ac:dyDescent="0.25">
      <c r="A1030" s="40" t="s">
        <v>2073</v>
      </c>
      <c r="B1030" s="40"/>
      <c r="C1030" s="41" t="s">
        <v>2074</v>
      </c>
      <c r="D1030" s="42" t="s">
        <v>131</v>
      </c>
      <c r="E1030" s="43">
        <v>0.26</v>
      </c>
      <c r="F1030" s="43">
        <v>0.99</v>
      </c>
      <c r="G1030" s="43">
        <v>1.25</v>
      </c>
      <c r="H1030" s="19">
        <f t="shared" si="15"/>
        <v>9</v>
      </c>
    </row>
    <row r="1031" spans="1:8" ht="30" x14ac:dyDescent="0.25">
      <c r="A1031" s="40" t="s">
        <v>2075</v>
      </c>
      <c r="B1031" s="40"/>
      <c r="C1031" s="41" t="s">
        <v>2076</v>
      </c>
      <c r="D1031" s="42" t="s">
        <v>131</v>
      </c>
      <c r="E1031" s="43">
        <v>0.24</v>
      </c>
      <c r="F1031" s="43">
        <v>0.99</v>
      </c>
      <c r="G1031" s="43">
        <v>1.23</v>
      </c>
      <c r="H1031" s="19">
        <f t="shared" si="15"/>
        <v>9</v>
      </c>
    </row>
    <row r="1032" spans="1:8" ht="45" x14ac:dyDescent="0.25">
      <c r="A1032" s="40" t="s">
        <v>2077</v>
      </c>
      <c r="B1032" s="40"/>
      <c r="C1032" s="41" t="s">
        <v>2078</v>
      </c>
      <c r="D1032" s="42" t="s">
        <v>131</v>
      </c>
      <c r="E1032" s="43">
        <v>0.66</v>
      </c>
      <c r="F1032" s="43">
        <v>0.99</v>
      </c>
      <c r="G1032" s="43">
        <v>1.65</v>
      </c>
      <c r="H1032" s="19">
        <f t="shared" si="15"/>
        <v>9</v>
      </c>
    </row>
    <row r="1033" spans="1:8" x14ac:dyDescent="0.25">
      <c r="A1033" s="40" t="s">
        <v>2079</v>
      </c>
      <c r="B1033" s="40"/>
      <c r="C1033" s="41" t="s">
        <v>2080</v>
      </c>
      <c r="D1033" s="42"/>
      <c r="E1033" s="43"/>
      <c r="F1033" s="43"/>
      <c r="G1033" s="43"/>
      <c r="H1033" s="19">
        <f t="shared" ref="H1033:H1096" si="16">LEN(A1033)</f>
        <v>5</v>
      </c>
    </row>
    <row r="1034" spans="1:8" ht="45" x14ac:dyDescent="0.25">
      <c r="A1034" s="40" t="s">
        <v>2081</v>
      </c>
      <c r="B1034" s="40"/>
      <c r="C1034" s="41" t="s">
        <v>2082</v>
      </c>
      <c r="D1034" s="42" t="s">
        <v>73</v>
      </c>
      <c r="E1034" s="43">
        <v>133.54</v>
      </c>
      <c r="F1034" s="43">
        <v>13.33</v>
      </c>
      <c r="G1034" s="43">
        <v>146.87</v>
      </c>
      <c r="H1034" s="19">
        <f t="shared" si="16"/>
        <v>9</v>
      </c>
    </row>
    <row r="1035" spans="1:8" ht="45" x14ac:dyDescent="0.25">
      <c r="A1035" s="40" t="s">
        <v>2083</v>
      </c>
      <c r="B1035" s="40"/>
      <c r="C1035" s="41" t="s">
        <v>2084</v>
      </c>
      <c r="D1035" s="42" t="s">
        <v>73</v>
      </c>
      <c r="E1035" s="43">
        <v>174.18</v>
      </c>
      <c r="F1035" s="43">
        <v>13.33</v>
      </c>
      <c r="G1035" s="43">
        <v>187.51</v>
      </c>
      <c r="H1035" s="19">
        <f t="shared" si="16"/>
        <v>9</v>
      </c>
    </row>
    <row r="1036" spans="1:8" ht="45" x14ac:dyDescent="0.25">
      <c r="A1036" s="40" t="s">
        <v>2085</v>
      </c>
      <c r="B1036" s="40"/>
      <c r="C1036" s="41" t="s">
        <v>2086</v>
      </c>
      <c r="D1036" s="42" t="s">
        <v>73</v>
      </c>
      <c r="E1036" s="43">
        <v>145.5</v>
      </c>
      <c r="F1036" s="43">
        <v>13.33</v>
      </c>
      <c r="G1036" s="43">
        <v>158.83000000000001</v>
      </c>
      <c r="H1036" s="19">
        <f t="shared" si="16"/>
        <v>9</v>
      </c>
    </row>
    <row r="1037" spans="1:8" ht="45" x14ac:dyDescent="0.25">
      <c r="A1037" s="40" t="s">
        <v>2087</v>
      </c>
      <c r="B1037" s="40"/>
      <c r="C1037" s="41" t="s">
        <v>2088</v>
      </c>
      <c r="D1037" s="42" t="s">
        <v>131</v>
      </c>
      <c r="E1037" s="43">
        <v>41.51</v>
      </c>
      <c r="F1037" s="43">
        <v>1.34</v>
      </c>
      <c r="G1037" s="43">
        <v>42.85</v>
      </c>
      <c r="H1037" s="19">
        <f t="shared" si="16"/>
        <v>9</v>
      </c>
    </row>
    <row r="1038" spans="1:8" ht="60" x14ac:dyDescent="0.25">
      <c r="A1038" s="40" t="s">
        <v>2089</v>
      </c>
      <c r="B1038" s="40"/>
      <c r="C1038" s="41" t="s">
        <v>2090</v>
      </c>
      <c r="D1038" s="42" t="s">
        <v>73</v>
      </c>
      <c r="E1038" s="43">
        <v>230.86</v>
      </c>
      <c r="F1038" s="43">
        <v>13.33</v>
      </c>
      <c r="G1038" s="43">
        <v>244.19</v>
      </c>
      <c r="H1038" s="19">
        <f t="shared" si="16"/>
        <v>9</v>
      </c>
    </row>
    <row r="1039" spans="1:8" ht="60" x14ac:dyDescent="0.25">
      <c r="A1039" s="40" t="s">
        <v>2091</v>
      </c>
      <c r="B1039" s="40"/>
      <c r="C1039" s="41" t="s">
        <v>2092</v>
      </c>
      <c r="D1039" s="42" t="s">
        <v>131</v>
      </c>
      <c r="E1039" s="43">
        <v>53.36</v>
      </c>
      <c r="F1039" s="43">
        <v>1.34</v>
      </c>
      <c r="G1039" s="43">
        <v>54.7</v>
      </c>
      <c r="H1039" s="19">
        <f t="shared" si="16"/>
        <v>9</v>
      </c>
    </row>
    <row r="1040" spans="1:8" ht="45" x14ac:dyDescent="0.25">
      <c r="A1040" s="40" t="s">
        <v>2093</v>
      </c>
      <c r="B1040" s="40"/>
      <c r="C1040" s="41" t="s">
        <v>2094</v>
      </c>
      <c r="D1040" s="42" t="s">
        <v>73</v>
      </c>
      <c r="E1040" s="43">
        <v>33.479999999999997</v>
      </c>
      <c r="F1040" s="43">
        <v>8.9</v>
      </c>
      <c r="G1040" s="43">
        <v>42.38</v>
      </c>
      <c r="H1040" s="19">
        <f t="shared" si="16"/>
        <v>9</v>
      </c>
    </row>
    <row r="1041" spans="1:8" ht="45" x14ac:dyDescent="0.25">
      <c r="A1041" s="40" t="s">
        <v>2095</v>
      </c>
      <c r="B1041" s="40"/>
      <c r="C1041" s="41" t="s">
        <v>2096</v>
      </c>
      <c r="D1041" s="42" t="s">
        <v>73</v>
      </c>
      <c r="E1041" s="43">
        <v>31.28</v>
      </c>
      <c r="F1041" s="43">
        <v>8.9</v>
      </c>
      <c r="G1041" s="43">
        <v>40.18</v>
      </c>
      <c r="H1041" s="19">
        <f t="shared" si="16"/>
        <v>9</v>
      </c>
    </row>
    <row r="1042" spans="1:8" ht="60" x14ac:dyDescent="0.25">
      <c r="A1042" s="40" t="s">
        <v>2097</v>
      </c>
      <c r="B1042" s="40"/>
      <c r="C1042" s="41" t="s">
        <v>2098</v>
      </c>
      <c r="D1042" s="42" t="s">
        <v>73</v>
      </c>
      <c r="E1042" s="43">
        <v>55.8</v>
      </c>
      <c r="F1042" s="43">
        <v>8.9</v>
      </c>
      <c r="G1042" s="43">
        <v>64.7</v>
      </c>
      <c r="H1042" s="19">
        <f t="shared" si="16"/>
        <v>9</v>
      </c>
    </row>
    <row r="1043" spans="1:8" ht="45" x14ac:dyDescent="0.25">
      <c r="A1043" s="40" t="s">
        <v>2099</v>
      </c>
      <c r="B1043" s="40"/>
      <c r="C1043" s="41" t="s">
        <v>2100</v>
      </c>
      <c r="D1043" s="42" t="s">
        <v>73</v>
      </c>
      <c r="E1043" s="43">
        <v>52.14</v>
      </c>
      <c r="F1043" s="43">
        <v>8.9</v>
      </c>
      <c r="G1043" s="43">
        <v>61.04</v>
      </c>
      <c r="H1043" s="19">
        <f t="shared" si="16"/>
        <v>9</v>
      </c>
    </row>
    <row r="1044" spans="1:8" ht="60" x14ac:dyDescent="0.25">
      <c r="A1044" s="40" t="s">
        <v>2101</v>
      </c>
      <c r="B1044" s="40"/>
      <c r="C1044" s="41" t="s">
        <v>2102</v>
      </c>
      <c r="D1044" s="42" t="s">
        <v>73</v>
      </c>
      <c r="E1044" s="43">
        <v>51.76</v>
      </c>
      <c r="F1044" s="43">
        <v>8.9</v>
      </c>
      <c r="G1044" s="43">
        <v>60.66</v>
      </c>
      <c r="H1044" s="19">
        <f t="shared" si="16"/>
        <v>9</v>
      </c>
    </row>
    <row r="1045" spans="1:8" ht="60" x14ac:dyDescent="0.25">
      <c r="A1045" s="40" t="s">
        <v>2103</v>
      </c>
      <c r="B1045" s="40"/>
      <c r="C1045" s="41" t="s">
        <v>2104</v>
      </c>
      <c r="D1045" s="42" t="s">
        <v>131</v>
      </c>
      <c r="E1045" s="43">
        <v>3.35</v>
      </c>
      <c r="F1045" s="43">
        <v>0.89</v>
      </c>
      <c r="G1045" s="43">
        <v>4.24</v>
      </c>
      <c r="H1045" s="19">
        <f t="shared" si="16"/>
        <v>9</v>
      </c>
    </row>
    <row r="1046" spans="1:8" ht="60" x14ac:dyDescent="0.25">
      <c r="A1046" s="40" t="s">
        <v>2105</v>
      </c>
      <c r="B1046" s="40"/>
      <c r="C1046" s="41" t="s">
        <v>2106</v>
      </c>
      <c r="D1046" s="42" t="s">
        <v>131</v>
      </c>
      <c r="E1046" s="43">
        <v>3.13</v>
      </c>
      <c r="F1046" s="43">
        <v>0.89</v>
      </c>
      <c r="G1046" s="43">
        <v>4.0199999999999996</v>
      </c>
      <c r="H1046" s="19">
        <f t="shared" si="16"/>
        <v>9</v>
      </c>
    </row>
    <row r="1047" spans="1:8" x14ac:dyDescent="0.25">
      <c r="A1047" s="40" t="s">
        <v>2107</v>
      </c>
      <c r="B1047" s="40"/>
      <c r="C1047" s="41" t="s">
        <v>2108</v>
      </c>
      <c r="D1047" s="42"/>
      <c r="E1047" s="43"/>
      <c r="F1047" s="43"/>
      <c r="G1047" s="43"/>
      <c r="H1047" s="19">
        <f t="shared" si="16"/>
        <v>5</v>
      </c>
    </row>
    <row r="1048" spans="1:8" ht="60" x14ac:dyDescent="0.25">
      <c r="A1048" s="40" t="s">
        <v>2109</v>
      </c>
      <c r="B1048" s="40"/>
      <c r="C1048" s="41" t="s">
        <v>2110</v>
      </c>
      <c r="D1048" s="42" t="s">
        <v>73</v>
      </c>
      <c r="E1048" s="43">
        <v>98.53</v>
      </c>
      <c r="F1048" s="43">
        <v>35.21</v>
      </c>
      <c r="G1048" s="43">
        <v>133.74</v>
      </c>
      <c r="H1048" s="19">
        <f t="shared" si="16"/>
        <v>9</v>
      </c>
    </row>
    <row r="1049" spans="1:8" ht="45" x14ac:dyDescent="0.25">
      <c r="A1049" s="40" t="s">
        <v>2111</v>
      </c>
      <c r="B1049" s="40"/>
      <c r="C1049" s="41" t="s">
        <v>2112</v>
      </c>
      <c r="D1049" s="42" t="s">
        <v>131</v>
      </c>
      <c r="E1049" s="43">
        <v>17.57</v>
      </c>
      <c r="F1049" s="43">
        <v>9.7799999999999994</v>
      </c>
      <c r="G1049" s="43">
        <v>27.35</v>
      </c>
      <c r="H1049" s="19">
        <f t="shared" si="16"/>
        <v>9</v>
      </c>
    </row>
    <row r="1050" spans="1:8" ht="60" x14ac:dyDescent="0.25">
      <c r="A1050" s="40" t="s">
        <v>2113</v>
      </c>
      <c r="B1050" s="40"/>
      <c r="C1050" s="41" t="s">
        <v>2114</v>
      </c>
      <c r="D1050" s="42" t="s">
        <v>73</v>
      </c>
      <c r="E1050" s="43">
        <v>188.58</v>
      </c>
      <c r="F1050" s="43">
        <v>35.21</v>
      </c>
      <c r="G1050" s="43">
        <v>223.79</v>
      </c>
      <c r="H1050" s="19">
        <f t="shared" si="16"/>
        <v>9</v>
      </c>
    </row>
    <row r="1051" spans="1:8" ht="45" x14ac:dyDescent="0.25">
      <c r="A1051" s="40" t="s">
        <v>2115</v>
      </c>
      <c r="B1051" s="40"/>
      <c r="C1051" s="41" t="s">
        <v>2116</v>
      </c>
      <c r="D1051" s="42" t="s">
        <v>131</v>
      </c>
      <c r="E1051" s="43">
        <v>33.24</v>
      </c>
      <c r="F1051" s="43">
        <v>9.7799999999999994</v>
      </c>
      <c r="G1051" s="43">
        <v>43.02</v>
      </c>
      <c r="H1051" s="19">
        <f t="shared" si="16"/>
        <v>9</v>
      </c>
    </row>
    <row r="1052" spans="1:8" ht="60" x14ac:dyDescent="0.25">
      <c r="A1052" s="40" t="s">
        <v>2117</v>
      </c>
      <c r="B1052" s="40"/>
      <c r="C1052" s="41" t="s">
        <v>2118</v>
      </c>
      <c r="D1052" s="42" t="s">
        <v>73</v>
      </c>
      <c r="E1052" s="43">
        <v>96.67</v>
      </c>
      <c r="F1052" s="43">
        <v>35.21</v>
      </c>
      <c r="G1052" s="43">
        <v>131.88</v>
      </c>
      <c r="H1052" s="19">
        <f t="shared" si="16"/>
        <v>9</v>
      </c>
    </row>
    <row r="1053" spans="1:8" ht="60" x14ac:dyDescent="0.25">
      <c r="A1053" s="40" t="s">
        <v>2119</v>
      </c>
      <c r="B1053" s="40"/>
      <c r="C1053" s="41" t="s">
        <v>2120</v>
      </c>
      <c r="D1053" s="42" t="s">
        <v>131</v>
      </c>
      <c r="E1053" s="43">
        <v>17.239999999999998</v>
      </c>
      <c r="F1053" s="43">
        <v>9.7799999999999994</v>
      </c>
      <c r="G1053" s="43">
        <v>27.02</v>
      </c>
      <c r="H1053" s="19">
        <f t="shared" si="16"/>
        <v>9</v>
      </c>
    </row>
    <row r="1054" spans="1:8" ht="45" x14ac:dyDescent="0.25">
      <c r="A1054" s="40" t="s">
        <v>2121</v>
      </c>
      <c r="B1054" s="40"/>
      <c r="C1054" s="41" t="s">
        <v>2122</v>
      </c>
      <c r="D1054" s="42" t="s">
        <v>73</v>
      </c>
      <c r="E1054" s="43">
        <v>150.28</v>
      </c>
      <c r="F1054" s="43">
        <v>35.21</v>
      </c>
      <c r="G1054" s="43">
        <v>185.49</v>
      </c>
      <c r="H1054" s="19">
        <f t="shared" si="16"/>
        <v>9</v>
      </c>
    </row>
    <row r="1055" spans="1:8" ht="45" x14ac:dyDescent="0.25">
      <c r="A1055" s="40" t="s">
        <v>2123</v>
      </c>
      <c r="B1055" s="40"/>
      <c r="C1055" s="41" t="s">
        <v>2124</v>
      </c>
      <c r="D1055" s="42" t="s">
        <v>131</v>
      </c>
      <c r="E1055" s="43">
        <v>26.79</v>
      </c>
      <c r="F1055" s="43">
        <v>9.7799999999999994</v>
      </c>
      <c r="G1055" s="43">
        <v>36.57</v>
      </c>
      <c r="H1055" s="19">
        <f t="shared" si="16"/>
        <v>9</v>
      </c>
    </row>
    <row r="1056" spans="1:8" ht="60" x14ac:dyDescent="0.25">
      <c r="A1056" s="40" t="s">
        <v>2125</v>
      </c>
      <c r="B1056" s="40"/>
      <c r="C1056" s="41" t="s">
        <v>2126</v>
      </c>
      <c r="D1056" s="42" t="s">
        <v>73</v>
      </c>
      <c r="E1056" s="43">
        <v>148.1</v>
      </c>
      <c r="F1056" s="43">
        <v>35.21</v>
      </c>
      <c r="G1056" s="43">
        <v>183.31</v>
      </c>
      <c r="H1056" s="19">
        <f t="shared" si="16"/>
        <v>9</v>
      </c>
    </row>
    <row r="1057" spans="1:8" ht="45" x14ac:dyDescent="0.25">
      <c r="A1057" s="40" t="s">
        <v>2127</v>
      </c>
      <c r="B1057" s="40"/>
      <c r="C1057" s="41" t="s">
        <v>2128</v>
      </c>
      <c r="D1057" s="42" t="s">
        <v>131</v>
      </c>
      <c r="E1057" s="43">
        <v>26.41</v>
      </c>
      <c r="F1057" s="43">
        <v>9.7799999999999994</v>
      </c>
      <c r="G1057" s="43">
        <v>36.19</v>
      </c>
      <c r="H1057" s="19">
        <f t="shared" si="16"/>
        <v>9</v>
      </c>
    </row>
    <row r="1058" spans="1:8" ht="60" x14ac:dyDescent="0.25">
      <c r="A1058" s="40" t="s">
        <v>2129</v>
      </c>
      <c r="B1058" s="40"/>
      <c r="C1058" s="41" t="s">
        <v>2130</v>
      </c>
      <c r="D1058" s="42" t="s">
        <v>73</v>
      </c>
      <c r="E1058" s="43">
        <v>197.22</v>
      </c>
      <c r="F1058" s="43">
        <v>35.21</v>
      </c>
      <c r="G1058" s="43">
        <v>232.43</v>
      </c>
      <c r="H1058" s="19">
        <f t="shared" si="16"/>
        <v>9</v>
      </c>
    </row>
    <row r="1059" spans="1:8" ht="45" x14ac:dyDescent="0.25">
      <c r="A1059" s="40" t="s">
        <v>2131</v>
      </c>
      <c r="B1059" s="40"/>
      <c r="C1059" s="41" t="s">
        <v>2132</v>
      </c>
      <c r="D1059" s="42" t="s">
        <v>131</v>
      </c>
      <c r="E1059" s="43">
        <v>34.96</v>
      </c>
      <c r="F1059" s="43">
        <v>9.7799999999999994</v>
      </c>
      <c r="G1059" s="43">
        <v>44.74</v>
      </c>
      <c r="H1059" s="19">
        <f t="shared" si="16"/>
        <v>9</v>
      </c>
    </row>
    <row r="1060" spans="1:8" x14ac:dyDescent="0.25">
      <c r="A1060" s="40" t="s">
        <v>2133</v>
      </c>
      <c r="B1060" s="40"/>
      <c r="C1060" s="41" t="s">
        <v>2134</v>
      </c>
      <c r="D1060" s="42"/>
      <c r="E1060" s="43"/>
      <c r="F1060" s="43"/>
      <c r="G1060" s="43"/>
      <c r="H1060" s="19">
        <f t="shared" si="16"/>
        <v>5</v>
      </c>
    </row>
    <row r="1061" spans="1:8" ht="30" x14ac:dyDescent="0.25">
      <c r="A1061" s="40" t="s">
        <v>2135</v>
      </c>
      <c r="B1061" s="40"/>
      <c r="C1061" s="41" t="s">
        <v>2136</v>
      </c>
      <c r="D1061" s="42" t="s">
        <v>73</v>
      </c>
      <c r="E1061" s="43">
        <v>125.86</v>
      </c>
      <c r="F1061" s="43">
        <v>19.95</v>
      </c>
      <c r="G1061" s="43">
        <v>145.81</v>
      </c>
      <c r="H1061" s="19">
        <f t="shared" si="16"/>
        <v>9</v>
      </c>
    </row>
    <row r="1062" spans="1:8" ht="30" x14ac:dyDescent="0.25">
      <c r="A1062" s="40" t="s">
        <v>2137</v>
      </c>
      <c r="B1062" s="40"/>
      <c r="C1062" s="41" t="s">
        <v>2138</v>
      </c>
      <c r="D1062" s="42" t="s">
        <v>73</v>
      </c>
      <c r="E1062" s="43">
        <v>89.3</v>
      </c>
      <c r="F1062" s="43">
        <v>19.95</v>
      </c>
      <c r="G1062" s="43">
        <v>109.25</v>
      </c>
      <c r="H1062" s="19">
        <f t="shared" si="16"/>
        <v>9</v>
      </c>
    </row>
    <row r="1063" spans="1:8" ht="45" x14ac:dyDescent="0.25">
      <c r="A1063" s="40" t="s">
        <v>2139</v>
      </c>
      <c r="B1063" s="40"/>
      <c r="C1063" s="41" t="s">
        <v>2140</v>
      </c>
      <c r="D1063" s="42" t="s">
        <v>73</v>
      </c>
      <c r="E1063" s="43">
        <v>76.540000000000006</v>
      </c>
      <c r="F1063" s="43">
        <v>19.95</v>
      </c>
      <c r="G1063" s="43">
        <v>96.49</v>
      </c>
      <c r="H1063" s="19">
        <f t="shared" si="16"/>
        <v>9</v>
      </c>
    </row>
    <row r="1064" spans="1:8" ht="45" x14ac:dyDescent="0.25">
      <c r="A1064" s="40" t="s">
        <v>2141</v>
      </c>
      <c r="B1064" s="40"/>
      <c r="C1064" s="41" t="s">
        <v>2142</v>
      </c>
      <c r="D1064" s="42" t="s">
        <v>73</v>
      </c>
      <c r="E1064" s="43">
        <v>75.98</v>
      </c>
      <c r="F1064" s="43">
        <v>19.95</v>
      </c>
      <c r="G1064" s="43">
        <v>95.93</v>
      </c>
      <c r="H1064" s="19">
        <f t="shared" si="16"/>
        <v>9</v>
      </c>
    </row>
    <row r="1065" spans="1:8" ht="45" x14ac:dyDescent="0.25">
      <c r="A1065" s="40" t="s">
        <v>2143</v>
      </c>
      <c r="B1065" s="40"/>
      <c r="C1065" s="41" t="s">
        <v>2144</v>
      </c>
      <c r="D1065" s="42" t="s">
        <v>73</v>
      </c>
      <c r="E1065" s="43">
        <v>67.59</v>
      </c>
      <c r="F1065" s="43">
        <v>19.95</v>
      </c>
      <c r="G1065" s="43">
        <v>87.54</v>
      </c>
      <c r="H1065" s="19">
        <f t="shared" si="16"/>
        <v>9</v>
      </c>
    </row>
    <row r="1066" spans="1:8" x14ac:dyDescent="0.25">
      <c r="A1066" s="40" t="s">
        <v>2145</v>
      </c>
      <c r="B1066" s="40"/>
      <c r="C1066" s="41" t="s">
        <v>2146</v>
      </c>
      <c r="D1066" s="42"/>
      <c r="E1066" s="43"/>
      <c r="F1066" s="43"/>
      <c r="G1066" s="43"/>
      <c r="H1066" s="19">
        <f t="shared" si="16"/>
        <v>5</v>
      </c>
    </row>
    <row r="1067" spans="1:8" ht="45" x14ac:dyDescent="0.25">
      <c r="A1067" s="40" t="s">
        <v>2147</v>
      </c>
      <c r="B1067" s="40"/>
      <c r="C1067" s="41" t="s">
        <v>2148</v>
      </c>
      <c r="D1067" s="42" t="s">
        <v>73</v>
      </c>
      <c r="E1067" s="43">
        <v>169.36</v>
      </c>
      <c r="F1067" s="43">
        <v>25.24</v>
      </c>
      <c r="G1067" s="43">
        <v>194.6</v>
      </c>
      <c r="H1067" s="19">
        <f t="shared" si="16"/>
        <v>9</v>
      </c>
    </row>
    <row r="1068" spans="1:8" ht="45" x14ac:dyDescent="0.25">
      <c r="A1068" s="40" t="s">
        <v>2149</v>
      </c>
      <c r="B1068" s="40"/>
      <c r="C1068" s="41" t="s">
        <v>2150</v>
      </c>
      <c r="D1068" s="42" t="s">
        <v>73</v>
      </c>
      <c r="E1068" s="43">
        <v>355.42</v>
      </c>
      <c r="F1068" s="43">
        <v>25.24</v>
      </c>
      <c r="G1068" s="43">
        <v>380.66</v>
      </c>
      <c r="H1068" s="19">
        <f t="shared" si="16"/>
        <v>9</v>
      </c>
    </row>
    <row r="1069" spans="1:8" ht="45" x14ac:dyDescent="0.25">
      <c r="A1069" s="40" t="s">
        <v>2151</v>
      </c>
      <c r="B1069" s="40"/>
      <c r="C1069" s="41" t="s">
        <v>2152</v>
      </c>
      <c r="D1069" s="42" t="s">
        <v>73</v>
      </c>
      <c r="E1069" s="43">
        <v>380.99</v>
      </c>
      <c r="F1069" s="43">
        <v>25.24</v>
      </c>
      <c r="G1069" s="43">
        <v>406.23</v>
      </c>
      <c r="H1069" s="19">
        <f t="shared" si="16"/>
        <v>9</v>
      </c>
    </row>
    <row r="1070" spans="1:8" x14ac:dyDescent="0.25">
      <c r="A1070" s="40" t="s">
        <v>2153</v>
      </c>
      <c r="B1070" s="40"/>
      <c r="C1070" s="41" t="s">
        <v>2154</v>
      </c>
      <c r="D1070" s="42"/>
      <c r="E1070" s="43"/>
      <c r="F1070" s="43"/>
      <c r="G1070" s="43"/>
      <c r="H1070" s="19">
        <f t="shared" si="16"/>
        <v>5</v>
      </c>
    </row>
    <row r="1071" spans="1:8" ht="45" x14ac:dyDescent="0.25">
      <c r="A1071" s="40" t="s">
        <v>2155</v>
      </c>
      <c r="B1071" s="40"/>
      <c r="C1071" s="41" t="s">
        <v>2156</v>
      </c>
      <c r="D1071" s="42" t="s">
        <v>73</v>
      </c>
      <c r="E1071" s="43">
        <v>120.61</v>
      </c>
      <c r="F1071" s="43">
        <v>16.14</v>
      </c>
      <c r="G1071" s="43">
        <v>136.75</v>
      </c>
      <c r="H1071" s="19">
        <f t="shared" si="16"/>
        <v>9</v>
      </c>
    </row>
    <row r="1072" spans="1:8" ht="45" x14ac:dyDescent="0.25">
      <c r="A1072" s="40" t="s">
        <v>2157</v>
      </c>
      <c r="B1072" s="40"/>
      <c r="C1072" s="41" t="s">
        <v>2158</v>
      </c>
      <c r="D1072" s="42" t="s">
        <v>73</v>
      </c>
      <c r="E1072" s="43">
        <v>125.11</v>
      </c>
      <c r="F1072" s="43">
        <v>16.14</v>
      </c>
      <c r="G1072" s="43">
        <v>141.25</v>
      </c>
      <c r="H1072" s="19">
        <f t="shared" si="16"/>
        <v>9</v>
      </c>
    </row>
    <row r="1073" spans="1:8" ht="45" x14ac:dyDescent="0.25">
      <c r="A1073" s="40" t="s">
        <v>2159</v>
      </c>
      <c r="B1073" s="40"/>
      <c r="C1073" s="41" t="s">
        <v>2160</v>
      </c>
      <c r="D1073" s="42" t="s">
        <v>73</v>
      </c>
      <c r="E1073" s="43">
        <v>45.62</v>
      </c>
      <c r="F1073" s="43">
        <v>8.9</v>
      </c>
      <c r="G1073" s="43">
        <v>54.52</v>
      </c>
      <c r="H1073" s="19">
        <f t="shared" si="16"/>
        <v>9</v>
      </c>
    </row>
    <row r="1074" spans="1:8" x14ac:dyDescent="0.25">
      <c r="A1074" s="40" t="s">
        <v>2161</v>
      </c>
      <c r="B1074" s="40"/>
      <c r="C1074" s="41" t="s">
        <v>2162</v>
      </c>
      <c r="D1074" s="42"/>
      <c r="E1074" s="43"/>
      <c r="F1074" s="43"/>
      <c r="G1074" s="43"/>
      <c r="H1074" s="19">
        <f t="shared" si="16"/>
        <v>2</v>
      </c>
    </row>
    <row r="1075" spans="1:8" x14ac:dyDescent="0.25">
      <c r="A1075" s="40" t="s">
        <v>2163</v>
      </c>
      <c r="B1075" s="40"/>
      <c r="C1075" s="41" t="s">
        <v>2164</v>
      </c>
      <c r="D1075" s="42"/>
      <c r="E1075" s="43"/>
      <c r="F1075" s="43"/>
      <c r="G1075" s="43"/>
      <c r="H1075" s="19">
        <f t="shared" si="16"/>
        <v>5</v>
      </c>
    </row>
    <row r="1076" spans="1:8" ht="30" x14ac:dyDescent="0.25">
      <c r="A1076" s="40" t="s">
        <v>2165</v>
      </c>
      <c r="B1076" s="40"/>
      <c r="C1076" s="41" t="s">
        <v>2166</v>
      </c>
      <c r="D1076" s="42" t="s">
        <v>73</v>
      </c>
      <c r="E1076" s="43">
        <v>434.93</v>
      </c>
      <c r="F1076" s="43">
        <v>41.05</v>
      </c>
      <c r="G1076" s="43">
        <v>475.98</v>
      </c>
      <c r="H1076" s="19">
        <f t="shared" si="16"/>
        <v>9</v>
      </c>
    </row>
    <row r="1077" spans="1:8" ht="30" x14ac:dyDescent="0.25">
      <c r="A1077" s="40" t="s">
        <v>2167</v>
      </c>
      <c r="B1077" s="40"/>
      <c r="C1077" s="41" t="s">
        <v>2168</v>
      </c>
      <c r="D1077" s="42" t="s">
        <v>131</v>
      </c>
      <c r="E1077" s="43">
        <v>138.28</v>
      </c>
      <c r="F1077" s="43">
        <v>18.89</v>
      </c>
      <c r="G1077" s="43">
        <v>157.16999999999999</v>
      </c>
      <c r="H1077" s="19">
        <f t="shared" si="16"/>
        <v>9</v>
      </c>
    </row>
    <row r="1078" spans="1:8" ht="30" x14ac:dyDescent="0.25">
      <c r="A1078" s="40" t="s">
        <v>2169</v>
      </c>
      <c r="B1078" s="40"/>
      <c r="C1078" s="41" t="s">
        <v>2170</v>
      </c>
      <c r="D1078" s="42" t="s">
        <v>131</v>
      </c>
      <c r="E1078" s="43">
        <v>158.36000000000001</v>
      </c>
      <c r="F1078" s="43">
        <v>23.61</v>
      </c>
      <c r="G1078" s="43">
        <v>181.97</v>
      </c>
      <c r="H1078" s="19">
        <f t="shared" si="16"/>
        <v>9</v>
      </c>
    </row>
    <row r="1079" spans="1:8" ht="30" x14ac:dyDescent="0.25">
      <c r="A1079" s="40" t="s">
        <v>2171</v>
      </c>
      <c r="B1079" s="40"/>
      <c r="C1079" s="41" t="s">
        <v>2172</v>
      </c>
      <c r="D1079" s="42" t="s">
        <v>131</v>
      </c>
      <c r="E1079" s="43">
        <v>362.76</v>
      </c>
      <c r="F1079" s="43">
        <v>47.23</v>
      </c>
      <c r="G1079" s="43">
        <v>409.99</v>
      </c>
      <c r="H1079" s="19">
        <f t="shared" si="16"/>
        <v>9</v>
      </c>
    </row>
    <row r="1080" spans="1:8" ht="30" x14ac:dyDescent="0.25">
      <c r="A1080" s="40" t="s">
        <v>2173</v>
      </c>
      <c r="B1080" s="40"/>
      <c r="C1080" s="41" t="s">
        <v>2174</v>
      </c>
      <c r="D1080" s="42" t="s">
        <v>131</v>
      </c>
      <c r="E1080" s="43">
        <v>81.77</v>
      </c>
      <c r="F1080" s="43">
        <v>10.34</v>
      </c>
      <c r="G1080" s="43">
        <v>92.11</v>
      </c>
      <c r="H1080" s="19">
        <f t="shared" si="16"/>
        <v>9</v>
      </c>
    </row>
    <row r="1081" spans="1:8" ht="30" x14ac:dyDescent="0.25">
      <c r="A1081" s="40" t="s">
        <v>2175</v>
      </c>
      <c r="B1081" s="40"/>
      <c r="C1081" s="41" t="s">
        <v>2176</v>
      </c>
      <c r="D1081" s="42" t="s">
        <v>131</v>
      </c>
      <c r="E1081" s="43">
        <v>87.99</v>
      </c>
      <c r="F1081" s="43">
        <v>10.34</v>
      </c>
      <c r="G1081" s="43">
        <v>98.33</v>
      </c>
      <c r="H1081" s="19">
        <f t="shared" si="16"/>
        <v>9</v>
      </c>
    </row>
    <row r="1082" spans="1:8" x14ac:dyDescent="0.25">
      <c r="A1082" s="40" t="s">
        <v>2177</v>
      </c>
      <c r="B1082" s="40"/>
      <c r="C1082" s="41" t="s">
        <v>2178</v>
      </c>
      <c r="D1082" s="42"/>
      <c r="E1082" s="43"/>
      <c r="F1082" s="43"/>
      <c r="G1082" s="43"/>
      <c r="H1082" s="19">
        <f t="shared" si="16"/>
        <v>5</v>
      </c>
    </row>
    <row r="1083" spans="1:8" ht="30" x14ac:dyDescent="0.25">
      <c r="A1083" s="40" t="s">
        <v>2179</v>
      </c>
      <c r="B1083" s="40"/>
      <c r="C1083" s="41" t="s">
        <v>2180</v>
      </c>
      <c r="D1083" s="42" t="s">
        <v>73</v>
      </c>
      <c r="E1083" s="43">
        <v>717.47</v>
      </c>
      <c r="F1083" s="43">
        <v>10.58</v>
      </c>
      <c r="G1083" s="43">
        <v>728.05</v>
      </c>
      <c r="H1083" s="19">
        <f t="shared" si="16"/>
        <v>9</v>
      </c>
    </row>
    <row r="1084" spans="1:8" ht="30" x14ac:dyDescent="0.25">
      <c r="A1084" s="40" t="s">
        <v>2181</v>
      </c>
      <c r="B1084" s="40"/>
      <c r="C1084" s="41" t="s">
        <v>2182</v>
      </c>
      <c r="D1084" s="42" t="s">
        <v>73</v>
      </c>
      <c r="E1084" s="43">
        <v>794.45</v>
      </c>
      <c r="F1084" s="43">
        <v>10.58</v>
      </c>
      <c r="G1084" s="43">
        <v>805.03</v>
      </c>
      <c r="H1084" s="19">
        <f t="shared" si="16"/>
        <v>9</v>
      </c>
    </row>
    <row r="1085" spans="1:8" ht="30" x14ac:dyDescent="0.25">
      <c r="A1085" s="40" t="s">
        <v>2183</v>
      </c>
      <c r="B1085" s="40"/>
      <c r="C1085" s="41" t="s">
        <v>2184</v>
      </c>
      <c r="D1085" s="42" t="s">
        <v>73</v>
      </c>
      <c r="E1085" s="43">
        <v>886.65</v>
      </c>
      <c r="F1085" s="43">
        <v>12.35</v>
      </c>
      <c r="G1085" s="43">
        <v>899</v>
      </c>
      <c r="H1085" s="19">
        <f t="shared" si="16"/>
        <v>9</v>
      </c>
    </row>
    <row r="1086" spans="1:8" ht="30" x14ac:dyDescent="0.25">
      <c r="A1086" s="40" t="s">
        <v>2185</v>
      </c>
      <c r="B1086" s="40"/>
      <c r="C1086" s="41" t="s">
        <v>2186</v>
      </c>
      <c r="D1086" s="42" t="s">
        <v>73</v>
      </c>
      <c r="E1086" s="43">
        <v>971.08</v>
      </c>
      <c r="F1086" s="43">
        <v>12.35</v>
      </c>
      <c r="G1086" s="43">
        <v>983.43</v>
      </c>
      <c r="H1086" s="19">
        <f t="shared" si="16"/>
        <v>9</v>
      </c>
    </row>
    <row r="1087" spans="1:8" x14ac:dyDescent="0.25">
      <c r="A1087" s="40" t="s">
        <v>2187</v>
      </c>
      <c r="B1087" s="40"/>
      <c r="C1087" s="41" t="s">
        <v>2188</v>
      </c>
      <c r="D1087" s="42" t="s">
        <v>131</v>
      </c>
      <c r="E1087" s="43">
        <v>399.9</v>
      </c>
      <c r="F1087" s="43">
        <v>6.17</v>
      </c>
      <c r="G1087" s="43">
        <v>406.07</v>
      </c>
      <c r="H1087" s="19">
        <f t="shared" si="16"/>
        <v>9</v>
      </c>
    </row>
    <row r="1088" spans="1:8" ht="30" x14ac:dyDescent="0.25">
      <c r="A1088" s="40" t="s">
        <v>2189</v>
      </c>
      <c r="B1088" s="40"/>
      <c r="C1088" s="41" t="s">
        <v>2190</v>
      </c>
      <c r="D1088" s="42" t="s">
        <v>131</v>
      </c>
      <c r="E1088" s="43">
        <v>353.36</v>
      </c>
      <c r="F1088" s="43">
        <v>6.17</v>
      </c>
      <c r="G1088" s="43">
        <v>359.53</v>
      </c>
      <c r="H1088" s="19">
        <f t="shared" si="16"/>
        <v>9</v>
      </c>
    </row>
    <row r="1089" spans="1:8" ht="30" x14ac:dyDescent="0.25">
      <c r="A1089" s="40" t="s">
        <v>2191</v>
      </c>
      <c r="B1089" s="40"/>
      <c r="C1089" s="41" t="s">
        <v>2192</v>
      </c>
      <c r="D1089" s="42" t="s">
        <v>131</v>
      </c>
      <c r="E1089" s="43">
        <v>60.04</v>
      </c>
      <c r="F1089" s="43">
        <v>1.76</v>
      </c>
      <c r="G1089" s="43">
        <v>61.8</v>
      </c>
      <c r="H1089" s="19">
        <f t="shared" si="16"/>
        <v>9</v>
      </c>
    </row>
    <row r="1090" spans="1:8" x14ac:dyDescent="0.25">
      <c r="A1090" s="40" t="s">
        <v>2193</v>
      </c>
      <c r="B1090" s="40"/>
      <c r="C1090" s="41" t="s">
        <v>2194</v>
      </c>
      <c r="D1090" s="42"/>
      <c r="E1090" s="43"/>
      <c r="F1090" s="43"/>
      <c r="G1090" s="43"/>
      <c r="H1090" s="19">
        <f t="shared" si="16"/>
        <v>5</v>
      </c>
    </row>
    <row r="1091" spans="1:8" x14ac:dyDescent="0.25">
      <c r="A1091" s="40" t="s">
        <v>2195</v>
      </c>
      <c r="B1091" s="40"/>
      <c r="C1091" s="41" t="s">
        <v>2196</v>
      </c>
      <c r="D1091" s="42" t="s">
        <v>73</v>
      </c>
      <c r="E1091" s="43">
        <v>321.32</v>
      </c>
      <c r="F1091" s="43">
        <v>28.22</v>
      </c>
      <c r="G1091" s="43">
        <v>349.54</v>
      </c>
      <c r="H1091" s="19">
        <f t="shared" si="16"/>
        <v>9</v>
      </c>
    </row>
    <row r="1092" spans="1:8" x14ac:dyDescent="0.25">
      <c r="A1092" s="40" t="s">
        <v>2197</v>
      </c>
      <c r="B1092" s="40"/>
      <c r="C1092" s="41" t="s">
        <v>2198</v>
      </c>
      <c r="D1092" s="42" t="s">
        <v>73</v>
      </c>
      <c r="E1092" s="43">
        <v>314.94</v>
      </c>
      <c r="F1092" s="43">
        <v>28.22</v>
      </c>
      <c r="G1092" s="43">
        <v>343.16</v>
      </c>
      <c r="H1092" s="19">
        <f t="shared" si="16"/>
        <v>9</v>
      </c>
    </row>
    <row r="1093" spans="1:8" x14ac:dyDescent="0.25">
      <c r="A1093" s="40" t="s">
        <v>2199</v>
      </c>
      <c r="B1093" s="40"/>
      <c r="C1093" s="41" t="s">
        <v>2200</v>
      </c>
      <c r="D1093" s="42" t="s">
        <v>73</v>
      </c>
      <c r="E1093" s="43">
        <v>102</v>
      </c>
      <c r="F1093" s="43">
        <v>22.15</v>
      </c>
      <c r="G1093" s="43">
        <v>124.15</v>
      </c>
      <c r="H1093" s="19">
        <f t="shared" si="16"/>
        <v>9</v>
      </c>
    </row>
    <row r="1094" spans="1:8" x14ac:dyDescent="0.25">
      <c r="A1094" s="40" t="s">
        <v>2201</v>
      </c>
      <c r="B1094" s="40"/>
      <c r="C1094" s="41" t="s">
        <v>2202</v>
      </c>
      <c r="D1094" s="42" t="s">
        <v>131</v>
      </c>
      <c r="E1094" s="43">
        <v>3.32</v>
      </c>
      <c r="F1094" s="43">
        <v>23.86</v>
      </c>
      <c r="G1094" s="43">
        <v>27.18</v>
      </c>
      <c r="H1094" s="19">
        <f t="shared" si="16"/>
        <v>9</v>
      </c>
    </row>
    <row r="1095" spans="1:8" x14ac:dyDescent="0.25">
      <c r="A1095" s="40" t="s">
        <v>2203</v>
      </c>
      <c r="B1095" s="40"/>
      <c r="C1095" s="41" t="s">
        <v>2204</v>
      </c>
      <c r="D1095" s="42" t="s">
        <v>131</v>
      </c>
      <c r="E1095" s="43">
        <v>6.74</v>
      </c>
      <c r="F1095" s="43">
        <v>35.590000000000003</v>
      </c>
      <c r="G1095" s="43">
        <v>42.33</v>
      </c>
      <c r="H1095" s="19">
        <f t="shared" si="16"/>
        <v>9</v>
      </c>
    </row>
    <row r="1096" spans="1:8" x14ac:dyDescent="0.25">
      <c r="A1096" s="40" t="s">
        <v>2205</v>
      </c>
      <c r="B1096" s="40"/>
      <c r="C1096" s="41" t="s">
        <v>2206</v>
      </c>
      <c r="D1096" s="42" t="s">
        <v>131</v>
      </c>
      <c r="E1096" s="43">
        <v>82.13</v>
      </c>
      <c r="F1096" s="43">
        <v>1.76</v>
      </c>
      <c r="G1096" s="43">
        <v>83.89</v>
      </c>
      <c r="H1096" s="19">
        <f t="shared" si="16"/>
        <v>9</v>
      </c>
    </row>
    <row r="1097" spans="1:8" x14ac:dyDescent="0.25">
      <c r="A1097" s="40" t="s">
        <v>2207</v>
      </c>
      <c r="B1097" s="40"/>
      <c r="C1097" s="41" t="s">
        <v>2208</v>
      </c>
      <c r="D1097" s="42" t="s">
        <v>73</v>
      </c>
      <c r="E1097" s="43">
        <v>189.02</v>
      </c>
      <c r="F1097" s="43">
        <v>22.7</v>
      </c>
      <c r="G1097" s="43">
        <v>211.72</v>
      </c>
      <c r="H1097" s="19">
        <f t="shared" ref="H1097:H1160" si="17">LEN(A1097)</f>
        <v>9</v>
      </c>
    </row>
    <row r="1098" spans="1:8" x14ac:dyDescent="0.25">
      <c r="A1098" s="40" t="s">
        <v>2209</v>
      </c>
      <c r="B1098" s="40"/>
      <c r="C1098" s="41" t="s">
        <v>2210</v>
      </c>
      <c r="D1098" s="42" t="s">
        <v>131</v>
      </c>
      <c r="E1098" s="43">
        <v>35.979999999999997</v>
      </c>
      <c r="F1098" s="43">
        <v>6.06</v>
      </c>
      <c r="G1098" s="43">
        <v>42.04</v>
      </c>
      <c r="H1098" s="19">
        <f t="shared" si="17"/>
        <v>9</v>
      </c>
    </row>
    <row r="1099" spans="1:8" ht="30" x14ac:dyDescent="0.25">
      <c r="A1099" s="40" t="s">
        <v>2211</v>
      </c>
      <c r="B1099" s="40"/>
      <c r="C1099" s="41" t="s">
        <v>2212</v>
      </c>
      <c r="D1099" s="42" t="s">
        <v>131</v>
      </c>
      <c r="E1099" s="43">
        <v>118.19</v>
      </c>
      <c r="F1099" s="43">
        <v>3.53</v>
      </c>
      <c r="G1099" s="43">
        <v>121.72</v>
      </c>
      <c r="H1099" s="19">
        <f t="shared" si="17"/>
        <v>9</v>
      </c>
    </row>
    <row r="1100" spans="1:8" x14ac:dyDescent="0.25">
      <c r="A1100" s="40" t="s">
        <v>2213</v>
      </c>
      <c r="B1100" s="40"/>
      <c r="C1100" s="41" t="s">
        <v>2214</v>
      </c>
      <c r="D1100" s="42"/>
      <c r="E1100" s="43"/>
      <c r="F1100" s="43"/>
      <c r="G1100" s="43"/>
      <c r="H1100" s="19">
        <f t="shared" si="17"/>
        <v>5</v>
      </c>
    </row>
    <row r="1101" spans="1:8" ht="30" x14ac:dyDescent="0.25">
      <c r="A1101" s="40" t="s">
        <v>2215</v>
      </c>
      <c r="B1101" s="40"/>
      <c r="C1101" s="41" t="s">
        <v>2216</v>
      </c>
      <c r="D1101" s="42" t="s">
        <v>73</v>
      </c>
      <c r="E1101" s="43">
        <v>11.28</v>
      </c>
      <c r="F1101" s="43">
        <v>45.4</v>
      </c>
      <c r="G1101" s="43">
        <v>56.68</v>
      </c>
      <c r="H1101" s="19">
        <f t="shared" si="17"/>
        <v>9</v>
      </c>
    </row>
    <row r="1102" spans="1:8" x14ac:dyDescent="0.25">
      <c r="A1102" s="40" t="s">
        <v>2217</v>
      </c>
      <c r="B1102" s="40"/>
      <c r="C1102" s="41" t="s">
        <v>2218</v>
      </c>
      <c r="D1102" s="42"/>
      <c r="E1102" s="43"/>
      <c r="F1102" s="43"/>
      <c r="G1102" s="43"/>
      <c r="H1102" s="19">
        <f t="shared" si="17"/>
        <v>2</v>
      </c>
    </row>
    <row r="1103" spans="1:8" x14ac:dyDescent="0.25">
      <c r="A1103" s="40" t="s">
        <v>2219</v>
      </c>
      <c r="B1103" s="40"/>
      <c r="C1103" s="41" t="s">
        <v>2220</v>
      </c>
      <c r="D1103" s="42"/>
      <c r="E1103" s="43"/>
      <c r="F1103" s="43"/>
      <c r="G1103" s="43"/>
      <c r="H1103" s="19">
        <f t="shared" si="17"/>
        <v>5</v>
      </c>
    </row>
    <row r="1104" spans="1:8" x14ac:dyDescent="0.25">
      <c r="A1104" s="40" t="s">
        <v>2221</v>
      </c>
      <c r="B1104" s="40"/>
      <c r="C1104" s="41" t="s">
        <v>2222</v>
      </c>
      <c r="D1104" s="42" t="s">
        <v>73</v>
      </c>
      <c r="E1104" s="43">
        <v>107.54</v>
      </c>
      <c r="F1104" s="43">
        <v>60.45</v>
      </c>
      <c r="G1104" s="43">
        <v>167.99</v>
      </c>
      <c r="H1104" s="19">
        <f t="shared" si="17"/>
        <v>9</v>
      </c>
    </row>
    <row r="1105" spans="1:8" x14ac:dyDescent="0.25">
      <c r="A1105" s="40" t="s">
        <v>2223</v>
      </c>
      <c r="B1105" s="40"/>
      <c r="C1105" s="41" t="s">
        <v>2224</v>
      </c>
      <c r="D1105" s="42"/>
      <c r="E1105" s="43"/>
      <c r="F1105" s="43"/>
      <c r="G1105" s="43"/>
      <c r="H1105" s="19">
        <f t="shared" si="17"/>
        <v>5</v>
      </c>
    </row>
    <row r="1106" spans="1:8" x14ac:dyDescent="0.25">
      <c r="A1106" s="40" t="s">
        <v>2225</v>
      </c>
      <c r="B1106" s="40"/>
      <c r="C1106" s="41" t="s">
        <v>2226</v>
      </c>
      <c r="D1106" s="42" t="s">
        <v>73</v>
      </c>
      <c r="E1106" s="43">
        <v>649.9</v>
      </c>
      <c r="F1106" s="43"/>
      <c r="G1106" s="43">
        <v>649.9</v>
      </c>
      <c r="H1106" s="19">
        <f t="shared" si="17"/>
        <v>9</v>
      </c>
    </row>
    <row r="1107" spans="1:8" x14ac:dyDescent="0.25">
      <c r="A1107" s="40" t="s">
        <v>2227</v>
      </c>
      <c r="B1107" s="40"/>
      <c r="C1107" s="41" t="s">
        <v>2228</v>
      </c>
      <c r="D1107" s="42"/>
      <c r="E1107" s="43"/>
      <c r="F1107" s="43"/>
      <c r="G1107" s="43"/>
      <c r="H1107" s="19">
        <f t="shared" si="17"/>
        <v>5</v>
      </c>
    </row>
    <row r="1108" spans="1:8" x14ac:dyDescent="0.25">
      <c r="A1108" s="40" t="s">
        <v>2229</v>
      </c>
      <c r="B1108" s="40"/>
      <c r="C1108" s="41" t="s">
        <v>2230</v>
      </c>
      <c r="D1108" s="42" t="s">
        <v>73</v>
      </c>
      <c r="E1108" s="43">
        <v>290.33</v>
      </c>
      <c r="F1108" s="43">
        <v>19.87</v>
      </c>
      <c r="G1108" s="43">
        <v>310.2</v>
      </c>
      <c r="H1108" s="19">
        <f t="shared" si="17"/>
        <v>9</v>
      </c>
    </row>
    <row r="1109" spans="1:8" x14ac:dyDescent="0.25">
      <c r="A1109" s="40" t="s">
        <v>2231</v>
      </c>
      <c r="B1109" s="40"/>
      <c r="C1109" s="41" t="s">
        <v>2232</v>
      </c>
      <c r="D1109" s="42"/>
      <c r="E1109" s="43"/>
      <c r="F1109" s="43"/>
      <c r="G1109" s="43"/>
      <c r="H1109" s="19">
        <f t="shared" si="17"/>
        <v>5</v>
      </c>
    </row>
    <row r="1110" spans="1:8" x14ac:dyDescent="0.25">
      <c r="A1110" s="40" t="s">
        <v>2233</v>
      </c>
      <c r="B1110" s="40"/>
      <c r="C1110" s="41" t="s">
        <v>2234</v>
      </c>
      <c r="D1110" s="42" t="s">
        <v>131</v>
      </c>
      <c r="E1110" s="43">
        <v>20.05</v>
      </c>
      <c r="F1110" s="43">
        <v>13.19</v>
      </c>
      <c r="G1110" s="43">
        <v>33.24</v>
      </c>
      <c r="H1110" s="19">
        <f t="shared" si="17"/>
        <v>9</v>
      </c>
    </row>
    <row r="1111" spans="1:8" x14ac:dyDescent="0.25">
      <c r="A1111" s="40" t="s">
        <v>2235</v>
      </c>
      <c r="B1111" s="40"/>
      <c r="C1111" s="41" t="s">
        <v>2236</v>
      </c>
      <c r="D1111" s="42" t="s">
        <v>131</v>
      </c>
      <c r="E1111" s="43">
        <v>4.12</v>
      </c>
      <c r="F1111" s="43">
        <v>3.22</v>
      </c>
      <c r="G1111" s="43">
        <v>7.34</v>
      </c>
      <c r="H1111" s="19">
        <f t="shared" si="17"/>
        <v>9</v>
      </c>
    </row>
    <row r="1112" spans="1:8" x14ac:dyDescent="0.25">
      <c r="A1112" s="40" t="s">
        <v>2237</v>
      </c>
      <c r="B1112" s="40"/>
      <c r="C1112" s="41" t="s">
        <v>2238</v>
      </c>
      <c r="D1112" s="42"/>
      <c r="E1112" s="43"/>
      <c r="F1112" s="43"/>
      <c r="G1112" s="43"/>
      <c r="H1112" s="19">
        <f t="shared" si="17"/>
        <v>5</v>
      </c>
    </row>
    <row r="1113" spans="1:8" x14ac:dyDescent="0.25">
      <c r="A1113" s="40" t="s">
        <v>2239</v>
      </c>
      <c r="B1113" s="40"/>
      <c r="C1113" s="41" t="s">
        <v>2240</v>
      </c>
      <c r="D1113" s="42" t="s">
        <v>73</v>
      </c>
      <c r="E1113" s="43">
        <v>0.56999999999999995</v>
      </c>
      <c r="F1113" s="43">
        <v>7.83</v>
      </c>
      <c r="G1113" s="43">
        <v>8.4</v>
      </c>
      <c r="H1113" s="19">
        <f t="shared" si="17"/>
        <v>9</v>
      </c>
    </row>
    <row r="1114" spans="1:8" x14ac:dyDescent="0.25">
      <c r="A1114" s="40" t="s">
        <v>2241</v>
      </c>
      <c r="B1114" s="40"/>
      <c r="C1114" s="41" t="s">
        <v>2242</v>
      </c>
      <c r="D1114" s="42" t="s">
        <v>73</v>
      </c>
      <c r="E1114" s="43">
        <v>24.14</v>
      </c>
      <c r="F1114" s="43">
        <v>19.87</v>
      </c>
      <c r="G1114" s="43">
        <v>44.01</v>
      </c>
      <c r="H1114" s="19">
        <f t="shared" si="17"/>
        <v>9</v>
      </c>
    </row>
    <row r="1115" spans="1:8" x14ac:dyDescent="0.25">
      <c r="A1115" s="40" t="s">
        <v>2243</v>
      </c>
      <c r="B1115" s="40"/>
      <c r="C1115" s="41" t="s">
        <v>2244</v>
      </c>
      <c r="D1115" s="42" t="s">
        <v>131</v>
      </c>
      <c r="E1115" s="43">
        <v>0.56999999999999995</v>
      </c>
      <c r="F1115" s="43">
        <v>9.9700000000000006</v>
      </c>
      <c r="G1115" s="43">
        <v>10.54</v>
      </c>
      <c r="H1115" s="19">
        <f t="shared" si="17"/>
        <v>9</v>
      </c>
    </row>
    <row r="1116" spans="1:8" x14ac:dyDescent="0.25">
      <c r="A1116" s="40" t="s">
        <v>2245</v>
      </c>
      <c r="B1116" s="40"/>
      <c r="C1116" s="41" t="s">
        <v>2246</v>
      </c>
      <c r="D1116" s="42" t="s">
        <v>73</v>
      </c>
      <c r="E1116" s="43">
        <v>137.69999999999999</v>
      </c>
      <c r="F1116" s="43"/>
      <c r="G1116" s="43">
        <v>137.69999999999999</v>
      </c>
      <c r="H1116" s="19">
        <f t="shared" si="17"/>
        <v>9</v>
      </c>
    </row>
    <row r="1117" spans="1:8" x14ac:dyDescent="0.25">
      <c r="A1117" s="40" t="s">
        <v>2249</v>
      </c>
      <c r="B1117" s="40"/>
      <c r="C1117" s="41" t="s">
        <v>2250</v>
      </c>
      <c r="D1117" s="42"/>
      <c r="E1117" s="43"/>
      <c r="F1117" s="43"/>
      <c r="G1117" s="43"/>
      <c r="H1117" s="19">
        <f t="shared" si="17"/>
        <v>2</v>
      </c>
    </row>
    <row r="1118" spans="1:8" x14ac:dyDescent="0.25">
      <c r="A1118" s="40" t="s">
        <v>2251</v>
      </c>
      <c r="B1118" s="40"/>
      <c r="C1118" s="41" t="s">
        <v>2252</v>
      </c>
      <c r="D1118" s="42"/>
      <c r="E1118" s="43"/>
      <c r="F1118" s="43"/>
      <c r="G1118" s="43"/>
      <c r="H1118" s="19">
        <f t="shared" si="17"/>
        <v>5</v>
      </c>
    </row>
    <row r="1119" spans="1:8" ht="30" x14ac:dyDescent="0.25">
      <c r="A1119" s="40" t="s">
        <v>2253</v>
      </c>
      <c r="B1119" s="40"/>
      <c r="C1119" s="41" t="s">
        <v>2254</v>
      </c>
      <c r="D1119" s="42" t="s">
        <v>73</v>
      </c>
      <c r="E1119" s="43">
        <v>105.37</v>
      </c>
      <c r="F1119" s="43">
        <v>9</v>
      </c>
      <c r="G1119" s="43">
        <v>114.37</v>
      </c>
      <c r="H1119" s="19">
        <f t="shared" si="17"/>
        <v>9</v>
      </c>
    </row>
    <row r="1120" spans="1:8" ht="30" x14ac:dyDescent="0.25">
      <c r="A1120" s="40" t="s">
        <v>2255</v>
      </c>
      <c r="B1120" s="40"/>
      <c r="C1120" s="41" t="s">
        <v>2256</v>
      </c>
      <c r="D1120" s="42" t="s">
        <v>73</v>
      </c>
      <c r="E1120" s="43">
        <v>65.58</v>
      </c>
      <c r="F1120" s="43"/>
      <c r="G1120" s="43">
        <v>65.58</v>
      </c>
      <c r="H1120" s="19">
        <f t="shared" si="17"/>
        <v>9</v>
      </c>
    </row>
    <row r="1121" spans="1:8" x14ac:dyDescent="0.25">
      <c r="A1121" s="40" t="s">
        <v>2257</v>
      </c>
      <c r="B1121" s="40"/>
      <c r="C1121" s="41" t="s">
        <v>2258</v>
      </c>
      <c r="D1121" s="42"/>
      <c r="E1121" s="43"/>
      <c r="F1121" s="43"/>
      <c r="G1121" s="43"/>
      <c r="H1121" s="19">
        <f t="shared" si="17"/>
        <v>5</v>
      </c>
    </row>
    <row r="1122" spans="1:8" ht="30" x14ac:dyDescent="0.25">
      <c r="A1122" s="40" t="s">
        <v>2259</v>
      </c>
      <c r="B1122" s="40"/>
      <c r="C1122" s="41" t="s">
        <v>2260</v>
      </c>
      <c r="D1122" s="42" t="s">
        <v>73</v>
      </c>
      <c r="E1122" s="43">
        <v>133.93</v>
      </c>
      <c r="F1122" s="43">
        <v>19.96</v>
      </c>
      <c r="G1122" s="43">
        <v>153.88999999999999</v>
      </c>
      <c r="H1122" s="19">
        <f t="shared" si="17"/>
        <v>9</v>
      </c>
    </row>
    <row r="1123" spans="1:8" ht="30" x14ac:dyDescent="0.25">
      <c r="A1123" s="40" t="s">
        <v>2261</v>
      </c>
      <c r="B1123" s="40"/>
      <c r="C1123" s="41" t="s">
        <v>2262</v>
      </c>
      <c r="D1123" s="42" t="s">
        <v>73</v>
      </c>
      <c r="E1123" s="43">
        <v>213.34</v>
      </c>
      <c r="F1123" s="43">
        <v>19.96</v>
      </c>
      <c r="G1123" s="43">
        <v>233.3</v>
      </c>
      <c r="H1123" s="19">
        <f t="shared" si="17"/>
        <v>9</v>
      </c>
    </row>
    <row r="1124" spans="1:8" ht="30" x14ac:dyDescent="0.25">
      <c r="A1124" s="40" t="s">
        <v>2263</v>
      </c>
      <c r="B1124" s="40"/>
      <c r="C1124" s="41" t="s">
        <v>2264</v>
      </c>
      <c r="D1124" s="42" t="s">
        <v>73</v>
      </c>
      <c r="E1124" s="43">
        <v>217.16</v>
      </c>
      <c r="F1124" s="43"/>
      <c r="G1124" s="43">
        <v>217.16</v>
      </c>
      <c r="H1124" s="19">
        <f t="shared" si="17"/>
        <v>9</v>
      </c>
    </row>
    <row r="1125" spans="1:8" ht="30" x14ac:dyDescent="0.25">
      <c r="A1125" s="40" t="s">
        <v>2265</v>
      </c>
      <c r="B1125" s="40"/>
      <c r="C1125" s="41" t="s">
        <v>2266</v>
      </c>
      <c r="D1125" s="42" t="s">
        <v>73</v>
      </c>
      <c r="E1125" s="43">
        <v>248.65</v>
      </c>
      <c r="F1125" s="43">
        <v>19.96</v>
      </c>
      <c r="G1125" s="43">
        <v>268.61</v>
      </c>
      <c r="H1125" s="19">
        <f t="shared" si="17"/>
        <v>9</v>
      </c>
    </row>
    <row r="1126" spans="1:8" ht="30" x14ac:dyDescent="0.25">
      <c r="A1126" s="40" t="s">
        <v>2267</v>
      </c>
      <c r="B1126" s="40"/>
      <c r="C1126" s="41" t="s">
        <v>2268</v>
      </c>
      <c r="D1126" s="42" t="s">
        <v>73</v>
      </c>
      <c r="E1126" s="43">
        <v>366.95</v>
      </c>
      <c r="F1126" s="43">
        <v>19.96</v>
      </c>
      <c r="G1126" s="43">
        <v>386.91</v>
      </c>
      <c r="H1126" s="19">
        <f t="shared" si="17"/>
        <v>9</v>
      </c>
    </row>
    <row r="1127" spans="1:8" ht="30" x14ac:dyDescent="0.25">
      <c r="A1127" s="40" t="s">
        <v>2269</v>
      </c>
      <c r="B1127" s="40"/>
      <c r="C1127" s="41" t="s">
        <v>2270</v>
      </c>
      <c r="D1127" s="42" t="s">
        <v>73</v>
      </c>
      <c r="E1127" s="43">
        <v>221.02</v>
      </c>
      <c r="F1127" s="43">
        <v>19.96</v>
      </c>
      <c r="G1127" s="43">
        <v>240.98</v>
      </c>
      <c r="H1127" s="19">
        <f t="shared" si="17"/>
        <v>9</v>
      </c>
    </row>
    <row r="1128" spans="1:8" ht="30" x14ac:dyDescent="0.25">
      <c r="A1128" s="40" t="s">
        <v>2271</v>
      </c>
      <c r="B1128" s="40"/>
      <c r="C1128" s="41" t="s">
        <v>2272</v>
      </c>
      <c r="D1128" s="42" t="s">
        <v>73</v>
      </c>
      <c r="E1128" s="43">
        <v>531.51</v>
      </c>
      <c r="F1128" s="43">
        <v>19.96</v>
      </c>
      <c r="G1128" s="43">
        <v>551.47</v>
      </c>
      <c r="H1128" s="19">
        <f t="shared" si="17"/>
        <v>9</v>
      </c>
    </row>
    <row r="1129" spans="1:8" ht="30" x14ac:dyDescent="0.25">
      <c r="A1129" s="40" t="s">
        <v>2273</v>
      </c>
      <c r="B1129" s="40"/>
      <c r="C1129" s="41" t="s">
        <v>2274</v>
      </c>
      <c r="D1129" s="42" t="s">
        <v>73</v>
      </c>
      <c r="E1129" s="43">
        <v>424.59</v>
      </c>
      <c r="F1129" s="43">
        <v>19.96</v>
      </c>
      <c r="G1129" s="43">
        <v>444.55</v>
      </c>
      <c r="H1129" s="19">
        <f t="shared" si="17"/>
        <v>9</v>
      </c>
    </row>
    <row r="1130" spans="1:8" ht="30" x14ac:dyDescent="0.25">
      <c r="A1130" s="40" t="s">
        <v>2275</v>
      </c>
      <c r="B1130" s="40"/>
      <c r="C1130" s="41" t="s">
        <v>2276</v>
      </c>
      <c r="D1130" s="42" t="s">
        <v>73</v>
      </c>
      <c r="E1130" s="43">
        <v>286.3</v>
      </c>
      <c r="F1130" s="43">
        <v>40.549999999999997</v>
      </c>
      <c r="G1130" s="43">
        <v>326.85000000000002</v>
      </c>
      <c r="H1130" s="19">
        <f t="shared" si="17"/>
        <v>9</v>
      </c>
    </row>
    <row r="1131" spans="1:8" x14ac:dyDescent="0.25">
      <c r="A1131" s="40" t="s">
        <v>2277</v>
      </c>
      <c r="B1131" s="40"/>
      <c r="C1131" s="41" t="s">
        <v>2278</v>
      </c>
      <c r="D1131" s="42"/>
      <c r="E1131" s="43"/>
      <c r="F1131" s="43"/>
      <c r="G1131" s="43"/>
      <c r="H1131" s="19">
        <f t="shared" si="17"/>
        <v>5</v>
      </c>
    </row>
    <row r="1132" spans="1:8" ht="30" x14ac:dyDescent="0.25">
      <c r="A1132" s="40" t="s">
        <v>2279</v>
      </c>
      <c r="B1132" s="40"/>
      <c r="C1132" s="41" t="s">
        <v>2280</v>
      </c>
      <c r="D1132" s="42" t="s">
        <v>73</v>
      </c>
      <c r="E1132" s="43">
        <v>1087.54</v>
      </c>
      <c r="F1132" s="43"/>
      <c r="G1132" s="43">
        <v>1087.54</v>
      </c>
      <c r="H1132" s="19">
        <f t="shared" si="17"/>
        <v>9</v>
      </c>
    </row>
    <row r="1133" spans="1:8" ht="30" x14ac:dyDescent="0.25">
      <c r="A1133" s="40" t="s">
        <v>2281</v>
      </c>
      <c r="B1133" s="40"/>
      <c r="C1133" s="41" t="s">
        <v>2282</v>
      </c>
      <c r="D1133" s="42" t="s">
        <v>73</v>
      </c>
      <c r="E1133" s="43">
        <v>425.63</v>
      </c>
      <c r="F1133" s="43"/>
      <c r="G1133" s="43">
        <v>425.63</v>
      </c>
      <c r="H1133" s="19">
        <f t="shared" si="17"/>
        <v>9</v>
      </c>
    </row>
    <row r="1134" spans="1:8" ht="30" x14ac:dyDescent="0.25">
      <c r="A1134" s="40" t="s">
        <v>2283</v>
      </c>
      <c r="B1134" s="40"/>
      <c r="C1134" s="41" t="s">
        <v>8294</v>
      </c>
      <c r="D1134" s="42" t="s">
        <v>73</v>
      </c>
      <c r="E1134" s="43">
        <v>438.24</v>
      </c>
      <c r="F1134" s="43">
        <v>248.67</v>
      </c>
      <c r="G1134" s="43">
        <v>686.91</v>
      </c>
      <c r="H1134" s="19">
        <f t="shared" si="17"/>
        <v>9</v>
      </c>
    </row>
    <row r="1135" spans="1:8" ht="30" x14ac:dyDescent="0.25">
      <c r="A1135" s="40" t="s">
        <v>8295</v>
      </c>
      <c r="B1135" s="40"/>
      <c r="C1135" s="41" t="s">
        <v>8296</v>
      </c>
      <c r="D1135" s="42" t="s">
        <v>73</v>
      </c>
      <c r="E1135" s="43">
        <v>326.41000000000003</v>
      </c>
      <c r="F1135" s="43">
        <v>248.67</v>
      </c>
      <c r="G1135" s="43">
        <v>575.08000000000004</v>
      </c>
      <c r="H1135" s="19">
        <f t="shared" si="17"/>
        <v>9</v>
      </c>
    </row>
    <row r="1136" spans="1:8" x14ac:dyDescent="0.25">
      <c r="A1136" s="40" t="s">
        <v>2287</v>
      </c>
      <c r="B1136" s="40"/>
      <c r="C1136" s="41" t="s">
        <v>2288</v>
      </c>
      <c r="D1136" s="42"/>
      <c r="E1136" s="43"/>
      <c r="F1136" s="43"/>
      <c r="G1136" s="43"/>
      <c r="H1136" s="19">
        <f t="shared" si="17"/>
        <v>5</v>
      </c>
    </row>
    <row r="1137" spans="1:8" ht="30" x14ac:dyDescent="0.25">
      <c r="A1137" s="40" t="s">
        <v>2289</v>
      </c>
      <c r="B1137" s="40"/>
      <c r="C1137" s="41" t="s">
        <v>2290</v>
      </c>
      <c r="D1137" s="42" t="s">
        <v>73</v>
      </c>
      <c r="E1137" s="43">
        <v>142.35</v>
      </c>
      <c r="F1137" s="43"/>
      <c r="G1137" s="43">
        <v>142.35</v>
      </c>
      <c r="H1137" s="19">
        <f t="shared" si="17"/>
        <v>9</v>
      </c>
    </row>
    <row r="1138" spans="1:8" ht="30" x14ac:dyDescent="0.25">
      <c r="A1138" s="40" t="s">
        <v>2291</v>
      </c>
      <c r="B1138" s="40"/>
      <c r="C1138" s="41" t="s">
        <v>2292</v>
      </c>
      <c r="D1138" s="42" t="s">
        <v>73</v>
      </c>
      <c r="E1138" s="43">
        <v>167.12</v>
      </c>
      <c r="F1138" s="43"/>
      <c r="G1138" s="43">
        <v>167.12</v>
      </c>
      <c r="H1138" s="19">
        <f t="shared" si="17"/>
        <v>9</v>
      </c>
    </row>
    <row r="1139" spans="1:8" x14ac:dyDescent="0.25">
      <c r="A1139" s="40" t="s">
        <v>2293</v>
      </c>
      <c r="B1139" s="40"/>
      <c r="C1139" s="41" t="s">
        <v>2294</v>
      </c>
      <c r="D1139" s="42"/>
      <c r="E1139" s="43"/>
      <c r="F1139" s="43"/>
      <c r="G1139" s="43"/>
      <c r="H1139" s="19">
        <f t="shared" si="17"/>
        <v>5</v>
      </c>
    </row>
    <row r="1140" spans="1:8" ht="45" x14ac:dyDescent="0.25">
      <c r="A1140" s="40" t="s">
        <v>2295</v>
      </c>
      <c r="B1140" s="40"/>
      <c r="C1140" s="41" t="s">
        <v>2296</v>
      </c>
      <c r="D1140" s="42" t="s">
        <v>73</v>
      </c>
      <c r="E1140" s="43">
        <v>163.13</v>
      </c>
      <c r="F1140" s="43">
        <v>85.14</v>
      </c>
      <c r="G1140" s="43">
        <v>248.27</v>
      </c>
      <c r="H1140" s="19">
        <f t="shared" si="17"/>
        <v>9</v>
      </c>
    </row>
    <row r="1141" spans="1:8" ht="30" x14ac:dyDescent="0.25">
      <c r="A1141" s="40" t="s">
        <v>2297</v>
      </c>
      <c r="B1141" s="40"/>
      <c r="C1141" s="41" t="s">
        <v>2298</v>
      </c>
      <c r="D1141" s="42" t="s">
        <v>73</v>
      </c>
      <c r="E1141" s="43">
        <v>508.53</v>
      </c>
      <c r="F1141" s="43"/>
      <c r="G1141" s="43">
        <v>508.53</v>
      </c>
      <c r="H1141" s="19">
        <f t="shared" si="17"/>
        <v>9</v>
      </c>
    </row>
    <row r="1142" spans="1:8" x14ac:dyDescent="0.25">
      <c r="A1142" s="40" t="s">
        <v>2299</v>
      </c>
      <c r="B1142" s="40"/>
      <c r="C1142" s="41" t="s">
        <v>2300</v>
      </c>
      <c r="D1142" s="42"/>
      <c r="E1142" s="43"/>
      <c r="F1142" s="43"/>
      <c r="G1142" s="43"/>
      <c r="H1142" s="19">
        <f t="shared" si="17"/>
        <v>5</v>
      </c>
    </row>
    <row r="1143" spans="1:8" x14ac:dyDescent="0.25">
      <c r="A1143" s="40" t="s">
        <v>2301</v>
      </c>
      <c r="B1143" s="40"/>
      <c r="C1143" s="41" t="s">
        <v>2302</v>
      </c>
      <c r="D1143" s="42" t="s">
        <v>73</v>
      </c>
      <c r="E1143" s="43">
        <v>682.87</v>
      </c>
      <c r="F1143" s="43"/>
      <c r="G1143" s="43">
        <v>682.87</v>
      </c>
      <c r="H1143" s="19">
        <f t="shared" si="17"/>
        <v>9</v>
      </c>
    </row>
    <row r="1144" spans="1:8" x14ac:dyDescent="0.25">
      <c r="A1144" s="40" t="s">
        <v>2303</v>
      </c>
      <c r="B1144" s="40"/>
      <c r="C1144" s="41" t="s">
        <v>2304</v>
      </c>
      <c r="D1144" s="42"/>
      <c r="E1144" s="43"/>
      <c r="F1144" s="43"/>
      <c r="G1144" s="43"/>
      <c r="H1144" s="19">
        <f t="shared" si="17"/>
        <v>5</v>
      </c>
    </row>
    <row r="1145" spans="1:8" x14ac:dyDescent="0.25">
      <c r="A1145" s="40" t="s">
        <v>2305</v>
      </c>
      <c r="B1145" s="40"/>
      <c r="C1145" s="41" t="s">
        <v>2306</v>
      </c>
      <c r="D1145" s="42" t="s">
        <v>131</v>
      </c>
      <c r="E1145" s="43">
        <v>44.86</v>
      </c>
      <c r="F1145" s="43">
        <v>6.89</v>
      </c>
      <c r="G1145" s="43">
        <v>51.75</v>
      </c>
      <c r="H1145" s="19">
        <f t="shared" si="17"/>
        <v>9</v>
      </c>
    </row>
    <row r="1146" spans="1:8" x14ac:dyDescent="0.25">
      <c r="A1146" s="40" t="s">
        <v>2307</v>
      </c>
      <c r="B1146" s="40"/>
      <c r="C1146" s="41" t="s">
        <v>2308</v>
      </c>
      <c r="D1146" s="42" t="s">
        <v>131</v>
      </c>
      <c r="E1146" s="43">
        <v>56.96</v>
      </c>
      <c r="F1146" s="43">
        <v>6.89</v>
      </c>
      <c r="G1146" s="43">
        <v>63.85</v>
      </c>
      <c r="H1146" s="19">
        <f t="shared" si="17"/>
        <v>9</v>
      </c>
    </row>
    <row r="1147" spans="1:8" ht="30" x14ac:dyDescent="0.25">
      <c r="A1147" s="40" t="s">
        <v>2309</v>
      </c>
      <c r="B1147" s="40"/>
      <c r="C1147" s="41" t="s">
        <v>2310</v>
      </c>
      <c r="D1147" s="42" t="s">
        <v>131</v>
      </c>
      <c r="E1147" s="43">
        <v>27.25</v>
      </c>
      <c r="F1147" s="43">
        <v>9.01</v>
      </c>
      <c r="G1147" s="43">
        <v>36.26</v>
      </c>
      <c r="H1147" s="19">
        <f t="shared" si="17"/>
        <v>9</v>
      </c>
    </row>
    <row r="1148" spans="1:8" ht="45" x14ac:dyDescent="0.25">
      <c r="A1148" s="40" t="s">
        <v>2311</v>
      </c>
      <c r="B1148" s="40"/>
      <c r="C1148" s="41" t="s">
        <v>2312</v>
      </c>
      <c r="D1148" s="42" t="s">
        <v>131</v>
      </c>
      <c r="E1148" s="43">
        <v>33.71</v>
      </c>
      <c r="F1148" s="43">
        <v>9.01</v>
      </c>
      <c r="G1148" s="43">
        <v>42.72</v>
      </c>
      <c r="H1148" s="19">
        <f t="shared" si="17"/>
        <v>9</v>
      </c>
    </row>
    <row r="1149" spans="1:8" ht="45" x14ac:dyDescent="0.25">
      <c r="A1149" s="40" t="s">
        <v>2313</v>
      </c>
      <c r="B1149" s="40"/>
      <c r="C1149" s="41" t="s">
        <v>2314</v>
      </c>
      <c r="D1149" s="42" t="s">
        <v>131</v>
      </c>
      <c r="E1149" s="43">
        <v>45.47</v>
      </c>
      <c r="F1149" s="43">
        <v>6.89</v>
      </c>
      <c r="G1149" s="43">
        <v>52.36</v>
      </c>
      <c r="H1149" s="19">
        <f t="shared" si="17"/>
        <v>9</v>
      </c>
    </row>
    <row r="1150" spans="1:8" x14ac:dyDescent="0.25">
      <c r="A1150" s="40" t="s">
        <v>2315</v>
      </c>
      <c r="B1150" s="40"/>
      <c r="C1150" s="41" t="s">
        <v>2316</v>
      </c>
      <c r="D1150" s="42" t="s">
        <v>131</v>
      </c>
      <c r="E1150" s="43">
        <v>20.81</v>
      </c>
      <c r="F1150" s="43">
        <v>2.73</v>
      </c>
      <c r="G1150" s="43">
        <v>23.54</v>
      </c>
      <c r="H1150" s="19">
        <f t="shared" si="17"/>
        <v>9</v>
      </c>
    </row>
    <row r="1151" spans="1:8" x14ac:dyDescent="0.25">
      <c r="A1151" s="40" t="s">
        <v>2317</v>
      </c>
      <c r="B1151" s="40"/>
      <c r="C1151" s="41" t="s">
        <v>2318</v>
      </c>
      <c r="D1151" s="42" t="s">
        <v>131</v>
      </c>
      <c r="E1151" s="43">
        <v>8.9</v>
      </c>
      <c r="F1151" s="43"/>
      <c r="G1151" s="43">
        <v>8.9</v>
      </c>
      <c r="H1151" s="19">
        <f t="shared" si="17"/>
        <v>9</v>
      </c>
    </row>
    <row r="1152" spans="1:8" ht="30" x14ac:dyDescent="0.25">
      <c r="A1152" s="40" t="s">
        <v>2319</v>
      </c>
      <c r="B1152" s="40"/>
      <c r="C1152" s="41" t="s">
        <v>2320</v>
      </c>
      <c r="D1152" s="42" t="s">
        <v>131</v>
      </c>
      <c r="E1152" s="43">
        <v>71.540000000000006</v>
      </c>
      <c r="F1152" s="43"/>
      <c r="G1152" s="43">
        <v>71.540000000000006</v>
      </c>
      <c r="H1152" s="19">
        <f t="shared" si="17"/>
        <v>9</v>
      </c>
    </row>
    <row r="1153" spans="1:8" x14ac:dyDescent="0.25">
      <c r="A1153" s="40" t="s">
        <v>2321</v>
      </c>
      <c r="B1153" s="40"/>
      <c r="C1153" s="41" t="s">
        <v>2322</v>
      </c>
      <c r="D1153" s="42"/>
      <c r="E1153" s="43"/>
      <c r="F1153" s="43"/>
      <c r="G1153" s="43"/>
      <c r="H1153" s="19">
        <f t="shared" si="17"/>
        <v>5</v>
      </c>
    </row>
    <row r="1154" spans="1:8" ht="30" x14ac:dyDescent="0.25">
      <c r="A1154" s="40" t="s">
        <v>2323</v>
      </c>
      <c r="B1154" s="40"/>
      <c r="C1154" s="41" t="s">
        <v>2324</v>
      </c>
      <c r="D1154" s="42" t="s">
        <v>131</v>
      </c>
      <c r="E1154" s="43">
        <v>194.18</v>
      </c>
      <c r="F1154" s="43">
        <v>7.43</v>
      </c>
      <c r="G1154" s="43">
        <v>201.61</v>
      </c>
      <c r="H1154" s="19">
        <f t="shared" si="17"/>
        <v>9</v>
      </c>
    </row>
    <row r="1155" spans="1:8" ht="30" x14ac:dyDescent="0.25">
      <c r="A1155" s="40" t="s">
        <v>2325</v>
      </c>
      <c r="B1155" s="40"/>
      <c r="C1155" s="41" t="s">
        <v>2326</v>
      </c>
      <c r="D1155" s="42" t="s">
        <v>131</v>
      </c>
      <c r="E1155" s="43">
        <v>44.89</v>
      </c>
      <c r="F1155" s="43">
        <v>6.89</v>
      </c>
      <c r="G1155" s="43">
        <v>51.78</v>
      </c>
      <c r="H1155" s="19">
        <f t="shared" si="17"/>
        <v>9</v>
      </c>
    </row>
    <row r="1156" spans="1:8" x14ac:dyDescent="0.25">
      <c r="A1156" s="40" t="s">
        <v>2327</v>
      </c>
      <c r="B1156" s="40"/>
      <c r="C1156" s="41" t="s">
        <v>2328</v>
      </c>
      <c r="D1156" s="42"/>
      <c r="E1156" s="43"/>
      <c r="F1156" s="43"/>
      <c r="G1156" s="43"/>
      <c r="H1156" s="19">
        <f t="shared" si="17"/>
        <v>5</v>
      </c>
    </row>
    <row r="1157" spans="1:8" x14ac:dyDescent="0.25">
      <c r="A1157" s="40" t="s">
        <v>2329</v>
      </c>
      <c r="B1157" s="40"/>
      <c r="C1157" s="41" t="s">
        <v>2330</v>
      </c>
      <c r="D1157" s="42" t="s">
        <v>73</v>
      </c>
      <c r="E1157" s="43">
        <v>11.23</v>
      </c>
      <c r="F1157" s="43">
        <v>7.83</v>
      </c>
      <c r="G1157" s="43">
        <v>19.059999999999999</v>
      </c>
      <c r="H1157" s="19">
        <f t="shared" si="17"/>
        <v>9</v>
      </c>
    </row>
    <row r="1158" spans="1:8" x14ac:dyDescent="0.25">
      <c r="A1158" s="40" t="s">
        <v>2331</v>
      </c>
      <c r="B1158" s="40"/>
      <c r="C1158" s="41" t="s">
        <v>2332</v>
      </c>
      <c r="D1158" s="42" t="s">
        <v>73</v>
      </c>
      <c r="E1158" s="43">
        <v>3.92</v>
      </c>
      <c r="F1158" s="43">
        <v>27.39</v>
      </c>
      <c r="G1158" s="43">
        <v>31.31</v>
      </c>
      <c r="H1158" s="19">
        <f t="shared" si="17"/>
        <v>9</v>
      </c>
    </row>
    <row r="1159" spans="1:8" ht="30" x14ac:dyDescent="0.25">
      <c r="A1159" s="40" t="s">
        <v>2333</v>
      </c>
      <c r="B1159" s="40"/>
      <c r="C1159" s="41" t="s">
        <v>2334</v>
      </c>
      <c r="D1159" s="42" t="s">
        <v>73</v>
      </c>
      <c r="E1159" s="43"/>
      <c r="F1159" s="43">
        <v>59.97</v>
      </c>
      <c r="G1159" s="43">
        <v>59.97</v>
      </c>
      <c r="H1159" s="19">
        <f t="shared" si="17"/>
        <v>9</v>
      </c>
    </row>
    <row r="1160" spans="1:8" x14ac:dyDescent="0.25">
      <c r="A1160" s="40" t="s">
        <v>2335</v>
      </c>
      <c r="B1160" s="40"/>
      <c r="C1160" s="41" t="s">
        <v>2336</v>
      </c>
      <c r="D1160" s="42" t="s">
        <v>21</v>
      </c>
      <c r="E1160" s="43">
        <v>68.98</v>
      </c>
      <c r="F1160" s="43"/>
      <c r="G1160" s="43">
        <v>68.98</v>
      </c>
      <c r="H1160" s="19">
        <f t="shared" si="17"/>
        <v>9</v>
      </c>
    </row>
    <row r="1161" spans="1:8" x14ac:dyDescent="0.25">
      <c r="A1161" s="40" t="s">
        <v>2337</v>
      </c>
      <c r="B1161" s="40"/>
      <c r="C1161" s="41" t="s">
        <v>2338</v>
      </c>
      <c r="D1161" s="42" t="s">
        <v>131</v>
      </c>
      <c r="E1161" s="43"/>
      <c r="F1161" s="43">
        <v>9.9700000000000006</v>
      </c>
      <c r="G1161" s="43">
        <v>9.9700000000000006</v>
      </c>
      <c r="H1161" s="19">
        <f t="shared" ref="H1161:H1224" si="18">LEN(A1161)</f>
        <v>9</v>
      </c>
    </row>
    <row r="1162" spans="1:8" x14ac:dyDescent="0.25">
      <c r="A1162" s="40" t="s">
        <v>2339</v>
      </c>
      <c r="B1162" s="40"/>
      <c r="C1162" s="41" t="s">
        <v>2340</v>
      </c>
      <c r="D1162" s="42" t="s">
        <v>131</v>
      </c>
      <c r="E1162" s="43">
        <v>15.6</v>
      </c>
      <c r="F1162" s="43">
        <v>10.74</v>
      </c>
      <c r="G1162" s="43">
        <v>26.34</v>
      </c>
      <c r="H1162" s="19">
        <f t="shared" si="18"/>
        <v>9</v>
      </c>
    </row>
    <row r="1163" spans="1:8" ht="30" x14ac:dyDescent="0.25">
      <c r="A1163" s="40" t="s">
        <v>2341</v>
      </c>
      <c r="B1163" s="40"/>
      <c r="C1163" s="41" t="s">
        <v>2342</v>
      </c>
      <c r="D1163" s="42" t="s">
        <v>131</v>
      </c>
      <c r="E1163" s="43">
        <v>15.19</v>
      </c>
      <c r="F1163" s="43">
        <v>10.74</v>
      </c>
      <c r="G1163" s="43">
        <v>25.93</v>
      </c>
      <c r="H1163" s="19">
        <f t="shared" si="18"/>
        <v>9</v>
      </c>
    </row>
    <row r="1164" spans="1:8" x14ac:dyDescent="0.25">
      <c r="A1164" s="40" t="s">
        <v>2343</v>
      </c>
      <c r="B1164" s="40"/>
      <c r="C1164" s="41" t="s">
        <v>2344</v>
      </c>
      <c r="D1164" s="42" t="s">
        <v>21</v>
      </c>
      <c r="E1164" s="43">
        <v>57.75</v>
      </c>
      <c r="F1164" s="43">
        <v>2.73</v>
      </c>
      <c r="G1164" s="43">
        <v>60.48</v>
      </c>
      <c r="H1164" s="19">
        <f t="shared" si="18"/>
        <v>9</v>
      </c>
    </row>
    <row r="1165" spans="1:8" x14ac:dyDescent="0.25">
      <c r="A1165" s="40" t="s">
        <v>2345</v>
      </c>
      <c r="B1165" s="40"/>
      <c r="C1165" s="41" t="s">
        <v>2346</v>
      </c>
      <c r="D1165" s="42" t="s">
        <v>131</v>
      </c>
      <c r="E1165" s="43">
        <v>12.68</v>
      </c>
      <c r="F1165" s="43">
        <v>1.37</v>
      </c>
      <c r="G1165" s="43">
        <v>14.05</v>
      </c>
      <c r="H1165" s="19">
        <f t="shared" si="18"/>
        <v>9</v>
      </c>
    </row>
    <row r="1166" spans="1:8" x14ac:dyDescent="0.25">
      <c r="A1166" s="40" t="s">
        <v>2347</v>
      </c>
      <c r="B1166" s="40"/>
      <c r="C1166" s="41" t="s">
        <v>2348</v>
      </c>
      <c r="D1166" s="42" t="s">
        <v>131</v>
      </c>
      <c r="E1166" s="43">
        <v>41.61</v>
      </c>
      <c r="F1166" s="43">
        <v>5.87</v>
      </c>
      <c r="G1166" s="43">
        <v>47.48</v>
      </c>
      <c r="H1166" s="19">
        <f t="shared" si="18"/>
        <v>9</v>
      </c>
    </row>
    <row r="1167" spans="1:8" x14ac:dyDescent="0.25">
      <c r="A1167" s="40" t="s">
        <v>2349</v>
      </c>
      <c r="B1167" s="40"/>
      <c r="C1167" s="41" t="s">
        <v>2350</v>
      </c>
      <c r="D1167" s="42"/>
      <c r="E1167" s="43"/>
      <c r="F1167" s="43"/>
      <c r="G1167" s="43"/>
      <c r="H1167" s="19">
        <f t="shared" si="18"/>
        <v>2</v>
      </c>
    </row>
    <row r="1168" spans="1:8" x14ac:dyDescent="0.25">
      <c r="A1168" s="40" t="s">
        <v>2351</v>
      </c>
      <c r="B1168" s="40"/>
      <c r="C1168" s="41" t="s">
        <v>2352</v>
      </c>
      <c r="D1168" s="42"/>
      <c r="E1168" s="43"/>
      <c r="F1168" s="43"/>
      <c r="G1168" s="43"/>
      <c r="H1168" s="19">
        <f t="shared" si="18"/>
        <v>5</v>
      </c>
    </row>
    <row r="1169" spans="1:8" x14ac:dyDescent="0.25">
      <c r="A1169" s="40" t="s">
        <v>2353</v>
      </c>
      <c r="B1169" s="40"/>
      <c r="C1169" s="41" t="s">
        <v>2354</v>
      </c>
      <c r="D1169" s="42" t="s">
        <v>73</v>
      </c>
      <c r="E1169" s="43">
        <v>59.13</v>
      </c>
      <c r="F1169" s="43">
        <v>23.47</v>
      </c>
      <c r="G1169" s="43">
        <v>82.6</v>
      </c>
      <c r="H1169" s="19">
        <f t="shared" si="18"/>
        <v>9</v>
      </c>
    </row>
    <row r="1170" spans="1:8" ht="30" x14ac:dyDescent="0.25">
      <c r="A1170" s="40" t="s">
        <v>2355</v>
      </c>
      <c r="B1170" s="40"/>
      <c r="C1170" s="41" t="s">
        <v>2356</v>
      </c>
      <c r="D1170" s="42" t="s">
        <v>73</v>
      </c>
      <c r="E1170" s="43">
        <v>78.92</v>
      </c>
      <c r="F1170" s="43">
        <v>46.95</v>
      </c>
      <c r="G1170" s="43">
        <v>125.87</v>
      </c>
      <c r="H1170" s="19">
        <f t="shared" si="18"/>
        <v>9</v>
      </c>
    </row>
    <row r="1171" spans="1:8" ht="30" x14ac:dyDescent="0.25">
      <c r="A1171" s="40" t="s">
        <v>2357</v>
      </c>
      <c r="B1171" s="40"/>
      <c r="C1171" s="41" t="s">
        <v>2358</v>
      </c>
      <c r="D1171" s="42" t="s">
        <v>73</v>
      </c>
      <c r="E1171" s="43">
        <v>100.73</v>
      </c>
      <c r="F1171" s="43">
        <v>50.85</v>
      </c>
      <c r="G1171" s="43">
        <v>151.58000000000001</v>
      </c>
      <c r="H1171" s="19">
        <f t="shared" si="18"/>
        <v>9</v>
      </c>
    </row>
    <row r="1172" spans="1:8" x14ac:dyDescent="0.25">
      <c r="A1172" s="40" t="s">
        <v>2359</v>
      </c>
      <c r="B1172" s="40"/>
      <c r="C1172" s="41" t="s">
        <v>2360</v>
      </c>
      <c r="D1172" s="42" t="s">
        <v>131</v>
      </c>
      <c r="E1172" s="43">
        <v>20.47</v>
      </c>
      <c r="F1172" s="43">
        <v>15.65</v>
      </c>
      <c r="G1172" s="43">
        <v>36.119999999999997</v>
      </c>
      <c r="H1172" s="19">
        <f t="shared" si="18"/>
        <v>9</v>
      </c>
    </row>
    <row r="1173" spans="1:8" ht="30" x14ac:dyDescent="0.25">
      <c r="A1173" s="40" t="s">
        <v>2361</v>
      </c>
      <c r="B1173" s="40"/>
      <c r="C1173" s="41" t="s">
        <v>2362</v>
      </c>
      <c r="D1173" s="42" t="s">
        <v>73</v>
      </c>
      <c r="E1173" s="43">
        <v>125.81</v>
      </c>
      <c r="F1173" s="43">
        <v>46.95</v>
      </c>
      <c r="G1173" s="43">
        <v>172.76</v>
      </c>
      <c r="H1173" s="19">
        <f t="shared" si="18"/>
        <v>9</v>
      </c>
    </row>
    <row r="1174" spans="1:8" ht="30" x14ac:dyDescent="0.25">
      <c r="A1174" s="40" t="s">
        <v>2363</v>
      </c>
      <c r="B1174" s="40"/>
      <c r="C1174" s="41" t="s">
        <v>2364</v>
      </c>
      <c r="D1174" s="42" t="s">
        <v>73</v>
      </c>
      <c r="E1174" s="43">
        <v>94.94</v>
      </c>
      <c r="F1174" s="43">
        <v>23.47</v>
      </c>
      <c r="G1174" s="43">
        <v>118.41</v>
      </c>
      <c r="H1174" s="19">
        <f t="shared" si="18"/>
        <v>9</v>
      </c>
    </row>
    <row r="1175" spans="1:8" x14ac:dyDescent="0.25">
      <c r="A1175" s="40" t="s">
        <v>2365</v>
      </c>
      <c r="B1175" s="40"/>
      <c r="C1175" s="41" t="s">
        <v>2366</v>
      </c>
      <c r="D1175" s="42"/>
      <c r="E1175" s="43"/>
      <c r="F1175" s="43"/>
      <c r="G1175" s="43"/>
      <c r="H1175" s="19">
        <f t="shared" si="18"/>
        <v>5</v>
      </c>
    </row>
    <row r="1176" spans="1:8" x14ac:dyDescent="0.25">
      <c r="A1176" s="40" t="s">
        <v>2367</v>
      </c>
      <c r="B1176" s="40"/>
      <c r="C1176" s="41" t="s">
        <v>2368</v>
      </c>
      <c r="D1176" s="42" t="s">
        <v>73</v>
      </c>
      <c r="E1176" s="43">
        <v>85.54</v>
      </c>
      <c r="F1176" s="43"/>
      <c r="G1176" s="43">
        <v>85.54</v>
      </c>
      <c r="H1176" s="19">
        <f t="shared" si="18"/>
        <v>9</v>
      </c>
    </row>
    <row r="1177" spans="1:8" ht="30" x14ac:dyDescent="0.25">
      <c r="A1177" s="40" t="s">
        <v>2369</v>
      </c>
      <c r="B1177" s="40"/>
      <c r="C1177" s="41" t="s">
        <v>2370</v>
      </c>
      <c r="D1177" s="42" t="s">
        <v>73</v>
      </c>
      <c r="E1177" s="43">
        <v>99.47</v>
      </c>
      <c r="F1177" s="43"/>
      <c r="G1177" s="43">
        <v>99.47</v>
      </c>
      <c r="H1177" s="19">
        <f t="shared" si="18"/>
        <v>9</v>
      </c>
    </row>
    <row r="1178" spans="1:8" ht="30" x14ac:dyDescent="0.25">
      <c r="A1178" s="40" t="s">
        <v>2371</v>
      </c>
      <c r="B1178" s="40"/>
      <c r="C1178" s="41" t="s">
        <v>8297</v>
      </c>
      <c r="D1178" s="42" t="s">
        <v>73</v>
      </c>
      <c r="E1178" s="43">
        <v>130.01</v>
      </c>
      <c r="F1178" s="43"/>
      <c r="G1178" s="43">
        <v>130.01</v>
      </c>
      <c r="H1178" s="19">
        <f t="shared" si="18"/>
        <v>9</v>
      </c>
    </row>
    <row r="1179" spans="1:8" x14ac:dyDescent="0.25">
      <c r="A1179" s="40" t="s">
        <v>2375</v>
      </c>
      <c r="B1179" s="40"/>
      <c r="C1179" s="41" t="s">
        <v>2376</v>
      </c>
      <c r="D1179" s="42"/>
      <c r="E1179" s="43"/>
      <c r="F1179" s="43"/>
      <c r="G1179" s="43"/>
      <c r="H1179" s="19">
        <f t="shared" si="18"/>
        <v>5</v>
      </c>
    </row>
    <row r="1180" spans="1:8" x14ac:dyDescent="0.25">
      <c r="A1180" s="40" t="s">
        <v>2377</v>
      </c>
      <c r="B1180" s="40"/>
      <c r="C1180" s="41" t="s">
        <v>2378</v>
      </c>
      <c r="D1180" s="42" t="s">
        <v>73</v>
      </c>
      <c r="E1180" s="43">
        <v>79.739999999999995</v>
      </c>
      <c r="F1180" s="43"/>
      <c r="G1180" s="43">
        <v>79.739999999999995</v>
      </c>
      <c r="H1180" s="19">
        <f t="shared" si="18"/>
        <v>9</v>
      </c>
    </row>
    <row r="1181" spans="1:8" x14ac:dyDescent="0.25">
      <c r="A1181" s="40" t="s">
        <v>2379</v>
      </c>
      <c r="B1181" s="40"/>
      <c r="C1181" s="41" t="s">
        <v>2380</v>
      </c>
      <c r="D1181" s="42" t="s">
        <v>73</v>
      </c>
      <c r="E1181" s="43">
        <v>176.86</v>
      </c>
      <c r="F1181" s="43"/>
      <c r="G1181" s="43">
        <v>176.86</v>
      </c>
      <c r="H1181" s="19">
        <f t="shared" si="18"/>
        <v>9</v>
      </c>
    </row>
    <row r="1182" spans="1:8" x14ac:dyDescent="0.25">
      <c r="A1182" s="40" t="s">
        <v>2381</v>
      </c>
      <c r="B1182" s="40"/>
      <c r="C1182" s="41" t="s">
        <v>2382</v>
      </c>
      <c r="D1182" s="42" t="s">
        <v>73</v>
      </c>
      <c r="E1182" s="43">
        <v>107.33</v>
      </c>
      <c r="F1182" s="43"/>
      <c r="G1182" s="43">
        <v>107.33</v>
      </c>
      <c r="H1182" s="19">
        <f t="shared" si="18"/>
        <v>9</v>
      </c>
    </row>
    <row r="1183" spans="1:8" x14ac:dyDescent="0.25">
      <c r="A1183" s="40" t="s">
        <v>2383</v>
      </c>
      <c r="B1183" s="40"/>
      <c r="C1183" s="41" t="s">
        <v>2384</v>
      </c>
      <c r="D1183" s="42" t="s">
        <v>73</v>
      </c>
      <c r="E1183" s="43">
        <v>149.22999999999999</v>
      </c>
      <c r="F1183" s="43"/>
      <c r="G1183" s="43">
        <v>149.22999999999999</v>
      </c>
      <c r="H1183" s="19">
        <f t="shared" si="18"/>
        <v>9</v>
      </c>
    </row>
    <row r="1184" spans="1:8" x14ac:dyDescent="0.25">
      <c r="A1184" s="40" t="s">
        <v>2385</v>
      </c>
      <c r="B1184" s="40"/>
      <c r="C1184" s="41" t="s">
        <v>2386</v>
      </c>
      <c r="D1184" s="42" t="s">
        <v>73</v>
      </c>
      <c r="E1184" s="43">
        <v>86.27</v>
      </c>
      <c r="F1184" s="43"/>
      <c r="G1184" s="43">
        <v>86.27</v>
      </c>
      <c r="H1184" s="19">
        <f t="shared" si="18"/>
        <v>9</v>
      </c>
    </row>
    <row r="1185" spans="1:8" ht="30" x14ac:dyDescent="0.25">
      <c r="A1185" s="40" t="s">
        <v>2387</v>
      </c>
      <c r="B1185" s="40"/>
      <c r="C1185" s="41" t="s">
        <v>2388</v>
      </c>
      <c r="D1185" s="42" t="s">
        <v>73</v>
      </c>
      <c r="E1185" s="43">
        <v>299.64999999999998</v>
      </c>
      <c r="F1185" s="43"/>
      <c r="G1185" s="43">
        <v>299.64999999999998</v>
      </c>
      <c r="H1185" s="19">
        <f t="shared" si="18"/>
        <v>9</v>
      </c>
    </row>
    <row r="1186" spans="1:8" ht="30" x14ac:dyDescent="0.25">
      <c r="A1186" s="40" t="s">
        <v>2389</v>
      </c>
      <c r="B1186" s="40"/>
      <c r="C1186" s="41" t="s">
        <v>2390</v>
      </c>
      <c r="D1186" s="42" t="s">
        <v>73</v>
      </c>
      <c r="E1186" s="43">
        <v>192.29</v>
      </c>
      <c r="F1186" s="43"/>
      <c r="G1186" s="43">
        <v>192.29</v>
      </c>
      <c r="H1186" s="19">
        <f t="shared" si="18"/>
        <v>9</v>
      </c>
    </row>
    <row r="1187" spans="1:8" ht="30" x14ac:dyDescent="0.25">
      <c r="A1187" s="40" t="s">
        <v>2391</v>
      </c>
      <c r="B1187" s="40"/>
      <c r="C1187" s="41" t="s">
        <v>2392</v>
      </c>
      <c r="D1187" s="42" t="s">
        <v>73</v>
      </c>
      <c r="E1187" s="43">
        <v>296.31</v>
      </c>
      <c r="F1187" s="43"/>
      <c r="G1187" s="43">
        <v>296.31</v>
      </c>
      <c r="H1187" s="19">
        <f t="shared" si="18"/>
        <v>9</v>
      </c>
    </row>
    <row r="1188" spans="1:8" x14ac:dyDescent="0.25">
      <c r="A1188" s="40" t="s">
        <v>2393</v>
      </c>
      <c r="B1188" s="40"/>
      <c r="C1188" s="41" t="s">
        <v>2394</v>
      </c>
      <c r="D1188" s="42"/>
      <c r="E1188" s="43"/>
      <c r="F1188" s="43"/>
      <c r="G1188" s="43"/>
      <c r="H1188" s="19">
        <f t="shared" si="18"/>
        <v>5</v>
      </c>
    </row>
    <row r="1189" spans="1:8" ht="30" x14ac:dyDescent="0.25">
      <c r="A1189" s="40" t="s">
        <v>2395</v>
      </c>
      <c r="B1189" s="40"/>
      <c r="C1189" s="41" t="s">
        <v>2396</v>
      </c>
      <c r="D1189" s="42" t="s">
        <v>73</v>
      </c>
      <c r="E1189" s="43">
        <v>761.43</v>
      </c>
      <c r="F1189" s="43"/>
      <c r="G1189" s="43">
        <v>761.43</v>
      </c>
      <c r="H1189" s="19">
        <f t="shared" si="18"/>
        <v>9</v>
      </c>
    </row>
    <row r="1190" spans="1:8" ht="30" x14ac:dyDescent="0.25">
      <c r="A1190" s="40" t="s">
        <v>2397</v>
      </c>
      <c r="B1190" s="40"/>
      <c r="C1190" s="41" t="s">
        <v>2398</v>
      </c>
      <c r="D1190" s="42" t="s">
        <v>73</v>
      </c>
      <c r="E1190" s="43">
        <v>386.92</v>
      </c>
      <c r="F1190" s="43"/>
      <c r="G1190" s="43">
        <v>386.92</v>
      </c>
      <c r="H1190" s="19">
        <f t="shared" si="18"/>
        <v>9</v>
      </c>
    </row>
    <row r="1191" spans="1:8" x14ac:dyDescent="0.25">
      <c r="A1191" s="40" t="s">
        <v>2399</v>
      </c>
      <c r="B1191" s="40"/>
      <c r="C1191" s="41" t="s">
        <v>2400</v>
      </c>
      <c r="D1191" s="42"/>
      <c r="E1191" s="43"/>
      <c r="F1191" s="43"/>
      <c r="G1191" s="43"/>
      <c r="H1191" s="19">
        <f t="shared" si="18"/>
        <v>5</v>
      </c>
    </row>
    <row r="1192" spans="1:8" x14ac:dyDescent="0.25">
      <c r="A1192" s="40" t="s">
        <v>2401</v>
      </c>
      <c r="B1192" s="40"/>
      <c r="C1192" s="41" t="s">
        <v>2402</v>
      </c>
      <c r="D1192" s="42" t="s">
        <v>73</v>
      </c>
      <c r="E1192" s="43">
        <v>312.14999999999998</v>
      </c>
      <c r="F1192" s="43">
        <v>113.2</v>
      </c>
      <c r="G1192" s="43">
        <v>425.35</v>
      </c>
      <c r="H1192" s="19">
        <f t="shared" si="18"/>
        <v>9</v>
      </c>
    </row>
    <row r="1193" spans="1:8" ht="30" x14ac:dyDescent="0.25">
      <c r="A1193" s="40" t="s">
        <v>2403</v>
      </c>
      <c r="B1193" s="40"/>
      <c r="C1193" s="41" t="s">
        <v>2404</v>
      </c>
      <c r="D1193" s="42" t="s">
        <v>73</v>
      </c>
      <c r="E1193" s="43">
        <v>1019.21</v>
      </c>
      <c r="F1193" s="43"/>
      <c r="G1193" s="43">
        <v>1019.21</v>
      </c>
      <c r="H1193" s="19">
        <f t="shared" si="18"/>
        <v>9</v>
      </c>
    </row>
    <row r="1194" spans="1:8" ht="30" x14ac:dyDescent="0.25">
      <c r="A1194" s="40" t="s">
        <v>2407</v>
      </c>
      <c r="B1194" s="40"/>
      <c r="C1194" s="41" t="s">
        <v>2408</v>
      </c>
      <c r="D1194" s="42" t="s">
        <v>73</v>
      </c>
      <c r="E1194" s="43">
        <v>658.88</v>
      </c>
      <c r="F1194" s="43"/>
      <c r="G1194" s="43">
        <v>658.88</v>
      </c>
      <c r="H1194" s="19">
        <f t="shared" si="18"/>
        <v>9</v>
      </c>
    </row>
    <row r="1195" spans="1:8" ht="30" x14ac:dyDescent="0.25">
      <c r="A1195" s="40" t="s">
        <v>2411</v>
      </c>
      <c r="B1195" s="40"/>
      <c r="C1195" s="41" t="s">
        <v>2412</v>
      </c>
      <c r="D1195" s="42" t="s">
        <v>73</v>
      </c>
      <c r="E1195" s="43">
        <v>941.76</v>
      </c>
      <c r="F1195" s="43"/>
      <c r="G1195" s="43">
        <v>941.76</v>
      </c>
      <c r="H1195" s="19">
        <f t="shared" si="18"/>
        <v>9</v>
      </c>
    </row>
    <row r="1196" spans="1:8" x14ac:dyDescent="0.25">
      <c r="A1196" s="40" t="s">
        <v>2413</v>
      </c>
      <c r="B1196" s="40"/>
      <c r="C1196" s="41" t="s">
        <v>2414</v>
      </c>
      <c r="D1196" s="42"/>
      <c r="E1196" s="43"/>
      <c r="F1196" s="43"/>
      <c r="G1196" s="43"/>
      <c r="H1196" s="19">
        <f t="shared" si="18"/>
        <v>5</v>
      </c>
    </row>
    <row r="1197" spans="1:8" x14ac:dyDescent="0.25">
      <c r="A1197" s="40" t="s">
        <v>2415</v>
      </c>
      <c r="B1197" s="40"/>
      <c r="C1197" s="41" t="s">
        <v>2416</v>
      </c>
      <c r="D1197" s="42" t="s">
        <v>73</v>
      </c>
      <c r="E1197" s="43">
        <v>59.2</v>
      </c>
      <c r="F1197" s="43"/>
      <c r="G1197" s="43">
        <v>59.2</v>
      </c>
      <c r="H1197" s="19">
        <f t="shared" si="18"/>
        <v>9</v>
      </c>
    </row>
    <row r="1198" spans="1:8" x14ac:dyDescent="0.25">
      <c r="A1198" s="40" t="s">
        <v>2417</v>
      </c>
      <c r="B1198" s="40"/>
      <c r="C1198" s="41" t="s">
        <v>2418</v>
      </c>
      <c r="D1198" s="42" t="s">
        <v>73</v>
      </c>
      <c r="E1198" s="43">
        <v>1.1399999999999999</v>
      </c>
      <c r="F1198" s="43">
        <v>11.73</v>
      </c>
      <c r="G1198" s="43">
        <v>12.87</v>
      </c>
      <c r="H1198" s="19">
        <f t="shared" si="18"/>
        <v>9</v>
      </c>
    </row>
    <row r="1199" spans="1:8" x14ac:dyDescent="0.25">
      <c r="A1199" s="40" t="s">
        <v>2419</v>
      </c>
      <c r="B1199" s="40"/>
      <c r="C1199" s="41" t="s">
        <v>2420</v>
      </c>
      <c r="D1199" s="42" t="s">
        <v>73</v>
      </c>
      <c r="E1199" s="43"/>
      <c r="F1199" s="43">
        <v>5.87</v>
      </c>
      <c r="G1199" s="43">
        <v>5.87</v>
      </c>
      <c r="H1199" s="19">
        <f t="shared" si="18"/>
        <v>9</v>
      </c>
    </row>
    <row r="1200" spans="1:8" x14ac:dyDescent="0.25">
      <c r="A1200" s="40" t="s">
        <v>2421</v>
      </c>
      <c r="B1200" s="40"/>
      <c r="C1200" s="41" t="s">
        <v>2422</v>
      </c>
      <c r="D1200" s="42" t="s">
        <v>131</v>
      </c>
      <c r="E1200" s="43">
        <v>19.75</v>
      </c>
      <c r="F1200" s="43"/>
      <c r="G1200" s="43">
        <v>19.75</v>
      </c>
      <c r="H1200" s="19">
        <f t="shared" si="18"/>
        <v>9</v>
      </c>
    </row>
    <row r="1201" spans="1:8" x14ac:dyDescent="0.25">
      <c r="A1201" s="40" t="s">
        <v>2423</v>
      </c>
      <c r="B1201" s="40"/>
      <c r="C1201" s="41" t="s">
        <v>2424</v>
      </c>
      <c r="D1201" s="42" t="s">
        <v>21</v>
      </c>
      <c r="E1201" s="43">
        <v>19.84</v>
      </c>
      <c r="F1201" s="43"/>
      <c r="G1201" s="43">
        <v>19.84</v>
      </c>
      <c r="H1201" s="19">
        <f t="shared" si="18"/>
        <v>9</v>
      </c>
    </row>
    <row r="1202" spans="1:8" x14ac:dyDescent="0.25">
      <c r="A1202" s="40" t="s">
        <v>2425</v>
      </c>
      <c r="B1202" s="40"/>
      <c r="C1202" s="41" t="s">
        <v>2426</v>
      </c>
      <c r="D1202" s="42"/>
      <c r="E1202" s="43"/>
      <c r="F1202" s="43"/>
      <c r="G1202" s="43"/>
      <c r="H1202" s="19">
        <f t="shared" si="18"/>
        <v>2</v>
      </c>
    </row>
    <row r="1203" spans="1:8" x14ac:dyDescent="0.25">
      <c r="A1203" s="40" t="s">
        <v>2427</v>
      </c>
      <c r="B1203" s="40"/>
      <c r="C1203" s="41" t="s">
        <v>2428</v>
      </c>
      <c r="D1203" s="42"/>
      <c r="E1203" s="43"/>
      <c r="F1203" s="43"/>
      <c r="G1203" s="43"/>
      <c r="H1203" s="19">
        <f t="shared" si="18"/>
        <v>5</v>
      </c>
    </row>
    <row r="1204" spans="1:8" x14ac:dyDescent="0.25">
      <c r="A1204" s="40" t="s">
        <v>2429</v>
      </c>
      <c r="B1204" s="40"/>
      <c r="C1204" s="41" t="s">
        <v>2430</v>
      </c>
      <c r="D1204" s="42" t="s">
        <v>73</v>
      </c>
      <c r="E1204" s="43">
        <v>913.41</v>
      </c>
      <c r="F1204" s="43">
        <v>51.25</v>
      </c>
      <c r="G1204" s="43">
        <v>964.66</v>
      </c>
      <c r="H1204" s="19">
        <f t="shared" si="18"/>
        <v>9</v>
      </c>
    </row>
    <row r="1205" spans="1:8" x14ac:dyDescent="0.25">
      <c r="A1205" s="40" t="s">
        <v>2431</v>
      </c>
      <c r="B1205" s="40"/>
      <c r="C1205" s="41" t="s">
        <v>2432</v>
      </c>
      <c r="D1205" s="42" t="s">
        <v>73</v>
      </c>
      <c r="E1205" s="43">
        <v>775.61</v>
      </c>
      <c r="F1205" s="43">
        <v>51.25</v>
      </c>
      <c r="G1205" s="43">
        <v>826.86</v>
      </c>
      <c r="H1205" s="19">
        <f t="shared" si="18"/>
        <v>9</v>
      </c>
    </row>
    <row r="1206" spans="1:8" x14ac:dyDescent="0.25">
      <c r="A1206" s="40" t="s">
        <v>2433</v>
      </c>
      <c r="B1206" s="40"/>
      <c r="C1206" s="41" t="s">
        <v>2434</v>
      </c>
      <c r="D1206" s="42"/>
      <c r="E1206" s="43"/>
      <c r="F1206" s="43"/>
      <c r="G1206" s="43"/>
      <c r="H1206" s="19">
        <f t="shared" si="18"/>
        <v>5</v>
      </c>
    </row>
    <row r="1207" spans="1:8" ht="30" x14ac:dyDescent="0.25">
      <c r="A1207" s="40" t="s">
        <v>2435</v>
      </c>
      <c r="B1207" s="40"/>
      <c r="C1207" s="41" t="s">
        <v>2436</v>
      </c>
      <c r="D1207" s="42" t="s">
        <v>73</v>
      </c>
      <c r="E1207" s="43">
        <v>675.01</v>
      </c>
      <c r="F1207" s="43">
        <v>53.99</v>
      </c>
      <c r="G1207" s="43">
        <v>729</v>
      </c>
      <c r="H1207" s="19">
        <f t="shared" si="18"/>
        <v>9</v>
      </c>
    </row>
    <row r="1208" spans="1:8" x14ac:dyDescent="0.25">
      <c r="A1208" s="40" t="s">
        <v>2437</v>
      </c>
      <c r="B1208" s="40"/>
      <c r="C1208" s="41" t="s">
        <v>2438</v>
      </c>
      <c r="D1208" s="42" t="s">
        <v>21</v>
      </c>
      <c r="E1208" s="43">
        <v>1146.33</v>
      </c>
      <c r="F1208" s="43">
        <v>109.53</v>
      </c>
      <c r="G1208" s="43">
        <v>1255.8599999999999</v>
      </c>
      <c r="H1208" s="19">
        <f t="shared" si="18"/>
        <v>9</v>
      </c>
    </row>
    <row r="1209" spans="1:8" x14ac:dyDescent="0.25">
      <c r="A1209" s="40" t="s">
        <v>2439</v>
      </c>
      <c r="B1209" s="40"/>
      <c r="C1209" s="41" t="s">
        <v>2440</v>
      </c>
      <c r="D1209" s="42" t="s">
        <v>21</v>
      </c>
      <c r="E1209" s="43">
        <v>1238.8</v>
      </c>
      <c r="F1209" s="43">
        <v>109.53</v>
      </c>
      <c r="G1209" s="43">
        <v>1348.33</v>
      </c>
      <c r="H1209" s="19">
        <f t="shared" si="18"/>
        <v>9</v>
      </c>
    </row>
    <row r="1210" spans="1:8" x14ac:dyDescent="0.25">
      <c r="A1210" s="40" t="s">
        <v>2441</v>
      </c>
      <c r="B1210" s="40"/>
      <c r="C1210" s="41" t="s">
        <v>2442</v>
      </c>
      <c r="D1210" s="42" t="s">
        <v>21</v>
      </c>
      <c r="E1210" s="43">
        <v>1304.3699999999999</v>
      </c>
      <c r="F1210" s="43">
        <v>109.53</v>
      </c>
      <c r="G1210" s="43">
        <v>1413.9</v>
      </c>
      <c r="H1210" s="19">
        <f t="shared" si="18"/>
        <v>9</v>
      </c>
    </row>
    <row r="1211" spans="1:8" x14ac:dyDescent="0.25">
      <c r="A1211" s="40" t="s">
        <v>2443</v>
      </c>
      <c r="B1211" s="40"/>
      <c r="C1211" s="41" t="s">
        <v>2444</v>
      </c>
      <c r="D1211" s="42" t="s">
        <v>21</v>
      </c>
      <c r="E1211" s="43">
        <v>1982.27</v>
      </c>
      <c r="F1211" s="43">
        <v>136.91999999999999</v>
      </c>
      <c r="G1211" s="43">
        <v>2119.19</v>
      </c>
      <c r="H1211" s="19">
        <f t="shared" si="18"/>
        <v>9</v>
      </c>
    </row>
    <row r="1212" spans="1:8" x14ac:dyDescent="0.25">
      <c r="A1212" s="40" t="s">
        <v>2445</v>
      </c>
      <c r="B1212" s="40"/>
      <c r="C1212" s="41" t="s">
        <v>2446</v>
      </c>
      <c r="D1212" s="42"/>
      <c r="E1212" s="43"/>
      <c r="F1212" s="43"/>
      <c r="G1212" s="43"/>
      <c r="H1212" s="19">
        <f t="shared" si="18"/>
        <v>5</v>
      </c>
    </row>
    <row r="1213" spans="1:8" ht="30" x14ac:dyDescent="0.25">
      <c r="A1213" s="40" t="s">
        <v>2447</v>
      </c>
      <c r="B1213" s="40"/>
      <c r="C1213" s="41" t="s">
        <v>2448</v>
      </c>
      <c r="D1213" s="42" t="s">
        <v>21</v>
      </c>
      <c r="E1213" s="43">
        <v>1281.45</v>
      </c>
      <c r="F1213" s="43">
        <v>54.77</v>
      </c>
      <c r="G1213" s="43">
        <v>1336.22</v>
      </c>
      <c r="H1213" s="19">
        <f t="shared" si="18"/>
        <v>9</v>
      </c>
    </row>
    <row r="1214" spans="1:8" ht="30" x14ac:dyDescent="0.25">
      <c r="A1214" s="40" t="s">
        <v>2449</v>
      </c>
      <c r="B1214" s="40"/>
      <c r="C1214" s="41" t="s">
        <v>2450</v>
      </c>
      <c r="D1214" s="42" t="s">
        <v>21</v>
      </c>
      <c r="E1214" s="43">
        <v>1084.56</v>
      </c>
      <c r="F1214" s="43">
        <v>54.77</v>
      </c>
      <c r="G1214" s="43">
        <v>1139.33</v>
      </c>
      <c r="H1214" s="19">
        <f t="shared" si="18"/>
        <v>9</v>
      </c>
    </row>
    <row r="1215" spans="1:8" ht="30" x14ac:dyDescent="0.25">
      <c r="A1215" s="40" t="s">
        <v>2451</v>
      </c>
      <c r="B1215" s="40"/>
      <c r="C1215" s="41" t="s">
        <v>2452</v>
      </c>
      <c r="D1215" s="42" t="s">
        <v>21</v>
      </c>
      <c r="E1215" s="43">
        <v>1267.97</v>
      </c>
      <c r="F1215" s="43">
        <v>109.53</v>
      </c>
      <c r="G1215" s="43">
        <v>1377.5</v>
      </c>
      <c r="H1215" s="19">
        <f t="shared" si="18"/>
        <v>9</v>
      </c>
    </row>
    <row r="1216" spans="1:8" ht="30" x14ac:dyDescent="0.25">
      <c r="A1216" s="40" t="s">
        <v>2453</v>
      </c>
      <c r="B1216" s="40"/>
      <c r="C1216" s="41" t="s">
        <v>2454</v>
      </c>
      <c r="D1216" s="42" t="s">
        <v>21</v>
      </c>
      <c r="E1216" s="43">
        <v>1367.62</v>
      </c>
      <c r="F1216" s="43">
        <v>109.53</v>
      </c>
      <c r="G1216" s="43">
        <v>1477.15</v>
      </c>
      <c r="H1216" s="19">
        <f t="shared" si="18"/>
        <v>9</v>
      </c>
    </row>
    <row r="1217" spans="1:8" ht="30" x14ac:dyDescent="0.25">
      <c r="A1217" s="40" t="s">
        <v>2455</v>
      </c>
      <c r="B1217" s="40"/>
      <c r="C1217" s="41" t="s">
        <v>2456</v>
      </c>
      <c r="D1217" s="42" t="s">
        <v>21</v>
      </c>
      <c r="E1217" s="43">
        <v>1381.51</v>
      </c>
      <c r="F1217" s="43">
        <v>109.53</v>
      </c>
      <c r="G1217" s="43">
        <v>1491.04</v>
      </c>
      <c r="H1217" s="19">
        <f t="shared" si="18"/>
        <v>9</v>
      </c>
    </row>
    <row r="1218" spans="1:8" ht="30" x14ac:dyDescent="0.25">
      <c r="A1218" s="40" t="s">
        <v>2457</v>
      </c>
      <c r="B1218" s="40"/>
      <c r="C1218" s="41" t="s">
        <v>2458</v>
      </c>
      <c r="D1218" s="42" t="s">
        <v>21</v>
      </c>
      <c r="E1218" s="43">
        <v>2233.15</v>
      </c>
      <c r="F1218" s="43">
        <v>136.91999999999999</v>
      </c>
      <c r="G1218" s="43">
        <v>2370.0700000000002</v>
      </c>
      <c r="H1218" s="19">
        <f t="shared" si="18"/>
        <v>9</v>
      </c>
    </row>
    <row r="1219" spans="1:8" ht="30" x14ac:dyDescent="0.25">
      <c r="A1219" s="40" t="s">
        <v>2459</v>
      </c>
      <c r="B1219" s="40"/>
      <c r="C1219" s="41" t="s">
        <v>2460</v>
      </c>
      <c r="D1219" s="42" t="s">
        <v>21</v>
      </c>
      <c r="E1219" s="43">
        <v>2394.0500000000002</v>
      </c>
      <c r="F1219" s="43">
        <v>136.91999999999999</v>
      </c>
      <c r="G1219" s="43">
        <v>2530.9699999999998</v>
      </c>
      <c r="H1219" s="19">
        <f t="shared" si="18"/>
        <v>9</v>
      </c>
    </row>
    <row r="1220" spans="1:8" ht="30" x14ac:dyDescent="0.25">
      <c r="A1220" s="40" t="s">
        <v>2461</v>
      </c>
      <c r="B1220" s="40"/>
      <c r="C1220" s="41" t="s">
        <v>2462</v>
      </c>
      <c r="D1220" s="42" t="s">
        <v>21</v>
      </c>
      <c r="E1220" s="43">
        <v>4345.7700000000004</v>
      </c>
      <c r="F1220" s="43">
        <v>156.47999999999999</v>
      </c>
      <c r="G1220" s="43">
        <v>4502.25</v>
      </c>
      <c r="H1220" s="19">
        <f t="shared" si="18"/>
        <v>9</v>
      </c>
    </row>
    <row r="1221" spans="1:8" ht="30" x14ac:dyDescent="0.25">
      <c r="A1221" s="40" t="s">
        <v>2463</v>
      </c>
      <c r="B1221" s="40"/>
      <c r="C1221" s="41" t="s">
        <v>2464</v>
      </c>
      <c r="D1221" s="42" t="s">
        <v>21</v>
      </c>
      <c r="E1221" s="43">
        <v>983.32</v>
      </c>
      <c r="F1221" s="43">
        <v>13.69</v>
      </c>
      <c r="G1221" s="43">
        <v>997.01</v>
      </c>
      <c r="H1221" s="19">
        <f t="shared" si="18"/>
        <v>9</v>
      </c>
    </row>
    <row r="1222" spans="1:8" ht="30" x14ac:dyDescent="0.25">
      <c r="A1222" s="40" t="s">
        <v>2465</v>
      </c>
      <c r="B1222" s="40"/>
      <c r="C1222" s="41" t="s">
        <v>2466</v>
      </c>
      <c r="D1222" s="42" t="s">
        <v>21</v>
      </c>
      <c r="E1222" s="43">
        <v>2213.1799999999998</v>
      </c>
      <c r="F1222" s="43">
        <v>105.62</v>
      </c>
      <c r="G1222" s="43">
        <v>2318.8000000000002</v>
      </c>
      <c r="H1222" s="19">
        <f t="shared" si="18"/>
        <v>9</v>
      </c>
    </row>
    <row r="1223" spans="1:8" ht="30" x14ac:dyDescent="0.25">
      <c r="A1223" s="40" t="s">
        <v>2467</v>
      </c>
      <c r="B1223" s="40"/>
      <c r="C1223" s="41" t="s">
        <v>2468</v>
      </c>
      <c r="D1223" s="42" t="s">
        <v>21</v>
      </c>
      <c r="E1223" s="43">
        <v>2301.92</v>
      </c>
      <c r="F1223" s="43">
        <v>101.7</v>
      </c>
      <c r="G1223" s="43">
        <v>2403.62</v>
      </c>
      <c r="H1223" s="19">
        <f t="shared" si="18"/>
        <v>9</v>
      </c>
    </row>
    <row r="1224" spans="1:8" ht="30" x14ac:dyDescent="0.25">
      <c r="A1224" s="40" t="s">
        <v>2469</v>
      </c>
      <c r="B1224" s="40"/>
      <c r="C1224" s="41" t="s">
        <v>2470</v>
      </c>
      <c r="D1224" s="42" t="s">
        <v>21</v>
      </c>
      <c r="E1224" s="43">
        <v>2453.61</v>
      </c>
      <c r="F1224" s="43">
        <v>101.7</v>
      </c>
      <c r="G1224" s="43">
        <v>2555.31</v>
      </c>
      <c r="H1224" s="19">
        <f t="shared" si="18"/>
        <v>9</v>
      </c>
    </row>
    <row r="1225" spans="1:8" ht="30" x14ac:dyDescent="0.25">
      <c r="A1225" s="40" t="s">
        <v>2471</v>
      </c>
      <c r="B1225" s="40"/>
      <c r="C1225" s="41" t="s">
        <v>2472</v>
      </c>
      <c r="D1225" s="42" t="s">
        <v>21</v>
      </c>
      <c r="E1225" s="43">
        <v>2467.5</v>
      </c>
      <c r="F1225" s="43">
        <v>101.7</v>
      </c>
      <c r="G1225" s="43">
        <v>2569.1999999999998</v>
      </c>
      <c r="H1225" s="19">
        <f t="shared" ref="H1225:H1288" si="19">LEN(A1225)</f>
        <v>9</v>
      </c>
    </row>
    <row r="1226" spans="1:8" ht="30" x14ac:dyDescent="0.25">
      <c r="A1226" s="40" t="s">
        <v>2473</v>
      </c>
      <c r="B1226" s="40"/>
      <c r="C1226" s="41" t="s">
        <v>2474</v>
      </c>
      <c r="D1226" s="42" t="s">
        <v>21</v>
      </c>
      <c r="E1226" s="43">
        <v>3302.37</v>
      </c>
      <c r="F1226" s="43">
        <v>133.02000000000001</v>
      </c>
      <c r="G1226" s="43">
        <v>3435.39</v>
      </c>
      <c r="H1226" s="19">
        <f t="shared" si="19"/>
        <v>9</v>
      </c>
    </row>
    <row r="1227" spans="1:8" x14ac:dyDescent="0.25">
      <c r="A1227" s="40" t="s">
        <v>2475</v>
      </c>
      <c r="B1227" s="40"/>
      <c r="C1227" s="41" t="s">
        <v>2476</v>
      </c>
      <c r="D1227" s="42"/>
      <c r="E1227" s="43"/>
      <c r="F1227" s="43"/>
      <c r="G1227" s="43"/>
      <c r="H1227" s="19">
        <f t="shared" si="19"/>
        <v>5</v>
      </c>
    </row>
    <row r="1228" spans="1:8" x14ac:dyDescent="0.25">
      <c r="A1228" s="40" t="s">
        <v>2477</v>
      </c>
      <c r="B1228" s="40"/>
      <c r="C1228" s="41" t="s">
        <v>2478</v>
      </c>
      <c r="D1228" s="42" t="s">
        <v>73</v>
      </c>
      <c r="E1228" s="43">
        <v>101.42</v>
      </c>
      <c r="F1228" s="43">
        <v>39.119999999999997</v>
      </c>
      <c r="G1228" s="43">
        <v>140.54</v>
      </c>
      <c r="H1228" s="19">
        <f t="shared" si="19"/>
        <v>9</v>
      </c>
    </row>
    <row r="1229" spans="1:8" ht="30" x14ac:dyDescent="0.25">
      <c r="A1229" s="40" t="s">
        <v>2479</v>
      </c>
      <c r="B1229" s="40"/>
      <c r="C1229" s="41" t="s">
        <v>2480</v>
      </c>
      <c r="D1229" s="42" t="s">
        <v>131</v>
      </c>
      <c r="E1229" s="43">
        <v>8.3800000000000008</v>
      </c>
      <c r="F1229" s="43">
        <v>7.83</v>
      </c>
      <c r="G1229" s="43">
        <v>16.21</v>
      </c>
      <c r="H1229" s="19">
        <f t="shared" si="19"/>
        <v>9</v>
      </c>
    </row>
    <row r="1230" spans="1:8" ht="30" x14ac:dyDescent="0.25">
      <c r="A1230" s="40" t="s">
        <v>2481</v>
      </c>
      <c r="B1230" s="40"/>
      <c r="C1230" s="41" t="s">
        <v>2482</v>
      </c>
      <c r="D1230" s="42" t="s">
        <v>131</v>
      </c>
      <c r="E1230" s="43">
        <v>94.85</v>
      </c>
      <c r="F1230" s="43">
        <v>78.239999999999995</v>
      </c>
      <c r="G1230" s="43">
        <v>173.09</v>
      </c>
      <c r="H1230" s="19">
        <f t="shared" si="19"/>
        <v>9</v>
      </c>
    </row>
    <row r="1231" spans="1:8" ht="30" x14ac:dyDescent="0.25">
      <c r="A1231" s="40" t="s">
        <v>2483</v>
      </c>
      <c r="B1231" s="40"/>
      <c r="C1231" s="41" t="s">
        <v>2484</v>
      </c>
      <c r="D1231" s="42" t="s">
        <v>73</v>
      </c>
      <c r="E1231" s="43">
        <v>2180.15</v>
      </c>
      <c r="F1231" s="43"/>
      <c r="G1231" s="43">
        <v>2180.15</v>
      </c>
      <c r="H1231" s="19">
        <f t="shared" si="19"/>
        <v>9</v>
      </c>
    </row>
    <row r="1232" spans="1:8" ht="30" x14ac:dyDescent="0.25">
      <c r="A1232" s="40" t="s">
        <v>2485</v>
      </c>
      <c r="B1232" s="40"/>
      <c r="C1232" s="41" t="s">
        <v>2486</v>
      </c>
      <c r="D1232" s="42" t="s">
        <v>73</v>
      </c>
      <c r="E1232" s="43">
        <v>803.52</v>
      </c>
      <c r="F1232" s="43"/>
      <c r="G1232" s="43">
        <v>803.52</v>
      </c>
      <c r="H1232" s="19">
        <f t="shared" si="19"/>
        <v>9</v>
      </c>
    </row>
    <row r="1233" spans="1:8" ht="30" x14ac:dyDescent="0.25">
      <c r="A1233" s="40" t="s">
        <v>2487</v>
      </c>
      <c r="B1233" s="40"/>
      <c r="C1233" s="41" t="s">
        <v>2488</v>
      </c>
      <c r="D1233" s="42" t="s">
        <v>73</v>
      </c>
      <c r="E1233" s="43">
        <v>638.29</v>
      </c>
      <c r="F1233" s="43">
        <v>15.65</v>
      </c>
      <c r="G1233" s="43">
        <v>653.94000000000005</v>
      </c>
      <c r="H1233" s="19">
        <f t="shared" si="19"/>
        <v>9</v>
      </c>
    </row>
    <row r="1234" spans="1:8" ht="30" x14ac:dyDescent="0.25">
      <c r="A1234" s="40" t="s">
        <v>2489</v>
      </c>
      <c r="B1234" s="40"/>
      <c r="C1234" s="41" t="s">
        <v>2490</v>
      </c>
      <c r="D1234" s="42" t="s">
        <v>73</v>
      </c>
      <c r="E1234" s="43">
        <v>2089.6</v>
      </c>
      <c r="F1234" s="43"/>
      <c r="G1234" s="43">
        <v>2089.6</v>
      </c>
      <c r="H1234" s="19">
        <f t="shared" si="19"/>
        <v>9</v>
      </c>
    </row>
    <row r="1235" spans="1:8" x14ac:dyDescent="0.25">
      <c r="A1235" s="40" t="s">
        <v>2491</v>
      </c>
      <c r="B1235" s="40"/>
      <c r="C1235" s="41" t="s">
        <v>2492</v>
      </c>
      <c r="D1235" s="42" t="s">
        <v>73</v>
      </c>
      <c r="E1235" s="43">
        <v>175.94</v>
      </c>
      <c r="F1235" s="43">
        <v>39.119999999999997</v>
      </c>
      <c r="G1235" s="43">
        <v>215.06</v>
      </c>
      <c r="H1235" s="19">
        <f t="shared" si="19"/>
        <v>9</v>
      </c>
    </row>
    <row r="1236" spans="1:8" ht="30" x14ac:dyDescent="0.25">
      <c r="A1236" s="40" t="s">
        <v>2493</v>
      </c>
      <c r="B1236" s="40"/>
      <c r="C1236" s="41" t="s">
        <v>2494</v>
      </c>
      <c r="D1236" s="42" t="s">
        <v>334</v>
      </c>
      <c r="E1236" s="43">
        <v>1063.23</v>
      </c>
      <c r="F1236" s="43">
        <v>168.21</v>
      </c>
      <c r="G1236" s="43">
        <v>1231.44</v>
      </c>
      <c r="H1236" s="19">
        <f t="shared" si="19"/>
        <v>9</v>
      </c>
    </row>
    <row r="1237" spans="1:8" x14ac:dyDescent="0.25">
      <c r="A1237" s="40" t="s">
        <v>2495</v>
      </c>
      <c r="B1237" s="40"/>
      <c r="C1237" s="41" t="s">
        <v>2496</v>
      </c>
      <c r="D1237" s="42" t="s">
        <v>73</v>
      </c>
      <c r="E1237" s="43">
        <v>248.74</v>
      </c>
      <c r="F1237" s="43">
        <v>7.67</v>
      </c>
      <c r="G1237" s="43">
        <v>256.41000000000003</v>
      </c>
      <c r="H1237" s="19">
        <f t="shared" si="19"/>
        <v>9</v>
      </c>
    </row>
    <row r="1238" spans="1:8" ht="30" x14ac:dyDescent="0.25">
      <c r="A1238" s="40" t="s">
        <v>2497</v>
      </c>
      <c r="B1238" s="40"/>
      <c r="C1238" s="41" t="s">
        <v>2498</v>
      </c>
      <c r="D1238" s="42" t="s">
        <v>73</v>
      </c>
      <c r="E1238" s="43">
        <v>2128.9299999999998</v>
      </c>
      <c r="F1238" s="43"/>
      <c r="G1238" s="43">
        <v>2128.9299999999998</v>
      </c>
      <c r="H1238" s="19">
        <f t="shared" si="19"/>
        <v>9</v>
      </c>
    </row>
    <row r="1239" spans="1:8" ht="30" x14ac:dyDescent="0.25">
      <c r="A1239" s="40" t="s">
        <v>2499</v>
      </c>
      <c r="B1239" s="40"/>
      <c r="C1239" s="41" t="s">
        <v>2500</v>
      </c>
      <c r="D1239" s="42" t="s">
        <v>73</v>
      </c>
      <c r="E1239" s="43">
        <v>1772.4</v>
      </c>
      <c r="F1239" s="43"/>
      <c r="G1239" s="43">
        <v>1772.4</v>
      </c>
      <c r="H1239" s="19">
        <f t="shared" si="19"/>
        <v>9</v>
      </c>
    </row>
    <row r="1240" spans="1:8" x14ac:dyDescent="0.25">
      <c r="A1240" s="40" t="s">
        <v>2501</v>
      </c>
      <c r="B1240" s="40"/>
      <c r="C1240" s="41" t="s">
        <v>2502</v>
      </c>
      <c r="D1240" s="42" t="s">
        <v>73</v>
      </c>
      <c r="E1240" s="43">
        <v>483.47</v>
      </c>
      <c r="F1240" s="43">
        <v>32.22</v>
      </c>
      <c r="G1240" s="43">
        <v>515.69000000000005</v>
      </c>
      <c r="H1240" s="19">
        <f t="shared" si="19"/>
        <v>9</v>
      </c>
    </row>
    <row r="1241" spans="1:8" ht="30" x14ac:dyDescent="0.25">
      <c r="A1241" s="40" t="s">
        <v>2503</v>
      </c>
      <c r="B1241" s="40"/>
      <c r="C1241" s="41" t="s">
        <v>2504</v>
      </c>
      <c r="D1241" s="42" t="s">
        <v>73</v>
      </c>
      <c r="E1241" s="43">
        <v>729.31</v>
      </c>
      <c r="F1241" s="43">
        <v>156.47999999999999</v>
      </c>
      <c r="G1241" s="43">
        <v>885.79</v>
      </c>
      <c r="H1241" s="19">
        <f t="shared" si="19"/>
        <v>9</v>
      </c>
    </row>
    <row r="1242" spans="1:8" x14ac:dyDescent="0.25">
      <c r="A1242" s="40" t="s">
        <v>2505</v>
      </c>
      <c r="B1242" s="40"/>
      <c r="C1242" s="41" t="s">
        <v>2506</v>
      </c>
      <c r="D1242" s="42" t="s">
        <v>73</v>
      </c>
      <c r="E1242" s="43">
        <v>447.66</v>
      </c>
      <c r="F1242" s="43">
        <v>78.22</v>
      </c>
      <c r="G1242" s="43">
        <v>525.88</v>
      </c>
      <c r="H1242" s="19">
        <f t="shared" si="19"/>
        <v>9</v>
      </c>
    </row>
    <row r="1243" spans="1:8" ht="30" x14ac:dyDescent="0.25">
      <c r="A1243" s="40" t="s">
        <v>2507</v>
      </c>
      <c r="B1243" s="40"/>
      <c r="C1243" s="41" t="s">
        <v>2508</v>
      </c>
      <c r="D1243" s="42" t="s">
        <v>131</v>
      </c>
      <c r="E1243" s="43">
        <v>219.35</v>
      </c>
      <c r="F1243" s="43">
        <v>7.83</v>
      </c>
      <c r="G1243" s="43">
        <v>227.18</v>
      </c>
      <c r="H1243" s="19">
        <f t="shared" si="19"/>
        <v>9</v>
      </c>
    </row>
    <row r="1244" spans="1:8" x14ac:dyDescent="0.25">
      <c r="A1244" s="40" t="s">
        <v>2509</v>
      </c>
      <c r="B1244" s="40"/>
      <c r="C1244" s="41" t="s">
        <v>2510</v>
      </c>
      <c r="D1244" s="42"/>
      <c r="E1244" s="43"/>
      <c r="F1244" s="43"/>
      <c r="G1244" s="43"/>
      <c r="H1244" s="19">
        <f t="shared" si="19"/>
        <v>5</v>
      </c>
    </row>
    <row r="1245" spans="1:8" ht="30" x14ac:dyDescent="0.25">
      <c r="A1245" s="40" t="s">
        <v>2511</v>
      </c>
      <c r="B1245" s="40"/>
      <c r="C1245" s="41" t="s">
        <v>2512</v>
      </c>
      <c r="D1245" s="42" t="s">
        <v>73</v>
      </c>
      <c r="E1245" s="43">
        <v>235.72</v>
      </c>
      <c r="F1245" s="43">
        <v>53.99</v>
      </c>
      <c r="G1245" s="43">
        <v>289.70999999999998</v>
      </c>
      <c r="H1245" s="19">
        <f t="shared" si="19"/>
        <v>9</v>
      </c>
    </row>
    <row r="1246" spans="1:8" x14ac:dyDescent="0.25">
      <c r="A1246" s="40" t="s">
        <v>2513</v>
      </c>
      <c r="B1246" s="40"/>
      <c r="C1246" s="41" t="s">
        <v>2514</v>
      </c>
      <c r="D1246" s="42" t="s">
        <v>21</v>
      </c>
      <c r="E1246" s="43">
        <v>473.08</v>
      </c>
      <c r="F1246" s="43">
        <v>109.53</v>
      </c>
      <c r="G1246" s="43">
        <v>582.61</v>
      </c>
      <c r="H1246" s="19">
        <f t="shared" si="19"/>
        <v>9</v>
      </c>
    </row>
    <row r="1247" spans="1:8" x14ac:dyDescent="0.25">
      <c r="A1247" s="40" t="s">
        <v>2515</v>
      </c>
      <c r="B1247" s="40"/>
      <c r="C1247" s="41" t="s">
        <v>2516</v>
      </c>
      <c r="D1247" s="42" t="s">
        <v>21</v>
      </c>
      <c r="E1247" s="43">
        <v>471.22</v>
      </c>
      <c r="F1247" s="43">
        <v>109.53</v>
      </c>
      <c r="G1247" s="43">
        <v>580.75</v>
      </c>
      <c r="H1247" s="19">
        <f t="shared" si="19"/>
        <v>9</v>
      </c>
    </row>
    <row r="1248" spans="1:8" x14ac:dyDescent="0.25">
      <c r="A1248" s="40" t="s">
        <v>2517</v>
      </c>
      <c r="B1248" s="40"/>
      <c r="C1248" s="41" t="s">
        <v>2518</v>
      </c>
      <c r="D1248" s="42" t="s">
        <v>21</v>
      </c>
      <c r="E1248" s="43">
        <v>482.28</v>
      </c>
      <c r="F1248" s="43">
        <v>109.53</v>
      </c>
      <c r="G1248" s="43">
        <v>591.80999999999995</v>
      </c>
      <c r="H1248" s="19">
        <f t="shared" si="19"/>
        <v>9</v>
      </c>
    </row>
    <row r="1249" spans="1:8" x14ac:dyDescent="0.25">
      <c r="A1249" s="40" t="s">
        <v>2519</v>
      </c>
      <c r="B1249" s="40"/>
      <c r="C1249" s="41" t="s">
        <v>2520</v>
      </c>
      <c r="D1249" s="42" t="s">
        <v>21</v>
      </c>
      <c r="E1249" s="43">
        <v>505.26</v>
      </c>
      <c r="F1249" s="43">
        <v>109.53</v>
      </c>
      <c r="G1249" s="43">
        <v>614.79</v>
      </c>
      <c r="H1249" s="19">
        <f t="shared" si="19"/>
        <v>9</v>
      </c>
    </row>
    <row r="1250" spans="1:8" x14ac:dyDescent="0.25">
      <c r="A1250" s="40" t="s">
        <v>2521</v>
      </c>
      <c r="B1250" s="40"/>
      <c r="C1250" s="41" t="s">
        <v>2522</v>
      </c>
      <c r="D1250" s="42" t="s">
        <v>21</v>
      </c>
      <c r="E1250" s="43">
        <v>659.11</v>
      </c>
      <c r="F1250" s="43">
        <v>109.53</v>
      </c>
      <c r="G1250" s="43">
        <v>768.64</v>
      </c>
      <c r="H1250" s="19">
        <f t="shared" si="19"/>
        <v>9</v>
      </c>
    </row>
    <row r="1251" spans="1:8" x14ac:dyDescent="0.25">
      <c r="A1251" s="40" t="s">
        <v>2523</v>
      </c>
      <c r="B1251" s="40"/>
      <c r="C1251" s="41" t="s">
        <v>2524</v>
      </c>
      <c r="D1251" s="42" t="s">
        <v>21</v>
      </c>
      <c r="E1251" s="43">
        <v>771.21</v>
      </c>
      <c r="F1251" s="43">
        <v>136.91999999999999</v>
      </c>
      <c r="G1251" s="43">
        <v>908.13</v>
      </c>
      <c r="H1251" s="19">
        <f t="shared" si="19"/>
        <v>9</v>
      </c>
    </row>
    <row r="1252" spans="1:8" x14ac:dyDescent="0.25">
      <c r="A1252" s="40" t="s">
        <v>2525</v>
      </c>
      <c r="B1252" s="40"/>
      <c r="C1252" s="41" t="s">
        <v>2526</v>
      </c>
      <c r="D1252" s="42" t="s">
        <v>21</v>
      </c>
      <c r="E1252" s="43">
        <v>848.48</v>
      </c>
      <c r="F1252" s="43">
        <v>158.43</v>
      </c>
      <c r="G1252" s="43">
        <v>1006.91</v>
      </c>
      <c r="H1252" s="19">
        <f t="shared" si="19"/>
        <v>9</v>
      </c>
    </row>
    <row r="1253" spans="1:8" ht="30" x14ac:dyDescent="0.25">
      <c r="A1253" s="40" t="s">
        <v>2527</v>
      </c>
      <c r="B1253" s="40"/>
      <c r="C1253" s="41" t="s">
        <v>2528</v>
      </c>
      <c r="D1253" s="42" t="s">
        <v>21</v>
      </c>
      <c r="E1253" s="43">
        <v>309.13</v>
      </c>
      <c r="F1253" s="43">
        <v>54.77</v>
      </c>
      <c r="G1253" s="43">
        <v>363.9</v>
      </c>
      <c r="H1253" s="19">
        <f t="shared" si="19"/>
        <v>9</v>
      </c>
    </row>
    <row r="1254" spans="1:8" ht="30" x14ac:dyDescent="0.25">
      <c r="A1254" s="40" t="s">
        <v>2529</v>
      </c>
      <c r="B1254" s="40"/>
      <c r="C1254" s="41" t="s">
        <v>2530</v>
      </c>
      <c r="D1254" s="42" t="s">
        <v>21</v>
      </c>
      <c r="E1254" s="43">
        <v>318.33</v>
      </c>
      <c r="F1254" s="43">
        <v>54.77</v>
      </c>
      <c r="G1254" s="43">
        <v>373.1</v>
      </c>
      <c r="H1254" s="19">
        <f t="shared" si="19"/>
        <v>9</v>
      </c>
    </row>
    <row r="1255" spans="1:8" ht="30" x14ac:dyDescent="0.25">
      <c r="A1255" s="40" t="s">
        <v>2531</v>
      </c>
      <c r="B1255" s="40"/>
      <c r="C1255" s="41" t="s">
        <v>2532</v>
      </c>
      <c r="D1255" s="42" t="s">
        <v>21</v>
      </c>
      <c r="E1255" s="43">
        <v>341.31</v>
      </c>
      <c r="F1255" s="43">
        <v>54.77</v>
      </c>
      <c r="G1255" s="43">
        <v>396.08</v>
      </c>
      <c r="H1255" s="19">
        <f t="shared" si="19"/>
        <v>9</v>
      </c>
    </row>
    <row r="1256" spans="1:8" x14ac:dyDescent="0.25">
      <c r="A1256" s="40" t="s">
        <v>2533</v>
      </c>
      <c r="B1256" s="40"/>
      <c r="C1256" s="41" t="s">
        <v>2534</v>
      </c>
      <c r="D1256" s="42" t="s">
        <v>21</v>
      </c>
      <c r="E1256" s="43">
        <v>1038.8699999999999</v>
      </c>
      <c r="F1256" s="43">
        <v>54.77</v>
      </c>
      <c r="G1256" s="43">
        <v>1093.6400000000001</v>
      </c>
      <c r="H1256" s="19">
        <f t="shared" si="19"/>
        <v>9</v>
      </c>
    </row>
    <row r="1257" spans="1:8" x14ac:dyDescent="0.25">
      <c r="A1257" s="40" t="s">
        <v>2535</v>
      </c>
      <c r="B1257" s="40"/>
      <c r="C1257" s="41" t="s">
        <v>2536</v>
      </c>
      <c r="D1257" s="42" t="s">
        <v>21</v>
      </c>
      <c r="E1257" s="43">
        <v>1048.07</v>
      </c>
      <c r="F1257" s="43">
        <v>54.77</v>
      </c>
      <c r="G1257" s="43">
        <v>1102.8399999999999</v>
      </c>
      <c r="H1257" s="19">
        <f t="shared" si="19"/>
        <v>9</v>
      </c>
    </row>
    <row r="1258" spans="1:8" x14ac:dyDescent="0.25">
      <c r="A1258" s="40" t="s">
        <v>2537</v>
      </c>
      <c r="B1258" s="40"/>
      <c r="C1258" s="41" t="s">
        <v>2538</v>
      </c>
      <c r="D1258" s="42" t="s">
        <v>21</v>
      </c>
      <c r="E1258" s="43">
        <v>1505.17</v>
      </c>
      <c r="F1258" s="43">
        <v>101.7</v>
      </c>
      <c r="G1258" s="43">
        <v>1606.87</v>
      </c>
      <c r="H1258" s="19">
        <f t="shared" si="19"/>
        <v>9</v>
      </c>
    </row>
    <row r="1259" spans="1:8" x14ac:dyDescent="0.25">
      <c r="A1259" s="40" t="s">
        <v>2539</v>
      </c>
      <c r="B1259" s="40"/>
      <c r="C1259" s="41" t="s">
        <v>2540</v>
      </c>
      <c r="D1259" s="42" t="s">
        <v>21</v>
      </c>
      <c r="E1259" s="43">
        <v>1542.25</v>
      </c>
      <c r="F1259" s="43">
        <v>101.7</v>
      </c>
      <c r="G1259" s="43">
        <v>1643.95</v>
      </c>
      <c r="H1259" s="19">
        <f t="shared" si="19"/>
        <v>9</v>
      </c>
    </row>
    <row r="1260" spans="1:8" x14ac:dyDescent="0.25">
      <c r="A1260" s="40" t="s">
        <v>2541</v>
      </c>
      <c r="B1260" s="40"/>
      <c r="C1260" s="41" t="s">
        <v>2542</v>
      </c>
      <c r="D1260" s="42" t="s">
        <v>21</v>
      </c>
      <c r="E1260" s="43">
        <v>1591.25</v>
      </c>
      <c r="F1260" s="43">
        <v>101.7</v>
      </c>
      <c r="G1260" s="43">
        <v>1692.95</v>
      </c>
      <c r="H1260" s="19">
        <f t="shared" si="19"/>
        <v>9</v>
      </c>
    </row>
    <row r="1261" spans="1:8" x14ac:dyDescent="0.25">
      <c r="A1261" s="40" t="s">
        <v>2543</v>
      </c>
      <c r="B1261" s="40"/>
      <c r="C1261" s="41" t="s">
        <v>2544</v>
      </c>
      <c r="D1261" s="42" t="s">
        <v>21</v>
      </c>
      <c r="E1261" s="43">
        <v>1840.43</v>
      </c>
      <c r="F1261" s="43">
        <v>133.02000000000001</v>
      </c>
      <c r="G1261" s="43">
        <v>1973.45</v>
      </c>
      <c r="H1261" s="19">
        <f t="shared" si="19"/>
        <v>9</v>
      </c>
    </row>
    <row r="1262" spans="1:8" x14ac:dyDescent="0.25">
      <c r="A1262" s="40" t="s">
        <v>2545</v>
      </c>
      <c r="B1262" s="40"/>
      <c r="C1262" s="41" t="s">
        <v>2546</v>
      </c>
      <c r="D1262" s="42" t="s">
        <v>21</v>
      </c>
      <c r="E1262" s="43">
        <v>1962.92</v>
      </c>
      <c r="F1262" s="43">
        <v>133.02000000000001</v>
      </c>
      <c r="G1262" s="43">
        <v>2095.94</v>
      </c>
      <c r="H1262" s="19">
        <f t="shared" si="19"/>
        <v>9</v>
      </c>
    </row>
    <row r="1263" spans="1:8" x14ac:dyDescent="0.25">
      <c r="A1263" s="40" t="s">
        <v>2547</v>
      </c>
      <c r="B1263" s="40"/>
      <c r="C1263" s="41" t="s">
        <v>2548</v>
      </c>
      <c r="D1263" s="42" t="s">
        <v>21</v>
      </c>
      <c r="E1263" s="43">
        <v>1248.01</v>
      </c>
      <c r="F1263" s="43">
        <v>54.77</v>
      </c>
      <c r="G1263" s="43">
        <v>1302.78</v>
      </c>
      <c r="H1263" s="19">
        <f t="shared" si="19"/>
        <v>9</v>
      </c>
    </row>
    <row r="1264" spans="1:8" x14ac:dyDescent="0.25">
      <c r="A1264" s="40" t="s">
        <v>2549</v>
      </c>
      <c r="B1264" s="40"/>
      <c r="C1264" s="41" t="s">
        <v>2550</v>
      </c>
      <c r="D1264" s="42" t="s">
        <v>21</v>
      </c>
      <c r="E1264" s="43">
        <v>1481.01</v>
      </c>
      <c r="F1264" s="43">
        <v>54.77</v>
      </c>
      <c r="G1264" s="43">
        <v>1535.78</v>
      </c>
      <c r="H1264" s="19">
        <f t="shared" si="19"/>
        <v>9</v>
      </c>
    </row>
    <row r="1265" spans="1:8" x14ac:dyDescent="0.25">
      <c r="A1265" s="40" t="s">
        <v>2551</v>
      </c>
      <c r="B1265" s="40"/>
      <c r="C1265" s="41" t="s">
        <v>2552</v>
      </c>
      <c r="D1265" s="42" t="s">
        <v>21</v>
      </c>
      <c r="E1265" s="43">
        <v>751.25</v>
      </c>
      <c r="F1265" s="43">
        <v>136.91999999999999</v>
      </c>
      <c r="G1265" s="43">
        <v>888.17</v>
      </c>
      <c r="H1265" s="19">
        <f t="shared" si="19"/>
        <v>9</v>
      </c>
    </row>
    <row r="1266" spans="1:8" x14ac:dyDescent="0.25">
      <c r="A1266" s="40" t="s">
        <v>2553</v>
      </c>
      <c r="B1266" s="40"/>
      <c r="C1266" s="41" t="s">
        <v>2554</v>
      </c>
      <c r="D1266" s="42"/>
      <c r="E1266" s="43"/>
      <c r="F1266" s="43"/>
      <c r="G1266" s="43"/>
      <c r="H1266" s="19">
        <f t="shared" si="19"/>
        <v>5</v>
      </c>
    </row>
    <row r="1267" spans="1:8" ht="30" x14ac:dyDescent="0.25">
      <c r="A1267" s="40" t="s">
        <v>2555</v>
      </c>
      <c r="B1267" s="40"/>
      <c r="C1267" s="41" t="s">
        <v>2556</v>
      </c>
      <c r="D1267" s="42" t="s">
        <v>73</v>
      </c>
      <c r="E1267" s="43">
        <v>242.07</v>
      </c>
      <c r="F1267" s="43">
        <v>53.99</v>
      </c>
      <c r="G1267" s="43">
        <v>296.06</v>
      </c>
      <c r="H1267" s="19">
        <f t="shared" si="19"/>
        <v>9</v>
      </c>
    </row>
    <row r="1268" spans="1:8" ht="30" x14ac:dyDescent="0.25">
      <c r="A1268" s="40" t="s">
        <v>2557</v>
      </c>
      <c r="B1268" s="40"/>
      <c r="C1268" s="41" t="s">
        <v>2558</v>
      </c>
      <c r="D1268" s="42" t="s">
        <v>21</v>
      </c>
      <c r="E1268" s="43">
        <v>476.82</v>
      </c>
      <c r="F1268" s="43">
        <v>109.53</v>
      </c>
      <c r="G1268" s="43">
        <v>586.35</v>
      </c>
      <c r="H1268" s="19">
        <f t="shared" si="19"/>
        <v>9</v>
      </c>
    </row>
    <row r="1269" spans="1:8" ht="30" x14ac:dyDescent="0.25">
      <c r="A1269" s="40" t="s">
        <v>2559</v>
      </c>
      <c r="B1269" s="40"/>
      <c r="C1269" s="41" t="s">
        <v>2560</v>
      </c>
      <c r="D1269" s="42" t="s">
        <v>21</v>
      </c>
      <c r="E1269" s="43">
        <v>489.84</v>
      </c>
      <c r="F1269" s="43">
        <v>109.53</v>
      </c>
      <c r="G1269" s="43">
        <v>599.37</v>
      </c>
      <c r="H1269" s="19">
        <f t="shared" si="19"/>
        <v>9</v>
      </c>
    </row>
    <row r="1270" spans="1:8" ht="30" x14ac:dyDescent="0.25">
      <c r="A1270" s="40" t="s">
        <v>2561</v>
      </c>
      <c r="B1270" s="40"/>
      <c r="C1270" s="41" t="s">
        <v>2562</v>
      </c>
      <c r="D1270" s="42" t="s">
        <v>21</v>
      </c>
      <c r="E1270" s="43">
        <v>515.92999999999995</v>
      </c>
      <c r="F1270" s="43">
        <v>109.53</v>
      </c>
      <c r="G1270" s="43">
        <v>625.46</v>
      </c>
      <c r="H1270" s="19">
        <f t="shared" si="19"/>
        <v>9</v>
      </c>
    </row>
    <row r="1271" spans="1:8" ht="30" x14ac:dyDescent="0.25">
      <c r="A1271" s="40" t="s">
        <v>2563</v>
      </c>
      <c r="B1271" s="40"/>
      <c r="C1271" s="41" t="s">
        <v>2564</v>
      </c>
      <c r="D1271" s="42"/>
      <c r="E1271" s="43"/>
      <c r="F1271" s="43"/>
      <c r="G1271" s="43"/>
      <c r="H1271" s="19">
        <f t="shared" si="19"/>
        <v>5</v>
      </c>
    </row>
    <row r="1272" spans="1:8" ht="45" x14ac:dyDescent="0.25">
      <c r="A1272" s="40" t="s">
        <v>2565</v>
      </c>
      <c r="B1272" s="40"/>
      <c r="C1272" s="41" t="s">
        <v>2566</v>
      </c>
      <c r="D1272" s="42" t="s">
        <v>21</v>
      </c>
      <c r="E1272" s="43">
        <v>591.66999999999996</v>
      </c>
      <c r="F1272" s="43"/>
      <c r="G1272" s="43">
        <v>591.66999999999996</v>
      </c>
      <c r="H1272" s="19">
        <f t="shared" si="19"/>
        <v>9</v>
      </c>
    </row>
    <row r="1273" spans="1:8" ht="30" x14ac:dyDescent="0.25">
      <c r="A1273" s="40" t="s">
        <v>2567</v>
      </c>
      <c r="B1273" s="40"/>
      <c r="C1273" s="41" t="s">
        <v>2568</v>
      </c>
      <c r="D1273" s="42"/>
      <c r="E1273" s="43"/>
      <c r="F1273" s="43"/>
      <c r="G1273" s="43"/>
      <c r="H1273" s="19">
        <f t="shared" si="19"/>
        <v>5</v>
      </c>
    </row>
    <row r="1274" spans="1:8" ht="45" x14ac:dyDescent="0.25">
      <c r="A1274" s="40" t="s">
        <v>2569</v>
      </c>
      <c r="B1274" s="40"/>
      <c r="C1274" s="41" t="s">
        <v>2570</v>
      </c>
      <c r="D1274" s="42" t="s">
        <v>21</v>
      </c>
      <c r="E1274" s="43">
        <v>591.66999999999996</v>
      </c>
      <c r="F1274" s="43"/>
      <c r="G1274" s="43">
        <v>591.66999999999996</v>
      </c>
      <c r="H1274" s="19">
        <f t="shared" si="19"/>
        <v>9</v>
      </c>
    </row>
    <row r="1275" spans="1:8" ht="45" x14ac:dyDescent="0.25">
      <c r="A1275" s="40" t="s">
        <v>2571</v>
      </c>
      <c r="B1275" s="40"/>
      <c r="C1275" s="41" t="s">
        <v>2572</v>
      </c>
      <c r="D1275" s="42" t="s">
        <v>21</v>
      </c>
      <c r="E1275" s="43">
        <v>608.29</v>
      </c>
      <c r="F1275" s="43"/>
      <c r="G1275" s="43">
        <v>608.29</v>
      </c>
      <c r="H1275" s="19">
        <f t="shared" si="19"/>
        <v>9</v>
      </c>
    </row>
    <row r="1276" spans="1:8" ht="45" x14ac:dyDescent="0.25">
      <c r="A1276" s="40" t="s">
        <v>2573</v>
      </c>
      <c r="B1276" s="40"/>
      <c r="C1276" s="41" t="s">
        <v>2574</v>
      </c>
      <c r="D1276" s="42" t="s">
        <v>21</v>
      </c>
      <c r="E1276" s="43">
        <v>591.66999999999996</v>
      </c>
      <c r="F1276" s="43"/>
      <c r="G1276" s="43">
        <v>591.66999999999996</v>
      </c>
      <c r="H1276" s="19">
        <f t="shared" si="19"/>
        <v>9</v>
      </c>
    </row>
    <row r="1277" spans="1:8" ht="60" x14ac:dyDescent="0.25">
      <c r="A1277" s="40" t="s">
        <v>2575</v>
      </c>
      <c r="B1277" s="40"/>
      <c r="C1277" s="41" t="s">
        <v>2576</v>
      </c>
      <c r="D1277" s="42" t="s">
        <v>21</v>
      </c>
      <c r="E1277" s="43">
        <v>735</v>
      </c>
      <c r="F1277" s="43"/>
      <c r="G1277" s="43">
        <v>735</v>
      </c>
      <c r="H1277" s="19">
        <f t="shared" si="19"/>
        <v>9</v>
      </c>
    </row>
    <row r="1278" spans="1:8" ht="60" x14ac:dyDescent="0.25">
      <c r="A1278" s="40" t="s">
        <v>2577</v>
      </c>
      <c r="B1278" s="40"/>
      <c r="C1278" s="41" t="s">
        <v>2578</v>
      </c>
      <c r="D1278" s="42" t="s">
        <v>21</v>
      </c>
      <c r="E1278" s="43">
        <v>770.29</v>
      </c>
      <c r="F1278" s="43"/>
      <c r="G1278" s="43">
        <v>770.29</v>
      </c>
      <c r="H1278" s="19">
        <f t="shared" si="19"/>
        <v>9</v>
      </c>
    </row>
    <row r="1279" spans="1:8" ht="60" x14ac:dyDescent="0.25">
      <c r="A1279" s="40" t="s">
        <v>2579</v>
      </c>
      <c r="B1279" s="40"/>
      <c r="C1279" s="41" t="s">
        <v>2580</v>
      </c>
      <c r="D1279" s="42" t="s">
        <v>21</v>
      </c>
      <c r="E1279" s="43">
        <v>861</v>
      </c>
      <c r="F1279" s="43"/>
      <c r="G1279" s="43">
        <v>861</v>
      </c>
      <c r="H1279" s="19">
        <f t="shared" si="19"/>
        <v>9</v>
      </c>
    </row>
    <row r="1280" spans="1:8" x14ac:dyDescent="0.25">
      <c r="A1280" s="40" t="s">
        <v>2581</v>
      </c>
      <c r="B1280" s="40"/>
      <c r="C1280" s="41" t="s">
        <v>2582</v>
      </c>
      <c r="D1280" s="42"/>
      <c r="E1280" s="43"/>
      <c r="F1280" s="43"/>
      <c r="G1280" s="43"/>
      <c r="H1280" s="19">
        <f t="shared" si="19"/>
        <v>5</v>
      </c>
    </row>
    <row r="1281" spans="1:8" x14ac:dyDescent="0.25">
      <c r="A1281" s="40" t="s">
        <v>2583</v>
      </c>
      <c r="B1281" s="40"/>
      <c r="C1281" s="41" t="s">
        <v>2584</v>
      </c>
      <c r="D1281" s="42" t="s">
        <v>21</v>
      </c>
      <c r="E1281" s="43"/>
      <c r="F1281" s="43">
        <v>50.85</v>
      </c>
      <c r="G1281" s="43">
        <v>50.85</v>
      </c>
      <c r="H1281" s="19">
        <f t="shared" si="19"/>
        <v>9</v>
      </c>
    </row>
    <row r="1282" spans="1:8" x14ac:dyDescent="0.25">
      <c r="A1282" s="40" t="s">
        <v>2585</v>
      </c>
      <c r="B1282" s="40"/>
      <c r="C1282" s="41" t="s">
        <v>2586</v>
      </c>
      <c r="D1282" s="42" t="s">
        <v>21</v>
      </c>
      <c r="E1282" s="43"/>
      <c r="F1282" s="43">
        <v>62.59</v>
      </c>
      <c r="G1282" s="43">
        <v>62.59</v>
      </c>
      <c r="H1282" s="19">
        <f t="shared" si="19"/>
        <v>9</v>
      </c>
    </row>
    <row r="1283" spans="1:8" x14ac:dyDescent="0.25">
      <c r="A1283" s="40" t="s">
        <v>2587</v>
      </c>
      <c r="B1283" s="40"/>
      <c r="C1283" s="41" t="s">
        <v>2588</v>
      </c>
      <c r="D1283" s="42" t="s">
        <v>131</v>
      </c>
      <c r="E1283" s="43"/>
      <c r="F1283" s="43">
        <v>1.95</v>
      </c>
      <c r="G1283" s="43">
        <v>1.95</v>
      </c>
      <c r="H1283" s="19">
        <f t="shared" si="19"/>
        <v>9</v>
      </c>
    </row>
    <row r="1284" spans="1:8" x14ac:dyDescent="0.25">
      <c r="A1284" s="40" t="s">
        <v>2589</v>
      </c>
      <c r="B1284" s="40"/>
      <c r="C1284" s="41" t="s">
        <v>2590</v>
      </c>
      <c r="D1284" s="42" t="s">
        <v>131</v>
      </c>
      <c r="E1284" s="43">
        <v>42.36</v>
      </c>
      <c r="F1284" s="43">
        <v>11.73</v>
      </c>
      <c r="G1284" s="43">
        <v>54.09</v>
      </c>
      <c r="H1284" s="19">
        <f t="shared" si="19"/>
        <v>9</v>
      </c>
    </row>
    <row r="1285" spans="1:8" ht="30" x14ac:dyDescent="0.25">
      <c r="A1285" s="40" t="s">
        <v>2591</v>
      </c>
      <c r="B1285" s="40"/>
      <c r="C1285" s="41" t="s">
        <v>2592</v>
      </c>
      <c r="D1285" s="42" t="s">
        <v>73</v>
      </c>
      <c r="E1285" s="43">
        <v>1537.44</v>
      </c>
      <c r="F1285" s="43">
        <v>156.47999999999999</v>
      </c>
      <c r="G1285" s="43">
        <v>1693.92</v>
      </c>
      <c r="H1285" s="19">
        <f t="shared" si="19"/>
        <v>9</v>
      </c>
    </row>
    <row r="1286" spans="1:8" x14ac:dyDescent="0.25">
      <c r="A1286" s="40" t="s">
        <v>2593</v>
      </c>
      <c r="B1286" s="40"/>
      <c r="C1286" s="41" t="s">
        <v>2594</v>
      </c>
      <c r="D1286" s="42" t="s">
        <v>131</v>
      </c>
      <c r="E1286" s="43">
        <v>6.69</v>
      </c>
      <c r="F1286" s="43">
        <v>1.95</v>
      </c>
      <c r="G1286" s="43">
        <v>8.64</v>
      </c>
      <c r="H1286" s="19">
        <f t="shared" si="19"/>
        <v>9</v>
      </c>
    </row>
    <row r="1287" spans="1:8" x14ac:dyDescent="0.25">
      <c r="A1287" s="40" t="s">
        <v>2595</v>
      </c>
      <c r="B1287" s="40"/>
      <c r="C1287" s="41" t="s">
        <v>2596</v>
      </c>
      <c r="D1287" s="42" t="s">
        <v>21</v>
      </c>
      <c r="E1287" s="43">
        <v>275.22000000000003</v>
      </c>
      <c r="F1287" s="43"/>
      <c r="G1287" s="43">
        <v>275.22000000000003</v>
      </c>
      <c r="H1287" s="19">
        <f t="shared" si="19"/>
        <v>9</v>
      </c>
    </row>
    <row r="1288" spans="1:8" x14ac:dyDescent="0.25">
      <c r="A1288" s="40" t="s">
        <v>2597</v>
      </c>
      <c r="B1288" s="40"/>
      <c r="C1288" s="41" t="s">
        <v>2598</v>
      </c>
      <c r="D1288" s="42" t="s">
        <v>73</v>
      </c>
      <c r="E1288" s="43">
        <v>1040.8699999999999</v>
      </c>
      <c r="F1288" s="43">
        <v>19.559999999999999</v>
      </c>
      <c r="G1288" s="43">
        <v>1060.43</v>
      </c>
      <c r="H1288" s="19">
        <f t="shared" si="19"/>
        <v>9</v>
      </c>
    </row>
    <row r="1289" spans="1:8" x14ac:dyDescent="0.25">
      <c r="A1289" s="40" t="s">
        <v>2599</v>
      </c>
      <c r="B1289" s="40"/>
      <c r="C1289" s="41" t="s">
        <v>2600</v>
      </c>
      <c r="D1289" s="42" t="s">
        <v>73</v>
      </c>
      <c r="E1289" s="43">
        <v>120.26</v>
      </c>
      <c r="F1289" s="43">
        <v>19.559999999999999</v>
      </c>
      <c r="G1289" s="43">
        <v>139.82</v>
      </c>
      <c r="H1289" s="19">
        <f t="shared" ref="H1289:H1352" si="20">LEN(A1289)</f>
        <v>9</v>
      </c>
    </row>
    <row r="1290" spans="1:8" x14ac:dyDescent="0.25">
      <c r="A1290" s="40" t="s">
        <v>2601</v>
      </c>
      <c r="B1290" s="40"/>
      <c r="C1290" s="41" t="s">
        <v>2602</v>
      </c>
      <c r="D1290" s="42" t="s">
        <v>73</v>
      </c>
      <c r="E1290" s="43">
        <v>451.76</v>
      </c>
      <c r="F1290" s="43">
        <v>19.559999999999999</v>
      </c>
      <c r="G1290" s="43">
        <v>471.32</v>
      </c>
      <c r="H1290" s="19">
        <f t="shared" si="20"/>
        <v>9</v>
      </c>
    </row>
    <row r="1291" spans="1:8" x14ac:dyDescent="0.25">
      <c r="A1291" s="40" t="s">
        <v>2603</v>
      </c>
      <c r="B1291" s="40"/>
      <c r="C1291" s="41" t="s">
        <v>2604</v>
      </c>
      <c r="D1291" s="42" t="s">
        <v>21</v>
      </c>
      <c r="E1291" s="43">
        <v>203.29</v>
      </c>
      <c r="F1291" s="43">
        <v>58.68</v>
      </c>
      <c r="G1291" s="43">
        <v>261.97000000000003</v>
      </c>
      <c r="H1291" s="19">
        <f t="shared" si="20"/>
        <v>9</v>
      </c>
    </row>
    <row r="1292" spans="1:8" x14ac:dyDescent="0.25">
      <c r="A1292" s="40" t="s">
        <v>2605</v>
      </c>
      <c r="B1292" s="40"/>
      <c r="C1292" s="41" t="s">
        <v>2606</v>
      </c>
      <c r="D1292" s="42" t="s">
        <v>21</v>
      </c>
      <c r="E1292" s="43">
        <v>201.43</v>
      </c>
      <c r="F1292" s="43">
        <v>58.68</v>
      </c>
      <c r="G1292" s="43">
        <v>260.11</v>
      </c>
      <c r="H1292" s="19">
        <f t="shared" si="20"/>
        <v>9</v>
      </c>
    </row>
    <row r="1293" spans="1:8" x14ac:dyDescent="0.25">
      <c r="A1293" s="40" t="s">
        <v>2607</v>
      </c>
      <c r="B1293" s="40"/>
      <c r="C1293" s="41" t="s">
        <v>2608</v>
      </c>
      <c r="D1293" s="42" t="s">
        <v>21</v>
      </c>
      <c r="E1293" s="43">
        <v>212.49</v>
      </c>
      <c r="F1293" s="43">
        <v>58.68</v>
      </c>
      <c r="G1293" s="43">
        <v>271.17</v>
      </c>
      <c r="H1293" s="19">
        <f t="shared" si="20"/>
        <v>9</v>
      </c>
    </row>
    <row r="1294" spans="1:8" x14ac:dyDescent="0.25">
      <c r="A1294" s="40" t="s">
        <v>2609</v>
      </c>
      <c r="B1294" s="40"/>
      <c r="C1294" s="41" t="s">
        <v>2610</v>
      </c>
      <c r="D1294" s="42" t="s">
        <v>21</v>
      </c>
      <c r="E1294" s="43">
        <v>235.47</v>
      </c>
      <c r="F1294" s="43">
        <v>58.68</v>
      </c>
      <c r="G1294" s="43">
        <v>294.14999999999998</v>
      </c>
      <c r="H1294" s="19">
        <f t="shared" si="20"/>
        <v>9</v>
      </c>
    </row>
    <row r="1295" spans="1:8" ht="30" x14ac:dyDescent="0.25">
      <c r="A1295" s="40" t="s">
        <v>2611</v>
      </c>
      <c r="B1295" s="40"/>
      <c r="C1295" s="41" t="s">
        <v>2612</v>
      </c>
      <c r="D1295" s="42" t="s">
        <v>21</v>
      </c>
      <c r="E1295" s="43">
        <v>998.18</v>
      </c>
      <c r="F1295" s="43">
        <v>58.68</v>
      </c>
      <c r="G1295" s="43">
        <v>1056.8599999999999</v>
      </c>
      <c r="H1295" s="19">
        <f t="shared" si="20"/>
        <v>9</v>
      </c>
    </row>
    <row r="1296" spans="1:8" ht="30" x14ac:dyDescent="0.25">
      <c r="A1296" s="40" t="s">
        <v>2613</v>
      </c>
      <c r="B1296" s="40"/>
      <c r="C1296" s="41" t="s">
        <v>2614</v>
      </c>
      <c r="D1296" s="42" t="s">
        <v>21</v>
      </c>
      <c r="E1296" s="43">
        <v>1111.72</v>
      </c>
      <c r="F1296" s="43">
        <v>58.68</v>
      </c>
      <c r="G1296" s="43">
        <v>1170.4000000000001</v>
      </c>
      <c r="H1296" s="19">
        <f t="shared" si="20"/>
        <v>9</v>
      </c>
    </row>
    <row r="1297" spans="1:8" ht="30" x14ac:dyDescent="0.25">
      <c r="A1297" s="40" t="s">
        <v>2615</v>
      </c>
      <c r="B1297" s="40"/>
      <c r="C1297" s="41" t="s">
        <v>2616</v>
      </c>
      <c r="D1297" s="42" t="s">
        <v>21</v>
      </c>
      <c r="E1297" s="43">
        <v>1097.83</v>
      </c>
      <c r="F1297" s="43">
        <v>58.68</v>
      </c>
      <c r="G1297" s="43">
        <v>1156.51</v>
      </c>
      <c r="H1297" s="19">
        <f t="shared" si="20"/>
        <v>9</v>
      </c>
    </row>
    <row r="1298" spans="1:8" ht="30" x14ac:dyDescent="0.25">
      <c r="A1298" s="40" t="s">
        <v>2617</v>
      </c>
      <c r="B1298" s="40"/>
      <c r="C1298" s="41" t="s">
        <v>2618</v>
      </c>
      <c r="D1298" s="42" t="s">
        <v>73</v>
      </c>
      <c r="E1298" s="43">
        <v>1198.83</v>
      </c>
      <c r="F1298" s="43">
        <v>58.68</v>
      </c>
      <c r="G1298" s="43">
        <v>1257.51</v>
      </c>
      <c r="H1298" s="19">
        <f t="shared" si="20"/>
        <v>9</v>
      </c>
    </row>
    <row r="1299" spans="1:8" x14ac:dyDescent="0.25">
      <c r="A1299" s="40" t="s">
        <v>2619</v>
      </c>
      <c r="B1299" s="40"/>
      <c r="C1299" s="41" t="s">
        <v>2620</v>
      </c>
      <c r="D1299" s="42"/>
      <c r="E1299" s="43"/>
      <c r="F1299" s="43"/>
      <c r="G1299" s="43"/>
      <c r="H1299" s="19">
        <f t="shared" si="20"/>
        <v>2</v>
      </c>
    </row>
    <row r="1300" spans="1:8" x14ac:dyDescent="0.25">
      <c r="A1300" s="40" t="s">
        <v>2621</v>
      </c>
      <c r="B1300" s="40"/>
      <c r="C1300" s="41" t="s">
        <v>2622</v>
      </c>
      <c r="D1300" s="42"/>
      <c r="E1300" s="43"/>
      <c r="F1300" s="43"/>
      <c r="G1300" s="43"/>
      <c r="H1300" s="19">
        <f t="shared" si="20"/>
        <v>5</v>
      </c>
    </row>
    <row r="1301" spans="1:8" x14ac:dyDescent="0.25">
      <c r="A1301" s="40" t="s">
        <v>2623</v>
      </c>
      <c r="B1301" s="40"/>
      <c r="C1301" s="41" t="s">
        <v>2624</v>
      </c>
      <c r="D1301" s="42" t="s">
        <v>73</v>
      </c>
      <c r="E1301" s="43">
        <v>561.97</v>
      </c>
      <c r="F1301" s="43">
        <v>24.83</v>
      </c>
      <c r="G1301" s="43">
        <v>586.79999999999995</v>
      </c>
      <c r="H1301" s="19">
        <f t="shared" si="20"/>
        <v>9</v>
      </c>
    </row>
    <row r="1302" spans="1:8" x14ac:dyDescent="0.25">
      <c r="A1302" s="40" t="s">
        <v>2625</v>
      </c>
      <c r="B1302" s="40"/>
      <c r="C1302" s="41" t="s">
        <v>2626</v>
      </c>
      <c r="D1302" s="42" t="s">
        <v>73</v>
      </c>
      <c r="E1302" s="43">
        <v>1175.56</v>
      </c>
      <c r="F1302" s="43">
        <v>24.83</v>
      </c>
      <c r="G1302" s="43">
        <v>1200.3900000000001</v>
      </c>
      <c r="H1302" s="19">
        <f t="shared" si="20"/>
        <v>9</v>
      </c>
    </row>
    <row r="1303" spans="1:8" x14ac:dyDescent="0.25">
      <c r="A1303" s="40" t="s">
        <v>2627</v>
      </c>
      <c r="B1303" s="40"/>
      <c r="C1303" s="41" t="s">
        <v>2628</v>
      </c>
      <c r="D1303" s="42" t="s">
        <v>73</v>
      </c>
      <c r="E1303" s="43">
        <v>851.35</v>
      </c>
      <c r="F1303" s="43">
        <v>24.83</v>
      </c>
      <c r="G1303" s="43">
        <v>876.18</v>
      </c>
      <c r="H1303" s="19">
        <f t="shared" si="20"/>
        <v>9</v>
      </c>
    </row>
    <row r="1304" spans="1:8" x14ac:dyDescent="0.25">
      <c r="A1304" s="40" t="s">
        <v>2629</v>
      </c>
      <c r="B1304" s="40"/>
      <c r="C1304" s="41" t="s">
        <v>2630</v>
      </c>
      <c r="D1304" s="42" t="s">
        <v>73</v>
      </c>
      <c r="E1304" s="43">
        <v>832.01</v>
      </c>
      <c r="F1304" s="43">
        <v>24.83</v>
      </c>
      <c r="G1304" s="43">
        <v>856.84</v>
      </c>
      <c r="H1304" s="19">
        <f t="shared" si="20"/>
        <v>9</v>
      </c>
    </row>
    <row r="1305" spans="1:8" x14ac:dyDescent="0.25">
      <c r="A1305" s="40" t="s">
        <v>2631</v>
      </c>
      <c r="B1305" s="40"/>
      <c r="C1305" s="41" t="s">
        <v>2632</v>
      </c>
      <c r="D1305" s="42" t="s">
        <v>73</v>
      </c>
      <c r="E1305" s="43">
        <v>494.9</v>
      </c>
      <c r="F1305" s="43">
        <v>24.83</v>
      </c>
      <c r="G1305" s="43">
        <v>519.73</v>
      </c>
      <c r="H1305" s="19">
        <f t="shared" si="20"/>
        <v>9</v>
      </c>
    </row>
    <row r="1306" spans="1:8" x14ac:dyDescent="0.25">
      <c r="A1306" s="40" t="s">
        <v>2633</v>
      </c>
      <c r="B1306" s="40"/>
      <c r="C1306" s="41" t="s">
        <v>2634</v>
      </c>
      <c r="D1306" s="42" t="s">
        <v>73</v>
      </c>
      <c r="E1306" s="43">
        <v>936.75</v>
      </c>
      <c r="F1306" s="43">
        <v>24.83</v>
      </c>
      <c r="G1306" s="43">
        <v>961.58</v>
      </c>
      <c r="H1306" s="19">
        <f t="shared" si="20"/>
        <v>9</v>
      </c>
    </row>
    <row r="1307" spans="1:8" ht="30" x14ac:dyDescent="0.25">
      <c r="A1307" s="40" t="s">
        <v>2635</v>
      </c>
      <c r="B1307" s="40"/>
      <c r="C1307" s="41" t="s">
        <v>2636</v>
      </c>
      <c r="D1307" s="42" t="s">
        <v>73</v>
      </c>
      <c r="E1307" s="43">
        <v>276.97000000000003</v>
      </c>
      <c r="F1307" s="43"/>
      <c r="G1307" s="43">
        <v>276.97000000000003</v>
      </c>
      <c r="H1307" s="19">
        <f t="shared" si="20"/>
        <v>9</v>
      </c>
    </row>
    <row r="1308" spans="1:8" ht="45" x14ac:dyDescent="0.25">
      <c r="A1308" s="40" t="s">
        <v>2637</v>
      </c>
      <c r="B1308" s="40"/>
      <c r="C1308" s="41" t="s">
        <v>2638</v>
      </c>
      <c r="D1308" s="42" t="s">
        <v>73</v>
      </c>
      <c r="E1308" s="43">
        <v>776.73</v>
      </c>
      <c r="F1308" s="43">
        <v>23.9</v>
      </c>
      <c r="G1308" s="43">
        <v>800.63</v>
      </c>
      <c r="H1308" s="19">
        <f t="shared" si="20"/>
        <v>9</v>
      </c>
    </row>
    <row r="1309" spans="1:8" ht="45" x14ac:dyDescent="0.25">
      <c r="A1309" s="40" t="s">
        <v>2639</v>
      </c>
      <c r="B1309" s="40"/>
      <c r="C1309" s="41" t="s">
        <v>2640</v>
      </c>
      <c r="D1309" s="42" t="s">
        <v>73</v>
      </c>
      <c r="E1309" s="43">
        <v>728.17</v>
      </c>
      <c r="F1309" s="43">
        <v>23.9</v>
      </c>
      <c r="G1309" s="43">
        <v>752.07</v>
      </c>
      <c r="H1309" s="19">
        <f t="shared" si="20"/>
        <v>9</v>
      </c>
    </row>
    <row r="1310" spans="1:8" ht="30" x14ac:dyDescent="0.25">
      <c r="A1310" s="40" t="s">
        <v>2641</v>
      </c>
      <c r="B1310" s="40"/>
      <c r="C1310" s="41" t="s">
        <v>2642</v>
      </c>
      <c r="D1310" s="42" t="s">
        <v>73</v>
      </c>
      <c r="E1310" s="43">
        <v>1606.38</v>
      </c>
      <c r="F1310" s="43">
        <v>63.26</v>
      </c>
      <c r="G1310" s="43">
        <v>1669.64</v>
      </c>
      <c r="H1310" s="19">
        <f t="shared" si="20"/>
        <v>9</v>
      </c>
    </row>
    <row r="1311" spans="1:8" x14ac:dyDescent="0.25">
      <c r="A1311" s="40" t="s">
        <v>2643</v>
      </c>
      <c r="B1311" s="40"/>
      <c r="C1311" s="41" t="s">
        <v>2644</v>
      </c>
      <c r="D1311" s="42" t="s">
        <v>73</v>
      </c>
      <c r="E1311" s="43">
        <v>1072.01</v>
      </c>
      <c r="F1311" s="43">
        <v>74.400000000000006</v>
      </c>
      <c r="G1311" s="43">
        <v>1146.4100000000001</v>
      </c>
      <c r="H1311" s="19">
        <f t="shared" si="20"/>
        <v>9</v>
      </c>
    </row>
    <row r="1312" spans="1:8" x14ac:dyDescent="0.25">
      <c r="A1312" s="40" t="s">
        <v>2645</v>
      </c>
      <c r="B1312" s="40"/>
      <c r="C1312" s="41" t="s">
        <v>2646</v>
      </c>
      <c r="D1312" s="42"/>
      <c r="E1312" s="43"/>
      <c r="F1312" s="43"/>
      <c r="G1312" s="43"/>
      <c r="H1312" s="19">
        <f t="shared" si="20"/>
        <v>5</v>
      </c>
    </row>
    <row r="1313" spans="1:8" x14ac:dyDescent="0.25">
      <c r="A1313" s="40" t="s">
        <v>2647</v>
      </c>
      <c r="B1313" s="40"/>
      <c r="C1313" s="41" t="s">
        <v>2648</v>
      </c>
      <c r="D1313" s="42" t="s">
        <v>73</v>
      </c>
      <c r="E1313" s="43">
        <v>1000.62</v>
      </c>
      <c r="F1313" s="43">
        <v>74.400000000000006</v>
      </c>
      <c r="G1313" s="43">
        <v>1075.02</v>
      </c>
      <c r="H1313" s="19">
        <f t="shared" si="20"/>
        <v>9</v>
      </c>
    </row>
    <row r="1314" spans="1:8" x14ac:dyDescent="0.25">
      <c r="A1314" s="40" t="s">
        <v>2649</v>
      </c>
      <c r="B1314" s="40"/>
      <c r="C1314" s="41" t="s">
        <v>2650</v>
      </c>
      <c r="D1314" s="42" t="s">
        <v>73</v>
      </c>
      <c r="E1314" s="43">
        <v>853.41</v>
      </c>
      <c r="F1314" s="43">
        <v>74.400000000000006</v>
      </c>
      <c r="G1314" s="43">
        <v>927.81</v>
      </c>
      <c r="H1314" s="19">
        <f t="shared" si="20"/>
        <v>9</v>
      </c>
    </row>
    <row r="1315" spans="1:8" ht="30" x14ac:dyDescent="0.25">
      <c r="A1315" s="40" t="s">
        <v>2651</v>
      </c>
      <c r="B1315" s="40"/>
      <c r="C1315" s="41" t="s">
        <v>2652</v>
      </c>
      <c r="D1315" s="42" t="s">
        <v>21</v>
      </c>
      <c r="E1315" s="43">
        <v>1554.92</v>
      </c>
      <c r="F1315" s="43">
        <v>131.16</v>
      </c>
      <c r="G1315" s="43">
        <v>1686.08</v>
      </c>
      <c r="H1315" s="19">
        <f t="shared" si="20"/>
        <v>9</v>
      </c>
    </row>
    <row r="1316" spans="1:8" ht="30" x14ac:dyDescent="0.25">
      <c r="A1316" s="40" t="s">
        <v>2653</v>
      </c>
      <c r="B1316" s="40"/>
      <c r="C1316" s="41" t="s">
        <v>2654</v>
      </c>
      <c r="D1316" s="42" t="s">
        <v>21</v>
      </c>
      <c r="E1316" s="43">
        <v>1631.45</v>
      </c>
      <c r="F1316" s="43">
        <v>131.16</v>
      </c>
      <c r="G1316" s="43">
        <v>1762.61</v>
      </c>
      <c r="H1316" s="19">
        <f t="shared" si="20"/>
        <v>9</v>
      </c>
    </row>
    <row r="1317" spans="1:8" ht="30" x14ac:dyDescent="0.25">
      <c r="A1317" s="40" t="s">
        <v>2655</v>
      </c>
      <c r="B1317" s="40"/>
      <c r="C1317" s="41" t="s">
        <v>2656</v>
      </c>
      <c r="D1317" s="42" t="s">
        <v>73</v>
      </c>
      <c r="E1317" s="43">
        <v>1019.02</v>
      </c>
      <c r="F1317" s="43">
        <v>74.400000000000006</v>
      </c>
      <c r="G1317" s="43">
        <v>1093.42</v>
      </c>
      <c r="H1317" s="19">
        <f t="shared" si="20"/>
        <v>9</v>
      </c>
    </row>
    <row r="1318" spans="1:8" ht="30" x14ac:dyDescent="0.25">
      <c r="A1318" s="40" t="s">
        <v>2657</v>
      </c>
      <c r="B1318" s="40"/>
      <c r="C1318" s="41" t="s">
        <v>2658</v>
      </c>
      <c r="D1318" s="42" t="s">
        <v>21</v>
      </c>
      <c r="E1318" s="43">
        <v>1962.52</v>
      </c>
      <c r="F1318" s="43">
        <v>131.16</v>
      </c>
      <c r="G1318" s="43">
        <v>2093.6799999999998</v>
      </c>
      <c r="H1318" s="19">
        <f t="shared" si="20"/>
        <v>9</v>
      </c>
    </row>
    <row r="1319" spans="1:8" ht="30" x14ac:dyDescent="0.25">
      <c r="A1319" s="40" t="s">
        <v>2659</v>
      </c>
      <c r="B1319" s="40"/>
      <c r="C1319" s="41" t="s">
        <v>2660</v>
      </c>
      <c r="D1319" s="42" t="s">
        <v>21</v>
      </c>
      <c r="E1319" s="43">
        <v>2194.02</v>
      </c>
      <c r="F1319" s="43">
        <v>131.16</v>
      </c>
      <c r="G1319" s="43">
        <v>2325.1799999999998</v>
      </c>
      <c r="H1319" s="19">
        <f t="shared" si="20"/>
        <v>9</v>
      </c>
    </row>
    <row r="1320" spans="1:8" x14ac:dyDescent="0.25">
      <c r="A1320" s="40" t="s">
        <v>2661</v>
      </c>
      <c r="B1320" s="40"/>
      <c r="C1320" s="41" t="s">
        <v>2662</v>
      </c>
      <c r="D1320" s="42" t="s">
        <v>73</v>
      </c>
      <c r="E1320" s="43">
        <v>903.69</v>
      </c>
      <c r="F1320" s="43">
        <v>74.400000000000006</v>
      </c>
      <c r="G1320" s="43">
        <v>978.09</v>
      </c>
      <c r="H1320" s="19">
        <f t="shared" si="20"/>
        <v>9</v>
      </c>
    </row>
    <row r="1321" spans="1:8" x14ac:dyDescent="0.25">
      <c r="A1321" s="40" t="s">
        <v>2663</v>
      </c>
      <c r="B1321" s="40"/>
      <c r="C1321" s="41" t="s">
        <v>2664</v>
      </c>
      <c r="D1321" s="42" t="s">
        <v>73</v>
      </c>
      <c r="E1321" s="43">
        <v>547.4</v>
      </c>
      <c r="F1321" s="43">
        <v>74.400000000000006</v>
      </c>
      <c r="G1321" s="43">
        <v>621.79999999999995</v>
      </c>
      <c r="H1321" s="19">
        <f t="shared" si="20"/>
        <v>9</v>
      </c>
    </row>
    <row r="1322" spans="1:8" x14ac:dyDescent="0.25">
      <c r="A1322" s="40" t="s">
        <v>2665</v>
      </c>
      <c r="B1322" s="40"/>
      <c r="C1322" s="41" t="s">
        <v>2666</v>
      </c>
      <c r="D1322" s="42" t="s">
        <v>73</v>
      </c>
      <c r="E1322" s="43">
        <v>1538.57</v>
      </c>
      <c r="F1322" s="43">
        <v>74.400000000000006</v>
      </c>
      <c r="G1322" s="43">
        <v>1612.97</v>
      </c>
      <c r="H1322" s="19">
        <f t="shared" si="20"/>
        <v>9</v>
      </c>
    </row>
    <row r="1323" spans="1:8" ht="30" x14ac:dyDescent="0.25">
      <c r="A1323" s="40" t="s">
        <v>2667</v>
      </c>
      <c r="B1323" s="40"/>
      <c r="C1323" s="41" t="s">
        <v>2668</v>
      </c>
      <c r="D1323" s="42" t="s">
        <v>73</v>
      </c>
      <c r="E1323" s="43">
        <v>788.42</v>
      </c>
      <c r="F1323" s="43">
        <v>56.76</v>
      </c>
      <c r="G1323" s="43">
        <v>845.18</v>
      </c>
      <c r="H1323" s="19">
        <f t="shared" si="20"/>
        <v>9</v>
      </c>
    </row>
    <row r="1324" spans="1:8" ht="30" x14ac:dyDescent="0.25">
      <c r="A1324" s="40" t="s">
        <v>2669</v>
      </c>
      <c r="B1324" s="40"/>
      <c r="C1324" s="41" t="s">
        <v>2670</v>
      </c>
      <c r="D1324" s="42" t="s">
        <v>73</v>
      </c>
      <c r="E1324" s="43">
        <v>737.26</v>
      </c>
      <c r="F1324" s="43">
        <v>74.400000000000006</v>
      </c>
      <c r="G1324" s="43">
        <v>811.66</v>
      </c>
      <c r="H1324" s="19">
        <f t="shared" si="20"/>
        <v>9</v>
      </c>
    </row>
    <row r="1325" spans="1:8" ht="30" x14ac:dyDescent="0.25">
      <c r="A1325" s="40" t="s">
        <v>2671</v>
      </c>
      <c r="B1325" s="40"/>
      <c r="C1325" s="41" t="s">
        <v>2672</v>
      </c>
      <c r="D1325" s="42" t="s">
        <v>73</v>
      </c>
      <c r="E1325" s="43">
        <v>616.02</v>
      </c>
      <c r="F1325" s="43">
        <v>74.400000000000006</v>
      </c>
      <c r="G1325" s="43">
        <v>690.42</v>
      </c>
      <c r="H1325" s="19">
        <f t="shared" si="20"/>
        <v>9</v>
      </c>
    </row>
    <row r="1326" spans="1:8" x14ac:dyDescent="0.25">
      <c r="A1326" s="40" t="s">
        <v>2673</v>
      </c>
      <c r="B1326" s="40"/>
      <c r="C1326" s="41" t="s">
        <v>2674</v>
      </c>
      <c r="D1326" s="42" t="s">
        <v>73</v>
      </c>
      <c r="E1326" s="43">
        <v>1288.58</v>
      </c>
      <c r="F1326" s="43">
        <v>74.400000000000006</v>
      </c>
      <c r="G1326" s="43">
        <v>1362.98</v>
      </c>
      <c r="H1326" s="19">
        <f t="shared" si="20"/>
        <v>9</v>
      </c>
    </row>
    <row r="1327" spans="1:8" x14ac:dyDescent="0.25">
      <c r="A1327" s="40" t="s">
        <v>2675</v>
      </c>
      <c r="B1327" s="40"/>
      <c r="C1327" s="41" t="s">
        <v>2676</v>
      </c>
      <c r="D1327" s="42" t="s">
        <v>73</v>
      </c>
      <c r="E1327" s="43">
        <v>1928.47</v>
      </c>
      <c r="F1327" s="43">
        <v>74.400000000000006</v>
      </c>
      <c r="G1327" s="43">
        <v>2002.87</v>
      </c>
      <c r="H1327" s="19">
        <f t="shared" si="20"/>
        <v>9</v>
      </c>
    </row>
    <row r="1328" spans="1:8" ht="30" x14ac:dyDescent="0.25">
      <c r="A1328" s="40" t="s">
        <v>2677</v>
      </c>
      <c r="B1328" s="40"/>
      <c r="C1328" s="41" t="s">
        <v>2678</v>
      </c>
      <c r="D1328" s="42" t="s">
        <v>73</v>
      </c>
      <c r="E1328" s="43">
        <v>1484.28</v>
      </c>
      <c r="F1328" s="43">
        <v>74.400000000000006</v>
      </c>
      <c r="G1328" s="43">
        <v>1558.68</v>
      </c>
      <c r="H1328" s="19">
        <f t="shared" si="20"/>
        <v>9</v>
      </c>
    </row>
    <row r="1329" spans="1:8" x14ac:dyDescent="0.25">
      <c r="A1329" s="40" t="s">
        <v>2679</v>
      </c>
      <c r="B1329" s="40"/>
      <c r="C1329" s="41" t="s">
        <v>2680</v>
      </c>
      <c r="D1329" s="42" t="s">
        <v>73</v>
      </c>
      <c r="E1329" s="43">
        <v>853.86</v>
      </c>
      <c r="F1329" s="43">
        <v>49.44</v>
      </c>
      <c r="G1329" s="43">
        <v>903.3</v>
      </c>
      <c r="H1329" s="19">
        <f t="shared" si="20"/>
        <v>9</v>
      </c>
    </row>
    <row r="1330" spans="1:8" x14ac:dyDescent="0.25">
      <c r="A1330" s="40" t="s">
        <v>2681</v>
      </c>
      <c r="B1330" s="40"/>
      <c r="C1330" s="41" t="s">
        <v>2682</v>
      </c>
      <c r="D1330" s="42" t="s">
        <v>73</v>
      </c>
      <c r="E1330" s="43">
        <v>735.07</v>
      </c>
      <c r="F1330" s="43">
        <v>56.76</v>
      </c>
      <c r="G1330" s="43">
        <v>791.83</v>
      </c>
      <c r="H1330" s="19">
        <f t="shared" si="20"/>
        <v>9</v>
      </c>
    </row>
    <row r="1331" spans="1:8" ht="30" x14ac:dyDescent="0.25">
      <c r="A1331" s="40" t="s">
        <v>2683</v>
      </c>
      <c r="B1331" s="40"/>
      <c r="C1331" s="41" t="s">
        <v>2684</v>
      </c>
      <c r="D1331" s="42" t="s">
        <v>73</v>
      </c>
      <c r="E1331" s="43">
        <v>2004.34</v>
      </c>
      <c r="F1331" s="43">
        <v>49.44</v>
      </c>
      <c r="G1331" s="43">
        <v>2053.7800000000002</v>
      </c>
      <c r="H1331" s="19">
        <f t="shared" si="20"/>
        <v>9</v>
      </c>
    </row>
    <row r="1332" spans="1:8" ht="30" x14ac:dyDescent="0.25">
      <c r="A1332" s="40" t="s">
        <v>2685</v>
      </c>
      <c r="B1332" s="40"/>
      <c r="C1332" s="41" t="s">
        <v>2686</v>
      </c>
      <c r="D1332" s="42" t="s">
        <v>73</v>
      </c>
      <c r="E1332" s="43">
        <v>1356.92</v>
      </c>
      <c r="F1332" s="43">
        <v>49.44</v>
      </c>
      <c r="G1332" s="43">
        <v>1406.36</v>
      </c>
      <c r="H1332" s="19">
        <f t="shared" si="20"/>
        <v>9</v>
      </c>
    </row>
    <row r="1333" spans="1:8" x14ac:dyDescent="0.25">
      <c r="A1333" s="40" t="s">
        <v>2687</v>
      </c>
      <c r="B1333" s="40"/>
      <c r="C1333" s="41" t="s">
        <v>2688</v>
      </c>
      <c r="D1333" s="42" t="s">
        <v>73</v>
      </c>
      <c r="E1333" s="43">
        <v>1583.67</v>
      </c>
      <c r="F1333" s="43">
        <v>24.83</v>
      </c>
      <c r="G1333" s="43">
        <v>1608.5</v>
      </c>
      <c r="H1333" s="19">
        <f t="shared" si="20"/>
        <v>9</v>
      </c>
    </row>
    <row r="1334" spans="1:8" x14ac:dyDescent="0.25">
      <c r="A1334" s="40" t="s">
        <v>2689</v>
      </c>
      <c r="B1334" s="40"/>
      <c r="C1334" s="41" t="s">
        <v>2690</v>
      </c>
      <c r="D1334" s="42" t="s">
        <v>73</v>
      </c>
      <c r="E1334" s="43">
        <v>368.14</v>
      </c>
      <c r="F1334" s="43">
        <v>39.119999999999997</v>
      </c>
      <c r="G1334" s="43">
        <v>407.26</v>
      </c>
      <c r="H1334" s="19">
        <f t="shared" si="20"/>
        <v>9</v>
      </c>
    </row>
    <row r="1335" spans="1:8" ht="30" x14ac:dyDescent="0.25">
      <c r="A1335" s="40" t="s">
        <v>2691</v>
      </c>
      <c r="B1335" s="40"/>
      <c r="C1335" s="41" t="s">
        <v>2692</v>
      </c>
      <c r="D1335" s="42" t="s">
        <v>73</v>
      </c>
      <c r="E1335" s="43">
        <v>945</v>
      </c>
      <c r="F1335" s="43">
        <v>74.400000000000006</v>
      </c>
      <c r="G1335" s="43">
        <v>1019.4</v>
      </c>
      <c r="H1335" s="19">
        <f t="shared" si="20"/>
        <v>9</v>
      </c>
    </row>
    <row r="1336" spans="1:8" ht="30" x14ac:dyDescent="0.25">
      <c r="A1336" s="40" t="s">
        <v>2693</v>
      </c>
      <c r="B1336" s="40"/>
      <c r="C1336" s="41" t="s">
        <v>2694</v>
      </c>
      <c r="D1336" s="42" t="s">
        <v>73</v>
      </c>
      <c r="E1336" s="43">
        <v>1203.1500000000001</v>
      </c>
      <c r="F1336" s="43">
        <v>118.06</v>
      </c>
      <c r="G1336" s="43">
        <v>1321.21</v>
      </c>
      <c r="H1336" s="19">
        <f t="shared" si="20"/>
        <v>9</v>
      </c>
    </row>
    <row r="1337" spans="1:8" ht="30" x14ac:dyDescent="0.25">
      <c r="A1337" s="40" t="s">
        <v>2695</v>
      </c>
      <c r="B1337" s="40"/>
      <c r="C1337" s="41" t="s">
        <v>2696</v>
      </c>
      <c r="D1337" s="42" t="s">
        <v>73</v>
      </c>
      <c r="E1337" s="43">
        <v>6419.8</v>
      </c>
      <c r="F1337" s="43">
        <v>145.72999999999999</v>
      </c>
      <c r="G1337" s="43">
        <v>6565.53</v>
      </c>
      <c r="H1337" s="19">
        <f t="shared" si="20"/>
        <v>9</v>
      </c>
    </row>
    <row r="1338" spans="1:8" ht="30" x14ac:dyDescent="0.25">
      <c r="A1338" s="40" t="s">
        <v>2697</v>
      </c>
      <c r="B1338" s="40"/>
      <c r="C1338" s="41" t="s">
        <v>2698</v>
      </c>
      <c r="D1338" s="42" t="s">
        <v>73</v>
      </c>
      <c r="E1338" s="43">
        <v>907.11</v>
      </c>
      <c r="F1338" s="43">
        <v>49.44</v>
      </c>
      <c r="G1338" s="43">
        <v>956.55</v>
      </c>
      <c r="H1338" s="19">
        <f t="shared" si="20"/>
        <v>9</v>
      </c>
    </row>
    <row r="1339" spans="1:8" ht="30" x14ac:dyDescent="0.25">
      <c r="A1339" s="40" t="s">
        <v>2699</v>
      </c>
      <c r="B1339" s="40"/>
      <c r="C1339" s="41" t="s">
        <v>2700</v>
      </c>
      <c r="D1339" s="42" t="s">
        <v>73</v>
      </c>
      <c r="E1339" s="43">
        <v>1691.47</v>
      </c>
      <c r="F1339" s="43">
        <v>56.5</v>
      </c>
      <c r="G1339" s="43">
        <v>1747.97</v>
      </c>
      <c r="H1339" s="19">
        <f t="shared" si="20"/>
        <v>9</v>
      </c>
    </row>
    <row r="1340" spans="1:8" ht="30" x14ac:dyDescent="0.25">
      <c r="A1340" s="40" t="s">
        <v>2701</v>
      </c>
      <c r="B1340" s="40"/>
      <c r="C1340" s="41" t="s">
        <v>2702</v>
      </c>
      <c r="D1340" s="42" t="s">
        <v>73</v>
      </c>
      <c r="E1340" s="43">
        <v>1256.24</v>
      </c>
      <c r="F1340" s="43">
        <v>74.400000000000006</v>
      </c>
      <c r="G1340" s="43">
        <v>1330.64</v>
      </c>
      <c r="H1340" s="19">
        <f t="shared" si="20"/>
        <v>9</v>
      </c>
    </row>
    <row r="1341" spans="1:8" x14ac:dyDescent="0.25">
      <c r="A1341" s="40" t="s">
        <v>2703</v>
      </c>
      <c r="B1341" s="40"/>
      <c r="C1341" s="41" t="s">
        <v>2704</v>
      </c>
      <c r="D1341" s="42"/>
      <c r="E1341" s="43"/>
      <c r="F1341" s="43"/>
      <c r="G1341" s="43"/>
      <c r="H1341" s="19">
        <f t="shared" si="20"/>
        <v>5</v>
      </c>
    </row>
    <row r="1342" spans="1:8" ht="30" x14ac:dyDescent="0.25">
      <c r="A1342" s="40" t="s">
        <v>2705</v>
      </c>
      <c r="B1342" s="40"/>
      <c r="C1342" s="41" t="s">
        <v>2706</v>
      </c>
      <c r="D1342" s="42" t="s">
        <v>131</v>
      </c>
      <c r="E1342" s="43">
        <v>859.84</v>
      </c>
      <c r="F1342" s="43">
        <v>39.119999999999997</v>
      </c>
      <c r="G1342" s="43">
        <v>898.96</v>
      </c>
      <c r="H1342" s="19">
        <f t="shared" si="20"/>
        <v>9</v>
      </c>
    </row>
    <row r="1343" spans="1:8" x14ac:dyDescent="0.25">
      <c r="A1343" s="40" t="s">
        <v>2707</v>
      </c>
      <c r="B1343" s="40"/>
      <c r="C1343" s="41" t="s">
        <v>8298</v>
      </c>
      <c r="D1343" s="42" t="s">
        <v>131</v>
      </c>
      <c r="E1343" s="43">
        <v>817.81</v>
      </c>
      <c r="F1343" s="43">
        <v>15.65</v>
      </c>
      <c r="G1343" s="43">
        <v>833.46</v>
      </c>
      <c r="H1343" s="19">
        <f t="shared" si="20"/>
        <v>9</v>
      </c>
    </row>
    <row r="1344" spans="1:8" x14ac:dyDescent="0.25">
      <c r="A1344" s="40" t="s">
        <v>2709</v>
      </c>
      <c r="B1344" s="40"/>
      <c r="C1344" s="41" t="s">
        <v>8299</v>
      </c>
      <c r="D1344" s="42" t="s">
        <v>131</v>
      </c>
      <c r="E1344" s="43">
        <v>1317.86</v>
      </c>
      <c r="F1344" s="43">
        <v>39.119999999999997</v>
      </c>
      <c r="G1344" s="43">
        <v>1356.98</v>
      </c>
      <c r="H1344" s="19">
        <f t="shared" si="20"/>
        <v>9</v>
      </c>
    </row>
    <row r="1345" spans="1:8" x14ac:dyDescent="0.25">
      <c r="A1345" s="40" t="s">
        <v>2711</v>
      </c>
      <c r="B1345" s="40"/>
      <c r="C1345" s="41" t="s">
        <v>2712</v>
      </c>
      <c r="D1345" s="42" t="s">
        <v>73</v>
      </c>
      <c r="E1345" s="43">
        <v>1270.6500000000001</v>
      </c>
      <c r="F1345" s="43">
        <v>78.239999999999995</v>
      </c>
      <c r="G1345" s="43">
        <v>1348.89</v>
      </c>
      <c r="H1345" s="19">
        <f t="shared" si="20"/>
        <v>9</v>
      </c>
    </row>
    <row r="1346" spans="1:8" ht="30" x14ac:dyDescent="0.25">
      <c r="A1346" s="40" t="s">
        <v>2713</v>
      </c>
      <c r="B1346" s="40"/>
      <c r="C1346" s="41" t="s">
        <v>2714</v>
      </c>
      <c r="D1346" s="42" t="s">
        <v>73</v>
      </c>
      <c r="E1346" s="43">
        <v>1066.6600000000001</v>
      </c>
      <c r="F1346" s="43">
        <v>12.91</v>
      </c>
      <c r="G1346" s="43">
        <v>1079.57</v>
      </c>
      <c r="H1346" s="19">
        <f t="shared" si="20"/>
        <v>9</v>
      </c>
    </row>
    <row r="1347" spans="1:8" ht="30" x14ac:dyDescent="0.25">
      <c r="A1347" s="40" t="s">
        <v>2715</v>
      </c>
      <c r="B1347" s="40"/>
      <c r="C1347" s="41" t="s">
        <v>2716</v>
      </c>
      <c r="D1347" s="42" t="s">
        <v>73</v>
      </c>
      <c r="E1347" s="43">
        <v>1136.8699999999999</v>
      </c>
      <c r="F1347" s="43">
        <v>39.119999999999997</v>
      </c>
      <c r="G1347" s="43">
        <v>1175.99</v>
      </c>
      <c r="H1347" s="19">
        <f t="shared" si="20"/>
        <v>9</v>
      </c>
    </row>
    <row r="1348" spans="1:8" ht="45" x14ac:dyDescent="0.25">
      <c r="A1348" s="40" t="s">
        <v>2717</v>
      </c>
      <c r="B1348" s="40"/>
      <c r="C1348" s="41" t="s">
        <v>2718</v>
      </c>
      <c r="D1348" s="42" t="s">
        <v>73</v>
      </c>
      <c r="E1348" s="43">
        <v>1164.77</v>
      </c>
      <c r="F1348" s="43">
        <v>24.83</v>
      </c>
      <c r="G1348" s="43">
        <v>1189.5999999999999</v>
      </c>
      <c r="H1348" s="19">
        <f t="shared" si="20"/>
        <v>9</v>
      </c>
    </row>
    <row r="1349" spans="1:8" ht="30" x14ac:dyDescent="0.25">
      <c r="A1349" s="40" t="s">
        <v>2719</v>
      </c>
      <c r="B1349" s="40"/>
      <c r="C1349" s="41" t="s">
        <v>2720</v>
      </c>
      <c r="D1349" s="42" t="s">
        <v>73</v>
      </c>
      <c r="E1349" s="43">
        <v>693.34</v>
      </c>
      <c r="F1349" s="43">
        <v>49.44</v>
      </c>
      <c r="G1349" s="43">
        <v>742.78</v>
      </c>
      <c r="H1349" s="19">
        <f t="shared" si="20"/>
        <v>9</v>
      </c>
    </row>
    <row r="1350" spans="1:8" x14ac:dyDescent="0.25">
      <c r="A1350" s="40" t="s">
        <v>2721</v>
      </c>
      <c r="B1350" s="40"/>
      <c r="C1350" s="41" t="s">
        <v>2722</v>
      </c>
      <c r="D1350" s="42" t="s">
        <v>131</v>
      </c>
      <c r="E1350" s="43">
        <v>180.16</v>
      </c>
      <c r="F1350" s="43">
        <v>19.559999999999999</v>
      </c>
      <c r="G1350" s="43">
        <v>199.72</v>
      </c>
      <c r="H1350" s="19">
        <f t="shared" si="20"/>
        <v>9</v>
      </c>
    </row>
    <row r="1351" spans="1:8" x14ac:dyDescent="0.25">
      <c r="A1351" s="40" t="s">
        <v>2723</v>
      </c>
      <c r="B1351" s="40"/>
      <c r="C1351" s="41" t="s">
        <v>2724</v>
      </c>
      <c r="D1351" s="42" t="s">
        <v>131</v>
      </c>
      <c r="E1351" s="43">
        <v>223.63</v>
      </c>
      <c r="F1351" s="43">
        <v>19.559999999999999</v>
      </c>
      <c r="G1351" s="43">
        <v>243.19</v>
      </c>
      <c r="H1351" s="19">
        <f t="shared" si="20"/>
        <v>9</v>
      </c>
    </row>
    <row r="1352" spans="1:8" ht="30" x14ac:dyDescent="0.25">
      <c r="A1352" s="40" t="s">
        <v>2725</v>
      </c>
      <c r="B1352" s="40"/>
      <c r="C1352" s="41" t="s">
        <v>2726</v>
      </c>
      <c r="D1352" s="42" t="s">
        <v>73</v>
      </c>
      <c r="E1352" s="43">
        <v>1262.7</v>
      </c>
      <c r="F1352" s="43">
        <v>56.76</v>
      </c>
      <c r="G1352" s="43">
        <v>1319.46</v>
      </c>
      <c r="H1352" s="19">
        <f t="shared" si="20"/>
        <v>9</v>
      </c>
    </row>
    <row r="1353" spans="1:8" ht="30" x14ac:dyDescent="0.25">
      <c r="A1353" s="40" t="s">
        <v>2727</v>
      </c>
      <c r="B1353" s="40"/>
      <c r="C1353" s="41" t="s">
        <v>2728</v>
      </c>
      <c r="D1353" s="42" t="s">
        <v>73</v>
      </c>
      <c r="E1353" s="43">
        <v>1554.63</v>
      </c>
      <c r="F1353" s="43">
        <v>24.83</v>
      </c>
      <c r="G1353" s="43">
        <v>1579.46</v>
      </c>
      <c r="H1353" s="19">
        <f t="shared" ref="H1353:H1416" si="21">LEN(A1353)</f>
        <v>9</v>
      </c>
    </row>
    <row r="1354" spans="1:8" ht="30" x14ac:dyDescent="0.25">
      <c r="A1354" s="40" t="s">
        <v>2729</v>
      </c>
      <c r="B1354" s="40"/>
      <c r="C1354" s="41" t="s">
        <v>2730</v>
      </c>
      <c r="D1354" s="42" t="s">
        <v>73</v>
      </c>
      <c r="E1354" s="43">
        <v>1047.6199999999999</v>
      </c>
      <c r="F1354" s="43">
        <v>49.44</v>
      </c>
      <c r="G1354" s="43">
        <v>1097.06</v>
      </c>
      <c r="H1354" s="19">
        <f t="shared" si="21"/>
        <v>9</v>
      </c>
    </row>
    <row r="1355" spans="1:8" ht="30" x14ac:dyDescent="0.25">
      <c r="A1355" s="40" t="s">
        <v>2731</v>
      </c>
      <c r="B1355" s="40"/>
      <c r="C1355" s="41" t="s">
        <v>2732</v>
      </c>
      <c r="D1355" s="42" t="s">
        <v>73</v>
      </c>
      <c r="E1355" s="43">
        <v>720.22</v>
      </c>
      <c r="F1355" s="43">
        <v>15.65</v>
      </c>
      <c r="G1355" s="43">
        <v>735.87</v>
      </c>
      <c r="H1355" s="19">
        <f t="shared" si="21"/>
        <v>9</v>
      </c>
    </row>
    <row r="1356" spans="1:8" ht="45" x14ac:dyDescent="0.25">
      <c r="A1356" s="40" t="s">
        <v>2733</v>
      </c>
      <c r="B1356" s="40"/>
      <c r="C1356" s="41" t="s">
        <v>2734</v>
      </c>
      <c r="D1356" s="42" t="s">
        <v>73</v>
      </c>
      <c r="E1356" s="43">
        <v>643.64</v>
      </c>
      <c r="F1356" s="43"/>
      <c r="G1356" s="43">
        <v>643.64</v>
      </c>
      <c r="H1356" s="19">
        <f t="shared" si="21"/>
        <v>9</v>
      </c>
    </row>
    <row r="1357" spans="1:8" x14ac:dyDescent="0.25">
      <c r="A1357" s="40" t="s">
        <v>2735</v>
      </c>
      <c r="B1357" s="40"/>
      <c r="C1357" s="41" t="s">
        <v>2736</v>
      </c>
      <c r="D1357" s="42"/>
      <c r="E1357" s="43"/>
      <c r="F1357" s="43"/>
      <c r="G1357" s="43"/>
      <c r="H1357" s="19">
        <f t="shared" si="21"/>
        <v>5</v>
      </c>
    </row>
    <row r="1358" spans="1:8" ht="30" x14ac:dyDescent="0.25">
      <c r="A1358" s="40" t="s">
        <v>2737</v>
      </c>
      <c r="B1358" s="40"/>
      <c r="C1358" s="41" t="s">
        <v>2738</v>
      </c>
      <c r="D1358" s="42" t="s">
        <v>73</v>
      </c>
      <c r="E1358" s="43">
        <v>3045.66</v>
      </c>
      <c r="F1358" s="43">
        <v>55.1</v>
      </c>
      <c r="G1358" s="43">
        <v>3100.76</v>
      </c>
      <c r="H1358" s="19">
        <f t="shared" si="21"/>
        <v>9</v>
      </c>
    </row>
    <row r="1359" spans="1:8" ht="30" x14ac:dyDescent="0.25">
      <c r="A1359" s="40" t="s">
        <v>2739</v>
      </c>
      <c r="B1359" s="40"/>
      <c r="C1359" s="41" t="s">
        <v>2740</v>
      </c>
      <c r="D1359" s="42" t="s">
        <v>73</v>
      </c>
      <c r="E1359" s="43">
        <v>1793.07</v>
      </c>
      <c r="F1359" s="43">
        <v>55.1</v>
      </c>
      <c r="G1359" s="43">
        <v>1848.17</v>
      </c>
      <c r="H1359" s="19">
        <f t="shared" si="21"/>
        <v>9</v>
      </c>
    </row>
    <row r="1360" spans="1:8" ht="30" x14ac:dyDescent="0.25">
      <c r="A1360" s="40" t="s">
        <v>2741</v>
      </c>
      <c r="B1360" s="40"/>
      <c r="C1360" s="41" t="s">
        <v>2742</v>
      </c>
      <c r="D1360" s="42" t="s">
        <v>73</v>
      </c>
      <c r="E1360" s="43">
        <v>1923.17</v>
      </c>
      <c r="F1360" s="43">
        <v>55.1</v>
      </c>
      <c r="G1360" s="43">
        <v>1978.27</v>
      </c>
      <c r="H1360" s="19">
        <f t="shared" si="21"/>
        <v>9</v>
      </c>
    </row>
    <row r="1361" spans="1:8" ht="30" x14ac:dyDescent="0.25">
      <c r="A1361" s="40" t="s">
        <v>2743</v>
      </c>
      <c r="B1361" s="40"/>
      <c r="C1361" s="41" t="s">
        <v>2744</v>
      </c>
      <c r="D1361" s="42" t="s">
        <v>73</v>
      </c>
      <c r="E1361" s="43">
        <v>2913.21</v>
      </c>
      <c r="F1361" s="43">
        <v>55.1</v>
      </c>
      <c r="G1361" s="43">
        <v>2968.31</v>
      </c>
      <c r="H1361" s="19">
        <f t="shared" si="21"/>
        <v>9</v>
      </c>
    </row>
    <row r="1362" spans="1:8" ht="30" x14ac:dyDescent="0.25">
      <c r="A1362" s="40" t="s">
        <v>2745</v>
      </c>
      <c r="B1362" s="40"/>
      <c r="C1362" s="41" t="s">
        <v>2746</v>
      </c>
      <c r="D1362" s="42" t="s">
        <v>73</v>
      </c>
      <c r="E1362" s="43">
        <v>2348.41</v>
      </c>
      <c r="F1362" s="43">
        <v>100.96</v>
      </c>
      <c r="G1362" s="43">
        <v>2449.37</v>
      </c>
      <c r="H1362" s="19">
        <f t="shared" si="21"/>
        <v>9</v>
      </c>
    </row>
    <row r="1363" spans="1:8" ht="45" x14ac:dyDescent="0.25">
      <c r="A1363" s="40" t="s">
        <v>2747</v>
      </c>
      <c r="B1363" s="40"/>
      <c r="C1363" s="41" t="s">
        <v>2748</v>
      </c>
      <c r="D1363" s="42" t="s">
        <v>73</v>
      </c>
      <c r="E1363" s="43">
        <v>3538.35</v>
      </c>
      <c r="F1363" s="43">
        <v>100.96</v>
      </c>
      <c r="G1363" s="43">
        <v>3639.31</v>
      </c>
      <c r="H1363" s="19">
        <f t="shared" si="21"/>
        <v>9</v>
      </c>
    </row>
    <row r="1364" spans="1:8" ht="45" x14ac:dyDescent="0.25">
      <c r="A1364" s="40" t="s">
        <v>2749</v>
      </c>
      <c r="B1364" s="40"/>
      <c r="C1364" s="41" t="s">
        <v>2750</v>
      </c>
      <c r="D1364" s="42" t="s">
        <v>73</v>
      </c>
      <c r="E1364" s="43">
        <v>2830.03</v>
      </c>
      <c r="F1364" s="43">
        <v>100.96</v>
      </c>
      <c r="G1364" s="43">
        <v>2930.99</v>
      </c>
      <c r="H1364" s="19">
        <f t="shared" si="21"/>
        <v>9</v>
      </c>
    </row>
    <row r="1365" spans="1:8" ht="45" x14ac:dyDescent="0.25">
      <c r="A1365" s="40" t="s">
        <v>2751</v>
      </c>
      <c r="B1365" s="40"/>
      <c r="C1365" s="41" t="s">
        <v>2752</v>
      </c>
      <c r="D1365" s="42" t="s">
        <v>73</v>
      </c>
      <c r="E1365" s="43">
        <v>3581.85</v>
      </c>
      <c r="F1365" s="43">
        <v>100.96</v>
      </c>
      <c r="G1365" s="43">
        <v>3682.81</v>
      </c>
      <c r="H1365" s="19">
        <f t="shared" si="21"/>
        <v>9</v>
      </c>
    </row>
    <row r="1366" spans="1:8" ht="30" x14ac:dyDescent="0.25">
      <c r="A1366" s="40" t="s">
        <v>2753</v>
      </c>
      <c r="B1366" s="40"/>
      <c r="C1366" s="41" t="s">
        <v>2754</v>
      </c>
      <c r="D1366" s="42" t="s">
        <v>73</v>
      </c>
      <c r="E1366" s="43">
        <v>2326.09</v>
      </c>
      <c r="F1366" s="43">
        <v>55.1</v>
      </c>
      <c r="G1366" s="43">
        <v>2381.19</v>
      </c>
      <c r="H1366" s="19">
        <f t="shared" si="21"/>
        <v>9</v>
      </c>
    </row>
    <row r="1367" spans="1:8" ht="30" x14ac:dyDescent="0.25">
      <c r="A1367" s="40" t="s">
        <v>2755</v>
      </c>
      <c r="B1367" s="40"/>
      <c r="C1367" s="41" t="s">
        <v>2756</v>
      </c>
      <c r="D1367" s="42" t="s">
        <v>73</v>
      </c>
      <c r="E1367" s="43">
        <v>2347.52</v>
      </c>
      <c r="F1367" s="43">
        <v>55.1</v>
      </c>
      <c r="G1367" s="43">
        <v>2402.62</v>
      </c>
      <c r="H1367" s="19">
        <f t="shared" si="21"/>
        <v>9</v>
      </c>
    </row>
    <row r="1368" spans="1:8" ht="30" x14ac:dyDescent="0.25">
      <c r="A1368" s="40" t="s">
        <v>2757</v>
      </c>
      <c r="B1368" s="40"/>
      <c r="C1368" s="41" t="s">
        <v>2758</v>
      </c>
      <c r="D1368" s="42" t="s">
        <v>73</v>
      </c>
      <c r="E1368" s="43">
        <v>3483.47</v>
      </c>
      <c r="F1368" s="43">
        <v>55.1</v>
      </c>
      <c r="G1368" s="43">
        <v>3538.57</v>
      </c>
      <c r="H1368" s="19">
        <f t="shared" si="21"/>
        <v>9</v>
      </c>
    </row>
    <row r="1369" spans="1:8" ht="30" x14ac:dyDescent="0.25">
      <c r="A1369" s="40" t="s">
        <v>2759</v>
      </c>
      <c r="B1369" s="40"/>
      <c r="C1369" s="41" t="s">
        <v>2760</v>
      </c>
      <c r="D1369" s="42" t="s">
        <v>73</v>
      </c>
      <c r="E1369" s="43">
        <v>2897.46</v>
      </c>
      <c r="F1369" s="43">
        <v>100.96</v>
      </c>
      <c r="G1369" s="43">
        <v>2998.42</v>
      </c>
      <c r="H1369" s="19">
        <f t="shared" si="21"/>
        <v>9</v>
      </c>
    </row>
    <row r="1370" spans="1:8" ht="45" x14ac:dyDescent="0.25">
      <c r="A1370" s="40" t="s">
        <v>2761</v>
      </c>
      <c r="B1370" s="40"/>
      <c r="C1370" s="41" t="s">
        <v>2762</v>
      </c>
      <c r="D1370" s="42" t="s">
        <v>73</v>
      </c>
      <c r="E1370" s="43">
        <v>4100.96</v>
      </c>
      <c r="F1370" s="43">
        <v>100.96</v>
      </c>
      <c r="G1370" s="43">
        <v>4201.92</v>
      </c>
      <c r="H1370" s="19">
        <f t="shared" si="21"/>
        <v>9</v>
      </c>
    </row>
    <row r="1371" spans="1:8" ht="45" x14ac:dyDescent="0.25">
      <c r="A1371" s="40" t="s">
        <v>2763</v>
      </c>
      <c r="B1371" s="40"/>
      <c r="C1371" s="41" t="s">
        <v>2764</v>
      </c>
      <c r="D1371" s="42" t="s">
        <v>73</v>
      </c>
      <c r="E1371" s="43">
        <v>3138.95</v>
      </c>
      <c r="F1371" s="43">
        <v>100.96</v>
      </c>
      <c r="G1371" s="43">
        <v>3239.91</v>
      </c>
      <c r="H1371" s="19">
        <f t="shared" si="21"/>
        <v>9</v>
      </c>
    </row>
    <row r="1372" spans="1:8" ht="45" x14ac:dyDescent="0.25">
      <c r="A1372" s="40" t="s">
        <v>2765</v>
      </c>
      <c r="B1372" s="40"/>
      <c r="C1372" s="41" t="s">
        <v>2766</v>
      </c>
      <c r="D1372" s="42" t="s">
        <v>73</v>
      </c>
      <c r="E1372" s="43">
        <v>4137.12</v>
      </c>
      <c r="F1372" s="43">
        <v>100.96</v>
      </c>
      <c r="G1372" s="43">
        <v>4238.08</v>
      </c>
      <c r="H1372" s="19">
        <f t="shared" si="21"/>
        <v>9</v>
      </c>
    </row>
    <row r="1373" spans="1:8" ht="45" x14ac:dyDescent="0.25">
      <c r="A1373" s="40" t="s">
        <v>2767</v>
      </c>
      <c r="B1373" s="40"/>
      <c r="C1373" s="41" t="s">
        <v>2768</v>
      </c>
      <c r="D1373" s="42" t="s">
        <v>73</v>
      </c>
      <c r="E1373" s="43">
        <v>4196.8900000000003</v>
      </c>
      <c r="F1373" s="43">
        <v>100.96</v>
      </c>
      <c r="G1373" s="43">
        <v>4297.8500000000004</v>
      </c>
      <c r="H1373" s="19">
        <f t="shared" si="21"/>
        <v>9</v>
      </c>
    </row>
    <row r="1374" spans="1:8" ht="45" x14ac:dyDescent="0.25">
      <c r="A1374" s="40" t="s">
        <v>2769</v>
      </c>
      <c r="B1374" s="40"/>
      <c r="C1374" s="41" t="s">
        <v>2770</v>
      </c>
      <c r="D1374" s="42" t="s">
        <v>73</v>
      </c>
      <c r="E1374" s="43">
        <v>4027.68</v>
      </c>
      <c r="F1374" s="43">
        <v>55.1</v>
      </c>
      <c r="G1374" s="43">
        <v>4082.78</v>
      </c>
      <c r="H1374" s="19">
        <f t="shared" si="21"/>
        <v>9</v>
      </c>
    </row>
    <row r="1375" spans="1:8" ht="30" x14ac:dyDescent="0.25">
      <c r="A1375" s="40" t="s">
        <v>2771</v>
      </c>
      <c r="B1375" s="40"/>
      <c r="C1375" s="41" t="s">
        <v>2772</v>
      </c>
      <c r="D1375" s="42" t="s">
        <v>73</v>
      </c>
      <c r="E1375" s="43">
        <v>2550.41</v>
      </c>
      <c r="F1375" s="43">
        <v>55.1</v>
      </c>
      <c r="G1375" s="43">
        <v>2605.5100000000002</v>
      </c>
      <c r="H1375" s="19">
        <f t="shared" si="21"/>
        <v>9</v>
      </c>
    </row>
    <row r="1376" spans="1:8" ht="45" x14ac:dyDescent="0.25">
      <c r="A1376" s="40" t="s">
        <v>2773</v>
      </c>
      <c r="B1376" s="40"/>
      <c r="C1376" s="41" t="s">
        <v>2774</v>
      </c>
      <c r="D1376" s="42" t="s">
        <v>73</v>
      </c>
      <c r="E1376" s="43">
        <v>4325.53</v>
      </c>
      <c r="F1376" s="43">
        <v>55.1</v>
      </c>
      <c r="G1376" s="43">
        <v>4380.63</v>
      </c>
      <c r="H1376" s="19">
        <f t="shared" si="21"/>
        <v>9</v>
      </c>
    </row>
    <row r="1377" spans="1:8" ht="45" x14ac:dyDescent="0.25">
      <c r="A1377" s="40" t="s">
        <v>2775</v>
      </c>
      <c r="B1377" s="40"/>
      <c r="C1377" s="41" t="s">
        <v>2776</v>
      </c>
      <c r="D1377" s="42" t="s">
        <v>73</v>
      </c>
      <c r="E1377" s="43">
        <v>3833.1</v>
      </c>
      <c r="F1377" s="43">
        <v>221.16</v>
      </c>
      <c r="G1377" s="43">
        <v>4054.26</v>
      </c>
      <c r="H1377" s="19">
        <f t="shared" si="21"/>
        <v>9</v>
      </c>
    </row>
    <row r="1378" spans="1:8" ht="30" x14ac:dyDescent="0.25">
      <c r="A1378" s="40" t="s">
        <v>2777</v>
      </c>
      <c r="B1378" s="40"/>
      <c r="C1378" s="41" t="s">
        <v>2778</v>
      </c>
      <c r="D1378" s="42" t="s">
        <v>73</v>
      </c>
      <c r="E1378" s="43">
        <v>3352.16</v>
      </c>
      <c r="F1378" s="43">
        <v>55.1</v>
      </c>
      <c r="G1378" s="43">
        <v>3407.26</v>
      </c>
      <c r="H1378" s="19">
        <f t="shared" si="21"/>
        <v>9</v>
      </c>
    </row>
    <row r="1379" spans="1:8" ht="30" x14ac:dyDescent="0.25">
      <c r="A1379" s="40" t="s">
        <v>2779</v>
      </c>
      <c r="B1379" s="40"/>
      <c r="C1379" s="41" t="s">
        <v>2780</v>
      </c>
      <c r="D1379" s="42" t="s">
        <v>73</v>
      </c>
      <c r="E1379" s="43">
        <v>1644.38</v>
      </c>
      <c r="F1379" s="43">
        <v>55.1</v>
      </c>
      <c r="G1379" s="43">
        <v>1699.48</v>
      </c>
      <c r="H1379" s="19">
        <f t="shared" si="21"/>
        <v>9</v>
      </c>
    </row>
    <row r="1380" spans="1:8" ht="30" x14ac:dyDescent="0.25">
      <c r="A1380" s="40" t="s">
        <v>2781</v>
      </c>
      <c r="B1380" s="40"/>
      <c r="C1380" s="41" t="s">
        <v>2782</v>
      </c>
      <c r="D1380" s="42" t="s">
        <v>73</v>
      </c>
      <c r="E1380" s="43">
        <v>2668.29</v>
      </c>
      <c r="F1380" s="43">
        <v>55.1</v>
      </c>
      <c r="G1380" s="43">
        <v>2723.39</v>
      </c>
      <c r="H1380" s="19">
        <f t="shared" si="21"/>
        <v>9</v>
      </c>
    </row>
    <row r="1381" spans="1:8" ht="30" x14ac:dyDescent="0.25">
      <c r="A1381" s="40" t="s">
        <v>2783</v>
      </c>
      <c r="B1381" s="40"/>
      <c r="C1381" s="41" t="s">
        <v>2784</v>
      </c>
      <c r="D1381" s="42" t="s">
        <v>73</v>
      </c>
      <c r="E1381" s="43">
        <v>2186.06</v>
      </c>
      <c r="F1381" s="43">
        <v>55.1</v>
      </c>
      <c r="G1381" s="43">
        <v>2241.16</v>
      </c>
      <c r="H1381" s="19">
        <f t="shared" si="21"/>
        <v>9</v>
      </c>
    </row>
    <row r="1382" spans="1:8" x14ac:dyDescent="0.25">
      <c r="A1382" s="40" t="s">
        <v>2785</v>
      </c>
      <c r="B1382" s="40"/>
      <c r="C1382" s="41" t="s">
        <v>2786</v>
      </c>
      <c r="D1382" s="42"/>
      <c r="E1382" s="43"/>
      <c r="F1382" s="43"/>
      <c r="G1382" s="43"/>
      <c r="H1382" s="19">
        <f t="shared" si="21"/>
        <v>5</v>
      </c>
    </row>
    <row r="1383" spans="1:8" ht="30" x14ac:dyDescent="0.25">
      <c r="A1383" s="40" t="s">
        <v>2787</v>
      </c>
      <c r="B1383" s="40"/>
      <c r="C1383" s="41" t="s">
        <v>2788</v>
      </c>
      <c r="D1383" s="42" t="s">
        <v>131</v>
      </c>
      <c r="E1383" s="43">
        <v>1204.18</v>
      </c>
      <c r="F1383" s="43">
        <v>45.86</v>
      </c>
      <c r="G1383" s="43">
        <v>1250.04</v>
      </c>
      <c r="H1383" s="19">
        <f t="shared" si="21"/>
        <v>9</v>
      </c>
    </row>
    <row r="1384" spans="1:8" x14ac:dyDescent="0.25">
      <c r="A1384" s="40" t="s">
        <v>2789</v>
      </c>
      <c r="B1384" s="40"/>
      <c r="C1384" s="41" t="s">
        <v>2790</v>
      </c>
      <c r="D1384" s="42"/>
      <c r="E1384" s="43"/>
      <c r="F1384" s="43"/>
      <c r="G1384" s="43"/>
      <c r="H1384" s="19">
        <f t="shared" si="21"/>
        <v>5</v>
      </c>
    </row>
    <row r="1385" spans="1:8" ht="30" x14ac:dyDescent="0.25">
      <c r="A1385" s="40" t="s">
        <v>2791</v>
      </c>
      <c r="B1385" s="40"/>
      <c r="C1385" s="41" t="s">
        <v>2792</v>
      </c>
      <c r="D1385" s="42" t="s">
        <v>73</v>
      </c>
      <c r="E1385" s="43">
        <v>855.13</v>
      </c>
      <c r="F1385" s="43">
        <v>39.119999999999997</v>
      </c>
      <c r="G1385" s="43">
        <v>894.25</v>
      </c>
      <c r="H1385" s="19">
        <f t="shared" si="21"/>
        <v>9</v>
      </c>
    </row>
    <row r="1386" spans="1:8" ht="30" x14ac:dyDescent="0.25">
      <c r="A1386" s="40" t="s">
        <v>2793</v>
      </c>
      <c r="B1386" s="40"/>
      <c r="C1386" s="41" t="s">
        <v>2794</v>
      </c>
      <c r="D1386" s="42" t="s">
        <v>73</v>
      </c>
      <c r="E1386" s="43">
        <v>926.91</v>
      </c>
      <c r="F1386" s="43">
        <v>109.86</v>
      </c>
      <c r="G1386" s="43">
        <v>1036.77</v>
      </c>
      <c r="H1386" s="19">
        <f t="shared" si="21"/>
        <v>9</v>
      </c>
    </row>
    <row r="1387" spans="1:8" x14ac:dyDescent="0.25">
      <c r="A1387" s="40" t="s">
        <v>2795</v>
      </c>
      <c r="B1387" s="40"/>
      <c r="C1387" s="41" t="s">
        <v>2796</v>
      </c>
      <c r="D1387" s="42"/>
      <c r="E1387" s="43"/>
      <c r="F1387" s="43"/>
      <c r="G1387" s="43"/>
      <c r="H1387" s="19">
        <f t="shared" si="21"/>
        <v>5</v>
      </c>
    </row>
    <row r="1388" spans="1:8" ht="30" x14ac:dyDescent="0.25">
      <c r="A1388" s="40" t="s">
        <v>2797</v>
      </c>
      <c r="B1388" s="40"/>
      <c r="C1388" s="41" t="s">
        <v>2798</v>
      </c>
      <c r="D1388" s="42" t="s">
        <v>131</v>
      </c>
      <c r="E1388" s="43">
        <v>747.37</v>
      </c>
      <c r="F1388" s="43">
        <v>46.95</v>
      </c>
      <c r="G1388" s="43">
        <v>794.32</v>
      </c>
      <c r="H1388" s="19">
        <f t="shared" si="21"/>
        <v>9</v>
      </c>
    </row>
    <row r="1389" spans="1:8" ht="30" x14ac:dyDescent="0.25">
      <c r="A1389" s="40" t="s">
        <v>2799</v>
      </c>
      <c r="B1389" s="40"/>
      <c r="C1389" s="41" t="s">
        <v>2800</v>
      </c>
      <c r="D1389" s="42" t="s">
        <v>131</v>
      </c>
      <c r="E1389" s="43">
        <v>509.79</v>
      </c>
      <c r="F1389" s="43">
        <v>19.559999999999999</v>
      </c>
      <c r="G1389" s="43">
        <v>529.35</v>
      </c>
      <c r="H1389" s="19">
        <f t="shared" si="21"/>
        <v>9</v>
      </c>
    </row>
    <row r="1390" spans="1:8" ht="30" x14ac:dyDescent="0.25">
      <c r="A1390" s="40" t="s">
        <v>2801</v>
      </c>
      <c r="B1390" s="40"/>
      <c r="C1390" s="41" t="s">
        <v>2802</v>
      </c>
      <c r="D1390" s="42" t="s">
        <v>131</v>
      </c>
      <c r="E1390" s="43">
        <v>640.48</v>
      </c>
      <c r="F1390" s="43">
        <v>39.119999999999997</v>
      </c>
      <c r="G1390" s="43">
        <v>679.6</v>
      </c>
      <c r="H1390" s="19">
        <f t="shared" si="21"/>
        <v>9</v>
      </c>
    </row>
    <row r="1391" spans="1:8" x14ac:dyDescent="0.25">
      <c r="A1391" s="40" t="s">
        <v>2803</v>
      </c>
      <c r="B1391" s="40"/>
      <c r="C1391" s="41" t="s">
        <v>2804</v>
      </c>
      <c r="D1391" s="42"/>
      <c r="E1391" s="43"/>
      <c r="F1391" s="43"/>
      <c r="G1391" s="43"/>
      <c r="H1391" s="19">
        <f t="shared" si="21"/>
        <v>5</v>
      </c>
    </row>
    <row r="1392" spans="1:8" x14ac:dyDescent="0.25">
      <c r="A1392" s="40" t="s">
        <v>2805</v>
      </c>
      <c r="B1392" s="40"/>
      <c r="C1392" s="41" t="s">
        <v>2806</v>
      </c>
      <c r="D1392" s="42" t="s">
        <v>73</v>
      </c>
      <c r="E1392" s="43"/>
      <c r="F1392" s="43">
        <v>39.119999999999997</v>
      </c>
      <c r="G1392" s="43">
        <v>39.119999999999997</v>
      </c>
      <c r="H1392" s="19">
        <f t="shared" si="21"/>
        <v>9</v>
      </c>
    </row>
    <row r="1393" spans="1:8" x14ac:dyDescent="0.25">
      <c r="A1393" s="40" t="s">
        <v>2807</v>
      </c>
      <c r="B1393" s="40"/>
      <c r="C1393" s="41" t="s">
        <v>2808</v>
      </c>
      <c r="D1393" s="42" t="s">
        <v>131</v>
      </c>
      <c r="E1393" s="43">
        <v>1.86</v>
      </c>
      <c r="F1393" s="43">
        <v>10.17</v>
      </c>
      <c r="G1393" s="43">
        <v>12.03</v>
      </c>
      <c r="H1393" s="19">
        <f t="shared" si="21"/>
        <v>9</v>
      </c>
    </row>
    <row r="1394" spans="1:8" x14ac:dyDescent="0.25">
      <c r="A1394" s="40" t="s">
        <v>2809</v>
      </c>
      <c r="B1394" s="40"/>
      <c r="C1394" s="41" t="s">
        <v>2810</v>
      </c>
      <c r="D1394" s="42" t="s">
        <v>131</v>
      </c>
      <c r="E1394" s="43"/>
      <c r="F1394" s="43">
        <v>23.47</v>
      </c>
      <c r="G1394" s="43">
        <v>23.47</v>
      </c>
      <c r="H1394" s="19">
        <f t="shared" si="21"/>
        <v>9</v>
      </c>
    </row>
    <row r="1395" spans="1:8" x14ac:dyDescent="0.25">
      <c r="A1395" s="40" t="s">
        <v>2811</v>
      </c>
      <c r="B1395" s="40"/>
      <c r="C1395" s="41" t="s">
        <v>2812</v>
      </c>
      <c r="D1395" s="42" t="s">
        <v>131</v>
      </c>
      <c r="E1395" s="43">
        <v>30.02</v>
      </c>
      <c r="F1395" s="43">
        <v>24.44</v>
      </c>
      <c r="G1395" s="43">
        <v>54.46</v>
      </c>
      <c r="H1395" s="19">
        <f t="shared" si="21"/>
        <v>9</v>
      </c>
    </row>
    <row r="1396" spans="1:8" x14ac:dyDescent="0.25">
      <c r="A1396" s="40" t="s">
        <v>2813</v>
      </c>
      <c r="B1396" s="40"/>
      <c r="C1396" s="41" t="s">
        <v>2814</v>
      </c>
      <c r="D1396" s="42" t="s">
        <v>334</v>
      </c>
      <c r="E1396" s="43">
        <v>3787.27</v>
      </c>
      <c r="F1396" s="43">
        <v>91.72</v>
      </c>
      <c r="G1396" s="43">
        <v>3878.99</v>
      </c>
      <c r="H1396" s="19">
        <f t="shared" si="21"/>
        <v>9</v>
      </c>
    </row>
    <row r="1397" spans="1:8" x14ac:dyDescent="0.25">
      <c r="A1397" s="40" t="s">
        <v>2815</v>
      </c>
      <c r="B1397" s="40"/>
      <c r="C1397" s="41" t="s">
        <v>2816</v>
      </c>
      <c r="D1397" s="42" t="s">
        <v>131</v>
      </c>
      <c r="E1397" s="43">
        <v>262.97000000000003</v>
      </c>
      <c r="F1397" s="43">
        <v>10.17</v>
      </c>
      <c r="G1397" s="43">
        <v>273.14</v>
      </c>
      <c r="H1397" s="19">
        <f t="shared" si="21"/>
        <v>9</v>
      </c>
    </row>
    <row r="1398" spans="1:8" ht="30" x14ac:dyDescent="0.25">
      <c r="A1398" s="40" t="s">
        <v>2817</v>
      </c>
      <c r="B1398" s="40"/>
      <c r="C1398" s="41" t="s">
        <v>2818</v>
      </c>
      <c r="D1398" s="42" t="s">
        <v>131</v>
      </c>
      <c r="E1398" s="43">
        <v>309.89999999999998</v>
      </c>
      <c r="F1398" s="43">
        <v>10.17</v>
      </c>
      <c r="G1398" s="43">
        <v>320.07</v>
      </c>
      <c r="H1398" s="19">
        <f t="shared" si="21"/>
        <v>9</v>
      </c>
    </row>
    <row r="1399" spans="1:8" x14ac:dyDescent="0.25">
      <c r="A1399" s="40" t="s">
        <v>2819</v>
      </c>
      <c r="B1399" s="40"/>
      <c r="C1399" s="41" t="s">
        <v>2820</v>
      </c>
      <c r="D1399" s="42" t="s">
        <v>73</v>
      </c>
      <c r="E1399" s="43">
        <v>281.38</v>
      </c>
      <c r="F1399" s="43">
        <v>46.95</v>
      </c>
      <c r="G1399" s="43">
        <v>328.33</v>
      </c>
      <c r="H1399" s="19">
        <f t="shared" si="21"/>
        <v>9</v>
      </c>
    </row>
    <row r="1400" spans="1:8" x14ac:dyDescent="0.25">
      <c r="A1400" s="40" t="s">
        <v>2821</v>
      </c>
      <c r="B1400" s="40"/>
      <c r="C1400" s="41" t="s">
        <v>2822</v>
      </c>
      <c r="D1400" s="42" t="s">
        <v>73</v>
      </c>
      <c r="E1400" s="43">
        <v>113.94</v>
      </c>
      <c r="F1400" s="43">
        <v>8.51</v>
      </c>
      <c r="G1400" s="43">
        <v>122.45</v>
      </c>
      <c r="H1400" s="19">
        <f t="shared" si="21"/>
        <v>9</v>
      </c>
    </row>
    <row r="1401" spans="1:8" ht="30" x14ac:dyDescent="0.25">
      <c r="A1401" s="40" t="s">
        <v>2823</v>
      </c>
      <c r="B1401" s="40"/>
      <c r="C1401" s="41" t="s">
        <v>2824</v>
      </c>
      <c r="D1401" s="42" t="s">
        <v>73</v>
      </c>
      <c r="E1401" s="43">
        <v>41.65</v>
      </c>
      <c r="F1401" s="43">
        <v>8.51</v>
      </c>
      <c r="G1401" s="43">
        <v>50.16</v>
      </c>
      <c r="H1401" s="19">
        <f t="shared" si="21"/>
        <v>9</v>
      </c>
    </row>
    <row r="1402" spans="1:8" ht="30" x14ac:dyDescent="0.25">
      <c r="A1402" s="40" t="s">
        <v>2825</v>
      </c>
      <c r="B1402" s="40"/>
      <c r="C1402" s="41" t="s">
        <v>2826</v>
      </c>
      <c r="D1402" s="42" t="s">
        <v>73</v>
      </c>
      <c r="E1402" s="43">
        <v>650.04999999999995</v>
      </c>
      <c r="F1402" s="43">
        <v>83.78</v>
      </c>
      <c r="G1402" s="43">
        <v>733.83</v>
      </c>
      <c r="H1402" s="19">
        <f t="shared" si="21"/>
        <v>9</v>
      </c>
    </row>
    <row r="1403" spans="1:8" ht="30" x14ac:dyDescent="0.25">
      <c r="A1403" s="40" t="s">
        <v>2827</v>
      </c>
      <c r="B1403" s="40"/>
      <c r="C1403" s="41" t="s">
        <v>2828</v>
      </c>
      <c r="D1403" s="42" t="s">
        <v>73</v>
      </c>
      <c r="E1403" s="43">
        <v>1151.95</v>
      </c>
      <c r="F1403" s="43">
        <v>83.78</v>
      </c>
      <c r="G1403" s="43">
        <v>1235.73</v>
      </c>
      <c r="H1403" s="19">
        <f t="shared" si="21"/>
        <v>9</v>
      </c>
    </row>
    <row r="1404" spans="1:8" x14ac:dyDescent="0.25">
      <c r="A1404" s="40" t="s">
        <v>2829</v>
      </c>
      <c r="B1404" s="40"/>
      <c r="C1404" s="41" t="s">
        <v>2830</v>
      </c>
      <c r="D1404" s="42"/>
      <c r="E1404" s="43"/>
      <c r="F1404" s="43"/>
      <c r="G1404" s="43"/>
      <c r="H1404" s="19">
        <f t="shared" si="21"/>
        <v>2</v>
      </c>
    </row>
    <row r="1405" spans="1:8" x14ac:dyDescent="0.25">
      <c r="A1405" s="40" t="s">
        <v>2831</v>
      </c>
      <c r="B1405" s="40"/>
      <c r="C1405" s="41" t="s">
        <v>2832</v>
      </c>
      <c r="D1405" s="42"/>
      <c r="E1405" s="43"/>
      <c r="F1405" s="43"/>
      <c r="G1405" s="43"/>
      <c r="H1405" s="19">
        <f t="shared" si="21"/>
        <v>5</v>
      </c>
    </row>
    <row r="1406" spans="1:8" x14ac:dyDescent="0.25">
      <c r="A1406" s="40" t="s">
        <v>2833</v>
      </c>
      <c r="B1406" s="40"/>
      <c r="C1406" s="41" t="s">
        <v>2834</v>
      </c>
      <c r="D1406" s="42" t="s">
        <v>73</v>
      </c>
      <c r="E1406" s="43">
        <v>801.82</v>
      </c>
      <c r="F1406" s="43">
        <v>58.68</v>
      </c>
      <c r="G1406" s="43">
        <v>860.5</v>
      </c>
      <c r="H1406" s="19">
        <f t="shared" si="21"/>
        <v>9</v>
      </c>
    </row>
    <row r="1407" spans="1:8" x14ac:dyDescent="0.25">
      <c r="A1407" s="40" t="s">
        <v>2835</v>
      </c>
      <c r="B1407" s="40"/>
      <c r="C1407" s="41" t="s">
        <v>2836</v>
      </c>
      <c r="D1407" s="42" t="s">
        <v>73</v>
      </c>
      <c r="E1407" s="43">
        <v>369.08</v>
      </c>
      <c r="F1407" s="43">
        <v>58.68</v>
      </c>
      <c r="G1407" s="43">
        <v>427.76</v>
      </c>
      <c r="H1407" s="19">
        <f t="shared" si="21"/>
        <v>9</v>
      </c>
    </row>
    <row r="1408" spans="1:8" x14ac:dyDescent="0.25">
      <c r="A1408" s="40" t="s">
        <v>2837</v>
      </c>
      <c r="B1408" s="40"/>
      <c r="C1408" s="41" t="s">
        <v>2838</v>
      </c>
      <c r="D1408" s="42" t="s">
        <v>73</v>
      </c>
      <c r="E1408" s="43">
        <v>1155.54</v>
      </c>
      <c r="F1408" s="43">
        <v>58.68</v>
      </c>
      <c r="G1408" s="43">
        <v>1214.22</v>
      </c>
      <c r="H1408" s="19">
        <f t="shared" si="21"/>
        <v>9</v>
      </c>
    </row>
    <row r="1409" spans="1:8" x14ac:dyDescent="0.25">
      <c r="A1409" s="40" t="s">
        <v>2839</v>
      </c>
      <c r="B1409" s="40"/>
      <c r="C1409" s="41" t="s">
        <v>2840</v>
      </c>
      <c r="D1409" s="42" t="s">
        <v>73</v>
      </c>
      <c r="E1409" s="43">
        <v>678.76</v>
      </c>
      <c r="F1409" s="43">
        <v>58.68</v>
      </c>
      <c r="G1409" s="43">
        <v>737.44</v>
      </c>
      <c r="H1409" s="19">
        <f t="shared" si="21"/>
        <v>9</v>
      </c>
    </row>
    <row r="1410" spans="1:8" x14ac:dyDescent="0.25">
      <c r="A1410" s="40" t="s">
        <v>2841</v>
      </c>
      <c r="B1410" s="40"/>
      <c r="C1410" s="41" t="s">
        <v>2842</v>
      </c>
      <c r="D1410" s="42" t="s">
        <v>73</v>
      </c>
      <c r="E1410" s="43">
        <v>860.2</v>
      </c>
      <c r="F1410" s="43">
        <v>58.68</v>
      </c>
      <c r="G1410" s="43">
        <v>918.88</v>
      </c>
      <c r="H1410" s="19">
        <f t="shared" si="21"/>
        <v>9</v>
      </c>
    </row>
    <row r="1411" spans="1:8" x14ac:dyDescent="0.25">
      <c r="A1411" s="40" t="s">
        <v>2843</v>
      </c>
      <c r="B1411" s="40"/>
      <c r="C1411" s="41" t="s">
        <v>2844</v>
      </c>
      <c r="D1411" s="42" t="s">
        <v>73</v>
      </c>
      <c r="E1411" s="43">
        <v>238.03</v>
      </c>
      <c r="F1411" s="43">
        <v>58.68</v>
      </c>
      <c r="G1411" s="43">
        <v>296.70999999999998</v>
      </c>
      <c r="H1411" s="19">
        <f t="shared" si="21"/>
        <v>9</v>
      </c>
    </row>
    <row r="1412" spans="1:8" x14ac:dyDescent="0.25">
      <c r="A1412" s="40" t="s">
        <v>2845</v>
      </c>
      <c r="B1412" s="40"/>
      <c r="C1412" s="41" t="s">
        <v>2846</v>
      </c>
      <c r="D1412" s="42" t="s">
        <v>73</v>
      </c>
      <c r="E1412" s="43">
        <v>1032.5</v>
      </c>
      <c r="F1412" s="43">
        <v>58.68</v>
      </c>
      <c r="G1412" s="43">
        <v>1091.18</v>
      </c>
      <c r="H1412" s="19">
        <f t="shared" si="21"/>
        <v>9</v>
      </c>
    </row>
    <row r="1413" spans="1:8" ht="30" x14ac:dyDescent="0.25">
      <c r="A1413" s="40" t="s">
        <v>2847</v>
      </c>
      <c r="B1413" s="40"/>
      <c r="C1413" s="41" t="s">
        <v>2848</v>
      </c>
      <c r="D1413" s="42" t="s">
        <v>73</v>
      </c>
      <c r="E1413" s="43">
        <v>377.46</v>
      </c>
      <c r="F1413" s="43">
        <v>58.68</v>
      </c>
      <c r="G1413" s="43">
        <v>436.14</v>
      </c>
      <c r="H1413" s="19">
        <f t="shared" si="21"/>
        <v>9</v>
      </c>
    </row>
    <row r="1414" spans="1:8" x14ac:dyDescent="0.25">
      <c r="A1414" s="40" t="s">
        <v>2849</v>
      </c>
      <c r="B1414" s="40"/>
      <c r="C1414" s="41" t="s">
        <v>2850</v>
      </c>
      <c r="D1414" s="42" t="s">
        <v>73</v>
      </c>
      <c r="E1414" s="43">
        <v>1140.01</v>
      </c>
      <c r="F1414" s="43">
        <v>58.68</v>
      </c>
      <c r="G1414" s="43">
        <v>1198.69</v>
      </c>
      <c r="H1414" s="19">
        <f t="shared" si="21"/>
        <v>9</v>
      </c>
    </row>
    <row r="1415" spans="1:8" x14ac:dyDescent="0.25">
      <c r="A1415" s="40" t="s">
        <v>2851</v>
      </c>
      <c r="B1415" s="40"/>
      <c r="C1415" s="41" t="s">
        <v>2852</v>
      </c>
      <c r="D1415" s="42" t="s">
        <v>73</v>
      </c>
      <c r="E1415" s="43">
        <v>1092.06</v>
      </c>
      <c r="F1415" s="43">
        <v>58.68</v>
      </c>
      <c r="G1415" s="43">
        <v>1150.74</v>
      </c>
      <c r="H1415" s="19">
        <f t="shared" si="21"/>
        <v>9</v>
      </c>
    </row>
    <row r="1416" spans="1:8" ht="30" x14ac:dyDescent="0.25">
      <c r="A1416" s="40" t="s">
        <v>2853</v>
      </c>
      <c r="B1416" s="40"/>
      <c r="C1416" s="41" t="s">
        <v>2854</v>
      </c>
      <c r="D1416" s="42" t="s">
        <v>73</v>
      </c>
      <c r="E1416" s="43">
        <v>499.96</v>
      </c>
      <c r="F1416" s="43"/>
      <c r="G1416" s="43">
        <v>499.96</v>
      </c>
      <c r="H1416" s="19">
        <f t="shared" si="21"/>
        <v>9</v>
      </c>
    </row>
    <row r="1417" spans="1:8" x14ac:dyDescent="0.25">
      <c r="A1417" s="40" t="s">
        <v>2855</v>
      </c>
      <c r="B1417" s="40"/>
      <c r="C1417" s="41" t="s">
        <v>2856</v>
      </c>
      <c r="D1417" s="42" t="s">
        <v>73</v>
      </c>
      <c r="E1417" s="43">
        <v>1110.29</v>
      </c>
      <c r="F1417" s="43">
        <v>45.1</v>
      </c>
      <c r="G1417" s="43">
        <v>1155.3900000000001</v>
      </c>
      <c r="H1417" s="19">
        <f t="shared" ref="H1417:H1480" si="22">LEN(A1417)</f>
        <v>9</v>
      </c>
    </row>
    <row r="1418" spans="1:8" x14ac:dyDescent="0.25">
      <c r="A1418" s="40" t="s">
        <v>2857</v>
      </c>
      <c r="B1418" s="40"/>
      <c r="C1418" s="41" t="s">
        <v>2858</v>
      </c>
      <c r="D1418" s="42" t="s">
        <v>73</v>
      </c>
      <c r="E1418" s="43">
        <v>1685.37</v>
      </c>
      <c r="F1418" s="43">
        <v>58.68</v>
      </c>
      <c r="G1418" s="43">
        <v>1744.05</v>
      </c>
      <c r="H1418" s="19">
        <f t="shared" si="22"/>
        <v>9</v>
      </c>
    </row>
    <row r="1419" spans="1:8" x14ac:dyDescent="0.25">
      <c r="A1419" s="40" t="s">
        <v>2859</v>
      </c>
      <c r="B1419" s="40"/>
      <c r="C1419" s="41" t="s">
        <v>2860</v>
      </c>
      <c r="D1419" s="42" t="s">
        <v>73</v>
      </c>
      <c r="E1419" s="43">
        <v>1410.81</v>
      </c>
      <c r="F1419" s="43">
        <v>58.68</v>
      </c>
      <c r="G1419" s="43">
        <v>1469.49</v>
      </c>
      <c r="H1419" s="19">
        <f t="shared" si="22"/>
        <v>9</v>
      </c>
    </row>
    <row r="1420" spans="1:8" x14ac:dyDescent="0.25">
      <c r="A1420" s="40" t="s">
        <v>2861</v>
      </c>
      <c r="B1420" s="40"/>
      <c r="C1420" s="41" t="s">
        <v>2862</v>
      </c>
      <c r="D1420" s="42" t="s">
        <v>73</v>
      </c>
      <c r="E1420" s="43">
        <v>780.03</v>
      </c>
      <c r="F1420" s="43">
        <v>58.68</v>
      </c>
      <c r="G1420" s="43">
        <v>838.71</v>
      </c>
      <c r="H1420" s="19">
        <f t="shared" si="22"/>
        <v>9</v>
      </c>
    </row>
    <row r="1421" spans="1:8" x14ac:dyDescent="0.25">
      <c r="A1421" s="40" t="s">
        <v>2863</v>
      </c>
      <c r="B1421" s="40"/>
      <c r="C1421" s="41" t="s">
        <v>2864</v>
      </c>
      <c r="D1421" s="42" t="s">
        <v>73</v>
      </c>
      <c r="E1421" s="43">
        <v>691.42</v>
      </c>
      <c r="F1421" s="43">
        <v>45.1</v>
      </c>
      <c r="G1421" s="43">
        <v>736.52</v>
      </c>
      <c r="H1421" s="19">
        <f t="shared" si="22"/>
        <v>9</v>
      </c>
    </row>
    <row r="1422" spans="1:8" x14ac:dyDescent="0.25">
      <c r="A1422" s="40" t="s">
        <v>2865</v>
      </c>
      <c r="B1422" s="40"/>
      <c r="C1422" s="41" t="s">
        <v>2866</v>
      </c>
      <c r="D1422" s="42" t="s">
        <v>73</v>
      </c>
      <c r="E1422" s="43">
        <v>969.28</v>
      </c>
      <c r="F1422" s="43">
        <v>45.1</v>
      </c>
      <c r="G1422" s="43">
        <v>1014.38</v>
      </c>
      <c r="H1422" s="19">
        <f t="shared" si="22"/>
        <v>9</v>
      </c>
    </row>
    <row r="1423" spans="1:8" x14ac:dyDescent="0.25">
      <c r="A1423" s="40" t="s">
        <v>2867</v>
      </c>
      <c r="B1423" s="40"/>
      <c r="C1423" s="41" t="s">
        <v>2868</v>
      </c>
      <c r="D1423" s="42" t="s">
        <v>73</v>
      </c>
      <c r="E1423" s="43">
        <v>830.11</v>
      </c>
      <c r="F1423" s="43">
        <v>33.83</v>
      </c>
      <c r="G1423" s="43">
        <v>863.94</v>
      </c>
      <c r="H1423" s="19">
        <f t="shared" si="22"/>
        <v>9</v>
      </c>
    </row>
    <row r="1424" spans="1:8" x14ac:dyDescent="0.25">
      <c r="A1424" s="40" t="s">
        <v>2869</v>
      </c>
      <c r="B1424" s="40"/>
      <c r="C1424" s="41" t="s">
        <v>2870</v>
      </c>
      <c r="D1424" s="42" t="s">
        <v>73</v>
      </c>
      <c r="E1424" s="43">
        <v>917</v>
      </c>
      <c r="F1424" s="43">
        <v>33.83</v>
      </c>
      <c r="G1424" s="43">
        <v>950.83</v>
      </c>
      <c r="H1424" s="19">
        <f t="shared" si="22"/>
        <v>9</v>
      </c>
    </row>
    <row r="1425" spans="1:8" x14ac:dyDescent="0.25">
      <c r="A1425" s="40" t="s">
        <v>2871</v>
      </c>
      <c r="B1425" s="40"/>
      <c r="C1425" s="41" t="s">
        <v>2872</v>
      </c>
      <c r="D1425" s="42" t="s">
        <v>73</v>
      </c>
      <c r="E1425" s="43">
        <v>1266.1500000000001</v>
      </c>
      <c r="F1425" s="43">
        <v>33.83</v>
      </c>
      <c r="G1425" s="43">
        <v>1299.98</v>
      </c>
      <c r="H1425" s="19">
        <f t="shared" si="22"/>
        <v>9</v>
      </c>
    </row>
    <row r="1426" spans="1:8" x14ac:dyDescent="0.25">
      <c r="A1426" s="40" t="s">
        <v>2873</v>
      </c>
      <c r="B1426" s="40"/>
      <c r="C1426" s="41" t="s">
        <v>2874</v>
      </c>
      <c r="D1426" s="42" t="s">
        <v>73</v>
      </c>
      <c r="E1426" s="43">
        <v>691.21</v>
      </c>
      <c r="F1426" s="43"/>
      <c r="G1426" s="43">
        <v>691.21</v>
      </c>
      <c r="H1426" s="19">
        <f t="shared" si="22"/>
        <v>9</v>
      </c>
    </row>
    <row r="1427" spans="1:8" ht="30" x14ac:dyDescent="0.25">
      <c r="A1427" s="40" t="s">
        <v>2875</v>
      </c>
      <c r="B1427" s="40"/>
      <c r="C1427" s="41" t="s">
        <v>2876</v>
      </c>
      <c r="D1427" s="42" t="s">
        <v>73</v>
      </c>
      <c r="E1427" s="43">
        <v>1548.7</v>
      </c>
      <c r="F1427" s="43"/>
      <c r="G1427" s="43">
        <v>1548.7</v>
      </c>
      <c r="H1427" s="19">
        <f t="shared" si="22"/>
        <v>9</v>
      </c>
    </row>
    <row r="1428" spans="1:8" ht="30" x14ac:dyDescent="0.25">
      <c r="A1428" s="40" t="s">
        <v>2877</v>
      </c>
      <c r="B1428" s="40"/>
      <c r="C1428" s="41" t="s">
        <v>2878</v>
      </c>
      <c r="D1428" s="42" t="s">
        <v>73</v>
      </c>
      <c r="E1428" s="43">
        <v>924.93</v>
      </c>
      <c r="F1428" s="43"/>
      <c r="G1428" s="43">
        <v>924.93</v>
      </c>
      <c r="H1428" s="19">
        <f t="shared" si="22"/>
        <v>9</v>
      </c>
    </row>
    <row r="1429" spans="1:8" ht="30" x14ac:dyDescent="0.25">
      <c r="A1429" s="40" t="s">
        <v>2879</v>
      </c>
      <c r="B1429" s="40"/>
      <c r="C1429" s="41" t="s">
        <v>2880</v>
      </c>
      <c r="D1429" s="42" t="s">
        <v>73</v>
      </c>
      <c r="E1429" s="43">
        <v>937.08</v>
      </c>
      <c r="F1429" s="43"/>
      <c r="G1429" s="43">
        <v>937.08</v>
      </c>
      <c r="H1429" s="19">
        <f t="shared" si="22"/>
        <v>9</v>
      </c>
    </row>
    <row r="1430" spans="1:8" ht="30" x14ac:dyDescent="0.25">
      <c r="A1430" s="40" t="s">
        <v>2881</v>
      </c>
      <c r="B1430" s="40"/>
      <c r="C1430" s="41" t="s">
        <v>2882</v>
      </c>
      <c r="D1430" s="42" t="s">
        <v>73</v>
      </c>
      <c r="E1430" s="43">
        <v>941.75</v>
      </c>
      <c r="F1430" s="43">
        <v>58.68</v>
      </c>
      <c r="G1430" s="43">
        <v>1000.43</v>
      </c>
      <c r="H1430" s="19">
        <f t="shared" si="22"/>
        <v>9</v>
      </c>
    </row>
    <row r="1431" spans="1:8" ht="30" x14ac:dyDescent="0.25">
      <c r="A1431" s="40" t="s">
        <v>2883</v>
      </c>
      <c r="B1431" s="40"/>
      <c r="C1431" s="41" t="s">
        <v>2884</v>
      </c>
      <c r="D1431" s="42" t="s">
        <v>73</v>
      </c>
      <c r="E1431" s="43">
        <v>1074.76</v>
      </c>
      <c r="F1431" s="43">
        <v>58.68</v>
      </c>
      <c r="G1431" s="43">
        <v>1133.44</v>
      </c>
      <c r="H1431" s="19">
        <f t="shared" si="22"/>
        <v>9</v>
      </c>
    </row>
    <row r="1432" spans="1:8" ht="30" x14ac:dyDescent="0.25">
      <c r="A1432" s="40" t="s">
        <v>2885</v>
      </c>
      <c r="B1432" s="40"/>
      <c r="C1432" s="41" t="s">
        <v>2886</v>
      </c>
      <c r="D1432" s="42" t="s">
        <v>73</v>
      </c>
      <c r="E1432" s="43">
        <v>1032.83</v>
      </c>
      <c r="F1432" s="43">
        <v>58.68</v>
      </c>
      <c r="G1432" s="43">
        <v>1091.51</v>
      </c>
      <c r="H1432" s="19">
        <f t="shared" si="22"/>
        <v>9</v>
      </c>
    </row>
    <row r="1433" spans="1:8" ht="30" x14ac:dyDescent="0.25">
      <c r="A1433" s="40" t="s">
        <v>2887</v>
      </c>
      <c r="B1433" s="40"/>
      <c r="C1433" s="41" t="s">
        <v>2888</v>
      </c>
      <c r="D1433" s="42" t="s">
        <v>73</v>
      </c>
      <c r="E1433" s="43">
        <v>1017.53</v>
      </c>
      <c r="F1433" s="43">
        <v>58.68</v>
      </c>
      <c r="G1433" s="43">
        <v>1076.21</v>
      </c>
      <c r="H1433" s="19">
        <f t="shared" si="22"/>
        <v>9</v>
      </c>
    </row>
    <row r="1434" spans="1:8" x14ac:dyDescent="0.25">
      <c r="A1434" s="40" t="s">
        <v>2889</v>
      </c>
      <c r="B1434" s="40"/>
      <c r="C1434" s="41" t="s">
        <v>2890</v>
      </c>
      <c r="D1434" s="42"/>
      <c r="E1434" s="43"/>
      <c r="F1434" s="43"/>
      <c r="G1434" s="43"/>
      <c r="H1434" s="19">
        <f t="shared" si="22"/>
        <v>5</v>
      </c>
    </row>
    <row r="1435" spans="1:8" ht="30" x14ac:dyDescent="0.25">
      <c r="A1435" s="40" t="s">
        <v>2891</v>
      </c>
      <c r="B1435" s="40"/>
      <c r="C1435" s="41" t="s">
        <v>2892</v>
      </c>
      <c r="D1435" s="42" t="s">
        <v>73</v>
      </c>
      <c r="E1435" s="43">
        <v>401.3</v>
      </c>
      <c r="F1435" s="43">
        <v>117.36</v>
      </c>
      <c r="G1435" s="43">
        <v>518.66</v>
      </c>
      <c r="H1435" s="19">
        <f t="shared" si="22"/>
        <v>9</v>
      </c>
    </row>
    <row r="1436" spans="1:8" x14ac:dyDescent="0.25">
      <c r="A1436" s="40" t="s">
        <v>2893</v>
      </c>
      <c r="B1436" s="40"/>
      <c r="C1436" s="41" t="s">
        <v>2894</v>
      </c>
      <c r="D1436" s="42" t="s">
        <v>73</v>
      </c>
      <c r="E1436" s="43">
        <v>892.17</v>
      </c>
      <c r="F1436" s="43">
        <v>117.36</v>
      </c>
      <c r="G1436" s="43">
        <v>1009.53</v>
      </c>
      <c r="H1436" s="19">
        <f t="shared" si="22"/>
        <v>9</v>
      </c>
    </row>
    <row r="1437" spans="1:8" x14ac:dyDescent="0.25">
      <c r="A1437" s="40" t="s">
        <v>2895</v>
      </c>
      <c r="B1437" s="40"/>
      <c r="C1437" s="41" t="s">
        <v>2896</v>
      </c>
      <c r="D1437" s="42" t="s">
        <v>73</v>
      </c>
      <c r="E1437" s="43">
        <v>1014</v>
      </c>
      <c r="F1437" s="43">
        <v>117.36</v>
      </c>
      <c r="G1437" s="43">
        <v>1131.3599999999999</v>
      </c>
      <c r="H1437" s="19">
        <f t="shared" si="22"/>
        <v>9</v>
      </c>
    </row>
    <row r="1438" spans="1:8" x14ac:dyDescent="0.25">
      <c r="A1438" s="40" t="s">
        <v>2897</v>
      </c>
      <c r="B1438" s="40"/>
      <c r="C1438" s="41" t="s">
        <v>2898</v>
      </c>
      <c r="D1438" s="42" t="s">
        <v>73</v>
      </c>
      <c r="E1438" s="43">
        <v>823.03</v>
      </c>
      <c r="F1438" s="43">
        <v>58.68</v>
      </c>
      <c r="G1438" s="43">
        <v>881.71</v>
      </c>
      <c r="H1438" s="19">
        <f t="shared" si="22"/>
        <v>9</v>
      </c>
    </row>
    <row r="1439" spans="1:8" x14ac:dyDescent="0.25">
      <c r="A1439" s="40" t="s">
        <v>2899</v>
      </c>
      <c r="B1439" s="40"/>
      <c r="C1439" s="41" t="s">
        <v>2900</v>
      </c>
      <c r="D1439" s="42" t="s">
        <v>73</v>
      </c>
      <c r="E1439" s="43">
        <v>389.04</v>
      </c>
      <c r="F1439" s="43">
        <v>117.36</v>
      </c>
      <c r="G1439" s="43">
        <v>506.4</v>
      </c>
      <c r="H1439" s="19">
        <f t="shared" si="22"/>
        <v>9</v>
      </c>
    </row>
    <row r="1440" spans="1:8" x14ac:dyDescent="0.25">
      <c r="A1440" s="40" t="s">
        <v>2901</v>
      </c>
      <c r="B1440" s="40"/>
      <c r="C1440" s="41" t="s">
        <v>2902</v>
      </c>
      <c r="D1440" s="42" t="s">
        <v>73</v>
      </c>
      <c r="E1440" s="43">
        <v>830.62</v>
      </c>
      <c r="F1440" s="43">
        <v>117.36</v>
      </c>
      <c r="G1440" s="43">
        <v>947.98</v>
      </c>
      <c r="H1440" s="19">
        <f t="shared" si="22"/>
        <v>9</v>
      </c>
    </row>
    <row r="1441" spans="1:8" x14ac:dyDescent="0.25">
      <c r="A1441" s="40" t="s">
        <v>2903</v>
      </c>
      <c r="B1441" s="40"/>
      <c r="C1441" s="41" t="s">
        <v>2904</v>
      </c>
      <c r="D1441" s="42" t="s">
        <v>73</v>
      </c>
      <c r="E1441" s="43">
        <v>559.15</v>
      </c>
      <c r="F1441" s="43">
        <v>117.36</v>
      </c>
      <c r="G1441" s="43">
        <v>676.51</v>
      </c>
      <c r="H1441" s="19">
        <f t="shared" si="22"/>
        <v>9</v>
      </c>
    </row>
    <row r="1442" spans="1:8" x14ac:dyDescent="0.25">
      <c r="A1442" s="40" t="s">
        <v>2905</v>
      </c>
      <c r="B1442" s="40"/>
      <c r="C1442" s="41" t="s">
        <v>2906</v>
      </c>
      <c r="D1442" s="42" t="s">
        <v>73</v>
      </c>
      <c r="E1442" s="43">
        <v>897.67</v>
      </c>
      <c r="F1442" s="43">
        <v>117.36</v>
      </c>
      <c r="G1442" s="43">
        <v>1015.03</v>
      </c>
      <c r="H1442" s="19">
        <f t="shared" si="22"/>
        <v>9</v>
      </c>
    </row>
    <row r="1443" spans="1:8" x14ac:dyDescent="0.25">
      <c r="A1443" s="40" t="s">
        <v>2907</v>
      </c>
      <c r="B1443" s="40"/>
      <c r="C1443" s="41" t="s">
        <v>2908</v>
      </c>
      <c r="D1443" s="42" t="s">
        <v>73</v>
      </c>
      <c r="E1443" s="43">
        <v>607.08000000000004</v>
      </c>
      <c r="F1443" s="43">
        <v>117.36</v>
      </c>
      <c r="G1443" s="43">
        <v>724.44</v>
      </c>
      <c r="H1443" s="19">
        <f t="shared" si="22"/>
        <v>9</v>
      </c>
    </row>
    <row r="1444" spans="1:8" ht="30" x14ac:dyDescent="0.25">
      <c r="A1444" s="40" t="s">
        <v>2909</v>
      </c>
      <c r="B1444" s="40"/>
      <c r="C1444" s="41" t="s">
        <v>2910</v>
      </c>
      <c r="D1444" s="42" t="s">
        <v>73</v>
      </c>
      <c r="E1444" s="43">
        <v>638.30999999999995</v>
      </c>
      <c r="F1444" s="43">
        <v>117.36</v>
      </c>
      <c r="G1444" s="43">
        <v>755.67</v>
      </c>
      <c r="H1444" s="19">
        <f t="shared" si="22"/>
        <v>9</v>
      </c>
    </row>
    <row r="1445" spans="1:8" ht="30" x14ac:dyDescent="0.25">
      <c r="A1445" s="40" t="s">
        <v>2911</v>
      </c>
      <c r="B1445" s="40"/>
      <c r="C1445" s="41" t="s">
        <v>2912</v>
      </c>
      <c r="D1445" s="42" t="s">
        <v>73</v>
      </c>
      <c r="E1445" s="43">
        <v>1031.1300000000001</v>
      </c>
      <c r="F1445" s="43">
        <v>58.68</v>
      </c>
      <c r="G1445" s="43">
        <v>1089.81</v>
      </c>
      <c r="H1445" s="19">
        <f t="shared" si="22"/>
        <v>9</v>
      </c>
    </row>
    <row r="1446" spans="1:8" ht="30" x14ac:dyDescent="0.25">
      <c r="A1446" s="40" t="s">
        <v>2913</v>
      </c>
      <c r="B1446" s="40"/>
      <c r="C1446" s="41" t="s">
        <v>2914</v>
      </c>
      <c r="D1446" s="42" t="s">
        <v>73</v>
      </c>
      <c r="E1446" s="43">
        <v>948.06</v>
      </c>
      <c r="F1446" s="43">
        <v>58.68</v>
      </c>
      <c r="G1446" s="43">
        <v>1006.74</v>
      </c>
      <c r="H1446" s="19">
        <f t="shared" si="22"/>
        <v>9</v>
      </c>
    </row>
    <row r="1447" spans="1:8" ht="30" x14ac:dyDescent="0.25">
      <c r="A1447" s="40" t="s">
        <v>2915</v>
      </c>
      <c r="B1447" s="40"/>
      <c r="C1447" s="41" t="s">
        <v>2916</v>
      </c>
      <c r="D1447" s="42" t="s">
        <v>73</v>
      </c>
      <c r="E1447" s="43">
        <v>904.8</v>
      </c>
      <c r="F1447" s="43">
        <v>58.68</v>
      </c>
      <c r="G1447" s="43">
        <v>963.48</v>
      </c>
      <c r="H1447" s="19">
        <f t="shared" si="22"/>
        <v>9</v>
      </c>
    </row>
    <row r="1448" spans="1:8" ht="30" x14ac:dyDescent="0.25">
      <c r="A1448" s="40" t="s">
        <v>2917</v>
      </c>
      <c r="B1448" s="40"/>
      <c r="C1448" s="41" t="s">
        <v>2918</v>
      </c>
      <c r="D1448" s="42" t="s">
        <v>73</v>
      </c>
      <c r="E1448" s="43">
        <v>1214.23</v>
      </c>
      <c r="F1448" s="43">
        <v>58.68</v>
      </c>
      <c r="G1448" s="43">
        <v>1272.9100000000001</v>
      </c>
      <c r="H1448" s="19">
        <f t="shared" si="22"/>
        <v>9</v>
      </c>
    </row>
    <row r="1449" spans="1:8" ht="30" x14ac:dyDescent="0.25">
      <c r="A1449" s="40" t="s">
        <v>2919</v>
      </c>
      <c r="B1449" s="40"/>
      <c r="C1449" s="41" t="s">
        <v>2920</v>
      </c>
      <c r="D1449" s="42" t="s">
        <v>73</v>
      </c>
      <c r="E1449" s="43">
        <v>1277.8499999999999</v>
      </c>
      <c r="F1449" s="43">
        <v>117.36</v>
      </c>
      <c r="G1449" s="43">
        <v>1395.21</v>
      </c>
      <c r="H1449" s="19">
        <f t="shared" si="22"/>
        <v>9</v>
      </c>
    </row>
    <row r="1450" spans="1:8" ht="30" x14ac:dyDescent="0.25">
      <c r="A1450" s="40" t="s">
        <v>2921</v>
      </c>
      <c r="B1450" s="40"/>
      <c r="C1450" s="41" t="s">
        <v>2922</v>
      </c>
      <c r="D1450" s="42" t="s">
        <v>73</v>
      </c>
      <c r="E1450" s="43">
        <v>1288.44</v>
      </c>
      <c r="F1450" s="43">
        <v>117.36</v>
      </c>
      <c r="G1450" s="43">
        <v>1405.8</v>
      </c>
      <c r="H1450" s="19">
        <f t="shared" si="22"/>
        <v>9</v>
      </c>
    </row>
    <row r="1451" spans="1:8" x14ac:dyDescent="0.25">
      <c r="A1451" s="40" t="s">
        <v>2923</v>
      </c>
      <c r="B1451" s="40"/>
      <c r="C1451" s="41" t="s">
        <v>2924</v>
      </c>
      <c r="D1451" s="42"/>
      <c r="E1451" s="43"/>
      <c r="F1451" s="43"/>
      <c r="G1451" s="43"/>
      <c r="H1451" s="19">
        <f t="shared" si="22"/>
        <v>5</v>
      </c>
    </row>
    <row r="1452" spans="1:8" ht="30" x14ac:dyDescent="0.25">
      <c r="A1452" s="40" t="s">
        <v>2925</v>
      </c>
      <c r="B1452" s="40"/>
      <c r="C1452" s="41" t="s">
        <v>2926</v>
      </c>
      <c r="D1452" s="42" t="s">
        <v>73</v>
      </c>
      <c r="E1452" s="43">
        <v>159.27000000000001</v>
      </c>
      <c r="F1452" s="43"/>
      <c r="G1452" s="43">
        <v>159.27000000000001</v>
      </c>
      <c r="H1452" s="19">
        <f t="shared" si="22"/>
        <v>9</v>
      </c>
    </row>
    <row r="1453" spans="1:8" x14ac:dyDescent="0.25">
      <c r="A1453" s="40" t="s">
        <v>2927</v>
      </c>
      <c r="B1453" s="40"/>
      <c r="C1453" s="41" t="s">
        <v>2928</v>
      </c>
      <c r="D1453" s="42"/>
      <c r="E1453" s="43"/>
      <c r="F1453" s="43"/>
      <c r="G1453" s="43"/>
      <c r="H1453" s="19">
        <f t="shared" si="22"/>
        <v>2</v>
      </c>
    </row>
    <row r="1454" spans="1:8" x14ac:dyDescent="0.25">
      <c r="A1454" s="40" t="s">
        <v>2929</v>
      </c>
      <c r="B1454" s="40"/>
      <c r="C1454" s="41" t="s">
        <v>2930</v>
      </c>
      <c r="D1454" s="42"/>
      <c r="E1454" s="43"/>
      <c r="F1454" s="43"/>
      <c r="G1454" s="43"/>
      <c r="H1454" s="19">
        <f t="shared" si="22"/>
        <v>5</v>
      </c>
    </row>
    <row r="1455" spans="1:8" x14ac:dyDescent="0.25">
      <c r="A1455" s="40" t="s">
        <v>2931</v>
      </c>
      <c r="B1455" s="40"/>
      <c r="C1455" s="41" t="s">
        <v>2932</v>
      </c>
      <c r="D1455" s="42" t="s">
        <v>73</v>
      </c>
      <c r="E1455" s="43">
        <v>112.58</v>
      </c>
      <c r="F1455" s="43">
        <v>18.739999999999998</v>
      </c>
      <c r="G1455" s="43">
        <v>131.32</v>
      </c>
      <c r="H1455" s="19">
        <f t="shared" si="22"/>
        <v>9</v>
      </c>
    </row>
    <row r="1456" spans="1:8" x14ac:dyDescent="0.25">
      <c r="A1456" s="40" t="s">
        <v>2933</v>
      </c>
      <c r="B1456" s="40"/>
      <c r="C1456" s="41" t="s">
        <v>2934</v>
      </c>
      <c r="D1456" s="42" t="s">
        <v>73</v>
      </c>
      <c r="E1456" s="43">
        <v>140.21</v>
      </c>
      <c r="F1456" s="43">
        <v>18.739999999999998</v>
      </c>
      <c r="G1456" s="43">
        <v>158.94999999999999</v>
      </c>
      <c r="H1456" s="19">
        <f t="shared" si="22"/>
        <v>9</v>
      </c>
    </row>
    <row r="1457" spans="1:8" x14ac:dyDescent="0.25">
      <c r="A1457" s="40" t="s">
        <v>2935</v>
      </c>
      <c r="B1457" s="40"/>
      <c r="C1457" s="41" t="s">
        <v>2936</v>
      </c>
      <c r="D1457" s="42" t="s">
        <v>73</v>
      </c>
      <c r="E1457" s="43">
        <v>135.65</v>
      </c>
      <c r="F1457" s="43">
        <v>18.739999999999998</v>
      </c>
      <c r="G1457" s="43">
        <v>154.38999999999999</v>
      </c>
      <c r="H1457" s="19">
        <f t="shared" si="22"/>
        <v>9</v>
      </c>
    </row>
    <row r="1458" spans="1:8" x14ac:dyDescent="0.25">
      <c r="A1458" s="40" t="s">
        <v>2937</v>
      </c>
      <c r="B1458" s="40"/>
      <c r="C1458" s="41" t="s">
        <v>2938</v>
      </c>
      <c r="D1458" s="42" t="s">
        <v>73</v>
      </c>
      <c r="E1458" s="43">
        <v>170.26</v>
      </c>
      <c r="F1458" s="43">
        <v>24.52</v>
      </c>
      <c r="G1458" s="43">
        <v>194.78</v>
      </c>
      <c r="H1458" s="19">
        <f t="shared" si="22"/>
        <v>9</v>
      </c>
    </row>
    <row r="1459" spans="1:8" x14ac:dyDescent="0.25">
      <c r="A1459" s="40" t="s">
        <v>2939</v>
      </c>
      <c r="B1459" s="40"/>
      <c r="C1459" s="41" t="s">
        <v>2940</v>
      </c>
      <c r="D1459" s="42" t="s">
        <v>73</v>
      </c>
      <c r="E1459" s="43">
        <v>388.81</v>
      </c>
      <c r="F1459" s="43">
        <v>24.52</v>
      </c>
      <c r="G1459" s="43">
        <v>413.33</v>
      </c>
      <c r="H1459" s="19">
        <f t="shared" si="22"/>
        <v>9</v>
      </c>
    </row>
    <row r="1460" spans="1:8" x14ac:dyDescent="0.25">
      <c r="A1460" s="40" t="s">
        <v>2941</v>
      </c>
      <c r="B1460" s="40"/>
      <c r="C1460" s="41" t="s">
        <v>2942</v>
      </c>
      <c r="D1460" s="42" t="s">
        <v>73</v>
      </c>
      <c r="E1460" s="43">
        <v>340.73</v>
      </c>
      <c r="F1460" s="43">
        <v>28.12</v>
      </c>
      <c r="G1460" s="43">
        <v>368.85</v>
      </c>
      <c r="H1460" s="19">
        <f t="shared" si="22"/>
        <v>9</v>
      </c>
    </row>
    <row r="1461" spans="1:8" x14ac:dyDescent="0.25">
      <c r="A1461" s="40" t="s">
        <v>2943</v>
      </c>
      <c r="B1461" s="40"/>
      <c r="C1461" s="41" t="s">
        <v>2944</v>
      </c>
      <c r="D1461" s="42" t="s">
        <v>73</v>
      </c>
      <c r="E1461" s="43">
        <v>461.64</v>
      </c>
      <c r="F1461" s="43">
        <v>29.59</v>
      </c>
      <c r="G1461" s="43">
        <v>491.23</v>
      </c>
      <c r="H1461" s="19">
        <f t="shared" si="22"/>
        <v>9</v>
      </c>
    </row>
    <row r="1462" spans="1:8" x14ac:dyDescent="0.25">
      <c r="A1462" s="40" t="s">
        <v>2945</v>
      </c>
      <c r="B1462" s="40"/>
      <c r="C1462" s="41" t="s">
        <v>2946</v>
      </c>
      <c r="D1462" s="42" t="s">
        <v>73</v>
      </c>
      <c r="E1462" s="43">
        <v>411.74</v>
      </c>
      <c r="F1462" s="43">
        <v>24.52</v>
      </c>
      <c r="G1462" s="43">
        <v>436.26</v>
      </c>
      <c r="H1462" s="19">
        <f t="shared" si="22"/>
        <v>9</v>
      </c>
    </row>
    <row r="1463" spans="1:8" x14ac:dyDescent="0.25">
      <c r="A1463" s="40" t="s">
        <v>2947</v>
      </c>
      <c r="B1463" s="40"/>
      <c r="C1463" s="41" t="s">
        <v>2948</v>
      </c>
      <c r="D1463" s="42" t="s">
        <v>73</v>
      </c>
      <c r="E1463" s="43">
        <v>250.85</v>
      </c>
      <c r="F1463" s="43">
        <v>24.52</v>
      </c>
      <c r="G1463" s="43">
        <v>275.37</v>
      </c>
      <c r="H1463" s="19">
        <f t="shared" si="22"/>
        <v>9</v>
      </c>
    </row>
    <row r="1464" spans="1:8" x14ac:dyDescent="0.25">
      <c r="A1464" s="40" t="s">
        <v>2949</v>
      </c>
      <c r="B1464" s="40"/>
      <c r="C1464" s="41" t="s">
        <v>2950</v>
      </c>
      <c r="D1464" s="42" t="s">
        <v>73</v>
      </c>
      <c r="E1464" s="43">
        <v>293.52999999999997</v>
      </c>
      <c r="F1464" s="43">
        <v>28.12</v>
      </c>
      <c r="G1464" s="43">
        <v>321.64999999999998</v>
      </c>
      <c r="H1464" s="19">
        <f t="shared" si="22"/>
        <v>9</v>
      </c>
    </row>
    <row r="1465" spans="1:8" x14ac:dyDescent="0.25">
      <c r="A1465" s="40" t="s">
        <v>2951</v>
      </c>
      <c r="B1465" s="40"/>
      <c r="C1465" s="41" t="s">
        <v>2952</v>
      </c>
      <c r="D1465" s="42" t="s">
        <v>73</v>
      </c>
      <c r="E1465" s="43">
        <v>357.2</v>
      </c>
      <c r="F1465" s="43">
        <v>29.58</v>
      </c>
      <c r="G1465" s="43">
        <v>386.78</v>
      </c>
      <c r="H1465" s="19">
        <f t="shared" si="22"/>
        <v>9</v>
      </c>
    </row>
    <row r="1466" spans="1:8" x14ac:dyDescent="0.25">
      <c r="A1466" s="40" t="s">
        <v>2953</v>
      </c>
      <c r="B1466" s="40"/>
      <c r="C1466" s="41" t="s">
        <v>2954</v>
      </c>
      <c r="D1466" s="42" t="s">
        <v>73</v>
      </c>
      <c r="E1466" s="43">
        <v>507.79</v>
      </c>
      <c r="F1466" s="43">
        <v>24.52</v>
      </c>
      <c r="G1466" s="43">
        <v>532.30999999999995</v>
      </c>
      <c r="H1466" s="19">
        <f t="shared" si="22"/>
        <v>9</v>
      </c>
    </row>
    <row r="1467" spans="1:8" x14ac:dyDescent="0.25">
      <c r="A1467" s="40" t="s">
        <v>2955</v>
      </c>
      <c r="B1467" s="40"/>
      <c r="C1467" s="41" t="s">
        <v>2956</v>
      </c>
      <c r="D1467" s="42" t="s">
        <v>73</v>
      </c>
      <c r="E1467" s="43">
        <v>150.57</v>
      </c>
      <c r="F1467" s="43">
        <v>18.739999999999998</v>
      </c>
      <c r="G1467" s="43">
        <v>169.31</v>
      </c>
      <c r="H1467" s="19">
        <f t="shared" si="22"/>
        <v>9</v>
      </c>
    </row>
    <row r="1468" spans="1:8" ht="30" x14ac:dyDescent="0.25">
      <c r="A1468" s="40" t="s">
        <v>2957</v>
      </c>
      <c r="B1468" s="40"/>
      <c r="C1468" s="41" t="s">
        <v>2958</v>
      </c>
      <c r="D1468" s="42" t="s">
        <v>73</v>
      </c>
      <c r="E1468" s="43">
        <v>3803.48</v>
      </c>
      <c r="F1468" s="43"/>
      <c r="G1468" s="43">
        <v>3803.48</v>
      </c>
      <c r="H1468" s="19">
        <f t="shared" si="22"/>
        <v>9</v>
      </c>
    </row>
    <row r="1469" spans="1:8" ht="30" x14ac:dyDescent="0.25">
      <c r="A1469" s="40" t="s">
        <v>2959</v>
      </c>
      <c r="B1469" s="40"/>
      <c r="C1469" s="41" t="s">
        <v>2960</v>
      </c>
      <c r="D1469" s="42" t="s">
        <v>73</v>
      </c>
      <c r="E1469" s="43">
        <v>5771.22</v>
      </c>
      <c r="F1469" s="43">
        <v>73.81</v>
      </c>
      <c r="G1469" s="43">
        <v>5845.03</v>
      </c>
      <c r="H1469" s="19">
        <f t="shared" si="22"/>
        <v>9</v>
      </c>
    </row>
    <row r="1470" spans="1:8" x14ac:dyDescent="0.25">
      <c r="A1470" s="40" t="s">
        <v>2961</v>
      </c>
      <c r="B1470" s="40"/>
      <c r="C1470" s="41" t="s">
        <v>8300</v>
      </c>
      <c r="D1470" s="42" t="s">
        <v>73</v>
      </c>
      <c r="E1470" s="43">
        <v>206.42</v>
      </c>
      <c r="F1470" s="43">
        <v>24.52</v>
      </c>
      <c r="G1470" s="43">
        <v>230.94</v>
      </c>
      <c r="H1470" s="19">
        <f t="shared" si="22"/>
        <v>9</v>
      </c>
    </row>
    <row r="1471" spans="1:8" x14ac:dyDescent="0.25">
      <c r="A1471" s="40" t="s">
        <v>2963</v>
      </c>
      <c r="B1471" s="40"/>
      <c r="C1471" s="41" t="s">
        <v>2964</v>
      </c>
      <c r="D1471" s="42"/>
      <c r="E1471" s="43"/>
      <c r="F1471" s="43"/>
      <c r="G1471" s="43"/>
      <c r="H1471" s="19">
        <f t="shared" si="22"/>
        <v>5</v>
      </c>
    </row>
    <row r="1472" spans="1:8" x14ac:dyDescent="0.25">
      <c r="A1472" s="40" t="s">
        <v>2965</v>
      </c>
      <c r="B1472" s="40"/>
      <c r="C1472" s="41" t="s">
        <v>2966</v>
      </c>
      <c r="D1472" s="42" t="s">
        <v>73</v>
      </c>
      <c r="E1472" s="43">
        <v>191.49</v>
      </c>
      <c r="F1472" s="43">
        <v>24.52</v>
      </c>
      <c r="G1472" s="43">
        <v>216.01</v>
      </c>
      <c r="H1472" s="19">
        <f t="shared" si="22"/>
        <v>9</v>
      </c>
    </row>
    <row r="1473" spans="1:8" x14ac:dyDescent="0.25">
      <c r="A1473" s="40" t="s">
        <v>2967</v>
      </c>
      <c r="B1473" s="40"/>
      <c r="C1473" s="41" t="s">
        <v>2968</v>
      </c>
      <c r="D1473" s="42" t="s">
        <v>73</v>
      </c>
      <c r="E1473" s="43">
        <v>215.43</v>
      </c>
      <c r="F1473" s="43">
        <v>28.12</v>
      </c>
      <c r="G1473" s="43">
        <v>243.55</v>
      </c>
      <c r="H1473" s="19">
        <f t="shared" si="22"/>
        <v>9</v>
      </c>
    </row>
    <row r="1474" spans="1:8" x14ac:dyDescent="0.25">
      <c r="A1474" s="40" t="s">
        <v>2969</v>
      </c>
      <c r="B1474" s="40"/>
      <c r="C1474" s="41" t="s">
        <v>2970</v>
      </c>
      <c r="D1474" s="42" t="s">
        <v>73</v>
      </c>
      <c r="E1474" s="43">
        <v>257.55</v>
      </c>
      <c r="F1474" s="43">
        <v>29.58</v>
      </c>
      <c r="G1474" s="43">
        <v>287.13</v>
      </c>
      <c r="H1474" s="19">
        <f t="shared" si="22"/>
        <v>9</v>
      </c>
    </row>
    <row r="1475" spans="1:8" x14ac:dyDescent="0.25">
      <c r="A1475" s="40" t="s">
        <v>2971</v>
      </c>
      <c r="B1475" s="40"/>
      <c r="C1475" s="41" t="s">
        <v>2972</v>
      </c>
      <c r="D1475" s="42" t="s">
        <v>73</v>
      </c>
      <c r="E1475" s="43">
        <v>257.25</v>
      </c>
      <c r="F1475" s="43">
        <v>24.5</v>
      </c>
      <c r="G1475" s="43">
        <v>281.75</v>
      </c>
      <c r="H1475" s="19">
        <f t="shared" si="22"/>
        <v>9</v>
      </c>
    </row>
    <row r="1476" spans="1:8" x14ac:dyDescent="0.25">
      <c r="A1476" s="40" t="s">
        <v>2973</v>
      </c>
      <c r="B1476" s="40"/>
      <c r="C1476" s="41" t="s">
        <v>2974</v>
      </c>
      <c r="D1476" s="42" t="s">
        <v>73</v>
      </c>
      <c r="E1476" s="43">
        <v>317.23</v>
      </c>
      <c r="F1476" s="43">
        <v>28.12</v>
      </c>
      <c r="G1476" s="43">
        <v>345.35</v>
      </c>
      <c r="H1476" s="19">
        <f t="shared" si="22"/>
        <v>9</v>
      </c>
    </row>
    <row r="1477" spans="1:8" x14ac:dyDescent="0.25">
      <c r="A1477" s="40" t="s">
        <v>2975</v>
      </c>
      <c r="B1477" s="40"/>
      <c r="C1477" s="41" t="s">
        <v>2976</v>
      </c>
      <c r="D1477" s="42" t="s">
        <v>73</v>
      </c>
      <c r="E1477" s="43">
        <v>408.52</v>
      </c>
      <c r="F1477" s="43">
        <v>29.58</v>
      </c>
      <c r="G1477" s="43">
        <v>438.1</v>
      </c>
      <c r="H1477" s="19">
        <f t="shared" si="22"/>
        <v>9</v>
      </c>
    </row>
    <row r="1478" spans="1:8" x14ac:dyDescent="0.25">
      <c r="A1478" s="40" t="s">
        <v>2977</v>
      </c>
      <c r="B1478" s="40"/>
      <c r="C1478" s="41" t="s">
        <v>2978</v>
      </c>
      <c r="D1478" s="42" t="s">
        <v>73</v>
      </c>
      <c r="E1478" s="43">
        <v>583.66</v>
      </c>
      <c r="F1478" s="43">
        <v>28.12</v>
      </c>
      <c r="G1478" s="43">
        <v>611.78</v>
      </c>
      <c r="H1478" s="19">
        <f t="shared" si="22"/>
        <v>9</v>
      </c>
    </row>
    <row r="1479" spans="1:8" x14ac:dyDescent="0.25">
      <c r="A1479" s="40" t="s">
        <v>2979</v>
      </c>
      <c r="B1479" s="40"/>
      <c r="C1479" s="41" t="s">
        <v>2980</v>
      </c>
      <c r="D1479" s="42" t="s">
        <v>73</v>
      </c>
      <c r="E1479" s="43">
        <v>439.68</v>
      </c>
      <c r="F1479" s="43">
        <v>29.58</v>
      </c>
      <c r="G1479" s="43">
        <v>469.26</v>
      </c>
      <c r="H1479" s="19">
        <f t="shared" si="22"/>
        <v>9</v>
      </c>
    </row>
    <row r="1480" spans="1:8" x14ac:dyDescent="0.25">
      <c r="A1480" s="40" t="s">
        <v>2981</v>
      </c>
      <c r="B1480" s="40"/>
      <c r="C1480" s="41" t="s">
        <v>2982</v>
      </c>
      <c r="D1480" s="42"/>
      <c r="E1480" s="43"/>
      <c r="F1480" s="43"/>
      <c r="G1480" s="43"/>
      <c r="H1480" s="19">
        <f t="shared" si="22"/>
        <v>5</v>
      </c>
    </row>
    <row r="1481" spans="1:8" x14ac:dyDescent="0.25">
      <c r="A1481" s="40" t="s">
        <v>2983</v>
      </c>
      <c r="B1481" s="40"/>
      <c r="C1481" s="41" t="s">
        <v>2984</v>
      </c>
      <c r="D1481" s="42" t="s">
        <v>73</v>
      </c>
      <c r="E1481" s="43">
        <v>434.17</v>
      </c>
      <c r="F1481" s="43">
        <v>28.12</v>
      </c>
      <c r="G1481" s="43">
        <v>462.29</v>
      </c>
      <c r="H1481" s="19">
        <f t="shared" ref="H1481:H1544" si="23">LEN(A1481)</f>
        <v>9</v>
      </c>
    </row>
    <row r="1482" spans="1:8" x14ac:dyDescent="0.25">
      <c r="A1482" s="40" t="s">
        <v>2985</v>
      </c>
      <c r="B1482" s="40"/>
      <c r="C1482" s="41" t="s">
        <v>2986</v>
      </c>
      <c r="D1482" s="42" t="s">
        <v>73</v>
      </c>
      <c r="E1482" s="43">
        <v>982.37</v>
      </c>
      <c r="F1482" s="43">
        <v>37.5</v>
      </c>
      <c r="G1482" s="43">
        <v>1019.87</v>
      </c>
      <c r="H1482" s="19">
        <f t="shared" si="23"/>
        <v>9</v>
      </c>
    </row>
    <row r="1483" spans="1:8" x14ac:dyDescent="0.25">
      <c r="A1483" s="40" t="s">
        <v>2987</v>
      </c>
      <c r="B1483" s="40"/>
      <c r="C1483" s="41" t="s">
        <v>2988</v>
      </c>
      <c r="D1483" s="42" t="s">
        <v>73</v>
      </c>
      <c r="E1483" s="43">
        <v>541.82000000000005</v>
      </c>
      <c r="F1483" s="43">
        <v>28.12</v>
      </c>
      <c r="G1483" s="43">
        <v>569.94000000000005</v>
      </c>
      <c r="H1483" s="19">
        <f t="shared" si="23"/>
        <v>9</v>
      </c>
    </row>
    <row r="1484" spans="1:8" x14ac:dyDescent="0.25">
      <c r="A1484" s="40" t="s">
        <v>2991</v>
      </c>
      <c r="B1484" s="40"/>
      <c r="C1484" s="41" t="s">
        <v>2992</v>
      </c>
      <c r="D1484" s="42"/>
      <c r="E1484" s="43"/>
      <c r="F1484" s="43"/>
      <c r="G1484" s="43"/>
      <c r="H1484" s="19">
        <f t="shared" si="23"/>
        <v>5</v>
      </c>
    </row>
    <row r="1485" spans="1:8" x14ac:dyDescent="0.25">
      <c r="A1485" s="40" t="s">
        <v>2993</v>
      </c>
      <c r="B1485" s="40"/>
      <c r="C1485" s="41" t="s">
        <v>2994</v>
      </c>
      <c r="D1485" s="42" t="s">
        <v>73</v>
      </c>
      <c r="E1485" s="43">
        <v>511.51</v>
      </c>
      <c r="F1485" s="43"/>
      <c r="G1485" s="43">
        <v>511.51</v>
      </c>
      <c r="H1485" s="19">
        <f t="shared" si="23"/>
        <v>9</v>
      </c>
    </row>
    <row r="1486" spans="1:8" x14ac:dyDescent="0.25">
      <c r="A1486" s="40" t="s">
        <v>2995</v>
      </c>
      <c r="B1486" s="40"/>
      <c r="C1486" s="41" t="s">
        <v>2996</v>
      </c>
      <c r="D1486" s="42" t="s">
        <v>73</v>
      </c>
      <c r="E1486" s="43">
        <v>613.75</v>
      </c>
      <c r="F1486" s="43">
        <v>19.559999999999999</v>
      </c>
      <c r="G1486" s="43">
        <v>633.30999999999995</v>
      </c>
      <c r="H1486" s="19">
        <f t="shared" si="23"/>
        <v>9</v>
      </c>
    </row>
    <row r="1487" spans="1:8" x14ac:dyDescent="0.25">
      <c r="A1487" s="40" t="s">
        <v>2997</v>
      </c>
      <c r="B1487" s="40"/>
      <c r="C1487" s="41" t="s">
        <v>2998</v>
      </c>
      <c r="D1487" s="42"/>
      <c r="E1487" s="43"/>
      <c r="F1487" s="43"/>
      <c r="G1487" s="43"/>
      <c r="H1487" s="19">
        <f t="shared" si="23"/>
        <v>5</v>
      </c>
    </row>
    <row r="1488" spans="1:8" x14ac:dyDescent="0.25">
      <c r="A1488" s="40" t="s">
        <v>2999</v>
      </c>
      <c r="B1488" s="40"/>
      <c r="C1488" s="41" t="s">
        <v>3000</v>
      </c>
      <c r="D1488" s="42" t="s">
        <v>131</v>
      </c>
      <c r="E1488" s="43">
        <v>1.71</v>
      </c>
      <c r="F1488" s="43">
        <v>3.86</v>
      </c>
      <c r="G1488" s="43">
        <v>5.57</v>
      </c>
      <c r="H1488" s="19">
        <f t="shared" si="23"/>
        <v>9</v>
      </c>
    </row>
    <row r="1489" spans="1:8" ht="30" x14ac:dyDescent="0.25">
      <c r="A1489" s="40" t="s">
        <v>3001</v>
      </c>
      <c r="B1489" s="40"/>
      <c r="C1489" s="41" t="s">
        <v>3002</v>
      </c>
      <c r="D1489" s="42" t="s">
        <v>73</v>
      </c>
      <c r="E1489" s="43">
        <v>8.5399999999999991</v>
      </c>
      <c r="F1489" s="43">
        <v>51.46</v>
      </c>
      <c r="G1489" s="43">
        <v>60</v>
      </c>
      <c r="H1489" s="19">
        <f t="shared" si="23"/>
        <v>9</v>
      </c>
    </row>
    <row r="1490" spans="1:8" x14ac:dyDescent="0.25">
      <c r="A1490" s="40" t="s">
        <v>3003</v>
      </c>
      <c r="B1490" s="40"/>
      <c r="C1490" s="41" t="s">
        <v>3004</v>
      </c>
      <c r="D1490" s="42"/>
      <c r="E1490" s="43"/>
      <c r="F1490" s="43"/>
      <c r="G1490" s="43"/>
      <c r="H1490" s="19">
        <f t="shared" si="23"/>
        <v>2</v>
      </c>
    </row>
    <row r="1491" spans="1:8" x14ac:dyDescent="0.25">
      <c r="A1491" s="40" t="s">
        <v>3005</v>
      </c>
      <c r="B1491" s="40"/>
      <c r="C1491" s="41" t="s">
        <v>3006</v>
      </c>
      <c r="D1491" s="42"/>
      <c r="E1491" s="43"/>
      <c r="F1491" s="43"/>
      <c r="G1491" s="43"/>
      <c r="H1491" s="19">
        <f t="shared" si="23"/>
        <v>5</v>
      </c>
    </row>
    <row r="1492" spans="1:8" x14ac:dyDescent="0.25">
      <c r="A1492" s="40" t="s">
        <v>3007</v>
      </c>
      <c r="B1492" s="40"/>
      <c r="C1492" s="41" t="s">
        <v>3008</v>
      </c>
      <c r="D1492" s="42" t="s">
        <v>73</v>
      </c>
      <c r="E1492" s="43">
        <v>535.5</v>
      </c>
      <c r="F1492" s="43">
        <v>90.34</v>
      </c>
      <c r="G1492" s="43">
        <v>625.84</v>
      </c>
      <c r="H1492" s="19">
        <f t="shared" si="23"/>
        <v>9</v>
      </c>
    </row>
    <row r="1493" spans="1:8" x14ac:dyDescent="0.25">
      <c r="A1493" s="40" t="s">
        <v>3009</v>
      </c>
      <c r="B1493" s="40"/>
      <c r="C1493" s="41" t="s">
        <v>3010</v>
      </c>
      <c r="D1493" s="42" t="s">
        <v>73</v>
      </c>
      <c r="E1493" s="43">
        <v>486.82</v>
      </c>
      <c r="F1493" s="43">
        <v>90.34</v>
      </c>
      <c r="G1493" s="43">
        <v>577.16</v>
      </c>
      <c r="H1493" s="19">
        <f t="shared" si="23"/>
        <v>9</v>
      </c>
    </row>
    <row r="1494" spans="1:8" ht="30" x14ac:dyDescent="0.25">
      <c r="A1494" s="40" t="s">
        <v>3011</v>
      </c>
      <c r="B1494" s="40"/>
      <c r="C1494" s="41" t="s">
        <v>3012</v>
      </c>
      <c r="D1494" s="42" t="s">
        <v>73</v>
      </c>
      <c r="E1494" s="43">
        <v>753.06</v>
      </c>
      <c r="F1494" s="43">
        <v>90.34</v>
      </c>
      <c r="G1494" s="43">
        <v>843.4</v>
      </c>
      <c r="H1494" s="19">
        <f t="shared" si="23"/>
        <v>9</v>
      </c>
    </row>
    <row r="1495" spans="1:8" x14ac:dyDescent="0.25">
      <c r="A1495" s="40" t="s">
        <v>3013</v>
      </c>
      <c r="B1495" s="40"/>
      <c r="C1495" s="41" t="s">
        <v>3014</v>
      </c>
      <c r="D1495" s="42" t="s">
        <v>73</v>
      </c>
      <c r="E1495" s="43">
        <v>62.66</v>
      </c>
      <c r="F1495" s="43">
        <v>90.34</v>
      </c>
      <c r="G1495" s="43">
        <v>153</v>
      </c>
      <c r="H1495" s="19">
        <f t="shared" si="23"/>
        <v>9</v>
      </c>
    </row>
    <row r="1496" spans="1:8" x14ac:dyDescent="0.25">
      <c r="A1496" s="40" t="s">
        <v>3015</v>
      </c>
      <c r="B1496" s="40"/>
      <c r="C1496" s="41" t="s">
        <v>3016</v>
      </c>
      <c r="D1496" s="42"/>
      <c r="E1496" s="43"/>
      <c r="F1496" s="43"/>
      <c r="G1496" s="43"/>
      <c r="H1496" s="19">
        <f t="shared" si="23"/>
        <v>5</v>
      </c>
    </row>
    <row r="1497" spans="1:8" x14ac:dyDescent="0.25">
      <c r="A1497" s="40" t="s">
        <v>3017</v>
      </c>
      <c r="B1497" s="40"/>
      <c r="C1497" s="41" t="s">
        <v>3018</v>
      </c>
      <c r="D1497" s="42" t="s">
        <v>73</v>
      </c>
      <c r="E1497" s="43">
        <v>191.21</v>
      </c>
      <c r="F1497" s="43">
        <v>51.46</v>
      </c>
      <c r="G1497" s="43">
        <v>242.67</v>
      </c>
      <c r="H1497" s="19">
        <f t="shared" si="23"/>
        <v>9</v>
      </c>
    </row>
    <row r="1498" spans="1:8" x14ac:dyDescent="0.25">
      <c r="A1498" s="40" t="s">
        <v>3019</v>
      </c>
      <c r="B1498" s="40"/>
      <c r="C1498" s="41" t="s">
        <v>3020</v>
      </c>
      <c r="D1498" s="42"/>
      <c r="E1498" s="43"/>
      <c r="F1498" s="43"/>
      <c r="G1498" s="43"/>
      <c r="H1498" s="19">
        <f t="shared" si="23"/>
        <v>5</v>
      </c>
    </row>
    <row r="1499" spans="1:8" x14ac:dyDescent="0.25">
      <c r="A1499" s="40" t="s">
        <v>3021</v>
      </c>
      <c r="B1499" s="40"/>
      <c r="C1499" s="41" t="s">
        <v>3022</v>
      </c>
      <c r="D1499" s="42" t="s">
        <v>73</v>
      </c>
      <c r="E1499" s="43">
        <v>2645.07</v>
      </c>
      <c r="F1499" s="43">
        <v>89.25</v>
      </c>
      <c r="G1499" s="43">
        <v>2734.32</v>
      </c>
      <c r="H1499" s="19">
        <f t="shared" si="23"/>
        <v>9</v>
      </c>
    </row>
    <row r="1500" spans="1:8" ht="30" x14ac:dyDescent="0.25">
      <c r="A1500" s="40" t="s">
        <v>3023</v>
      </c>
      <c r="B1500" s="40"/>
      <c r="C1500" s="41" t="s">
        <v>3024</v>
      </c>
      <c r="D1500" s="42" t="s">
        <v>131</v>
      </c>
      <c r="E1500" s="43">
        <v>570.39</v>
      </c>
      <c r="F1500" s="43">
        <v>72.180000000000007</v>
      </c>
      <c r="G1500" s="43">
        <v>642.57000000000005</v>
      </c>
      <c r="H1500" s="19">
        <f t="shared" si="23"/>
        <v>9</v>
      </c>
    </row>
    <row r="1501" spans="1:8" ht="30" x14ac:dyDescent="0.25">
      <c r="A1501" s="40" t="s">
        <v>3025</v>
      </c>
      <c r="B1501" s="40"/>
      <c r="C1501" s="41" t="s">
        <v>3026</v>
      </c>
      <c r="D1501" s="42" t="s">
        <v>131</v>
      </c>
      <c r="E1501" s="43">
        <v>128.82</v>
      </c>
      <c r="F1501" s="43">
        <v>23.47</v>
      </c>
      <c r="G1501" s="43">
        <v>152.29</v>
      </c>
      <c r="H1501" s="19">
        <f t="shared" si="23"/>
        <v>9</v>
      </c>
    </row>
    <row r="1502" spans="1:8" ht="30" x14ac:dyDescent="0.25">
      <c r="A1502" s="40" t="s">
        <v>3027</v>
      </c>
      <c r="B1502" s="40"/>
      <c r="C1502" s="41" t="s">
        <v>3028</v>
      </c>
      <c r="D1502" s="42" t="s">
        <v>131</v>
      </c>
      <c r="E1502" s="43">
        <v>81.209999999999994</v>
      </c>
      <c r="F1502" s="43">
        <v>10.74</v>
      </c>
      <c r="G1502" s="43">
        <v>91.95</v>
      </c>
      <c r="H1502" s="19">
        <f t="shared" si="23"/>
        <v>9</v>
      </c>
    </row>
    <row r="1503" spans="1:8" x14ac:dyDescent="0.25">
      <c r="A1503" s="40" t="s">
        <v>3029</v>
      </c>
      <c r="B1503" s="40"/>
      <c r="C1503" s="41" t="s">
        <v>3030</v>
      </c>
      <c r="D1503" s="42" t="s">
        <v>131</v>
      </c>
      <c r="E1503" s="43">
        <v>60.16</v>
      </c>
      <c r="F1503" s="43">
        <v>5.87</v>
      </c>
      <c r="G1503" s="43">
        <v>66.03</v>
      </c>
      <c r="H1503" s="19">
        <f t="shared" si="23"/>
        <v>9</v>
      </c>
    </row>
    <row r="1504" spans="1:8" ht="30" x14ac:dyDescent="0.25">
      <c r="A1504" s="40" t="s">
        <v>3031</v>
      </c>
      <c r="B1504" s="40"/>
      <c r="C1504" s="41" t="s">
        <v>3032</v>
      </c>
      <c r="D1504" s="42" t="s">
        <v>131</v>
      </c>
      <c r="E1504" s="43">
        <v>176.31</v>
      </c>
      <c r="F1504" s="43">
        <v>63.97</v>
      </c>
      <c r="G1504" s="43">
        <v>240.28</v>
      </c>
      <c r="H1504" s="19">
        <f t="shared" si="23"/>
        <v>9</v>
      </c>
    </row>
    <row r="1505" spans="1:8" ht="30" x14ac:dyDescent="0.25">
      <c r="A1505" s="40" t="s">
        <v>3033</v>
      </c>
      <c r="B1505" s="40"/>
      <c r="C1505" s="41" t="s">
        <v>3034</v>
      </c>
      <c r="D1505" s="42" t="s">
        <v>131</v>
      </c>
      <c r="E1505" s="43">
        <v>126.18</v>
      </c>
      <c r="F1505" s="43">
        <v>32.68</v>
      </c>
      <c r="G1505" s="43">
        <v>158.86000000000001</v>
      </c>
      <c r="H1505" s="19">
        <f t="shared" si="23"/>
        <v>9</v>
      </c>
    </row>
    <row r="1506" spans="1:8" x14ac:dyDescent="0.25">
      <c r="A1506" s="40" t="s">
        <v>3035</v>
      </c>
      <c r="B1506" s="40"/>
      <c r="C1506" s="41" t="s">
        <v>3036</v>
      </c>
      <c r="D1506" s="42"/>
      <c r="E1506" s="43"/>
      <c r="F1506" s="43"/>
      <c r="G1506" s="43"/>
      <c r="H1506" s="19">
        <f t="shared" si="23"/>
        <v>2</v>
      </c>
    </row>
    <row r="1507" spans="1:8" x14ac:dyDescent="0.25">
      <c r="A1507" s="40" t="s">
        <v>3037</v>
      </c>
      <c r="B1507" s="40"/>
      <c r="C1507" s="41" t="s">
        <v>3038</v>
      </c>
      <c r="D1507" s="42"/>
      <c r="E1507" s="43"/>
      <c r="F1507" s="43"/>
      <c r="G1507" s="43"/>
      <c r="H1507" s="19">
        <f t="shared" si="23"/>
        <v>5</v>
      </c>
    </row>
    <row r="1508" spans="1:8" ht="30" x14ac:dyDescent="0.25">
      <c r="A1508" s="40" t="s">
        <v>3039</v>
      </c>
      <c r="B1508" s="40"/>
      <c r="C1508" s="41" t="s">
        <v>3040</v>
      </c>
      <c r="D1508" s="42" t="s">
        <v>334</v>
      </c>
      <c r="E1508" s="43">
        <v>418.12</v>
      </c>
      <c r="F1508" s="43">
        <v>58.68</v>
      </c>
      <c r="G1508" s="43">
        <v>476.8</v>
      </c>
      <c r="H1508" s="19">
        <f t="shared" si="23"/>
        <v>9</v>
      </c>
    </row>
    <row r="1509" spans="1:8" ht="30" x14ac:dyDescent="0.25">
      <c r="A1509" s="40" t="s">
        <v>3041</v>
      </c>
      <c r="B1509" s="40"/>
      <c r="C1509" s="41" t="s">
        <v>3042</v>
      </c>
      <c r="D1509" s="42" t="s">
        <v>334</v>
      </c>
      <c r="E1509" s="43">
        <v>763.19</v>
      </c>
      <c r="F1509" s="43">
        <v>78.239999999999995</v>
      </c>
      <c r="G1509" s="43">
        <v>841.43</v>
      </c>
      <c r="H1509" s="19">
        <f t="shared" si="23"/>
        <v>9</v>
      </c>
    </row>
    <row r="1510" spans="1:8" ht="30" x14ac:dyDescent="0.25">
      <c r="A1510" s="40" t="s">
        <v>3043</v>
      </c>
      <c r="B1510" s="40"/>
      <c r="C1510" s="41" t="s">
        <v>3044</v>
      </c>
      <c r="D1510" s="42" t="s">
        <v>334</v>
      </c>
      <c r="E1510" s="43">
        <v>292.08</v>
      </c>
      <c r="F1510" s="43">
        <v>58.68</v>
      </c>
      <c r="G1510" s="43">
        <v>350.76</v>
      </c>
      <c r="H1510" s="19">
        <f t="shared" si="23"/>
        <v>9</v>
      </c>
    </row>
    <row r="1511" spans="1:8" ht="30" x14ac:dyDescent="0.25">
      <c r="A1511" s="40" t="s">
        <v>3045</v>
      </c>
      <c r="B1511" s="40"/>
      <c r="C1511" s="41" t="s">
        <v>3046</v>
      </c>
      <c r="D1511" s="42" t="s">
        <v>334</v>
      </c>
      <c r="E1511" s="43">
        <v>580.69000000000005</v>
      </c>
      <c r="F1511" s="43">
        <v>78.239999999999995</v>
      </c>
      <c r="G1511" s="43">
        <v>658.93</v>
      </c>
      <c r="H1511" s="19">
        <f t="shared" si="23"/>
        <v>9</v>
      </c>
    </row>
    <row r="1512" spans="1:8" ht="30" x14ac:dyDescent="0.25">
      <c r="A1512" s="40" t="s">
        <v>3047</v>
      </c>
      <c r="B1512" s="40"/>
      <c r="C1512" s="41" t="s">
        <v>3048</v>
      </c>
      <c r="D1512" s="42" t="s">
        <v>334</v>
      </c>
      <c r="E1512" s="43">
        <v>234.01</v>
      </c>
      <c r="F1512" s="43">
        <v>58.68</v>
      </c>
      <c r="G1512" s="43">
        <v>292.69</v>
      </c>
      <c r="H1512" s="19">
        <f t="shared" si="23"/>
        <v>9</v>
      </c>
    </row>
    <row r="1513" spans="1:8" x14ac:dyDescent="0.25">
      <c r="A1513" s="40" t="s">
        <v>3049</v>
      </c>
      <c r="B1513" s="40"/>
      <c r="C1513" s="41" t="s">
        <v>3050</v>
      </c>
      <c r="D1513" s="42" t="s">
        <v>334</v>
      </c>
      <c r="E1513" s="43">
        <v>259.27</v>
      </c>
      <c r="F1513" s="43"/>
      <c r="G1513" s="43">
        <v>259.27</v>
      </c>
      <c r="H1513" s="19">
        <f t="shared" si="23"/>
        <v>9</v>
      </c>
    </row>
    <row r="1514" spans="1:8" x14ac:dyDescent="0.25">
      <c r="A1514" s="40" t="s">
        <v>3051</v>
      </c>
      <c r="B1514" s="40"/>
      <c r="C1514" s="41" t="s">
        <v>3052</v>
      </c>
      <c r="D1514" s="42" t="s">
        <v>334</v>
      </c>
      <c r="E1514" s="43">
        <v>376.13</v>
      </c>
      <c r="F1514" s="43"/>
      <c r="G1514" s="43">
        <v>376.13</v>
      </c>
      <c r="H1514" s="19">
        <f t="shared" si="23"/>
        <v>9</v>
      </c>
    </row>
    <row r="1515" spans="1:8" ht="30" x14ac:dyDescent="0.25">
      <c r="A1515" s="40" t="s">
        <v>3053</v>
      </c>
      <c r="B1515" s="40"/>
      <c r="C1515" s="41" t="s">
        <v>3054</v>
      </c>
      <c r="D1515" s="42" t="s">
        <v>21</v>
      </c>
      <c r="E1515" s="43">
        <v>303.56</v>
      </c>
      <c r="F1515" s="43">
        <v>65.06</v>
      </c>
      <c r="G1515" s="43">
        <v>368.62</v>
      </c>
      <c r="H1515" s="19">
        <f t="shared" si="23"/>
        <v>9</v>
      </c>
    </row>
    <row r="1516" spans="1:8" ht="30" x14ac:dyDescent="0.25">
      <c r="A1516" s="40" t="s">
        <v>3055</v>
      </c>
      <c r="B1516" s="40"/>
      <c r="C1516" s="41" t="s">
        <v>3056</v>
      </c>
      <c r="D1516" s="42" t="s">
        <v>334</v>
      </c>
      <c r="E1516" s="43">
        <v>471.28</v>
      </c>
      <c r="F1516" s="43">
        <v>65.06</v>
      </c>
      <c r="G1516" s="43">
        <v>536.34</v>
      </c>
      <c r="H1516" s="19">
        <f t="shared" si="23"/>
        <v>9</v>
      </c>
    </row>
    <row r="1517" spans="1:8" x14ac:dyDescent="0.25">
      <c r="A1517" s="40" t="s">
        <v>3057</v>
      </c>
      <c r="B1517" s="40"/>
      <c r="C1517" s="41" t="s">
        <v>3058</v>
      </c>
      <c r="D1517" s="42" t="s">
        <v>21</v>
      </c>
      <c r="E1517" s="43">
        <v>285.2</v>
      </c>
      <c r="F1517" s="43">
        <v>18.350000000000001</v>
      </c>
      <c r="G1517" s="43">
        <v>303.55</v>
      </c>
      <c r="H1517" s="19">
        <f t="shared" si="23"/>
        <v>9</v>
      </c>
    </row>
    <row r="1518" spans="1:8" x14ac:dyDescent="0.25">
      <c r="A1518" s="40" t="s">
        <v>3059</v>
      </c>
      <c r="B1518" s="40"/>
      <c r="C1518" s="41" t="s">
        <v>3060</v>
      </c>
      <c r="D1518" s="42" t="s">
        <v>21</v>
      </c>
      <c r="E1518" s="43">
        <v>298.17</v>
      </c>
      <c r="F1518" s="43">
        <v>18.350000000000001</v>
      </c>
      <c r="G1518" s="43">
        <v>316.52</v>
      </c>
      <c r="H1518" s="19">
        <f t="shared" si="23"/>
        <v>9</v>
      </c>
    </row>
    <row r="1519" spans="1:8" x14ac:dyDescent="0.25">
      <c r="A1519" s="40" t="s">
        <v>3061</v>
      </c>
      <c r="B1519" s="40"/>
      <c r="C1519" s="41" t="s">
        <v>3062</v>
      </c>
      <c r="D1519" s="42" t="s">
        <v>21</v>
      </c>
      <c r="E1519" s="43">
        <v>2513.34</v>
      </c>
      <c r="F1519" s="43">
        <v>45.86</v>
      </c>
      <c r="G1519" s="43">
        <v>2559.1999999999998</v>
      </c>
      <c r="H1519" s="19">
        <f t="shared" si="23"/>
        <v>9</v>
      </c>
    </row>
    <row r="1520" spans="1:8" x14ac:dyDescent="0.25">
      <c r="A1520" s="40" t="s">
        <v>3063</v>
      </c>
      <c r="B1520" s="40"/>
      <c r="C1520" s="41" t="s">
        <v>3064</v>
      </c>
      <c r="D1520" s="42" t="s">
        <v>21</v>
      </c>
      <c r="E1520" s="43">
        <v>535.54999999999995</v>
      </c>
      <c r="F1520" s="43">
        <v>34.4</v>
      </c>
      <c r="G1520" s="43">
        <v>569.95000000000005</v>
      </c>
      <c r="H1520" s="19">
        <f t="shared" si="23"/>
        <v>9</v>
      </c>
    </row>
    <row r="1521" spans="1:8" x14ac:dyDescent="0.25">
      <c r="A1521" s="40" t="s">
        <v>3065</v>
      </c>
      <c r="B1521" s="40"/>
      <c r="C1521" s="41" t="s">
        <v>3066</v>
      </c>
      <c r="D1521" s="42" t="s">
        <v>21</v>
      </c>
      <c r="E1521" s="43">
        <v>29.42</v>
      </c>
      <c r="F1521" s="43">
        <v>11.73</v>
      </c>
      <c r="G1521" s="43">
        <v>41.15</v>
      </c>
      <c r="H1521" s="19">
        <f t="shared" si="23"/>
        <v>9</v>
      </c>
    </row>
    <row r="1522" spans="1:8" ht="30" x14ac:dyDescent="0.25">
      <c r="A1522" s="40" t="s">
        <v>3067</v>
      </c>
      <c r="B1522" s="40"/>
      <c r="C1522" s="41" t="s">
        <v>3068</v>
      </c>
      <c r="D1522" s="42" t="s">
        <v>21</v>
      </c>
      <c r="E1522" s="43">
        <v>1014.31</v>
      </c>
      <c r="F1522" s="43">
        <v>45.86</v>
      </c>
      <c r="G1522" s="43">
        <v>1060.17</v>
      </c>
      <c r="H1522" s="19">
        <f t="shared" si="23"/>
        <v>9</v>
      </c>
    </row>
    <row r="1523" spans="1:8" ht="30" x14ac:dyDescent="0.25">
      <c r="A1523" s="40" t="s">
        <v>3069</v>
      </c>
      <c r="B1523" s="40"/>
      <c r="C1523" s="41" t="s">
        <v>3070</v>
      </c>
      <c r="D1523" s="42" t="s">
        <v>21</v>
      </c>
      <c r="E1523" s="43">
        <v>1000.89</v>
      </c>
      <c r="F1523" s="43">
        <v>91.72</v>
      </c>
      <c r="G1523" s="43">
        <v>1092.6099999999999</v>
      </c>
      <c r="H1523" s="19">
        <f t="shared" si="23"/>
        <v>9</v>
      </c>
    </row>
    <row r="1524" spans="1:8" ht="30" x14ac:dyDescent="0.25">
      <c r="A1524" s="40" t="s">
        <v>3071</v>
      </c>
      <c r="B1524" s="40"/>
      <c r="C1524" s="41" t="s">
        <v>3072</v>
      </c>
      <c r="D1524" s="42" t="s">
        <v>21</v>
      </c>
      <c r="E1524" s="43">
        <v>274.37</v>
      </c>
      <c r="F1524" s="43">
        <v>58.68</v>
      </c>
      <c r="G1524" s="43">
        <v>333.05</v>
      </c>
      <c r="H1524" s="19">
        <f t="shared" si="23"/>
        <v>9</v>
      </c>
    </row>
    <row r="1525" spans="1:8" x14ac:dyDescent="0.25">
      <c r="A1525" s="40" t="s">
        <v>3073</v>
      </c>
      <c r="B1525" s="40"/>
      <c r="C1525" s="41" t="s">
        <v>3074</v>
      </c>
      <c r="D1525" s="42"/>
      <c r="E1525" s="43"/>
      <c r="F1525" s="43"/>
      <c r="G1525" s="43"/>
      <c r="H1525" s="19">
        <f t="shared" si="23"/>
        <v>5</v>
      </c>
    </row>
    <row r="1526" spans="1:8" x14ac:dyDescent="0.25">
      <c r="A1526" s="40" t="s">
        <v>3075</v>
      </c>
      <c r="B1526" s="40"/>
      <c r="C1526" s="41" t="s">
        <v>3076</v>
      </c>
      <c r="D1526" s="42" t="s">
        <v>21</v>
      </c>
      <c r="E1526" s="43">
        <v>20.64</v>
      </c>
      <c r="F1526" s="43"/>
      <c r="G1526" s="43">
        <v>20.64</v>
      </c>
      <c r="H1526" s="19">
        <f t="shared" si="23"/>
        <v>9</v>
      </c>
    </row>
    <row r="1527" spans="1:8" x14ac:dyDescent="0.25">
      <c r="A1527" s="40" t="s">
        <v>3077</v>
      </c>
      <c r="B1527" s="40"/>
      <c r="C1527" s="41" t="s">
        <v>3078</v>
      </c>
      <c r="D1527" s="42" t="s">
        <v>21</v>
      </c>
      <c r="E1527" s="43">
        <v>32.340000000000003</v>
      </c>
      <c r="F1527" s="43"/>
      <c r="G1527" s="43">
        <v>32.340000000000003</v>
      </c>
      <c r="H1527" s="19">
        <f t="shared" si="23"/>
        <v>9</v>
      </c>
    </row>
    <row r="1528" spans="1:8" x14ac:dyDescent="0.25">
      <c r="A1528" s="40" t="s">
        <v>3079</v>
      </c>
      <c r="B1528" s="40"/>
      <c r="C1528" s="41" t="s">
        <v>3080</v>
      </c>
      <c r="D1528" s="42" t="s">
        <v>21</v>
      </c>
      <c r="E1528" s="43">
        <v>52.52</v>
      </c>
      <c r="F1528" s="43"/>
      <c r="G1528" s="43">
        <v>52.52</v>
      </c>
      <c r="H1528" s="19">
        <f t="shared" si="23"/>
        <v>9</v>
      </c>
    </row>
    <row r="1529" spans="1:8" ht="30" x14ac:dyDescent="0.25">
      <c r="A1529" s="40" t="s">
        <v>3081</v>
      </c>
      <c r="B1529" s="40"/>
      <c r="C1529" s="41" t="s">
        <v>3082</v>
      </c>
      <c r="D1529" s="42" t="s">
        <v>21</v>
      </c>
      <c r="E1529" s="43">
        <v>205.13</v>
      </c>
      <c r="F1529" s="43"/>
      <c r="G1529" s="43">
        <v>205.13</v>
      </c>
      <c r="H1529" s="19">
        <f t="shared" si="23"/>
        <v>9</v>
      </c>
    </row>
    <row r="1530" spans="1:8" x14ac:dyDescent="0.25">
      <c r="A1530" s="40" t="s">
        <v>3083</v>
      </c>
      <c r="B1530" s="40"/>
      <c r="C1530" s="41" t="s">
        <v>3084</v>
      </c>
      <c r="D1530" s="42" t="s">
        <v>21</v>
      </c>
      <c r="E1530" s="43">
        <v>86.68</v>
      </c>
      <c r="F1530" s="43"/>
      <c r="G1530" s="43">
        <v>86.68</v>
      </c>
      <c r="H1530" s="19">
        <f t="shared" si="23"/>
        <v>9</v>
      </c>
    </row>
    <row r="1531" spans="1:8" x14ac:dyDescent="0.25">
      <c r="A1531" s="40" t="s">
        <v>3085</v>
      </c>
      <c r="B1531" s="40"/>
      <c r="C1531" s="41" t="s">
        <v>3086</v>
      </c>
      <c r="D1531" s="42"/>
      <c r="E1531" s="43"/>
      <c r="F1531" s="43"/>
      <c r="G1531" s="43"/>
      <c r="H1531" s="19">
        <f t="shared" si="23"/>
        <v>5</v>
      </c>
    </row>
    <row r="1532" spans="1:8" x14ac:dyDescent="0.25">
      <c r="A1532" s="40" t="s">
        <v>3087</v>
      </c>
      <c r="B1532" s="40"/>
      <c r="C1532" s="41" t="s">
        <v>3088</v>
      </c>
      <c r="D1532" s="42" t="s">
        <v>21</v>
      </c>
      <c r="E1532" s="43"/>
      <c r="F1532" s="43">
        <v>58.68</v>
      </c>
      <c r="G1532" s="43">
        <v>58.68</v>
      </c>
      <c r="H1532" s="19">
        <f t="shared" si="23"/>
        <v>9</v>
      </c>
    </row>
    <row r="1533" spans="1:8" x14ac:dyDescent="0.25">
      <c r="A1533" s="40" t="s">
        <v>3089</v>
      </c>
      <c r="B1533" s="40"/>
      <c r="C1533" s="41" t="s">
        <v>3090</v>
      </c>
      <c r="D1533" s="42" t="s">
        <v>21</v>
      </c>
      <c r="E1533" s="43">
        <v>972.59</v>
      </c>
      <c r="F1533" s="43">
        <v>45.86</v>
      </c>
      <c r="G1533" s="43">
        <v>1018.45</v>
      </c>
      <c r="H1533" s="19">
        <f t="shared" si="23"/>
        <v>9</v>
      </c>
    </row>
    <row r="1534" spans="1:8" x14ac:dyDescent="0.25">
      <c r="A1534" s="40" t="s">
        <v>3091</v>
      </c>
      <c r="B1534" s="40"/>
      <c r="C1534" s="41" t="s">
        <v>3092</v>
      </c>
      <c r="D1534" s="42" t="s">
        <v>21</v>
      </c>
      <c r="E1534" s="43"/>
      <c r="F1534" s="43">
        <v>50.47</v>
      </c>
      <c r="G1534" s="43">
        <v>50.47</v>
      </c>
      <c r="H1534" s="19">
        <f t="shared" si="23"/>
        <v>9</v>
      </c>
    </row>
    <row r="1535" spans="1:8" ht="30" x14ac:dyDescent="0.25">
      <c r="A1535" s="40" t="s">
        <v>3093</v>
      </c>
      <c r="B1535" s="40"/>
      <c r="C1535" s="41" t="s">
        <v>3094</v>
      </c>
      <c r="D1535" s="42" t="s">
        <v>334</v>
      </c>
      <c r="E1535" s="43">
        <v>1249</v>
      </c>
      <c r="F1535" s="43">
        <v>59.62</v>
      </c>
      <c r="G1535" s="43">
        <v>1308.6199999999999</v>
      </c>
      <c r="H1535" s="19">
        <f t="shared" si="23"/>
        <v>9</v>
      </c>
    </row>
    <row r="1536" spans="1:8" x14ac:dyDescent="0.25">
      <c r="A1536" s="40" t="s">
        <v>3095</v>
      </c>
      <c r="B1536" s="40"/>
      <c r="C1536" s="41" t="s">
        <v>3096</v>
      </c>
      <c r="D1536" s="42" t="s">
        <v>21</v>
      </c>
      <c r="E1536" s="43"/>
      <c r="F1536" s="43">
        <v>6.65</v>
      </c>
      <c r="G1536" s="43">
        <v>6.65</v>
      </c>
      <c r="H1536" s="19">
        <f t="shared" si="23"/>
        <v>9</v>
      </c>
    </row>
    <row r="1537" spans="1:8" x14ac:dyDescent="0.25">
      <c r="A1537" s="40" t="s">
        <v>3097</v>
      </c>
      <c r="B1537" s="40"/>
      <c r="C1537" s="41" t="s">
        <v>3098</v>
      </c>
      <c r="D1537" s="42" t="s">
        <v>334</v>
      </c>
      <c r="E1537" s="43">
        <v>588.87</v>
      </c>
      <c r="F1537" s="43">
        <v>117.36</v>
      </c>
      <c r="G1537" s="43">
        <v>706.23</v>
      </c>
      <c r="H1537" s="19">
        <f t="shared" si="23"/>
        <v>9</v>
      </c>
    </row>
    <row r="1538" spans="1:8" x14ac:dyDescent="0.25">
      <c r="A1538" s="40" t="s">
        <v>3099</v>
      </c>
      <c r="B1538" s="40"/>
      <c r="C1538" s="41" t="s">
        <v>3100</v>
      </c>
      <c r="D1538" s="42" t="s">
        <v>21</v>
      </c>
      <c r="E1538" s="43">
        <v>155.9</v>
      </c>
      <c r="F1538" s="43">
        <v>22.23</v>
      </c>
      <c r="G1538" s="43">
        <v>178.13</v>
      </c>
      <c r="H1538" s="19">
        <f t="shared" si="23"/>
        <v>9</v>
      </c>
    </row>
    <row r="1539" spans="1:8" ht="30" x14ac:dyDescent="0.25">
      <c r="A1539" s="40" t="s">
        <v>3101</v>
      </c>
      <c r="B1539" s="40"/>
      <c r="C1539" s="41" t="s">
        <v>3102</v>
      </c>
      <c r="D1539" s="42" t="s">
        <v>334</v>
      </c>
      <c r="E1539" s="43">
        <v>4149.3100000000004</v>
      </c>
      <c r="F1539" s="43">
        <v>137.58000000000001</v>
      </c>
      <c r="G1539" s="43">
        <v>4286.8900000000003</v>
      </c>
      <c r="H1539" s="19">
        <f t="shared" si="23"/>
        <v>9</v>
      </c>
    </row>
    <row r="1540" spans="1:8" x14ac:dyDescent="0.25">
      <c r="A1540" s="40" t="s">
        <v>3103</v>
      </c>
      <c r="B1540" s="40"/>
      <c r="C1540" s="41" t="s">
        <v>3104</v>
      </c>
      <c r="D1540" s="42" t="s">
        <v>21</v>
      </c>
      <c r="E1540" s="43">
        <v>403.36</v>
      </c>
      <c r="F1540" s="43">
        <v>45.86</v>
      </c>
      <c r="G1540" s="43">
        <v>449.22</v>
      </c>
      <c r="H1540" s="19">
        <f t="shared" si="23"/>
        <v>9</v>
      </c>
    </row>
    <row r="1541" spans="1:8" ht="30" x14ac:dyDescent="0.25">
      <c r="A1541" s="40" t="s">
        <v>3105</v>
      </c>
      <c r="B1541" s="40"/>
      <c r="C1541" s="41" t="s">
        <v>3106</v>
      </c>
      <c r="D1541" s="42" t="s">
        <v>21</v>
      </c>
      <c r="E1541" s="43">
        <v>167.74</v>
      </c>
      <c r="F1541" s="43">
        <v>34.4</v>
      </c>
      <c r="G1541" s="43">
        <v>202.14</v>
      </c>
      <c r="H1541" s="19">
        <f t="shared" si="23"/>
        <v>9</v>
      </c>
    </row>
    <row r="1542" spans="1:8" x14ac:dyDescent="0.25">
      <c r="A1542" s="40" t="s">
        <v>3107</v>
      </c>
      <c r="B1542" s="40"/>
      <c r="C1542" s="41" t="s">
        <v>3108</v>
      </c>
      <c r="D1542" s="42" t="s">
        <v>21</v>
      </c>
      <c r="E1542" s="43">
        <v>105.08</v>
      </c>
      <c r="F1542" s="43">
        <v>7.8</v>
      </c>
      <c r="G1542" s="43">
        <v>112.88</v>
      </c>
      <c r="H1542" s="19">
        <f t="shared" si="23"/>
        <v>9</v>
      </c>
    </row>
    <row r="1543" spans="1:8" x14ac:dyDescent="0.25">
      <c r="A1543" s="40" t="s">
        <v>3109</v>
      </c>
      <c r="B1543" s="40"/>
      <c r="C1543" s="41" t="s">
        <v>3110</v>
      </c>
      <c r="D1543" s="42" t="s">
        <v>21</v>
      </c>
      <c r="E1543" s="43">
        <v>70.86</v>
      </c>
      <c r="F1543" s="43">
        <v>7.8</v>
      </c>
      <c r="G1543" s="43">
        <v>78.66</v>
      </c>
      <c r="H1543" s="19">
        <f t="shared" si="23"/>
        <v>9</v>
      </c>
    </row>
    <row r="1544" spans="1:8" x14ac:dyDescent="0.25">
      <c r="A1544" s="40" t="s">
        <v>3111</v>
      </c>
      <c r="B1544" s="40"/>
      <c r="C1544" s="41" t="s">
        <v>3112</v>
      </c>
      <c r="D1544" s="42" t="s">
        <v>21</v>
      </c>
      <c r="E1544" s="43">
        <v>174.52</v>
      </c>
      <c r="F1544" s="43">
        <v>7.8</v>
      </c>
      <c r="G1544" s="43">
        <v>182.32</v>
      </c>
      <c r="H1544" s="19">
        <f t="shared" si="23"/>
        <v>9</v>
      </c>
    </row>
    <row r="1545" spans="1:8" x14ac:dyDescent="0.25">
      <c r="A1545" s="40" t="s">
        <v>3113</v>
      </c>
      <c r="B1545" s="40"/>
      <c r="C1545" s="41" t="s">
        <v>3114</v>
      </c>
      <c r="D1545" s="42" t="s">
        <v>334</v>
      </c>
      <c r="E1545" s="43">
        <v>28.85</v>
      </c>
      <c r="F1545" s="43">
        <v>6.65</v>
      </c>
      <c r="G1545" s="43">
        <v>35.5</v>
      </c>
      <c r="H1545" s="19">
        <f t="shared" ref="H1545:H1608" si="24">LEN(A1545)</f>
        <v>9</v>
      </c>
    </row>
    <row r="1546" spans="1:8" ht="30" x14ac:dyDescent="0.25">
      <c r="A1546" s="40" t="s">
        <v>3115</v>
      </c>
      <c r="B1546" s="40"/>
      <c r="C1546" s="41" t="s">
        <v>3116</v>
      </c>
      <c r="D1546" s="42" t="s">
        <v>21</v>
      </c>
      <c r="E1546" s="43">
        <v>42</v>
      </c>
      <c r="F1546" s="43">
        <v>6.65</v>
      </c>
      <c r="G1546" s="43">
        <v>48.65</v>
      </c>
      <c r="H1546" s="19">
        <f t="shared" si="24"/>
        <v>9</v>
      </c>
    </row>
    <row r="1547" spans="1:8" ht="30" x14ac:dyDescent="0.25">
      <c r="A1547" s="40" t="s">
        <v>3117</v>
      </c>
      <c r="B1547" s="40"/>
      <c r="C1547" s="41" t="s">
        <v>3118</v>
      </c>
      <c r="D1547" s="42" t="s">
        <v>21</v>
      </c>
      <c r="E1547" s="43">
        <v>82.36</v>
      </c>
      <c r="F1547" s="43">
        <v>6.65</v>
      </c>
      <c r="G1547" s="43">
        <v>89.01</v>
      </c>
      <c r="H1547" s="19">
        <f t="shared" si="24"/>
        <v>9</v>
      </c>
    </row>
    <row r="1548" spans="1:8" x14ac:dyDescent="0.25">
      <c r="A1548" s="40" t="s">
        <v>3119</v>
      </c>
      <c r="B1548" s="40"/>
      <c r="C1548" s="41" t="s">
        <v>3120</v>
      </c>
      <c r="D1548" s="42" t="s">
        <v>334</v>
      </c>
      <c r="E1548" s="43">
        <v>234.68</v>
      </c>
      <c r="F1548" s="43">
        <v>14.08</v>
      </c>
      <c r="G1548" s="43">
        <v>248.76</v>
      </c>
      <c r="H1548" s="19">
        <f t="shared" si="24"/>
        <v>9</v>
      </c>
    </row>
    <row r="1549" spans="1:8" x14ac:dyDescent="0.25">
      <c r="A1549" s="40" t="s">
        <v>3121</v>
      </c>
      <c r="B1549" s="40"/>
      <c r="C1549" s="41" t="s">
        <v>3122</v>
      </c>
      <c r="D1549" s="42" t="s">
        <v>21</v>
      </c>
      <c r="E1549" s="43">
        <v>72.69</v>
      </c>
      <c r="F1549" s="43">
        <v>7.8</v>
      </c>
      <c r="G1549" s="43">
        <v>80.489999999999995</v>
      </c>
      <c r="H1549" s="19">
        <f t="shared" si="24"/>
        <v>9</v>
      </c>
    </row>
    <row r="1550" spans="1:8" ht="30" x14ac:dyDescent="0.25">
      <c r="A1550" s="40" t="s">
        <v>3123</v>
      </c>
      <c r="B1550" s="40"/>
      <c r="C1550" s="41" t="s">
        <v>3124</v>
      </c>
      <c r="D1550" s="42" t="s">
        <v>21</v>
      </c>
      <c r="E1550" s="43">
        <v>89.42</v>
      </c>
      <c r="F1550" s="43">
        <v>7.8</v>
      </c>
      <c r="G1550" s="43">
        <v>97.22</v>
      </c>
      <c r="H1550" s="19">
        <f t="shared" si="24"/>
        <v>9</v>
      </c>
    </row>
    <row r="1551" spans="1:8" x14ac:dyDescent="0.25">
      <c r="A1551" s="40" t="s">
        <v>3125</v>
      </c>
      <c r="B1551" s="40"/>
      <c r="C1551" s="41" t="s">
        <v>3126</v>
      </c>
      <c r="D1551" s="42" t="s">
        <v>21</v>
      </c>
      <c r="E1551" s="43">
        <v>190.87</v>
      </c>
      <c r="F1551" s="43">
        <v>5.64</v>
      </c>
      <c r="G1551" s="43">
        <v>196.51</v>
      </c>
      <c r="H1551" s="19">
        <f t="shared" si="24"/>
        <v>9</v>
      </c>
    </row>
    <row r="1552" spans="1:8" ht="30" x14ac:dyDescent="0.25">
      <c r="A1552" s="40" t="s">
        <v>3127</v>
      </c>
      <c r="B1552" s="40"/>
      <c r="C1552" s="41" t="s">
        <v>3128</v>
      </c>
      <c r="D1552" s="42" t="s">
        <v>21</v>
      </c>
      <c r="E1552" s="43">
        <v>217.04</v>
      </c>
      <c r="F1552" s="43">
        <v>7.8</v>
      </c>
      <c r="G1552" s="43">
        <v>224.84</v>
      </c>
      <c r="H1552" s="19">
        <f t="shared" si="24"/>
        <v>9</v>
      </c>
    </row>
    <row r="1553" spans="1:8" ht="30" x14ac:dyDescent="0.25">
      <c r="A1553" s="40" t="s">
        <v>3129</v>
      </c>
      <c r="B1553" s="40"/>
      <c r="C1553" s="41" t="s">
        <v>3130</v>
      </c>
      <c r="D1553" s="42" t="s">
        <v>21</v>
      </c>
      <c r="E1553" s="43">
        <v>411.23</v>
      </c>
      <c r="F1553" s="43">
        <v>68.790000000000006</v>
      </c>
      <c r="G1553" s="43">
        <v>480.02</v>
      </c>
      <c r="H1553" s="19">
        <f t="shared" si="24"/>
        <v>9</v>
      </c>
    </row>
    <row r="1554" spans="1:8" x14ac:dyDescent="0.25">
      <c r="A1554" s="40" t="s">
        <v>3131</v>
      </c>
      <c r="B1554" s="40"/>
      <c r="C1554" s="41" t="s">
        <v>3132</v>
      </c>
      <c r="D1554" s="42" t="s">
        <v>21</v>
      </c>
      <c r="E1554" s="43">
        <v>121.45</v>
      </c>
      <c r="F1554" s="43">
        <v>68.790000000000006</v>
      </c>
      <c r="G1554" s="43">
        <v>190.24</v>
      </c>
      <c r="H1554" s="19">
        <f t="shared" si="24"/>
        <v>9</v>
      </c>
    </row>
    <row r="1555" spans="1:8" x14ac:dyDescent="0.25">
      <c r="A1555" s="40" t="s">
        <v>3133</v>
      </c>
      <c r="B1555" s="40"/>
      <c r="C1555" s="41" t="s">
        <v>3134</v>
      </c>
      <c r="D1555" s="42" t="s">
        <v>21</v>
      </c>
      <c r="E1555" s="43">
        <v>25.26</v>
      </c>
      <c r="F1555" s="43">
        <v>44.45</v>
      </c>
      <c r="G1555" s="43">
        <v>69.709999999999994</v>
      </c>
      <c r="H1555" s="19">
        <f t="shared" si="24"/>
        <v>9</v>
      </c>
    </row>
    <row r="1556" spans="1:8" x14ac:dyDescent="0.25">
      <c r="A1556" s="40" t="s">
        <v>3135</v>
      </c>
      <c r="B1556" s="40"/>
      <c r="C1556" s="41" t="s">
        <v>3136</v>
      </c>
      <c r="D1556" s="42" t="s">
        <v>21</v>
      </c>
      <c r="E1556" s="43">
        <v>177.99</v>
      </c>
      <c r="F1556" s="43">
        <v>7.8</v>
      </c>
      <c r="G1556" s="43">
        <v>185.79</v>
      </c>
      <c r="H1556" s="19">
        <f t="shared" si="24"/>
        <v>9</v>
      </c>
    </row>
    <row r="1557" spans="1:8" ht="30" x14ac:dyDescent="0.25">
      <c r="A1557" s="40" t="s">
        <v>3137</v>
      </c>
      <c r="B1557" s="40"/>
      <c r="C1557" s="41" t="s">
        <v>3138</v>
      </c>
      <c r="D1557" s="42" t="s">
        <v>21</v>
      </c>
      <c r="E1557" s="43">
        <v>12469.02</v>
      </c>
      <c r="F1557" s="43"/>
      <c r="G1557" s="43">
        <v>12469.02</v>
      </c>
      <c r="H1557" s="19">
        <f t="shared" si="24"/>
        <v>9</v>
      </c>
    </row>
    <row r="1558" spans="1:8" ht="30" x14ac:dyDescent="0.25">
      <c r="A1558" s="40" t="s">
        <v>3139</v>
      </c>
      <c r="B1558" s="40"/>
      <c r="C1558" s="41" t="s">
        <v>3140</v>
      </c>
      <c r="D1558" s="42" t="s">
        <v>21</v>
      </c>
      <c r="E1558" s="43">
        <v>14781.41</v>
      </c>
      <c r="F1558" s="43"/>
      <c r="G1558" s="43">
        <v>14781.41</v>
      </c>
      <c r="H1558" s="19">
        <f t="shared" si="24"/>
        <v>9</v>
      </c>
    </row>
    <row r="1559" spans="1:8" ht="30" x14ac:dyDescent="0.25">
      <c r="A1559" s="40" t="s">
        <v>3141</v>
      </c>
      <c r="B1559" s="40"/>
      <c r="C1559" s="41" t="s">
        <v>3142</v>
      </c>
      <c r="D1559" s="42" t="s">
        <v>334</v>
      </c>
      <c r="E1559" s="43">
        <v>573.77</v>
      </c>
      <c r="F1559" s="43">
        <v>91.72</v>
      </c>
      <c r="G1559" s="43">
        <v>665.49</v>
      </c>
      <c r="H1559" s="19">
        <f t="shared" si="24"/>
        <v>9</v>
      </c>
    </row>
    <row r="1560" spans="1:8" ht="30" x14ac:dyDescent="0.25">
      <c r="A1560" s="40" t="s">
        <v>3143</v>
      </c>
      <c r="B1560" s="40"/>
      <c r="C1560" s="41" t="s">
        <v>3144</v>
      </c>
      <c r="D1560" s="42" t="s">
        <v>334</v>
      </c>
      <c r="E1560" s="43">
        <v>1248.81</v>
      </c>
      <c r="F1560" s="43">
        <v>183.44</v>
      </c>
      <c r="G1560" s="43">
        <v>1432.25</v>
      </c>
      <c r="H1560" s="19">
        <f t="shared" si="24"/>
        <v>9</v>
      </c>
    </row>
    <row r="1561" spans="1:8" ht="45" x14ac:dyDescent="0.25">
      <c r="A1561" s="40" t="s">
        <v>3145</v>
      </c>
      <c r="B1561" s="40"/>
      <c r="C1561" s="41" t="s">
        <v>3146</v>
      </c>
      <c r="D1561" s="42" t="s">
        <v>334</v>
      </c>
      <c r="E1561" s="43">
        <v>1151.81</v>
      </c>
      <c r="F1561" s="43">
        <v>183.44</v>
      </c>
      <c r="G1561" s="43">
        <v>1335.25</v>
      </c>
      <c r="H1561" s="19">
        <f t="shared" si="24"/>
        <v>9</v>
      </c>
    </row>
    <row r="1562" spans="1:8" ht="45" x14ac:dyDescent="0.25">
      <c r="A1562" s="40" t="s">
        <v>3147</v>
      </c>
      <c r="B1562" s="40"/>
      <c r="C1562" s="41" t="s">
        <v>3148</v>
      </c>
      <c r="D1562" s="42" t="s">
        <v>334</v>
      </c>
      <c r="E1562" s="43">
        <v>1210.75</v>
      </c>
      <c r="F1562" s="43">
        <v>183.44</v>
      </c>
      <c r="G1562" s="43">
        <v>1394.19</v>
      </c>
      <c r="H1562" s="19">
        <f t="shared" si="24"/>
        <v>9</v>
      </c>
    </row>
    <row r="1563" spans="1:8" x14ac:dyDescent="0.25">
      <c r="A1563" s="40" t="s">
        <v>3149</v>
      </c>
      <c r="B1563" s="40"/>
      <c r="C1563" s="41" t="s">
        <v>3150</v>
      </c>
      <c r="D1563" s="42" t="s">
        <v>131</v>
      </c>
      <c r="E1563" s="43">
        <v>51.2</v>
      </c>
      <c r="F1563" s="43">
        <v>10.74</v>
      </c>
      <c r="G1563" s="43">
        <v>61.94</v>
      </c>
      <c r="H1563" s="19">
        <f t="shared" si="24"/>
        <v>9</v>
      </c>
    </row>
    <row r="1564" spans="1:8" x14ac:dyDescent="0.25">
      <c r="A1564" s="40" t="s">
        <v>3151</v>
      </c>
      <c r="B1564" s="40"/>
      <c r="C1564" s="41" t="s">
        <v>3152</v>
      </c>
      <c r="D1564" s="42"/>
      <c r="E1564" s="43"/>
      <c r="F1564" s="43"/>
      <c r="G1564" s="43"/>
      <c r="H1564" s="19">
        <f t="shared" si="24"/>
        <v>2</v>
      </c>
    </row>
    <row r="1565" spans="1:8" x14ac:dyDescent="0.25">
      <c r="A1565" s="40" t="s">
        <v>3153</v>
      </c>
      <c r="B1565" s="40"/>
      <c r="C1565" s="41" t="s">
        <v>3154</v>
      </c>
      <c r="D1565" s="42"/>
      <c r="E1565" s="43"/>
      <c r="F1565" s="43"/>
      <c r="G1565" s="43"/>
      <c r="H1565" s="19">
        <f t="shared" si="24"/>
        <v>5</v>
      </c>
    </row>
    <row r="1566" spans="1:8" x14ac:dyDescent="0.25">
      <c r="A1566" s="40" t="s">
        <v>3155</v>
      </c>
      <c r="B1566" s="40"/>
      <c r="C1566" s="41" t="s">
        <v>3156</v>
      </c>
      <c r="D1566" s="42" t="s">
        <v>131</v>
      </c>
      <c r="E1566" s="43">
        <v>5.87</v>
      </c>
      <c r="F1566" s="43">
        <v>13.88</v>
      </c>
      <c r="G1566" s="43">
        <v>19.75</v>
      </c>
      <c r="H1566" s="19">
        <f t="shared" si="24"/>
        <v>9</v>
      </c>
    </row>
    <row r="1567" spans="1:8" x14ac:dyDescent="0.25">
      <c r="A1567" s="40" t="s">
        <v>3157</v>
      </c>
      <c r="B1567" s="40"/>
      <c r="C1567" s="41" t="s">
        <v>3158</v>
      </c>
      <c r="D1567" s="42" t="s">
        <v>592</v>
      </c>
      <c r="E1567" s="43">
        <v>33.4</v>
      </c>
      <c r="F1567" s="43">
        <v>62.1</v>
      </c>
      <c r="G1567" s="43">
        <v>95.5</v>
      </c>
      <c r="H1567" s="19">
        <f t="shared" si="24"/>
        <v>9</v>
      </c>
    </row>
    <row r="1568" spans="1:8" x14ac:dyDescent="0.25">
      <c r="A1568" s="40" t="s">
        <v>3159</v>
      </c>
      <c r="B1568" s="40"/>
      <c r="C1568" s="41" t="s">
        <v>3160</v>
      </c>
      <c r="D1568" s="42" t="s">
        <v>131</v>
      </c>
      <c r="E1568" s="43">
        <v>7.62</v>
      </c>
      <c r="F1568" s="43">
        <v>13.88</v>
      </c>
      <c r="G1568" s="43">
        <v>21.5</v>
      </c>
      <c r="H1568" s="19">
        <f t="shared" si="24"/>
        <v>9</v>
      </c>
    </row>
    <row r="1569" spans="1:8" x14ac:dyDescent="0.25">
      <c r="A1569" s="40" t="s">
        <v>3161</v>
      </c>
      <c r="B1569" s="40"/>
      <c r="C1569" s="41" t="s">
        <v>3162</v>
      </c>
      <c r="D1569" s="42" t="s">
        <v>592</v>
      </c>
      <c r="E1569" s="43">
        <v>16.02</v>
      </c>
      <c r="F1569" s="43">
        <v>13.88</v>
      </c>
      <c r="G1569" s="43">
        <v>29.9</v>
      </c>
      <c r="H1569" s="19">
        <f t="shared" si="24"/>
        <v>9</v>
      </c>
    </row>
    <row r="1570" spans="1:8" x14ac:dyDescent="0.25">
      <c r="A1570" s="40" t="s">
        <v>3163</v>
      </c>
      <c r="B1570" s="40"/>
      <c r="C1570" s="41" t="s">
        <v>3164</v>
      </c>
      <c r="D1570" s="42" t="s">
        <v>592</v>
      </c>
      <c r="E1570" s="43">
        <v>11.79</v>
      </c>
      <c r="F1570" s="43">
        <v>13.88</v>
      </c>
      <c r="G1570" s="43">
        <v>25.67</v>
      </c>
      <c r="H1570" s="19">
        <f t="shared" si="24"/>
        <v>9</v>
      </c>
    </row>
    <row r="1571" spans="1:8" x14ac:dyDescent="0.25">
      <c r="A1571" s="40" t="s">
        <v>3165</v>
      </c>
      <c r="B1571" s="40"/>
      <c r="C1571" s="41" t="s">
        <v>3166</v>
      </c>
      <c r="D1571" s="42"/>
      <c r="E1571" s="43"/>
      <c r="F1571" s="43"/>
      <c r="G1571" s="43"/>
      <c r="H1571" s="19">
        <f t="shared" si="24"/>
        <v>5</v>
      </c>
    </row>
    <row r="1572" spans="1:8" ht="30" x14ac:dyDescent="0.25">
      <c r="A1572" s="40" t="s">
        <v>3167</v>
      </c>
      <c r="B1572" s="40"/>
      <c r="C1572" s="41" t="s">
        <v>3168</v>
      </c>
      <c r="D1572" s="42" t="s">
        <v>131</v>
      </c>
      <c r="E1572" s="43">
        <v>8.25</v>
      </c>
      <c r="F1572" s="43">
        <v>11.73</v>
      </c>
      <c r="G1572" s="43">
        <v>19.98</v>
      </c>
      <c r="H1572" s="19">
        <f t="shared" si="24"/>
        <v>9</v>
      </c>
    </row>
    <row r="1573" spans="1:8" ht="30" x14ac:dyDescent="0.25">
      <c r="A1573" s="40" t="s">
        <v>3169</v>
      </c>
      <c r="B1573" s="40"/>
      <c r="C1573" s="41" t="s">
        <v>3170</v>
      </c>
      <c r="D1573" s="42" t="s">
        <v>131</v>
      </c>
      <c r="E1573" s="43">
        <v>13.46</v>
      </c>
      <c r="F1573" s="43">
        <v>11.73</v>
      </c>
      <c r="G1573" s="43">
        <v>25.19</v>
      </c>
      <c r="H1573" s="19">
        <f t="shared" si="24"/>
        <v>9</v>
      </c>
    </row>
    <row r="1574" spans="1:8" x14ac:dyDescent="0.25">
      <c r="A1574" s="40" t="s">
        <v>3171</v>
      </c>
      <c r="B1574" s="40"/>
      <c r="C1574" s="41" t="s">
        <v>3172</v>
      </c>
      <c r="D1574" s="42" t="s">
        <v>131</v>
      </c>
      <c r="E1574" s="43">
        <v>9.26</v>
      </c>
      <c r="F1574" s="43">
        <v>11.73</v>
      </c>
      <c r="G1574" s="43">
        <v>20.99</v>
      </c>
      <c r="H1574" s="19">
        <f t="shared" si="24"/>
        <v>9</v>
      </c>
    </row>
    <row r="1575" spans="1:8" ht="30" x14ac:dyDescent="0.25">
      <c r="A1575" s="40" t="s">
        <v>3173</v>
      </c>
      <c r="B1575" s="40"/>
      <c r="C1575" s="41" t="s">
        <v>3174</v>
      </c>
      <c r="D1575" s="42" t="s">
        <v>131</v>
      </c>
      <c r="E1575" s="43">
        <v>18.5</v>
      </c>
      <c r="F1575" s="43">
        <v>11.73</v>
      </c>
      <c r="G1575" s="43">
        <v>30.23</v>
      </c>
      <c r="H1575" s="19">
        <f t="shared" si="24"/>
        <v>9</v>
      </c>
    </row>
    <row r="1576" spans="1:8" x14ac:dyDescent="0.25">
      <c r="A1576" s="40" t="s">
        <v>3175</v>
      </c>
      <c r="B1576" s="40"/>
      <c r="C1576" s="41" t="s">
        <v>3176</v>
      </c>
      <c r="D1576" s="42"/>
      <c r="E1576" s="43"/>
      <c r="F1576" s="43"/>
      <c r="G1576" s="43"/>
      <c r="H1576" s="19">
        <f t="shared" si="24"/>
        <v>5</v>
      </c>
    </row>
    <row r="1577" spans="1:8" x14ac:dyDescent="0.25">
      <c r="A1577" s="40" t="s">
        <v>3177</v>
      </c>
      <c r="B1577" s="40"/>
      <c r="C1577" s="41" t="s">
        <v>3178</v>
      </c>
      <c r="D1577" s="42" t="s">
        <v>592</v>
      </c>
      <c r="E1577" s="43">
        <v>52.61</v>
      </c>
      <c r="F1577" s="43">
        <v>14.29</v>
      </c>
      <c r="G1577" s="43">
        <v>66.900000000000006</v>
      </c>
      <c r="H1577" s="19">
        <f t="shared" si="24"/>
        <v>9</v>
      </c>
    </row>
    <row r="1578" spans="1:8" x14ac:dyDescent="0.25">
      <c r="A1578" s="40" t="s">
        <v>3179</v>
      </c>
      <c r="B1578" s="40"/>
      <c r="C1578" s="41" t="s">
        <v>3180</v>
      </c>
      <c r="D1578" s="42"/>
      <c r="E1578" s="43"/>
      <c r="F1578" s="43"/>
      <c r="G1578" s="43"/>
      <c r="H1578" s="19">
        <f t="shared" si="24"/>
        <v>2</v>
      </c>
    </row>
    <row r="1579" spans="1:8" x14ac:dyDescent="0.25">
      <c r="A1579" s="40" t="s">
        <v>3181</v>
      </c>
      <c r="B1579" s="40"/>
      <c r="C1579" s="41" t="s">
        <v>3182</v>
      </c>
      <c r="D1579" s="42"/>
      <c r="E1579" s="43"/>
      <c r="F1579" s="43"/>
      <c r="G1579" s="43"/>
      <c r="H1579" s="19">
        <f t="shared" si="24"/>
        <v>5</v>
      </c>
    </row>
    <row r="1580" spans="1:8" ht="30" x14ac:dyDescent="0.25">
      <c r="A1580" s="40" t="s">
        <v>3183</v>
      </c>
      <c r="B1580" s="40"/>
      <c r="C1580" s="41" t="s">
        <v>3184</v>
      </c>
      <c r="D1580" s="42" t="s">
        <v>131</v>
      </c>
      <c r="E1580" s="43">
        <v>179.53</v>
      </c>
      <c r="F1580" s="43">
        <v>11.73</v>
      </c>
      <c r="G1580" s="43">
        <v>191.26</v>
      </c>
      <c r="H1580" s="19">
        <f t="shared" si="24"/>
        <v>9</v>
      </c>
    </row>
    <row r="1581" spans="1:8" ht="30" x14ac:dyDescent="0.25">
      <c r="A1581" s="40" t="s">
        <v>3185</v>
      </c>
      <c r="B1581" s="40"/>
      <c r="C1581" s="41" t="s">
        <v>3186</v>
      </c>
      <c r="D1581" s="42" t="s">
        <v>21</v>
      </c>
      <c r="E1581" s="43">
        <v>111.96</v>
      </c>
      <c r="F1581" s="43">
        <v>11.73</v>
      </c>
      <c r="G1581" s="43">
        <v>123.69</v>
      </c>
      <c r="H1581" s="19">
        <f t="shared" si="24"/>
        <v>9</v>
      </c>
    </row>
    <row r="1582" spans="1:8" ht="30" x14ac:dyDescent="0.25">
      <c r="A1582" s="40" t="s">
        <v>3187</v>
      </c>
      <c r="B1582" s="40"/>
      <c r="C1582" s="41" t="s">
        <v>3188</v>
      </c>
      <c r="D1582" s="42" t="s">
        <v>21</v>
      </c>
      <c r="E1582" s="43">
        <v>149.61000000000001</v>
      </c>
      <c r="F1582" s="43">
        <v>11.73</v>
      </c>
      <c r="G1582" s="43">
        <v>161.34</v>
      </c>
      <c r="H1582" s="19">
        <f t="shared" si="24"/>
        <v>9</v>
      </c>
    </row>
    <row r="1583" spans="1:8" ht="45" x14ac:dyDescent="0.25">
      <c r="A1583" s="40" t="s">
        <v>3189</v>
      </c>
      <c r="B1583" s="40"/>
      <c r="C1583" s="41" t="s">
        <v>3190</v>
      </c>
      <c r="D1583" s="42" t="s">
        <v>21</v>
      </c>
      <c r="E1583" s="43">
        <v>354.96</v>
      </c>
      <c r="F1583" s="43">
        <v>11.73</v>
      </c>
      <c r="G1583" s="43">
        <v>366.69</v>
      </c>
      <c r="H1583" s="19">
        <f t="shared" si="24"/>
        <v>9</v>
      </c>
    </row>
    <row r="1584" spans="1:8" ht="45" x14ac:dyDescent="0.25">
      <c r="A1584" s="40" t="s">
        <v>3191</v>
      </c>
      <c r="B1584" s="40"/>
      <c r="C1584" s="41" t="s">
        <v>3192</v>
      </c>
      <c r="D1584" s="42" t="s">
        <v>21</v>
      </c>
      <c r="E1584" s="43">
        <v>160.19999999999999</v>
      </c>
      <c r="F1584" s="43">
        <v>11.73</v>
      </c>
      <c r="G1584" s="43">
        <v>171.93</v>
      </c>
      <c r="H1584" s="19">
        <f t="shared" si="24"/>
        <v>9</v>
      </c>
    </row>
    <row r="1585" spans="1:8" ht="45" x14ac:dyDescent="0.25">
      <c r="A1585" s="40" t="s">
        <v>3193</v>
      </c>
      <c r="B1585" s="40"/>
      <c r="C1585" s="41" t="s">
        <v>3194</v>
      </c>
      <c r="D1585" s="42" t="s">
        <v>21</v>
      </c>
      <c r="E1585" s="43">
        <v>130.77000000000001</v>
      </c>
      <c r="F1585" s="43">
        <v>11.73</v>
      </c>
      <c r="G1585" s="43">
        <v>142.5</v>
      </c>
      <c r="H1585" s="19">
        <f t="shared" si="24"/>
        <v>9</v>
      </c>
    </row>
    <row r="1586" spans="1:8" ht="45" x14ac:dyDescent="0.25">
      <c r="A1586" s="40" t="s">
        <v>3195</v>
      </c>
      <c r="B1586" s="40"/>
      <c r="C1586" s="41" t="s">
        <v>3196</v>
      </c>
      <c r="D1586" s="42" t="s">
        <v>21</v>
      </c>
      <c r="E1586" s="43">
        <v>282.62</v>
      </c>
      <c r="F1586" s="43">
        <v>11.73</v>
      </c>
      <c r="G1586" s="43">
        <v>294.35000000000002</v>
      </c>
      <c r="H1586" s="19">
        <f t="shared" si="24"/>
        <v>9</v>
      </c>
    </row>
    <row r="1587" spans="1:8" ht="45" x14ac:dyDescent="0.25">
      <c r="A1587" s="40" t="s">
        <v>3197</v>
      </c>
      <c r="B1587" s="40"/>
      <c r="C1587" s="41" t="s">
        <v>3198</v>
      </c>
      <c r="D1587" s="42" t="s">
        <v>21</v>
      </c>
      <c r="E1587" s="43">
        <v>270</v>
      </c>
      <c r="F1587" s="43">
        <v>11.73</v>
      </c>
      <c r="G1587" s="43">
        <v>281.73</v>
      </c>
      <c r="H1587" s="19">
        <f t="shared" si="24"/>
        <v>9</v>
      </c>
    </row>
    <row r="1588" spans="1:8" ht="30" x14ac:dyDescent="0.25">
      <c r="A1588" s="40" t="s">
        <v>3199</v>
      </c>
      <c r="B1588" s="40"/>
      <c r="C1588" s="41" t="s">
        <v>3200</v>
      </c>
      <c r="D1588" s="42" t="s">
        <v>21</v>
      </c>
      <c r="E1588" s="43">
        <v>139.35</v>
      </c>
      <c r="F1588" s="43">
        <v>11.73</v>
      </c>
      <c r="G1588" s="43">
        <v>151.08000000000001</v>
      </c>
      <c r="H1588" s="19">
        <f t="shared" si="24"/>
        <v>9</v>
      </c>
    </row>
    <row r="1589" spans="1:8" ht="45" x14ac:dyDescent="0.25">
      <c r="A1589" s="40" t="s">
        <v>3201</v>
      </c>
      <c r="B1589" s="40"/>
      <c r="C1589" s="41" t="s">
        <v>3202</v>
      </c>
      <c r="D1589" s="42" t="s">
        <v>21</v>
      </c>
      <c r="E1589" s="43">
        <v>380.41</v>
      </c>
      <c r="F1589" s="43">
        <v>19.559999999999999</v>
      </c>
      <c r="G1589" s="43">
        <v>399.97</v>
      </c>
      <c r="H1589" s="19">
        <f t="shared" si="24"/>
        <v>9</v>
      </c>
    </row>
    <row r="1590" spans="1:8" x14ac:dyDescent="0.25">
      <c r="A1590" s="40" t="s">
        <v>3203</v>
      </c>
      <c r="B1590" s="40"/>
      <c r="C1590" s="41" t="s">
        <v>3204</v>
      </c>
      <c r="D1590" s="42"/>
      <c r="E1590" s="43"/>
      <c r="F1590" s="43"/>
      <c r="G1590" s="43"/>
      <c r="H1590" s="19">
        <f t="shared" si="24"/>
        <v>5</v>
      </c>
    </row>
    <row r="1591" spans="1:8" ht="45" x14ac:dyDescent="0.25">
      <c r="A1591" s="40" t="s">
        <v>3205</v>
      </c>
      <c r="B1591" s="40"/>
      <c r="C1591" s="41" t="s">
        <v>3206</v>
      </c>
      <c r="D1591" s="42" t="s">
        <v>21</v>
      </c>
      <c r="E1591" s="43">
        <v>2742.78</v>
      </c>
      <c r="F1591" s="43">
        <v>61.01</v>
      </c>
      <c r="G1591" s="43">
        <v>2803.79</v>
      </c>
      <c r="H1591" s="19">
        <f t="shared" si="24"/>
        <v>9</v>
      </c>
    </row>
    <row r="1592" spans="1:8" ht="45" x14ac:dyDescent="0.25">
      <c r="A1592" s="40" t="s">
        <v>3207</v>
      </c>
      <c r="B1592" s="40"/>
      <c r="C1592" s="41" t="s">
        <v>3208</v>
      </c>
      <c r="D1592" s="42" t="s">
        <v>21</v>
      </c>
      <c r="E1592" s="43">
        <v>3559.62</v>
      </c>
      <c r="F1592" s="43">
        <v>61.01</v>
      </c>
      <c r="G1592" s="43">
        <v>3620.63</v>
      </c>
      <c r="H1592" s="19">
        <f t="shared" si="24"/>
        <v>9</v>
      </c>
    </row>
    <row r="1593" spans="1:8" x14ac:dyDescent="0.25">
      <c r="A1593" s="40" t="s">
        <v>3209</v>
      </c>
      <c r="B1593" s="40"/>
      <c r="C1593" s="41" t="s">
        <v>3210</v>
      </c>
      <c r="D1593" s="42"/>
      <c r="E1593" s="43"/>
      <c r="F1593" s="43"/>
      <c r="G1593" s="43"/>
      <c r="H1593" s="19">
        <f t="shared" si="24"/>
        <v>5</v>
      </c>
    </row>
    <row r="1594" spans="1:8" ht="45" x14ac:dyDescent="0.25">
      <c r="A1594" s="40" t="s">
        <v>3211</v>
      </c>
      <c r="B1594" s="40"/>
      <c r="C1594" s="41" t="s">
        <v>8378</v>
      </c>
      <c r="D1594" s="42" t="s">
        <v>73</v>
      </c>
      <c r="E1594" s="43">
        <v>323.95</v>
      </c>
      <c r="F1594" s="43">
        <v>21.5</v>
      </c>
      <c r="G1594" s="43">
        <v>345.45</v>
      </c>
      <c r="H1594" s="19">
        <f t="shared" si="24"/>
        <v>9</v>
      </c>
    </row>
    <row r="1595" spans="1:8" ht="30" x14ac:dyDescent="0.25">
      <c r="A1595" s="40" t="s">
        <v>3213</v>
      </c>
      <c r="B1595" s="40"/>
      <c r="C1595" s="41" t="s">
        <v>8379</v>
      </c>
      <c r="D1595" s="42" t="s">
        <v>73</v>
      </c>
      <c r="E1595" s="43">
        <v>164</v>
      </c>
      <c r="F1595" s="43">
        <v>9</v>
      </c>
      <c r="G1595" s="43">
        <v>173</v>
      </c>
      <c r="H1595" s="19">
        <f t="shared" si="24"/>
        <v>9</v>
      </c>
    </row>
    <row r="1596" spans="1:8" ht="30" x14ac:dyDescent="0.25">
      <c r="A1596" s="40" t="s">
        <v>3215</v>
      </c>
      <c r="B1596" s="40"/>
      <c r="C1596" s="41" t="s">
        <v>3216</v>
      </c>
      <c r="D1596" s="42" t="s">
        <v>73</v>
      </c>
      <c r="E1596" s="43">
        <v>106.49</v>
      </c>
      <c r="F1596" s="43">
        <v>25.24</v>
      </c>
      <c r="G1596" s="43">
        <v>131.72999999999999</v>
      </c>
      <c r="H1596" s="19">
        <f t="shared" si="24"/>
        <v>9</v>
      </c>
    </row>
    <row r="1597" spans="1:8" ht="30" x14ac:dyDescent="0.25">
      <c r="A1597" s="40" t="s">
        <v>8380</v>
      </c>
      <c r="B1597" s="40"/>
      <c r="C1597" s="41" t="s">
        <v>8381</v>
      </c>
      <c r="D1597" s="42" t="s">
        <v>73</v>
      </c>
      <c r="E1597" s="43">
        <v>195.8</v>
      </c>
      <c r="F1597" s="43">
        <v>25.24</v>
      </c>
      <c r="G1597" s="43">
        <v>221.04</v>
      </c>
      <c r="H1597" s="19">
        <f t="shared" si="24"/>
        <v>9</v>
      </c>
    </row>
    <row r="1598" spans="1:8" ht="30" x14ac:dyDescent="0.25">
      <c r="A1598" s="40" t="s">
        <v>3219</v>
      </c>
      <c r="B1598" s="40"/>
      <c r="C1598" s="41" t="s">
        <v>3220</v>
      </c>
      <c r="D1598" s="42" t="s">
        <v>21</v>
      </c>
      <c r="E1598" s="43">
        <v>4.4000000000000004</v>
      </c>
      <c r="F1598" s="43">
        <v>1.37</v>
      </c>
      <c r="G1598" s="43">
        <v>5.77</v>
      </c>
      <c r="H1598" s="19">
        <f t="shared" si="24"/>
        <v>9</v>
      </c>
    </row>
    <row r="1599" spans="1:8" ht="30" x14ac:dyDescent="0.25">
      <c r="A1599" s="40" t="s">
        <v>3221</v>
      </c>
      <c r="B1599" s="40"/>
      <c r="C1599" s="41" t="s">
        <v>3222</v>
      </c>
      <c r="D1599" s="42" t="s">
        <v>131</v>
      </c>
      <c r="E1599" s="43">
        <v>435.02</v>
      </c>
      <c r="F1599" s="43"/>
      <c r="G1599" s="43">
        <v>435.02</v>
      </c>
      <c r="H1599" s="19">
        <f t="shared" si="24"/>
        <v>9</v>
      </c>
    </row>
    <row r="1600" spans="1:8" ht="30" x14ac:dyDescent="0.25">
      <c r="A1600" s="40" t="s">
        <v>3223</v>
      </c>
      <c r="B1600" s="40"/>
      <c r="C1600" s="41" t="s">
        <v>3224</v>
      </c>
      <c r="D1600" s="42" t="s">
        <v>73</v>
      </c>
      <c r="E1600" s="43">
        <v>5.75</v>
      </c>
      <c r="F1600" s="43">
        <v>8.9</v>
      </c>
      <c r="G1600" s="43">
        <v>14.65</v>
      </c>
      <c r="H1600" s="19">
        <f t="shared" si="24"/>
        <v>9</v>
      </c>
    </row>
    <row r="1601" spans="1:8" ht="30" x14ac:dyDescent="0.25">
      <c r="A1601" s="40" t="s">
        <v>3225</v>
      </c>
      <c r="B1601" s="40"/>
      <c r="C1601" s="41" t="s">
        <v>3226</v>
      </c>
      <c r="D1601" s="42" t="s">
        <v>21</v>
      </c>
      <c r="E1601" s="43">
        <v>0.56999999999999995</v>
      </c>
      <c r="F1601" s="43">
        <v>14.31</v>
      </c>
      <c r="G1601" s="43">
        <v>14.88</v>
      </c>
      <c r="H1601" s="19">
        <f t="shared" si="24"/>
        <v>9</v>
      </c>
    </row>
    <row r="1602" spans="1:8" ht="30" x14ac:dyDescent="0.25">
      <c r="A1602" s="40" t="s">
        <v>3227</v>
      </c>
      <c r="B1602" s="40"/>
      <c r="C1602" s="41" t="s">
        <v>8382</v>
      </c>
      <c r="D1602" s="42" t="s">
        <v>73</v>
      </c>
      <c r="E1602" s="43">
        <v>135.66999999999999</v>
      </c>
      <c r="F1602" s="43">
        <v>13.94</v>
      </c>
      <c r="G1602" s="43">
        <v>149.61000000000001</v>
      </c>
      <c r="H1602" s="19">
        <f t="shared" si="24"/>
        <v>9</v>
      </c>
    </row>
    <row r="1603" spans="1:8" x14ac:dyDescent="0.25">
      <c r="A1603" s="40" t="s">
        <v>3229</v>
      </c>
      <c r="B1603" s="40"/>
      <c r="C1603" s="41" t="s">
        <v>3230</v>
      </c>
      <c r="D1603" s="42"/>
      <c r="E1603" s="43"/>
      <c r="F1603" s="43"/>
      <c r="G1603" s="43"/>
      <c r="H1603" s="19">
        <f t="shared" si="24"/>
        <v>5</v>
      </c>
    </row>
    <row r="1604" spans="1:8" ht="30" x14ac:dyDescent="0.25">
      <c r="A1604" s="40" t="s">
        <v>3231</v>
      </c>
      <c r="B1604" s="40"/>
      <c r="C1604" s="41" t="s">
        <v>3232</v>
      </c>
      <c r="D1604" s="42" t="s">
        <v>21</v>
      </c>
      <c r="E1604" s="43">
        <v>10.64</v>
      </c>
      <c r="F1604" s="43">
        <v>1.37</v>
      </c>
      <c r="G1604" s="43">
        <v>12.01</v>
      </c>
      <c r="H1604" s="19">
        <f t="shared" si="24"/>
        <v>9</v>
      </c>
    </row>
    <row r="1605" spans="1:8" ht="30" x14ac:dyDescent="0.25">
      <c r="A1605" s="40" t="s">
        <v>3233</v>
      </c>
      <c r="B1605" s="40"/>
      <c r="C1605" s="41" t="s">
        <v>3234</v>
      </c>
      <c r="D1605" s="42" t="s">
        <v>21</v>
      </c>
      <c r="E1605" s="43">
        <v>10.39</v>
      </c>
      <c r="F1605" s="43">
        <v>1.37</v>
      </c>
      <c r="G1605" s="43">
        <v>11.76</v>
      </c>
      <c r="H1605" s="19">
        <f t="shared" si="24"/>
        <v>9</v>
      </c>
    </row>
    <row r="1606" spans="1:8" ht="30" x14ac:dyDescent="0.25">
      <c r="A1606" s="40" t="s">
        <v>3235</v>
      </c>
      <c r="B1606" s="40"/>
      <c r="C1606" s="41" t="s">
        <v>3236</v>
      </c>
      <c r="D1606" s="42" t="s">
        <v>21</v>
      </c>
      <c r="E1606" s="43">
        <v>21.68</v>
      </c>
      <c r="F1606" s="43">
        <v>1.37</v>
      </c>
      <c r="G1606" s="43">
        <v>23.05</v>
      </c>
      <c r="H1606" s="19">
        <f t="shared" si="24"/>
        <v>9</v>
      </c>
    </row>
    <row r="1607" spans="1:8" ht="30" x14ac:dyDescent="0.25">
      <c r="A1607" s="40" t="s">
        <v>3237</v>
      </c>
      <c r="B1607" s="40"/>
      <c r="C1607" s="41" t="s">
        <v>3238</v>
      </c>
      <c r="D1607" s="42" t="s">
        <v>131</v>
      </c>
      <c r="E1607" s="43">
        <v>37.46</v>
      </c>
      <c r="F1607" s="43">
        <v>21.69</v>
      </c>
      <c r="G1607" s="43">
        <v>59.15</v>
      </c>
      <c r="H1607" s="19">
        <f t="shared" si="24"/>
        <v>9</v>
      </c>
    </row>
    <row r="1608" spans="1:8" ht="30" x14ac:dyDescent="0.25">
      <c r="A1608" s="40" t="s">
        <v>3239</v>
      </c>
      <c r="B1608" s="40"/>
      <c r="C1608" s="41" t="s">
        <v>3240</v>
      </c>
      <c r="D1608" s="42" t="s">
        <v>334</v>
      </c>
      <c r="E1608" s="43">
        <v>245.29</v>
      </c>
      <c r="F1608" s="43">
        <v>21.69</v>
      </c>
      <c r="G1608" s="43">
        <v>266.98</v>
      </c>
      <c r="H1608" s="19">
        <f t="shared" si="24"/>
        <v>9</v>
      </c>
    </row>
    <row r="1609" spans="1:8" ht="45" x14ac:dyDescent="0.25">
      <c r="A1609" s="40" t="s">
        <v>3241</v>
      </c>
      <c r="B1609" s="40"/>
      <c r="C1609" s="41" t="s">
        <v>3242</v>
      </c>
      <c r="D1609" s="42" t="s">
        <v>334</v>
      </c>
      <c r="E1609" s="43">
        <v>658.26</v>
      </c>
      <c r="F1609" s="43">
        <v>21.69</v>
      </c>
      <c r="G1609" s="43">
        <v>679.95</v>
      </c>
      <c r="H1609" s="19">
        <f t="shared" ref="H1609:H1672" si="25">LEN(A1609)</f>
        <v>9</v>
      </c>
    </row>
    <row r="1610" spans="1:8" ht="30" x14ac:dyDescent="0.25">
      <c r="A1610" s="40" t="s">
        <v>3243</v>
      </c>
      <c r="B1610" s="40"/>
      <c r="C1610" s="41" t="s">
        <v>3244</v>
      </c>
      <c r="D1610" s="42" t="s">
        <v>21</v>
      </c>
      <c r="E1610" s="43">
        <v>28.25</v>
      </c>
      <c r="F1610" s="43">
        <v>3.53</v>
      </c>
      <c r="G1610" s="43">
        <v>31.78</v>
      </c>
      <c r="H1610" s="19">
        <f t="shared" si="25"/>
        <v>9</v>
      </c>
    </row>
    <row r="1611" spans="1:8" ht="30" x14ac:dyDescent="0.25">
      <c r="A1611" s="40" t="s">
        <v>3245</v>
      </c>
      <c r="B1611" s="40"/>
      <c r="C1611" s="41" t="s">
        <v>3246</v>
      </c>
      <c r="D1611" s="42" t="s">
        <v>21</v>
      </c>
      <c r="E1611" s="43">
        <v>790.41</v>
      </c>
      <c r="F1611" s="43">
        <v>4.41</v>
      </c>
      <c r="G1611" s="43">
        <v>794.82</v>
      </c>
      <c r="H1611" s="19">
        <f t="shared" si="25"/>
        <v>9</v>
      </c>
    </row>
    <row r="1612" spans="1:8" x14ac:dyDescent="0.25">
      <c r="A1612" s="40" t="s">
        <v>3247</v>
      </c>
      <c r="B1612" s="40"/>
      <c r="C1612" s="41" t="s">
        <v>3248</v>
      </c>
      <c r="D1612" s="42" t="s">
        <v>21</v>
      </c>
      <c r="E1612" s="43">
        <v>145.24</v>
      </c>
      <c r="F1612" s="43">
        <v>75.900000000000006</v>
      </c>
      <c r="G1612" s="43">
        <v>221.14</v>
      </c>
      <c r="H1612" s="19">
        <f t="shared" si="25"/>
        <v>9</v>
      </c>
    </row>
    <row r="1613" spans="1:8" ht="30" x14ac:dyDescent="0.25">
      <c r="A1613" s="40" t="s">
        <v>3249</v>
      </c>
      <c r="B1613" s="40"/>
      <c r="C1613" s="41" t="s">
        <v>3250</v>
      </c>
      <c r="D1613" s="42" t="s">
        <v>21</v>
      </c>
      <c r="E1613" s="43">
        <v>293.52999999999997</v>
      </c>
      <c r="F1613" s="43">
        <v>173.48</v>
      </c>
      <c r="G1613" s="43">
        <v>467.01</v>
      </c>
      <c r="H1613" s="19">
        <f t="shared" si="25"/>
        <v>9</v>
      </c>
    </row>
    <row r="1614" spans="1:8" ht="30" x14ac:dyDescent="0.25">
      <c r="A1614" s="40" t="s">
        <v>3251</v>
      </c>
      <c r="B1614" s="40"/>
      <c r="C1614" s="41" t="s">
        <v>3252</v>
      </c>
      <c r="D1614" s="42" t="s">
        <v>21</v>
      </c>
      <c r="E1614" s="43">
        <v>193.98</v>
      </c>
      <c r="F1614" s="43">
        <v>19.559999999999999</v>
      </c>
      <c r="G1614" s="43">
        <v>213.54</v>
      </c>
      <c r="H1614" s="19">
        <f t="shared" si="25"/>
        <v>9</v>
      </c>
    </row>
    <row r="1615" spans="1:8" ht="30" x14ac:dyDescent="0.25">
      <c r="A1615" s="40" t="s">
        <v>3253</v>
      </c>
      <c r="B1615" s="40"/>
      <c r="C1615" s="41" t="s">
        <v>3254</v>
      </c>
      <c r="D1615" s="42" t="s">
        <v>21</v>
      </c>
      <c r="E1615" s="43">
        <v>22.56</v>
      </c>
      <c r="F1615" s="43">
        <v>3.53</v>
      </c>
      <c r="G1615" s="43">
        <v>26.09</v>
      </c>
      <c r="H1615" s="19">
        <f t="shared" si="25"/>
        <v>9</v>
      </c>
    </row>
    <row r="1616" spans="1:8" x14ac:dyDescent="0.25">
      <c r="A1616" s="40" t="s">
        <v>3255</v>
      </c>
      <c r="B1616" s="40"/>
      <c r="C1616" s="41" t="s">
        <v>3256</v>
      </c>
      <c r="D1616" s="42"/>
      <c r="E1616" s="43"/>
      <c r="F1616" s="43"/>
      <c r="G1616" s="43"/>
      <c r="H1616" s="19">
        <f t="shared" si="25"/>
        <v>5</v>
      </c>
    </row>
    <row r="1617" spans="1:8" ht="30" x14ac:dyDescent="0.25">
      <c r="A1617" s="40" t="s">
        <v>3257</v>
      </c>
      <c r="B1617" s="40"/>
      <c r="C1617" s="41" t="s">
        <v>3258</v>
      </c>
      <c r="D1617" s="42" t="s">
        <v>21</v>
      </c>
      <c r="E1617" s="43">
        <v>700.59</v>
      </c>
      <c r="F1617" s="43">
        <v>4.41</v>
      </c>
      <c r="G1617" s="43">
        <v>705</v>
      </c>
      <c r="H1617" s="19">
        <f t="shared" si="25"/>
        <v>9</v>
      </c>
    </row>
    <row r="1618" spans="1:8" ht="30" x14ac:dyDescent="0.25">
      <c r="A1618" s="40" t="s">
        <v>3259</v>
      </c>
      <c r="B1618" s="40"/>
      <c r="C1618" s="41" t="s">
        <v>3260</v>
      </c>
      <c r="D1618" s="42" t="s">
        <v>21</v>
      </c>
      <c r="E1618" s="43">
        <v>1655.91</v>
      </c>
      <c r="F1618" s="43">
        <v>61.01</v>
      </c>
      <c r="G1618" s="43">
        <v>1716.92</v>
      </c>
      <c r="H1618" s="19">
        <f t="shared" si="25"/>
        <v>9</v>
      </c>
    </row>
    <row r="1619" spans="1:8" ht="30" x14ac:dyDescent="0.25">
      <c r="A1619" s="40" t="s">
        <v>3261</v>
      </c>
      <c r="B1619" s="40"/>
      <c r="C1619" s="41" t="s">
        <v>3262</v>
      </c>
      <c r="D1619" s="42" t="s">
        <v>21</v>
      </c>
      <c r="E1619" s="43">
        <v>2858.6</v>
      </c>
      <c r="F1619" s="43">
        <v>318.19</v>
      </c>
      <c r="G1619" s="43">
        <v>3176.79</v>
      </c>
      <c r="H1619" s="19">
        <f t="shared" si="25"/>
        <v>9</v>
      </c>
    </row>
    <row r="1620" spans="1:8" ht="30" x14ac:dyDescent="0.25">
      <c r="A1620" s="40" t="s">
        <v>3263</v>
      </c>
      <c r="B1620" s="40"/>
      <c r="C1620" s="41" t="s">
        <v>3264</v>
      </c>
      <c r="D1620" s="42" t="s">
        <v>21</v>
      </c>
      <c r="E1620" s="43">
        <v>1324.63</v>
      </c>
      <c r="F1620" s="43">
        <v>52.19</v>
      </c>
      <c r="G1620" s="43">
        <v>1376.82</v>
      </c>
      <c r="H1620" s="19">
        <f t="shared" si="25"/>
        <v>9</v>
      </c>
    </row>
    <row r="1621" spans="1:8" x14ac:dyDescent="0.25">
      <c r="A1621" s="40" t="s">
        <v>3265</v>
      </c>
      <c r="B1621" s="40"/>
      <c r="C1621" s="41" t="s">
        <v>3266</v>
      </c>
      <c r="D1621" s="42"/>
      <c r="E1621" s="43"/>
      <c r="F1621" s="43"/>
      <c r="G1621" s="43"/>
      <c r="H1621" s="19">
        <f t="shared" si="25"/>
        <v>5</v>
      </c>
    </row>
    <row r="1622" spans="1:8" ht="45" x14ac:dyDescent="0.25">
      <c r="A1622" s="40" t="s">
        <v>3267</v>
      </c>
      <c r="B1622" s="40"/>
      <c r="C1622" s="41" t="s">
        <v>3268</v>
      </c>
      <c r="D1622" s="42" t="s">
        <v>334</v>
      </c>
      <c r="E1622" s="43">
        <v>161481.59</v>
      </c>
      <c r="F1622" s="43"/>
      <c r="G1622" s="43">
        <v>161481.59</v>
      </c>
      <c r="H1622" s="19">
        <f t="shared" si="25"/>
        <v>9</v>
      </c>
    </row>
    <row r="1623" spans="1:8" ht="45" x14ac:dyDescent="0.25">
      <c r="A1623" s="40" t="s">
        <v>3269</v>
      </c>
      <c r="B1623" s="40"/>
      <c r="C1623" s="41" t="s">
        <v>3270</v>
      </c>
      <c r="D1623" s="42" t="s">
        <v>334</v>
      </c>
      <c r="E1623" s="43">
        <v>137288.13</v>
      </c>
      <c r="F1623" s="43"/>
      <c r="G1623" s="43">
        <v>137288.13</v>
      </c>
      <c r="H1623" s="19">
        <f t="shared" si="25"/>
        <v>9</v>
      </c>
    </row>
    <row r="1624" spans="1:8" ht="30" x14ac:dyDescent="0.25">
      <c r="A1624" s="40" t="s">
        <v>3271</v>
      </c>
      <c r="B1624" s="40"/>
      <c r="C1624" s="41" t="s">
        <v>3272</v>
      </c>
      <c r="D1624" s="42" t="s">
        <v>334</v>
      </c>
      <c r="E1624" s="43">
        <v>38618.76</v>
      </c>
      <c r="F1624" s="43"/>
      <c r="G1624" s="43">
        <v>38618.76</v>
      </c>
      <c r="H1624" s="19">
        <f t="shared" si="25"/>
        <v>9</v>
      </c>
    </row>
    <row r="1625" spans="1:8" ht="45" x14ac:dyDescent="0.25">
      <c r="A1625" s="40" t="s">
        <v>3273</v>
      </c>
      <c r="B1625" s="40"/>
      <c r="C1625" s="41" t="s">
        <v>3274</v>
      </c>
      <c r="D1625" s="42" t="s">
        <v>334</v>
      </c>
      <c r="E1625" s="43">
        <v>35941.56</v>
      </c>
      <c r="F1625" s="43"/>
      <c r="G1625" s="43">
        <v>35941.56</v>
      </c>
      <c r="H1625" s="19">
        <f t="shared" si="25"/>
        <v>9</v>
      </c>
    </row>
    <row r="1626" spans="1:8" x14ac:dyDescent="0.25">
      <c r="A1626" s="40" t="s">
        <v>3275</v>
      </c>
      <c r="B1626" s="40"/>
      <c r="C1626" s="41" t="s">
        <v>3276</v>
      </c>
      <c r="D1626" s="42"/>
      <c r="E1626" s="43"/>
      <c r="F1626" s="43"/>
      <c r="G1626" s="43"/>
      <c r="H1626" s="19">
        <f t="shared" si="25"/>
        <v>2</v>
      </c>
    </row>
    <row r="1627" spans="1:8" x14ac:dyDescent="0.25">
      <c r="A1627" s="40" t="s">
        <v>3277</v>
      </c>
      <c r="B1627" s="40"/>
      <c r="C1627" s="41" t="s">
        <v>3278</v>
      </c>
      <c r="D1627" s="42"/>
      <c r="E1627" s="43"/>
      <c r="F1627" s="43"/>
      <c r="G1627" s="43"/>
      <c r="H1627" s="19">
        <f t="shared" si="25"/>
        <v>5</v>
      </c>
    </row>
    <row r="1628" spans="1:8" x14ac:dyDescent="0.25">
      <c r="A1628" s="40" t="s">
        <v>3279</v>
      </c>
      <c r="B1628" s="40"/>
      <c r="C1628" s="41" t="s">
        <v>3280</v>
      </c>
      <c r="D1628" s="42" t="s">
        <v>73</v>
      </c>
      <c r="E1628" s="43">
        <v>18.079999999999998</v>
      </c>
      <c r="F1628" s="43">
        <v>3.53</v>
      </c>
      <c r="G1628" s="43">
        <v>21.61</v>
      </c>
      <c r="H1628" s="19">
        <f t="shared" si="25"/>
        <v>9</v>
      </c>
    </row>
    <row r="1629" spans="1:8" x14ac:dyDescent="0.25">
      <c r="A1629" s="40" t="s">
        <v>3281</v>
      </c>
      <c r="B1629" s="40"/>
      <c r="C1629" s="41" t="s">
        <v>3282</v>
      </c>
      <c r="D1629" s="42" t="s">
        <v>73</v>
      </c>
      <c r="E1629" s="43">
        <v>27.72</v>
      </c>
      <c r="F1629" s="43">
        <v>3.53</v>
      </c>
      <c r="G1629" s="43">
        <v>31.25</v>
      </c>
      <c r="H1629" s="19">
        <f t="shared" si="25"/>
        <v>9</v>
      </c>
    </row>
    <row r="1630" spans="1:8" x14ac:dyDescent="0.25">
      <c r="A1630" s="40" t="s">
        <v>3283</v>
      </c>
      <c r="B1630" s="40"/>
      <c r="C1630" s="41" t="s">
        <v>3284</v>
      </c>
      <c r="D1630" s="42" t="s">
        <v>156</v>
      </c>
      <c r="E1630" s="43">
        <v>583.73</v>
      </c>
      <c r="F1630" s="43">
        <v>49.39</v>
      </c>
      <c r="G1630" s="43">
        <v>633.12</v>
      </c>
      <c r="H1630" s="19">
        <f t="shared" si="25"/>
        <v>9</v>
      </c>
    </row>
    <row r="1631" spans="1:8" ht="30" x14ac:dyDescent="0.25">
      <c r="A1631" s="40" t="s">
        <v>3285</v>
      </c>
      <c r="B1631" s="40"/>
      <c r="C1631" s="41" t="s">
        <v>3286</v>
      </c>
      <c r="D1631" s="42" t="s">
        <v>73</v>
      </c>
      <c r="E1631" s="43">
        <v>151.63</v>
      </c>
      <c r="F1631" s="43">
        <v>6.5</v>
      </c>
      <c r="G1631" s="43">
        <v>158.13</v>
      </c>
      <c r="H1631" s="19">
        <f t="shared" si="25"/>
        <v>9</v>
      </c>
    </row>
    <row r="1632" spans="1:8" ht="45" x14ac:dyDescent="0.25">
      <c r="A1632" s="40" t="s">
        <v>3287</v>
      </c>
      <c r="B1632" s="40"/>
      <c r="C1632" s="41" t="s">
        <v>3288</v>
      </c>
      <c r="D1632" s="42" t="s">
        <v>73</v>
      </c>
      <c r="E1632" s="43">
        <v>17.25</v>
      </c>
      <c r="F1632" s="43">
        <v>9.59</v>
      </c>
      <c r="G1632" s="43">
        <v>26.84</v>
      </c>
      <c r="H1632" s="19">
        <f t="shared" si="25"/>
        <v>9</v>
      </c>
    </row>
    <row r="1633" spans="1:8" ht="30" x14ac:dyDescent="0.25">
      <c r="A1633" s="40" t="s">
        <v>3289</v>
      </c>
      <c r="B1633" s="40"/>
      <c r="C1633" s="41" t="s">
        <v>8383</v>
      </c>
      <c r="D1633" s="42" t="s">
        <v>73</v>
      </c>
      <c r="E1633" s="43">
        <v>78.34</v>
      </c>
      <c r="F1633" s="43"/>
      <c r="G1633" s="43">
        <v>78.34</v>
      </c>
      <c r="H1633" s="19">
        <f t="shared" si="25"/>
        <v>9</v>
      </c>
    </row>
    <row r="1634" spans="1:8" ht="30" x14ac:dyDescent="0.25">
      <c r="A1634" s="40" t="s">
        <v>3291</v>
      </c>
      <c r="B1634" s="40"/>
      <c r="C1634" s="41" t="s">
        <v>3292</v>
      </c>
      <c r="D1634" s="42" t="s">
        <v>73</v>
      </c>
      <c r="E1634" s="43">
        <v>1163.08</v>
      </c>
      <c r="F1634" s="43"/>
      <c r="G1634" s="43">
        <v>1163.08</v>
      </c>
      <c r="H1634" s="19">
        <f t="shared" si="25"/>
        <v>9</v>
      </c>
    </row>
    <row r="1635" spans="1:8" ht="30" x14ac:dyDescent="0.25">
      <c r="A1635" s="40" t="s">
        <v>3293</v>
      </c>
      <c r="B1635" s="40"/>
      <c r="C1635" s="41" t="s">
        <v>3294</v>
      </c>
      <c r="D1635" s="42" t="s">
        <v>73</v>
      </c>
      <c r="E1635" s="43">
        <v>78.069999999999993</v>
      </c>
      <c r="F1635" s="43">
        <v>26.02</v>
      </c>
      <c r="G1635" s="43">
        <v>104.09</v>
      </c>
      <c r="H1635" s="19">
        <f t="shared" si="25"/>
        <v>9</v>
      </c>
    </row>
    <row r="1636" spans="1:8" ht="45" x14ac:dyDescent="0.25">
      <c r="A1636" s="40" t="s">
        <v>3295</v>
      </c>
      <c r="B1636" s="40"/>
      <c r="C1636" s="41" t="s">
        <v>3296</v>
      </c>
      <c r="D1636" s="42" t="s">
        <v>73</v>
      </c>
      <c r="E1636" s="43">
        <v>546.04999999999995</v>
      </c>
      <c r="F1636" s="43"/>
      <c r="G1636" s="43">
        <v>546.04999999999995</v>
      </c>
      <c r="H1636" s="19">
        <f t="shared" si="25"/>
        <v>9</v>
      </c>
    </row>
    <row r="1637" spans="1:8" x14ac:dyDescent="0.25">
      <c r="A1637" s="40" t="s">
        <v>3297</v>
      </c>
      <c r="B1637" s="40"/>
      <c r="C1637" s="41" t="s">
        <v>3298</v>
      </c>
      <c r="D1637" s="42"/>
      <c r="E1637" s="43"/>
      <c r="F1637" s="43"/>
      <c r="G1637" s="43"/>
      <c r="H1637" s="19">
        <f t="shared" si="25"/>
        <v>5</v>
      </c>
    </row>
    <row r="1638" spans="1:8" x14ac:dyDescent="0.25">
      <c r="A1638" s="40" t="s">
        <v>3299</v>
      </c>
      <c r="B1638" s="40"/>
      <c r="C1638" s="41" t="s">
        <v>3300</v>
      </c>
      <c r="D1638" s="42" t="s">
        <v>131</v>
      </c>
      <c r="E1638" s="43">
        <v>1.64</v>
      </c>
      <c r="F1638" s="43">
        <v>6.43</v>
      </c>
      <c r="G1638" s="43">
        <v>8.07</v>
      </c>
      <c r="H1638" s="19">
        <f t="shared" si="25"/>
        <v>9</v>
      </c>
    </row>
    <row r="1639" spans="1:8" x14ac:dyDescent="0.25">
      <c r="A1639" s="40" t="s">
        <v>3301</v>
      </c>
      <c r="B1639" s="40"/>
      <c r="C1639" s="41" t="s">
        <v>3302</v>
      </c>
      <c r="D1639" s="42" t="s">
        <v>131</v>
      </c>
      <c r="E1639" s="43">
        <v>67.849999999999994</v>
      </c>
      <c r="F1639" s="43">
        <v>6.43</v>
      </c>
      <c r="G1639" s="43">
        <v>74.28</v>
      </c>
      <c r="H1639" s="19">
        <f t="shared" si="25"/>
        <v>9</v>
      </c>
    </row>
    <row r="1640" spans="1:8" ht="30" x14ac:dyDescent="0.25">
      <c r="A1640" s="40" t="s">
        <v>3303</v>
      </c>
      <c r="B1640" s="40"/>
      <c r="C1640" s="41" t="s">
        <v>3304</v>
      </c>
      <c r="D1640" s="42" t="s">
        <v>131</v>
      </c>
      <c r="E1640" s="43">
        <v>5.53</v>
      </c>
      <c r="F1640" s="43">
        <v>2.69</v>
      </c>
      <c r="G1640" s="43">
        <v>8.2200000000000006</v>
      </c>
      <c r="H1640" s="19">
        <f t="shared" si="25"/>
        <v>9</v>
      </c>
    </row>
    <row r="1641" spans="1:8" x14ac:dyDescent="0.25">
      <c r="A1641" s="40" t="s">
        <v>3305</v>
      </c>
      <c r="B1641" s="40"/>
      <c r="C1641" s="41" t="s">
        <v>3306</v>
      </c>
      <c r="D1641" s="42" t="s">
        <v>3307</v>
      </c>
      <c r="E1641" s="43">
        <v>0.14000000000000001</v>
      </c>
      <c r="F1641" s="43">
        <v>0.05</v>
      </c>
      <c r="G1641" s="43">
        <v>0.19</v>
      </c>
      <c r="H1641" s="19">
        <f t="shared" si="25"/>
        <v>9</v>
      </c>
    </row>
    <row r="1642" spans="1:8" x14ac:dyDescent="0.25">
      <c r="A1642" s="40" t="s">
        <v>3308</v>
      </c>
      <c r="B1642" s="40"/>
      <c r="C1642" s="41" t="s">
        <v>3309</v>
      </c>
      <c r="D1642" s="42" t="s">
        <v>131</v>
      </c>
      <c r="E1642" s="43">
        <v>7.29</v>
      </c>
      <c r="F1642" s="43">
        <v>4.3</v>
      </c>
      <c r="G1642" s="43">
        <v>11.59</v>
      </c>
      <c r="H1642" s="19">
        <f t="shared" si="25"/>
        <v>9</v>
      </c>
    </row>
    <row r="1643" spans="1:8" x14ac:dyDescent="0.25">
      <c r="A1643" s="40" t="s">
        <v>3310</v>
      </c>
      <c r="B1643" s="40"/>
      <c r="C1643" s="41" t="s">
        <v>3311</v>
      </c>
      <c r="D1643" s="42" t="s">
        <v>3307</v>
      </c>
      <c r="E1643" s="43">
        <v>0.19</v>
      </c>
      <c r="F1643" s="43">
        <v>0.11</v>
      </c>
      <c r="G1643" s="43">
        <v>0.3</v>
      </c>
      <c r="H1643" s="19">
        <f t="shared" si="25"/>
        <v>9</v>
      </c>
    </row>
    <row r="1644" spans="1:8" ht="45" x14ac:dyDescent="0.25">
      <c r="A1644" s="40" t="s">
        <v>3312</v>
      </c>
      <c r="B1644" s="40"/>
      <c r="C1644" s="41" t="s">
        <v>3313</v>
      </c>
      <c r="D1644" s="42" t="s">
        <v>131</v>
      </c>
      <c r="E1644" s="43">
        <v>212.82</v>
      </c>
      <c r="F1644" s="43">
        <v>3.91</v>
      </c>
      <c r="G1644" s="43">
        <v>216.73</v>
      </c>
      <c r="H1644" s="19">
        <f t="shared" si="25"/>
        <v>9</v>
      </c>
    </row>
    <row r="1645" spans="1:8" ht="45" x14ac:dyDescent="0.25">
      <c r="A1645" s="40" t="s">
        <v>3314</v>
      </c>
      <c r="B1645" s="40"/>
      <c r="C1645" s="41" t="s">
        <v>3315</v>
      </c>
      <c r="D1645" s="42" t="s">
        <v>131</v>
      </c>
      <c r="E1645" s="43">
        <v>282.83</v>
      </c>
      <c r="F1645" s="43">
        <v>3.91</v>
      </c>
      <c r="G1645" s="43">
        <v>286.74</v>
      </c>
      <c r="H1645" s="19">
        <f t="shared" si="25"/>
        <v>9</v>
      </c>
    </row>
    <row r="1646" spans="1:8" ht="45" x14ac:dyDescent="0.25">
      <c r="A1646" s="40" t="s">
        <v>3316</v>
      </c>
      <c r="B1646" s="40"/>
      <c r="C1646" s="41" t="s">
        <v>3317</v>
      </c>
      <c r="D1646" s="42" t="s">
        <v>131</v>
      </c>
      <c r="E1646" s="43">
        <v>103.58</v>
      </c>
      <c r="F1646" s="43">
        <v>3.91</v>
      </c>
      <c r="G1646" s="43">
        <v>107.49</v>
      </c>
      <c r="H1646" s="19">
        <f t="shared" si="25"/>
        <v>9</v>
      </c>
    </row>
    <row r="1647" spans="1:8" ht="45" x14ac:dyDescent="0.25">
      <c r="A1647" s="40" t="s">
        <v>3318</v>
      </c>
      <c r="B1647" s="40"/>
      <c r="C1647" s="41" t="s">
        <v>3319</v>
      </c>
      <c r="D1647" s="42" t="s">
        <v>131</v>
      </c>
      <c r="E1647" s="43">
        <v>102.05</v>
      </c>
      <c r="F1647" s="43">
        <v>3.91</v>
      </c>
      <c r="G1647" s="43">
        <v>105.96</v>
      </c>
      <c r="H1647" s="19">
        <f t="shared" si="25"/>
        <v>9</v>
      </c>
    </row>
    <row r="1648" spans="1:8" x14ac:dyDescent="0.25">
      <c r="A1648" s="40" t="s">
        <v>3320</v>
      </c>
      <c r="B1648" s="40"/>
      <c r="C1648" s="41" t="s">
        <v>3321</v>
      </c>
      <c r="D1648" s="42"/>
      <c r="E1648" s="43"/>
      <c r="F1648" s="43"/>
      <c r="G1648" s="43"/>
      <c r="H1648" s="19">
        <f t="shared" si="25"/>
        <v>5</v>
      </c>
    </row>
    <row r="1649" spans="1:8" ht="30" x14ac:dyDescent="0.25">
      <c r="A1649" s="40" t="s">
        <v>3322</v>
      </c>
      <c r="B1649" s="40"/>
      <c r="C1649" s="41" t="s">
        <v>3323</v>
      </c>
      <c r="D1649" s="42" t="s">
        <v>73</v>
      </c>
      <c r="E1649" s="43">
        <v>10.73</v>
      </c>
      <c r="F1649" s="43">
        <v>2.65</v>
      </c>
      <c r="G1649" s="43">
        <v>13.38</v>
      </c>
      <c r="H1649" s="19">
        <f t="shared" si="25"/>
        <v>9</v>
      </c>
    </row>
    <row r="1650" spans="1:8" ht="30" x14ac:dyDescent="0.25">
      <c r="A1650" s="40" t="s">
        <v>3324</v>
      </c>
      <c r="B1650" s="40"/>
      <c r="C1650" s="41" t="s">
        <v>3325</v>
      </c>
      <c r="D1650" s="42" t="s">
        <v>73</v>
      </c>
      <c r="E1650" s="43">
        <v>23.99</v>
      </c>
      <c r="F1650" s="43">
        <v>2.65</v>
      </c>
      <c r="G1650" s="43">
        <v>26.64</v>
      </c>
      <c r="H1650" s="19">
        <f t="shared" si="25"/>
        <v>9</v>
      </c>
    </row>
    <row r="1651" spans="1:8" ht="30" x14ac:dyDescent="0.25">
      <c r="A1651" s="40" t="s">
        <v>3326</v>
      </c>
      <c r="B1651" s="40"/>
      <c r="C1651" s="41" t="s">
        <v>3327</v>
      </c>
      <c r="D1651" s="42" t="s">
        <v>131</v>
      </c>
      <c r="E1651" s="43">
        <v>49.92</v>
      </c>
      <c r="F1651" s="43">
        <v>18.18</v>
      </c>
      <c r="G1651" s="43">
        <v>68.099999999999994</v>
      </c>
      <c r="H1651" s="19">
        <f t="shared" si="25"/>
        <v>9</v>
      </c>
    </row>
    <row r="1652" spans="1:8" ht="30" x14ac:dyDescent="0.25">
      <c r="A1652" s="40" t="s">
        <v>3328</v>
      </c>
      <c r="B1652" s="40"/>
      <c r="C1652" s="41" t="s">
        <v>3329</v>
      </c>
      <c r="D1652" s="42" t="s">
        <v>131</v>
      </c>
      <c r="E1652" s="43">
        <v>103.72</v>
      </c>
      <c r="F1652" s="43">
        <v>18.18</v>
      </c>
      <c r="G1652" s="43">
        <v>121.9</v>
      </c>
      <c r="H1652" s="19">
        <f t="shared" si="25"/>
        <v>9</v>
      </c>
    </row>
    <row r="1653" spans="1:8" ht="30" x14ac:dyDescent="0.25">
      <c r="A1653" s="40" t="s">
        <v>3330</v>
      </c>
      <c r="B1653" s="40"/>
      <c r="C1653" s="41" t="s">
        <v>3331</v>
      </c>
      <c r="D1653" s="42" t="s">
        <v>131</v>
      </c>
      <c r="E1653" s="43">
        <v>184.22</v>
      </c>
      <c r="F1653" s="43"/>
      <c r="G1653" s="43">
        <v>184.22</v>
      </c>
      <c r="H1653" s="19">
        <f t="shared" si="25"/>
        <v>9</v>
      </c>
    </row>
    <row r="1654" spans="1:8" ht="30" x14ac:dyDescent="0.25">
      <c r="A1654" s="40" t="s">
        <v>3332</v>
      </c>
      <c r="B1654" s="40"/>
      <c r="C1654" s="41" t="s">
        <v>3333</v>
      </c>
      <c r="D1654" s="42" t="s">
        <v>131</v>
      </c>
      <c r="E1654" s="43">
        <v>408.96</v>
      </c>
      <c r="F1654" s="43"/>
      <c r="G1654" s="43">
        <v>408.96</v>
      </c>
      <c r="H1654" s="19">
        <f t="shared" si="25"/>
        <v>9</v>
      </c>
    </row>
    <row r="1655" spans="1:8" ht="30" x14ac:dyDescent="0.25">
      <c r="A1655" s="40" t="s">
        <v>3334</v>
      </c>
      <c r="B1655" s="40"/>
      <c r="C1655" s="41" t="s">
        <v>3335</v>
      </c>
      <c r="D1655" s="42" t="s">
        <v>131</v>
      </c>
      <c r="E1655" s="43">
        <v>817.14</v>
      </c>
      <c r="F1655" s="43">
        <v>8.82</v>
      </c>
      <c r="G1655" s="43">
        <v>825.96</v>
      </c>
      <c r="H1655" s="19">
        <f t="shared" si="25"/>
        <v>9</v>
      </c>
    </row>
    <row r="1656" spans="1:8" ht="30" x14ac:dyDescent="0.25">
      <c r="A1656" s="40" t="s">
        <v>3336</v>
      </c>
      <c r="B1656" s="40"/>
      <c r="C1656" s="41" t="s">
        <v>3337</v>
      </c>
      <c r="D1656" s="42" t="s">
        <v>131</v>
      </c>
      <c r="E1656" s="43">
        <v>1244.04</v>
      </c>
      <c r="F1656" s="43">
        <v>8.82</v>
      </c>
      <c r="G1656" s="43">
        <v>1252.8599999999999</v>
      </c>
      <c r="H1656" s="19">
        <f t="shared" si="25"/>
        <v>9</v>
      </c>
    </row>
    <row r="1657" spans="1:8" x14ac:dyDescent="0.25">
      <c r="A1657" s="40" t="s">
        <v>3338</v>
      </c>
      <c r="B1657" s="40"/>
      <c r="C1657" s="41" t="s">
        <v>3339</v>
      </c>
      <c r="D1657" s="42" t="s">
        <v>131</v>
      </c>
      <c r="E1657" s="43">
        <v>198.35</v>
      </c>
      <c r="F1657" s="43"/>
      <c r="G1657" s="43">
        <v>198.35</v>
      </c>
      <c r="H1657" s="19">
        <f t="shared" si="25"/>
        <v>9</v>
      </c>
    </row>
    <row r="1658" spans="1:8" x14ac:dyDescent="0.25">
      <c r="A1658" s="40" t="s">
        <v>3340</v>
      </c>
      <c r="B1658" s="40"/>
      <c r="C1658" s="41" t="s">
        <v>3341</v>
      </c>
      <c r="D1658" s="42"/>
      <c r="E1658" s="43"/>
      <c r="F1658" s="43"/>
      <c r="G1658" s="43"/>
      <c r="H1658" s="19">
        <f t="shared" si="25"/>
        <v>5</v>
      </c>
    </row>
    <row r="1659" spans="1:8" x14ac:dyDescent="0.25">
      <c r="A1659" s="40" t="s">
        <v>3342</v>
      </c>
      <c r="B1659" s="40"/>
      <c r="C1659" s="41" t="s">
        <v>3343</v>
      </c>
      <c r="D1659" s="42" t="s">
        <v>592</v>
      </c>
      <c r="E1659" s="43">
        <v>11.54</v>
      </c>
      <c r="F1659" s="43">
        <v>11.73</v>
      </c>
      <c r="G1659" s="43">
        <v>23.27</v>
      </c>
      <c r="H1659" s="19">
        <f t="shared" si="25"/>
        <v>9</v>
      </c>
    </row>
    <row r="1660" spans="1:8" x14ac:dyDescent="0.25">
      <c r="A1660" s="40" t="s">
        <v>3344</v>
      </c>
      <c r="B1660" s="40"/>
      <c r="C1660" s="41" t="s">
        <v>3345</v>
      </c>
      <c r="D1660" s="42" t="s">
        <v>3346</v>
      </c>
      <c r="E1660" s="43">
        <v>132.88999999999999</v>
      </c>
      <c r="F1660" s="43">
        <v>7.83</v>
      </c>
      <c r="G1660" s="43">
        <v>140.72</v>
      </c>
      <c r="H1660" s="19">
        <f t="shared" si="25"/>
        <v>9</v>
      </c>
    </row>
    <row r="1661" spans="1:8" x14ac:dyDescent="0.25">
      <c r="A1661" s="40" t="s">
        <v>3347</v>
      </c>
      <c r="B1661" s="40"/>
      <c r="C1661" s="41" t="s">
        <v>3348</v>
      </c>
      <c r="D1661" s="42"/>
      <c r="E1661" s="43"/>
      <c r="F1661" s="43"/>
      <c r="G1661" s="43"/>
      <c r="H1661" s="19">
        <f t="shared" si="25"/>
        <v>5</v>
      </c>
    </row>
    <row r="1662" spans="1:8" ht="30" x14ac:dyDescent="0.25">
      <c r="A1662" s="40" t="s">
        <v>3349</v>
      </c>
      <c r="B1662" s="40"/>
      <c r="C1662" s="41" t="s">
        <v>3350</v>
      </c>
      <c r="D1662" s="42" t="s">
        <v>131</v>
      </c>
      <c r="E1662" s="43">
        <v>4.7</v>
      </c>
      <c r="F1662" s="43">
        <v>2.38</v>
      </c>
      <c r="G1662" s="43">
        <v>7.08</v>
      </c>
      <c r="H1662" s="19">
        <f t="shared" si="25"/>
        <v>9</v>
      </c>
    </row>
    <row r="1663" spans="1:8" ht="30" x14ac:dyDescent="0.25">
      <c r="A1663" s="40" t="s">
        <v>3351</v>
      </c>
      <c r="B1663" s="40"/>
      <c r="C1663" s="41" t="s">
        <v>3352</v>
      </c>
      <c r="D1663" s="42" t="s">
        <v>131</v>
      </c>
      <c r="E1663" s="43">
        <v>9.41</v>
      </c>
      <c r="F1663" s="43">
        <v>4.7699999999999996</v>
      </c>
      <c r="G1663" s="43">
        <v>14.18</v>
      </c>
      <c r="H1663" s="19">
        <f t="shared" si="25"/>
        <v>9</v>
      </c>
    </row>
    <row r="1664" spans="1:8" ht="30" x14ac:dyDescent="0.25">
      <c r="A1664" s="40" t="s">
        <v>3353</v>
      </c>
      <c r="B1664" s="40"/>
      <c r="C1664" s="41" t="s">
        <v>3354</v>
      </c>
      <c r="D1664" s="42" t="s">
        <v>131</v>
      </c>
      <c r="E1664" s="43">
        <v>14.14</v>
      </c>
      <c r="F1664" s="43">
        <v>7.15</v>
      </c>
      <c r="G1664" s="43">
        <v>21.29</v>
      </c>
      <c r="H1664" s="19">
        <f t="shared" si="25"/>
        <v>9</v>
      </c>
    </row>
    <row r="1665" spans="1:8" ht="30" x14ac:dyDescent="0.25">
      <c r="A1665" s="40" t="s">
        <v>3355</v>
      </c>
      <c r="B1665" s="40"/>
      <c r="C1665" s="41" t="s">
        <v>3356</v>
      </c>
      <c r="D1665" s="42" t="s">
        <v>131</v>
      </c>
      <c r="E1665" s="43">
        <v>18.850000000000001</v>
      </c>
      <c r="F1665" s="43">
        <v>9.5299999999999994</v>
      </c>
      <c r="G1665" s="43">
        <v>28.38</v>
      </c>
      <c r="H1665" s="19">
        <f t="shared" si="25"/>
        <v>9</v>
      </c>
    </row>
    <row r="1666" spans="1:8" ht="30" x14ac:dyDescent="0.25">
      <c r="A1666" s="40" t="s">
        <v>3357</v>
      </c>
      <c r="B1666" s="40"/>
      <c r="C1666" s="41" t="s">
        <v>3358</v>
      </c>
      <c r="D1666" s="42" t="s">
        <v>131</v>
      </c>
      <c r="E1666" s="43">
        <v>28.29</v>
      </c>
      <c r="F1666" s="43">
        <v>14.31</v>
      </c>
      <c r="G1666" s="43">
        <v>42.6</v>
      </c>
      <c r="H1666" s="19">
        <f t="shared" si="25"/>
        <v>9</v>
      </c>
    </row>
    <row r="1667" spans="1:8" ht="30" x14ac:dyDescent="0.25">
      <c r="A1667" s="40" t="s">
        <v>3359</v>
      </c>
      <c r="B1667" s="40"/>
      <c r="C1667" s="41" t="s">
        <v>3360</v>
      </c>
      <c r="D1667" s="42" t="s">
        <v>131</v>
      </c>
      <c r="E1667" s="43">
        <v>27.91</v>
      </c>
      <c r="F1667" s="43">
        <v>1.47</v>
      </c>
      <c r="G1667" s="43">
        <v>29.38</v>
      </c>
      <c r="H1667" s="19">
        <f t="shared" si="25"/>
        <v>9</v>
      </c>
    </row>
    <row r="1668" spans="1:8" ht="30" x14ac:dyDescent="0.25">
      <c r="A1668" s="40" t="s">
        <v>3361</v>
      </c>
      <c r="B1668" s="40"/>
      <c r="C1668" s="41" t="s">
        <v>3362</v>
      </c>
      <c r="D1668" s="42" t="s">
        <v>131</v>
      </c>
      <c r="E1668" s="43">
        <v>50.35</v>
      </c>
      <c r="F1668" s="43">
        <v>2.06</v>
      </c>
      <c r="G1668" s="43">
        <v>52.41</v>
      </c>
      <c r="H1668" s="19">
        <f t="shared" si="25"/>
        <v>9</v>
      </c>
    </row>
    <row r="1669" spans="1:8" ht="30" x14ac:dyDescent="0.25">
      <c r="A1669" s="40" t="s">
        <v>3363</v>
      </c>
      <c r="B1669" s="40"/>
      <c r="C1669" s="41" t="s">
        <v>3364</v>
      </c>
      <c r="D1669" s="42" t="s">
        <v>131</v>
      </c>
      <c r="E1669" s="43">
        <v>74.2</v>
      </c>
      <c r="F1669" s="43">
        <v>2.65</v>
      </c>
      <c r="G1669" s="43">
        <v>76.849999999999994</v>
      </c>
      <c r="H1669" s="19">
        <f t="shared" si="25"/>
        <v>9</v>
      </c>
    </row>
    <row r="1670" spans="1:8" x14ac:dyDescent="0.25">
      <c r="A1670" s="40" t="s">
        <v>3365</v>
      </c>
      <c r="B1670" s="40"/>
      <c r="C1670" s="41" t="s">
        <v>3366</v>
      </c>
      <c r="D1670" s="42"/>
      <c r="E1670" s="43"/>
      <c r="F1670" s="43"/>
      <c r="G1670" s="43"/>
      <c r="H1670" s="19">
        <f t="shared" si="25"/>
        <v>5</v>
      </c>
    </row>
    <row r="1671" spans="1:8" x14ac:dyDescent="0.25">
      <c r="A1671" s="40" t="s">
        <v>3367</v>
      </c>
      <c r="B1671" s="40"/>
      <c r="C1671" s="41" t="s">
        <v>3368</v>
      </c>
      <c r="D1671" s="42" t="s">
        <v>73</v>
      </c>
      <c r="E1671" s="43">
        <v>34.1</v>
      </c>
      <c r="F1671" s="43">
        <v>9.98</v>
      </c>
      <c r="G1671" s="43">
        <v>44.08</v>
      </c>
      <c r="H1671" s="19">
        <f t="shared" si="25"/>
        <v>9</v>
      </c>
    </row>
    <row r="1672" spans="1:8" ht="30" x14ac:dyDescent="0.25">
      <c r="A1672" s="40" t="s">
        <v>3369</v>
      </c>
      <c r="B1672" s="40"/>
      <c r="C1672" s="41" t="s">
        <v>3370</v>
      </c>
      <c r="D1672" s="42" t="s">
        <v>131</v>
      </c>
      <c r="E1672" s="43">
        <v>1.62</v>
      </c>
      <c r="F1672" s="43">
        <v>9.98</v>
      </c>
      <c r="G1672" s="43">
        <v>11.6</v>
      </c>
      <c r="H1672" s="19">
        <f t="shared" si="25"/>
        <v>9</v>
      </c>
    </row>
    <row r="1673" spans="1:8" ht="30" x14ac:dyDescent="0.25">
      <c r="A1673" s="40" t="s">
        <v>3371</v>
      </c>
      <c r="B1673" s="40"/>
      <c r="C1673" s="41" t="s">
        <v>3372</v>
      </c>
      <c r="D1673" s="42" t="s">
        <v>131</v>
      </c>
      <c r="E1673" s="43">
        <v>2.4900000000000002</v>
      </c>
      <c r="F1673" s="43">
        <v>9.98</v>
      </c>
      <c r="G1673" s="43">
        <v>12.47</v>
      </c>
      <c r="H1673" s="19">
        <f t="shared" ref="H1673:H1736" si="26">LEN(A1673)</f>
        <v>9</v>
      </c>
    </row>
    <row r="1674" spans="1:8" ht="30" x14ac:dyDescent="0.25">
      <c r="A1674" s="40" t="s">
        <v>3373</v>
      </c>
      <c r="B1674" s="40"/>
      <c r="C1674" s="41" t="s">
        <v>3374</v>
      </c>
      <c r="D1674" s="42" t="s">
        <v>131</v>
      </c>
      <c r="E1674" s="43">
        <v>3.04</v>
      </c>
      <c r="F1674" s="43">
        <v>9.98</v>
      </c>
      <c r="G1674" s="43">
        <v>13.02</v>
      </c>
      <c r="H1674" s="19">
        <f t="shared" si="26"/>
        <v>9</v>
      </c>
    </row>
    <row r="1675" spans="1:8" ht="30" x14ac:dyDescent="0.25">
      <c r="A1675" s="40" t="s">
        <v>3375</v>
      </c>
      <c r="B1675" s="40"/>
      <c r="C1675" s="41" t="s">
        <v>3376</v>
      </c>
      <c r="D1675" s="42" t="s">
        <v>131</v>
      </c>
      <c r="E1675" s="43">
        <v>3.19</v>
      </c>
      <c r="F1675" s="43">
        <v>9.98</v>
      </c>
      <c r="G1675" s="43">
        <v>13.17</v>
      </c>
      <c r="H1675" s="19">
        <f t="shared" si="26"/>
        <v>9</v>
      </c>
    </row>
    <row r="1676" spans="1:8" ht="30" x14ac:dyDescent="0.25">
      <c r="A1676" s="40" t="s">
        <v>3377</v>
      </c>
      <c r="B1676" s="40"/>
      <c r="C1676" s="41" t="s">
        <v>3378</v>
      </c>
      <c r="D1676" s="42" t="s">
        <v>131</v>
      </c>
      <c r="E1676" s="43">
        <v>5.77</v>
      </c>
      <c r="F1676" s="43">
        <v>9.98</v>
      </c>
      <c r="G1676" s="43">
        <v>15.75</v>
      </c>
      <c r="H1676" s="19">
        <f t="shared" si="26"/>
        <v>9</v>
      </c>
    </row>
    <row r="1677" spans="1:8" ht="30" x14ac:dyDescent="0.25">
      <c r="A1677" s="40" t="s">
        <v>3379</v>
      </c>
      <c r="B1677" s="40"/>
      <c r="C1677" s="41" t="s">
        <v>3380</v>
      </c>
      <c r="D1677" s="42" t="s">
        <v>131</v>
      </c>
      <c r="E1677" s="43">
        <v>7.53</v>
      </c>
      <c r="F1677" s="43">
        <v>9.98</v>
      </c>
      <c r="G1677" s="43">
        <v>17.510000000000002</v>
      </c>
      <c r="H1677" s="19">
        <f t="shared" si="26"/>
        <v>9</v>
      </c>
    </row>
    <row r="1678" spans="1:8" ht="30" x14ac:dyDescent="0.25">
      <c r="A1678" s="40" t="s">
        <v>3381</v>
      </c>
      <c r="B1678" s="40"/>
      <c r="C1678" s="41" t="s">
        <v>3382</v>
      </c>
      <c r="D1678" s="42" t="s">
        <v>131</v>
      </c>
      <c r="E1678" s="43">
        <v>6.73</v>
      </c>
      <c r="F1678" s="43">
        <v>9.98</v>
      </c>
      <c r="G1678" s="43">
        <v>16.71</v>
      </c>
      <c r="H1678" s="19">
        <f t="shared" si="26"/>
        <v>9</v>
      </c>
    </row>
    <row r="1679" spans="1:8" ht="30" x14ac:dyDescent="0.25">
      <c r="A1679" s="40" t="s">
        <v>3383</v>
      </c>
      <c r="B1679" s="40"/>
      <c r="C1679" s="41" t="s">
        <v>3384</v>
      </c>
      <c r="D1679" s="42" t="s">
        <v>131</v>
      </c>
      <c r="E1679" s="43">
        <v>6.76</v>
      </c>
      <c r="F1679" s="43">
        <v>9.98</v>
      </c>
      <c r="G1679" s="43">
        <v>16.739999999999998</v>
      </c>
      <c r="H1679" s="19">
        <f t="shared" si="26"/>
        <v>9</v>
      </c>
    </row>
    <row r="1680" spans="1:8" ht="30" x14ac:dyDescent="0.25">
      <c r="A1680" s="40" t="s">
        <v>3385</v>
      </c>
      <c r="B1680" s="40"/>
      <c r="C1680" s="41" t="s">
        <v>3386</v>
      </c>
      <c r="D1680" s="42" t="s">
        <v>131</v>
      </c>
      <c r="E1680" s="43">
        <v>8.08</v>
      </c>
      <c r="F1680" s="43">
        <v>9.98</v>
      </c>
      <c r="G1680" s="43">
        <v>18.059999999999999</v>
      </c>
      <c r="H1680" s="19">
        <f t="shared" si="26"/>
        <v>9</v>
      </c>
    </row>
    <row r="1681" spans="1:8" ht="30" x14ac:dyDescent="0.25">
      <c r="A1681" s="40" t="s">
        <v>3387</v>
      </c>
      <c r="B1681" s="40"/>
      <c r="C1681" s="41" t="s">
        <v>3388</v>
      </c>
      <c r="D1681" s="42" t="s">
        <v>131</v>
      </c>
      <c r="E1681" s="43">
        <v>9.02</v>
      </c>
      <c r="F1681" s="43">
        <v>9.98</v>
      </c>
      <c r="G1681" s="43">
        <v>19</v>
      </c>
      <c r="H1681" s="19">
        <f t="shared" si="26"/>
        <v>9</v>
      </c>
    </row>
    <row r="1682" spans="1:8" ht="30" x14ac:dyDescent="0.25">
      <c r="A1682" s="40" t="s">
        <v>3389</v>
      </c>
      <c r="B1682" s="40"/>
      <c r="C1682" s="41" t="s">
        <v>3390</v>
      </c>
      <c r="D1682" s="42" t="s">
        <v>131</v>
      </c>
      <c r="E1682" s="43">
        <v>21.37</v>
      </c>
      <c r="F1682" s="43">
        <v>9.98</v>
      </c>
      <c r="G1682" s="43">
        <v>31.35</v>
      </c>
      <c r="H1682" s="19">
        <f t="shared" si="26"/>
        <v>9</v>
      </c>
    </row>
    <row r="1683" spans="1:8" ht="30" x14ac:dyDescent="0.25">
      <c r="A1683" s="40" t="s">
        <v>3391</v>
      </c>
      <c r="B1683" s="40"/>
      <c r="C1683" s="41" t="s">
        <v>3392</v>
      </c>
      <c r="D1683" s="42" t="s">
        <v>131</v>
      </c>
      <c r="E1683" s="43">
        <v>24.86</v>
      </c>
      <c r="F1683" s="43">
        <v>9.98</v>
      </c>
      <c r="G1683" s="43">
        <v>34.840000000000003</v>
      </c>
      <c r="H1683" s="19">
        <f t="shared" si="26"/>
        <v>9</v>
      </c>
    </row>
    <row r="1684" spans="1:8" ht="30" x14ac:dyDescent="0.25">
      <c r="A1684" s="40" t="s">
        <v>3393</v>
      </c>
      <c r="B1684" s="40"/>
      <c r="C1684" s="41" t="s">
        <v>3394</v>
      </c>
      <c r="D1684" s="42" t="s">
        <v>131</v>
      </c>
      <c r="E1684" s="43">
        <v>29.88</v>
      </c>
      <c r="F1684" s="43">
        <v>9.98</v>
      </c>
      <c r="G1684" s="43">
        <v>39.86</v>
      </c>
      <c r="H1684" s="19">
        <f t="shared" si="26"/>
        <v>9</v>
      </c>
    </row>
    <row r="1685" spans="1:8" ht="30" x14ac:dyDescent="0.25">
      <c r="A1685" s="40" t="s">
        <v>3395</v>
      </c>
      <c r="B1685" s="40"/>
      <c r="C1685" s="41" t="s">
        <v>3396</v>
      </c>
      <c r="D1685" s="42" t="s">
        <v>131</v>
      </c>
      <c r="E1685" s="43">
        <v>32.97</v>
      </c>
      <c r="F1685" s="43">
        <v>9.98</v>
      </c>
      <c r="G1685" s="43">
        <v>42.95</v>
      </c>
      <c r="H1685" s="19">
        <f t="shared" si="26"/>
        <v>9</v>
      </c>
    </row>
    <row r="1686" spans="1:8" ht="30" x14ac:dyDescent="0.25">
      <c r="A1686" s="40" t="s">
        <v>3397</v>
      </c>
      <c r="B1686" s="40"/>
      <c r="C1686" s="41" t="s">
        <v>3398</v>
      </c>
      <c r="D1686" s="42" t="s">
        <v>131</v>
      </c>
      <c r="E1686" s="43">
        <v>39.619999999999997</v>
      </c>
      <c r="F1686" s="43">
        <v>9.98</v>
      </c>
      <c r="G1686" s="43">
        <v>49.6</v>
      </c>
      <c r="H1686" s="19">
        <f t="shared" si="26"/>
        <v>9</v>
      </c>
    </row>
    <row r="1687" spans="1:8" ht="30" x14ac:dyDescent="0.25">
      <c r="A1687" s="40" t="s">
        <v>3399</v>
      </c>
      <c r="B1687" s="40"/>
      <c r="C1687" s="41" t="s">
        <v>3400</v>
      </c>
      <c r="D1687" s="42" t="s">
        <v>131</v>
      </c>
      <c r="E1687" s="43">
        <v>48.12</v>
      </c>
      <c r="F1687" s="43">
        <v>9.98</v>
      </c>
      <c r="G1687" s="43">
        <v>58.1</v>
      </c>
      <c r="H1687" s="19">
        <f t="shared" si="26"/>
        <v>9</v>
      </c>
    </row>
    <row r="1688" spans="1:8" ht="30" x14ac:dyDescent="0.25">
      <c r="A1688" s="40" t="s">
        <v>3401</v>
      </c>
      <c r="B1688" s="40"/>
      <c r="C1688" s="41" t="s">
        <v>3402</v>
      </c>
      <c r="D1688" s="42" t="s">
        <v>131</v>
      </c>
      <c r="E1688" s="43">
        <v>54.94</v>
      </c>
      <c r="F1688" s="43">
        <v>9.98</v>
      </c>
      <c r="G1688" s="43">
        <v>64.92</v>
      </c>
      <c r="H1688" s="19">
        <f t="shared" si="26"/>
        <v>9</v>
      </c>
    </row>
    <row r="1689" spans="1:8" ht="30" x14ac:dyDescent="0.25">
      <c r="A1689" s="40" t="s">
        <v>3403</v>
      </c>
      <c r="B1689" s="40"/>
      <c r="C1689" s="41" t="s">
        <v>3404</v>
      </c>
      <c r="D1689" s="42" t="s">
        <v>131</v>
      </c>
      <c r="E1689" s="43">
        <v>61.1</v>
      </c>
      <c r="F1689" s="43">
        <v>9.98</v>
      </c>
      <c r="G1689" s="43">
        <v>71.08</v>
      </c>
      <c r="H1689" s="19">
        <f t="shared" si="26"/>
        <v>9</v>
      </c>
    </row>
    <row r="1690" spans="1:8" ht="30" x14ac:dyDescent="0.25">
      <c r="A1690" s="40" t="s">
        <v>3405</v>
      </c>
      <c r="B1690" s="40"/>
      <c r="C1690" s="41" t="s">
        <v>3406</v>
      </c>
      <c r="D1690" s="42" t="s">
        <v>131</v>
      </c>
      <c r="E1690" s="43">
        <v>87.63</v>
      </c>
      <c r="F1690" s="43">
        <v>9.98</v>
      </c>
      <c r="G1690" s="43">
        <v>97.61</v>
      </c>
      <c r="H1690" s="19">
        <f t="shared" si="26"/>
        <v>9</v>
      </c>
    </row>
    <row r="1691" spans="1:8" ht="30" x14ac:dyDescent="0.25">
      <c r="A1691" s="40" t="s">
        <v>3407</v>
      </c>
      <c r="B1691" s="40"/>
      <c r="C1691" s="41" t="s">
        <v>3408</v>
      </c>
      <c r="D1691" s="42" t="s">
        <v>131</v>
      </c>
      <c r="E1691" s="43">
        <v>103.16</v>
      </c>
      <c r="F1691" s="43">
        <v>9.98</v>
      </c>
      <c r="G1691" s="43">
        <v>113.14</v>
      </c>
      <c r="H1691" s="19">
        <f t="shared" si="26"/>
        <v>9</v>
      </c>
    </row>
    <row r="1692" spans="1:8" ht="30" x14ac:dyDescent="0.25">
      <c r="A1692" s="40" t="s">
        <v>3409</v>
      </c>
      <c r="B1692" s="40"/>
      <c r="C1692" s="41" t="s">
        <v>3410</v>
      </c>
      <c r="D1692" s="42" t="s">
        <v>131</v>
      </c>
      <c r="E1692" s="43">
        <v>135.11000000000001</v>
      </c>
      <c r="F1692" s="43">
        <v>9.98</v>
      </c>
      <c r="G1692" s="43">
        <v>145.09</v>
      </c>
      <c r="H1692" s="19">
        <f t="shared" si="26"/>
        <v>9</v>
      </c>
    </row>
    <row r="1693" spans="1:8" ht="30" x14ac:dyDescent="0.25">
      <c r="A1693" s="40" t="s">
        <v>3411</v>
      </c>
      <c r="B1693" s="40"/>
      <c r="C1693" s="41" t="s">
        <v>3412</v>
      </c>
      <c r="D1693" s="42" t="s">
        <v>73</v>
      </c>
      <c r="E1693" s="43">
        <v>192.07</v>
      </c>
      <c r="F1693" s="43">
        <v>18.3</v>
      </c>
      <c r="G1693" s="43">
        <v>210.37</v>
      </c>
      <c r="H1693" s="19">
        <f t="shared" si="26"/>
        <v>9</v>
      </c>
    </row>
    <row r="1694" spans="1:8" ht="30" x14ac:dyDescent="0.25">
      <c r="A1694" s="40" t="s">
        <v>3413</v>
      </c>
      <c r="B1694" s="40"/>
      <c r="C1694" s="41" t="s">
        <v>3414</v>
      </c>
      <c r="D1694" s="42" t="s">
        <v>131</v>
      </c>
      <c r="E1694" s="43">
        <v>16.399999999999999</v>
      </c>
      <c r="F1694" s="43">
        <v>9.98</v>
      </c>
      <c r="G1694" s="43">
        <v>26.38</v>
      </c>
      <c r="H1694" s="19">
        <f t="shared" si="26"/>
        <v>9</v>
      </c>
    </row>
    <row r="1695" spans="1:8" ht="30" x14ac:dyDescent="0.25">
      <c r="A1695" s="40" t="s">
        <v>3415</v>
      </c>
      <c r="B1695" s="40"/>
      <c r="C1695" s="41" t="s">
        <v>3416</v>
      </c>
      <c r="D1695" s="42" t="s">
        <v>131</v>
      </c>
      <c r="E1695" s="43">
        <v>18.760000000000002</v>
      </c>
      <c r="F1695" s="43">
        <v>9.98</v>
      </c>
      <c r="G1695" s="43">
        <v>28.74</v>
      </c>
      <c r="H1695" s="19">
        <f t="shared" si="26"/>
        <v>9</v>
      </c>
    </row>
    <row r="1696" spans="1:8" x14ac:dyDescent="0.25">
      <c r="A1696" s="40" t="s">
        <v>3417</v>
      </c>
      <c r="B1696" s="40"/>
      <c r="C1696" s="41" t="s">
        <v>3418</v>
      </c>
      <c r="D1696" s="42"/>
      <c r="E1696" s="43"/>
      <c r="F1696" s="43"/>
      <c r="G1696" s="43"/>
      <c r="H1696" s="19">
        <f t="shared" si="26"/>
        <v>5</v>
      </c>
    </row>
    <row r="1697" spans="1:8" ht="30" x14ac:dyDescent="0.25">
      <c r="A1697" s="40" t="s">
        <v>3419</v>
      </c>
      <c r="B1697" s="40"/>
      <c r="C1697" s="41" t="s">
        <v>3420</v>
      </c>
      <c r="D1697" s="42" t="s">
        <v>73</v>
      </c>
      <c r="E1697" s="43">
        <v>63.06</v>
      </c>
      <c r="F1697" s="43">
        <v>17.02</v>
      </c>
      <c r="G1697" s="43">
        <v>80.08</v>
      </c>
      <c r="H1697" s="19">
        <f t="shared" si="26"/>
        <v>9</v>
      </c>
    </row>
    <row r="1698" spans="1:8" ht="30" x14ac:dyDescent="0.25">
      <c r="A1698" s="40" t="s">
        <v>3421</v>
      </c>
      <c r="B1698" s="40"/>
      <c r="C1698" s="41" t="s">
        <v>3422</v>
      </c>
      <c r="D1698" s="42" t="s">
        <v>73</v>
      </c>
      <c r="E1698" s="43">
        <v>68.95</v>
      </c>
      <c r="F1698" s="43">
        <v>17.02</v>
      </c>
      <c r="G1698" s="43">
        <v>85.97</v>
      </c>
      <c r="H1698" s="19">
        <f t="shared" si="26"/>
        <v>9</v>
      </c>
    </row>
    <row r="1699" spans="1:8" ht="30" x14ac:dyDescent="0.25">
      <c r="A1699" s="40" t="s">
        <v>3423</v>
      </c>
      <c r="B1699" s="40"/>
      <c r="C1699" s="41" t="s">
        <v>3424</v>
      </c>
      <c r="D1699" s="42" t="s">
        <v>73</v>
      </c>
      <c r="E1699" s="43">
        <v>135.01</v>
      </c>
      <c r="F1699" s="43">
        <v>21.43</v>
      </c>
      <c r="G1699" s="43">
        <v>156.44</v>
      </c>
      <c r="H1699" s="19">
        <f t="shared" si="26"/>
        <v>9</v>
      </c>
    </row>
    <row r="1700" spans="1:8" ht="45" x14ac:dyDescent="0.25">
      <c r="A1700" s="40" t="s">
        <v>3425</v>
      </c>
      <c r="B1700" s="40"/>
      <c r="C1700" s="41" t="s">
        <v>3426</v>
      </c>
      <c r="D1700" s="42" t="s">
        <v>73</v>
      </c>
      <c r="E1700" s="43">
        <v>138.80000000000001</v>
      </c>
      <c r="F1700" s="43">
        <v>21.43</v>
      </c>
      <c r="G1700" s="43">
        <v>160.22999999999999</v>
      </c>
      <c r="H1700" s="19">
        <f t="shared" si="26"/>
        <v>9</v>
      </c>
    </row>
    <row r="1701" spans="1:8" ht="30" x14ac:dyDescent="0.25">
      <c r="A1701" s="40" t="s">
        <v>3427</v>
      </c>
      <c r="B1701" s="40"/>
      <c r="C1701" s="41" t="s">
        <v>3428</v>
      </c>
      <c r="D1701" s="42" t="s">
        <v>73</v>
      </c>
      <c r="E1701" s="43">
        <v>108.92</v>
      </c>
      <c r="F1701" s="43"/>
      <c r="G1701" s="43">
        <v>108.92</v>
      </c>
      <c r="H1701" s="19">
        <f t="shared" si="26"/>
        <v>9</v>
      </c>
    </row>
    <row r="1702" spans="1:8" x14ac:dyDescent="0.25">
      <c r="A1702" s="40" t="s">
        <v>3429</v>
      </c>
      <c r="B1702" s="40"/>
      <c r="C1702" s="41" t="s">
        <v>3430</v>
      </c>
      <c r="D1702" s="42"/>
      <c r="E1702" s="43"/>
      <c r="F1702" s="43"/>
      <c r="G1702" s="43"/>
      <c r="H1702" s="19">
        <f t="shared" si="26"/>
        <v>5</v>
      </c>
    </row>
    <row r="1703" spans="1:8" ht="30" x14ac:dyDescent="0.25">
      <c r="A1703" s="40" t="s">
        <v>3431</v>
      </c>
      <c r="B1703" s="40"/>
      <c r="C1703" s="41" t="s">
        <v>3432</v>
      </c>
      <c r="D1703" s="42" t="s">
        <v>73</v>
      </c>
      <c r="E1703" s="43">
        <v>11.83</v>
      </c>
      <c r="F1703" s="43">
        <v>7.06</v>
      </c>
      <c r="G1703" s="43">
        <v>18.89</v>
      </c>
      <c r="H1703" s="19">
        <f t="shared" si="26"/>
        <v>9</v>
      </c>
    </row>
    <row r="1704" spans="1:8" ht="30" x14ac:dyDescent="0.25">
      <c r="A1704" s="40" t="s">
        <v>3433</v>
      </c>
      <c r="B1704" s="40"/>
      <c r="C1704" s="41" t="s">
        <v>3434</v>
      </c>
      <c r="D1704" s="42" t="s">
        <v>73</v>
      </c>
      <c r="E1704" s="43">
        <v>8.2799999999999994</v>
      </c>
      <c r="F1704" s="43">
        <v>7.06</v>
      </c>
      <c r="G1704" s="43">
        <v>15.34</v>
      </c>
      <c r="H1704" s="19">
        <f t="shared" si="26"/>
        <v>9</v>
      </c>
    </row>
    <row r="1705" spans="1:8" ht="30" x14ac:dyDescent="0.25">
      <c r="A1705" s="40" t="s">
        <v>3435</v>
      </c>
      <c r="B1705" s="40"/>
      <c r="C1705" s="41" t="s">
        <v>3436</v>
      </c>
      <c r="D1705" s="42" t="s">
        <v>73</v>
      </c>
      <c r="E1705" s="43">
        <v>55</v>
      </c>
      <c r="F1705" s="43">
        <v>7.06</v>
      </c>
      <c r="G1705" s="43">
        <v>62.06</v>
      </c>
      <c r="H1705" s="19">
        <f t="shared" si="26"/>
        <v>9</v>
      </c>
    </row>
    <row r="1706" spans="1:8" ht="30" x14ac:dyDescent="0.25">
      <c r="A1706" s="40" t="s">
        <v>3437</v>
      </c>
      <c r="B1706" s="40"/>
      <c r="C1706" s="41" t="s">
        <v>3438</v>
      </c>
      <c r="D1706" s="42" t="s">
        <v>73</v>
      </c>
      <c r="E1706" s="43">
        <v>82.53</v>
      </c>
      <c r="F1706" s="43">
        <v>19.559999999999999</v>
      </c>
      <c r="G1706" s="43">
        <v>102.09</v>
      </c>
      <c r="H1706" s="19">
        <f t="shared" si="26"/>
        <v>9</v>
      </c>
    </row>
    <row r="1707" spans="1:8" ht="30" x14ac:dyDescent="0.25">
      <c r="A1707" s="40" t="s">
        <v>3439</v>
      </c>
      <c r="B1707" s="40"/>
      <c r="C1707" s="41" t="s">
        <v>3440</v>
      </c>
      <c r="D1707" s="42" t="s">
        <v>73</v>
      </c>
      <c r="E1707" s="43">
        <v>47.15</v>
      </c>
      <c r="F1707" s="43">
        <v>7.06</v>
      </c>
      <c r="G1707" s="43">
        <v>54.21</v>
      </c>
      <c r="H1707" s="19">
        <f t="shared" si="26"/>
        <v>9</v>
      </c>
    </row>
    <row r="1708" spans="1:8" ht="30" x14ac:dyDescent="0.25">
      <c r="A1708" s="40" t="s">
        <v>3441</v>
      </c>
      <c r="B1708" s="40"/>
      <c r="C1708" s="41" t="s">
        <v>3442</v>
      </c>
      <c r="D1708" s="42" t="s">
        <v>73</v>
      </c>
      <c r="E1708" s="43">
        <v>71.540000000000006</v>
      </c>
      <c r="F1708" s="43">
        <v>19.559999999999999</v>
      </c>
      <c r="G1708" s="43">
        <v>91.1</v>
      </c>
      <c r="H1708" s="19">
        <f t="shared" si="26"/>
        <v>9</v>
      </c>
    </row>
    <row r="1709" spans="1:8" ht="45" x14ac:dyDescent="0.25">
      <c r="A1709" s="40" t="s">
        <v>3443</v>
      </c>
      <c r="B1709" s="40"/>
      <c r="C1709" s="41" t="s">
        <v>3444</v>
      </c>
      <c r="D1709" s="42" t="s">
        <v>73</v>
      </c>
      <c r="E1709" s="43">
        <v>42.18</v>
      </c>
      <c r="F1709" s="43">
        <v>23.09</v>
      </c>
      <c r="G1709" s="43">
        <v>65.27</v>
      </c>
      <c r="H1709" s="19">
        <f t="shared" si="26"/>
        <v>9</v>
      </c>
    </row>
    <row r="1710" spans="1:8" x14ac:dyDescent="0.25">
      <c r="A1710" s="40" t="s">
        <v>3445</v>
      </c>
      <c r="B1710" s="40"/>
      <c r="C1710" s="41" t="s">
        <v>3446</v>
      </c>
      <c r="D1710" s="42"/>
      <c r="E1710" s="43"/>
      <c r="F1710" s="43"/>
      <c r="G1710" s="43"/>
      <c r="H1710" s="19">
        <f t="shared" si="26"/>
        <v>5</v>
      </c>
    </row>
    <row r="1711" spans="1:8" ht="30" x14ac:dyDescent="0.25">
      <c r="A1711" s="40" t="s">
        <v>3447</v>
      </c>
      <c r="B1711" s="40"/>
      <c r="C1711" s="41" t="s">
        <v>3448</v>
      </c>
      <c r="D1711" s="42" t="s">
        <v>156</v>
      </c>
      <c r="E1711" s="43">
        <v>464.34</v>
      </c>
      <c r="F1711" s="43">
        <v>305.27999999999997</v>
      </c>
      <c r="G1711" s="43">
        <v>769.62</v>
      </c>
      <c r="H1711" s="19">
        <f t="shared" si="26"/>
        <v>9</v>
      </c>
    </row>
    <row r="1712" spans="1:8" ht="30" x14ac:dyDescent="0.25">
      <c r="A1712" s="40" t="s">
        <v>3449</v>
      </c>
      <c r="B1712" s="40"/>
      <c r="C1712" s="41" t="s">
        <v>3450</v>
      </c>
      <c r="D1712" s="42" t="s">
        <v>156</v>
      </c>
      <c r="E1712" s="43">
        <v>468.73</v>
      </c>
      <c r="F1712" s="43">
        <v>35.28</v>
      </c>
      <c r="G1712" s="43">
        <v>504.01</v>
      </c>
      <c r="H1712" s="19">
        <f t="shared" si="26"/>
        <v>9</v>
      </c>
    </row>
    <row r="1713" spans="1:8" ht="30" x14ac:dyDescent="0.25">
      <c r="A1713" s="40" t="s">
        <v>3451</v>
      </c>
      <c r="B1713" s="40"/>
      <c r="C1713" s="41" t="s">
        <v>3452</v>
      </c>
      <c r="D1713" s="42" t="s">
        <v>73</v>
      </c>
      <c r="E1713" s="43">
        <v>5.42</v>
      </c>
      <c r="F1713" s="43">
        <v>7.44</v>
      </c>
      <c r="G1713" s="43">
        <v>12.86</v>
      </c>
      <c r="H1713" s="19">
        <f t="shared" si="26"/>
        <v>9</v>
      </c>
    </row>
    <row r="1714" spans="1:8" ht="30" x14ac:dyDescent="0.25">
      <c r="A1714" s="40" t="s">
        <v>3453</v>
      </c>
      <c r="B1714" s="40"/>
      <c r="C1714" s="41" t="s">
        <v>3454</v>
      </c>
      <c r="D1714" s="42" t="s">
        <v>73</v>
      </c>
      <c r="E1714" s="43">
        <v>16.37</v>
      </c>
      <c r="F1714" s="43">
        <v>14.88</v>
      </c>
      <c r="G1714" s="43">
        <v>31.25</v>
      </c>
      <c r="H1714" s="19">
        <f t="shared" si="26"/>
        <v>9</v>
      </c>
    </row>
    <row r="1715" spans="1:8" ht="30" x14ac:dyDescent="0.25">
      <c r="A1715" s="40" t="s">
        <v>3455</v>
      </c>
      <c r="B1715" s="40"/>
      <c r="C1715" s="41" t="s">
        <v>3456</v>
      </c>
      <c r="D1715" s="42" t="s">
        <v>73</v>
      </c>
      <c r="E1715" s="43">
        <v>55.91</v>
      </c>
      <c r="F1715" s="43">
        <v>7.44</v>
      </c>
      <c r="G1715" s="43">
        <v>63.35</v>
      </c>
      <c r="H1715" s="19">
        <f t="shared" si="26"/>
        <v>9</v>
      </c>
    </row>
    <row r="1716" spans="1:8" x14ac:dyDescent="0.25">
      <c r="A1716" s="40" t="s">
        <v>3457</v>
      </c>
      <c r="B1716" s="40"/>
      <c r="C1716" s="41" t="s">
        <v>3458</v>
      </c>
      <c r="D1716" s="42"/>
      <c r="E1716" s="43"/>
      <c r="F1716" s="43"/>
      <c r="G1716" s="43"/>
      <c r="H1716" s="19">
        <f t="shared" si="26"/>
        <v>5</v>
      </c>
    </row>
    <row r="1717" spans="1:8" x14ac:dyDescent="0.25">
      <c r="A1717" s="40" t="s">
        <v>3459</v>
      </c>
      <c r="B1717" s="40"/>
      <c r="C1717" s="41" t="s">
        <v>3460</v>
      </c>
      <c r="D1717" s="42" t="s">
        <v>156</v>
      </c>
      <c r="E1717" s="43"/>
      <c r="F1717" s="43">
        <v>70.56</v>
      </c>
      <c r="G1717" s="43">
        <v>70.56</v>
      </c>
      <c r="H1717" s="19">
        <f t="shared" si="26"/>
        <v>9</v>
      </c>
    </row>
    <row r="1718" spans="1:8" x14ac:dyDescent="0.25">
      <c r="A1718" s="40" t="s">
        <v>3461</v>
      </c>
      <c r="B1718" s="40"/>
      <c r="C1718" s="41" t="s">
        <v>3462</v>
      </c>
      <c r="D1718" s="42" t="s">
        <v>73</v>
      </c>
      <c r="E1718" s="43">
        <v>4.78</v>
      </c>
      <c r="F1718" s="43">
        <v>3.53</v>
      </c>
      <c r="G1718" s="43">
        <v>8.31</v>
      </c>
      <c r="H1718" s="19">
        <f t="shared" si="26"/>
        <v>9</v>
      </c>
    </row>
    <row r="1719" spans="1:8" ht="30" x14ac:dyDescent="0.25">
      <c r="A1719" s="40" t="s">
        <v>3463</v>
      </c>
      <c r="B1719" s="40"/>
      <c r="C1719" s="41" t="s">
        <v>3464</v>
      </c>
      <c r="D1719" s="42" t="s">
        <v>73</v>
      </c>
      <c r="E1719" s="43">
        <v>4.33</v>
      </c>
      <c r="F1719" s="43">
        <v>3.53</v>
      </c>
      <c r="G1719" s="43">
        <v>7.86</v>
      </c>
      <c r="H1719" s="19">
        <f t="shared" si="26"/>
        <v>9</v>
      </c>
    </row>
    <row r="1720" spans="1:8" ht="30" x14ac:dyDescent="0.25">
      <c r="A1720" s="40" t="s">
        <v>3465</v>
      </c>
      <c r="B1720" s="40"/>
      <c r="C1720" s="41" t="s">
        <v>3466</v>
      </c>
      <c r="D1720" s="42" t="s">
        <v>73</v>
      </c>
      <c r="E1720" s="43">
        <v>12.47</v>
      </c>
      <c r="F1720" s="43">
        <v>3.53</v>
      </c>
      <c r="G1720" s="43">
        <v>16</v>
      </c>
      <c r="H1720" s="19">
        <f t="shared" si="26"/>
        <v>9</v>
      </c>
    </row>
    <row r="1721" spans="1:8" x14ac:dyDescent="0.25">
      <c r="A1721" s="40" t="s">
        <v>3467</v>
      </c>
      <c r="B1721" s="40"/>
      <c r="C1721" s="41" t="s">
        <v>3468</v>
      </c>
      <c r="D1721" s="42"/>
      <c r="E1721" s="43"/>
      <c r="F1721" s="43"/>
      <c r="G1721" s="43"/>
      <c r="H1721" s="19">
        <f t="shared" si="26"/>
        <v>2</v>
      </c>
    </row>
    <row r="1722" spans="1:8" x14ac:dyDescent="0.25">
      <c r="A1722" s="40" t="s">
        <v>3469</v>
      </c>
      <c r="B1722" s="40"/>
      <c r="C1722" s="41" t="s">
        <v>3470</v>
      </c>
      <c r="D1722" s="42"/>
      <c r="E1722" s="43"/>
      <c r="F1722" s="43"/>
      <c r="G1722" s="43"/>
      <c r="H1722" s="19">
        <f t="shared" si="26"/>
        <v>5</v>
      </c>
    </row>
    <row r="1723" spans="1:8" x14ac:dyDescent="0.25">
      <c r="A1723" s="40" t="s">
        <v>3471</v>
      </c>
      <c r="B1723" s="40"/>
      <c r="C1723" s="41" t="s">
        <v>3472</v>
      </c>
      <c r="D1723" s="42" t="s">
        <v>73</v>
      </c>
      <c r="E1723" s="43">
        <v>7.8</v>
      </c>
      <c r="F1723" s="43">
        <v>30.3</v>
      </c>
      <c r="G1723" s="43">
        <v>38.1</v>
      </c>
      <c r="H1723" s="19">
        <f t="shared" si="26"/>
        <v>9</v>
      </c>
    </row>
    <row r="1724" spans="1:8" x14ac:dyDescent="0.25">
      <c r="A1724" s="40" t="s">
        <v>3473</v>
      </c>
      <c r="B1724" s="40"/>
      <c r="C1724" s="41" t="s">
        <v>3474</v>
      </c>
      <c r="D1724" s="42" t="s">
        <v>73</v>
      </c>
      <c r="E1724" s="43">
        <v>4.5199999999999996</v>
      </c>
      <c r="F1724" s="43">
        <v>30.3</v>
      </c>
      <c r="G1724" s="43">
        <v>34.82</v>
      </c>
      <c r="H1724" s="19">
        <f t="shared" si="26"/>
        <v>9</v>
      </c>
    </row>
    <row r="1725" spans="1:8" x14ac:dyDescent="0.25">
      <c r="A1725" s="40" t="s">
        <v>3475</v>
      </c>
      <c r="B1725" s="40"/>
      <c r="C1725" s="41" t="s">
        <v>3476</v>
      </c>
      <c r="D1725" s="42" t="s">
        <v>73</v>
      </c>
      <c r="E1725" s="43">
        <v>5.87</v>
      </c>
      <c r="F1725" s="43">
        <v>7.72</v>
      </c>
      <c r="G1725" s="43">
        <v>13.59</v>
      </c>
      <c r="H1725" s="19">
        <f t="shared" si="26"/>
        <v>9</v>
      </c>
    </row>
    <row r="1726" spans="1:8" x14ac:dyDescent="0.25">
      <c r="A1726" s="40" t="s">
        <v>3477</v>
      </c>
      <c r="B1726" s="40"/>
      <c r="C1726" s="41" t="s">
        <v>3478</v>
      </c>
      <c r="D1726" s="42" t="s">
        <v>131</v>
      </c>
      <c r="E1726" s="43">
        <v>27.13</v>
      </c>
      <c r="F1726" s="43">
        <v>21.69</v>
      </c>
      <c r="G1726" s="43">
        <v>48.82</v>
      </c>
      <c r="H1726" s="19">
        <f t="shared" si="26"/>
        <v>9</v>
      </c>
    </row>
    <row r="1727" spans="1:8" ht="30" x14ac:dyDescent="0.25">
      <c r="A1727" s="40" t="s">
        <v>3479</v>
      </c>
      <c r="B1727" s="40"/>
      <c r="C1727" s="41" t="s">
        <v>3480</v>
      </c>
      <c r="D1727" s="42" t="s">
        <v>73</v>
      </c>
      <c r="E1727" s="43">
        <v>8.15</v>
      </c>
      <c r="F1727" s="43">
        <v>8.3000000000000007</v>
      </c>
      <c r="G1727" s="43">
        <v>16.45</v>
      </c>
      <c r="H1727" s="19">
        <f t="shared" si="26"/>
        <v>9</v>
      </c>
    </row>
    <row r="1728" spans="1:8" x14ac:dyDescent="0.25">
      <c r="A1728" s="40" t="s">
        <v>3481</v>
      </c>
      <c r="B1728" s="40"/>
      <c r="C1728" s="41" t="s">
        <v>3482</v>
      </c>
      <c r="D1728" s="42"/>
      <c r="E1728" s="43"/>
      <c r="F1728" s="43"/>
      <c r="G1728" s="43"/>
      <c r="H1728" s="19">
        <f t="shared" si="26"/>
        <v>5</v>
      </c>
    </row>
    <row r="1729" spans="1:8" x14ac:dyDescent="0.25">
      <c r="A1729" s="40" t="s">
        <v>3483</v>
      </c>
      <c r="B1729" s="40"/>
      <c r="C1729" s="41" t="s">
        <v>3484</v>
      </c>
      <c r="D1729" s="42" t="s">
        <v>73</v>
      </c>
      <c r="E1729" s="43">
        <v>2.9</v>
      </c>
      <c r="F1729" s="43">
        <v>10.44</v>
      </c>
      <c r="G1729" s="43">
        <v>13.34</v>
      </c>
      <c r="H1729" s="19">
        <f t="shared" si="26"/>
        <v>9</v>
      </c>
    </row>
    <row r="1730" spans="1:8" x14ac:dyDescent="0.25">
      <c r="A1730" s="40" t="s">
        <v>3485</v>
      </c>
      <c r="B1730" s="40"/>
      <c r="C1730" s="41" t="s">
        <v>3486</v>
      </c>
      <c r="D1730" s="42" t="s">
        <v>73</v>
      </c>
      <c r="E1730" s="43">
        <v>5.14</v>
      </c>
      <c r="F1730" s="43">
        <v>10.44</v>
      </c>
      <c r="G1730" s="43">
        <v>15.58</v>
      </c>
      <c r="H1730" s="19">
        <f t="shared" si="26"/>
        <v>9</v>
      </c>
    </row>
    <row r="1731" spans="1:8" x14ac:dyDescent="0.25">
      <c r="A1731" s="40" t="s">
        <v>3487</v>
      </c>
      <c r="B1731" s="40"/>
      <c r="C1731" s="41" t="s">
        <v>3488</v>
      </c>
      <c r="D1731" s="42"/>
      <c r="E1731" s="43"/>
      <c r="F1731" s="43"/>
      <c r="G1731" s="43"/>
      <c r="H1731" s="19">
        <f t="shared" si="26"/>
        <v>5</v>
      </c>
    </row>
    <row r="1732" spans="1:8" x14ac:dyDescent="0.25">
      <c r="A1732" s="40" t="s">
        <v>3489</v>
      </c>
      <c r="B1732" s="40"/>
      <c r="C1732" s="41" t="s">
        <v>3490</v>
      </c>
      <c r="D1732" s="42" t="s">
        <v>73</v>
      </c>
      <c r="E1732" s="43">
        <v>6.55</v>
      </c>
      <c r="F1732" s="43">
        <v>22.97</v>
      </c>
      <c r="G1732" s="43">
        <v>29.52</v>
      </c>
      <c r="H1732" s="19">
        <f t="shared" si="26"/>
        <v>9</v>
      </c>
    </row>
    <row r="1733" spans="1:8" x14ac:dyDescent="0.25">
      <c r="A1733" s="40" t="s">
        <v>3491</v>
      </c>
      <c r="B1733" s="40"/>
      <c r="C1733" s="41" t="s">
        <v>3492</v>
      </c>
      <c r="D1733" s="42" t="s">
        <v>73</v>
      </c>
      <c r="E1733" s="43">
        <v>8.61</v>
      </c>
      <c r="F1733" s="43">
        <v>19.52</v>
      </c>
      <c r="G1733" s="43">
        <v>28.13</v>
      </c>
      <c r="H1733" s="19">
        <f t="shared" si="26"/>
        <v>9</v>
      </c>
    </row>
    <row r="1734" spans="1:8" x14ac:dyDescent="0.25">
      <c r="A1734" s="40" t="s">
        <v>3493</v>
      </c>
      <c r="B1734" s="40"/>
      <c r="C1734" s="41" t="s">
        <v>3494</v>
      </c>
      <c r="D1734" s="42" t="s">
        <v>73</v>
      </c>
      <c r="E1734" s="43">
        <v>16.62</v>
      </c>
      <c r="F1734" s="43">
        <v>10.84</v>
      </c>
      <c r="G1734" s="43">
        <v>27.46</v>
      </c>
      <c r="H1734" s="19">
        <f t="shared" si="26"/>
        <v>9</v>
      </c>
    </row>
    <row r="1735" spans="1:8" x14ac:dyDescent="0.25">
      <c r="A1735" s="40" t="s">
        <v>3495</v>
      </c>
      <c r="B1735" s="40"/>
      <c r="C1735" s="41" t="s">
        <v>3496</v>
      </c>
      <c r="D1735" s="42" t="s">
        <v>73</v>
      </c>
      <c r="E1735" s="43">
        <v>19.02</v>
      </c>
      <c r="F1735" s="43">
        <v>18.64</v>
      </c>
      <c r="G1735" s="43">
        <v>37.659999999999997</v>
      </c>
      <c r="H1735" s="19">
        <f t="shared" si="26"/>
        <v>9</v>
      </c>
    </row>
    <row r="1736" spans="1:8" ht="30" x14ac:dyDescent="0.25">
      <c r="A1736" s="40" t="s">
        <v>3497</v>
      </c>
      <c r="B1736" s="40"/>
      <c r="C1736" s="41" t="s">
        <v>3498</v>
      </c>
      <c r="D1736" s="42" t="s">
        <v>73</v>
      </c>
      <c r="E1736" s="43">
        <v>9.18</v>
      </c>
      <c r="F1736" s="43">
        <v>13.82</v>
      </c>
      <c r="G1736" s="43">
        <v>23</v>
      </c>
      <c r="H1736" s="19">
        <f t="shared" si="26"/>
        <v>9</v>
      </c>
    </row>
    <row r="1737" spans="1:8" ht="30" x14ac:dyDescent="0.25">
      <c r="A1737" s="40" t="s">
        <v>3499</v>
      </c>
      <c r="B1737" s="40"/>
      <c r="C1737" s="41" t="s">
        <v>3500</v>
      </c>
      <c r="D1737" s="42" t="s">
        <v>73</v>
      </c>
      <c r="E1737" s="43">
        <v>44.83</v>
      </c>
      <c r="F1737" s="43">
        <v>13.82</v>
      </c>
      <c r="G1737" s="43">
        <v>58.65</v>
      </c>
      <c r="H1737" s="19">
        <f t="shared" ref="H1737:H1800" si="27">LEN(A1737)</f>
        <v>9</v>
      </c>
    </row>
    <row r="1738" spans="1:8" x14ac:dyDescent="0.25">
      <c r="A1738" s="40" t="s">
        <v>3501</v>
      </c>
      <c r="B1738" s="40"/>
      <c r="C1738" s="41" t="s">
        <v>3502</v>
      </c>
      <c r="D1738" s="42" t="s">
        <v>73</v>
      </c>
      <c r="E1738" s="43">
        <v>26.2</v>
      </c>
      <c r="F1738" s="43">
        <v>18.64</v>
      </c>
      <c r="G1738" s="43">
        <v>44.84</v>
      </c>
      <c r="H1738" s="19">
        <f t="shared" si="27"/>
        <v>9</v>
      </c>
    </row>
    <row r="1739" spans="1:8" x14ac:dyDescent="0.25">
      <c r="A1739" s="40" t="s">
        <v>3503</v>
      </c>
      <c r="B1739" s="40"/>
      <c r="C1739" s="41" t="s">
        <v>3504</v>
      </c>
      <c r="D1739" s="42"/>
      <c r="E1739" s="43"/>
      <c r="F1739" s="43"/>
      <c r="G1739" s="43"/>
      <c r="H1739" s="19">
        <f t="shared" si="27"/>
        <v>5</v>
      </c>
    </row>
    <row r="1740" spans="1:8" x14ac:dyDescent="0.25">
      <c r="A1740" s="40" t="s">
        <v>3505</v>
      </c>
      <c r="B1740" s="40"/>
      <c r="C1740" s="41" t="s">
        <v>3506</v>
      </c>
      <c r="D1740" s="42" t="s">
        <v>73</v>
      </c>
      <c r="E1740" s="43">
        <v>8.0299999999999994</v>
      </c>
      <c r="F1740" s="43">
        <v>13.82</v>
      </c>
      <c r="G1740" s="43">
        <v>21.85</v>
      </c>
      <c r="H1740" s="19">
        <f t="shared" si="27"/>
        <v>9</v>
      </c>
    </row>
    <row r="1741" spans="1:8" x14ac:dyDescent="0.25">
      <c r="A1741" s="40" t="s">
        <v>3507</v>
      </c>
      <c r="B1741" s="40"/>
      <c r="C1741" s="41" t="s">
        <v>3508</v>
      </c>
      <c r="D1741" s="42" t="s">
        <v>131</v>
      </c>
      <c r="E1741" s="43">
        <v>3.05</v>
      </c>
      <c r="F1741" s="43">
        <v>2.57</v>
      </c>
      <c r="G1741" s="43">
        <v>5.62</v>
      </c>
      <c r="H1741" s="19">
        <f t="shared" si="27"/>
        <v>9</v>
      </c>
    </row>
    <row r="1742" spans="1:8" x14ac:dyDescent="0.25">
      <c r="A1742" s="40" t="s">
        <v>3509</v>
      </c>
      <c r="B1742" s="40"/>
      <c r="C1742" s="41" t="s">
        <v>3510</v>
      </c>
      <c r="D1742" s="42" t="s">
        <v>73</v>
      </c>
      <c r="E1742" s="43">
        <v>10.53</v>
      </c>
      <c r="F1742" s="43">
        <v>15.58</v>
      </c>
      <c r="G1742" s="43">
        <v>26.11</v>
      </c>
      <c r="H1742" s="19">
        <f t="shared" si="27"/>
        <v>9</v>
      </c>
    </row>
    <row r="1743" spans="1:8" x14ac:dyDescent="0.25">
      <c r="A1743" s="40" t="s">
        <v>3511</v>
      </c>
      <c r="B1743" s="40"/>
      <c r="C1743" s="41" t="s">
        <v>3512</v>
      </c>
      <c r="D1743" s="42" t="s">
        <v>131</v>
      </c>
      <c r="E1743" s="43">
        <v>2.78</v>
      </c>
      <c r="F1743" s="43">
        <v>2.06</v>
      </c>
      <c r="G1743" s="43">
        <v>4.84</v>
      </c>
      <c r="H1743" s="19">
        <f t="shared" si="27"/>
        <v>9</v>
      </c>
    </row>
    <row r="1744" spans="1:8" x14ac:dyDescent="0.25">
      <c r="A1744" s="40" t="s">
        <v>3513</v>
      </c>
      <c r="B1744" s="40"/>
      <c r="C1744" s="41" t="s">
        <v>3514</v>
      </c>
      <c r="D1744" s="42"/>
      <c r="E1744" s="43"/>
      <c r="F1744" s="43"/>
      <c r="G1744" s="43"/>
      <c r="H1744" s="19">
        <f t="shared" si="27"/>
        <v>5</v>
      </c>
    </row>
    <row r="1745" spans="1:8" x14ac:dyDescent="0.25">
      <c r="A1745" s="40" t="s">
        <v>3515</v>
      </c>
      <c r="B1745" s="40"/>
      <c r="C1745" s="41" t="s">
        <v>3516</v>
      </c>
      <c r="D1745" s="42" t="s">
        <v>73</v>
      </c>
      <c r="E1745" s="43">
        <v>4.3</v>
      </c>
      <c r="F1745" s="43">
        <v>18.64</v>
      </c>
      <c r="G1745" s="43">
        <v>22.94</v>
      </c>
      <c r="H1745" s="19">
        <f t="shared" si="27"/>
        <v>9</v>
      </c>
    </row>
    <row r="1746" spans="1:8" x14ac:dyDescent="0.25">
      <c r="A1746" s="40" t="s">
        <v>3517</v>
      </c>
      <c r="B1746" s="40"/>
      <c r="C1746" s="41" t="s">
        <v>3518</v>
      </c>
      <c r="D1746" s="42"/>
      <c r="E1746" s="43"/>
      <c r="F1746" s="43"/>
      <c r="G1746" s="43"/>
      <c r="H1746" s="19">
        <f t="shared" si="27"/>
        <v>5</v>
      </c>
    </row>
    <row r="1747" spans="1:8" x14ac:dyDescent="0.25">
      <c r="A1747" s="40" t="s">
        <v>3521</v>
      </c>
      <c r="B1747" s="40"/>
      <c r="C1747" s="41" t="s">
        <v>3522</v>
      </c>
      <c r="D1747" s="42" t="s">
        <v>592</v>
      </c>
      <c r="E1747" s="43">
        <v>3.58</v>
      </c>
      <c r="F1747" s="43"/>
      <c r="G1747" s="43">
        <v>3.58</v>
      </c>
      <c r="H1747" s="19">
        <f t="shared" si="27"/>
        <v>9</v>
      </c>
    </row>
    <row r="1748" spans="1:8" x14ac:dyDescent="0.25">
      <c r="A1748" s="40" t="s">
        <v>3523</v>
      </c>
      <c r="B1748" s="40"/>
      <c r="C1748" s="41" t="s">
        <v>3524</v>
      </c>
      <c r="D1748" s="42" t="s">
        <v>592</v>
      </c>
      <c r="E1748" s="43">
        <v>3.75</v>
      </c>
      <c r="F1748" s="43"/>
      <c r="G1748" s="43">
        <v>3.75</v>
      </c>
      <c r="H1748" s="19">
        <f t="shared" si="27"/>
        <v>9</v>
      </c>
    </row>
    <row r="1749" spans="1:8" ht="45" x14ac:dyDescent="0.25">
      <c r="A1749" s="40" t="s">
        <v>3525</v>
      </c>
      <c r="B1749" s="40"/>
      <c r="C1749" s="41" t="s">
        <v>3526</v>
      </c>
      <c r="D1749" s="42" t="s">
        <v>73</v>
      </c>
      <c r="E1749" s="43">
        <v>183.28</v>
      </c>
      <c r="F1749" s="43">
        <v>172.38</v>
      </c>
      <c r="G1749" s="43">
        <v>355.66</v>
      </c>
      <c r="H1749" s="19">
        <f t="shared" si="27"/>
        <v>9</v>
      </c>
    </row>
    <row r="1750" spans="1:8" ht="45" x14ac:dyDescent="0.25">
      <c r="A1750" s="40" t="s">
        <v>3527</v>
      </c>
      <c r="B1750" s="40"/>
      <c r="C1750" s="41" t="s">
        <v>3528</v>
      </c>
      <c r="D1750" s="42" t="s">
        <v>73</v>
      </c>
      <c r="E1750" s="43">
        <v>873.74</v>
      </c>
      <c r="F1750" s="43">
        <v>199.83</v>
      </c>
      <c r="G1750" s="43">
        <v>1073.57</v>
      </c>
      <c r="H1750" s="19">
        <f t="shared" si="27"/>
        <v>9</v>
      </c>
    </row>
    <row r="1751" spans="1:8" x14ac:dyDescent="0.25">
      <c r="A1751" s="40" t="s">
        <v>3529</v>
      </c>
      <c r="B1751" s="40"/>
      <c r="C1751" s="41" t="s">
        <v>3530</v>
      </c>
      <c r="D1751" s="42"/>
      <c r="E1751" s="43"/>
      <c r="F1751" s="43"/>
      <c r="G1751" s="43"/>
      <c r="H1751" s="19">
        <f t="shared" si="27"/>
        <v>5</v>
      </c>
    </row>
    <row r="1752" spans="1:8" x14ac:dyDescent="0.25">
      <c r="A1752" s="40" t="s">
        <v>3531</v>
      </c>
      <c r="B1752" s="40"/>
      <c r="C1752" s="41" t="s">
        <v>3532</v>
      </c>
      <c r="D1752" s="42" t="s">
        <v>131</v>
      </c>
      <c r="E1752" s="43">
        <v>1.62</v>
      </c>
      <c r="F1752" s="43">
        <v>1.4</v>
      </c>
      <c r="G1752" s="43">
        <v>3.02</v>
      </c>
      <c r="H1752" s="19">
        <f t="shared" si="27"/>
        <v>9</v>
      </c>
    </row>
    <row r="1753" spans="1:8" x14ac:dyDescent="0.25">
      <c r="A1753" s="40" t="s">
        <v>3533</v>
      </c>
      <c r="B1753" s="40"/>
      <c r="C1753" s="41" t="s">
        <v>3534</v>
      </c>
      <c r="D1753" s="42" t="s">
        <v>131</v>
      </c>
      <c r="E1753" s="43">
        <v>1.03</v>
      </c>
      <c r="F1753" s="43">
        <v>2.8</v>
      </c>
      <c r="G1753" s="43">
        <v>3.83</v>
      </c>
      <c r="H1753" s="19">
        <f t="shared" si="27"/>
        <v>9</v>
      </c>
    </row>
    <row r="1754" spans="1:8" ht="30" x14ac:dyDescent="0.25">
      <c r="A1754" s="40" t="s">
        <v>3535</v>
      </c>
      <c r="B1754" s="40"/>
      <c r="C1754" s="41" t="s">
        <v>3536</v>
      </c>
      <c r="D1754" s="42"/>
      <c r="E1754" s="43"/>
      <c r="F1754" s="43"/>
      <c r="G1754" s="43"/>
      <c r="H1754" s="19">
        <f t="shared" si="27"/>
        <v>5</v>
      </c>
    </row>
    <row r="1755" spans="1:8" x14ac:dyDescent="0.25">
      <c r="A1755" s="40" t="s">
        <v>3537</v>
      </c>
      <c r="B1755" s="40"/>
      <c r="C1755" s="41" t="s">
        <v>3538</v>
      </c>
      <c r="D1755" s="42" t="s">
        <v>73</v>
      </c>
      <c r="E1755" s="43">
        <v>7.76</v>
      </c>
      <c r="F1755" s="43">
        <v>18.64</v>
      </c>
      <c r="G1755" s="43">
        <v>26.4</v>
      </c>
      <c r="H1755" s="19">
        <f t="shared" si="27"/>
        <v>9</v>
      </c>
    </row>
    <row r="1756" spans="1:8" x14ac:dyDescent="0.25">
      <c r="A1756" s="40" t="s">
        <v>3539</v>
      </c>
      <c r="B1756" s="40"/>
      <c r="C1756" s="41" t="s">
        <v>3540</v>
      </c>
      <c r="D1756" s="42" t="s">
        <v>73</v>
      </c>
      <c r="E1756" s="43">
        <v>9.7100000000000009</v>
      </c>
      <c r="F1756" s="43">
        <v>18.64</v>
      </c>
      <c r="G1756" s="43">
        <v>28.35</v>
      </c>
      <c r="H1756" s="19">
        <f t="shared" si="27"/>
        <v>9</v>
      </c>
    </row>
    <row r="1757" spans="1:8" x14ac:dyDescent="0.25">
      <c r="A1757" s="40" t="s">
        <v>3541</v>
      </c>
      <c r="B1757" s="40"/>
      <c r="C1757" s="41" t="s">
        <v>3542</v>
      </c>
      <c r="D1757" s="42" t="s">
        <v>73</v>
      </c>
      <c r="E1757" s="43">
        <v>11.8</v>
      </c>
      <c r="F1757" s="43">
        <v>18.64</v>
      </c>
      <c r="G1757" s="43">
        <v>30.44</v>
      </c>
      <c r="H1757" s="19">
        <f t="shared" si="27"/>
        <v>9</v>
      </c>
    </row>
    <row r="1758" spans="1:8" x14ac:dyDescent="0.25">
      <c r="A1758" s="40" t="s">
        <v>3543</v>
      </c>
      <c r="B1758" s="40"/>
      <c r="C1758" s="41" t="s">
        <v>3544</v>
      </c>
      <c r="D1758" s="42" t="s">
        <v>73</v>
      </c>
      <c r="E1758" s="43">
        <v>13.84</v>
      </c>
      <c r="F1758" s="43">
        <v>18.64</v>
      </c>
      <c r="G1758" s="43">
        <v>32.479999999999997</v>
      </c>
      <c r="H1758" s="19">
        <f t="shared" si="27"/>
        <v>9</v>
      </c>
    </row>
    <row r="1759" spans="1:8" x14ac:dyDescent="0.25">
      <c r="A1759" s="40" t="s">
        <v>3545</v>
      </c>
      <c r="B1759" s="40"/>
      <c r="C1759" s="41" t="s">
        <v>3546</v>
      </c>
      <c r="D1759" s="42" t="s">
        <v>73</v>
      </c>
      <c r="E1759" s="43">
        <v>11.08</v>
      </c>
      <c r="F1759" s="43">
        <v>18.64</v>
      </c>
      <c r="G1759" s="43">
        <v>29.72</v>
      </c>
      <c r="H1759" s="19">
        <f t="shared" si="27"/>
        <v>9</v>
      </c>
    </row>
    <row r="1760" spans="1:8" x14ac:dyDescent="0.25">
      <c r="A1760" s="40" t="s">
        <v>3547</v>
      </c>
      <c r="B1760" s="40"/>
      <c r="C1760" s="41" t="s">
        <v>3548</v>
      </c>
      <c r="D1760" s="42" t="s">
        <v>73</v>
      </c>
      <c r="E1760" s="43">
        <v>76.760000000000005</v>
      </c>
      <c r="F1760" s="43">
        <v>39.04</v>
      </c>
      <c r="G1760" s="43">
        <v>115.8</v>
      </c>
      <c r="H1760" s="19">
        <f t="shared" si="27"/>
        <v>9</v>
      </c>
    </row>
    <row r="1761" spans="1:8" x14ac:dyDescent="0.25">
      <c r="A1761" s="40" t="s">
        <v>3549</v>
      </c>
      <c r="B1761" s="40"/>
      <c r="C1761" s="41" t="s">
        <v>3550</v>
      </c>
      <c r="D1761" s="42" t="s">
        <v>73</v>
      </c>
      <c r="E1761" s="43">
        <v>18.690000000000001</v>
      </c>
      <c r="F1761" s="43">
        <v>18.64</v>
      </c>
      <c r="G1761" s="43">
        <v>37.33</v>
      </c>
      <c r="H1761" s="19">
        <f t="shared" si="27"/>
        <v>9</v>
      </c>
    </row>
    <row r="1762" spans="1:8" x14ac:dyDescent="0.25">
      <c r="A1762" s="40" t="s">
        <v>3551</v>
      </c>
      <c r="B1762" s="40"/>
      <c r="C1762" s="41" t="s">
        <v>3552</v>
      </c>
      <c r="D1762" s="42" t="s">
        <v>73</v>
      </c>
      <c r="E1762" s="43">
        <v>15.14</v>
      </c>
      <c r="F1762" s="43">
        <v>26.02</v>
      </c>
      <c r="G1762" s="43">
        <v>41.16</v>
      </c>
      <c r="H1762" s="19">
        <f t="shared" si="27"/>
        <v>9</v>
      </c>
    </row>
    <row r="1763" spans="1:8" ht="45" x14ac:dyDescent="0.25">
      <c r="A1763" s="40" t="s">
        <v>3553</v>
      </c>
      <c r="B1763" s="40"/>
      <c r="C1763" s="41" t="s">
        <v>3554</v>
      </c>
      <c r="D1763" s="42" t="s">
        <v>73</v>
      </c>
      <c r="E1763" s="43">
        <v>244.51</v>
      </c>
      <c r="F1763" s="43"/>
      <c r="G1763" s="43">
        <v>244.51</v>
      </c>
      <c r="H1763" s="19">
        <f t="shared" si="27"/>
        <v>9</v>
      </c>
    </row>
    <row r="1764" spans="1:8" ht="45" x14ac:dyDescent="0.25">
      <c r="A1764" s="40" t="s">
        <v>3555</v>
      </c>
      <c r="B1764" s="40"/>
      <c r="C1764" s="41" t="s">
        <v>3556</v>
      </c>
      <c r="D1764" s="42" t="s">
        <v>73</v>
      </c>
      <c r="E1764" s="43">
        <v>484.82</v>
      </c>
      <c r="F1764" s="43"/>
      <c r="G1764" s="43">
        <v>484.82</v>
      </c>
      <c r="H1764" s="19">
        <f t="shared" si="27"/>
        <v>9</v>
      </c>
    </row>
    <row r="1765" spans="1:8" x14ac:dyDescent="0.25">
      <c r="A1765" s="40" t="s">
        <v>3557</v>
      </c>
      <c r="B1765" s="40"/>
      <c r="C1765" s="41" t="s">
        <v>3558</v>
      </c>
      <c r="D1765" s="42"/>
      <c r="E1765" s="43"/>
      <c r="F1765" s="43"/>
      <c r="G1765" s="43"/>
      <c r="H1765" s="19">
        <f t="shared" si="27"/>
        <v>5</v>
      </c>
    </row>
    <row r="1766" spans="1:8" x14ac:dyDescent="0.25">
      <c r="A1766" s="40" t="s">
        <v>3559</v>
      </c>
      <c r="B1766" s="40"/>
      <c r="C1766" s="41" t="s">
        <v>3560</v>
      </c>
      <c r="D1766" s="42" t="s">
        <v>73</v>
      </c>
      <c r="E1766" s="43">
        <v>17.649999999999999</v>
      </c>
      <c r="F1766" s="43">
        <v>26.02</v>
      </c>
      <c r="G1766" s="43">
        <v>43.67</v>
      </c>
      <c r="H1766" s="19">
        <f t="shared" si="27"/>
        <v>9</v>
      </c>
    </row>
    <row r="1767" spans="1:8" x14ac:dyDescent="0.25">
      <c r="A1767" s="40" t="s">
        <v>3561</v>
      </c>
      <c r="B1767" s="40"/>
      <c r="C1767" s="41" t="s">
        <v>3562</v>
      </c>
      <c r="D1767" s="42"/>
      <c r="E1767" s="43"/>
      <c r="F1767" s="43"/>
      <c r="G1767" s="43"/>
      <c r="H1767" s="19">
        <f t="shared" si="27"/>
        <v>5</v>
      </c>
    </row>
    <row r="1768" spans="1:8" x14ac:dyDescent="0.25">
      <c r="A1768" s="40" t="s">
        <v>3563</v>
      </c>
      <c r="B1768" s="40"/>
      <c r="C1768" s="41" t="s">
        <v>3564</v>
      </c>
      <c r="D1768" s="42" t="s">
        <v>73</v>
      </c>
      <c r="E1768" s="43">
        <v>18.05</v>
      </c>
      <c r="F1768" s="43">
        <v>26.02</v>
      </c>
      <c r="G1768" s="43">
        <v>44.07</v>
      </c>
      <c r="H1768" s="19">
        <f t="shared" si="27"/>
        <v>9</v>
      </c>
    </row>
    <row r="1769" spans="1:8" x14ac:dyDescent="0.25">
      <c r="A1769" s="40" t="s">
        <v>3565</v>
      </c>
      <c r="B1769" s="40"/>
      <c r="C1769" s="41" t="s">
        <v>3566</v>
      </c>
      <c r="D1769" s="42"/>
      <c r="E1769" s="43"/>
      <c r="F1769" s="43"/>
      <c r="G1769" s="43"/>
      <c r="H1769" s="19">
        <f t="shared" si="27"/>
        <v>2</v>
      </c>
    </row>
    <row r="1770" spans="1:8" x14ac:dyDescent="0.25">
      <c r="A1770" s="40" t="s">
        <v>3567</v>
      </c>
      <c r="B1770" s="40"/>
      <c r="C1770" s="41" t="s">
        <v>3568</v>
      </c>
      <c r="D1770" s="42"/>
      <c r="E1770" s="43"/>
      <c r="F1770" s="43"/>
      <c r="G1770" s="43"/>
      <c r="H1770" s="19">
        <f t="shared" si="27"/>
        <v>5</v>
      </c>
    </row>
    <row r="1771" spans="1:8" x14ac:dyDescent="0.25">
      <c r="A1771" s="40" t="s">
        <v>3569</v>
      </c>
      <c r="B1771" s="40"/>
      <c r="C1771" s="41" t="s">
        <v>3570</v>
      </c>
      <c r="D1771" s="42" t="s">
        <v>156</v>
      </c>
      <c r="E1771" s="43">
        <v>170.48</v>
      </c>
      <c r="F1771" s="43">
        <v>44.1</v>
      </c>
      <c r="G1771" s="43">
        <v>214.58</v>
      </c>
      <c r="H1771" s="19">
        <f t="shared" si="27"/>
        <v>9</v>
      </c>
    </row>
    <row r="1772" spans="1:8" ht="30" x14ac:dyDescent="0.25">
      <c r="A1772" s="40" t="s">
        <v>3571</v>
      </c>
      <c r="B1772" s="40"/>
      <c r="C1772" s="41" t="s">
        <v>3572</v>
      </c>
      <c r="D1772" s="42" t="s">
        <v>73</v>
      </c>
      <c r="E1772" s="43"/>
      <c r="F1772" s="43">
        <v>1.76</v>
      </c>
      <c r="G1772" s="43">
        <v>1.76</v>
      </c>
      <c r="H1772" s="19">
        <f t="shared" si="27"/>
        <v>9</v>
      </c>
    </row>
    <row r="1773" spans="1:8" x14ac:dyDescent="0.25">
      <c r="A1773" s="40" t="s">
        <v>3573</v>
      </c>
      <c r="B1773" s="40"/>
      <c r="C1773" s="41" t="s">
        <v>3574</v>
      </c>
      <c r="D1773" s="42"/>
      <c r="E1773" s="43"/>
      <c r="F1773" s="43"/>
      <c r="G1773" s="43"/>
      <c r="H1773" s="19">
        <f t="shared" si="27"/>
        <v>5</v>
      </c>
    </row>
    <row r="1774" spans="1:8" x14ac:dyDescent="0.25">
      <c r="A1774" s="40" t="s">
        <v>3575</v>
      </c>
      <c r="B1774" s="40"/>
      <c r="C1774" s="41" t="s">
        <v>3576</v>
      </c>
      <c r="D1774" s="42" t="s">
        <v>73</v>
      </c>
      <c r="E1774" s="43">
        <v>10.73</v>
      </c>
      <c r="F1774" s="43">
        <v>2.98</v>
      </c>
      <c r="G1774" s="43">
        <v>13.71</v>
      </c>
      <c r="H1774" s="19">
        <f t="shared" si="27"/>
        <v>9</v>
      </c>
    </row>
    <row r="1775" spans="1:8" x14ac:dyDescent="0.25">
      <c r="A1775" s="40" t="s">
        <v>3577</v>
      </c>
      <c r="B1775" s="40"/>
      <c r="C1775" s="41" t="s">
        <v>3578</v>
      </c>
      <c r="D1775" s="42" t="s">
        <v>73</v>
      </c>
      <c r="E1775" s="43">
        <v>9.9</v>
      </c>
      <c r="F1775" s="43">
        <v>4.47</v>
      </c>
      <c r="G1775" s="43">
        <v>14.37</v>
      </c>
      <c r="H1775" s="19">
        <f t="shared" si="27"/>
        <v>9</v>
      </c>
    </row>
    <row r="1776" spans="1:8" x14ac:dyDescent="0.25">
      <c r="A1776" s="40" t="s">
        <v>3579</v>
      </c>
      <c r="B1776" s="40"/>
      <c r="C1776" s="41" t="s">
        <v>3580</v>
      </c>
      <c r="D1776" s="42" t="s">
        <v>73</v>
      </c>
      <c r="E1776" s="43">
        <v>80.64</v>
      </c>
      <c r="F1776" s="43">
        <v>5.68</v>
      </c>
      <c r="G1776" s="43">
        <v>86.32</v>
      </c>
      <c r="H1776" s="19">
        <f t="shared" si="27"/>
        <v>9</v>
      </c>
    </row>
    <row r="1777" spans="1:8" x14ac:dyDescent="0.25">
      <c r="A1777" s="40" t="s">
        <v>3581</v>
      </c>
      <c r="B1777" s="40"/>
      <c r="C1777" s="41" t="s">
        <v>3582</v>
      </c>
      <c r="D1777" s="42" t="s">
        <v>73</v>
      </c>
      <c r="E1777" s="43">
        <v>17.559999999999999</v>
      </c>
      <c r="F1777" s="43">
        <v>4.47</v>
      </c>
      <c r="G1777" s="43">
        <v>22.03</v>
      </c>
      <c r="H1777" s="19">
        <f t="shared" si="27"/>
        <v>9</v>
      </c>
    </row>
    <row r="1778" spans="1:8" x14ac:dyDescent="0.25">
      <c r="A1778" s="40" t="s">
        <v>3583</v>
      </c>
      <c r="B1778" s="40"/>
      <c r="C1778" s="41" t="s">
        <v>3584</v>
      </c>
      <c r="D1778" s="42" t="s">
        <v>73</v>
      </c>
      <c r="E1778" s="43">
        <v>50.04</v>
      </c>
      <c r="F1778" s="43">
        <v>5.68</v>
      </c>
      <c r="G1778" s="43">
        <v>55.72</v>
      </c>
      <c r="H1778" s="19">
        <f t="shared" si="27"/>
        <v>9</v>
      </c>
    </row>
    <row r="1779" spans="1:8" x14ac:dyDescent="0.25">
      <c r="A1779" s="40" t="s">
        <v>3585</v>
      </c>
      <c r="B1779" s="40"/>
      <c r="C1779" s="41" t="s">
        <v>3586</v>
      </c>
      <c r="D1779" s="42" t="s">
        <v>73</v>
      </c>
      <c r="E1779" s="43">
        <v>12.56</v>
      </c>
      <c r="F1779" s="43">
        <v>4.47</v>
      </c>
      <c r="G1779" s="43">
        <v>17.03</v>
      </c>
      <c r="H1779" s="19">
        <f t="shared" si="27"/>
        <v>9</v>
      </c>
    </row>
    <row r="1780" spans="1:8" x14ac:dyDescent="0.25">
      <c r="A1780" s="40" t="s">
        <v>3587</v>
      </c>
      <c r="B1780" s="40"/>
      <c r="C1780" s="41" t="s">
        <v>3588</v>
      </c>
      <c r="D1780" s="42" t="s">
        <v>73</v>
      </c>
      <c r="E1780" s="43">
        <v>55.1</v>
      </c>
      <c r="F1780" s="43">
        <v>5.68</v>
      </c>
      <c r="G1780" s="43">
        <v>60.78</v>
      </c>
      <c r="H1780" s="19">
        <f t="shared" si="27"/>
        <v>9</v>
      </c>
    </row>
    <row r="1781" spans="1:8" x14ac:dyDescent="0.25">
      <c r="A1781" s="40" t="s">
        <v>3589</v>
      </c>
      <c r="B1781" s="40"/>
      <c r="C1781" s="41" t="s">
        <v>3590</v>
      </c>
      <c r="D1781" s="42" t="s">
        <v>73</v>
      </c>
      <c r="E1781" s="43">
        <v>8.99</v>
      </c>
      <c r="F1781" s="43"/>
      <c r="G1781" s="43">
        <v>8.99</v>
      </c>
      <c r="H1781" s="19">
        <f t="shared" si="27"/>
        <v>9</v>
      </c>
    </row>
    <row r="1782" spans="1:8" x14ac:dyDescent="0.25">
      <c r="A1782" s="40" t="s">
        <v>3591</v>
      </c>
      <c r="B1782" s="40"/>
      <c r="C1782" s="41" t="s">
        <v>3592</v>
      </c>
      <c r="D1782" s="42"/>
      <c r="E1782" s="43"/>
      <c r="F1782" s="43"/>
      <c r="G1782" s="43"/>
      <c r="H1782" s="19">
        <f t="shared" si="27"/>
        <v>5</v>
      </c>
    </row>
    <row r="1783" spans="1:8" x14ac:dyDescent="0.25">
      <c r="A1783" s="40" t="s">
        <v>3593</v>
      </c>
      <c r="B1783" s="40"/>
      <c r="C1783" s="41" t="s">
        <v>3594</v>
      </c>
      <c r="D1783" s="42" t="s">
        <v>21</v>
      </c>
      <c r="E1783" s="43">
        <v>57.17</v>
      </c>
      <c r="F1783" s="43">
        <v>3.26</v>
      </c>
      <c r="G1783" s="43">
        <v>60.43</v>
      </c>
      <c r="H1783" s="19">
        <f t="shared" si="27"/>
        <v>9</v>
      </c>
    </row>
    <row r="1784" spans="1:8" x14ac:dyDescent="0.25">
      <c r="A1784" s="40" t="s">
        <v>3595</v>
      </c>
      <c r="B1784" s="40"/>
      <c r="C1784" s="41" t="s">
        <v>3596</v>
      </c>
      <c r="D1784" s="42" t="s">
        <v>21</v>
      </c>
      <c r="E1784" s="43">
        <v>39.479999999999997</v>
      </c>
      <c r="F1784" s="43">
        <v>3.26</v>
      </c>
      <c r="G1784" s="43">
        <v>42.74</v>
      </c>
      <c r="H1784" s="19">
        <f t="shared" si="27"/>
        <v>9</v>
      </c>
    </row>
    <row r="1785" spans="1:8" x14ac:dyDescent="0.25">
      <c r="A1785" s="40" t="s">
        <v>3597</v>
      </c>
      <c r="B1785" s="40"/>
      <c r="C1785" s="41" t="s">
        <v>3598</v>
      </c>
      <c r="D1785" s="42" t="s">
        <v>21</v>
      </c>
      <c r="E1785" s="43">
        <v>42.33</v>
      </c>
      <c r="F1785" s="43">
        <v>3.26</v>
      </c>
      <c r="G1785" s="43">
        <v>45.59</v>
      </c>
      <c r="H1785" s="19">
        <f t="shared" si="27"/>
        <v>9</v>
      </c>
    </row>
    <row r="1786" spans="1:8" x14ac:dyDescent="0.25">
      <c r="A1786" s="40" t="s">
        <v>3599</v>
      </c>
      <c r="B1786" s="40"/>
      <c r="C1786" s="41" t="s">
        <v>3600</v>
      </c>
      <c r="D1786" s="42" t="s">
        <v>21</v>
      </c>
      <c r="E1786" s="43">
        <v>63.02</v>
      </c>
      <c r="F1786" s="43">
        <v>3.26</v>
      </c>
      <c r="G1786" s="43">
        <v>66.28</v>
      </c>
      <c r="H1786" s="19">
        <f t="shared" si="27"/>
        <v>9</v>
      </c>
    </row>
    <row r="1787" spans="1:8" x14ac:dyDescent="0.25">
      <c r="A1787" s="40" t="s">
        <v>3601</v>
      </c>
      <c r="B1787" s="40"/>
      <c r="C1787" s="41" t="s">
        <v>3602</v>
      </c>
      <c r="D1787" s="42"/>
      <c r="E1787" s="43"/>
      <c r="F1787" s="43"/>
      <c r="G1787" s="43"/>
      <c r="H1787" s="19">
        <f t="shared" si="27"/>
        <v>5</v>
      </c>
    </row>
    <row r="1788" spans="1:8" x14ac:dyDescent="0.25">
      <c r="A1788" s="40" t="s">
        <v>3603</v>
      </c>
      <c r="B1788" s="40"/>
      <c r="C1788" s="41" t="s">
        <v>3604</v>
      </c>
      <c r="D1788" s="42" t="s">
        <v>21</v>
      </c>
      <c r="E1788" s="43">
        <v>85.52</v>
      </c>
      <c r="F1788" s="43">
        <v>28.38</v>
      </c>
      <c r="G1788" s="43">
        <v>113.9</v>
      </c>
      <c r="H1788" s="19">
        <f t="shared" si="27"/>
        <v>9</v>
      </c>
    </row>
    <row r="1789" spans="1:8" x14ac:dyDescent="0.25">
      <c r="A1789" s="40" t="s">
        <v>3605</v>
      </c>
      <c r="B1789" s="40"/>
      <c r="C1789" s="41" t="s">
        <v>3606</v>
      </c>
      <c r="D1789" s="42" t="s">
        <v>21</v>
      </c>
      <c r="E1789" s="43">
        <v>95.27</v>
      </c>
      <c r="F1789" s="43">
        <v>28.38</v>
      </c>
      <c r="G1789" s="43">
        <v>123.65</v>
      </c>
      <c r="H1789" s="19">
        <f t="shared" si="27"/>
        <v>9</v>
      </c>
    </row>
    <row r="1790" spans="1:8" x14ac:dyDescent="0.25">
      <c r="A1790" s="40" t="s">
        <v>3607</v>
      </c>
      <c r="B1790" s="40"/>
      <c r="C1790" s="41" t="s">
        <v>3608</v>
      </c>
      <c r="D1790" s="42" t="s">
        <v>21</v>
      </c>
      <c r="E1790" s="43">
        <v>140.19</v>
      </c>
      <c r="F1790" s="43">
        <v>28.38</v>
      </c>
      <c r="G1790" s="43">
        <v>168.57</v>
      </c>
      <c r="H1790" s="19">
        <f t="shared" si="27"/>
        <v>9</v>
      </c>
    </row>
    <row r="1791" spans="1:8" x14ac:dyDescent="0.25">
      <c r="A1791" s="40" t="s">
        <v>3609</v>
      </c>
      <c r="B1791" s="40"/>
      <c r="C1791" s="41" t="s">
        <v>3610</v>
      </c>
      <c r="D1791" s="42" t="s">
        <v>21</v>
      </c>
      <c r="E1791" s="43">
        <v>215.69</v>
      </c>
      <c r="F1791" s="43">
        <v>3.2</v>
      </c>
      <c r="G1791" s="43">
        <v>218.89</v>
      </c>
      <c r="H1791" s="19">
        <f t="shared" si="27"/>
        <v>9</v>
      </c>
    </row>
    <row r="1792" spans="1:8" x14ac:dyDescent="0.25">
      <c r="A1792" s="40" t="s">
        <v>3611</v>
      </c>
      <c r="B1792" s="40"/>
      <c r="C1792" s="41" t="s">
        <v>3612</v>
      </c>
      <c r="D1792" s="42" t="s">
        <v>21</v>
      </c>
      <c r="E1792" s="43">
        <v>112.44</v>
      </c>
      <c r="F1792" s="43">
        <v>3.2</v>
      </c>
      <c r="G1792" s="43">
        <v>115.64</v>
      </c>
      <c r="H1792" s="19">
        <f t="shared" si="27"/>
        <v>9</v>
      </c>
    </row>
    <row r="1793" spans="1:8" x14ac:dyDescent="0.25">
      <c r="A1793" s="40" t="s">
        <v>3613</v>
      </c>
      <c r="B1793" s="40"/>
      <c r="C1793" s="41" t="s">
        <v>3614</v>
      </c>
      <c r="D1793" s="42" t="s">
        <v>21</v>
      </c>
      <c r="E1793" s="43">
        <v>65.819999999999993</v>
      </c>
      <c r="F1793" s="43">
        <v>28.38</v>
      </c>
      <c r="G1793" s="43">
        <v>94.2</v>
      </c>
      <c r="H1793" s="19">
        <f t="shared" si="27"/>
        <v>9</v>
      </c>
    </row>
    <row r="1794" spans="1:8" x14ac:dyDescent="0.25">
      <c r="A1794" s="40" t="s">
        <v>3615</v>
      </c>
      <c r="B1794" s="40"/>
      <c r="C1794" s="41" t="s">
        <v>3616</v>
      </c>
      <c r="D1794" s="42" t="s">
        <v>21</v>
      </c>
      <c r="E1794" s="43">
        <v>353.58</v>
      </c>
      <c r="F1794" s="43">
        <v>28.38</v>
      </c>
      <c r="G1794" s="43">
        <v>381.96</v>
      </c>
      <c r="H1794" s="19">
        <f t="shared" si="27"/>
        <v>9</v>
      </c>
    </row>
    <row r="1795" spans="1:8" x14ac:dyDescent="0.25">
      <c r="A1795" s="40" t="s">
        <v>3617</v>
      </c>
      <c r="B1795" s="40"/>
      <c r="C1795" s="41" t="s">
        <v>8384</v>
      </c>
      <c r="D1795" s="42" t="s">
        <v>21</v>
      </c>
      <c r="E1795" s="43">
        <v>56.76</v>
      </c>
      <c r="F1795" s="43">
        <v>28.38</v>
      </c>
      <c r="G1795" s="43">
        <v>85.14</v>
      </c>
      <c r="H1795" s="19">
        <f t="shared" si="27"/>
        <v>9</v>
      </c>
    </row>
    <row r="1796" spans="1:8" x14ac:dyDescent="0.25">
      <c r="A1796" s="40" t="s">
        <v>3619</v>
      </c>
      <c r="B1796" s="40"/>
      <c r="C1796" s="41" t="s">
        <v>3620</v>
      </c>
      <c r="D1796" s="42"/>
      <c r="E1796" s="43"/>
      <c r="F1796" s="43"/>
      <c r="G1796" s="43"/>
      <c r="H1796" s="19">
        <f t="shared" si="27"/>
        <v>5</v>
      </c>
    </row>
    <row r="1797" spans="1:8" x14ac:dyDescent="0.25">
      <c r="A1797" s="40" t="s">
        <v>3621</v>
      </c>
      <c r="B1797" s="40"/>
      <c r="C1797" s="41" t="s">
        <v>3622</v>
      </c>
      <c r="D1797" s="42" t="s">
        <v>131</v>
      </c>
      <c r="E1797" s="43">
        <v>31.23</v>
      </c>
      <c r="F1797" s="43">
        <v>28.38</v>
      </c>
      <c r="G1797" s="43">
        <v>59.61</v>
      </c>
      <c r="H1797" s="19">
        <f t="shared" si="27"/>
        <v>9</v>
      </c>
    </row>
    <row r="1798" spans="1:8" ht="30" x14ac:dyDescent="0.25">
      <c r="A1798" s="40" t="s">
        <v>3623</v>
      </c>
      <c r="B1798" s="40"/>
      <c r="C1798" s="41" t="s">
        <v>3624</v>
      </c>
      <c r="D1798" s="42" t="s">
        <v>131</v>
      </c>
      <c r="E1798" s="43">
        <v>43.29</v>
      </c>
      <c r="F1798" s="43">
        <v>28.38</v>
      </c>
      <c r="G1798" s="43">
        <v>71.67</v>
      </c>
      <c r="H1798" s="19">
        <f t="shared" si="27"/>
        <v>9</v>
      </c>
    </row>
    <row r="1799" spans="1:8" ht="30" x14ac:dyDescent="0.25">
      <c r="A1799" s="40" t="s">
        <v>3625</v>
      </c>
      <c r="B1799" s="40"/>
      <c r="C1799" s="41" t="s">
        <v>3626</v>
      </c>
      <c r="D1799" s="42" t="s">
        <v>131</v>
      </c>
      <c r="E1799" s="43">
        <v>50.05</v>
      </c>
      <c r="F1799" s="43">
        <v>28.38</v>
      </c>
      <c r="G1799" s="43">
        <v>78.430000000000007</v>
      </c>
      <c r="H1799" s="19">
        <f t="shared" si="27"/>
        <v>9</v>
      </c>
    </row>
    <row r="1800" spans="1:8" ht="30" x14ac:dyDescent="0.25">
      <c r="A1800" s="40" t="s">
        <v>3627</v>
      </c>
      <c r="B1800" s="40"/>
      <c r="C1800" s="41" t="s">
        <v>3628</v>
      </c>
      <c r="D1800" s="42" t="s">
        <v>131</v>
      </c>
      <c r="E1800" s="43">
        <v>161.65</v>
      </c>
      <c r="F1800" s="43">
        <v>45.53</v>
      </c>
      <c r="G1800" s="43">
        <v>207.18</v>
      </c>
      <c r="H1800" s="19">
        <f t="shared" si="27"/>
        <v>9</v>
      </c>
    </row>
    <row r="1801" spans="1:8" ht="30" x14ac:dyDescent="0.25">
      <c r="A1801" s="40" t="s">
        <v>3629</v>
      </c>
      <c r="B1801" s="40"/>
      <c r="C1801" s="41" t="s">
        <v>3630</v>
      </c>
      <c r="D1801" s="42" t="s">
        <v>73</v>
      </c>
      <c r="E1801" s="43">
        <v>238.41</v>
      </c>
      <c r="F1801" s="43"/>
      <c r="G1801" s="43">
        <v>238.41</v>
      </c>
      <c r="H1801" s="19">
        <f t="shared" ref="H1801:H1864" si="28">LEN(A1801)</f>
        <v>9</v>
      </c>
    </row>
    <row r="1802" spans="1:8" ht="30" x14ac:dyDescent="0.25">
      <c r="A1802" s="40" t="s">
        <v>3631</v>
      </c>
      <c r="B1802" s="40"/>
      <c r="C1802" s="41" t="s">
        <v>3632</v>
      </c>
      <c r="D1802" s="42" t="s">
        <v>73</v>
      </c>
      <c r="E1802" s="43">
        <v>247.29</v>
      </c>
      <c r="F1802" s="43"/>
      <c r="G1802" s="43">
        <v>247.29</v>
      </c>
      <c r="H1802" s="19">
        <f t="shared" si="28"/>
        <v>9</v>
      </c>
    </row>
    <row r="1803" spans="1:8" ht="30" x14ac:dyDescent="0.25">
      <c r="A1803" s="40" t="s">
        <v>3633</v>
      </c>
      <c r="B1803" s="40"/>
      <c r="C1803" s="41" t="s">
        <v>3634</v>
      </c>
      <c r="D1803" s="42" t="s">
        <v>73</v>
      </c>
      <c r="E1803" s="43">
        <v>226.01</v>
      </c>
      <c r="F1803" s="43"/>
      <c r="G1803" s="43">
        <v>226.01</v>
      </c>
      <c r="H1803" s="19">
        <f t="shared" si="28"/>
        <v>9</v>
      </c>
    </row>
    <row r="1804" spans="1:8" ht="30" x14ac:dyDescent="0.25">
      <c r="A1804" s="40" t="s">
        <v>3635</v>
      </c>
      <c r="B1804" s="40"/>
      <c r="C1804" s="41" t="s">
        <v>3636</v>
      </c>
      <c r="D1804" s="42" t="s">
        <v>131</v>
      </c>
      <c r="E1804" s="43">
        <v>37.04</v>
      </c>
      <c r="F1804" s="43"/>
      <c r="G1804" s="43">
        <v>37.04</v>
      </c>
      <c r="H1804" s="19">
        <f t="shared" si="28"/>
        <v>9</v>
      </c>
    </row>
    <row r="1805" spans="1:8" ht="45" x14ac:dyDescent="0.25">
      <c r="A1805" s="40" t="s">
        <v>3637</v>
      </c>
      <c r="B1805" s="40"/>
      <c r="C1805" s="41" t="s">
        <v>3638</v>
      </c>
      <c r="D1805" s="42" t="s">
        <v>73</v>
      </c>
      <c r="E1805" s="43">
        <v>328.09</v>
      </c>
      <c r="F1805" s="43"/>
      <c r="G1805" s="43">
        <v>328.09</v>
      </c>
      <c r="H1805" s="19">
        <f t="shared" si="28"/>
        <v>9</v>
      </c>
    </row>
    <row r="1806" spans="1:8" ht="30" x14ac:dyDescent="0.25">
      <c r="A1806" s="40" t="s">
        <v>3639</v>
      </c>
      <c r="B1806" s="40"/>
      <c r="C1806" s="41" t="s">
        <v>3640</v>
      </c>
      <c r="D1806" s="42" t="s">
        <v>73</v>
      </c>
      <c r="E1806" s="43">
        <v>406.28</v>
      </c>
      <c r="F1806" s="43">
        <v>58.57</v>
      </c>
      <c r="G1806" s="43">
        <v>464.85</v>
      </c>
      <c r="H1806" s="19">
        <f t="shared" si="28"/>
        <v>9</v>
      </c>
    </row>
    <row r="1807" spans="1:8" ht="30" x14ac:dyDescent="0.25">
      <c r="A1807" s="40" t="s">
        <v>3641</v>
      </c>
      <c r="B1807" s="40"/>
      <c r="C1807" s="41" t="s">
        <v>3642</v>
      </c>
      <c r="D1807" s="42" t="s">
        <v>73</v>
      </c>
      <c r="E1807" s="43">
        <v>243.55</v>
      </c>
      <c r="F1807" s="43"/>
      <c r="G1807" s="43">
        <v>243.55</v>
      </c>
      <c r="H1807" s="19">
        <f t="shared" si="28"/>
        <v>9</v>
      </c>
    </row>
    <row r="1808" spans="1:8" ht="30" x14ac:dyDescent="0.25">
      <c r="A1808" s="40" t="s">
        <v>3643</v>
      </c>
      <c r="B1808" s="40"/>
      <c r="C1808" s="41" t="s">
        <v>3644</v>
      </c>
      <c r="D1808" s="42" t="s">
        <v>73</v>
      </c>
      <c r="E1808" s="43">
        <v>2023.21</v>
      </c>
      <c r="F1808" s="43">
        <v>87.44</v>
      </c>
      <c r="G1808" s="43">
        <v>2110.65</v>
      </c>
      <c r="H1808" s="19">
        <f t="shared" si="28"/>
        <v>9</v>
      </c>
    </row>
    <row r="1809" spans="1:8" ht="30" x14ac:dyDescent="0.25">
      <c r="A1809" s="40" t="s">
        <v>3645</v>
      </c>
      <c r="B1809" s="40"/>
      <c r="C1809" s="41" t="s">
        <v>3646</v>
      </c>
      <c r="D1809" s="42" t="s">
        <v>73</v>
      </c>
      <c r="E1809" s="43">
        <v>1887.26</v>
      </c>
      <c r="F1809" s="43">
        <v>87.44</v>
      </c>
      <c r="G1809" s="43">
        <v>1974.7</v>
      </c>
      <c r="H1809" s="19">
        <f t="shared" si="28"/>
        <v>9</v>
      </c>
    </row>
    <row r="1810" spans="1:8" x14ac:dyDescent="0.25">
      <c r="A1810" s="40" t="s">
        <v>3647</v>
      </c>
      <c r="B1810" s="40"/>
      <c r="C1810" s="41" t="s">
        <v>3648</v>
      </c>
      <c r="D1810" s="42" t="s">
        <v>73</v>
      </c>
      <c r="E1810" s="43">
        <v>611.71</v>
      </c>
      <c r="F1810" s="43">
        <v>34.33</v>
      </c>
      <c r="G1810" s="43">
        <v>646.04</v>
      </c>
      <c r="H1810" s="19">
        <f t="shared" si="28"/>
        <v>9</v>
      </c>
    </row>
    <row r="1811" spans="1:8" x14ac:dyDescent="0.25">
      <c r="A1811" s="40" t="s">
        <v>3649</v>
      </c>
      <c r="B1811" s="40"/>
      <c r="C1811" s="41" t="s">
        <v>3650</v>
      </c>
      <c r="D1811" s="42" t="s">
        <v>73</v>
      </c>
      <c r="E1811" s="43">
        <v>853.36</v>
      </c>
      <c r="F1811" s="43">
        <v>29.79</v>
      </c>
      <c r="G1811" s="43">
        <v>883.15</v>
      </c>
      <c r="H1811" s="19">
        <f t="shared" si="28"/>
        <v>9</v>
      </c>
    </row>
    <row r="1812" spans="1:8" ht="30" x14ac:dyDescent="0.25">
      <c r="A1812" s="40" t="s">
        <v>8385</v>
      </c>
      <c r="B1812" s="40"/>
      <c r="C1812" s="41" t="s">
        <v>8386</v>
      </c>
      <c r="D1812" s="42" t="s">
        <v>21</v>
      </c>
      <c r="E1812" s="43">
        <v>860.07</v>
      </c>
      <c r="F1812" s="43">
        <v>117.21</v>
      </c>
      <c r="G1812" s="43">
        <v>977.28</v>
      </c>
      <c r="H1812" s="19">
        <f t="shared" si="28"/>
        <v>9</v>
      </c>
    </row>
    <row r="1813" spans="1:8" x14ac:dyDescent="0.25">
      <c r="A1813" s="40" t="s">
        <v>3651</v>
      </c>
      <c r="B1813" s="40"/>
      <c r="C1813" s="41" t="s">
        <v>3652</v>
      </c>
      <c r="D1813" s="42" t="s">
        <v>73</v>
      </c>
      <c r="E1813" s="43">
        <v>1476.42</v>
      </c>
      <c r="F1813" s="43">
        <v>70.569999999999993</v>
      </c>
      <c r="G1813" s="43">
        <v>1546.99</v>
      </c>
      <c r="H1813" s="19">
        <f t="shared" si="28"/>
        <v>9</v>
      </c>
    </row>
    <row r="1814" spans="1:8" x14ac:dyDescent="0.25">
      <c r="A1814" s="40" t="s">
        <v>3653</v>
      </c>
      <c r="B1814" s="40"/>
      <c r="C1814" s="41" t="s">
        <v>3654</v>
      </c>
      <c r="D1814" s="42" t="s">
        <v>73</v>
      </c>
      <c r="E1814" s="43">
        <v>110.58</v>
      </c>
      <c r="F1814" s="43">
        <v>86.26</v>
      </c>
      <c r="G1814" s="43">
        <v>196.84</v>
      </c>
      <c r="H1814" s="19">
        <f t="shared" si="28"/>
        <v>9</v>
      </c>
    </row>
    <row r="1815" spans="1:8" x14ac:dyDescent="0.25">
      <c r="A1815" s="40" t="s">
        <v>3655</v>
      </c>
      <c r="B1815" s="40"/>
      <c r="C1815" s="41" t="s">
        <v>3656</v>
      </c>
      <c r="D1815" s="42" t="s">
        <v>131</v>
      </c>
      <c r="E1815" s="43">
        <v>172.36</v>
      </c>
      <c r="F1815" s="43">
        <v>45.84</v>
      </c>
      <c r="G1815" s="43">
        <v>218.2</v>
      </c>
      <c r="H1815" s="19">
        <f t="shared" si="28"/>
        <v>9</v>
      </c>
    </row>
    <row r="1816" spans="1:8" x14ac:dyDescent="0.25">
      <c r="A1816" s="40" t="s">
        <v>3657</v>
      </c>
      <c r="B1816" s="40"/>
      <c r="C1816" s="41" t="s">
        <v>3658</v>
      </c>
      <c r="D1816" s="42"/>
      <c r="E1816" s="43"/>
      <c r="F1816" s="43"/>
      <c r="G1816" s="43"/>
      <c r="H1816" s="19">
        <f t="shared" si="28"/>
        <v>5</v>
      </c>
    </row>
    <row r="1817" spans="1:8" ht="30" x14ac:dyDescent="0.25">
      <c r="A1817" s="40" t="s">
        <v>3659</v>
      </c>
      <c r="B1817" s="40"/>
      <c r="C1817" s="41" t="s">
        <v>3660</v>
      </c>
      <c r="D1817" s="42" t="s">
        <v>21</v>
      </c>
      <c r="E1817" s="43">
        <v>99.04</v>
      </c>
      <c r="F1817" s="43">
        <v>137.72</v>
      </c>
      <c r="G1817" s="43">
        <v>236.76</v>
      </c>
      <c r="H1817" s="19">
        <f t="shared" si="28"/>
        <v>9</v>
      </c>
    </row>
    <row r="1818" spans="1:8" ht="30" x14ac:dyDescent="0.25">
      <c r="A1818" s="40" t="s">
        <v>3661</v>
      </c>
      <c r="B1818" s="40"/>
      <c r="C1818" s="41" t="s">
        <v>3662</v>
      </c>
      <c r="D1818" s="42" t="s">
        <v>21</v>
      </c>
      <c r="E1818" s="43">
        <v>517.63</v>
      </c>
      <c r="F1818" s="43">
        <v>169.6</v>
      </c>
      <c r="G1818" s="43">
        <v>687.23</v>
      </c>
      <c r="H1818" s="19">
        <f t="shared" si="28"/>
        <v>9</v>
      </c>
    </row>
    <row r="1819" spans="1:8" ht="30" x14ac:dyDescent="0.25">
      <c r="A1819" s="40" t="s">
        <v>3663</v>
      </c>
      <c r="B1819" s="40"/>
      <c r="C1819" s="41" t="s">
        <v>3664</v>
      </c>
      <c r="D1819" s="42" t="s">
        <v>21</v>
      </c>
      <c r="E1819" s="43">
        <v>1806.8</v>
      </c>
      <c r="F1819" s="43">
        <v>307.32</v>
      </c>
      <c r="G1819" s="43">
        <v>2114.12</v>
      </c>
      <c r="H1819" s="19">
        <f t="shared" si="28"/>
        <v>9</v>
      </c>
    </row>
    <row r="1820" spans="1:8" ht="30" x14ac:dyDescent="0.25">
      <c r="A1820" s="40" t="s">
        <v>3665</v>
      </c>
      <c r="B1820" s="40"/>
      <c r="C1820" s="41" t="s">
        <v>3666</v>
      </c>
      <c r="D1820" s="42" t="s">
        <v>21</v>
      </c>
      <c r="E1820" s="43">
        <v>2932.65</v>
      </c>
      <c r="F1820" s="43">
        <v>833.12</v>
      </c>
      <c r="G1820" s="43">
        <v>3765.77</v>
      </c>
      <c r="H1820" s="19">
        <f t="shared" si="28"/>
        <v>9</v>
      </c>
    </row>
    <row r="1821" spans="1:8" ht="30" x14ac:dyDescent="0.25">
      <c r="A1821" s="40" t="s">
        <v>3667</v>
      </c>
      <c r="B1821" s="40"/>
      <c r="C1821" s="41" t="s">
        <v>3668</v>
      </c>
      <c r="D1821" s="42" t="s">
        <v>21</v>
      </c>
      <c r="E1821" s="43">
        <v>5899.48</v>
      </c>
      <c r="F1821" s="43">
        <v>1666.24</v>
      </c>
      <c r="G1821" s="43">
        <v>7565.72</v>
      </c>
      <c r="H1821" s="19">
        <f t="shared" si="28"/>
        <v>9</v>
      </c>
    </row>
    <row r="1822" spans="1:8" ht="30" x14ac:dyDescent="0.25">
      <c r="A1822" s="40" t="s">
        <v>3669</v>
      </c>
      <c r="B1822" s="40"/>
      <c r="C1822" s="41" t="s">
        <v>3670</v>
      </c>
      <c r="D1822" s="42" t="s">
        <v>21</v>
      </c>
      <c r="E1822" s="43">
        <v>8713.19</v>
      </c>
      <c r="F1822" s="43">
        <v>1934.88</v>
      </c>
      <c r="G1822" s="43">
        <v>10648.07</v>
      </c>
      <c r="H1822" s="19">
        <f t="shared" si="28"/>
        <v>9</v>
      </c>
    </row>
    <row r="1823" spans="1:8" x14ac:dyDescent="0.25">
      <c r="A1823" s="40" t="s">
        <v>3671</v>
      </c>
      <c r="B1823" s="40"/>
      <c r="C1823" s="41" t="s">
        <v>3672</v>
      </c>
      <c r="D1823" s="42"/>
      <c r="E1823" s="43"/>
      <c r="F1823" s="43"/>
      <c r="G1823" s="43"/>
      <c r="H1823" s="19">
        <f t="shared" si="28"/>
        <v>5</v>
      </c>
    </row>
    <row r="1824" spans="1:8" ht="30" x14ac:dyDescent="0.25">
      <c r="A1824" s="40" t="s">
        <v>3673</v>
      </c>
      <c r="B1824" s="40"/>
      <c r="C1824" s="41" t="s">
        <v>3674</v>
      </c>
      <c r="D1824" s="42" t="s">
        <v>73</v>
      </c>
      <c r="E1824" s="43">
        <v>8.56</v>
      </c>
      <c r="F1824" s="43">
        <v>6.88</v>
      </c>
      <c r="G1824" s="43">
        <v>15.44</v>
      </c>
      <c r="H1824" s="19">
        <f t="shared" si="28"/>
        <v>9</v>
      </c>
    </row>
    <row r="1825" spans="1:8" ht="30" x14ac:dyDescent="0.25">
      <c r="A1825" s="40" t="s">
        <v>3675</v>
      </c>
      <c r="B1825" s="40"/>
      <c r="C1825" s="41" t="s">
        <v>3676</v>
      </c>
      <c r="D1825" s="42" t="s">
        <v>73</v>
      </c>
      <c r="E1825" s="43">
        <v>68.650000000000006</v>
      </c>
      <c r="F1825" s="43">
        <v>9.52</v>
      </c>
      <c r="G1825" s="43">
        <v>78.17</v>
      </c>
      <c r="H1825" s="19">
        <f t="shared" si="28"/>
        <v>9</v>
      </c>
    </row>
    <row r="1826" spans="1:8" ht="30" x14ac:dyDescent="0.25">
      <c r="A1826" s="40" t="s">
        <v>3677</v>
      </c>
      <c r="B1826" s="40"/>
      <c r="C1826" s="41" t="s">
        <v>3678</v>
      </c>
      <c r="D1826" s="42" t="s">
        <v>131</v>
      </c>
      <c r="E1826" s="43">
        <v>11.09</v>
      </c>
      <c r="F1826" s="43"/>
      <c r="G1826" s="43">
        <v>11.09</v>
      </c>
      <c r="H1826" s="19">
        <f t="shared" si="28"/>
        <v>9</v>
      </c>
    </row>
    <row r="1827" spans="1:8" x14ac:dyDescent="0.25">
      <c r="A1827" s="40" t="s">
        <v>3679</v>
      </c>
      <c r="B1827" s="40"/>
      <c r="C1827" s="41" t="s">
        <v>3680</v>
      </c>
      <c r="D1827" s="42" t="s">
        <v>73</v>
      </c>
      <c r="E1827" s="43">
        <v>2.2200000000000002</v>
      </c>
      <c r="F1827" s="43">
        <v>14.44</v>
      </c>
      <c r="G1827" s="43">
        <v>16.66</v>
      </c>
      <c r="H1827" s="19">
        <f t="shared" si="28"/>
        <v>9</v>
      </c>
    </row>
    <row r="1828" spans="1:8" x14ac:dyDescent="0.25">
      <c r="A1828" s="40" t="s">
        <v>3681</v>
      </c>
      <c r="B1828" s="40"/>
      <c r="C1828" s="41" t="s">
        <v>3682</v>
      </c>
      <c r="D1828" s="42" t="s">
        <v>73</v>
      </c>
      <c r="E1828" s="43">
        <v>2.2999999999999998</v>
      </c>
      <c r="F1828" s="43">
        <v>19.350000000000001</v>
      </c>
      <c r="G1828" s="43">
        <v>21.65</v>
      </c>
      <c r="H1828" s="19">
        <f t="shared" si="28"/>
        <v>9</v>
      </c>
    </row>
    <row r="1829" spans="1:8" ht="30" x14ac:dyDescent="0.25">
      <c r="A1829" s="40" t="s">
        <v>3683</v>
      </c>
      <c r="B1829" s="40"/>
      <c r="C1829" s="41" t="s">
        <v>3684</v>
      </c>
      <c r="D1829" s="42" t="s">
        <v>21</v>
      </c>
      <c r="E1829" s="43">
        <v>428.4</v>
      </c>
      <c r="F1829" s="43">
        <v>157.13999999999999</v>
      </c>
      <c r="G1829" s="43">
        <v>585.54</v>
      </c>
      <c r="H1829" s="19">
        <f t="shared" si="28"/>
        <v>9</v>
      </c>
    </row>
    <row r="1830" spans="1:8" ht="45" x14ac:dyDescent="0.25">
      <c r="A1830" s="40" t="s">
        <v>8301</v>
      </c>
      <c r="B1830" s="40"/>
      <c r="C1830" s="41" t="s">
        <v>8387</v>
      </c>
      <c r="D1830" s="42" t="s">
        <v>21</v>
      </c>
      <c r="E1830" s="43">
        <v>1352.04</v>
      </c>
      <c r="F1830" s="43">
        <v>34.479999999999997</v>
      </c>
      <c r="G1830" s="43">
        <v>1386.52</v>
      </c>
      <c r="H1830" s="19">
        <f t="shared" si="28"/>
        <v>9</v>
      </c>
    </row>
    <row r="1831" spans="1:8" x14ac:dyDescent="0.25">
      <c r="A1831" s="40" t="s">
        <v>3685</v>
      </c>
      <c r="B1831" s="40"/>
      <c r="C1831" s="41" t="s">
        <v>3686</v>
      </c>
      <c r="D1831" s="42" t="s">
        <v>73</v>
      </c>
      <c r="E1831" s="43">
        <v>844.51</v>
      </c>
      <c r="F1831" s="43">
        <v>19.559999999999999</v>
      </c>
      <c r="G1831" s="43">
        <v>864.07</v>
      </c>
      <c r="H1831" s="19">
        <f t="shared" si="28"/>
        <v>9</v>
      </c>
    </row>
    <row r="1832" spans="1:8" x14ac:dyDescent="0.25">
      <c r="A1832" s="40" t="s">
        <v>3687</v>
      </c>
      <c r="B1832" s="40"/>
      <c r="C1832" s="41" t="s">
        <v>3688</v>
      </c>
      <c r="D1832" s="42"/>
      <c r="E1832" s="43"/>
      <c r="F1832" s="43"/>
      <c r="G1832" s="43"/>
      <c r="H1832" s="19">
        <f t="shared" si="28"/>
        <v>2</v>
      </c>
    </row>
    <row r="1833" spans="1:8" x14ac:dyDescent="0.25">
      <c r="A1833" s="40" t="s">
        <v>3689</v>
      </c>
      <c r="B1833" s="40"/>
      <c r="C1833" s="41" t="s">
        <v>3690</v>
      </c>
      <c r="D1833" s="42"/>
      <c r="E1833" s="43"/>
      <c r="F1833" s="43"/>
      <c r="G1833" s="43"/>
      <c r="H1833" s="19">
        <f t="shared" si="28"/>
        <v>5</v>
      </c>
    </row>
    <row r="1834" spans="1:8" x14ac:dyDescent="0.25">
      <c r="A1834" s="40" t="s">
        <v>3691</v>
      </c>
      <c r="B1834" s="40"/>
      <c r="C1834" s="41" t="s">
        <v>3692</v>
      </c>
      <c r="D1834" s="42" t="s">
        <v>73</v>
      </c>
      <c r="E1834" s="43">
        <v>49.19</v>
      </c>
      <c r="F1834" s="43">
        <v>5.87</v>
      </c>
      <c r="G1834" s="43">
        <v>55.06</v>
      </c>
      <c r="H1834" s="19">
        <f t="shared" si="28"/>
        <v>9</v>
      </c>
    </row>
    <row r="1835" spans="1:8" x14ac:dyDescent="0.25">
      <c r="A1835" s="40" t="s">
        <v>3693</v>
      </c>
      <c r="B1835" s="40"/>
      <c r="C1835" s="41" t="s">
        <v>3694</v>
      </c>
      <c r="D1835" s="42" t="s">
        <v>334</v>
      </c>
      <c r="E1835" s="43">
        <v>2004.35</v>
      </c>
      <c r="F1835" s="43">
        <v>140.83000000000001</v>
      </c>
      <c r="G1835" s="43">
        <v>2145.1799999999998</v>
      </c>
      <c r="H1835" s="19">
        <f t="shared" si="28"/>
        <v>9</v>
      </c>
    </row>
    <row r="1836" spans="1:8" x14ac:dyDescent="0.25">
      <c r="A1836" s="40" t="s">
        <v>3695</v>
      </c>
      <c r="B1836" s="40"/>
      <c r="C1836" s="41" t="s">
        <v>3696</v>
      </c>
      <c r="D1836" s="42" t="s">
        <v>21</v>
      </c>
      <c r="E1836" s="43">
        <v>2251.84</v>
      </c>
      <c r="F1836" s="43">
        <v>1773.71</v>
      </c>
      <c r="G1836" s="43">
        <v>4025.55</v>
      </c>
      <c r="H1836" s="19">
        <f t="shared" si="28"/>
        <v>9</v>
      </c>
    </row>
    <row r="1837" spans="1:8" x14ac:dyDescent="0.25">
      <c r="A1837" s="40" t="s">
        <v>3697</v>
      </c>
      <c r="B1837" s="40"/>
      <c r="C1837" s="41" t="s">
        <v>3698</v>
      </c>
      <c r="D1837" s="42" t="s">
        <v>334</v>
      </c>
      <c r="E1837" s="43">
        <v>1800.35</v>
      </c>
      <c r="F1837" s="43">
        <v>140.83000000000001</v>
      </c>
      <c r="G1837" s="43">
        <v>1941.18</v>
      </c>
      <c r="H1837" s="19">
        <f t="shared" si="28"/>
        <v>9</v>
      </c>
    </row>
    <row r="1838" spans="1:8" ht="30" x14ac:dyDescent="0.25">
      <c r="A1838" s="40" t="s">
        <v>3699</v>
      </c>
      <c r="B1838" s="40"/>
      <c r="C1838" s="41" t="s">
        <v>3700</v>
      </c>
      <c r="D1838" s="42" t="s">
        <v>73</v>
      </c>
      <c r="E1838" s="43">
        <v>144.59</v>
      </c>
      <c r="F1838" s="43">
        <v>28.98</v>
      </c>
      <c r="G1838" s="43">
        <v>173.57</v>
      </c>
      <c r="H1838" s="19">
        <f t="shared" si="28"/>
        <v>9</v>
      </c>
    </row>
    <row r="1839" spans="1:8" x14ac:dyDescent="0.25">
      <c r="A1839" s="40" t="s">
        <v>3701</v>
      </c>
      <c r="B1839" s="40"/>
      <c r="C1839" s="41" t="s">
        <v>3702</v>
      </c>
      <c r="D1839" s="42"/>
      <c r="E1839" s="43"/>
      <c r="F1839" s="43"/>
      <c r="G1839" s="43"/>
      <c r="H1839" s="19">
        <f t="shared" si="28"/>
        <v>5</v>
      </c>
    </row>
    <row r="1840" spans="1:8" ht="30" x14ac:dyDescent="0.25">
      <c r="A1840" s="40" t="s">
        <v>3703</v>
      </c>
      <c r="B1840" s="40"/>
      <c r="C1840" s="41" t="s">
        <v>3704</v>
      </c>
      <c r="D1840" s="42" t="s">
        <v>21</v>
      </c>
      <c r="E1840" s="43">
        <v>3969.59</v>
      </c>
      <c r="F1840" s="43">
        <v>83.29</v>
      </c>
      <c r="G1840" s="43">
        <v>4052.88</v>
      </c>
      <c r="H1840" s="19">
        <f t="shared" si="28"/>
        <v>9</v>
      </c>
    </row>
    <row r="1841" spans="1:8" x14ac:dyDescent="0.25">
      <c r="A1841" s="40" t="s">
        <v>3705</v>
      </c>
      <c r="B1841" s="40"/>
      <c r="C1841" s="41" t="s">
        <v>3706</v>
      </c>
      <c r="D1841" s="42"/>
      <c r="E1841" s="43"/>
      <c r="F1841" s="43"/>
      <c r="G1841" s="43"/>
      <c r="H1841" s="19">
        <f t="shared" si="28"/>
        <v>5</v>
      </c>
    </row>
    <row r="1842" spans="1:8" x14ac:dyDescent="0.25">
      <c r="A1842" s="40" t="s">
        <v>3707</v>
      </c>
      <c r="B1842" s="40"/>
      <c r="C1842" s="41" t="s">
        <v>3708</v>
      </c>
      <c r="D1842" s="42" t="s">
        <v>131</v>
      </c>
      <c r="E1842" s="43">
        <v>123.77</v>
      </c>
      <c r="F1842" s="43">
        <v>84.93</v>
      </c>
      <c r="G1842" s="43">
        <v>208.7</v>
      </c>
      <c r="H1842" s="19">
        <f t="shared" si="28"/>
        <v>9</v>
      </c>
    </row>
    <row r="1843" spans="1:8" x14ac:dyDescent="0.25">
      <c r="A1843" s="40" t="s">
        <v>3709</v>
      </c>
      <c r="B1843" s="40"/>
      <c r="C1843" s="41" t="s">
        <v>3710</v>
      </c>
      <c r="D1843" s="42" t="s">
        <v>21</v>
      </c>
      <c r="E1843" s="43">
        <v>533.02</v>
      </c>
      <c r="F1843" s="43">
        <v>18.899999999999999</v>
      </c>
      <c r="G1843" s="43">
        <v>551.91999999999996</v>
      </c>
      <c r="H1843" s="19">
        <f t="shared" si="28"/>
        <v>9</v>
      </c>
    </row>
    <row r="1844" spans="1:8" x14ac:dyDescent="0.25">
      <c r="A1844" s="40" t="s">
        <v>3711</v>
      </c>
      <c r="B1844" s="40"/>
      <c r="C1844" s="41" t="s">
        <v>3712</v>
      </c>
      <c r="D1844" s="42" t="s">
        <v>73</v>
      </c>
      <c r="E1844" s="43">
        <v>193.69</v>
      </c>
      <c r="F1844" s="43">
        <v>52.94</v>
      </c>
      <c r="G1844" s="43">
        <v>246.63</v>
      </c>
      <c r="H1844" s="19">
        <f t="shared" si="28"/>
        <v>9</v>
      </c>
    </row>
    <row r="1845" spans="1:8" ht="30" x14ac:dyDescent="0.25">
      <c r="A1845" s="40" t="s">
        <v>3713</v>
      </c>
      <c r="B1845" s="40"/>
      <c r="C1845" s="41" t="s">
        <v>3714</v>
      </c>
      <c r="D1845" s="42" t="s">
        <v>21</v>
      </c>
      <c r="E1845" s="43">
        <v>580.64</v>
      </c>
      <c r="F1845" s="43">
        <v>26.58</v>
      </c>
      <c r="G1845" s="43">
        <v>607.22</v>
      </c>
      <c r="H1845" s="19">
        <f t="shared" si="28"/>
        <v>9</v>
      </c>
    </row>
    <row r="1846" spans="1:8" ht="30" x14ac:dyDescent="0.25">
      <c r="A1846" s="40" t="s">
        <v>3715</v>
      </c>
      <c r="B1846" s="40"/>
      <c r="C1846" s="41" t="s">
        <v>3716</v>
      </c>
      <c r="D1846" s="42" t="s">
        <v>21</v>
      </c>
      <c r="E1846" s="43">
        <v>779.73</v>
      </c>
      <c r="F1846" s="43">
        <v>39.869999999999997</v>
      </c>
      <c r="G1846" s="43">
        <v>819.6</v>
      </c>
      <c r="H1846" s="19">
        <f t="shared" si="28"/>
        <v>9</v>
      </c>
    </row>
    <row r="1847" spans="1:8" x14ac:dyDescent="0.25">
      <c r="A1847" s="40" t="s">
        <v>3717</v>
      </c>
      <c r="B1847" s="40"/>
      <c r="C1847" s="41" t="s">
        <v>3718</v>
      </c>
      <c r="D1847" s="42"/>
      <c r="E1847" s="43"/>
      <c r="F1847" s="43"/>
      <c r="G1847" s="43"/>
      <c r="H1847" s="19">
        <f t="shared" si="28"/>
        <v>5</v>
      </c>
    </row>
    <row r="1848" spans="1:8" x14ac:dyDescent="0.25">
      <c r="A1848" s="40" t="s">
        <v>3719</v>
      </c>
      <c r="B1848" s="40"/>
      <c r="C1848" s="41" t="s">
        <v>3720</v>
      </c>
      <c r="D1848" s="42" t="s">
        <v>334</v>
      </c>
      <c r="E1848" s="43">
        <v>5848.23</v>
      </c>
      <c r="F1848" s="43">
        <v>187.77</v>
      </c>
      <c r="G1848" s="43">
        <v>6036</v>
      </c>
      <c r="H1848" s="19">
        <f t="shared" si="28"/>
        <v>9</v>
      </c>
    </row>
    <row r="1849" spans="1:8" x14ac:dyDescent="0.25">
      <c r="A1849" s="40" t="s">
        <v>3721</v>
      </c>
      <c r="B1849" s="40"/>
      <c r="C1849" s="41" t="s">
        <v>3722</v>
      </c>
      <c r="D1849" s="42" t="s">
        <v>334</v>
      </c>
      <c r="E1849" s="43">
        <v>2490.65</v>
      </c>
      <c r="F1849" s="43">
        <v>187.77</v>
      </c>
      <c r="G1849" s="43">
        <v>2678.42</v>
      </c>
      <c r="H1849" s="19">
        <f t="shared" si="28"/>
        <v>9</v>
      </c>
    </row>
    <row r="1850" spans="1:8" x14ac:dyDescent="0.25">
      <c r="A1850" s="40" t="s">
        <v>3723</v>
      </c>
      <c r="B1850" s="40"/>
      <c r="C1850" s="41" t="s">
        <v>3724</v>
      </c>
      <c r="D1850" s="42" t="s">
        <v>334</v>
      </c>
      <c r="E1850" s="43">
        <v>1517.89</v>
      </c>
      <c r="F1850" s="43">
        <v>187.77</v>
      </c>
      <c r="G1850" s="43">
        <v>1705.66</v>
      </c>
      <c r="H1850" s="19">
        <f t="shared" si="28"/>
        <v>9</v>
      </c>
    </row>
    <row r="1851" spans="1:8" x14ac:dyDescent="0.25">
      <c r="A1851" s="40" t="s">
        <v>3725</v>
      </c>
      <c r="B1851" s="40"/>
      <c r="C1851" s="41" t="s">
        <v>3726</v>
      </c>
      <c r="D1851" s="42" t="s">
        <v>334</v>
      </c>
      <c r="E1851" s="43">
        <v>2588.9899999999998</v>
      </c>
      <c r="F1851" s="43">
        <v>187.77</v>
      </c>
      <c r="G1851" s="43">
        <v>2776.76</v>
      </c>
      <c r="H1851" s="19">
        <f t="shared" si="28"/>
        <v>9</v>
      </c>
    </row>
    <row r="1852" spans="1:8" x14ac:dyDescent="0.25">
      <c r="A1852" s="40" t="s">
        <v>3727</v>
      </c>
      <c r="B1852" s="40"/>
      <c r="C1852" s="41" t="s">
        <v>3728</v>
      </c>
      <c r="D1852" s="42"/>
      <c r="E1852" s="43"/>
      <c r="F1852" s="43"/>
      <c r="G1852" s="43"/>
      <c r="H1852" s="19">
        <f t="shared" si="28"/>
        <v>5</v>
      </c>
    </row>
    <row r="1853" spans="1:8" x14ac:dyDescent="0.25">
      <c r="A1853" s="40" t="s">
        <v>3729</v>
      </c>
      <c r="B1853" s="40"/>
      <c r="C1853" s="41" t="s">
        <v>3730</v>
      </c>
      <c r="D1853" s="42" t="s">
        <v>334</v>
      </c>
      <c r="E1853" s="43">
        <v>5896.67</v>
      </c>
      <c r="F1853" s="43">
        <v>298.44</v>
      </c>
      <c r="G1853" s="43">
        <v>6195.11</v>
      </c>
      <c r="H1853" s="19">
        <f t="shared" si="28"/>
        <v>9</v>
      </c>
    </row>
    <row r="1854" spans="1:8" x14ac:dyDescent="0.25">
      <c r="A1854" s="40" t="s">
        <v>3731</v>
      </c>
      <c r="B1854" s="40"/>
      <c r="C1854" s="41" t="s">
        <v>3732</v>
      </c>
      <c r="D1854" s="42" t="s">
        <v>334</v>
      </c>
      <c r="E1854" s="43">
        <v>9457.7199999999993</v>
      </c>
      <c r="F1854" s="43">
        <v>298.44</v>
      </c>
      <c r="G1854" s="43">
        <v>9756.16</v>
      </c>
      <c r="H1854" s="19">
        <f t="shared" si="28"/>
        <v>9</v>
      </c>
    </row>
    <row r="1855" spans="1:8" x14ac:dyDescent="0.25">
      <c r="A1855" s="40" t="s">
        <v>3733</v>
      </c>
      <c r="B1855" s="40"/>
      <c r="C1855" s="41" t="s">
        <v>3734</v>
      </c>
      <c r="D1855" s="42" t="s">
        <v>21</v>
      </c>
      <c r="E1855" s="43">
        <v>3135.93</v>
      </c>
      <c r="F1855" s="43">
        <v>44.07</v>
      </c>
      <c r="G1855" s="43">
        <v>3180</v>
      </c>
      <c r="H1855" s="19">
        <f t="shared" si="28"/>
        <v>9</v>
      </c>
    </row>
    <row r="1856" spans="1:8" x14ac:dyDescent="0.25">
      <c r="A1856" s="40" t="s">
        <v>3735</v>
      </c>
      <c r="B1856" s="40"/>
      <c r="C1856" s="41" t="s">
        <v>3736</v>
      </c>
      <c r="D1856" s="42" t="s">
        <v>21</v>
      </c>
      <c r="E1856" s="43">
        <v>1948.96</v>
      </c>
      <c r="F1856" s="43">
        <v>44.07</v>
      </c>
      <c r="G1856" s="43">
        <v>1993.03</v>
      </c>
      <c r="H1856" s="19">
        <f t="shared" si="28"/>
        <v>9</v>
      </c>
    </row>
    <row r="1857" spans="1:8" x14ac:dyDescent="0.25">
      <c r="A1857" s="40" t="s">
        <v>3737</v>
      </c>
      <c r="B1857" s="40"/>
      <c r="C1857" s="41" t="s">
        <v>3738</v>
      </c>
      <c r="D1857" s="42"/>
      <c r="E1857" s="43"/>
      <c r="F1857" s="43"/>
      <c r="G1857" s="43"/>
      <c r="H1857" s="19">
        <f t="shared" si="28"/>
        <v>5</v>
      </c>
    </row>
    <row r="1858" spans="1:8" x14ac:dyDescent="0.25">
      <c r="A1858" s="40" t="s">
        <v>3739</v>
      </c>
      <c r="B1858" s="40"/>
      <c r="C1858" s="41" t="s">
        <v>3740</v>
      </c>
      <c r="D1858" s="42" t="s">
        <v>73</v>
      </c>
      <c r="E1858" s="43">
        <v>12.62</v>
      </c>
      <c r="F1858" s="43"/>
      <c r="G1858" s="43">
        <v>12.62</v>
      </c>
      <c r="H1858" s="19">
        <f t="shared" si="28"/>
        <v>9</v>
      </c>
    </row>
    <row r="1859" spans="1:8" ht="30" x14ac:dyDescent="0.25">
      <c r="A1859" s="40" t="s">
        <v>3741</v>
      </c>
      <c r="B1859" s="40"/>
      <c r="C1859" s="41" t="s">
        <v>3742</v>
      </c>
      <c r="D1859" s="42" t="s">
        <v>21</v>
      </c>
      <c r="E1859" s="43">
        <v>1176.6400000000001</v>
      </c>
      <c r="F1859" s="43">
        <v>29.34</v>
      </c>
      <c r="G1859" s="43">
        <v>1205.98</v>
      </c>
      <c r="H1859" s="19">
        <f t="shared" si="28"/>
        <v>9</v>
      </c>
    </row>
    <row r="1860" spans="1:8" x14ac:dyDescent="0.25">
      <c r="A1860" s="40" t="s">
        <v>3743</v>
      </c>
      <c r="B1860" s="40"/>
      <c r="C1860" s="41" t="s">
        <v>3744</v>
      </c>
      <c r="D1860" s="42"/>
      <c r="E1860" s="43"/>
      <c r="F1860" s="43"/>
      <c r="G1860" s="43"/>
      <c r="H1860" s="19">
        <f t="shared" si="28"/>
        <v>2</v>
      </c>
    </row>
    <row r="1861" spans="1:8" x14ac:dyDescent="0.25">
      <c r="A1861" s="40" t="s">
        <v>3745</v>
      </c>
      <c r="B1861" s="40"/>
      <c r="C1861" s="41" t="s">
        <v>3746</v>
      </c>
      <c r="D1861" s="42"/>
      <c r="E1861" s="43"/>
      <c r="F1861" s="43"/>
      <c r="G1861" s="43"/>
      <c r="H1861" s="19">
        <f t="shared" si="28"/>
        <v>5</v>
      </c>
    </row>
    <row r="1862" spans="1:8" x14ac:dyDescent="0.25">
      <c r="A1862" s="40" t="s">
        <v>3747</v>
      </c>
      <c r="B1862" s="40"/>
      <c r="C1862" s="41" t="s">
        <v>3748</v>
      </c>
      <c r="D1862" s="42" t="s">
        <v>334</v>
      </c>
      <c r="E1862" s="43">
        <v>124328.9</v>
      </c>
      <c r="F1862" s="43">
        <v>230.01</v>
      </c>
      <c r="G1862" s="43">
        <v>124558.91</v>
      </c>
      <c r="H1862" s="19">
        <f t="shared" si="28"/>
        <v>9</v>
      </c>
    </row>
    <row r="1863" spans="1:8" x14ac:dyDescent="0.25">
      <c r="A1863" s="40" t="s">
        <v>3749</v>
      </c>
      <c r="B1863" s="40"/>
      <c r="C1863" s="41" t="s">
        <v>3750</v>
      </c>
      <c r="D1863" s="42" t="s">
        <v>334</v>
      </c>
      <c r="E1863" s="43">
        <v>102669.34</v>
      </c>
      <c r="F1863" s="43">
        <v>230.01</v>
      </c>
      <c r="G1863" s="43">
        <v>102899.35</v>
      </c>
      <c r="H1863" s="19">
        <f t="shared" si="28"/>
        <v>9</v>
      </c>
    </row>
    <row r="1864" spans="1:8" x14ac:dyDescent="0.25">
      <c r="A1864" s="40" t="s">
        <v>3751</v>
      </c>
      <c r="B1864" s="40"/>
      <c r="C1864" s="41" t="s">
        <v>3752</v>
      </c>
      <c r="D1864" s="42" t="s">
        <v>334</v>
      </c>
      <c r="E1864" s="43">
        <v>136992.21</v>
      </c>
      <c r="F1864" s="43">
        <v>460.02</v>
      </c>
      <c r="G1864" s="43">
        <v>137452.23000000001</v>
      </c>
      <c r="H1864" s="19">
        <f t="shared" si="28"/>
        <v>9</v>
      </c>
    </row>
    <row r="1865" spans="1:8" x14ac:dyDescent="0.25">
      <c r="A1865" s="40" t="s">
        <v>3753</v>
      </c>
      <c r="B1865" s="40"/>
      <c r="C1865" s="41" t="s">
        <v>3754</v>
      </c>
      <c r="D1865" s="42"/>
      <c r="E1865" s="43"/>
      <c r="F1865" s="43"/>
      <c r="G1865" s="43"/>
      <c r="H1865" s="19">
        <f t="shared" ref="H1865:H1928" si="29">LEN(A1865)</f>
        <v>5</v>
      </c>
    </row>
    <row r="1866" spans="1:8" ht="30" x14ac:dyDescent="0.25">
      <c r="A1866" s="40" t="s">
        <v>3755</v>
      </c>
      <c r="B1866" s="40"/>
      <c r="C1866" s="41" t="s">
        <v>3756</v>
      </c>
      <c r="D1866" s="42" t="s">
        <v>21</v>
      </c>
      <c r="E1866" s="43">
        <v>127.99</v>
      </c>
      <c r="F1866" s="43">
        <v>150.29</v>
      </c>
      <c r="G1866" s="43">
        <v>278.27999999999997</v>
      </c>
      <c r="H1866" s="19">
        <f t="shared" si="29"/>
        <v>9</v>
      </c>
    </row>
    <row r="1867" spans="1:8" ht="30" x14ac:dyDescent="0.25">
      <c r="A1867" s="40" t="s">
        <v>3757</v>
      </c>
      <c r="B1867" s="40"/>
      <c r="C1867" s="41" t="s">
        <v>3758</v>
      </c>
      <c r="D1867" s="42" t="s">
        <v>21</v>
      </c>
      <c r="E1867" s="43">
        <v>213.7</v>
      </c>
      <c r="F1867" s="43">
        <v>150.29</v>
      </c>
      <c r="G1867" s="43">
        <v>363.99</v>
      </c>
      <c r="H1867" s="19">
        <f t="shared" si="29"/>
        <v>9</v>
      </c>
    </row>
    <row r="1868" spans="1:8" ht="30" x14ac:dyDescent="0.25">
      <c r="A1868" s="40" t="s">
        <v>3759</v>
      </c>
      <c r="B1868" s="40"/>
      <c r="C1868" s="41" t="s">
        <v>3760</v>
      </c>
      <c r="D1868" s="42" t="s">
        <v>21</v>
      </c>
      <c r="E1868" s="43">
        <v>1009.46</v>
      </c>
      <c r="F1868" s="43">
        <v>173.48</v>
      </c>
      <c r="G1868" s="43">
        <v>1182.94</v>
      </c>
      <c r="H1868" s="19">
        <f t="shared" si="29"/>
        <v>9</v>
      </c>
    </row>
    <row r="1869" spans="1:8" ht="30" x14ac:dyDescent="0.25">
      <c r="A1869" s="40" t="s">
        <v>3761</v>
      </c>
      <c r="B1869" s="40"/>
      <c r="C1869" s="41" t="s">
        <v>3762</v>
      </c>
      <c r="D1869" s="42" t="s">
        <v>21</v>
      </c>
      <c r="E1869" s="43">
        <v>2718.79</v>
      </c>
      <c r="F1869" s="43">
        <v>173.48</v>
      </c>
      <c r="G1869" s="43">
        <v>2892.27</v>
      </c>
      <c r="H1869" s="19">
        <f t="shared" si="29"/>
        <v>9</v>
      </c>
    </row>
    <row r="1870" spans="1:8" ht="30" x14ac:dyDescent="0.25">
      <c r="A1870" s="40" t="s">
        <v>3763</v>
      </c>
      <c r="B1870" s="40"/>
      <c r="C1870" s="41" t="s">
        <v>3764</v>
      </c>
      <c r="D1870" s="42" t="s">
        <v>21</v>
      </c>
      <c r="E1870" s="43">
        <v>1650.64</v>
      </c>
      <c r="F1870" s="43">
        <v>173.48</v>
      </c>
      <c r="G1870" s="43">
        <v>1824.12</v>
      </c>
      <c r="H1870" s="19">
        <f t="shared" si="29"/>
        <v>9</v>
      </c>
    </row>
    <row r="1871" spans="1:8" ht="30" x14ac:dyDescent="0.25">
      <c r="A1871" s="40" t="s">
        <v>3765</v>
      </c>
      <c r="B1871" s="40"/>
      <c r="C1871" s="41" t="s">
        <v>3766</v>
      </c>
      <c r="D1871" s="42" t="s">
        <v>21</v>
      </c>
      <c r="E1871" s="43">
        <v>614.22</v>
      </c>
      <c r="F1871" s="43">
        <v>130.11000000000001</v>
      </c>
      <c r="G1871" s="43">
        <v>744.33</v>
      </c>
      <c r="H1871" s="19">
        <f t="shared" si="29"/>
        <v>9</v>
      </c>
    </row>
    <row r="1872" spans="1:8" ht="30" x14ac:dyDescent="0.25">
      <c r="A1872" s="40" t="s">
        <v>3767</v>
      </c>
      <c r="B1872" s="40"/>
      <c r="C1872" s="41" t="s">
        <v>3768</v>
      </c>
      <c r="D1872" s="42" t="s">
        <v>21</v>
      </c>
      <c r="E1872" s="43">
        <v>1826.16</v>
      </c>
      <c r="F1872" s="43">
        <v>180.8</v>
      </c>
      <c r="G1872" s="43">
        <v>2006.96</v>
      </c>
      <c r="H1872" s="19">
        <f t="shared" si="29"/>
        <v>9</v>
      </c>
    </row>
    <row r="1873" spans="1:8" ht="30" x14ac:dyDescent="0.25">
      <c r="A1873" s="40" t="s">
        <v>3769</v>
      </c>
      <c r="B1873" s="40"/>
      <c r="C1873" s="41" t="s">
        <v>3770</v>
      </c>
      <c r="D1873" s="42" t="s">
        <v>21</v>
      </c>
      <c r="E1873" s="43">
        <v>1189.3699999999999</v>
      </c>
      <c r="F1873" s="43">
        <v>173.48</v>
      </c>
      <c r="G1873" s="43">
        <v>1362.85</v>
      </c>
      <c r="H1873" s="19">
        <f t="shared" si="29"/>
        <v>9</v>
      </c>
    </row>
    <row r="1874" spans="1:8" ht="30" x14ac:dyDescent="0.25">
      <c r="A1874" s="40" t="s">
        <v>3771</v>
      </c>
      <c r="B1874" s="40"/>
      <c r="C1874" s="41" t="s">
        <v>3772</v>
      </c>
      <c r="D1874" s="42" t="s">
        <v>21</v>
      </c>
      <c r="E1874" s="43">
        <v>144.62</v>
      </c>
      <c r="F1874" s="43">
        <v>86.74</v>
      </c>
      <c r="G1874" s="43">
        <v>231.36</v>
      </c>
      <c r="H1874" s="19">
        <f t="shared" si="29"/>
        <v>9</v>
      </c>
    </row>
    <row r="1875" spans="1:8" ht="30" x14ac:dyDescent="0.25">
      <c r="A1875" s="40" t="s">
        <v>3773</v>
      </c>
      <c r="B1875" s="40"/>
      <c r="C1875" s="41" t="s">
        <v>3774</v>
      </c>
      <c r="D1875" s="42" t="s">
        <v>21</v>
      </c>
      <c r="E1875" s="43">
        <v>223.1</v>
      </c>
      <c r="F1875" s="43">
        <v>150.29</v>
      </c>
      <c r="G1875" s="43">
        <v>373.39</v>
      </c>
      <c r="H1875" s="19">
        <f t="shared" si="29"/>
        <v>9</v>
      </c>
    </row>
    <row r="1876" spans="1:8" x14ac:dyDescent="0.25">
      <c r="A1876" s="40" t="s">
        <v>3775</v>
      </c>
      <c r="B1876" s="40"/>
      <c r="C1876" s="41" t="s">
        <v>3776</v>
      </c>
      <c r="D1876" s="42" t="s">
        <v>21</v>
      </c>
      <c r="E1876" s="43">
        <v>690.09</v>
      </c>
      <c r="F1876" s="43">
        <v>173.48</v>
      </c>
      <c r="G1876" s="43">
        <v>863.57</v>
      </c>
      <c r="H1876" s="19">
        <f t="shared" si="29"/>
        <v>9</v>
      </c>
    </row>
    <row r="1877" spans="1:8" x14ac:dyDescent="0.25">
      <c r="A1877" s="40" t="s">
        <v>3777</v>
      </c>
      <c r="B1877" s="40"/>
      <c r="C1877" s="41" t="s">
        <v>3778</v>
      </c>
      <c r="D1877" s="42"/>
      <c r="E1877" s="43"/>
      <c r="F1877" s="43"/>
      <c r="G1877" s="43"/>
      <c r="H1877" s="19">
        <f t="shared" si="29"/>
        <v>5</v>
      </c>
    </row>
    <row r="1878" spans="1:8" x14ac:dyDescent="0.25">
      <c r="A1878" s="40" t="s">
        <v>3779</v>
      </c>
      <c r="B1878" s="40"/>
      <c r="C1878" s="41" t="s">
        <v>3780</v>
      </c>
      <c r="D1878" s="42" t="s">
        <v>21</v>
      </c>
      <c r="E1878" s="43">
        <v>34.25</v>
      </c>
      <c r="F1878" s="43">
        <v>13.01</v>
      </c>
      <c r="G1878" s="43">
        <v>47.26</v>
      </c>
      <c r="H1878" s="19">
        <f t="shared" si="29"/>
        <v>9</v>
      </c>
    </row>
    <row r="1879" spans="1:8" x14ac:dyDescent="0.25">
      <c r="A1879" s="40" t="s">
        <v>3781</v>
      </c>
      <c r="B1879" s="40"/>
      <c r="C1879" s="41" t="s">
        <v>3782</v>
      </c>
      <c r="D1879" s="42" t="s">
        <v>21</v>
      </c>
      <c r="E1879" s="43">
        <v>42.97</v>
      </c>
      <c r="F1879" s="43">
        <v>13.01</v>
      </c>
      <c r="G1879" s="43">
        <v>55.98</v>
      </c>
      <c r="H1879" s="19">
        <f t="shared" si="29"/>
        <v>9</v>
      </c>
    </row>
    <row r="1880" spans="1:8" x14ac:dyDescent="0.25">
      <c r="A1880" s="40" t="s">
        <v>3783</v>
      </c>
      <c r="B1880" s="40"/>
      <c r="C1880" s="41" t="s">
        <v>3784</v>
      </c>
      <c r="D1880" s="42" t="s">
        <v>21</v>
      </c>
      <c r="E1880" s="43">
        <v>63.84</v>
      </c>
      <c r="F1880" s="43">
        <v>13.01</v>
      </c>
      <c r="G1880" s="43">
        <v>76.849999999999994</v>
      </c>
      <c r="H1880" s="19">
        <f t="shared" si="29"/>
        <v>9</v>
      </c>
    </row>
    <row r="1881" spans="1:8" x14ac:dyDescent="0.25">
      <c r="A1881" s="40" t="s">
        <v>3785</v>
      </c>
      <c r="B1881" s="40"/>
      <c r="C1881" s="41" t="s">
        <v>3786</v>
      </c>
      <c r="D1881" s="42" t="s">
        <v>21</v>
      </c>
      <c r="E1881" s="43">
        <v>109.15</v>
      </c>
      <c r="F1881" s="43">
        <v>13.01</v>
      </c>
      <c r="G1881" s="43">
        <v>122.16</v>
      </c>
      <c r="H1881" s="19">
        <f t="shared" si="29"/>
        <v>9</v>
      </c>
    </row>
    <row r="1882" spans="1:8" x14ac:dyDescent="0.25">
      <c r="A1882" s="40" t="s">
        <v>3787</v>
      </c>
      <c r="B1882" s="40"/>
      <c r="C1882" s="41" t="s">
        <v>3788</v>
      </c>
      <c r="D1882" s="42"/>
      <c r="E1882" s="43"/>
      <c r="F1882" s="43"/>
      <c r="G1882" s="43"/>
      <c r="H1882" s="19">
        <f t="shared" si="29"/>
        <v>5</v>
      </c>
    </row>
    <row r="1883" spans="1:8" x14ac:dyDescent="0.25">
      <c r="A1883" s="40" t="s">
        <v>3789</v>
      </c>
      <c r="B1883" s="40"/>
      <c r="C1883" s="41" t="s">
        <v>3790</v>
      </c>
      <c r="D1883" s="42" t="s">
        <v>21</v>
      </c>
      <c r="E1883" s="43">
        <v>43.17</v>
      </c>
      <c r="F1883" s="43">
        <v>8.68</v>
      </c>
      <c r="G1883" s="43">
        <v>51.85</v>
      </c>
      <c r="H1883" s="19">
        <f t="shared" si="29"/>
        <v>9</v>
      </c>
    </row>
    <row r="1884" spans="1:8" x14ac:dyDescent="0.25">
      <c r="A1884" s="40" t="s">
        <v>3791</v>
      </c>
      <c r="B1884" s="40"/>
      <c r="C1884" s="41" t="s">
        <v>3792</v>
      </c>
      <c r="D1884" s="42" t="s">
        <v>21</v>
      </c>
      <c r="E1884" s="43">
        <v>94.81</v>
      </c>
      <c r="F1884" s="43">
        <v>8.68</v>
      </c>
      <c r="G1884" s="43">
        <v>103.49</v>
      </c>
      <c r="H1884" s="19">
        <f t="shared" si="29"/>
        <v>9</v>
      </c>
    </row>
    <row r="1885" spans="1:8" x14ac:dyDescent="0.25">
      <c r="A1885" s="40" t="s">
        <v>3793</v>
      </c>
      <c r="B1885" s="40"/>
      <c r="C1885" s="41" t="s">
        <v>3794</v>
      </c>
      <c r="D1885" s="42" t="s">
        <v>21</v>
      </c>
      <c r="E1885" s="43">
        <v>72.180000000000007</v>
      </c>
      <c r="F1885" s="43">
        <v>32.53</v>
      </c>
      <c r="G1885" s="43">
        <v>104.71</v>
      </c>
      <c r="H1885" s="19">
        <f t="shared" si="29"/>
        <v>9</v>
      </c>
    </row>
    <row r="1886" spans="1:8" x14ac:dyDescent="0.25">
      <c r="A1886" s="40" t="s">
        <v>3795</v>
      </c>
      <c r="B1886" s="40"/>
      <c r="C1886" s="41" t="s">
        <v>3796</v>
      </c>
      <c r="D1886" s="42" t="s">
        <v>21</v>
      </c>
      <c r="E1886" s="43">
        <v>121.92</v>
      </c>
      <c r="F1886" s="43">
        <v>8.68</v>
      </c>
      <c r="G1886" s="43">
        <v>130.6</v>
      </c>
      <c r="H1886" s="19">
        <f t="shared" si="29"/>
        <v>9</v>
      </c>
    </row>
    <row r="1887" spans="1:8" x14ac:dyDescent="0.25">
      <c r="A1887" s="40" t="s">
        <v>3797</v>
      </c>
      <c r="B1887" s="40"/>
      <c r="C1887" s="41" t="s">
        <v>3798</v>
      </c>
      <c r="D1887" s="42" t="s">
        <v>21</v>
      </c>
      <c r="E1887" s="43">
        <v>167.07</v>
      </c>
      <c r="F1887" s="43">
        <v>8.68</v>
      </c>
      <c r="G1887" s="43">
        <v>175.75</v>
      </c>
      <c r="H1887" s="19">
        <f t="shared" si="29"/>
        <v>9</v>
      </c>
    </row>
    <row r="1888" spans="1:8" x14ac:dyDescent="0.25">
      <c r="A1888" s="40" t="s">
        <v>3799</v>
      </c>
      <c r="B1888" s="40"/>
      <c r="C1888" s="41" t="s">
        <v>3800</v>
      </c>
      <c r="D1888" s="42"/>
      <c r="E1888" s="43"/>
      <c r="F1888" s="43"/>
      <c r="G1888" s="43"/>
      <c r="H1888" s="19">
        <f t="shared" si="29"/>
        <v>5</v>
      </c>
    </row>
    <row r="1889" spans="1:8" ht="30" x14ac:dyDescent="0.25">
      <c r="A1889" s="40" t="s">
        <v>3801</v>
      </c>
      <c r="B1889" s="40"/>
      <c r="C1889" s="41" t="s">
        <v>3802</v>
      </c>
      <c r="D1889" s="42" t="s">
        <v>334</v>
      </c>
      <c r="E1889" s="43">
        <v>499.05</v>
      </c>
      <c r="F1889" s="43">
        <v>21.69</v>
      </c>
      <c r="G1889" s="43">
        <v>520.74</v>
      </c>
      <c r="H1889" s="19">
        <f t="shared" si="29"/>
        <v>9</v>
      </c>
    </row>
    <row r="1890" spans="1:8" ht="30" x14ac:dyDescent="0.25">
      <c r="A1890" s="40" t="s">
        <v>3803</v>
      </c>
      <c r="B1890" s="40"/>
      <c r="C1890" s="41" t="s">
        <v>3804</v>
      </c>
      <c r="D1890" s="42" t="s">
        <v>334</v>
      </c>
      <c r="E1890" s="43">
        <v>451.6</v>
      </c>
      <c r="F1890" s="43">
        <v>21.69</v>
      </c>
      <c r="G1890" s="43">
        <v>473.29</v>
      </c>
      <c r="H1890" s="19">
        <f t="shared" si="29"/>
        <v>9</v>
      </c>
    </row>
    <row r="1891" spans="1:8" x14ac:dyDescent="0.25">
      <c r="A1891" s="40" t="s">
        <v>3805</v>
      </c>
      <c r="B1891" s="40"/>
      <c r="C1891" s="41" t="s">
        <v>3806</v>
      </c>
      <c r="D1891" s="42"/>
      <c r="E1891" s="43"/>
      <c r="F1891" s="43"/>
      <c r="G1891" s="43"/>
      <c r="H1891" s="19">
        <f t="shared" si="29"/>
        <v>5</v>
      </c>
    </row>
    <row r="1892" spans="1:8" ht="30" x14ac:dyDescent="0.25">
      <c r="A1892" s="40" t="s">
        <v>3807</v>
      </c>
      <c r="B1892" s="40"/>
      <c r="C1892" s="41" t="s">
        <v>3808</v>
      </c>
      <c r="D1892" s="42" t="s">
        <v>21</v>
      </c>
      <c r="E1892" s="43">
        <v>179.83</v>
      </c>
      <c r="F1892" s="43">
        <v>20.34</v>
      </c>
      <c r="G1892" s="43">
        <v>200.17</v>
      </c>
      <c r="H1892" s="19">
        <f t="shared" si="29"/>
        <v>9</v>
      </c>
    </row>
    <row r="1893" spans="1:8" ht="30" x14ac:dyDescent="0.25">
      <c r="A1893" s="40" t="s">
        <v>3809</v>
      </c>
      <c r="B1893" s="40"/>
      <c r="C1893" s="41" t="s">
        <v>3810</v>
      </c>
      <c r="D1893" s="42" t="s">
        <v>21</v>
      </c>
      <c r="E1893" s="43">
        <v>186.8</v>
      </c>
      <c r="F1893" s="43">
        <v>20.34</v>
      </c>
      <c r="G1893" s="43">
        <v>207.14</v>
      </c>
      <c r="H1893" s="19">
        <f t="shared" si="29"/>
        <v>9</v>
      </c>
    </row>
    <row r="1894" spans="1:8" ht="30" x14ac:dyDescent="0.25">
      <c r="A1894" s="40" t="s">
        <v>3811</v>
      </c>
      <c r="B1894" s="40"/>
      <c r="C1894" s="41" t="s">
        <v>3812</v>
      </c>
      <c r="D1894" s="42" t="s">
        <v>21</v>
      </c>
      <c r="E1894" s="43">
        <v>186.35</v>
      </c>
      <c r="F1894" s="43">
        <v>20.34</v>
      </c>
      <c r="G1894" s="43">
        <v>206.69</v>
      </c>
      <c r="H1894" s="19">
        <f t="shared" si="29"/>
        <v>9</v>
      </c>
    </row>
    <row r="1895" spans="1:8" ht="30" x14ac:dyDescent="0.25">
      <c r="A1895" s="40" t="s">
        <v>3813</v>
      </c>
      <c r="B1895" s="40"/>
      <c r="C1895" s="41" t="s">
        <v>3814</v>
      </c>
      <c r="D1895" s="42" t="s">
        <v>21</v>
      </c>
      <c r="E1895" s="43">
        <v>192.45</v>
      </c>
      <c r="F1895" s="43">
        <v>20.34</v>
      </c>
      <c r="G1895" s="43">
        <v>212.79</v>
      </c>
      <c r="H1895" s="19">
        <f t="shared" si="29"/>
        <v>9</v>
      </c>
    </row>
    <row r="1896" spans="1:8" x14ac:dyDescent="0.25">
      <c r="A1896" s="40" t="s">
        <v>3815</v>
      </c>
      <c r="B1896" s="40"/>
      <c r="C1896" s="41" t="s">
        <v>3816</v>
      </c>
      <c r="D1896" s="42"/>
      <c r="E1896" s="43"/>
      <c r="F1896" s="43"/>
      <c r="G1896" s="43"/>
      <c r="H1896" s="19">
        <f t="shared" si="29"/>
        <v>5</v>
      </c>
    </row>
    <row r="1897" spans="1:8" ht="30" x14ac:dyDescent="0.25">
      <c r="A1897" s="40" t="s">
        <v>3817</v>
      </c>
      <c r="B1897" s="40"/>
      <c r="C1897" s="41" t="s">
        <v>3818</v>
      </c>
      <c r="D1897" s="42" t="s">
        <v>21</v>
      </c>
      <c r="E1897" s="43">
        <v>195424.5</v>
      </c>
      <c r="F1897" s="43">
        <v>1672.44</v>
      </c>
      <c r="G1897" s="43">
        <v>197096.94</v>
      </c>
      <c r="H1897" s="19">
        <f t="shared" si="29"/>
        <v>9</v>
      </c>
    </row>
    <row r="1898" spans="1:8" ht="30" x14ac:dyDescent="0.25">
      <c r="A1898" s="40" t="s">
        <v>3819</v>
      </c>
      <c r="B1898" s="40"/>
      <c r="C1898" s="41" t="s">
        <v>3820</v>
      </c>
      <c r="D1898" s="42" t="s">
        <v>21</v>
      </c>
      <c r="E1898" s="43">
        <v>263394.84000000003</v>
      </c>
      <c r="F1898" s="43">
        <v>1672.44</v>
      </c>
      <c r="G1898" s="43">
        <v>265067.28000000003</v>
      </c>
      <c r="H1898" s="19">
        <f t="shared" si="29"/>
        <v>9</v>
      </c>
    </row>
    <row r="1899" spans="1:8" ht="30" x14ac:dyDescent="0.25">
      <c r="A1899" s="40" t="s">
        <v>3821</v>
      </c>
      <c r="B1899" s="40"/>
      <c r="C1899" s="41" t="s">
        <v>3822</v>
      </c>
      <c r="D1899" s="42" t="s">
        <v>21</v>
      </c>
      <c r="E1899" s="43">
        <v>88560.4</v>
      </c>
      <c r="F1899" s="43">
        <v>1672.44</v>
      </c>
      <c r="G1899" s="43">
        <v>90232.84</v>
      </c>
      <c r="H1899" s="19">
        <f t="shared" si="29"/>
        <v>9</v>
      </c>
    </row>
    <row r="1900" spans="1:8" ht="30" x14ac:dyDescent="0.25">
      <c r="A1900" s="40" t="s">
        <v>3823</v>
      </c>
      <c r="B1900" s="40"/>
      <c r="C1900" s="41" t="s">
        <v>3824</v>
      </c>
      <c r="D1900" s="42" t="s">
        <v>21</v>
      </c>
      <c r="E1900" s="43">
        <v>134198.97</v>
      </c>
      <c r="F1900" s="43">
        <v>1672.44</v>
      </c>
      <c r="G1900" s="43">
        <v>135871.41</v>
      </c>
      <c r="H1900" s="19">
        <f t="shared" si="29"/>
        <v>9</v>
      </c>
    </row>
    <row r="1901" spans="1:8" ht="30" x14ac:dyDescent="0.25">
      <c r="A1901" s="40" t="s">
        <v>3825</v>
      </c>
      <c r="B1901" s="40"/>
      <c r="C1901" s="41" t="s">
        <v>3826</v>
      </c>
      <c r="D1901" s="42" t="s">
        <v>21</v>
      </c>
      <c r="E1901" s="43">
        <v>76049.95</v>
      </c>
      <c r="F1901" s="43">
        <v>892.75</v>
      </c>
      <c r="G1901" s="43">
        <v>76942.7</v>
      </c>
      <c r="H1901" s="19">
        <f t="shared" si="29"/>
        <v>9</v>
      </c>
    </row>
    <row r="1902" spans="1:8" ht="30" x14ac:dyDescent="0.25">
      <c r="A1902" s="40" t="s">
        <v>3827</v>
      </c>
      <c r="B1902" s="40"/>
      <c r="C1902" s="41" t="s">
        <v>3828</v>
      </c>
      <c r="D1902" s="42" t="s">
        <v>21</v>
      </c>
      <c r="E1902" s="43">
        <v>136937.44</v>
      </c>
      <c r="F1902" s="43">
        <v>1672.44</v>
      </c>
      <c r="G1902" s="43">
        <v>138609.88</v>
      </c>
      <c r="H1902" s="19">
        <f t="shared" si="29"/>
        <v>9</v>
      </c>
    </row>
    <row r="1903" spans="1:8" ht="30" x14ac:dyDescent="0.25">
      <c r="A1903" s="40" t="s">
        <v>3829</v>
      </c>
      <c r="B1903" s="40"/>
      <c r="C1903" s="41" t="s">
        <v>3830</v>
      </c>
      <c r="D1903" s="42" t="s">
        <v>21</v>
      </c>
      <c r="E1903" s="43">
        <v>401064.88</v>
      </c>
      <c r="F1903" s="43">
        <v>1850.99</v>
      </c>
      <c r="G1903" s="43">
        <v>402915.87</v>
      </c>
      <c r="H1903" s="19">
        <f t="shared" si="29"/>
        <v>9</v>
      </c>
    </row>
    <row r="1904" spans="1:8" ht="30" x14ac:dyDescent="0.25">
      <c r="A1904" s="40" t="s">
        <v>3831</v>
      </c>
      <c r="B1904" s="40"/>
      <c r="C1904" s="41" t="s">
        <v>3832</v>
      </c>
      <c r="D1904" s="42" t="s">
        <v>21</v>
      </c>
      <c r="E1904" s="43">
        <v>150688.78</v>
      </c>
      <c r="F1904" s="43">
        <v>1672.44</v>
      </c>
      <c r="G1904" s="43">
        <v>152361.22</v>
      </c>
      <c r="H1904" s="19">
        <f t="shared" si="29"/>
        <v>9</v>
      </c>
    </row>
    <row r="1905" spans="1:8" ht="30" x14ac:dyDescent="0.25">
      <c r="A1905" s="40" t="s">
        <v>3833</v>
      </c>
      <c r="B1905" s="40"/>
      <c r="C1905" s="41" t="s">
        <v>3834</v>
      </c>
      <c r="D1905" s="42" t="s">
        <v>21</v>
      </c>
      <c r="E1905" s="43">
        <v>394160.72</v>
      </c>
      <c r="F1905" s="43">
        <v>1834.24</v>
      </c>
      <c r="G1905" s="43">
        <v>395994.96</v>
      </c>
      <c r="H1905" s="19">
        <f t="shared" si="29"/>
        <v>9</v>
      </c>
    </row>
    <row r="1906" spans="1:8" ht="30" x14ac:dyDescent="0.25">
      <c r="A1906" s="40" t="s">
        <v>3835</v>
      </c>
      <c r="B1906" s="40"/>
      <c r="C1906" s="41" t="s">
        <v>3836</v>
      </c>
      <c r="D1906" s="42" t="s">
        <v>21</v>
      </c>
      <c r="E1906" s="43">
        <v>317963.06</v>
      </c>
      <c r="F1906" s="43">
        <v>1850.99</v>
      </c>
      <c r="G1906" s="43">
        <v>319814.05</v>
      </c>
      <c r="H1906" s="19">
        <f t="shared" si="29"/>
        <v>9</v>
      </c>
    </row>
    <row r="1907" spans="1:8" x14ac:dyDescent="0.25">
      <c r="A1907" s="40" t="s">
        <v>3837</v>
      </c>
      <c r="B1907" s="40"/>
      <c r="C1907" s="41" t="s">
        <v>3838</v>
      </c>
      <c r="D1907" s="42"/>
      <c r="E1907" s="43"/>
      <c r="F1907" s="43"/>
      <c r="G1907" s="43"/>
      <c r="H1907" s="19">
        <f t="shared" si="29"/>
        <v>5</v>
      </c>
    </row>
    <row r="1908" spans="1:8" ht="30" x14ac:dyDescent="0.25">
      <c r="A1908" s="40" t="s">
        <v>3839</v>
      </c>
      <c r="B1908" s="40"/>
      <c r="C1908" s="41" t="s">
        <v>3840</v>
      </c>
      <c r="D1908" s="42" t="s">
        <v>21</v>
      </c>
      <c r="E1908" s="43">
        <v>36311.78</v>
      </c>
      <c r="F1908" s="43">
        <v>892.75</v>
      </c>
      <c r="G1908" s="43">
        <v>37204.53</v>
      </c>
      <c r="H1908" s="19">
        <f t="shared" si="29"/>
        <v>9</v>
      </c>
    </row>
    <row r="1909" spans="1:8" ht="30" x14ac:dyDescent="0.25">
      <c r="A1909" s="40" t="s">
        <v>3841</v>
      </c>
      <c r="B1909" s="40"/>
      <c r="C1909" s="41" t="s">
        <v>3842</v>
      </c>
      <c r="D1909" s="42" t="s">
        <v>21</v>
      </c>
      <c r="E1909" s="43">
        <v>26153.51</v>
      </c>
      <c r="F1909" s="43">
        <v>892.75</v>
      </c>
      <c r="G1909" s="43">
        <v>27046.26</v>
      </c>
      <c r="H1909" s="19">
        <f t="shared" si="29"/>
        <v>9</v>
      </c>
    </row>
    <row r="1910" spans="1:8" ht="30" x14ac:dyDescent="0.25">
      <c r="A1910" s="40" t="s">
        <v>3843</v>
      </c>
      <c r="B1910" s="40"/>
      <c r="C1910" s="41" t="s">
        <v>3844</v>
      </c>
      <c r="D1910" s="42" t="s">
        <v>21</v>
      </c>
      <c r="E1910" s="43">
        <v>71908.06</v>
      </c>
      <c r="F1910" s="43">
        <v>1428.4</v>
      </c>
      <c r="G1910" s="43">
        <v>73336.460000000006</v>
      </c>
      <c r="H1910" s="19">
        <f t="shared" si="29"/>
        <v>9</v>
      </c>
    </row>
    <row r="1911" spans="1:8" ht="30" x14ac:dyDescent="0.25">
      <c r="A1911" s="40" t="s">
        <v>3845</v>
      </c>
      <c r="B1911" s="40"/>
      <c r="C1911" s="41" t="s">
        <v>3846</v>
      </c>
      <c r="D1911" s="42" t="s">
        <v>21</v>
      </c>
      <c r="E1911" s="43">
        <v>127182.47</v>
      </c>
      <c r="F1911" s="43">
        <v>1428.4</v>
      </c>
      <c r="G1911" s="43">
        <v>128610.87</v>
      </c>
      <c r="H1911" s="19">
        <f t="shared" si="29"/>
        <v>9</v>
      </c>
    </row>
    <row r="1912" spans="1:8" ht="30" x14ac:dyDescent="0.25">
      <c r="A1912" s="40" t="s">
        <v>3847</v>
      </c>
      <c r="B1912" s="40"/>
      <c r="C1912" s="41" t="s">
        <v>3848</v>
      </c>
      <c r="D1912" s="42" t="s">
        <v>21</v>
      </c>
      <c r="E1912" s="43">
        <v>6497.13</v>
      </c>
      <c r="F1912" s="43">
        <v>357.1</v>
      </c>
      <c r="G1912" s="43">
        <v>6854.23</v>
      </c>
      <c r="H1912" s="19">
        <f t="shared" si="29"/>
        <v>9</v>
      </c>
    </row>
    <row r="1913" spans="1:8" ht="30" x14ac:dyDescent="0.25">
      <c r="A1913" s="40" t="s">
        <v>3849</v>
      </c>
      <c r="B1913" s="40"/>
      <c r="C1913" s="41" t="s">
        <v>3850</v>
      </c>
      <c r="D1913" s="42" t="s">
        <v>21</v>
      </c>
      <c r="E1913" s="43">
        <v>7314.08</v>
      </c>
      <c r="F1913" s="43">
        <v>357.1</v>
      </c>
      <c r="G1913" s="43">
        <v>7671.18</v>
      </c>
      <c r="H1913" s="19">
        <f t="shared" si="29"/>
        <v>9</v>
      </c>
    </row>
    <row r="1914" spans="1:8" ht="30" x14ac:dyDescent="0.25">
      <c r="A1914" s="40" t="s">
        <v>3851</v>
      </c>
      <c r="B1914" s="40"/>
      <c r="C1914" s="41" t="s">
        <v>3852</v>
      </c>
      <c r="D1914" s="42" t="s">
        <v>21</v>
      </c>
      <c r="E1914" s="43">
        <v>22235.48</v>
      </c>
      <c r="F1914" s="43">
        <v>892.75</v>
      </c>
      <c r="G1914" s="43">
        <v>23128.23</v>
      </c>
      <c r="H1914" s="19">
        <f t="shared" si="29"/>
        <v>9</v>
      </c>
    </row>
    <row r="1915" spans="1:8" ht="30" x14ac:dyDescent="0.25">
      <c r="A1915" s="40" t="s">
        <v>3853</v>
      </c>
      <c r="B1915" s="40"/>
      <c r="C1915" s="41" t="s">
        <v>3854</v>
      </c>
      <c r="D1915" s="42" t="s">
        <v>21</v>
      </c>
      <c r="E1915" s="43">
        <v>42173.48</v>
      </c>
      <c r="F1915" s="43">
        <v>892.75</v>
      </c>
      <c r="G1915" s="43">
        <v>43066.23</v>
      </c>
      <c r="H1915" s="19">
        <f t="shared" si="29"/>
        <v>9</v>
      </c>
    </row>
    <row r="1916" spans="1:8" ht="30" x14ac:dyDescent="0.25">
      <c r="A1916" s="40" t="s">
        <v>3855</v>
      </c>
      <c r="B1916" s="40"/>
      <c r="C1916" s="41" t="s">
        <v>3856</v>
      </c>
      <c r="D1916" s="42" t="s">
        <v>21</v>
      </c>
      <c r="E1916" s="43">
        <v>19647.02</v>
      </c>
      <c r="F1916" s="43">
        <v>892.75</v>
      </c>
      <c r="G1916" s="43">
        <v>20539.77</v>
      </c>
      <c r="H1916" s="19">
        <f t="shared" si="29"/>
        <v>9</v>
      </c>
    </row>
    <row r="1917" spans="1:8" ht="30" x14ac:dyDescent="0.25">
      <c r="A1917" s="40" t="s">
        <v>3857</v>
      </c>
      <c r="B1917" s="40"/>
      <c r="C1917" s="41" t="s">
        <v>3858</v>
      </c>
      <c r="D1917" s="42" t="s">
        <v>21</v>
      </c>
      <c r="E1917" s="43">
        <v>94480.72</v>
      </c>
      <c r="F1917" s="43">
        <v>1428.4</v>
      </c>
      <c r="G1917" s="43">
        <v>95909.119999999995</v>
      </c>
      <c r="H1917" s="19">
        <f t="shared" si="29"/>
        <v>9</v>
      </c>
    </row>
    <row r="1918" spans="1:8" ht="30" x14ac:dyDescent="0.25">
      <c r="A1918" s="40" t="s">
        <v>3859</v>
      </c>
      <c r="B1918" s="40"/>
      <c r="C1918" s="41" t="s">
        <v>3860</v>
      </c>
      <c r="D1918" s="42" t="s">
        <v>21</v>
      </c>
      <c r="E1918" s="43">
        <v>18921.03</v>
      </c>
      <c r="F1918" s="43">
        <v>357.1</v>
      </c>
      <c r="G1918" s="43">
        <v>19278.13</v>
      </c>
      <c r="H1918" s="19">
        <f t="shared" si="29"/>
        <v>9</v>
      </c>
    </row>
    <row r="1919" spans="1:8" ht="30" x14ac:dyDescent="0.25">
      <c r="A1919" s="40" t="s">
        <v>3861</v>
      </c>
      <c r="B1919" s="40"/>
      <c r="C1919" s="41" t="s">
        <v>3862</v>
      </c>
      <c r="D1919" s="42" t="s">
        <v>21</v>
      </c>
      <c r="E1919" s="43">
        <v>65474.34</v>
      </c>
      <c r="F1919" s="43">
        <v>1428.4</v>
      </c>
      <c r="G1919" s="43">
        <v>66902.740000000005</v>
      </c>
      <c r="H1919" s="19">
        <f t="shared" si="29"/>
        <v>9</v>
      </c>
    </row>
    <row r="1920" spans="1:8" ht="30" x14ac:dyDescent="0.25">
      <c r="A1920" s="40" t="s">
        <v>3863</v>
      </c>
      <c r="B1920" s="40"/>
      <c r="C1920" s="41" t="s">
        <v>3864</v>
      </c>
      <c r="D1920" s="42" t="s">
        <v>21</v>
      </c>
      <c r="E1920" s="43">
        <v>88308.67</v>
      </c>
      <c r="F1920" s="43">
        <v>1428.4</v>
      </c>
      <c r="G1920" s="43">
        <v>89737.07</v>
      </c>
      <c r="H1920" s="19">
        <f t="shared" si="29"/>
        <v>9</v>
      </c>
    </row>
    <row r="1921" spans="1:8" ht="30" x14ac:dyDescent="0.25">
      <c r="A1921" s="40" t="s">
        <v>3865</v>
      </c>
      <c r="B1921" s="40"/>
      <c r="C1921" s="41" t="s">
        <v>3866</v>
      </c>
      <c r="D1921" s="42" t="s">
        <v>21</v>
      </c>
      <c r="E1921" s="43">
        <v>121319.09</v>
      </c>
      <c r="F1921" s="43">
        <v>1428.4</v>
      </c>
      <c r="G1921" s="43">
        <v>122747.49</v>
      </c>
      <c r="H1921" s="19">
        <f t="shared" si="29"/>
        <v>9</v>
      </c>
    </row>
    <row r="1922" spans="1:8" ht="30" x14ac:dyDescent="0.25">
      <c r="A1922" s="40" t="s">
        <v>3867</v>
      </c>
      <c r="B1922" s="40"/>
      <c r="C1922" s="41" t="s">
        <v>3868</v>
      </c>
      <c r="D1922" s="42" t="s">
        <v>21</v>
      </c>
      <c r="E1922" s="43">
        <v>68553.320000000007</v>
      </c>
      <c r="F1922" s="43">
        <v>892.75</v>
      </c>
      <c r="G1922" s="43">
        <v>69446.070000000007</v>
      </c>
      <c r="H1922" s="19">
        <f t="shared" si="29"/>
        <v>9</v>
      </c>
    </row>
    <row r="1923" spans="1:8" ht="30" x14ac:dyDescent="0.25">
      <c r="A1923" s="40" t="s">
        <v>3869</v>
      </c>
      <c r="B1923" s="40"/>
      <c r="C1923" s="41" t="s">
        <v>3870</v>
      </c>
      <c r="D1923" s="42" t="s">
        <v>21</v>
      </c>
      <c r="E1923" s="43">
        <v>30996.23</v>
      </c>
      <c r="F1923" s="43">
        <v>892.75</v>
      </c>
      <c r="G1923" s="43">
        <v>31888.98</v>
      </c>
      <c r="H1923" s="19">
        <f t="shared" si="29"/>
        <v>9</v>
      </c>
    </row>
    <row r="1924" spans="1:8" ht="30" x14ac:dyDescent="0.25">
      <c r="A1924" s="40" t="s">
        <v>3871</v>
      </c>
      <c r="B1924" s="40"/>
      <c r="C1924" s="41" t="s">
        <v>3872</v>
      </c>
      <c r="D1924" s="42" t="s">
        <v>21</v>
      </c>
      <c r="E1924" s="43">
        <v>158401.60999999999</v>
      </c>
      <c r="F1924" s="43">
        <v>1428.4</v>
      </c>
      <c r="G1924" s="43">
        <v>159830.01</v>
      </c>
      <c r="H1924" s="19">
        <f t="shared" si="29"/>
        <v>9</v>
      </c>
    </row>
    <row r="1925" spans="1:8" ht="30" x14ac:dyDescent="0.25">
      <c r="A1925" s="40" t="s">
        <v>3873</v>
      </c>
      <c r="B1925" s="40"/>
      <c r="C1925" s="41" t="s">
        <v>3874</v>
      </c>
      <c r="D1925" s="42" t="s">
        <v>21</v>
      </c>
      <c r="E1925" s="43">
        <v>40572.74</v>
      </c>
      <c r="F1925" s="43">
        <v>892.75</v>
      </c>
      <c r="G1925" s="43">
        <v>41465.49</v>
      </c>
      <c r="H1925" s="19">
        <f t="shared" si="29"/>
        <v>9</v>
      </c>
    </row>
    <row r="1926" spans="1:8" ht="30" x14ac:dyDescent="0.25">
      <c r="A1926" s="40" t="s">
        <v>3875</v>
      </c>
      <c r="B1926" s="40"/>
      <c r="C1926" s="41" t="s">
        <v>3876</v>
      </c>
      <c r="D1926" s="42" t="s">
        <v>21</v>
      </c>
      <c r="E1926" s="43">
        <v>45217.02</v>
      </c>
      <c r="F1926" s="43">
        <v>892.75</v>
      </c>
      <c r="G1926" s="43">
        <v>46109.77</v>
      </c>
      <c r="H1926" s="19">
        <f t="shared" si="29"/>
        <v>9</v>
      </c>
    </row>
    <row r="1927" spans="1:8" x14ac:dyDescent="0.25">
      <c r="A1927" s="40" t="s">
        <v>3877</v>
      </c>
      <c r="B1927" s="40"/>
      <c r="C1927" s="41" t="s">
        <v>3878</v>
      </c>
      <c r="D1927" s="42"/>
      <c r="E1927" s="43"/>
      <c r="F1927" s="43"/>
      <c r="G1927" s="43"/>
      <c r="H1927" s="19">
        <f t="shared" si="29"/>
        <v>5</v>
      </c>
    </row>
    <row r="1928" spans="1:8" x14ac:dyDescent="0.25">
      <c r="A1928" s="40" t="s">
        <v>3879</v>
      </c>
      <c r="B1928" s="40"/>
      <c r="C1928" s="41" t="s">
        <v>3880</v>
      </c>
      <c r="D1928" s="42" t="s">
        <v>131</v>
      </c>
      <c r="E1928" s="43">
        <v>77.62</v>
      </c>
      <c r="F1928" s="43">
        <v>17.350000000000001</v>
      </c>
      <c r="G1928" s="43">
        <v>94.97</v>
      </c>
      <c r="H1928" s="19">
        <f t="shared" si="29"/>
        <v>9</v>
      </c>
    </row>
    <row r="1929" spans="1:8" x14ac:dyDescent="0.25">
      <c r="A1929" s="40" t="s">
        <v>3881</v>
      </c>
      <c r="B1929" s="40"/>
      <c r="C1929" s="41" t="s">
        <v>3882</v>
      </c>
      <c r="D1929" s="42" t="s">
        <v>21</v>
      </c>
      <c r="E1929" s="43">
        <v>46.39</v>
      </c>
      <c r="F1929" s="43">
        <v>8.68</v>
      </c>
      <c r="G1929" s="43">
        <v>55.07</v>
      </c>
      <c r="H1929" s="19">
        <f t="shared" ref="H1929:H1992" si="30">LEN(A1929)</f>
        <v>9</v>
      </c>
    </row>
    <row r="1930" spans="1:8" x14ac:dyDescent="0.25">
      <c r="A1930" s="40" t="s">
        <v>3883</v>
      </c>
      <c r="B1930" s="40"/>
      <c r="C1930" s="41" t="s">
        <v>3884</v>
      </c>
      <c r="D1930" s="42" t="s">
        <v>21</v>
      </c>
      <c r="E1930" s="43">
        <v>1513.68</v>
      </c>
      <c r="F1930" s="43">
        <v>56.53</v>
      </c>
      <c r="G1930" s="43">
        <v>1570.21</v>
      </c>
      <c r="H1930" s="19">
        <f t="shared" si="30"/>
        <v>9</v>
      </c>
    </row>
    <row r="1931" spans="1:8" x14ac:dyDescent="0.25">
      <c r="A1931" s="40" t="s">
        <v>3885</v>
      </c>
      <c r="B1931" s="40"/>
      <c r="C1931" s="41" t="s">
        <v>3886</v>
      </c>
      <c r="D1931" s="42" t="s">
        <v>21</v>
      </c>
      <c r="E1931" s="43">
        <v>25.2</v>
      </c>
      <c r="F1931" s="43">
        <v>8.68</v>
      </c>
      <c r="G1931" s="43">
        <v>33.880000000000003</v>
      </c>
      <c r="H1931" s="19">
        <f t="shared" si="30"/>
        <v>9</v>
      </c>
    </row>
    <row r="1932" spans="1:8" x14ac:dyDescent="0.25">
      <c r="A1932" s="40" t="s">
        <v>3887</v>
      </c>
      <c r="B1932" s="40"/>
      <c r="C1932" s="41" t="s">
        <v>3888</v>
      </c>
      <c r="D1932" s="42" t="s">
        <v>21</v>
      </c>
      <c r="E1932" s="43">
        <v>3.62</v>
      </c>
      <c r="F1932" s="43">
        <v>6.51</v>
      </c>
      <c r="G1932" s="43">
        <v>10.130000000000001</v>
      </c>
      <c r="H1932" s="19">
        <f t="shared" si="30"/>
        <v>9</v>
      </c>
    </row>
    <row r="1933" spans="1:8" x14ac:dyDescent="0.25">
      <c r="A1933" s="40" t="s">
        <v>3889</v>
      </c>
      <c r="B1933" s="40"/>
      <c r="C1933" s="41" t="s">
        <v>3890</v>
      </c>
      <c r="D1933" s="42" t="s">
        <v>21</v>
      </c>
      <c r="E1933" s="43">
        <v>17.309999999999999</v>
      </c>
      <c r="F1933" s="43">
        <v>8.68</v>
      </c>
      <c r="G1933" s="43">
        <v>25.99</v>
      </c>
      <c r="H1933" s="19">
        <f t="shared" si="30"/>
        <v>9</v>
      </c>
    </row>
    <row r="1934" spans="1:8" ht="30" x14ac:dyDescent="0.25">
      <c r="A1934" s="40" t="s">
        <v>3891</v>
      </c>
      <c r="B1934" s="40"/>
      <c r="C1934" s="41" t="s">
        <v>3892</v>
      </c>
      <c r="D1934" s="42" t="s">
        <v>21</v>
      </c>
      <c r="E1934" s="43">
        <v>624.15</v>
      </c>
      <c r="F1934" s="43">
        <v>0.88</v>
      </c>
      <c r="G1934" s="43">
        <v>625.03</v>
      </c>
      <c r="H1934" s="19">
        <f t="shared" si="30"/>
        <v>9</v>
      </c>
    </row>
    <row r="1935" spans="1:8" x14ac:dyDescent="0.25">
      <c r="A1935" s="40" t="s">
        <v>3893</v>
      </c>
      <c r="B1935" s="40"/>
      <c r="C1935" s="41" t="s">
        <v>3894</v>
      </c>
      <c r="D1935" s="42" t="s">
        <v>21</v>
      </c>
      <c r="E1935" s="43">
        <v>480.28</v>
      </c>
      <c r="F1935" s="43">
        <v>21.69</v>
      </c>
      <c r="G1935" s="43">
        <v>501.97</v>
      </c>
      <c r="H1935" s="19">
        <f t="shared" si="30"/>
        <v>9</v>
      </c>
    </row>
    <row r="1936" spans="1:8" x14ac:dyDescent="0.25">
      <c r="A1936" s="40" t="s">
        <v>3895</v>
      </c>
      <c r="B1936" s="40"/>
      <c r="C1936" s="41" t="s">
        <v>3896</v>
      </c>
      <c r="D1936" s="42" t="s">
        <v>21</v>
      </c>
      <c r="E1936" s="43">
        <v>301.7</v>
      </c>
      <c r="F1936" s="43">
        <v>21.69</v>
      </c>
      <c r="G1936" s="43">
        <v>323.39</v>
      </c>
      <c r="H1936" s="19">
        <f t="shared" si="30"/>
        <v>9</v>
      </c>
    </row>
    <row r="1937" spans="1:8" x14ac:dyDescent="0.25">
      <c r="A1937" s="40" t="s">
        <v>3897</v>
      </c>
      <c r="B1937" s="40"/>
      <c r="C1937" s="41" t="s">
        <v>3898</v>
      </c>
      <c r="D1937" s="42" t="s">
        <v>21</v>
      </c>
      <c r="E1937" s="43">
        <v>298.94</v>
      </c>
      <c r="F1937" s="43">
        <v>122.02</v>
      </c>
      <c r="G1937" s="43">
        <v>420.96</v>
      </c>
      <c r="H1937" s="19">
        <f t="shared" si="30"/>
        <v>9</v>
      </c>
    </row>
    <row r="1938" spans="1:8" x14ac:dyDescent="0.25">
      <c r="A1938" s="40" t="s">
        <v>3899</v>
      </c>
      <c r="B1938" s="40"/>
      <c r="C1938" s="41" t="s">
        <v>3900</v>
      </c>
      <c r="D1938" s="42" t="s">
        <v>3901</v>
      </c>
      <c r="E1938" s="43">
        <v>595</v>
      </c>
      <c r="F1938" s="43">
        <v>0.88</v>
      </c>
      <c r="G1938" s="43">
        <v>595.88</v>
      </c>
      <c r="H1938" s="19">
        <f t="shared" si="30"/>
        <v>9</v>
      </c>
    </row>
    <row r="1939" spans="1:8" x14ac:dyDescent="0.25">
      <c r="A1939" s="40" t="s">
        <v>3902</v>
      </c>
      <c r="B1939" s="40"/>
      <c r="C1939" s="41" t="s">
        <v>3903</v>
      </c>
      <c r="D1939" s="42" t="s">
        <v>21</v>
      </c>
      <c r="E1939" s="43">
        <v>24.7</v>
      </c>
      <c r="F1939" s="43">
        <v>43.37</v>
      </c>
      <c r="G1939" s="43">
        <v>68.069999999999993</v>
      </c>
      <c r="H1939" s="19">
        <f t="shared" si="30"/>
        <v>9</v>
      </c>
    </row>
    <row r="1940" spans="1:8" x14ac:dyDescent="0.25">
      <c r="A1940" s="40" t="s">
        <v>3904</v>
      </c>
      <c r="B1940" s="40"/>
      <c r="C1940" s="41" t="s">
        <v>3905</v>
      </c>
      <c r="D1940" s="42" t="s">
        <v>3901</v>
      </c>
      <c r="E1940" s="43">
        <v>461.27</v>
      </c>
      <c r="F1940" s="43">
        <v>0.88</v>
      </c>
      <c r="G1940" s="43">
        <v>462.15</v>
      </c>
      <c r="H1940" s="19">
        <f t="shared" si="30"/>
        <v>9</v>
      </c>
    </row>
    <row r="1941" spans="1:8" x14ac:dyDescent="0.25">
      <c r="A1941" s="40" t="s">
        <v>3906</v>
      </c>
      <c r="B1941" s="40"/>
      <c r="C1941" s="41" t="s">
        <v>3907</v>
      </c>
      <c r="D1941" s="42" t="s">
        <v>21</v>
      </c>
      <c r="E1941" s="43"/>
      <c r="F1941" s="43">
        <v>244.04</v>
      </c>
      <c r="G1941" s="43">
        <v>244.04</v>
      </c>
      <c r="H1941" s="19">
        <f t="shared" si="30"/>
        <v>9</v>
      </c>
    </row>
    <row r="1942" spans="1:8" x14ac:dyDescent="0.25">
      <c r="A1942" s="40" t="s">
        <v>3908</v>
      </c>
      <c r="B1942" s="40"/>
      <c r="C1942" s="41" t="s">
        <v>3909</v>
      </c>
      <c r="D1942" s="42" t="s">
        <v>859</v>
      </c>
      <c r="E1942" s="43">
        <v>18.86</v>
      </c>
      <c r="F1942" s="43">
        <v>0.71</v>
      </c>
      <c r="G1942" s="43">
        <v>19.57</v>
      </c>
      <c r="H1942" s="19">
        <f t="shared" si="30"/>
        <v>9</v>
      </c>
    </row>
    <row r="1943" spans="1:8" x14ac:dyDescent="0.25">
      <c r="A1943" s="40" t="s">
        <v>3910</v>
      </c>
      <c r="B1943" s="40"/>
      <c r="C1943" s="41" t="s">
        <v>3911</v>
      </c>
      <c r="D1943" s="42" t="s">
        <v>859</v>
      </c>
      <c r="E1943" s="43">
        <v>18.86</v>
      </c>
      <c r="F1943" s="43">
        <v>1.06</v>
      </c>
      <c r="G1943" s="43">
        <v>19.920000000000002</v>
      </c>
      <c r="H1943" s="19">
        <f t="shared" si="30"/>
        <v>9</v>
      </c>
    </row>
    <row r="1944" spans="1:8" ht="30" x14ac:dyDescent="0.25">
      <c r="A1944" s="40" t="s">
        <v>3912</v>
      </c>
      <c r="B1944" s="40"/>
      <c r="C1944" s="41" t="s">
        <v>3913</v>
      </c>
      <c r="D1944" s="42" t="s">
        <v>73</v>
      </c>
      <c r="E1944" s="43">
        <v>577.5</v>
      </c>
      <c r="F1944" s="43">
        <v>8.82</v>
      </c>
      <c r="G1944" s="43">
        <v>586.32000000000005</v>
      </c>
      <c r="H1944" s="19">
        <f t="shared" si="30"/>
        <v>9</v>
      </c>
    </row>
    <row r="1945" spans="1:8" ht="30" x14ac:dyDescent="0.25">
      <c r="A1945" s="40" t="s">
        <v>3914</v>
      </c>
      <c r="B1945" s="40"/>
      <c r="C1945" s="41" t="s">
        <v>3915</v>
      </c>
      <c r="D1945" s="42" t="s">
        <v>73</v>
      </c>
      <c r="E1945" s="43">
        <v>720</v>
      </c>
      <c r="F1945" s="43">
        <v>8.82</v>
      </c>
      <c r="G1945" s="43">
        <v>728.82</v>
      </c>
      <c r="H1945" s="19">
        <f t="shared" si="30"/>
        <v>9</v>
      </c>
    </row>
    <row r="1946" spans="1:8" x14ac:dyDescent="0.25">
      <c r="A1946" s="40" t="s">
        <v>3916</v>
      </c>
      <c r="B1946" s="40"/>
      <c r="C1946" s="41" t="s">
        <v>3917</v>
      </c>
      <c r="D1946" s="42" t="s">
        <v>3901</v>
      </c>
      <c r="E1946" s="43">
        <v>35.86</v>
      </c>
      <c r="F1946" s="43">
        <v>0.88</v>
      </c>
      <c r="G1946" s="43">
        <v>36.74</v>
      </c>
      <c r="H1946" s="19">
        <f t="shared" si="30"/>
        <v>9</v>
      </c>
    </row>
    <row r="1947" spans="1:8" x14ac:dyDescent="0.25">
      <c r="A1947" s="40" t="s">
        <v>3918</v>
      </c>
      <c r="B1947" s="40"/>
      <c r="C1947" s="41" t="s">
        <v>3919</v>
      </c>
      <c r="D1947" s="42" t="s">
        <v>21</v>
      </c>
      <c r="E1947" s="43">
        <v>18.61</v>
      </c>
      <c r="F1947" s="43">
        <v>61.01</v>
      </c>
      <c r="G1947" s="43">
        <v>79.62</v>
      </c>
      <c r="H1947" s="19">
        <f t="shared" si="30"/>
        <v>9</v>
      </c>
    </row>
    <row r="1948" spans="1:8" x14ac:dyDescent="0.25">
      <c r="A1948" s="40" t="s">
        <v>3920</v>
      </c>
      <c r="B1948" s="40"/>
      <c r="C1948" s="41" t="s">
        <v>3921</v>
      </c>
      <c r="D1948" s="42" t="s">
        <v>21</v>
      </c>
      <c r="E1948" s="43">
        <v>71.98</v>
      </c>
      <c r="F1948" s="43">
        <v>0.88</v>
      </c>
      <c r="G1948" s="43">
        <v>72.86</v>
      </c>
      <c r="H1948" s="19">
        <f t="shared" si="30"/>
        <v>9</v>
      </c>
    </row>
    <row r="1949" spans="1:8" x14ac:dyDescent="0.25">
      <c r="A1949" s="40" t="s">
        <v>3922</v>
      </c>
      <c r="B1949" s="40"/>
      <c r="C1949" s="41" t="s">
        <v>3923</v>
      </c>
      <c r="D1949" s="42" t="s">
        <v>21</v>
      </c>
      <c r="E1949" s="43">
        <v>209.38</v>
      </c>
      <c r="F1949" s="43">
        <v>122.02</v>
      </c>
      <c r="G1949" s="43">
        <v>331.4</v>
      </c>
      <c r="H1949" s="19">
        <f t="shared" si="30"/>
        <v>9</v>
      </c>
    </row>
    <row r="1950" spans="1:8" x14ac:dyDescent="0.25">
      <c r="A1950" s="40" t="s">
        <v>3924</v>
      </c>
      <c r="B1950" s="40"/>
      <c r="C1950" s="41" t="s">
        <v>3925</v>
      </c>
      <c r="D1950" s="42" t="s">
        <v>21</v>
      </c>
      <c r="E1950" s="43">
        <v>477.87</v>
      </c>
      <c r="F1950" s="43">
        <v>0.88</v>
      </c>
      <c r="G1950" s="43">
        <v>478.75</v>
      </c>
      <c r="H1950" s="19">
        <f t="shared" si="30"/>
        <v>9</v>
      </c>
    </row>
    <row r="1951" spans="1:8" ht="30" x14ac:dyDescent="0.25">
      <c r="A1951" s="40" t="s">
        <v>3926</v>
      </c>
      <c r="B1951" s="40"/>
      <c r="C1951" s="41" t="s">
        <v>3927</v>
      </c>
      <c r="D1951" s="42" t="s">
        <v>21</v>
      </c>
      <c r="E1951" s="43">
        <v>477.13</v>
      </c>
      <c r="F1951" s="43">
        <v>122.02</v>
      </c>
      <c r="G1951" s="43">
        <v>599.15</v>
      </c>
      <c r="H1951" s="19">
        <f t="shared" si="30"/>
        <v>9</v>
      </c>
    </row>
    <row r="1952" spans="1:8" x14ac:dyDescent="0.25">
      <c r="A1952" s="40" t="s">
        <v>3928</v>
      </c>
      <c r="B1952" s="40"/>
      <c r="C1952" s="41" t="s">
        <v>3929</v>
      </c>
      <c r="D1952" s="42" t="s">
        <v>21</v>
      </c>
      <c r="E1952" s="43">
        <v>2697.44</v>
      </c>
      <c r="F1952" s="43">
        <v>43.37</v>
      </c>
      <c r="G1952" s="43">
        <v>2740.81</v>
      </c>
      <c r="H1952" s="19">
        <f t="shared" si="30"/>
        <v>9</v>
      </c>
    </row>
    <row r="1953" spans="1:8" x14ac:dyDescent="0.25">
      <c r="A1953" s="40" t="s">
        <v>3930</v>
      </c>
      <c r="B1953" s="40"/>
      <c r="C1953" s="41" t="s">
        <v>3931</v>
      </c>
      <c r="D1953" s="42" t="s">
        <v>21</v>
      </c>
      <c r="E1953" s="43">
        <v>4065.17</v>
      </c>
      <c r="F1953" s="43">
        <v>43.37</v>
      </c>
      <c r="G1953" s="43">
        <v>4108.54</v>
      </c>
      <c r="H1953" s="19">
        <f t="shared" si="30"/>
        <v>9</v>
      </c>
    </row>
    <row r="1954" spans="1:8" x14ac:dyDescent="0.25">
      <c r="A1954" s="40" t="s">
        <v>3932</v>
      </c>
      <c r="B1954" s="40"/>
      <c r="C1954" s="41" t="s">
        <v>3933</v>
      </c>
      <c r="D1954" s="42" t="s">
        <v>21</v>
      </c>
      <c r="E1954" s="43">
        <v>5259.21</v>
      </c>
      <c r="F1954" s="43">
        <v>43.37</v>
      </c>
      <c r="G1954" s="43">
        <v>5302.58</v>
      </c>
      <c r="H1954" s="19">
        <f t="shared" si="30"/>
        <v>9</v>
      </c>
    </row>
    <row r="1955" spans="1:8" x14ac:dyDescent="0.25">
      <c r="A1955" s="40" t="s">
        <v>3934</v>
      </c>
      <c r="B1955" s="40"/>
      <c r="C1955" s="41" t="s">
        <v>3935</v>
      </c>
      <c r="D1955" s="42"/>
      <c r="E1955" s="43"/>
      <c r="F1955" s="43"/>
      <c r="G1955" s="43"/>
      <c r="H1955" s="19">
        <f t="shared" si="30"/>
        <v>2</v>
      </c>
    </row>
    <row r="1956" spans="1:8" x14ac:dyDescent="0.25">
      <c r="A1956" s="40" t="s">
        <v>3936</v>
      </c>
      <c r="B1956" s="40"/>
      <c r="C1956" s="41" t="s">
        <v>3937</v>
      </c>
      <c r="D1956" s="42"/>
      <c r="E1956" s="43"/>
      <c r="F1956" s="43"/>
      <c r="G1956" s="43"/>
      <c r="H1956" s="19">
        <f t="shared" si="30"/>
        <v>5</v>
      </c>
    </row>
    <row r="1957" spans="1:8" x14ac:dyDescent="0.25">
      <c r="A1957" s="40" t="s">
        <v>3938</v>
      </c>
      <c r="B1957" s="40"/>
      <c r="C1957" s="41" t="s">
        <v>3939</v>
      </c>
      <c r="D1957" s="42" t="s">
        <v>21</v>
      </c>
      <c r="E1957" s="43">
        <v>39.590000000000003</v>
      </c>
      <c r="F1957" s="43">
        <v>74.66</v>
      </c>
      <c r="G1957" s="43">
        <v>114.25</v>
      </c>
      <c r="H1957" s="19">
        <f t="shared" si="30"/>
        <v>9</v>
      </c>
    </row>
    <row r="1958" spans="1:8" x14ac:dyDescent="0.25">
      <c r="A1958" s="40" t="s">
        <v>3940</v>
      </c>
      <c r="B1958" s="40"/>
      <c r="C1958" s="41" t="s">
        <v>3941</v>
      </c>
      <c r="D1958" s="42" t="s">
        <v>21</v>
      </c>
      <c r="E1958" s="43">
        <v>81.13</v>
      </c>
      <c r="F1958" s="43">
        <v>104.18</v>
      </c>
      <c r="G1958" s="43">
        <v>185.31</v>
      </c>
      <c r="H1958" s="19">
        <f t="shared" si="30"/>
        <v>9</v>
      </c>
    </row>
    <row r="1959" spans="1:8" x14ac:dyDescent="0.25">
      <c r="A1959" s="40" t="s">
        <v>3942</v>
      </c>
      <c r="B1959" s="40"/>
      <c r="C1959" s="41" t="s">
        <v>3943</v>
      </c>
      <c r="D1959" s="42" t="s">
        <v>21</v>
      </c>
      <c r="E1959" s="43">
        <v>143.86000000000001</v>
      </c>
      <c r="F1959" s="43">
        <v>133.69</v>
      </c>
      <c r="G1959" s="43">
        <v>277.55</v>
      </c>
      <c r="H1959" s="19">
        <f t="shared" si="30"/>
        <v>9</v>
      </c>
    </row>
    <row r="1960" spans="1:8" x14ac:dyDescent="0.25">
      <c r="A1960" s="40" t="s">
        <v>3944</v>
      </c>
      <c r="B1960" s="40"/>
      <c r="C1960" s="41" t="s">
        <v>3945</v>
      </c>
      <c r="D1960" s="42" t="s">
        <v>21</v>
      </c>
      <c r="E1960" s="43">
        <v>496.47</v>
      </c>
      <c r="F1960" s="43">
        <v>165.77</v>
      </c>
      <c r="G1960" s="43">
        <v>662.24</v>
      </c>
      <c r="H1960" s="19">
        <f t="shared" si="30"/>
        <v>9</v>
      </c>
    </row>
    <row r="1961" spans="1:8" x14ac:dyDescent="0.25">
      <c r="A1961" s="40" t="s">
        <v>3946</v>
      </c>
      <c r="B1961" s="40"/>
      <c r="C1961" s="41" t="s">
        <v>3947</v>
      </c>
      <c r="D1961" s="42" t="s">
        <v>21</v>
      </c>
      <c r="E1961" s="43">
        <v>1378.55</v>
      </c>
      <c r="F1961" s="43">
        <v>222.21</v>
      </c>
      <c r="G1961" s="43">
        <v>1600.76</v>
      </c>
      <c r="H1961" s="19">
        <f t="shared" si="30"/>
        <v>9</v>
      </c>
    </row>
    <row r="1962" spans="1:8" ht="30" x14ac:dyDescent="0.25">
      <c r="A1962" s="40" t="s">
        <v>3948</v>
      </c>
      <c r="B1962" s="40"/>
      <c r="C1962" s="41" t="s">
        <v>3949</v>
      </c>
      <c r="D1962" s="42"/>
      <c r="E1962" s="43"/>
      <c r="F1962" s="43"/>
      <c r="G1962" s="43"/>
      <c r="H1962" s="19">
        <f t="shared" si="30"/>
        <v>5</v>
      </c>
    </row>
    <row r="1963" spans="1:8" x14ac:dyDescent="0.25">
      <c r="A1963" s="40" t="s">
        <v>3950</v>
      </c>
      <c r="B1963" s="40"/>
      <c r="C1963" s="41" t="s">
        <v>3951</v>
      </c>
      <c r="D1963" s="42" t="s">
        <v>21</v>
      </c>
      <c r="E1963" s="43">
        <v>85.09</v>
      </c>
      <c r="F1963" s="43">
        <v>65.06</v>
      </c>
      <c r="G1963" s="43">
        <v>150.15</v>
      </c>
      <c r="H1963" s="19">
        <f t="shared" si="30"/>
        <v>9</v>
      </c>
    </row>
    <row r="1964" spans="1:8" x14ac:dyDescent="0.25">
      <c r="A1964" s="40" t="s">
        <v>3952</v>
      </c>
      <c r="B1964" s="40"/>
      <c r="C1964" s="41" t="s">
        <v>3953</v>
      </c>
      <c r="D1964" s="42" t="s">
        <v>21</v>
      </c>
      <c r="E1964" s="43">
        <v>156.44999999999999</v>
      </c>
      <c r="F1964" s="43">
        <v>86.74</v>
      </c>
      <c r="G1964" s="43">
        <v>243.19</v>
      </c>
      <c r="H1964" s="19">
        <f t="shared" si="30"/>
        <v>9</v>
      </c>
    </row>
    <row r="1965" spans="1:8" x14ac:dyDescent="0.25">
      <c r="A1965" s="40" t="s">
        <v>3954</v>
      </c>
      <c r="B1965" s="40"/>
      <c r="C1965" s="41" t="s">
        <v>3955</v>
      </c>
      <c r="D1965" s="42" t="s">
        <v>21</v>
      </c>
      <c r="E1965" s="43">
        <v>346.2</v>
      </c>
      <c r="F1965" s="43">
        <v>108.43</v>
      </c>
      <c r="G1965" s="43">
        <v>454.63</v>
      </c>
      <c r="H1965" s="19">
        <f t="shared" si="30"/>
        <v>9</v>
      </c>
    </row>
    <row r="1966" spans="1:8" x14ac:dyDescent="0.25">
      <c r="A1966" s="40" t="s">
        <v>3956</v>
      </c>
      <c r="B1966" s="40"/>
      <c r="C1966" s="41" t="s">
        <v>3957</v>
      </c>
      <c r="D1966" s="42" t="s">
        <v>21</v>
      </c>
      <c r="E1966" s="43">
        <v>577.94000000000005</v>
      </c>
      <c r="F1966" s="43">
        <v>130.11000000000001</v>
      </c>
      <c r="G1966" s="43">
        <v>708.05</v>
      </c>
      <c r="H1966" s="19">
        <f t="shared" si="30"/>
        <v>9</v>
      </c>
    </row>
    <row r="1967" spans="1:8" x14ac:dyDescent="0.25">
      <c r="A1967" s="40" t="s">
        <v>3958</v>
      </c>
      <c r="B1967" s="40"/>
      <c r="C1967" s="41" t="s">
        <v>3959</v>
      </c>
      <c r="D1967" s="42"/>
      <c r="E1967" s="43"/>
      <c r="F1967" s="43"/>
      <c r="G1967" s="43"/>
      <c r="H1967" s="19">
        <f t="shared" si="30"/>
        <v>5</v>
      </c>
    </row>
    <row r="1968" spans="1:8" ht="30" x14ac:dyDescent="0.25">
      <c r="A1968" s="40" t="s">
        <v>3960</v>
      </c>
      <c r="B1968" s="40"/>
      <c r="C1968" s="41" t="s">
        <v>3961</v>
      </c>
      <c r="D1968" s="42" t="s">
        <v>21</v>
      </c>
      <c r="E1968" s="43">
        <v>532.42999999999995</v>
      </c>
      <c r="F1968" s="43">
        <v>129.69999999999999</v>
      </c>
      <c r="G1968" s="43">
        <v>662.13</v>
      </c>
      <c r="H1968" s="19">
        <f t="shared" si="30"/>
        <v>9</v>
      </c>
    </row>
    <row r="1969" spans="1:8" ht="30" x14ac:dyDescent="0.25">
      <c r="A1969" s="40" t="s">
        <v>3962</v>
      </c>
      <c r="B1969" s="40"/>
      <c r="C1969" s="41" t="s">
        <v>3963</v>
      </c>
      <c r="D1969" s="42" t="s">
        <v>21</v>
      </c>
      <c r="E1969" s="43">
        <v>508.59</v>
      </c>
      <c r="F1969" s="43">
        <v>129.69999999999999</v>
      </c>
      <c r="G1969" s="43">
        <v>638.29</v>
      </c>
      <c r="H1969" s="19">
        <f t="shared" si="30"/>
        <v>9</v>
      </c>
    </row>
    <row r="1970" spans="1:8" ht="30" x14ac:dyDescent="0.25">
      <c r="A1970" s="40" t="s">
        <v>3964</v>
      </c>
      <c r="B1970" s="40"/>
      <c r="C1970" s="41" t="s">
        <v>3965</v>
      </c>
      <c r="D1970" s="42" t="s">
        <v>21</v>
      </c>
      <c r="E1970" s="43">
        <v>733.55</v>
      </c>
      <c r="F1970" s="43">
        <v>162.13</v>
      </c>
      <c r="G1970" s="43">
        <v>895.68</v>
      </c>
      <c r="H1970" s="19">
        <f t="shared" si="30"/>
        <v>9</v>
      </c>
    </row>
    <row r="1971" spans="1:8" ht="30" x14ac:dyDescent="0.25">
      <c r="A1971" s="40" t="s">
        <v>3966</v>
      </c>
      <c r="B1971" s="40"/>
      <c r="C1971" s="41" t="s">
        <v>3967</v>
      </c>
      <c r="D1971" s="42" t="s">
        <v>21</v>
      </c>
      <c r="E1971" s="43">
        <v>738.87</v>
      </c>
      <c r="F1971" s="43">
        <v>162.13</v>
      </c>
      <c r="G1971" s="43">
        <v>901</v>
      </c>
      <c r="H1971" s="19">
        <f t="shared" si="30"/>
        <v>9</v>
      </c>
    </row>
    <row r="1972" spans="1:8" ht="30" x14ac:dyDescent="0.25">
      <c r="A1972" s="40" t="s">
        <v>3968</v>
      </c>
      <c r="B1972" s="40"/>
      <c r="C1972" s="41" t="s">
        <v>3969</v>
      </c>
      <c r="D1972" s="42" t="s">
        <v>21</v>
      </c>
      <c r="E1972" s="43">
        <v>999.16</v>
      </c>
      <c r="F1972" s="43">
        <v>194.55</v>
      </c>
      <c r="G1972" s="43">
        <v>1193.71</v>
      </c>
      <c r="H1972" s="19">
        <f t="shared" si="30"/>
        <v>9</v>
      </c>
    </row>
    <row r="1973" spans="1:8" ht="30" x14ac:dyDescent="0.25">
      <c r="A1973" s="40" t="s">
        <v>3970</v>
      </c>
      <c r="B1973" s="40"/>
      <c r="C1973" s="41" t="s">
        <v>3971</v>
      </c>
      <c r="D1973" s="42" t="s">
        <v>21</v>
      </c>
      <c r="E1973" s="43">
        <v>1500.59</v>
      </c>
      <c r="F1973" s="43">
        <v>194.55</v>
      </c>
      <c r="G1973" s="43">
        <v>1695.14</v>
      </c>
      <c r="H1973" s="19">
        <f t="shared" si="30"/>
        <v>9</v>
      </c>
    </row>
    <row r="1974" spans="1:8" x14ac:dyDescent="0.25">
      <c r="A1974" s="40" t="s">
        <v>3972</v>
      </c>
      <c r="B1974" s="40"/>
      <c r="C1974" s="41" t="s">
        <v>3973</v>
      </c>
      <c r="D1974" s="42"/>
      <c r="E1974" s="43"/>
      <c r="F1974" s="43"/>
      <c r="G1974" s="43"/>
      <c r="H1974" s="19">
        <f t="shared" si="30"/>
        <v>5</v>
      </c>
    </row>
    <row r="1975" spans="1:8" ht="30" x14ac:dyDescent="0.25">
      <c r="A1975" s="40" t="s">
        <v>3974</v>
      </c>
      <c r="B1975" s="40"/>
      <c r="C1975" s="41" t="s">
        <v>3975</v>
      </c>
      <c r="D1975" s="42" t="s">
        <v>21</v>
      </c>
      <c r="E1975" s="43">
        <v>609.14</v>
      </c>
      <c r="F1975" s="43">
        <v>97.28</v>
      </c>
      <c r="G1975" s="43">
        <v>706.42</v>
      </c>
      <c r="H1975" s="19">
        <f t="shared" si="30"/>
        <v>9</v>
      </c>
    </row>
    <row r="1976" spans="1:8" ht="30" x14ac:dyDescent="0.25">
      <c r="A1976" s="40" t="s">
        <v>3976</v>
      </c>
      <c r="B1976" s="40"/>
      <c r="C1976" s="41" t="s">
        <v>3977</v>
      </c>
      <c r="D1976" s="42" t="s">
        <v>21</v>
      </c>
      <c r="E1976" s="43">
        <v>736.85</v>
      </c>
      <c r="F1976" s="43">
        <v>97.28</v>
      </c>
      <c r="G1976" s="43">
        <v>834.13</v>
      </c>
      <c r="H1976" s="19">
        <f t="shared" si="30"/>
        <v>9</v>
      </c>
    </row>
    <row r="1977" spans="1:8" ht="30" x14ac:dyDescent="0.25">
      <c r="A1977" s="40" t="s">
        <v>3978</v>
      </c>
      <c r="B1977" s="40"/>
      <c r="C1977" s="41" t="s">
        <v>3979</v>
      </c>
      <c r="D1977" s="42" t="s">
        <v>21</v>
      </c>
      <c r="E1977" s="43">
        <v>834.44</v>
      </c>
      <c r="F1977" s="43">
        <v>129.69999999999999</v>
      </c>
      <c r="G1977" s="43">
        <v>964.14</v>
      </c>
      <c r="H1977" s="19">
        <f t="shared" si="30"/>
        <v>9</v>
      </c>
    </row>
    <row r="1978" spans="1:8" ht="30" x14ac:dyDescent="0.25">
      <c r="A1978" s="40" t="s">
        <v>3980</v>
      </c>
      <c r="B1978" s="40"/>
      <c r="C1978" s="41" t="s">
        <v>3981</v>
      </c>
      <c r="D1978" s="42" t="s">
        <v>21</v>
      </c>
      <c r="E1978" s="43">
        <v>946.52</v>
      </c>
      <c r="F1978" s="43">
        <v>129.69999999999999</v>
      </c>
      <c r="G1978" s="43">
        <v>1076.22</v>
      </c>
      <c r="H1978" s="19">
        <f t="shared" si="30"/>
        <v>9</v>
      </c>
    </row>
    <row r="1979" spans="1:8" ht="30" x14ac:dyDescent="0.25">
      <c r="A1979" s="40" t="s">
        <v>3982</v>
      </c>
      <c r="B1979" s="40"/>
      <c r="C1979" s="41" t="s">
        <v>3983</v>
      </c>
      <c r="D1979" s="42" t="s">
        <v>21</v>
      </c>
      <c r="E1979" s="43">
        <v>1244.1400000000001</v>
      </c>
      <c r="F1979" s="43">
        <v>162.13</v>
      </c>
      <c r="G1979" s="43">
        <v>1406.27</v>
      </c>
      <c r="H1979" s="19">
        <f t="shared" si="30"/>
        <v>9</v>
      </c>
    </row>
    <row r="1980" spans="1:8" ht="30" x14ac:dyDescent="0.25">
      <c r="A1980" s="40" t="s">
        <v>3984</v>
      </c>
      <c r="B1980" s="40"/>
      <c r="C1980" s="41" t="s">
        <v>3985</v>
      </c>
      <c r="D1980" s="42" t="s">
        <v>21</v>
      </c>
      <c r="E1980" s="43">
        <v>1967.66</v>
      </c>
      <c r="F1980" s="43">
        <v>162.13</v>
      </c>
      <c r="G1980" s="43">
        <v>2129.79</v>
      </c>
      <c r="H1980" s="19">
        <f t="shared" si="30"/>
        <v>9</v>
      </c>
    </row>
    <row r="1981" spans="1:8" x14ac:dyDescent="0.25">
      <c r="A1981" s="40" t="s">
        <v>3986</v>
      </c>
      <c r="B1981" s="40"/>
      <c r="C1981" s="41" t="s">
        <v>3987</v>
      </c>
      <c r="D1981" s="42"/>
      <c r="E1981" s="43"/>
      <c r="F1981" s="43"/>
      <c r="G1981" s="43"/>
      <c r="H1981" s="19">
        <f t="shared" si="30"/>
        <v>5</v>
      </c>
    </row>
    <row r="1982" spans="1:8" ht="30" x14ac:dyDescent="0.25">
      <c r="A1982" s="40" t="s">
        <v>3988</v>
      </c>
      <c r="B1982" s="40"/>
      <c r="C1982" s="41" t="s">
        <v>3989</v>
      </c>
      <c r="D1982" s="42" t="s">
        <v>73</v>
      </c>
      <c r="E1982" s="43">
        <v>2740.12</v>
      </c>
      <c r="F1982" s="43">
        <v>115.01</v>
      </c>
      <c r="G1982" s="43">
        <v>2855.13</v>
      </c>
      <c r="H1982" s="19">
        <f t="shared" si="30"/>
        <v>9</v>
      </c>
    </row>
    <row r="1983" spans="1:8" x14ac:dyDescent="0.25">
      <c r="A1983" s="40" t="s">
        <v>3990</v>
      </c>
      <c r="B1983" s="40"/>
      <c r="C1983" s="41" t="s">
        <v>3991</v>
      </c>
      <c r="D1983" s="42"/>
      <c r="E1983" s="43"/>
      <c r="F1983" s="43"/>
      <c r="G1983" s="43"/>
      <c r="H1983" s="19">
        <f t="shared" si="30"/>
        <v>5</v>
      </c>
    </row>
    <row r="1984" spans="1:8" x14ac:dyDescent="0.25">
      <c r="A1984" s="40" t="s">
        <v>3992</v>
      </c>
      <c r="B1984" s="40"/>
      <c r="C1984" s="41" t="s">
        <v>3993</v>
      </c>
      <c r="D1984" s="42" t="s">
        <v>592</v>
      </c>
      <c r="E1984" s="43">
        <v>114.35</v>
      </c>
      <c r="F1984" s="43">
        <v>7.72</v>
      </c>
      <c r="G1984" s="43">
        <v>122.07</v>
      </c>
      <c r="H1984" s="19">
        <f t="shared" si="30"/>
        <v>9</v>
      </c>
    </row>
    <row r="1985" spans="1:8" x14ac:dyDescent="0.25">
      <c r="A1985" s="40" t="s">
        <v>3994</v>
      </c>
      <c r="B1985" s="40"/>
      <c r="C1985" s="41" t="s">
        <v>3995</v>
      </c>
      <c r="D1985" s="42"/>
      <c r="E1985" s="43"/>
      <c r="F1985" s="43"/>
      <c r="G1985" s="43"/>
      <c r="H1985" s="19">
        <f t="shared" si="30"/>
        <v>5</v>
      </c>
    </row>
    <row r="1986" spans="1:8" x14ac:dyDescent="0.25">
      <c r="A1986" s="40" t="s">
        <v>3996</v>
      </c>
      <c r="B1986" s="40"/>
      <c r="C1986" s="41" t="s">
        <v>3997</v>
      </c>
      <c r="D1986" s="42" t="s">
        <v>21</v>
      </c>
      <c r="E1986" s="43">
        <v>48.36</v>
      </c>
      <c r="F1986" s="43">
        <v>13.01</v>
      </c>
      <c r="G1986" s="43">
        <v>61.37</v>
      </c>
      <c r="H1986" s="19">
        <f t="shared" si="30"/>
        <v>9</v>
      </c>
    </row>
    <row r="1987" spans="1:8" x14ac:dyDescent="0.25">
      <c r="A1987" s="40" t="s">
        <v>3998</v>
      </c>
      <c r="B1987" s="40"/>
      <c r="C1987" s="41" t="s">
        <v>3999</v>
      </c>
      <c r="D1987" s="42" t="s">
        <v>21</v>
      </c>
      <c r="E1987" s="43">
        <v>48.87</v>
      </c>
      <c r="F1987" s="43">
        <v>21.69</v>
      </c>
      <c r="G1987" s="43">
        <v>70.56</v>
      </c>
      <c r="H1987" s="19">
        <f t="shared" si="30"/>
        <v>9</v>
      </c>
    </row>
    <row r="1988" spans="1:8" x14ac:dyDescent="0.25">
      <c r="A1988" s="40" t="s">
        <v>4000</v>
      </c>
      <c r="B1988" s="40"/>
      <c r="C1988" s="41" t="s">
        <v>4001</v>
      </c>
      <c r="D1988" s="42" t="s">
        <v>21</v>
      </c>
      <c r="E1988" s="43">
        <v>58.81</v>
      </c>
      <c r="F1988" s="43">
        <v>43.37</v>
      </c>
      <c r="G1988" s="43">
        <v>102.18</v>
      </c>
      <c r="H1988" s="19">
        <f t="shared" si="30"/>
        <v>9</v>
      </c>
    </row>
    <row r="1989" spans="1:8" x14ac:dyDescent="0.25">
      <c r="A1989" s="40" t="s">
        <v>4002</v>
      </c>
      <c r="B1989" s="40"/>
      <c r="C1989" s="41" t="s">
        <v>4003</v>
      </c>
      <c r="D1989" s="42" t="s">
        <v>21</v>
      </c>
      <c r="E1989" s="43">
        <v>174.96</v>
      </c>
      <c r="F1989" s="43">
        <v>43.37</v>
      </c>
      <c r="G1989" s="43">
        <v>218.33</v>
      </c>
      <c r="H1989" s="19">
        <f t="shared" si="30"/>
        <v>9</v>
      </c>
    </row>
    <row r="1990" spans="1:8" x14ac:dyDescent="0.25">
      <c r="A1990" s="40" t="s">
        <v>4004</v>
      </c>
      <c r="B1990" s="40"/>
      <c r="C1990" s="41" t="s">
        <v>4005</v>
      </c>
      <c r="D1990" s="42" t="s">
        <v>21</v>
      </c>
      <c r="E1990" s="43">
        <v>259.97000000000003</v>
      </c>
      <c r="F1990" s="43">
        <v>43.37</v>
      </c>
      <c r="G1990" s="43">
        <v>303.33999999999997</v>
      </c>
      <c r="H1990" s="19">
        <f t="shared" si="30"/>
        <v>9</v>
      </c>
    </row>
    <row r="1991" spans="1:8" x14ac:dyDescent="0.25">
      <c r="A1991" s="40" t="s">
        <v>4006</v>
      </c>
      <c r="B1991" s="40"/>
      <c r="C1991" s="41" t="s">
        <v>4007</v>
      </c>
      <c r="D1991" s="42" t="s">
        <v>21</v>
      </c>
      <c r="E1991" s="43">
        <v>755.8</v>
      </c>
      <c r="F1991" s="43">
        <v>52.05</v>
      </c>
      <c r="G1991" s="43">
        <v>807.85</v>
      </c>
      <c r="H1991" s="19">
        <f t="shared" si="30"/>
        <v>9</v>
      </c>
    </row>
    <row r="1992" spans="1:8" x14ac:dyDescent="0.25">
      <c r="A1992" s="40" t="s">
        <v>4008</v>
      </c>
      <c r="B1992" s="40"/>
      <c r="C1992" s="41" t="s">
        <v>4009</v>
      </c>
      <c r="D1992" s="42" t="s">
        <v>21</v>
      </c>
      <c r="E1992" s="43">
        <v>315.83999999999997</v>
      </c>
      <c r="F1992" s="43">
        <v>52.05</v>
      </c>
      <c r="G1992" s="43">
        <v>367.89</v>
      </c>
      <c r="H1992" s="19">
        <f t="shared" si="30"/>
        <v>9</v>
      </c>
    </row>
    <row r="1993" spans="1:8" x14ac:dyDescent="0.25">
      <c r="A1993" s="40" t="s">
        <v>4010</v>
      </c>
      <c r="B1993" s="40"/>
      <c r="C1993" s="41" t="s">
        <v>4011</v>
      </c>
      <c r="D1993" s="42"/>
      <c r="E1993" s="43"/>
      <c r="F1993" s="43"/>
      <c r="G1993" s="43"/>
      <c r="H1993" s="19">
        <f t="shared" ref="H1993:H2056" si="31">LEN(A1993)</f>
        <v>5</v>
      </c>
    </row>
    <row r="1994" spans="1:8" x14ac:dyDescent="0.25">
      <c r="A1994" s="40" t="s">
        <v>4012</v>
      </c>
      <c r="B1994" s="40"/>
      <c r="C1994" s="41" t="s">
        <v>4013</v>
      </c>
      <c r="D1994" s="42" t="s">
        <v>21</v>
      </c>
      <c r="E1994" s="43">
        <v>28.86</v>
      </c>
      <c r="F1994" s="43">
        <v>8.68</v>
      </c>
      <c r="G1994" s="43">
        <v>37.54</v>
      </c>
      <c r="H1994" s="19">
        <f t="shared" si="31"/>
        <v>9</v>
      </c>
    </row>
    <row r="1995" spans="1:8" x14ac:dyDescent="0.25">
      <c r="A1995" s="40" t="s">
        <v>4014</v>
      </c>
      <c r="B1995" s="40"/>
      <c r="C1995" s="41" t="s">
        <v>4015</v>
      </c>
      <c r="D1995" s="42" t="s">
        <v>21</v>
      </c>
      <c r="E1995" s="43">
        <v>59.98</v>
      </c>
      <c r="F1995" s="43">
        <v>8.68</v>
      </c>
      <c r="G1995" s="43">
        <v>68.66</v>
      </c>
      <c r="H1995" s="19">
        <f t="shared" si="31"/>
        <v>9</v>
      </c>
    </row>
    <row r="1996" spans="1:8" x14ac:dyDescent="0.25">
      <c r="A1996" s="40" t="s">
        <v>4016</v>
      </c>
      <c r="B1996" s="40"/>
      <c r="C1996" s="41" t="s">
        <v>4017</v>
      </c>
      <c r="D1996" s="42" t="s">
        <v>21</v>
      </c>
      <c r="E1996" s="43">
        <v>94.31</v>
      </c>
      <c r="F1996" s="43">
        <v>8.68</v>
      </c>
      <c r="G1996" s="43">
        <v>102.99</v>
      </c>
      <c r="H1996" s="19">
        <f t="shared" si="31"/>
        <v>9</v>
      </c>
    </row>
    <row r="1997" spans="1:8" x14ac:dyDescent="0.25">
      <c r="A1997" s="40" t="s">
        <v>4018</v>
      </c>
      <c r="B1997" s="40"/>
      <c r="C1997" s="41" t="s">
        <v>4019</v>
      </c>
      <c r="D1997" s="42" t="s">
        <v>21</v>
      </c>
      <c r="E1997" s="43">
        <v>145.47</v>
      </c>
      <c r="F1997" s="43">
        <v>8.68</v>
      </c>
      <c r="G1997" s="43">
        <v>154.15</v>
      </c>
      <c r="H1997" s="19">
        <f t="shared" si="31"/>
        <v>9</v>
      </c>
    </row>
    <row r="1998" spans="1:8" x14ac:dyDescent="0.25">
      <c r="A1998" s="40" t="s">
        <v>4020</v>
      </c>
      <c r="B1998" s="40"/>
      <c r="C1998" s="41" t="s">
        <v>4021</v>
      </c>
      <c r="D1998" s="42" t="s">
        <v>21</v>
      </c>
      <c r="E1998" s="43">
        <v>208.88</v>
      </c>
      <c r="F1998" s="43">
        <v>8.68</v>
      </c>
      <c r="G1998" s="43">
        <v>217.56</v>
      </c>
      <c r="H1998" s="19">
        <f t="shared" si="31"/>
        <v>9</v>
      </c>
    </row>
    <row r="1999" spans="1:8" x14ac:dyDescent="0.25">
      <c r="A1999" s="40" t="s">
        <v>4022</v>
      </c>
      <c r="B1999" s="40"/>
      <c r="C1999" s="41" t="s">
        <v>4023</v>
      </c>
      <c r="D1999" s="42" t="s">
        <v>21</v>
      </c>
      <c r="E1999" s="43">
        <v>317.98</v>
      </c>
      <c r="F1999" s="43">
        <v>8.68</v>
      </c>
      <c r="G1999" s="43">
        <v>326.66000000000003</v>
      </c>
      <c r="H1999" s="19">
        <f t="shared" si="31"/>
        <v>9</v>
      </c>
    </row>
    <row r="2000" spans="1:8" x14ac:dyDescent="0.25">
      <c r="A2000" s="40" t="s">
        <v>4024</v>
      </c>
      <c r="B2000" s="40"/>
      <c r="C2000" s="41" t="s">
        <v>4025</v>
      </c>
      <c r="D2000" s="42" t="s">
        <v>21</v>
      </c>
      <c r="E2000" s="43">
        <v>10.29</v>
      </c>
      <c r="F2000" s="43">
        <v>8.68</v>
      </c>
      <c r="G2000" s="43">
        <v>18.97</v>
      </c>
      <c r="H2000" s="19">
        <f t="shared" si="31"/>
        <v>9</v>
      </c>
    </row>
    <row r="2001" spans="1:8" x14ac:dyDescent="0.25">
      <c r="A2001" s="40" t="s">
        <v>4026</v>
      </c>
      <c r="B2001" s="40"/>
      <c r="C2001" s="41" t="s">
        <v>4027</v>
      </c>
      <c r="D2001" s="42" t="s">
        <v>21</v>
      </c>
      <c r="E2001" s="43">
        <v>13.24</v>
      </c>
      <c r="F2001" s="43">
        <v>8.68</v>
      </c>
      <c r="G2001" s="43">
        <v>21.92</v>
      </c>
      <c r="H2001" s="19">
        <f t="shared" si="31"/>
        <v>9</v>
      </c>
    </row>
    <row r="2002" spans="1:8" x14ac:dyDescent="0.25">
      <c r="A2002" s="40" t="s">
        <v>4028</v>
      </c>
      <c r="B2002" s="40"/>
      <c r="C2002" s="41" t="s">
        <v>4029</v>
      </c>
      <c r="D2002" s="42" t="s">
        <v>21</v>
      </c>
      <c r="E2002" s="43">
        <v>29.89</v>
      </c>
      <c r="F2002" s="43">
        <v>2.17</v>
      </c>
      <c r="G2002" s="43">
        <v>32.06</v>
      </c>
      <c r="H2002" s="19">
        <f t="shared" si="31"/>
        <v>9</v>
      </c>
    </row>
    <row r="2003" spans="1:8" x14ac:dyDescent="0.25">
      <c r="A2003" s="40" t="s">
        <v>4030</v>
      </c>
      <c r="B2003" s="40"/>
      <c r="C2003" s="41" t="s">
        <v>4031</v>
      </c>
      <c r="D2003" s="42"/>
      <c r="E2003" s="43"/>
      <c r="F2003" s="43"/>
      <c r="G2003" s="43"/>
      <c r="H2003" s="19">
        <f t="shared" si="31"/>
        <v>5</v>
      </c>
    </row>
    <row r="2004" spans="1:8" ht="30" x14ac:dyDescent="0.25">
      <c r="A2004" s="40" t="s">
        <v>4032</v>
      </c>
      <c r="B2004" s="40"/>
      <c r="C2004" s="41" t="s">
        <v>4033</v>
      </c>
      <c r="D2004" s="42" t="s">
        <v>21</v>
      </c>
      <c r="E2004" s="43">
        <v>16524.439999999999</v>
      </c>
      <c r="F2004" s="43">
        <v>272.31</v>
      </c>
      <c r="G2004" s="43">
        <v>16796.75</v>
      </c>
      <c r="H2004" s="19">
        <f t="shared" si="31"/>
        <v>9</v>
      </c>
    </row>
    <row r="2005" spans="1:8" ht="30" x14ac:dyDescent="0.25">
      <c r="A2005" s="40" t="s">
        <v>4034</v>
      </c>
      <c r="B2005" s="40"/>
      <c r="C2005" s="41" t="s">
        <v>4035</v>
      </c>
      <c r="D2005" s="42" t="s">
        <v>21</v>
      </c>
      <c r="E2005" s="43">
        <v>31998.69</v>
      </c>
      <c r="F2005" s="43">
        <v>244.04</v>
      </c>
      <c r="G2005" s="43">
        <v>32242.73</v>
      </c>
      <c r="H2005" s="19">
        <f t="shared" si="31"/>
        <v>9</v>
      </c>
    </row>
    <row r="2006" spans="1:8" ht="30" x14ac:dyDescent="0.25">
      <c r="A2006" s="40" t="s">
        <v>4036</v>
      </c>
      <c r="B2006" s="40"/>
      <c r="C2006" s="41" t="s">
        <v>4037</v>
      </c>
      <c r="D2006" s="42" t="s">
        <v>334</v>
      </c>
      <c r="E2006" s="43">
        <v>32359.34</v>
      </c>
      <c r="F2006" s="43">
        <v>359.75</v>
      </c>
      <c r="G2006" s="43">
        <v>32719.09</v>
      </c>
      <c r="H2006" s="19">
        <f t="shared" si="31"/>
        <v>9</v>
      </c>
    </row>
    <row r="2007" spans="1:8" ht="30" x14ac:dyDescent="0.25">
      <c r="A2007" s="40" t="s">
        <v>4038</v>
      </c>
      <c r="B2007" s="40"/>
      <c r="C2007" s="41" t="s">
        <v>4039</v>
      </c>
      <c r="D2007" s="42" t="s">
        <v>21</v>
      </c>
      <c r="E2007" s="43">
        <v>71985.600000000006</v>
      </c>
      <c r="F2007" s="43">
        <v>43.37</v>
      </c>
      <c r="G2007" s="43">
        <v>72028.97</v>
      </c>
      <c r="H2007" s="19">
        <f t="shared" si="31"/>
        <v>9</v>
      </c>
    </row>
    <row r="2008" spans="1:8" ht="30" x14ac:dyDescent="0.25">
      <c r="A2008" s="40" t="s">
        <v>4040</v>
      </c>
      <c r="B2008" s="40"/>
      <c r="C2008" s="41" t="s">
        <v>4041</v>
      </c>
      <c r="D2008" s="42" t="s">
        <v>21</v>
      </c>
      <c r="E2008" s="43">
        <v>126314.98</v>
      </c>
      <c r="F2008" s="43">
        <v>43.37</v>
      </c>
      <c r="G2008" s="43">
        <v>126358.35</v>
      </c>
      <c r="H2008" s="19">
        <f t="shared" si="31"/>
        <v>9</v>
      </c>
    </row>
    <row r="2009" spans="1:8" ht="30" x14ac:dyDescent="0.25">
      <c r="A2009" s="40" t="s">
        <v>4042</v>
      </c>
      <c r="B2009" s="40"/>
      <c r="C2009" s="41" t="s">
        <v>4043</v>
      </c>
      <c r="D2009" s="42" t="s">
        <v>21</v>
      </c>
      <c r="E2009" s="43">
        <v>9.17</v>
      </c>
      <c r="F2009" s="43">
        <v>13.01</v>
      </c>
      <c r="G2009" s="43">
        <v>22.18</v>
      </c>
      <c r="H2009" s="19">
        <f t="shared" si="31"/>
        <v>9</v>
      </c>
    </row>
    <row r="2010" spans="1:8" ht="30" x14ac:dyDescent="0.25">
      <c r="A2010" s="40" t="s">
        <v>4044</v>
      </c>
      <c r="B2010" s="40"/>
      <c r="C2010" s="41" t="s">
        <v>4045</v>
      </c>
      <c r="D2010" s="42" t="s">
        <v>21</v>
      </c>
      <c r="E2010" s="43">
        <v>27.79</v>
      </c>
      <c r="F2010" s="43">
        <v>13.01</v>
      </c>
      <c r="G2010" s="43">
        <v>40.799999999999997</v>
      </c>
      <c r="H2010" s="19">
        <f t="shared" si="31"/>
        <v>9</v>
      </c>
    </row>
    <row r="2011" spans="1:8" ht="30" x14ac:dyDescent="0.25">
      <c r="A2011" s="40" t="s">
        <v>4046</v>
      </c>
      <c r="B2011" s="40"/>
      <c r="C2011" s="41" t="s">
        <v>4047</v>
      </c>
      <c r="D2011" s="42" t="s">
        <v>21</v>
      </c>
      <c r="E2011" s="43">
        <v>113.01</v>
      </c>
      <c r="F2011" s="43">
        <v>26.02</v>
      </c>
      <c r="G2011" s="43">
        <v>139.03</v>
      </c>
      <c r="H2011" s="19">
        <f t="shared" si="31"/>
        <v>9</v>
      </c>
    </row>
    <row r="2012" spans="1:8" ht="30" x14ac:dyDescent="0.25">
      <c r="A2012" s="40" t="s">
        <v>4048</v>
      </c>
      <c r="B2012" s="40"/>
      <c r="C2012" s="41" t="s">
        <v>4049</v>
      </c>
      <c r="D2012" s="42" t="s">
        <v>21</v>
      </c>
      <c r="E2012" s="43">
        <v>140.30000000000001</v>
      </c>
      <c r="F2012" s="43">
        <v>26.02</v>
      </c>
      <c r="G2012" s="43">
        <v>166.32</v>
      </c>
      <c r="H2012" s="19">
        <f t="shared" si="31"/>
        <v>9</v>
      </c>
    </row>
    <row r="2013" spans="1:8" ht="30" x14ac:dyDescent="0.25">
      <c r="A2013" s="40" t="s">
        <v>4050</v>
      </c>
      <c r="B2013" s="40"/>
      <c r="C2013" s="41" t="s">
        <v>4051</v>
      </c>
      <c r="D2013" s="42" t="s">
        <v>21</v>
      </c>
      <c r="E2013" s="43">
        <v>113.82</v>
      </c>
      <c r="F2013" s="43">
        <v>39.04</v>
      </c>
      <c r="G2013" s="43">
        <v>152.86000000000001</v>
      </c>
      <c r="H2013" s="19">
        <f t="shared" si="31"/>
        <v>9</v>
      </c>
    </row>
    <row r="2014" spans="1:8" ht="30" x14ac:dyDescent="0.25">
      <c r="A2014" s="40" t="s">
        <v>4052</v>
      </c>
      <c r="B2014" s="40"/>
      <c r="C2014" s="41" t="s">
        <v>4053</v>
      </c>
      <c r="D2014" s="42" t="s">
        <v>21</v>
      </c>
      <c r="E2014" s="43">
        <v>157.22999999999999</v>
      </c>
      <c r="F2014" s="43">
        <v>39.04</v>
      </c>
      <c r="G2014" s="43">
        <v>196.27</v>
      </c>
      <c r="H2014" s="19">
        <f t="shared" si="31"/>
        <v>9</v>
      </c>
    </row>
    <row r="2015" spans="1:8" ht="30" x14ac:dyDescent="0.25">
      <c r="A2015" s="40" t="s">
        <v>4054</v>
      </c>
      <c r="B2015" s="40"/>
      <c r="C2015" s="41" t="s">
        <v>4055</v>
      </c>
      <c r="D2015" s="42" t="s">
        <v>21</v>
      </c>
      <c r="E2015" s="43">
        <v>440.85</v>
      </c>
      <c r="F2015" s="43">
        <v>43.37</v>
      </c>
      <c r="G2015" s="43">
        <v>484.22</v>
      </c>
      <c r="H2015" s="19">
        <f t="shared" si="31"/>
        <v>9</v>
      </c>
    </row>
    <row r="2016" spans="1:8" ht="30" x14ac:dyDescent="0.25">
      <c r="A2016" s="40" t="s">
        <v>4056</v>
      </c>
      <c r="B2016" s="40"/>
      <c r="C2016" s="41" t="s">
        <v>4057</v>
      </c>
      <c r="D2016" s="42" t="s">
        <v>21</v>
      </c>
      <c r="E2016" s="43">
        <v>630.64</v>
      </c>
      <c r="F2016" s="43">
        <v>43.37</v>
      </c>
      <c r="G2016" s="43">
        <v>674.01</v>
      </c>
      <c r="H2016" s="19">
        <f t="shared" si="31"/>
        <v>9</v>
      </c>
    </row>
    <row r="2017" spans="1:8" ht="45" x14ac:dyDescent="0.25">
      <c r="A2017" s="40" t="s">
        <v>4058</v>
      </c>
      <c r="B2017" s="40"/>
      <c r="C2017" s="41" t="s">
        <v>4059</v>
      </c>
      <c r="D2017" s="42" t="s">
        <v>21</v>
      </c>
      <c r="E2017" s="43">
        <v>2806.06</v>
      </c>
      <c r="F2017" s="43">
        <v>86.74</v>
      </c>
      <c r="G2017" s="43">
        <v>2892.8</v>
      </c>
      <c r="H2017" s="19">
        <f t="shared" si="31"/>
        <v>9</v>
      </c>
    </row>
    <row r="2018" spans="1:8" ht="45" x14ac:dyDescent="0.25">
      <c r="A2018" s="40" t="s">
        <v>4060</v>
      </c>
      <c r="B2018" s="40"/>
      <c r="C2018" s="41" t="s">
        <v>4061</v>
      </c>
      <c r="D2018" s="42" t="s">
        <v>21</v>
      </c>
      <c r="E2018" s="43">
        <v>4350.87</v>
      </c>
      <c r="F2018" s="43">
        <v>86.74</v>
      </c>
      <c r="G2018" s="43">
        <v>4437.6099999999997</v>
      </c>
      <c r="H2018" s="19">
        <f t="shared" si="31"/>
        <v>9</v>
      </c>
    </row>
    <row r="2019" spans="1:8" ht="45" x14ac:dyDescent="0.25">
      <c r="A2019" s="40" t="s">
        <v>4062</v>
      </c>
      <c r="B2019" s="40"/>
      <c r="C2019" s="41" t="s">
        <v>4063</v>
      </c>
      <c r="D2019" s="42" t="s">
        <v>21</v>
      </c>
      <c r="E2019" s="43">
        <v>6693.2</v>
      </c>
      <c r="F2019" s="43">
        <v>86.74</v>
      </c>
      <c r="G2019" s="43">
        <v>6779.94</v>
      </c>
      <c r="H2019" s="19">
        <f t="shared" si="31"/>
        <v>9</v>
      </c>
    </row>
    <row r="2020" spans="1:8" ht="30" x14ac:dyDescent="0.25">
      <c r="A2020" s="40" t="s">
        <v>4064</v>
      </c>
      <c r="B2020" s="40"/>
      <c r="C2020" s="41" t="s">
        <v>4065</v>
      </c>
      <c r="D2020" s="42" t="s">
        <v>21</v>
      </c>
      <c r="E2020" s="43">
        <v>8143.18</v>
      </c>
      <c r="F2020" s="43">
        <v>86.74</v>
      </c>
      <c r="G2020" s="43">
        <v>8229.92</v>
      </c>
      <c r="H2020" s="19">
        <f t="shared" si="31"/>
        <v>9</v>
      </c>
    </row>
    <row r="2021" spans="1:8" ht="30" x14ac:dyDescent="0.25">
      <c r="A2021" s="40" t="s">
        <v>4066</v>
      </c>
      <c r="B2021" s="40"/>
      <c r="C2021" s="41" t="s">
        <v>4067</v>
      </c>
      <c r="D2021" s="42" t="s">
        <v>21</v>
      </c>
      <c r="E2021" s="43">
        <v>15151.83</v>
      </c>
      <c r="F2021" s="43">
        <v>86.74</v>
      </c>
      <c r="G2021" s="43">
        <v>15238.57</v>
      </c>
      <c r="H2021" s="19">
        <f t="shared" si="31"/>
        <v>9</v>
      </c>
    </row>
    <row r="2022" spans="1:8" ht="30" x14ac:dyDescent="0.25">
      <c r="A2022" s="40" t="s">
        <v>4068</v>
      </c>
      <c r="B2022" s="40"/>
      <c r="C2022" s="41" t="s">
        <v>4069</v>
      </c>
      <c r="D2022" s="42" t="s">
        <v>21</v>
      </c>
      <c r="E2022" s="43">
        <v>19710.7</v>
      </c>
      <c r="F2022" s="43">
        <v>86.74</v>
      </c>
      <c r="G2022" s="43">
        <v>19797.439999999999</v>
      </c>
      <c r="H2022" s="19">
        <f t="shared" si="31"/>
        <v>9</v>
      </c>
    </row>
    <row r="2023" spans="1:8" ht="30" x14ac:dyDescent="0.25">
      <c r="A2023" s="40" t="s">
        <v>4070</v>
      </c>
      <c r="B2023" s="40"/>
      <c r="C2023" s="41" t="s">
        <v>4071</v>
      </c>
      <c r="D2023" s="42" t="s">
        <v>21</v>
      </c>
      <c r="E2023" s="43">
        <v>12.48</v>
      </c>
      <c r="F2023" s="43">
        <v>8.68</v>
      </c>
      <c r="G2023" s="43">
        <v>21.16</v>
      </c>
      <c r="H2023" s="19">
        <f t="shared" si="31"/>
        <v>9</v>
      </c>
    </row>
    <row r="2024" spans="1:8" ht="30" x14ac:dyDescent="0.25">
      <c r="A2024" s="40" t="s">
        <v>4072</v>
      </c>
      <c r="B2024" s="40"/>
      <c r="C2024" s="41" t="s">
        <v>4073</v>
      </c>
      <c r="D2024" s="42" t="s">
        <v>21</v>
      </c>
      <c r="E2024" s="43">
        <v>14.61</v>
      </c>
      <c r="F2024" s="43">
        <v>8.68</v>
      </c>
      <c r="G2024" s="43">
        <v>23.29</v>
      </c>
      <c r="H2024" s="19">
        <f t="shared" si="31"/>
        <v>9</v>
      </c>
    </row>
    <row r="2025" spans="1:8" ht="30" x14ac:dyDescent="0.25">
      <c r="A2025" s="40" t="s">
        <v>4074</v>
      </c>
      <c r="B2025" s="40"/>
      <c r="C2025" s="41" t="s">
        <v>4075</v>
      </c>
      <c r="D2025" s="42" t="s">
        <v>21</v>
      </c>
      <c r="E2025" s="43">
        <v>43.33</v>
      </c>
      <c r="F2025" s="43">
        <v>8.68</v>
      </c>
      <c r="G2025" s="43">
        <v>52.01</v>
      </c>
      <c r="H2025" s="19">
        <f t="shared" si="31"/>
        <v>9</v>
      </c>
    </row>
    <row r="2026" spans="1:8" ht="30" x14ac:dyDescent="0.25">
      <c r="A2026" s="40" t="s">
        <v>4076</v>
      </c>
      <c r="B2026" s="40"/>
      <c r="C2026" s="41" t="s">
        <v>4077</v>
      </c>
      <c r="D2026" s="42" t="s">
        <v>21</v>
      </c>
      <c r="E2026" s="43">
        <v>47.43</v>
      </c>
      <c r="F2026" s="43">
        <v>8.68</v>
      </c>
      <c r="G2026" s="43">
        <v>56.11</v>
      </c>
      <c r="H2026" s="19">
        <f t="shared" si="31"/>
        <v>9</v>
      </c>
    </row>
    <row r="2027" spans="1:8" ht="30" x14ac:dyDescent="0.25">
      <c r="A2027" s="40" t="s">
        <v>4078</v>
      </c>
      <c r="B2027" s="40"/>
      <c r="C2027" s="41" t="s">
        <v>4079</v>
      </c>
      <c r="D2027" s="42" t="s">
        <v>21</v>
      </c>
      <c r="E2027" s="43">
        <v>51.38</v>
      </c>
      <c r="F2027" s="43">
        <v>8.68</v>
      </c>
      <c r="G2027" s="43">
        <v>60.06</v>
      </c>
      <c r="H2027" s="19">
        <f t="shared" si="31"/>
        <v>9</v>
      </c>
    </row>
    <row r="2028" spans="1:8" ht="30" x14ac:dyDescent="0.25">
      <c r="A2028" s="40" t="s">
        <v>4080</v>
      </c>
      <c r="B2028" s="40"/>
      <c r="C2028" s="41" t="s">
        <v>4081</v>
      </c>
      <c r="D2028" s="42" t="s">
        <v>21</v>
      </c>
      <c r="E2028" s="43">
        <v>132.75</v>
      </c>
      <c r="F2028" s="43">
        <v>8.68</v>
      </c>
      <c r="G2028" s="43">
        <v>141.43</v>
      </c>
      <c r="H2028" s="19">
        <f t="shared" si="31"/>
        <v>9</v>
      </c>
    </row>
    <row r="2029" spans="1:8" ht="30" x14ac:dyDescent="0.25">
      <c r="A2029" s="40" t="s">
        <v>4082</v>
      </c>
      <c r="B2029" s="40"/>
      <c r="C2029" s="41" t="s">
        <v>4083</v>
      </c>
      <c r="D2029" s="42" t="s">
        <v>21</v>
      </c>
      <c r="E2029" s="43">
        <v>60.22</v>
      </c>
      <c r="F2029" s="43">
        <v>8.68</v>
      </c>
      <c r="G2029" s="43">
        <v>68.900000000000006</v>
      </c>
      <c r="H2029" s="19">
        <f t="shared" si="31"/>
        <v>9</v>
      </c>
    </row>
    <row r="2030" spans="1:8" ht="30" x14ac:dyDescent="0.25">
      <c r="A2030" s="40" t="s">
        <v>4084</v>
      </c>
      <c r="B2030" s="40"/>
      <c r="C2030" s="41" t="s">
        <v>4085</v>
      </c>
      <c r="D2030" s="42" t="s">
        <v>21</v>
      </c>
      <c r="E2030" s="43">
        <v>66.11</v>
      </c>
      <c r="F2030" s="43">
        <v>8.68</v>
      </c>
      <c r="G2030" s="43">
        <v>74.790000000000006</v>
      </c>
      <c r="H2030" s="19">
        <f t="shared" si="31"/>
        <v>9</v>
      </c>
    </row>
    <row r="2031" spans="1:8" ht="30" x14ac:dyDescent="0.25">
      <c r="A2031" s="40" t="s">
        <v>4086</v>
      </c>
      <c r="B2031" s="40"/>
      <c r="C2031" s="41" t="s">
        <v>4087</v>
      </c>
      <c r="D2031" s="42" t="s">
        <v>21</v>
      </c>
      <c r="E2031" s="43">
        <v>67.819999999999993</v>
      </c>
      <c r="F2031" s="43">
        <v>8.68</v>
      </c>
      <c r="G2031" s="43">
        <v>76.5</v>
      </c>
      <c r="H2031" s="19">
        <f t="shared" si="31"/>
        <v>9</v>
      </c>
    </row>
    <row r="2032" spans="1:8" ht="30" x14ac:dyDescent="0.25">
      <c r="A2032" s="40" t="s">
        <v>4088</v>
      </c>
      <c r="B2032" s="40"/>
      <c r="C2032" s="41" t="s">
        <v>4089</v>
      </c>
      <c r="D2032" s="42" t="s">
        <v>21</v>
      </c>
      <c r="E2032" s="43">
        <v>1537.11</v>
      </c>
      <c r="F2032" s="43">
        <v>8.68</v>
      </c>
      <c r="G2032" s="43">
        <v>1545.79</v>
      </c>
      <c r="H2032" s="19">
        <f t="shared" si="31"/>
        <v>9</v>
      </c>
    </row>
    <row r="2033" spans="1:8" ht="30" x14ac:dyDescent="0.25">
      <c r="A2033" s="40" t="s">
        <v>4090</v>
      </c>
      <c r="B2033" s="40"/>
      <c r="C2033" s="41" t="s">
        <v>4091</v>
      </c>
      <c r="D2033" s="42" t="s">
        <v>21</v>
      </c>
      <c r="E2033" s="43">
        <v>37851.019999999997</v>
      </c>
      <c r="F2033" s="43">
        <v>86.74</v>
      </c>
      <c r="G2033" s="43">
        <v>37937.760000000002</v>
      </c>
      <c r="H2033" s="19">
        <f t="shared" si="31"/>
        <v>9</v>
      </c>
    </row>
    <row r="2034" spans="1:8" ht="30" x14ac:dyDescent="0.25">
      <c r="A2034" s="40" t="s">
        <v>4092</v>
      </c>
      <c r="B2034" s="40"/>
      <c r="C2034" s="41" t="s">
        <v>4093</v>
      </c>
      <c r="D2034" s="42" t="s">
        <v>21</v>
      </c>
      <c r="E2034" s="43">
        <v>58021.27</v>
      </c>
      <c r="F2034" s="43">
        <v>86.74</v>
      </c>
      <c r="G2034" s="43">
        <v>58108.01</v>
      </c>
      <c r="H2034" s="19">
        <f t="shared" si="31"/>
        <v>9</v>
      </c>
    </row>
    <row r="2035" spans="1:8" ht="30" x14ac:dyDescent="0.25">
      <c r="A2035" s="40" t="s">
        <v>4094</v>
      </c>
      <c r="B2035" s="40"/>
      <c r="C2035" s="41" t="s">
        <v>4095</v>
      </c>
      <c r="D2035" s="42" t="s">
        <v>21</v>
      </c>
      <c r="E2035" s="43">
        <v>322680.19</v>
      </c>
      <c r="F2035" s="43">
        <v>43.37</v>
      </c>
      <c r="G2035" s="43">
        <v>322723.56</v>
      </c>
      <c r="H2035" s="19">
        <f t="shared" si="31"/>
        <v>9</v>
      </c>
    </row>
    <row r="2036" spans="1:8" x14ac:dyDescent="0.25">
      <c r="A2036" s="40" t="s">
        <v>4096</v>
      </c>
      <c r="B2036" s="40"/>
      <c r="C2036" s="41" t="s">
        <v>4097</v>
      </c>
      <c r="D2036" s="42"/>
      <c r="E2036" s="43"/>
      <c r="F2036" s="43"/>
      <c r="G2036" s="43"/>
      <c r="H2036" s="19">
        <f t="shared" si="31"/>
        <v>5</v>
      </c>
    </row>
    <row r="2037" spans="1:8" ht="30" x14ac:dyDescent="0.25">
      <c r="A2037" s="40" t="s">
        <v>4098</v>
      </c>
      <c r="B2037" s="40"/>
      <c r="C2037" s="41" t="s">
        <v>4099</v>
      </c>
      <c r="D2037" s="42" t="s">
        <v>21</v>
      </c>
      <c r="E2037" s="43">
        <v>2256.87</v>
      </c>
      <c r="F2037" s="43">
        <v>43.37</v>
      </c>
      <c r="G2037" s="43">
        <v>2300.2399999999998</v>
      </c>
      <c r="H2037" s="19">
        <f t="shared" si="31"/>
        <v>9</v>
      </c>
    </row>
    <row r="2038" spans="1:8" ht="30" x14ac:dyDescent="0.25">
      <c r="A2038" s="40" t="s">
        <v>4100</v>
      </c>
      <c r="B2038" s="40"/>
      <c r="C2038" s="41" t="s">
        <v>4101</v>
      </c>
      <c r="D2038" s="42" t="s">
        <v>21</v>
      </c>
      <c r="E2038" s="43">
        <v>1938.49</v>
      </c>
      <c r="F2038" s="43">
        <v>34.69</v>
      </c>
      <c r="G2038" s="43">
        <v>1973.18</v>
      </c>
      <c r="H2038" s="19">
        <f t="shared" si="31"/>
        <v>9</v>
      </c>
    </row>
    <row r="2039" spans="1:8" ht="30" x14ac:dyDescent="0.25">
      <c r="A2039" s="40" t="s">
        <v>4102</v>
      </c>
      <c r="B2039" s="40"/>
      <c r="C2039" s="41" t="s">
        <v>4103</v>
      </c>
      <c r="D2039" s="42" t="s">
        <v>21</v>
      </c>
      <c r="E2039" s="43">
        <v>1340.08</v>
      </c>
      <c r="F2039" s="43">
        <v>34.69</v>
      </c>
      <c r="G2039" s="43">
        <v>1374.77</v>
      </c>
      <c r="H2039" s="19">
        <f t="shared" si="31"/>
        <v>9</v>
      </c>
    </row>
    <row r="2040" spans="1:8" ht="30" x14ac:dyDescent="0.25">
      <c r="A2040" s="40" t="s">
        <v>4104</v>
      </c>
      <c r="B2040" s="40"/>
      <c r="C2040" s="41" t="s">
        <v>4105</v>
      </c>
      <c r="D2040" s="42" t="s">
        <v>21</v>
      </c>
      <c r="E2040" s="43">
        <v>2042.12</v>
      </c>
      <c r="F2040" s="43">
        <v>43.37</v>
      </c>
      <c r="G2040" s="43">
        <v>2085.4899999999998</v>
      </c>
      <c r="H2040" s="19">
        <f t="shared" si="31"/>
        <v>9</v>
      </c>
    </row>
    <row r="2041" spans="1:8" ht="30" x14ac:dyDescent="0.25">
      <c r="A2041" s="40" t="s">
        <v>4106</v>
      </c>
      <c r="B2041" s="40"/>
      <c r="C2041" s="41" t="s">
        <v>4107</v>
      </c>
      <c r="D2041" s="42" t="s">
        <v>21</v>
      </c>
      <c r="E2041" s="43">
        <v>2159.1999999999998</v>
      </c>
      <c r="F2041" s="43">
        <v>52.05</v>
      </c>
      <c r="G2041" s="43">
        <v>2211.25</v>
      </c>
      <c r="H2041" s="19">
        <f t="shared" si="31"/>
        <v>9</v>
      </c>
    </row>
    <row r="2042" spans="1:8" ht="30" x14ac:dyDescent="0.25">
      <c r="A2042" s="40" t="s">
        <v>4108</v>
      </c>
      <c r="B2042" s="40"/>
      <c r="C2042" s="41" t="s">
        <v>4109</v>
      </c>
      <c r="D2042" s="42" t="s">
        <v>21</v>
      </c>
      <c r="E2042" s="43">
        <v>4793.13</v>
      </c>
      <c r="F2042" s="43">
        <v>65.06</v>
      </c>
      <c r="G2042" s="43">
        <v>4858.1899999999996</v>
      </c>
      <c r="H2042" s="19">
        <f t="shared" si="31"/>
        <v>9</v>
      </c>
    </row>
    <row r="2043" spans="1:8" ht="30" x14ac:dyDescent="0.25">
      <c r="A2043" s="40" t="s">
        <v>4110</v>
      </c>
      <c r="B2043" s="40"/>
      <c r="C2043" s="41" t="s">
        <v>4111</v>
      </c>
      <c r="D2043" s="42" t="s">
        <v>21</v>
      </c>
      <c r="E2043" s="43">
        <v>9418.65</v>
      </c>
      <c r="F2043" s="43">
        <v>65.06</v>
      </c>
      <c r="G2043" s="43">
        <v>9483.7099999999991</v>
      </c>
      <c r="H2043" s="19">
        <f t="shared" si="31"/>
        <v>9</v>
      </c>
    </row>
    <row r="2044" spans="1:8" ht="45" x14ac:dyDescent="0.25">
      <c r="A2044" s="40" t="s">
        <v>4112</v>
      </c>
      <c r="B2044" s="40"/>
      <c r="C2044" s="41" t="s">
        <v>4113</v>
      </c>
      <c r="D2044" s="42" t="s">
        <v>21</v>
      </c>
      <c r="E2044" s="43">
        <v>1244.6199999999999</v>
      </c>
      <c r="F2044" s="43">
        <v>34.69</v>
      </c>
      <c r="G2044" s="43">
        <v>1279.31</v>
      </c>
      <c r="H2044" s="19">
        <f t="shared" si="31"/>
        <v>9</v>
      </c>
    </row>
    <row r="2045" spans="1:8" ht="45" x14ac:dyDescent="0.25">
      <c r="A2045" s="40" t="s">
        <v>4114</v>
      </c>
      <c r="B2045" s="40"/>
      <c r="C2045" s="41" t="s">
        <v>4115</v>
      </c>
      <c r="D2045" s="42" t="s">
        <v>21</v>
      </c>
      <c r="E2045" s="43">
        <v>1769.81</v>
      </c>
      <c r="F2045" s="43">
        <v>34.69</v>
      </c>
      <c r="G2045" s="43">
        <v>1804.5</v>
      </c>
      <c r="H2045" s="19">
        <f t="shared" si="31"/>
        <v>9</v>
      </c>
    </row>
    <row r="2046" spans="1:8" ht="30" x14ac:dyDescent="0.25">
      <c r="A2046" s="40" t="s">
        <v>4116</v>
      </c>
      <c r="B2046" s="40"/>
      <c r="C2046" s="41" t="s">
        <v>4117</v>
      </c>
      <c r="D2046" s="42" t="s">
        <v>21</v>
      </c>
      <c r="E2046" s="43">
        <v>3800.74</v>
      </c>
      <c r="F2046" s="43">
        <v>34.69</v>
      </c>
      <c r="G2046" s="43">
        <v>3835.43</v>
      </c>
      <c r="H2046" s="19">
        <f t="shared" si="31"/>
        <v>9</v>
      </c>
    </row>
    <row r="2047" spans="1:8" ht="30" x14ac:dyDescent="0.25">
      <c r="A2047" s="40" t="s">
        <v>4118</v>
      </c>
      <c r="B2047" s="40"/>
      <c r="C2047" s="41" t="s">
        <v>4119</v>
      </c>
      <c r="D2047" s="42" t="s">
        <v>21</v>
      </c>
      <c r="E2047" s="43">
        <v>4392.43</v>
      </c>
      <c r="F2047" s="43">
        <v>43.37</v>
      </c>
      <c r="G2047" s="43">
        <v>4435.8</v>
      </c>
      <c r="H2047" s="19">
        <f t="shared" si="31"/>
        <v>9</v>
      </c>
    </row>
    <row r="2048" spans="1:8" ht="30" x14ac:dyDescent="0.25">
      <c r="A2048" s="40" t="s">
        <v>4120</v>
      </c>
      <c r="B2048" s="40"/>
      <c r="C2048" s="41" t="s">
        <v>4121</v>
      </c>
      <c r="D2048" s="42" t="s">
        <v>21</v>
      </c>
      <c r="E2048" s="43">
        <v>8799.49</v>
      </c>
      <c r="F2048" s="43">
        <v>52.05</v>
      </c>
      <c r="G2048" s="43">
        <v>8851.5400000000009</v>
      </c>
      <c r="H2048" s="19">
        <f t="shared" si="31"/>
        <v>9</v>
      </c>
    </row>
    <row r="2049" spans="1:8" ht="30" x14ac:dyDescent="0.25">
      <c r="A2049" s="40" t="s">
        <v>4122</v>
      </c>
      <c r="B2049" s="40"/>
      <c r="C2049" s="41" t="s">
        <v>4123</v>
      </c>
      <c r="D2049" s="42" t="s">
        <v>21</v>
      </c>
      <c r="E2049" s="43">
        <v>325.69</v>
      </c>
      <c r="F2049" s="43">
        <v>34.69</v>
      </c>
      <c r="G2049" s="43">
        <v>360.38</v>
      </c>
      <c r="H2049" s="19">
        <f t="shared" si="31"/>
        <v>9</v>
      </c>
    </row>
    <row r="2050" spans="1:8" ht="30" x14ac:dyDescent="0.25">
      <c r="A2050" s="40" t="s">
        <v>4124</v>
      </c>
      <c r="B2050" s="40"/>
      <c r="C2050" s="41" t="s">
        <v>4125</v>
      </c>
      <c r="D2050" s="42" t="s">
        <v>21</v>
      </c>
      <c r="E2050" s="43">
        <v>721.8</v>
      </c>
      <c r="F2050" s="43">
        <v>34.69</v>
      </c>
      <c r="G2050" s="43">
        <v>756.49</v>
      </c>
      <c r="H2050" s="19">
        <f t="shared" si="31"/>
        <v>9</v>
      </c>
    </row>
    <row r="2051" spans="1:8" ht="30" x14ac:dyDescent="0.25">
      <c r="A2051" s="40" t="s">
        <v>4126</v>
      </c>
      <c r="B2051" s="40"/>
      <c r="C2051" s="41" t="s">
        <v>4127</v>
      </c>
      <c r="D2051" s="42" t="s">
        <v>21</v>
      </c>
      <c r="E2051" s="43">
        <v>990.33</v>
      </c>
      <c r="F2051" s="43">
        <v>43.37</v>
      </c>
      <c r="G2051" s="43">
        <v>1033.7</v>
      </c>
      <c r="H2051" s="19">
        <f t="shared" si="31"/>
        <v>9</v>
      </c>
    </row>
    <row r="2052" spans="1:8" ht="30" x14ac:dyDescent="0.25">
      <c r="A2052" s="40" t="s">
        <v>4128</v>
      </c>
      <c r="B2052" s="40"/>
      <c r="C2052" s="41" t="s">
        <v>4129</v>
      </c>
      <c r="D2052" s="42" t="s">
        <v>21</v>
      </c>
      <c r="E2052" s="43">
        <v>1826.4</v>
      </c>
      <c r="F2052" s="43">
        <v>52.05</v>
      </c>
      <c r="G2052" s="43">
        <v>1878.45</v>
      </c>
      <c r="H2052" s="19">
        <f t="shared" si="31"/>
        <v>9</v>
      </c>
    </row>
    <row r="2053" spans="1:8" ht="30" x14ac:dyDescent="0.25">
      <c r="A2053" s="40" t="s">
        <v>4130</v>
      </c>
      <c r="B2053" s="40"/>
      <c r="C2053" s="41" t="s">
        <v>4131</v>
      </c>
      <c r="D2053" s="42" t="s">
        <v>21</v>
      </c>
      <c r="E2053" s="43">
        <v>5320.28</v>
      </c>
      <c r="F2053" s="43">
        <v>52.05</v>
      </c>
      <c r="G2053" s="43">
        <v>5372.33</v>
      </c>
      <c r="H2053" s="19">
        <f t="shared" si="31"/>
        <v>9</v>
      </c>
    </row>
    <row r="2054" spans="1:8" ht="30" x14ac:dyDescent="0.25">
      <c r="A2054" s="40" t="s">
        <v>4132</v>
      </c>
      <c r="B2054" s="40"/>
      <c r="C2054" s="41" t="s">
        <v>4133</v>
      </c>
      <c r="D2054" s="42" t="s">
        <v>21</v>
      </c>
      <c r="E2054" s="43">
        <v>6897.75</v>
      </c>
      <c r="F2054" s="43">
        <v>65.06</v>
      </c>
      <c r="G2054" s="43">
        <v>6962.81</v>
      </c>
      <c r="H2054" s="19">
        <f t="shared" si="31"/>
        <v>9</v>
      </c>
    </row>
    <row r="2055" spans="1:8" ht="30" x14ac:dyDescent="0.25">
      <c r="A2055" s="40" t="s">
        <v>4134</v>
      </c>
      <c r="B2055" s="40"/>
      <c r="C2055" s="41" t="s">
        <v>4135</v>
      </c>
      <c r="D2055" s="42" t="s">
        <v>21</v>
      </c>
      <c r="E2055" s="43">
        <v>9964.51</v>
      </c>
      <c r="F2055" s="43">
        <v>78.06</v>
      </c>
      <c r="G2055" s="43">
        <v>10042.57</v>
      </c>
      <c r="H2055" s="19">
        <f t="shared" si="31"/>
        <v>9</v>
      </c>
    </row>
    <row r="2056" spans="1:8" ht="30" x14ac:dyDescent="0.25">
      <c r="A2056" s="40" t="s">
        <v>4136</v>
      </c>
      <c r="B2056" s="40"/>
      <c r="C2056" s="41" t="s">
        <v>4137</v>
      </c>
      <c r="D2056" s="42" t="s">
        <v>21</v>
      </c>
      <c r="E2056" s="43">
        <v>9683.41</v>
      </c>
      <c r="F2056" s="43">
        <v>99.9</v>
      </c>
      <c r="G2056" s="43">
        <v>9783.31</v>
      </c>
      <c r="H2056" s="19">
        <f t="shared" si="31"/>
        <v>9</v>
      </c>
    </row>
    <row r="2057" spans="1:8" x14ac:dyDescent="0.25">
      <c r="A2057" s="40" t="s">
        <v>4138</v>
      </c>
      <c r="B2057" s="40"/>
      <c r="C2057" s="41" t="s">
        <v>4139</v>
      </c>
      <c r="D2057" s="42" t="s">
        <v>21</v>
      </c>
      <c r="E2057" s="43">
        <v>77.760000000000005</v>
      </c>
      <c r="F2057" s="43">
        <v>8.68</v>
      </c>
      <c r="G2057" s="43">
        <v>86.44</v>
      </c>
      <c r="H2057" s="19">
        <f t="shared" ref="H2057:H2120" si="32">LEN(A2057)</f>
        <v>9</v>
      </c>
    </row>
    <row r="2058" spans="1:8" ht="30" x14ac:dyDescent="0.25">
      <c r="A2058" s="40" t="s">
        <v>4140</v>
      </c>
      <c r="B2058" s="40"/>
      <c r="C2058" s="41" t="s">
        <v>4141</v>
      </c>
      <c r="D2058" s="42" t="s">
        <v>21</v>
      </c>
      <c r="E2058" s="43">
        <v>778.33</v>
      </c>
      <c r="F2058" s="43">
        <v>34.69</v>
      </c>
      <c r="G2058" s="43">
        <v>813.02</v>
      </c>
      <c r="H2058" s="19">
        <f t="shared" si="32"/>
        <v>9</v>
      </c>
    </row>
    <row r="2059" spans="1:8" x14ac:dyDescent="0.25">
      <c r="A2059" s="40" t="s">
        <v>4142</v>
      </c>
      <c r="B2059" s="40"/>
      <c r="C2059" s="41" t="s">
        <v>4143</v>
      </c>
      <c r="D2059" s="42"/>
      <c r="E2059" s="43"/>
      <c r="F2059" s="43"/>
      <c r="G2059" s="43"/>
      <c r="H2059" s="19">
        <f t="shared" si="32"/>
        <v>5</v>
      </c>
    </row>
    <row r="2060" spans="1:8" ht="30" x14ac:dyDescent="0.25">
      <c r="A2060" s="40" t="s">
        <v>4144</v>
      </c>
      <c r="B2060" s="40"/>
      <c r="C2060" s="41" t="s">
        <v>4145</v>
      </c>
      <c r="D2060" s="42" t="s">
        <v>21</v>
      </c>
      <c r="E2060" s="43">
        <v>2510.9899999999998</v>
      </c>
      <c r="F2060" s="43">
        <v>211.3</v>
      </c>
      <c r="G2060" s="43">
        <v>2722.29</v>
      </c>
      <c r="H2060" s="19">
        <f t="shared" si="32"/>
        <v>9</v>
      </c>
    </row>
    <row r="2061" spans="1:8" ht="30" x14ac:dyDescent="0.25">
      <c r="A2061" s="40" t="s">
        <v>4146</v>
      </c>
      <c r="B2061" s="40"/>
      <c r="C2061" s="41" t="s">
        <v>4147</v>
      </c>
      <c r="D2061" s="42" t="s">
        <v>21</v>
      </c>
      <c r="E2061" s="43">
        <v>1785.06</v>
      </c>
      <c r="F2061" s="43">
        <v>211.3</v>
      </c>
      <c r="G2061" s="43">
        <v>1996.36</v>
      </c>
      <c r="H2061" s="19">
        <f t="shared" si="32"/>
        <v>9</v>
      </c>
    </row>
    <row r="2062" spans="1:8" ht="30" x14ac:dyDescent="0.25">
      <c r="A2062" s="40" t="s">
        <v>4148</v>
      </c>
      <c r="B2062" s="40"/>
      <c r="C2062" s="41" t="s">
        <v>4149</v>
      </c>
      <c r="D2062" s="42" t="s">
        <v>21</v>
      </c>
      <c r="E2062" s="43">
        <v>450.38</v>
      </c>
      <c r="F2062" s="43">
        <v>77.97</v>
      </c>
      <c r="G2062" s="43">
        <v>528.35</v>
      </c>
      <c r="H2062" s="19">
        <f t="shared" si="32"/>
        <v>9</v>
      </c>
    </row>
    <row r="2063" spans="1:8" ht="30" x14ac:dyDescent="0.25">
      <c r="A2063" s="40" t="s">
        <v>4150</v>
      </c>
      <c r="B2063" s="40"/>
      <c r="C2063" s="41" t="s">
        <v>4151</v>
      </c>
      <c r="D2063" s="42" t="s">
        <v>21</v>
      </c>
      <c r="E2063" s="43">
        <v>527.9</v>
      </c>
      <c r="F2063" s="43">
        <v>77.97</v>
      </c>
      <c r="G2063" s="43">
        <v>605.87</v>
      </c>
      <c r="H2063" s="19">
        <f t="shared" si="32"/>
        <v>9</v>
      </c>
    </row>
    <row r="2064" spans="1:8" ht="30" x14ac:dyDescent="0.25">
      <c r="A2064" s="40" t="s">
        <v>4152</v>
      </c>
      <c r="B2064" s="40"/>
      <c r="C2064" s="41" t="s">
        <v>4153</v>
      </c>
      <c r="D2064" s="42" t="s">
        <v>21</v>
      </c>
      <c r="E2064" s="43">
        <v>428.23</v>
      </c>
      <c r="F2064" s="43">
        <v>77.97</v>
      </c>
      <c r="G2064" s="43">
        <v>506.2</v>
      </c>
      <c r="H2064" s="19">
        <f t="shared" si="32"/>
        <v>9</v>
      </c>
    </row>
    <row r="2065" spans="1:8" ht="30" x14ac:dyDescent="0.25">
      <c r="A2065" s="40" t="s">
        <v>4154</v>
      </c>
      <c r="B2065" s="40"/>
      <c r="C2065" s="41" t="s">
        <v>4155</v>
      </c>
      <c r="D2065" s="42" t="s">
        <v>21</v>
      </c>
      <c r="E2065" s="43">
        <v>1352.04</v>
      </c>
      <c r="F2065" s="43">
        <v>211.3</v>
      </c>
      <c r="G2065" s="43">
        <v>1563.34</v>
      </c>
      <c r="H2065" s="19">
        <f t="shared" si="32"/>
        <v>9</v>
      </c>
    </row>
    <row r="2066" spans="1:8" ht="30" x14ac:dyDescent="0.25">
      <c r="A2066" s="40" t="s">
        <v>4156</v>
      </c>
      <c r="B2066" s="40"/>
      <c r="C2066" s="41" t="s">
        <v>4157</v>
      </c>
      <c r="D2066" s="42" t="s">
        <v>21</v>
      </c>
      <c r="E2066" s="43">
        <v>1590.4</v>
      </c>
      <c r="F2066" s="43">
        <v>211.3</v>
      </c>
      <c r="G2066" s="43">
        <v>1801.7</v>
      </c>
      <c r="H2066" s="19">
        <f t="shared" si="32"/>
        <v>9</v>
      </c>
    </row>
    <row r="2067" spans="1:8" x14ac:dyDescent="0.25">
      <c r="A2067" s="40" t="s">
        <v>4158</v>
      </c>
      <c r="B2067" s="40"/>
      <c r="C2067" s="41" t="s">
        <v>4159</v>
      </c>
      <c r="D2067" s="42"/>
      <c r="E2067" s="43"/>
      <c r="F2067" s="43"/>
      <c r="G2067" s="43"/>
      <c r="H2067" s="19">
        <f t="shared" si="32"/>
        <v>5</v>
      </c>
    </row>
    <row r="2068" spans="1:8" ht="30" x14ac:dyDescent="0.25">
      <c r="A2068" s="40" t="s">
        <v>4160</v>
      </c>
      <c r="B2068" s="40"/>
      <c r="C2068" s="41" t="s">
        <v>4161</v>
      </c>
      <c r="D2068" s="42" t="s">
        <v>4162</v>
      </c>
      <c r="E2068" s="43">
        <v>569.22</v>
      </c>
      <c r="F2068" s="43">
        <v>0.54</v>
      </c>
      <c r="G2068" s="43">
        <v>569.76</v>
      </c>
      <c r="H2068" s="19">
        <f t="shared" si="32"/>
        <v>9</v>
      </c>
    </row>
    <row r="2069" spans="1:8" ht="30" x14ac:dyDescent="0.25">
      <c r="A2069" s="40" t="s">
        <v>4163</v>
      </c>
      <c r="B2069" s="40"/>
      <c r="C2069" s="41" t="s">
        <v>4164</v>
      </c>
      <c r="D2069" s="42" t="s">
        <v>4162</v>
      </c>
      <c r="E2069" s="43">
        <v>177.68</v>
      </c>
      <c r="F2069" s="43">
        <v>0.54</v>
      </c>
      <c r="G2069" s="43">
        <v>178.22</v>
      </c>
      <c r="H2069" s="19">
        <f t="shared" si="32"/>
        <v>9</v>
      </c>
    </row>
    <row r="2070" spans="1:8" x14ac:dyDescent="0.25">
      <c r="A2070" s="40" t="s">
        <v>4165</v>
      </c>
      <c r="B2070" s="40"/>
      <c r="C2070" s="41" t="s">
        <v>4166</v>
      </c>
      <c r="D2070" s="42"/>
      <c r="E2070" s="43"/>
      <c r="F2070" s="43"/>
      <c r="G2070" s="43"/>
      <c r="H2070" s="19">
        <f t="shared" si="32"/>
        <v>5</v>
      </c>
    </row>
    <row r="2071" spans="1:8" x14ac:dyDescent="0.25">
      <c r="A2071" s="40" t="s">
        <v>4167</v>
      </c>
      <c r="B2071" s="40"/>
      <c r="C2071" s="41" t="s">
        <v>4168</v>
      </c>
      <c r="D2071" s="42" t="s">
        <v>21</v>
      </c>
      <c r="E2071" s="43">
        <v>218.26</v>
      </c>
      <c r="F2071" s="43">
        <v>10.84</v>
      </c>
      <c r="G2071" s="43">
        <v>229.1</v>
      </c>
      <c r="H2071" s="19">
        <f t="shared" si="32"/>
        <v>9</v>
      </c>
    </row>
    <row r="2072" spans="1:8" x14ac:dyDescent="0.25">
      <c r="A2072" s="40" t="s">
        <v>4169</v>
      </c>
      <c r="B2072" s="40"/>
      <c r="C2072" s="41" t="s">
        <v>4170</v>
      </c>
      <c r="D2072" s="42" t="s">
        <v>21</v>
      </c>
      <c r="E2072" s="43">
        <v>234.42</v>
      </c>
      <c r="F2072" s="43">
        <v>10.84</v>
      </c>
      <c r="G2072" s="43">
        <v>245.26</v>
      </c>
      <c r="H2072" s="19">
        <f t="shared" si="32"/>
        <v>9</v>
      </c>
    </row>
    <row r="2073" spans="1:8" x14ac:dyDescent="0.25">
      <c r="A2073" s="40" t="s">
        <v>4171</v>
      </c>
      <c r="B2073" s="40"/>
      <c r="C2073" s="41" t="s">
        <v>4172</v>
      </c>
      <c r="D2073" s="42" t="s">
        <v>21</v>
      </c>
      <c r="E2073" s="43">
        <v>316.08999999999997</v>
      </c>
      <c r="F2073" s="43">
        <v>10.84</v>
      </c>
      <c r="G2073" s="43">
        <v>326.93</v>
      </c>
      <c r="H2073" s="19">
        <f t="shared" si="32"/>
        <v>9</v>
      </c>
    </row>
    <row r="2074" spans="1:8" x14ac:dyDescent="0.25">
      <c r="A2074" s="40" t="s">
        <v>4173</v>
      </c>
      <c r="B2074" s="40"/>
      <c r="C2074" s="41" t="s">
        <v>4174</v>
      </c>
      <c r="D2074" s="42" t="s">
        <v>21</v>
      </c>
      <c r="E2074" s="43">
        <v>311.97000000000003</v>
      </c>
      <c r="F2074" s="43">
        <v>10.84</v>
      </c>
      <c r="G2074" s="43">
        <v>322.81</v>
      </c>
      <c r="H2074" s="19">
        <f t="shared" si="32"/>
        <v>9</v>
      </c>
    </row>
    <row r="2075" spans="1:8" x14ac:dyDescent="0.25">
      <c r="A2075" s="40" t="s">
        <v>4175</v>
      </c>
      <c r="B2075" s="40"/>
      <c r="C2075" s="41" t="s">
        <v>4176</v>
      </c>
      <c r="D2075" s="42" t="s">
        <v>21</v>
      </c>
      <c r="E2075" s="43">
        <v>366.69</v>
      </c>
      <c r="F2075" s="43">
        <v>10.84</v>
      </c>
      <c r="G2075" s="43">
        <v>377.53</v>
      </c>
      <c r="H2075" s="19">
        <f t="shared" si="32"/>
        <v>9</v>
      </c>
    </row>
    <row r="2076" spans="1:8" x14ac:dyDescent="0.25">
      <c r="A2076" s="40" t="s">
        <v>4177</v>
      </c>
      <c r="B2076" s="40"/>
      <c r="C2076" s="41" t="s">
        <v>4178</v>
      </c>
      <c r="D2076" s="42" t="s">
        <v>21</v>
      </c>
      <c r="E2076" s="43">
        <v>404.3</v>
      </c>
      <c r="F2076" s="43">
        <v>10.84</v>
      </c>
      <c r="G2076" s="43">
        <v>415.14</v>
      </c>
      <c r="H2076" s="19">
        <f t="shared" si="32"/>
        <v>9</v>
      </c>
    </row>
    <row r="2077" spans="1:8" x14ac:dyDescent="0.25">
      <c r="A2077" s="40" t="s">
        <v>4179</v>
      </c>
      <c r="B2077" s="40"/>
      <c r="C2077" s="41" t="s">
        <v>4180</v>
      </c>
      <c r="D2077" s="42" t="s">
        <v>21</v>
      </c>
      <c r="E2077" s="43">
        <v>353.78</v>
      </c>
      <c r="F2077" s="43">
        <v>10.84</v>
      </c>
      <c r="G2077" s="43">
        <v>364.62</v>
      </c>
      <c r="H2077" s="19">
        <f t="shared" si="32"/>
        <v>9</v>
      </c>
    </row>
    <row r="2078" spans="1:8" x14ac:dyDescent="0.25">
      <c r="A2078" s="40" t="s">
        <v>4181</v>
      </c>
      <c r="B2078" s="40"/>
      <c r="C2078" s="41" t="s">
        <v>4182</v>
      </c>
      <c r="D2078" s="42" t="s">
        <v>21</v>
      </c>
      <c r="E2078" s="43">
        <v>2148.1799999999998</v>
      </c>
      <c r="F2078" s="43">
        <v>10.84</v>
      </c>
      <c r="G2078" s="43">
        <v>2159.02</v>
      </c>
      <c r="H2078" s="19">
        <f t="shared" si="32"/>
        <v>9</v>
      </c>
    </row>
    <row r="2079" spans="1:8" x14ac:dyDescent="0.25">
      <c r="A2079" s="40" t="s">
        <v>4183</v>
      </c>
      <c r="B2079" s="40"/>
      <c r="C2079" s="41" t="s">
        <v>4184</v>
      </c>
      <c r="D2079" s="42" t="s">
        <v>21</v>
      </c>
      <c r="E2079" s="43">
        <v>292.31</v>
      </c>
      <c r="F2079" s="43">
        <v>10.84</v>
      </c>
      <c r="G2079" s="43">
        <v>303.14999999999998</v>
      </c>
      <c r="H2079" s="19">
        <f t="shared" si="32"/>
        <v>9</v>
      </c>
    </row>
    <row r="2080" spans="1:8" x14ac:dyDescent="0.25">
      <c r="A2080" s="40" t="s">
        <v>4185</v>
      </c>
      <c r="B2080" s="40"/>
      <c r="C2080" s="41" t="s">
        <v>4186</v>
      </c>
      <c r="D2080" s="42"/>
      <c r="E2080" s="43"/>
      <c r="F2080" s="43"/>
      <c r="G2080" s="43"/>
      <c r="H2080" s="19">
        <f t="shared" si="32"/>
        <v>5</v>
      </c>
    </row>
    <row r="2081" spans="1:8" ht="30" x14ac:dyDescent="0.25">
      <c r="A2081" s="40" t="s">
        <v>4187</v>
      </c>
      <c r="B2081" s="40"/>
      <c r="C2081" s="41" t="s">
        <v>4188</v>
      </c>
      <c r="D2081" s="42" t="s">
        <v>21</v>
      </c>
      <c r="E2081" s="43">
        <v>3658.51</v>
      </c>
      <c r="F2081" s="43">
        <v>65.760000000000005</v>
      </c>
      <c r="G2081" s="43">
        <v>3724.27</v>
      </c>
      <c r="H2081" s="19">
        <f t="shared" si="32"/>
        <v>9</v>
      </c>
    </row>
    <row r="2082" spans="1:8" ht="30" x14ac:dyDescent="0.25">
      <c r="A2082" s="40" t="s">
        <v>4189</v>
      </c>
      <c r="B2082" s="40"/>
      <c r="C2082" s="41" t="s">
        <v>4190</v>
      </c>
      <c r="D2082" s="42" t="s">
        <v>21</v>
      </c>
      <c r="E2082" s="43">
        <v>4284.3900000000003</v>
      </c>
      <c r="F2082" s="43">
        <v>65.760000000000005</v>
      </c>
      <c r="G2082" s="43">
        <v>4350.1499999999996</v>
      </c>
      <c r="H2082" s="19">
        <f t="shared" si="32"/>
        <v>9</v>
      </c>
    </row>
    <row r="2083" spans="1:8" ht="30" x14ac:dyDescent="0.25">
      <c r="A2083" s="40" t="s">
        <v>4191</v>
      </c>
      <c r="B2083" s="40"/>
      <c r="C2083" s="41" t="s">
        <v>4192</v>
      </c>
      <c r="D2083" s="42" t="s">
        <v>21</v>
      </c>
      <c r="E2083" s="43">
        <v>2743.42</v>
      </c>
      <c r="F2083" s="43">
        <v>65.760000000000005</v>
      </c>
      <c r="G2083" s="43">
        <v>2809.18</v>
      </c>
      <c r="H2083" s="19">
        <f t="shared" si="32"/>
        <v>9</v>
      </c>
    </row>
    <row r="2084" spans="1:8" x14ac:dyDescent="0.25">
      <c r="A2084" s="40" t="s">
        <v>4193</v>
      </c>
      <c r="B2084" s="40"/>
      <c r="C2084" s="41" t="s">
        <v>4194</v>
      </c>
      <c r="D2084" s="42"/>
      <c r="E2084" s="43"/>
      <c r="F2084" s="43"/>
      <c r="G2084" s="43"/>
      <c r="H2084" s="19">
        <f t="shared" si="32"/>
        <v>5</v>
      </c>
    </row>
    <row r="2085" spans="1:8" x14ac:dyDescent="0.25">
      <c r="A2085" s="40" t="s">
        <v>4195</v>
      </c>
      <c r="B2085" s="40"/>
      <c r="C2085" s="41" t="s">
        <v>4196</v>
      </c>
      <c r="D2085" s="42" t="s">
        <v>21</v>
      </c>
      <c r="E2085" s="43">
        <v>300.95999999999998</v>
      </c>
      <c r="F2085" s="43">
        <v>65.760000000000005</v>
      </c>
      <c r="G2085" s="43">
        <v>366.72</v>
      </c>
      <c r="H2085" s="19">
        <f t="shared" si="32"/>
        <v>9</v>
      </c>
    </row>
    <row r="2086" spans="1:8" x14ac:dyDescent="0.25">
      <c r="A2086" s="40" t="s">
        <v>4197</v>
      </c>
      <c r="B2086" s="40"/>
      <c r="C2086" s="41" t="s">
        <v>4198</v>
      </c>
      <c r="D2086" s="42" t="s">
        <v>21</v>
      </c>
      <c r="E2086" s="43">
        <v>232.08</v>
      </c>
      <c r="F2086" s="43">
        <v>65.760000000000005</v>
      </c>
      <c r="G2086" s="43">
        <v>297.83999999999997</v>
      </c>
      <c r="H2086" s="19">
        <f t="shared" si="32"/>
        <v>9</v>
      </c>
    </row>
    <row r="2087" spans="1:8" x14ac:dyDescent="0.25">
      <c r="A2087" s="40" t="s">
        <v>4199</v>
      </c>
      <c r="B2087" s="40"/>
      <c r="C2087" s="41" t="s">
        <v>4200</v>
      </c>
      <c r="D2087" s="42" t="s">
        <v>21</v>
      </c>
      <c r="E2087" s="43">
        <v>543.99</v>
      </c>
      <c r="F2087" s="43">
        <v>65.760000000000005</v>
      </c>
      <c r="G2087" s="43">
        <v>609.75</v>
      </c>
      <c r="H2087" s="19">
        <f t="shared" si="32"/>
        <v>9</v>
      </c>
    </row>
    <row r="2088" spans="1:8" x14ac:dyDescent="0.25">
      <c r="A2088" s="40" t="s">
        <v>4201</v>
      </c>
      <c r="B2088" s="40"/>
      <c r="C2088" s="41" t="s">
        <v>4202</v>
      </c>
      <c r="D2088" s="42" t="s">
        <v>21</v>
      </c>
      <c r="E2088" s="43">
        <v>188.37</v>
      </c>
      <c r="F2088" s="43">
        <v>65.760000000000005</v>
      </c>
      <c r="G2088" s="43">
        <v>254.13</v>
      </c>
      <c r="H2088" s="19">
        <f t="shared" si="32"/>
        <v>9</v>
      </c>
    </row>
    <row r="2089" spans="1:8" x14ac:dyDescent="0.25">
      <c r="A2089" s="40" t="s">
        <v>4203</v>
      </c>
      <c r="B2089" s="40"/>
      <c r="C2089" s="41" t="s">
        <v>4204</v>
      </c>
      <c r="D2089" s="42"/>
      <c r="E2089" s="43"/>
      <c r="F2089" s="43"/>
      <c r="G2089" s="43"/>
      <c r="H2089" s="19">
        <f t="shared" si="32"/>
        <v>5</v>
      </c>
    </row>
    <row r="2090" spans="1:8" x14ac:dyDescent="0.25">
      <c r="A2090" s="40" t="s">
        <v>4205</v>
      </c>
      <c r="B2090" s="40"/>
      <c r="C2090" s="41" t="s">
        <v>4206</v>
      </c>
      <c r="D2090" s="42" t="s">
        <v>21</v>
      </c>
      <c r="E2090" s="43">
        <v>30.23</v>
      </c>
      <c r="F2090" s="43">
        <v>6.51</v>
      </c>
      <c r="G2090" s="43">
        <v>36.74</v>
      </c>
      <c r="H2090" s="19">
        <f t="shared" si="32"/>
        <v>9</v>
      </c>
    </row>
    <row r="2091" spans="1:8" ht="30" x14ac:dyDescent="0.25">
      <c r="A2091" s="40" t="s">
        <v>4207</v>
      </c>
      <c r="B2091" s="40"/>
      <c r="C2091" s="41" t="s">
        <v>8303</v>
      </c>
      <c r="D2091" s="42" t="s">
        <v>21</v>
      </c>
      <c r="E2091" s="43">
        <v>48.46</v>
      </c>
      <c r="F2091" s="43">
        <v>2.17</v>
      </c>
      <c r="G2091" s="43">
        <v>50.63</v>
      </c>
      <c r="H2091" s="19">
        <f t="shared" si="32"/>
        <v>9</v>
      </c>
    </row>
    <row r="2092" spans="1:8" x14ac:dyDescent="0.25">
      <c r="A2092" s="40" t="s">
        <v>4209</v>
      </c>
      <c r="B2092" s="40"/>
      <c r="C2092" s="41" t="s">
        <v>4210</v>
      </c>
      <c r="D2092" s="42" t="s">
        <v>21</v>
      </c>
      <c r="E2092" s="43">
        <v>20.87</v>
      </c>
      <c r="F2092" s="43">
        <v>6.51</v>
      </c>
      <c r="G2092" s="43">
        <v>27.38</v>
      </c>
      <c r="H2092" s="19">
        <f t="shared" si="32"/>
        <v>9</v>
      </c>
    </row>
    <row r="2093" spans="1:8" ht="30" x14ac:dyDescent="0.25">
      <c r="A2093" s="40" t="s">
        <v>4211</v>
      </c>
      <c r="B2093" s="40"/>
      <c r="C2093" s="41" t="s">
        <v>4212</v>
      </c>
      <c r="D2093" s="42" t="s">
        <v>21</v>
      </c>
      <c r="E2093" s="43"/>
      <c r="F2093" s="43">
        <v>21.69</v>
      </c>
      <c r="G2093" s="43">
        <v>21.69</v>
      </c>
      <c r="H2093" s="19">
        <f t="shared" si="32"/>
        <v>9</v>
      </c>
    </row>
    <row r="2094" spans="1:8" ht="30" x14ac:dyDescent="0.25">
      <c r="A2094" s="40" t="s">
        <v>4213</v>
      </c>
      <c r="B2094" s="40"/>
      <c r="C2094" s="41" t="s">
        <v>4214</v>
      </c>
      <c r="D2094" s="42" t="s">
        <v>73</v>
      </c>
      <c r="E2094" s="43"/>
      <c r="F2094" s="43">
        <v>30.51</v>
      </c>
      <c r="G2094" s="43">
        <v>30.51</v>
      </c>
      <c r="H2094" s="19">
        <f t="shared" si="32"/>
        <v>9</v>
      </c>
    </row>
    <row r="2095" spans="1:8" ht="30" x14ac:dyDescent="0.25">
      <c r="A2095" s="40" t="s">
        <v>4215</v>
      </c>
      <c r="B2095" s="40"/>
      <c r="C2095" s="41" t="s">
        <v>4216</v>
      </c>
      <c r="D2095" s="42" t="s">
        <v>73</v>
      </c>
      <c r="E2095" s="43"/>
      <c r="F2095" s="43">
        <v>61.01</v>
      </c>
      <c r="G2095" s="43">
        <v>61.01</v>
      </c>
      <c r="H2095" s="19">
        <f t="shared" si="32"/>
        <v>9</v>
      </c>
    </row>
    <row r="2096" spans="1:8" ht="30" x14ac:dyDescent="0.25">
      <c r="A2096" s="40" t="s">
        <v>4217</v>
      </c>
      <c r="B2096" s="40"/>
      <c r="C2096" s="41" t="s">
        <v>4218</v>
      </c>
      <c r="D2096" s="42" t="s">
        <v>21</v>
      </c>
      <c r="E2096" s="43">
        <v>1179.92</v>
      </c>
      <c r="F2096" s="43">
        <v>1.76</v>
      </c>
      <c r="G2096" s="43">
        <v>1181.68</v>
      </c>
      <c r="H2096" s="19">
        <f t="shared" si="32"/>
        <v>9</v>
      </c>
    </row>
    <row r="2097" spans="1:8" x14ac:dyDescent="0.25">
      <c r="A2097" s="40" t="s">
        <v>4219</v>
      </c>
      <c r="B2097" s="40"/>
      <c r="C2097" s="41" t="s">
        <v>4220</v>
      </c>
      <c r="D2097" s="42" t="s">
        <v>21</v>
      </c>
      <c r="E2097" s="43">
        <v>119.67</v>
      </c>
      <c r="F2097" s="43">
        <v>4.41</v>
      </c>
      <c r="G2097" s="43">
        <v>124.08</v>
      </c>
      <c r="H2097" s="19">
        <f t="shared" si="32"/>
        <v>9</v>
      </c>
    </row>
    <row r="2098" spans="1:8" x14ac:dyDescent="0.25">
      <c r="A2098" s="40" t="s">
        <v>4221</v>
      </c>
      <c r="B2098" s="40"/>
      <c r="C2098" s="41" t="s">
        <v>4222</v>
      </c>
      <c r="D2098" s="42" t="s">
        <v>73</v>
      </c>
      <c r="E2098" s="43">
        <v>539.52</v>
      </c>
      <c r="F2098" s="43">
        <v>30.51</v>
      </c>
      <c r="G2098" s="43">
        <v>570.03</v>
      </c>
      <c r="H2098" s="19">
        <f t="shared" si="32"/>
        <v>9</v>
      </c>
    </row>
    <row r="2099" spans="1:8" ht="30" x14ac:dyDescent="0.25">
      <c r="A2099" s="40" t="s">
        <v>4223</v>
      </c>
      <c r="B2099" s="40"/>
      <c r="C2099" s="41" t="s">
        <v>4224</v>
      </c>
      <c r="D2099" s="42" t="s">
        <v>21</v>
      </c>
      <c r="E2099" s="43">
        <v>7728.6</v>
      </c>
      <c r="F2099" s="43">
        <v>48.8</v>
      </c>
      <c r="G2099" s="43">
        <v>7777.4</v>
      </c>
      <c r="H2099" s="19">
        <f t="shared" si="32"/>
        <v>9</v>
      </c>
    </row>
    <row r="2100" spans="1:8" ht="30" x14ac:dyDescent="0.25">
      <c r="A2100" s="40" t="s">
        <v>4225</v>
      </c>
      <c r="B2100" s="40"/>
      <c r="C2100" s="41" t="s">
        <v>4226</v>
      </c>
      <c r="D2100" s="42" t="s">
        <v>21</v>
      </c>
      <c r="E2100" s="43">
        <v>16986.7</v>
      </c>
      <c r="F2100" s="43">
        <v>48.8</v>
      </c>
      <c r="G2100" s="43">
        <v>17035.5</v>
      </c>
      <c r="H2100" s="19">
        <f t="shared" si="32"/>
        <v>9</v>
      </c>
    </row>
    <row r="2101" spans="1:8" ht="30" x14ac:dyDescent="0.25">
      <c r="A2101" s="40" t="s">
        <v>4227</v>
      </c>
      <c r="B2101" s="40"/>
      <c r="C2101" s="41" t="s">
        <v>4228</v>
      </c>
      <c r="D2101" s="42" t="s">
        <v>21</v>
      </c>
      <c r="E2101" s="43">
        <v>31766.51</v>
      </c>
      <c r="F2101" s="43">
        <v>48.8</v>
      </c>
      <c r="G2101" s="43">
        <v>31815.31</v>
      </c>
      <c r="H2101" s="19">
        <f t="shared" si="32"/>
        <v>9</v>
      </c>
    </row>
    <row r="2102" spans="1:8" x14ac:dyDescent="0.25">
      <c r="A2102" s="40" t="s">
        <v>4229</v>
      </c>
      <c r="B2102" s="40"/>
      <c r="C2102" s="41" t="s">
        <v>4230</v>
      </c>
      <c r="D2102" s="42" t="s">
        <v>21</v>
      </c>
      <c r="E2102" s="43">
        <v>578.64</v>
      </c>
      <c r="F2102" s="43">
        <v>21.69</v>
      </c>
      <c r="G2102" s="43">
        <v>600.33000000000004</v>
      </c>
      <c r="H2102" s="19">
        <f t="shared" si="32"/>
        <v>9</v>
      </c>
    </row>
    <row r="2103" spans="1:8" x14ac:dyDescent="0.25">
      <c r="A2103" s="40" t="s">
        <v>4231</v>
      </c>
      <c r="B2103" s="40"/>
      <c r="C2103" s="41" t="s">
        <v>4232</v>
      </c>
      <c r="D2103" s="42"/>
      <c r="E2103" s="43"/>
      <c r="F2103" s="43"/>
      <c r="G2103" s="43"/>
      <c r="H2103" s="19">
        <f t="shared" si="32"/>
        <v>5</v>
      </c>
    </row>
    <row r="2104" spans="1:8" ht="30" x14ac:dyDescent="0.25">
      <c r="A2104" s="40" t="s">
        <v>4233</v>
      </c>
      <c r="B2104" s="40"/>
      <c r="C2104" s="41" t="s">
        <v>4234</v>
      </c>
      <c r="D2104" s="42" t="s">
        <v>21</v>
      </c>
      <c r="E2104" s="43">
        <v>1026.58</v>
      </c>
      <c r="F2104" s="43">
        <v>21.69</v>
      </c>
      <c r="G2104" s="43">
        <v>1048.27</v>
      </c>
      <c r="H2104" s="19">
        <f t="shared" si="32"/>
        <v>9</v>
      </c>
    </row>
    <row r="2105" spans="1:8" x14ac:dyDescent="0.25">
      <c r="A2105" s="40" t="s">
        <v>4235</v>
      </c>
      <c r="B2105" s="40"/>
      <c r="C2105" s="41" t="s">
        <v>4236</v>
      </c>
      <c r="D2105" s="42"/>
      <c r="E2105" s="43"/>
      <c r="F2105" s="43"/>
      <c r="G2105" s="43"/>
      <c r="H2105" s="19">
        <f t="shared" si="32"/>
        <v>5</v>
      </c>
    </row>
    <row r="2106" spans="1:8" x14ac:dyDescent="0.25">
      <c r="A2106" s="40" t="s">
        <v>4237</v>
      </c>
      <c r="B2106" s="40"/>
      <c r="C2106" s="41" t="s">
        <v>4238</v>
      </c>
      <c r="D2106" s="42" t="s">
        <v>21</v>
      </c>
      <c r="E2106" s="43">
        <v>542.34</v>
      </c>
      <c r="F2106" s="43">
        <v>65.760000000000005</v>
      </c>
      <c r="G2106" s="43">
        <v>608.1</v>
      </c>
      <c r="H2106" s="19">
        <f t="shared" si="32"/>
        <v>9</v>
      </c>
    </row>
    <row r="2107" spans="1:8" x14ac:dyDescent="0.25">
      <c r="A2107" s="40" t="s">
        <v>4239</v>
      </c>
      <c r="B2107" s="40"/>
      <c r="C2107" s="41" t="s">
        <v>4240</v>
      </c>
      <c r="D2107" s="42"/>
      <c r="E2107" s="43"/>
      <c r="F2107" s="43"/>
      <c r="G2107" s="43"/>
      <c r="H2107" s="19">
        <f t="shared" si="32"/>
        <v>5</v>
      </c>
    </row>
    <row r="2108" spans="1:8" ht="30" x14ac:dyDescent="0.25">
      <c r="A2108" s="40" t="s">
        <v>4241</v>
      </c>
      <c r="B2108" s="40"/>
      <c r="C2108" s="41" t="s">
        <v>4242</v>
      </c>
      <c r="D2108" s="42" t="s">
        <v>21</v>
      </c>
      <c r="E2108" s="43">
        <v>47.93</v>
      </c>
      <c r="F2108" s="43">
        <v>24.72</v>
      </c>
      <c r="G2108" s="43">
        <v>72.650000000000006</v>
      </c>
      <c r="H2108" s="19">
        <f t="shared" si="32"/>
        <v>9</v>
      </c>
    </row>
    <row r="2109" spans="1:8" ht="30" x14ac:dyDescent="0.25">
      <c r="A2109" s="40" t="s">
        <v>4243</v>
      </c>
      <c r="B2109" s="40"/>
      <c r="C2109" s="41" t="s">
        <v>4244</v>
      </c>
      <c r="D2109" s="42" t="s">
        <v>21</v>
      </c>
      <c r="E2109" s="43">
        <v>208.34</v>
      </c>
      <c r="F2109" s="43">
        <v>24.72</v>
      </c>
      <c r="G2109" s="43">
        <v>233.06</v>
      </c>
      <c r="H2109" s="19">
        <f t="shared" si="32"/>
        <v>9</v>
      </c>
    </row>
    <row r="2110" spans="1:8" ht="45" x14ac:dyDescent="0.25">
      <c r="A2110" s="40" t="s">
        <v>4245</v>
      </c>
      <c r="B2110" s="40"/>
      <c r="C2110" s="41" t="s">
        <v>4246</v>
      </c>
      <c r="D2110" s="42" t="s">
        <v>21</v>
      </c>
      <c r="E2110" s="43">
        <v>900.2</v>
      </c>
      <c r="F2110" s="43">
        <v>27.42</v>
      </c>
      <c r="G2110" s="43">
        <v>927.62</v>
      </c>
      <c r="H2110" s="19">
        <f t="shared" si="32"/>
        <v>9</v>
      </c>
    </row>
    <row r="2111" spans="1:8" ht="45" x14ac:dyDescent="0.25">
      <c r="A2111" s="40" t="s">
        <v>4247</v>
      </c>
      <c r="B2111" s="40"/>
      <c r="C2111" s="41" t="s">
        <v>4248</v>
      </c>
      <c r="D2111" s="42" t="s">
        <v>21</v>
      </c>
      <c r="E2111" s="43">
        <v>8435.2199999999993</v>
      </c>
      <c r="F2111" s="43">
        <v>27.42</v>
      </c>
      <c r="G2111" s="43">
        <v>8462.64</v>
      </c>
      <c r="H2111" s="19">
        <f t="shared" si="32"/>
        <v>9</v>
      </c>
    </row>
    <row r="2112" spans="1:8" ht="45" x14ac:dyDescent="0.25">
      <c r="A2112" s="40" t="s">
        <v>4249</v>
      </c>
      <c r="B2112" s="40"/>
      <c r="C2112" s="41" t="s">
        <v>4250</v>
      </c>
      <c r="D2112" s="42" t="s">
        <v>21</v>
      </c>
      <c r="E2112" s="43">
        <v>3003.17</v>
      </c>
      <c r="F2112" s="43">
        <v>27.42</v>
      </c>
      <c r="G2112" s="43">
        <v>3030.59</v>
      </c>
      <c r="H2112" s="19">
        <f t="shared" si="32"/>
        <v>9</v>
      </c>
    </row>
    <row r="2113" spans="1:8" ht="45" x14ac:dyDescent="0.25">
      <c r="A2113" s="40" t="s">
        <v>4251</v>
      </c>
      <c r="B2113" s="40"/>
      <c r="C2113" s="41" t="s">
        <v>4252</v>
      </c>
      <c r="D2113" s="42" t="s">
        <v>21</v>
      </c>
      <c r="E2113" s="43">
        <v>885.01</v>
      </c>
      <c r="F2113" s="43">
        <v>27.42</v>
      </c>
      <c r="G2113" s="43">
        <v>912.43</v>
      </c>
      <c r="H2113" s="19">
        <f t="shared" si="32"/>
        <v>9</v>
      </c>
    </row>
    <row r="2114" spans="1:8" x14ac:dyDescent="0.25">
      <c r="A2114" s="40" t="s">
        <v>4253</v>
      </c>
      <c r="B2114" s="40"/>
      <c r="C2114" s="41" t="s">
        <v>4254</v>
      </c>
      <c r="D2114" s="42"/>
      <c r="E2114" s="43"/>
      <c r="F2114" s="43"/>
      <c r="G2114" s="43"/>
      <c r="H2114" s="19">
        <f t="shared" si="32"/>
        <v>5</v>
      </c>
    </row>
    <row r="2115" spans="1:8" ht="30" x14ac:dyDescent="0.25">
      <c r="A2115" s="40" t="s">
        <v>4255</v>
      </c>
      <c r="B2115" s="40"/>
      <c r="C2115" s="41" t="s">
        <v>4256</v>
      </c>
      <c r="D2115" s="42" t="s">
        <v>21</v>
      </c>
      <c r="E2115" s="43">
        <v>525.88</v>
      </c>
      <c r="F2115" s="43">
        <v>71.64</v>
      </c>
      <c r="G2115" s="43">
        <v>597.52</v>
      </c>
      <c r="H2115" s="19">
        <f t="shared" si="32"/>
        <v>9</v>
      </c>
    </row>
    <row r="2116" spans="1:8" ht="30" x14ac:dyDescent="0.25">
      <c r="A2116" s="40" t="s">
        <v>4257</v>
      </c>
      <c r="B2116" s="40"/>
      <c r="C2116" s="41" t="s">
        <v>4258</v>
      </c>
      <c r="D2116" s="42" t="s">
        <v>21</v>
      </c>
      <c r="E2116" s="43">
        <v>458.96</v>
      </c>
      <c r="F2116" s="43">
        <v>71.64</v>
      </c>
      <c r="G2116" s="43">
        <v>530.6</v>
      </c>
      <c r="H2116" s="19">
        <f t="shared" si="32"/>
        <v>9</v>
      </c>
    </row>
    <row r="2117" spans="1:8" ht="30" x14ac:dyDescent="0.25">
      <c r="A2117" s="40" t="s">
        <v>4259</v>
      </c>
      <c r="B2117" s="40"/>
      <c r="C2117" s="41" t="s">
        <v>4260</v>
      </c>
      <c r="D2117" s="42" t="s">
        <v>21</v>
      </c>
      <c r="E2117" s="43">
        <v>627.69000000000005</v>
      </c>
      <c r="F2117" s="43">
        <v>71.64</v>
      </c>
      <c r="G2117" s="43">
        <v>699.33</v>
      </c>
      <c r="H2117" s="19">
        <f t="shared" si="32"/>
        <v>9</v>
      </c>
    </row>
    <row r="2118" spans="1:8" ht="45" x14ac:dyDescent="0.25">
      <c r="A2118" s="40" t="s">
        <v>4261</v>
      </c>
      <c r="B2118" s="40"/>
      <c r="C2118" s="41" t="s">
        <v>4262</v>
      </c>
      <c r="D2118" s="42" t="s">
        <v>21</v>
      </c>
      <c r="E2118" s="43">
        <v>436.16</v>
      </c>
      <c r="F2118" s="43">
        <v>71.64</v>
      </c>
      <c r="G2118" s="43">
        <v>507.8</v>
      </c>
      <c r="H2118" s="19">
        <f t="shared" si="32"/>
        <v>9</v>
      </c>
    </row>
    <row r="2119" spans="1:8" ht="45" x14ac:dyDescent="0.25">
      <c r="A2119" s="40" t="s">
        <v>4263</v>
      </c>
      <c r="B2119" s="40"/>
      <c r="C2119" s="41" t="s">
        <v>4264</v>
      </c>
      <c r="D2119" s="42" t="s">
        <v>21</v>
      </c>
      <c r="E2119" s="43">
        <v>668.34</v>
      </c>
      <c r="F2119" s="43">
        <v>71.64</v>
      </c>
      <c r="G2119" s="43">
        <v>739.98</v>
      </c>
      <c r="H2119" s="19">
        <f t="shared" si="32"/>
        <v>9</v>
      </c>
    </row>
    <row r="2120" spans="1:8" ht="30" x14ac:dyDescent="0.25">
      <c r="A2120" s="40" t="s">
        <v>4265</v>
      </c>
      <c r="B2120" s="40"/>
      <c r="C2120" s="41" t="s">
        <v>4266</v>
      </c>
      <c r="D2120" s="42" t="s">
        <v>334</v>
      </c>
      <c r="E2120" s="43">
        <v>39970.99</v>
      </c>
      <c r="F2120" s="43">
        <v>99.9</v>
      </c>
      <c r="G2120" s="43">
        <v>40070.89</v>
      </c>
      <c r="H2120" s="19">
        <f t="shared" si="32"/>
        <v>9</v>
      </c>
    </row>
    <row r="2121" spans="1:8" ht="30" x14ac:dyDescent="0.25">
      <c r="A2121" s="40" t="s">
        <v>4267</v>
      </c>
      <c r="B2121" s="40"/>
      <c r="C2121" s="41" t="s">
        <v>4268</v>
      </c>
      <c r="D2121" s="42"/>
      <c r="E2121" s="43"/>
      <c r="F2121" s="43"/>
      <c r="G2121" s="43"/>
      <c r="H2121" s="19">
        <f t="shared" ref="H2121:H2184" si="33">LEN(A2121)</f>
        <v>2</v>
      </c>
    </row>
    <row r="2122" spans="1:8" x14ac:dyDescent="0.25">
      <c r="A2122" s="40" t="s">
        <v>4269</v>
      </c>
      <c r="B2122" s="40"/>
      <c r="C2122" s="41" t="s">
        <v>4270</v>
      </c>
      <c r="D2122" s="42"/>
      <c r="E2122" s="43"/>
      <c r="F2122" s="43"/>
      <c r="G2122" s="43"/>
      <c r="H2122" s="19">
        <f t="shared" si="33"/>
        <v>5</v>
      </c>
    </row>
    <row r="2123" spans="1:8" x14ac:dyDescent="0.25">
      <c r="A2123" s="40" t="s">
        <v>4271</v>
      </c>
      <c r="B2123" s="40"/>
      <c r="C2123" s="41" t="s">
        <v>4272</v>
      </c>
      <c r="D2123" s="42" t="s">
        <v>131</v>
      </c>
      <c r="E2123" s="43">
        <v>6.62</v>
      </c>
      <c r="F2123" s="43">
        <v>21.69</v>
      </c>
      <c r="G2123" s="43">
        <v>28.31</v>
      </c>
      <c r="H2123" s="19">
        <f t="shared" si="33"/>
        <v>9</v>
      </c>
    </row>
    <row r="2124" spans="1:8" x14ac:dyDescent="0.25">
      <c r="A2124" s="40" t="s">
        <v>4273</v>
      </c>
      <c r="B2124" s="40"/>
      <c r="C2124" s="41" t="s">
        <v>4274</v>
      </c>
      <c r="D2124" s="42" t="s">
        <v>131</v>
      </c>
      <c r="E2124" s="43">
        <v>9.61</v>
      </c>
      <c r="F2124" s="43">
        <v>26.02</v>
      </c>
      <c r="G2124" s="43">
        <v>35.630000000000003</v>
      </c>
      <c r="H2124" s="19">
        <f t="shared" si="33"/>
        <v>9</v>
      </c>
    </row>
    <row r="2125" spans="1:8" x14ac:dyDescent="0.25">
      <c r="A2125" s="40" t="s">
        <v>4275</v>
      </c>
      <c r="B2125" s="40"/>
      <c r="C2125" s="41" t="s">
        <v>4276</v>
      </c>
      <c r="D2125" s="42" t="s">
        <v>131</v>
      </c>
      <c r="E2125" s="43">
        <v>14.19</v>
      </c>
      <c r="F2125" s="43">
        <v>30.36</v>
      </c>
      <c r="G2125" s="43">
        <v>44.55</v>
      </c>
      <c r="H2125" s="19">
        <f t="shared" si="33"/>
        <v>9</v>
      </c>
    </row>
    <row r="2126" spans="1:8" x14ac:dyDescent="0.25">
      <c r="A2126" s="40" t="s">
        <v>4277</v>
      </c>
      <c r="B2126" s="40"/>
      <c r="C2126" s="41" t="s">
        <v>4278</v>
      </c>
      <c r="D2126" s="42" t="s">
        <v>131</v>
      </c>
      <c r="E2126" s="43">
        <v>14.15</v>
      </c>
      <c r="F2126" s="43">
        <v>34.69</v>
      </c>
      <c r="G2126" s="43">
        <v>48.84</v>
      </c>
      <c r="H2126" s="19">
        <f t="shared" si="33"/>
        <v>9</v>
      </c>
    </row>
    <row r="2127" spans="1:8" x14ac:dyDescent="0.25">
      <c r="A2127" s="40" t="s">
        <v>4279</v>
      </c>
      <c r="B2127" s="40"/>
      <c r="C2127" s="41" t="s">
        <v>4280</v>
      </c>
      <c r="D2127" s="42" t="s">
        <v>131</v>
      </c>
      <c r="E2127" s="43">
        <v>18.57</v>
      </c>
      <c r="F2127" s="43">
        <v>39.04</v>
      </c>
      <c r="G2127" s="43">
        <v>57.61</v>
      </c>
      <c r="H2127" s="19">
        <f t="shared" si="33"/>
        <v>9</v>
      </c>
    </row>
    <row r="2128" spans="1:8" x14ac:dyDescent="0.25">
      <c r="A2128" s="40" t="s">
        <v>4281</v>
      </c>
      <c r="B2128" s="40"/>
      <c r="C2128" s="41" t="s">
        <v>4282</v>
      </c>
      <c r="D2128" s="42" t="s">
        <v>131</v>
      </c>
      <c r="E2128" s="43">
        <v>30.47</v>
      </c>
      <c r="F2128" s="43">
        <v>43.37</v>
      </c>
      <c r="G2128" s="43">
        <v>73.84</v>
      </c>
      <c r="H2128" s="19">
        <f t="shared" si="33"/>
        <v>9</v>
      </c>
    </row>
    <row r="2129" spans="1:8" x14ac:dyDescent="0.25">
      <c r="A2129" s="40" t="s">
        <v>4283</v>
      </c>
      <c r="B2129" s="40"/>
      <c r="C2129" s="41" t="s">
        <v>4284</v>
      </c>
      <c r="D2129" s="42" t="s">
        <v>131</v>
      </c>
      <c r="E2129" s="43">
        <v>43.74</v>
      </c>
      <c r="F2129" s="43">
        <v>47.7</v>
      </c>
      <c r="G2129" s="43">
        <v>91.44</v>
      </c>
      <c r="H2129" s="19">
        <f t="shared" si="33"/>
        <v>9</v>
      </c>
    </row>
    <row r="2130" spans="1:8" x14ac:dyDescent="0.25">
      <c r="A2130" s="40" t="s">
        <v>4285</v>
      </c>
      <c r="B2130" s="40"/>
      <c r="C2130" s="41" t="s">
        <v>4286</v>
      </c>
      <c r="D2130" s="42" t="s">
        <v>131</v>
      </c>
      <c r="E2130" s="43">
        <v>62.9</v>
      </c>
      <c r="F2130" s="43">
        <v>56.38</v>
      </c>
      <c r="G2130" s="43">
        <v>119.28</v>
      </c>
      <c r="H2130" s="19">
        <f t="shared" si="33"/>
        <v>9</v>
      </c>
    </row>
    <row r="2131" spans="1:8" ht="30" x14ac:dyDescent="0.25">
      <c r="A2131" s="40" t="s">
        <v>4287</v>
      </c>
      <c r="B2131" s="40"/>
      <c r="C2131" s="41" t="s">
        <v>4288</v>
      </c>
      <c r="D2131" s="42"/>
      <c r="E2131" s="43"/>
      <c r="F2131" s="43"/>
      <c r="G2131" s="43"/>
      <c r="H2131" s="19">
        <f t="shared" si="33"/>
        <v>5</v>
      </c>
    </row>
    <row r="2132" spans="1:8" ht="30" x14ac:dyDescent="0.25">
      <c r="A2132" s="40" t="s">
        <v>4289</v>
      </c>
      <c r="B2132" s="40"/>
      <c r="C2132" s="41" t="s">
        <v>4290</v>
      </c>
      <c r="D2132" s="42" t="s">
        <v>131</v>
      </c>
      <c r="E2132" s="43">
        <v>14.23</v>
      </c>
      <c r="F2132" s="43">
        <v>26.02</v>
      </c>
      <c r="G2132" s="43">
        <v>40.25</v>
      </c>
      <c r="H2132" s="19">
        <f t="shared" si="33"/>
        <v>9</v>
      </c>
    </row>
    <row r="2133" spans="1:8" ht="30" x14ac:dyDescent="0.25">
      <c r="A2133" s="40" t="s">
        <v>4291</v>
      </c>
      <c r="B2133" s="40"/>
      <c r="C2133" s="41" t="s">
        <v>4292</v>
      </c>
      <c r="D2133" s="42" t="s">
        <v>131</v>
      </c>
      <c r="E2133" s="43">
        <v>19.350000000000001</v>
      </c>
      <c r="F2133" s="43">
        <v>30.36</v>
      </c>
      <c r="G2133" s="43">
        <v>49.71</v>
      </c>
      <c r="H2133" s="19">
        <f t="shared" si="33"/>
        <v>9</v>
      </c>
    </row>
    <row r="2134" spans="1:8" ht="30" x14ac:dyDescent="0.25">
      <c r="A2134" s="40" t="s">
        <v>4293</v>
      </c>
      <c r="B2134" s="40"/>
      <c r="C2134" s="41" t="s">
        <v>4294</v>
      </c>
      <c r="D2134" s="42" t="s">
        <v>131</v>
      </c>
      <c r="E2134" s="43">
        <v>41.6</v>
      </c>
      <c r="F2134" s="43">
        <v>34.69</v>
      </c>
      <c r="G2134" s="43">
        <v>76.290000000000006</v>
      </c>
      <c r="H2134" s="19">
        <f t="shared" si="33"/>
        <v>9</v>
      </c>
    </row>
    <row r="2135" spans="1:8" ht="30" x14ac:dyDescent="0.25">
      <c r="A2135" s="40" t="s">
        <v>4295</v>
      </c>
      <c r="B2135" s="40"/>
      <c r="C2135" s="41" t="s">
        <v>4296</v>
      </c>
      <c r="D2135" s="42" t="s">
        <v>131</v>
      </c>
      <c r="E2135" s="43">
        <v>41.83</v>
      </c>
      <c r="F2135" s="43">
        <v>39.04</v>
      </c>
      <c r="G2135" s="43">
        <v>80.87</v>
      </c>
      <c r="H2135" s="19">
        <f t="shared" si="33"/>
        <v>9</v>
      </c>
    </row>
    <row r="2136" spans="1:8" ht="30" x14ac:dyDescent="0.25">
      <c r="A2136" s="40" t="s">
        <v>4297</v>
      </c>
      <c r="B2136" s="40"/>
      <c r="C2136" s="41" t="s">
        <v>4298</v>
      </c>
      <c r="D2136" s="42" t="s">
        <v>131</v>
      </c>
      <c r="E2136" s="43">
        <v>50.21</v>
      </c>
      <c r="F2136" s="43">
        <v>43.37</v>
      </c>
      <c r="G2136" s="43">
        <v>93.58</v>
      </c>
      <c r="H2136" s="19">
        <f t="shared" si="33"/>
        <v>9</v>
      </c>
    </row>
    <row r="2137" spans="1:8" ht="30" x14ac:dyDescent="0.25">
      <c r="A2137" s="40" t="s">
        <v>4299</v>
      </c>
      <c r="B2137" s="40"/>
      <c r="C2137" s="41" t="s">
        <v>4300</v>
      </c>
      <c r="D2137" s="42" t="s">
        <v>131</v>
      </c>
      <c r="E2137" s="43">
        <v>81.430000000000007</v>
      </c>
      <c r="F2137" s="43">
        <v>52.05</v>
      </c>
      <c r="G2137" s="43">
        <v>133.47999999999999</v>
      </c>
      <c r="H2137" s="19">
        <f t="shared" si="33"/>
        <v>9</v>
      </c>
    </row>
    <row r="2138" spans="1:8" ht="30" x14ac:dyDescent="0.25">
      <c r="A2138" s="40" t="s">
        <v>4301</v>
      </c>
      <c r="B2138" s="40"/>
      <c r="C2138" s="41" t="s">
        <v>4302</v>
      </c>
      <c r="D2138" s="42" t="s">
        <v>131</v>
      </c>
      <c r="E2138" s="43">
        <v>84.35</v>
      </c>
      <c r="F2138" s="43">
        <v>65.06</v>
      </c>
      <c r="G2138" s="43">
        <v>149.41</v>
      </c>
      <c r="H2138" s="19">
        <f t="shared" si="33"/>
        <v>9</v>
      </c>
    </row>
    <row r="2139" spans="1:8" ht="30" x14ac:dyDescent="0.25">
      <c r="A2139" s="40" t="s">
        <v>4303</v>
      </c>
      <c r="B2139" s="40"/>
      <c r="C2139" s="41" t="s">
        <v>4304</v>
      </c>
      <c r="D2139" s="42" t="s">
        <v>131</v>
      </c>
      <c r="E2139" s="43">
        <v>124.34</v>
      </c>
      <c r="F2139" s="43">
        <v>78.06</v>
      </c>
      <c r="G2139" s="43">
        <v>202.4</v>
      </c>
      <c r="H2139" s="19">
        <f t="shared" si="33"/>
        <v>9</v>
      </c>
    </row>
    <row r="2140" spans="1:8" ht="30" x14ac:dyDescent="0.25">
      <c r="A2140" s="40" t="s">
        <v>4305</v>
      </c>
      <c r="B2140" s="40"/>
      <c r="C2140" s="41" t="s">
        <v>4306</v>
      </c>
      <c r="D2140" s="42"/>
      <c r="E2140" s="43"/>
      <c r="F2140" s="43"/>
      <c r="G2140" s="43"/>
      <c r="H2140" s="19">
        <f t="shared" si="33"/>
        <v>5</v>
      </c>
    </row>
    <row r="2141" spans="1:8" ht="30" x14ac:dyDescent="0.25">
      <c r="A2141" s="40" t="s">
        <v>4307</v>
      </c>
      <c r="B2141" s="40"/>
      <c r="C2141" s="41" t="s">
        <v>4308</v>
      </c>
      <c r="D2141" s="42" t="s">
        <v>131</v>
      </c>
      <c r="E2141" s="43">
        <v>24.32</v>
      </c>
      <c r="F2141" s="43">
        <v>26.02</v>
      </c>
      <c r="G2141" s="43">
        <v>50.34</v>
      </c>
      <c r="H2141" s="19">
        <f t="shared" si="33"/>
        <v>9</v>
      </c>
    </row>
    <row r="2142" spans="1:8" ht="30" x14ac:dyDescent="0.25">
      <c r="A2142" s="40" t="s">
        <v>4309</v>
      </c>
      <c r="B2142" s="40"/>
      <c r="C2142" s="41" t="s">
        <v>4310</v>
      </c>
      <c r="D2142" s="42" t="s">
        <v>131</v>
      </c>
      <c r="E2142" s="43">
        <v>31.19</v>
      </c>
      <c r="F2142" s="43">
        <v>30.36</v>
      </c>
      <c r="G2142" s="43">
        <v>61.55</v>
      </c>
      <c r="H2142" s="19">
        <f t="shared" si="33"/>
        <v>9</v>
      </c>
    </row>
    <row r="2143" spans="1:8" ht="30" x14ac:dyDescent="0.25">
      <c r="A2143" s="40" t="s">
        <v>4311</v>
      </c>
      <c r="B2143" s="40"/>
      <c r="C2143" s="41" t="s">
        <v>4312</v>
      </c>
      <c r="D2143" s="42" t="s">
        <v>131</v>
      </c>
      <c r="E2143" s="43">
        <v>48.39</v>
      </c>
      <c r="F2143" s="43">
        <v>34.69</v>
      </c>
      <c r="G2143" s="43">
        <v>83.08</v>
      </c>
      <c r="H2143" s="19">
        <f t="shared" si="33"/>
        <v>9</v>
      </c>
    </row>
    <row r="2144" spans="1:8" ht="30" x14ac:dyDescent="0.25">
      <c r="A2144" s="40" t="s">
        <v>4313</v>
      </c>
      <c r="B2144" s="40"/>
      <c r="C2144" s="41" t="s">
        <v>4314</v>
      </c>
      <c r="D2144" s="42" t="s">
        <v>131</v>
      </c>
      <c r="E2144" s="43">
        <v>58.21</v>
      </c>
      <c r="F2144" s="43">
        <v>39.04</v>
      </c>
      <c r="G2144" s="43">
        <v>97.25</v>
      </c>
      <c r="H2144" s="19">
        <f t="shared" si="33"/>
        <v>9</v>
      </c>
    </row>
    <row r="2145" spans="1:8" ht="30" x14ac:dyDescent="0.25">
      <c r="A2145" s="40" t="s">
        <v>4315</v>
      </c>
      <c r="B2145" s="40"/>
      <c r="C2145" s="41" t="s">
        <v>4316</v>
      </c>
      <c r="D2145" s="42" t="s">
        <v>131</v>
      </c>
      <c r="E2145" s="43">
        <v>72.22</v>
      </c>
      <c r="F2145" s="43">
        <v>43.37</v>
      </c>
      <c r="G2145" s="43">
        <v>115.59</v>
      </c>
      <c r="H2145" s="19">
        <f t="shared" si="33"/>
        <v>9</v>
      </c>
    </row>
    <row r="2146" spans="1:8" ht="30" x14ac:dyDescent="0.25">
      <c r="A2146" s="40" t="s">
        <v>4317</v>
      </c>
      <c r="B2146" s="40"/>
      <c r="C2146" s="41" t="s">
        <v>4318</v>
      </c>
      <c r="D2146" s="42" t="s">
        <v>131</v>
      </c>
      <c r="E2146" s="43">
        <v>99.81</v>
      </c>
      <c r="F2146" s="43">
        <v>52.05</v>
      </c>
      <c r="G2146" s="43">
        <v>151.86000000000001</v>
      </c>
      <c r="H2146" s="19">
        <f t="shared" si="33"/>
        <v>9</v>
      </c>
    </row>
    <row r="2147" spans="1:8" ht="30" x14ac:dyDescent="0.25">
      <c r="A2147" s="40" t="s">
        <v>4319</v>
      </c>
      <c r="B2147" s="40"/>
      <c r="C2147" s="41" t="s">
        <v>4320</v>
      </c>
      <c r="D2147" s="42" t="s">
        <v>131</v>
      </c>
      <c r="E2147" s="43">
        <v>98.51</v>
      </c>
      <c r="F2147" s="43">
        <v>65.06</v>
      </c>
      <c r="G2147" s="43">
        <v>163.57</v>
      </c>
      <c r="H2147" s="19">
        <f t="shared" si="33"/>
        <v>9</v>
      </c>
    </row>
    <row r="2148" spans="1:8" ht="30" x14ac:dyDescent="0.25">
      <c r="A2148" s="40" t="s">
        <v>4321</v>
      </c>
      <c r="B2148" s="40"/>
      <c r="C2148" s="41" t="s">
        <v>4322</v>
      </c>
      <c r="D2148" s="42" t="s">
        <v>131</v>
      </c>
      <c r="E2148" s="43">
        <v>139.13999999999999</v>
      </c>
      <c r="F2148" s="43">
        <v>78.06</v>
      </c>
      <c r="G2148" s="43">
        <v>217.2</v>
      </c>
      <c r="H2148" s="19">
        <f t="shared" si="33"/>
        <v>9</v>
      </c>
    </row>
    <row r="2149" spans="1:8" ht="30" x14ac:dyDescent="0.25">
      <c r="A2149" s="40" t="s">
        <v>4323</v>
      </c>
      <c r="B2149" s="40"/>
      <c r="C2149" s="41" t="s">
        <v>4324</v>
      </c>
      <c r="D2149" s="42"/>
      <c r="E2149" s="43"/>
      <c r="F2149" s="43"/>
      <c r="G2149" s="43"/>
      <c r="H2149" s="19">
        <f t="shared" si="33"/>
        <v>5</v>
      </c>
    </row>
    <row r="2150" spans="1:8" ht="30" x14ac:dyDescent="0.25">
      <c r="A2150" s="40" t="s">
        <v>4325</v>
      </c>
      <c r="B2150" s="40"/>
      <c r="C2150" s="41" t="s">
        <v>4326</v>
      </c>
      <c r="D2150" s="42" t="s">
        <v>131</v>
      </c>
      <c r="E2150" s="43">
        <v>21.85</v>
      </c>
      <c r="F2150" s="43">
        <v>21.69</v>
      </c>
      <c r="G2150" s="43">
        <v>43.54</v>
      </c>
      <c r="H2150" s="19">
        <f t="shared" si="33"/>
        <v>9</v>
      </c>
    </row>
    <row r="2151" spans="1:8" ht="30" x14ac:dyDescent="0.25">
      <c r="A2151" s="40" t="s">
        <v>4327</v>
      </c>
      <c r="B2151" s="40"/>
      <c r="C2151" s="41" t="s">
        <v>4328</v>
      </c>
      <c r="D2151" s="42" t="s">
        <v>131</v>
      </c>
      <c r="E2151" s="43">
        <v>30.62</v>
      </c>
      <c r="F2151" s="43">
        <v>26.02</v>
      </c>
      <c r="G2151" s="43">
        <v>56.64</v>
      </c>
      <c r="H2151" s="19">
        <f t="shared" si="33"/>
        <v>9</v>
      </c>
    </row>
    <row r="2152" spans="1:8" ht="30" x14ac:dyDescent="0.25">
      <c r="A2152" s="40" t="s">
        <v>4329</v>
      </c>
      <c r="B2152" s="40"/>
      <c r="C2152" s="41" t="s">
        <v>4330</v>
      </c>
      <c r="D2152" s="42" t="s">
        <v>131</v>
      </c>
      <c r="E2152" s="43">
        <v>40.35</v>
      </c>
      <c r="F2152" s="43">
        <v>30.36</v>
      </c>
      <c r="G2152" s="43">
        <v>70.709999999999994</v>
      </c>
      <c r="H2152" s="19">
        <f t="shared" si="33"/>
        <v>9</v>
      </c>
    </row>
    <row r="2153" spans="1:8" ht="30" x14ac:dyDescent="0.25">
      <c r="A2153" s="40" t="s">
        <v>4331</v>
      </c>
      <c r="B2153" s="40"/>
      <c r="C2153" s="41" t="s">
        <v>4332</v>
      </c>
      <c r="D2153" s="42" t="s">
        <v>131</v>
      </c>
      <c r="E2153" s="43">
        <v>49.04</v>
      </c>
      <c r="F2153" s="43">
        <v>34.69</v>
      </c>
      <c r="G2153" s="43">
        <v>83.73</v>
      </c>
      <c r="H2153" s="19">
        <f t="shared" si="33"/>
        <v>9</v>
      </c>
    </row>
    <row r="2154" spans="1:8" ht="30" x14ac:dyDescent="0.25">
      <c r="A2154" s="40" t="s">
        <v>4333</v>
      </c>
      <c r="B2154" s="40"/>
      <c r="C2154" s="41" t="s">
        <v>4334</v>
      </c>
      <c r="D2154" s="42" t="s">
        <v>131</v>
      </c>
      <c r="E2154" s="43">
        <v>66.31</v>
      </c>
      <c r="F2154" s="43">
        <v>39.04</v>
      </c>
      <c r="G2154" s="43">
        <v>105.35</v>
      </c>
      <c r="H2154" s="19">
        <f t="shared" si="33"/>
        <v>9</v>
      </c>
    </row>
    <row r="2155" spans="1:8" ht="30" x14ac:dyDescent="0.25">
      <c r="A2155" s="40" t="s">
        <v>4335</v>
      </c>
      <c r="B2155" s="40"/>
      <c r="C2155" s="41" t="s">
        <v>4336</v>
      </c>
      <c r="D2155" s="42" t="s">
        <v>131</v>
      </c>
      <c r="E2155" s="43">
        <v>78.069999999999993</v>
      </c>
      <c r="F2155" s="43">
        <v>43.37</v>
      </c>
      <c r="G2155" s="43">
        <v>121.44</v>
      </c>
      <c r="H2155" s="19">
        <f t="shared" si="33"/>
        <v>9</v>
      </c>
    </row>
    <row r="2156" spans="1:8" ht="30" x14ac:dyDescent="0.25">
      <c r="A2156" s="40" t="s">
        <v>4337</v>
      </c>
      <c r="B2156" s="40"/>
      <c r="C2156" s="41" t="s">
        <v>4338</v>
      </c>
      <c r="D2156" s="42" t="s">
        <v>131</v>
      </c>
      <c r="E2156" s="43">
        <v>112.47</v>
      </c>
      <c r="F2156" s="43">
        <v>52.05</v>
      </c>
      <c r="G2156" s="43">
        <v>164.52</v>
      </c>
      <c r="H2156" s="19">
        <f t="shared" si="33"/>
        <v>9</v>
      </c>
    </row>
    <row r="2157" spans="1:8" ht="30" x14ac:dyDescent="0.25">
      <c r="A2157" s="40" t="s">
        <v>4339</v>
      </c>
      <c r="B2157" s="40"/>
      <c r="C2157" s="41" t="s">
        <v>4340</v>
      </c>
      <c r="D2157" s="42" t="s">
        <v>131</v>
      </c>
      <c r="E2157" s="43">
        <v>137.28</v>
      </c>
      <c r="F2157" s="43">
        <v>65.06</v>
      </c>
      <c r="G2157" s="43">
        <v>202.34</v>
      </c>
      <c r="H2157" s="19">
        <f t="shared" si="33"/>
        <v>9</v>
      </c>
    </row>
    <row r="2158" spans="1:8" ht="30" x14ac:dyDescent="0.25">
      <c r="A2158" s="40" t="s">
        <v>4341</v>
      </c>
      <c r="B2158" s="40"/>
      <c r="C2158" s="41" t="s">
        <v>4342</v>
      </c>
      <c r="D2158" s="42" t="s">
        <v>131</v>
      </c>
      <c r="E2158" s="43">
        <v>214.92</v>
      </c>
      <c r="F2158" s="43">
        <v>78.06</v>
      </c>
      <c r="G2158" s="43">
        <v>292.98</v>
      </c>
      <c r="H2158" s="19">
        <f t="shared" si="33"/>
        <v>9</v>
      </c>
    </row>
    <row r="2159" spans="1:8" x14ac:dyDescent="0.25">
      <c r="A2159" s="40" t="s">
        <v>4343</v>
      </c>
      <c r="B2159" s="40"/>
      <c r="C2159" s="41" t="s">
        <v>4344</v>
      </c>
      <c r="D2159" s="42"/>
      <c r="E2159" s="43"/>
      <c r="F2159" s="43"/>
      <c r="G2159" s="43"/>
      <c r="H2159" s="19">
        <f t="shared" si="33"/>
        <v>5</v>
      </c>
    </row>
    <row r="2160" spans="1:8" x14ac:dyDescent="0.25">
      <c r="A2160" s="40" t="s">
        <v>4345</v>
      </c>
      <c r="B2160" s="40"/>
      <c r="C2160" s="41" t="s">
        <v>4346</v>
      </c>
      <c r="D2160" s="42" t="s">
        <v>334</v>
      </c>
      <c r="E2160" s="43">
        <v>9.17</v>
      </c>
      <c r="F2160" s="43">
        <v>10.84</v>
      </c>
      <c r="G2160" s="43">
        <v>20.010000000000002</v>
      </c>
      <c r="H2160" s="19">
        <f t="shared" si="33"/>
        <v>9</v>
      </c>
    </row>
    <row r="2161" spans="1:8" x14ac:dyDescent="0.25">
      <c r="A2161" s="40" t="s">
        <v>4347</v>
      </c>
      <c r="B2161" s="40"/>
      <c r="C2161" s="41" t="s">
        <v>4348</v>
      </c>
      <c r="D2161" s="42" t="s">
        <v>131</v>
      </c>
      <c r="E2161" s="43">
        <v>6.26</v>
      </c>
      <c r="F2161" s="43">
        <v>2.17</v>
      </c>
      <c r="G2161" s="43">
        <v>8.43</v>
      </c>
      <c r="H2161" s="19">
        <f t="shared" si="33"/>
        <v>9</v>
      </c>
    </row>
    <row r="2162" spans="1:8" x14ac:dyDescent="0.25">
      <c r="A2162" s="40" t="s">
        <v>4349</v>
      </c>
      <c r="B2162" s="40"/>
      <c r="C2162" s="41" t="s">
        <v>4350</v>
      </c>
      <c r="D2162" s="42" t="s">
        <v>21</v>
      </c>
      <c r="E2162" s="43">
        <v>0.86</v>
      </c>
      <c r="F2162" s="43">
        <v>6.51</v>
      </c>
      <c r="G2162" s="43">
        <v>7.37</v>
      </c>
      <c r="H2162" s="19">
        <f t="shared" si="33"/>
        <v>9</v>
      </c>
    </row>
    <row r="2163" spans="1:8" x14ac:dyDescent="0.25">
      <c r="A2163" s="40" t="s">
        <v>4351</v>
      </c>
      <c r="B2163" s="40"/>
      <c r="C2163" s="41" t="s">
        <v>4352</v>
      </c>
      <c r="D2163" s="42" t="s">
        <v>21</v>
      </c>
      <c r="E2163" s="43">
        <v>2.82</v>
      </c>
      <c r="F2163" s="43">
        <v>7.8</v>
      </c>
      <c r="G2163" s="43">
        <v>10.62</v>
      </c>
      <c r="H2163" s="19">
        <f t="shared" si="33"/>
        <v>9</v>
      </c>
    </row>
    <row r="2164" spans="1:8" x14ac:dyDescent="0.25">
      <c r="A2164" s="40" t="s">
        <v>4353</v>
      </c>
      <c r="B2164" s="40"/>
      <c r="C2164" s="41" t="s">
        <v>4354</v>
      </c>
      <c r="D2164" s="42" t="s">
        <v>21</v>
      </c>
      <c r="E2164" s="43">
        <v>2.4300000000000002</v>
      </c>
      <c r="F2164" s="43">
        <v>7.8</v>
      </c>
      <c r="G2164" s="43">
        <v>10.23</v>
      </c>
      <c r="H2164" s="19">
        <f t="shared" si="33"/>
        <v>9</v>
      </c>
    </row>
    <row r="2165" spans="1:8" x14ac:dyDescent="0.25">
      <c r="A2165" s="40" t="s">
        <v>4355</v>
      </c>
      <c r="B2165" s="40"/>
      <c r="C2165" s="41" t="s">
        <v>4356</v>
      </c>
      <c r="D2165" s="42" t="s">
        <v>21</v>
      </c>
      <c r="E2165" s="43">
        <v>2.71</v>
      </c>
      <c r="F2165" s="43">
        <v>6.51</v>
      </c>
      <c r="G2165" s="43">
        <v>9.2200000000000006</v>
      </c>
      <c r="H2165" s="19">
        <f t="shared" si="33"/>
        <v>9</v>
      </c>
    </row>
    <row r="2166" spans="1:8" x14ac:dyDescent="0.25">
      <c r="A2166" s="40" t="s">
        <v>4357</v>
      </c>
      <c r="B2166" s="40"/>
      <c r="C2166" s="41" t="s">
        <v>4358</v>
      </c>
      <c r="D2166" s="42" t="s">
        <v>131</v>
      </c>
      <c r="E2166" s="43">
        <v>5.91</v>
      </c>
      <c r="F2166" s="43">
        <v>13.01</v>
      </c>
      <c r="G2166" s="43">
        <v>18.920000000000002</v>
      </c>
      <c r="H2166" s="19">
        <f t="shared" si="33"/>
        <v>9</v>
      </c>
    </row>
    <row r="2167" spans="1:8" ht="30" x14ac:dyDescent="0.25">
      <c r="A2167" s="40" t="s">
        <v>4359</v>
      </c>
      <c r="B2167" s="40"/>
      <c r="C2167" s="41" t="s">
        <v>4360</v>
      </c>
      <c r="D2167" s="42" t="s">
        <v>131</v>
      </c>
      <c r="E2167" s="43">
        <v>10.59</v>
      </c>
      <c r="F2167" s="43">
        <v>6.1</v>
      </c>
      <c r="G2167" s="43">
        <v>16.690000000000001</v>
      </c>
      <c r="H2167" s="19">
        <f t="shared" si="33"/>
        <v>9</v>
      </c>
    </row>
    <row r="2168" spans="1:8" ht="30" x14ac:dyDescent="0.25">
      <c r="A2168" s="40" t="s">
        <v>4361</v>
      </c>
      <c r="B2168" s="40"/>
      <c r="C2168" s="41" t="s">
        <v>4362</v>
      </c>
      <c r="D2168" s="42" t="s">
        <v>131</v>
      </c>
      <c r="E2168" s="43">
        <v>4.6500000000000004</v>
      </c>
      <c r="F2168" s="43">
        <v>6.1</v>
      </c>
      <c r="G2168" s="43">
        <v>10.75</v>
      </c>
      <c r="H2168" s="19">
        <f t="shared" si="33"/>
        <v>9</v>
      </c>
    </row>
    <row r="2169" spans="1:8" ht="30" x14ac:dyDescent="0.25">
      <c r="A2169" s="40" t="s">
        <v>4363</v>
      </c>
      <c r="B2169" s="40"/>
      <c r="C2169" s="41" t="s">
        <v>4364</v>
      </c>
      <c r="D2169" s="42" t="s">
        <v>131</v>
      </c>
      <c r="E2169" s="43">
        <v>8.94</v>
      </c>
      <c r="F2169" s="43">
        <v>6.1</v>
      </c>
      <c r="G2169" s="43">
        <v>15.04</v>
      </c>
      <c r="H2169" s="19">
        <f t="shared" si="33"/>
        <v>9</v>
      </c>
    </row>
    <row r="2170" spans="1:8" ht="30" x14ac:dyDescent="0.25">
      <c r="A2170" s="40" t="s">
        <v>4365</v>
      </c>
      <c r="B2170" s="40"/>
      <c r="C2170" s="41" t="s">
        <v>4366</v>
      </c>
      <c r="D2170" s="42" t="s">
        <v>131</v>
      </c>
      <c r="E2170" s="43">
        <v>41.24</v>
      </c>
      <c r="F2170" s="43">
        <v>10.84</v>
      </c>
      <c r="G2170" s="43">
        <v>52.08</v>
      </c>
      <c r="H2170" s="19">
        <f t="shared" si="33"/>
        <v>9</v>
      </c>
    </row>
    <row r="2171" spans="1:8" ht="30" x14ac:dyDescent="0.25">
      <c r="A2171" s="40" t="s">
        <v>4367</v>
      </c>
      <c r="B2171" s="40"/>
      <c r="C2171" s="41" t="s">
        <v>4368</v>
      </c>
      <c r="D2171" s="42" t="s">
        <v>131</v>
      </c>
      <c r="E2171" s="43">
        <v>70.489999999999995</v>
      </c>
      <c r="F2171" s="43">
        <v>10.84</v>
      </c>
      <c r="G2171" s="43">
        <v>81.33</v>
      </c>
      <c r="H2171" s="19">
        <f t="shared" si="33"/>
        <v>9</v>
      </c>
    </row>
    <row r="2172" spans="1:8" x14ac:dyDescent="0.25">
      <c r="A2172" s="40" t="s">
        <v>4369</v>
      </c>
      <c r="B2172" s="40"/>
      <c r="C2172" s="41" t="s">
        <v>4370</v>
      </c>
      <c r="D2172" s="42" t="s">
        <v>131</v>
      </c>
      <c r="E2172" s="43">
        <v>42.69</v>
      </c>
      <c r="F2172" s="43">
        <v>10.84</v>
      </c>
      <c r="G2172" s="43">
        <v>53.53</v>
      </c>
      <c r="H2172" s="19">
        <f t="shared" si="33"/>
        <v>9</v>
      </c>
    </row>
    <row r="2173" spans="1:8" ht="30" x14ac:dyDescent="0.25">
      <c r="A2173" s="40" t="s">
        <v>4371</v>
      </c>
      <c r="B2173" s="40"/>
      <c r="C2173" s="41" t="s">
        <v>4372</v>
      </c>
      <c r="D2173" s="42" t="s">
        <v>131</v>
      </c>
      <c r="E2173" s="43">
        <v>62.18</v>
      </c>
      <c r="F2173" s="43">
        <v>13.01</v>
      </c>
      <c r="G2173" s="43">
        <v>75.19</v>
      </c>
      <c r="H2173" s="19">
        <f t="shared" si="33"/>
        <v>9</v>
      </c>
    </row>
    <row r="2174" spans="1:8" ht="30" x14ac:dyDescent="0.25">
      <c r="A2174" s="40" t="s">
        <v>4373</v>
      </c>
      <c r="B2174" s="40"/>
      <c r="C2174" s="41" t="s">
        <v>4374</v>
      </c>
      <c r="D2174" s="42" t="s">
        <v>131</v>
      </c>
      <c r="E2174" s="43">
        <v>102.78</v>
      </c>
      <c r="F2174" s="43">
        <v>15.18</v>
      </c>
      <c r="G2174" s="43">
        <v>117.96</v>
      </c>
      <c r="H2174" s="19">
        <f t="shared" si="33"/>
        <v>9</v>
      </c>
    </row>
    <row r="2175" spans="1:8" ht="30" x14ac:dyDescent="0.25">
      <c r="A2175" s="40" t="s">
        <v>4375</v>
      </c>
      <c r="B2175" s="40"/>
      <c r="C2175" s="41" t="s">
        <v>4376</v>
      </c>
      <c r="D2175" s="42" t="s">
        <v>131</v>
      </c>
      <c r="E2175" s="43">
        <v>114.73</v>
      </c>
      <c r="F2175" s="43">
        <v>17.350000000000001</v>
      </c>
      <c r="G2175" s="43">
        <v>132.08000000000001</v>
      </c>
      <c r="H2175" s="19">
        <f t="shared" si="33"/>
        <v>9</v>
      </c>
    </row>
    <row r="2176" spans="1:8" ht="30" x14ac:dyDescent="0.25">
      <c r="A2176" s="40" t="s">
        <v>4377</v>
      </c>
      <c r="B2176" s="40"/>
      <c r="C2176" s="41" t="s">
        <v>4378</v>
      </c>
      <c r="D2176" s="42" t="s">
        <v>21</v>
      </c>
      <c r="E2176" s="43">
        <v>9.36</v>
      </c>
      <c r="F2176" s="43">
        <v>1.76</v>
      </c>
      <c r="G2176" s="43">
        <v>11.12</v>
      </c>
      <c r="H2176" s="19">
        <f t="shared" si="33"/>
        <v>9</v>
      </c>
    </row>
    <row r="2177" spans="1:8" ht="30" x14ac:dyDescent="0.25">
      <c r="A2177" s="40" t="s">
        <v>4379</v>
      </c>
      <c r="B2177" s="40"/>
      <c r="C2177" s="41" t="s">
        <v>4380</v>
      </c>
      <c r="D2177" s="42" t="s">
        <v>21</v>
      </c>
      <c r="E2177" s="43">
        <v>10.84</v>
      </c>
      <c r="F2177" s="43">
        <v>1.76</v>
      </c>
      <c r="G2177" s="43">
        <v>12.6</v>
      </c>
      <c r="H2177" s="19">
        <f t="shared" si="33"/>
        <v>9</v>
      </c>
    </row>
    <row r="2178" spans="1:8" ht="30" x14ac:dyDescent="0.25">
      <c r="A2178" s="40" t="s">
        <v>4381</v>
      </c>
      <c r="B2178" s="40"/>
      <c r="C2178" s="41" t="s">
        <v>4382</v>
      </c>
      <c r="D2178" s="42" t="s">
        <v>21</v>
      </c>
      <c r="E2178" s="43">
        <v>10.84</v>
      </c>
      <c r="F2178" s="43">
        <v>1.76</v>
      </c>
      <c r="G2178" s="43">
        <v>12.6</v>
      </c>
      <c r="H2178" s="19">
        <f t="shared" si="33"/>
        <v>9</v>
      </c>
    </row>
    <row r="2179" spans="1:8" x14ac:dyDescent="0.25">
      <c r="A2179" s="40" t="s">
        <v>4383</v>
      </c>
      <c r="B2179" s="40"/>
      <c r="C2179" s="41" t="s">
        <v>4384</v>
      </c>
      <c r="D2179" s="42" t="s">
        <v>21</v>
      </c>
      <c r="E2179" s="43">
        <v>4.42</v>
      </c>
      <c r="F2179" s="43">
        <v>4.33</v>
      </c>
      <c r="G2179" s="43">
        <v>8.75</v>
      </c>
      <c r="H2179" s="19">
        <f t="shared" si="33"/>
        <v>9</v>
      </c>
    </row>
    <row r="2180" spans="1:8" x14ac:dyDescent="0.25">
      <c r="A2180" s="40" t="s">
        <v>4385</v>
      </c>
      <c r="B2180" s="40"/>
      <c r="C2180" s="41" t="s">
        <v>4386</v>
      </c>
      <c r="D2180" s="42" t="s">
        <v>21</v>
      </c>
      <c r="E2180" s="43">
        <v>10.5</v>
      </c>
      <c r="F2180" s="43">
        <v>4.33</v>
      </c>
      <c r="G2180" s="43">
        <v>14.83</v>
      </c>
      <c r="H2180" s="19">
        <f t="shared" si="33"/>
        <v>9</v>
      </c>
    </row>
    <row r="2181" spans="1:8" x14ac:dyDescent="0.25">
      <c r="A2181" s="40" t="s">
        <v>4387</v>
      </c>
      <c r="B2181" s="40"/>
      <c r="C2181" s="41" t="s">
        <v>4388</v>
      </c>
      <c r="D2181" s="42"/>
      <c r="E2181" s="43"/>
      <c r="F2181" s="43"/>
      <c r="G2181" s="43"/>
      <c r="H2181" s="19">
        <f t="shared" si="33"/>
        <v>5</v>
      </c>
    </row>
    <row r="2182" spans="1:8" ht="30" x14ac:dyDescent="0.25">
      <c r="A2182" s="40" t="s">
        <v>4389</v>
      </c>
      <c r="B2182" s="40"/>
      <c r="C2182" s="41" t="s">
        <v>4390</v>
      </c>
      <c r="D2182" s="42" t="s">
        <v>131</v>
      </c>
      <c r="E2182" s="43">
        <v>61.4</v>
      </c>
      <c r="F2182" s="43">
        <v>13.01</v>
      </c>
      <c r="G2182" s="43">
        <v>74.41</v>
      </c>
      <c r="H2182" s="19">
        <f t="shared" si="33"/>
        <v>9</v>
      </c>
    </row>
    <row r="2183" spans="1:8" ht="30" x14ac:dyDescent="0.25">
      <c r="A2183" s="40" t="s">
        <v>4391</v>
      </c>
      <c r="B2183" s="40"/>
      <c r="C2183" s="41" t="s">
        <v>4392</v>
      </c>
      <c r="D2183" s="42" t="s">
        <v>131</v>
      </c>
      <c r="E2183" s="43">
        <v>87.01</v>
      </c>
      <c r="F2183" s="43">
        <v>13.01</v>
      </c>
      <c r="G2183" s="43">
        <v>100.02</v>
      </c>
      <c r="H2183" s="19">
        <f t="shared" si="33"/>
        <v>9</v>
      </c>
    </row>
    <row r="2184" spans="1:8" ht="30" x14ac:dyDescent="0.25">
      <c r="A2184" s="40" t="s">
        <v>4393</v>
      </c>
      <c r="B2184" s="40"/>
      <c r="C2184" s="41" t="s">
        <v>4394</v>
      </c>
      <c r="D2184" s="42" t="s">
        <v>21</v>
      </c>
      <c r="E2184" s="43">
        <v>49.47</v>
      </c>
      <c r="F2184" s="43">
        <v>13.45</v>
      </c>
      <c r="G2184" s="43">
        <v>62.92</v>
      </c>
      <c r="H2184" s="19">
        <f t="shared" si="33"/>
        <v>9</v>
      </c>
    </row>
    <row r="2185" spans="1:8" ht="30" x14ac:dyDescent="0.25">
      <c r="A2185" s="40" t="s">
        <v>4395</v>
      </c>
      <c r="B2185" s="40"/>
      <c r="C2185" s="41" t="s">
        <v>4396</v>
      </c>
      <c r="D2185" s="42" t="s">
        <v>21</v>
      </c>
      <c r="E2185" s="43">
        <v>144.22</v>
      </c>
      <c r="F2185" s="43">
        <v>26.02</v>
      </c>
      <c r="G2185" s="43">
        <v>170.24</v>
      </c>
      <c r="H2185" s="19">
        <f t="shared" ref="H2185:H2248" si="34">LEN(A2185)</f>
        <v>9</v>
      </c>
    </row>
    <row r="2186" spans="1:8" ht="30" x14ac:dyDescent="0.25">
      <c r="A2186" s="40" t="s">
        <v>4397</v>
      </c>
      <c r="B2186" s="40"/>
      <c r="C2186" s="41" t="s">
        <v>4398</v>
      </c>
      <c r="D2186" s="42" t="s">
        <v>21</v>
      </c>
      <c r="E2186" s="43">
        <v>202.92</v>
      </c>
      <c r="F2186" s="43">
        <v>26.02</v>
      </c>
      <c r="G2186" s="43">
        <v>228.94</v>
      </c>
      <c r="H2186" s="19">
        <f t="shared" si="34"/>
        <v>9</v>
      </c>
    </row>
    <row r="2187" spans="1:8" ht="30" x14ac:dyDescent="0.25">
      <c r="A2187" s="40" t="s">
        <v>4399</v>
      </c>
      <c r="B2187" s="40"/>
      <c r="C2187" s="41" t="s">
        <v>4400</v>
      </c>
      <c r="D2187" s="42" t="s">
        <v>21</v>
      </c>
      <c r="E2187" s="43">
        <v>201.12</v>
      </c>
      <c r="F2187" s="43">
        <v>8.27</v>
      </c>
      <c r="G2187" s="43">
        <v>209.39</v>
      </c>
      <c r="H2187" s="19">
        <f t="shared" si="34"/>
        <v>9</v>
      </c>
    </row>
    <row r="2188" spans="1:8" ht="30" x14ac:dyDescent="0.25">
      <c r="A2188" s="40" t="s">
        <v>4401</v>
      </c>
      <c r="B2188" s="40"/>
      <c r="C2188" s="41" t="s">
        <v>4402</v>
      </c>
      <c r="D2188" s="42" t="s">
        <v>21</v>
      </c>
      <c r="E2188" s="43">
        <v>234.41</v>
      </c>
      <c r="F2188" s="43">
        <v>8.27</v>
      </c>
      <c r="G2188" s="43">
        <v>242.68</v>
      </c>
      <c r="H2188" s="19">
        <f t="shared" si="34"/>
        <v>9</v>
      </c>
    </row>
    <row r="2189" spans="1:8" ht="30" x14ac:dyDescent="0.25">
      <c r="A2189" s="40" t="s">
        <v>4403</v>
      </c>
      <c r="B2189" s="40"/>
      <c r="C2189" s="41" t="s">
        <v>4404</v>
      </c>
      <c r="D2189" s="42" t="s">
        <v>21</v>
      </c>
      <c r="E2189" s="43">
        <v>395.78</v>
      </c>
      <c r="F2189" s="43">
        <v>8.27</v>
      </c>
      <c r="G2189" s="43">
        <v>404.05</v>
      </c>
      <c r="H2189" s="19">
        <f t="shared" si="34"/>
        <v>9</v>
      </c>
    </row>
    <row r="2190" spans="1:8" x14ac:dyDescent="0.25">
      <c r="A2190" s="40" t="s">
        <v>4405</v>
      </c>
      <c r="B2190" s="40"/>
      <c r="C2190" s="41" t="s">
        <v>4406</v>
      </c>
      <c r="D2190" s="42" t="s">
        <v>21</v>
      </c>
      <c r="E2190" s="43">
        <v>8.66</v>
      </c>
      <c r="F2190" s="43">
        <v>0.88</v>
      </c>
      <c r="G2190" s="43">
        <v>9.5399999999999991</v>
      </c>
      <c r="H2190" s="19">
        <f t="shared" si="34"/>
        <v>9</v>
      </c>
    </row>
    <row r="2191" spans="1:8" x14ac:dyDescent="0.25">
      <c r="A2191" s="40" t="s">
        <v>4407</v>
      </c>
      <c r="B2191" s="40"/>
      <c r="C2191" s="41" t="s">
        <v>4408</v>
      </c>
      <c r="D2191" s="42"/>
      <c r="E2191" s="43"/>
      <c r="F2191" s="43"/>
      <c r="G2191" s="43"/>
      <c r="H2191" s="19">
        <f t="shared" si="34"/>
        <v>5</v>
      </c>
    </row>
    <row r="2192" spans="1:8" ht="30" x14ac:dyDescent="0.25">
      <c r="A2192" s="40" t="s">
        <v>4409</v>
      </c>
      <c r="B2192" s="40"/>
      <c r="C2192" s="41" t="s">
        <v>4410</v>
      </c>
      <c r="D2192" s="42" t="s">
        <v>131</v>
      </c>
      <c r="E2192" s="43">
        <v>283.73</v>
      </c>
      <c r="F2192" s="43">
        <v>13.01</v>
      </c>
      <c r="G2192" s="43">
        <v>296.74</v>
      </c>
      <c r="H2192" s="19">
        <f t="shared" si="34"/>
        <v>9</v>
      </c>
    </row>
    <row r="2193" spans="1:8" ht="30" x14ac:dyDescent="0.25">
      <c r="A2193" s="40" t="s">
        <v>4411</v>
      </c>
      <c r="B2193" s="40"/>
      <c r="C2193" s="41" t="s">
        <v>4412</v>
      </c>
      <c r="D2193" s="42" t="s">
        <v>131</v>
      </c>
      <c r="E2193" s="43">
        <v>327.76</v>
      </c>
      <c r="F2193" s="43">
        <v>13.01</v>
      </c>
      <c r="G2193" s="43">
        <v>340.77</v>
      </c>
      <c r="H2193" s="19">
        <f t="shared" si="34"/>
        <v>9</v>
      </c>
    </row>
    <row r="2194" spans="1:8" ht="30" x14ac:dyDescent="0.25">
      <c r="A2194" s="40" t="s">
        <v>4413</v>
      </c>
      <c r="B2194" s="40"/>
      <c r="C2194" s="41" t="s">
        <v>4414</v>
      </c>
      <c r="D2194" s="42" t="s">
        <v>131</v>
      </c>
      <c r="E2194" s="43">
        <v>388.41</v>
      </c>
      <c r="F2194" s="43">
        <v>13.01</v>
      </c>
      <c r="G2194" s="43">
        <v>401.42</v>
      </c>
      <c r="H2194" s="19">
        <f t="shared" si="34"/>
        <v>9</v>
      </c>
    </row>
    <row r="2195" spans="1:8" ht="30" x14ac:dyDescent="0.25">
      <c r="A2195" s="40" t="s">
        <v>4415</v>
      </c>
      <c r="B2195" s="40"/>
      <c r="C2195" s="41" t="s">
        <v>4416</v>
      </c>
      <c r="D2195" s="42" t="s">
        <v>131</v>
      </c>
      <c r="E2195" s="43">
        <v>355.39</v>
      </c>
      <c r="F2195" s="43">
        <v>13.01</v>
      </c>
      <c r="G2195" s="43">
        <v>368.4</v>
      </c>
      <c r="H2195" s="19">
        <f t="shared" si="34"/>
        <v>9</v>
      </c>
    </row>
    <row r="2196" spans="1:8" ht="30" x14ac:dyDescent="0.25">
      <c r="A2196" s="40" t="s">
        <v>4417</v>
      </c>
      <c r="B2196" s="40"/>
      <c r="C2196" s="41" t="s">
        <v>4418</v>
      </c>
      <c r="D2196" s="42" t="s">
        <v>131</v>
      </c>
      <c r="E2196" s="43">
        <v>449.05</v>
      </c>
      <c r="F2196" s="43">
        <v>13.01</v>
      </c>
      <c r="G2196" s="43">
        <v>462.06</v>
      </c>
      <c r="H2196" s="19">
        <f t="shared" si="34"/>
        <v>9</v>
      </c>
    </row>
    <row r="2197" spans="1:8" x14ac:dyDescent="0.25">
      <c r="A2197" s="40" t="s">
        <v>4419</v>
      </c>
      <c r="B2197" s="40"/>
      <c r="C2197" s="41" t="s">
        <v>4420</v>
      </c>
      <c r="D2197" s="42"/>
      <c r="E2197" s="43"/>
      <c r="F2197" s="43"/>
      <c r="G2197" s="43"/>
      <c r="H2197" s="19">
        <f t="shared" si="34"/>
        <v>5</v>
      </c>
    </row>
    <row r="2198" spans="1:8" ht="30" x14ac:dyDescent="0.25">
      <c r="A2198" s="40" t="s">
        <v>4421</v>
      </c>
      <c r="B2198" s="40"/>
      <c r="C2198" s="41" t="s">
        <v>4422</v>
      </c>
      <c r="D2198" s="42" t="s">
        <v>131</v>
      </c>
      <c r="E2198" s="43">
        <v>6.43</v>
      </c>
      <c r="F2198" s="43">
        <v>1.74</v>
      </c>
      <c r="G2198" s="43">
        <v>8.17</v>
      </c>
      <c r="H2198" s="19">
        <f t="shared" si="34"/>
        <v>9</v>
      </c>
    </row>
    <row r="2199" spans="1:8" ht="30" x14ac:dyDescent="0.25">
      <c r="A2199" s="40" t="s">
        <v>4423</v>
      </c>
      <c r="B2199" s="40"/>
      <c r="C2199" s="41" t="s">
        <v>4424</v>
      </c>
      <c r="D2199" s="42" t="s">
        <v>131</v>
      </c>
      <c r="E2199" s="43">
        <v>7.25</v>
      </c>
      <c r="F2199" s="43">
        <v>1.74</v>
      </c>
      <c r="G2199" s="43">
        <v>8.99</v>
      </c>
      <c r="H2199" s="19">
        <f t="shared" si="34"/>
        <v>9</v>
      </c>
    </row>
    <row r="2200" spans="1:8" ht="30" x14ac:dyDescent="0.25">
      <c r="A2200" s="40" t="s">
        <v>4425</v>
      </c>
      <c r="B2200" s="40"/>
      <c r="C2200" s="41" t="s">
        <v>4426</v>
      </c>
      <c r="D2200" s="42" t="s">
        <v>131</v>
      </c>
      <c r="E2200" s="43">
        <v>8.7899999999999991</v>
      </c>
      <c r="F2200" s="43">
        <v>1.74</v>
      </c>
      <c r="G2200" s="43">
        <v>10.53</v>
      </c>
      <c r="H2200" s="19">
        <f t="shared" si="34"/>
        <v>9</v>
      </c>
    </row>
    <row r="2201" spans="1:8" ht="30" x14ac:dyDescent="0.25">
      <c r="A2201" s="40" t="s">
        <v>4427</v>
      </c>
      <c r="B2201" s="40"/>
      <c r="C2201" s="41" t="s">
        <v>4428</v>
      </c>
      <c r="D2201" s="42" t="s">
        <v>131</v>
      </c>
      <c r="E2201" s="43">
        <v>15.56</v>
      </c>
      <c r="F2201" s="43">
        <v>1.74</v>
      </c>
      <c r="G2201" s="43">
        <v>17.3</v>
      </c>
      <c r="H2201" s="19">
        <f t="shared" si="34"/>
        <v>9</v>
      </c>
    </row>
    <row r="2202" spans="1:8" ht="30" x14ac:dyDescent="0.25">
      <c r="A2202" s="40" t="s">
        <v>4429</v>
      </c>
      <c r="B2202" s="40"/>
      <c r="C2202" s="41" t="s">
        <v>4430</v>
      </c>
      <c r="D2202" s="42" t="s">
        <v>131</v>
      </c>
      <c r="E2202" s="43">
        <v>19.64</v>
      </c>
      <c r="F2202" s="43">
        <v>1.74</v>
      </c>
      <c r="G2202" s="43">
        <v>21.38</v>
      </c>
      <c r="H2202" s="19">
        <f t="shared" si="34"/>
        <v>9</v>
      </c>
    </row>
    <row r="2203" spans="1:8" ht="30" x14ac:dyDescent="0.25">
      <c r="A2203" s="40" t="s">
        <v>4431</v>
      </c>
      <c r="B2203" s="40"/>
      <c r="C2203" s="41" t="s">
        <v>4432</v>
      </c>
      <c r="D2203" s="42" t="s">
        <v>131</v>
      </c>
      <c r="E2203" s="43">
        <v>22.98</v>
      </c>
      <c r="F2203" s="43">
        <v>1.74</v>
      </c>
      <c r="G2203" s="43">
        <v>24.72</v>
      </c>
      <c r="H2203" s="19">
        <f t="shared" si="34"/>
        <v>9</v>
      </c>
    </row>
    <row r="2204" spans="1:8" ht="30" x14ac:dyDescent="0.25">
      <c r="A2204" s="40" t="s">
        <v>4433</v>
      </c>
      <c r="B2204" s="40"/>
      <c r="C2204" s="41" t="s">
        <v>4434</v>
      </c>
      <c r="D2204" s="42" t="s">
        <v>131</v>
      </c>
      <c r="E2204" s="43">
        <v>42.85</v>
      </c>
      <c r="F2204" s="43">
        <v>1.74</v>
      </c>
      <c r="G2204" s="43">
        <v>44.59</v>
      </c>
      <c r="H2204" s="19">
        <f t="shared" si="34"/>
        <v>9</v>
      </c>
    </row>
    <row r="2205" spans="1:8" x14ac:dyDescent="0.25">
      <c r="A2205" s="40" t="s">
        <v>4435</v>
      </c>
      <c r="B2205" s="40"/>
      <c r="C2205" s="41" t="s">
        <v>4436</v>
      </c>
      <c r="D2205" s="42"/>
      <c r="E2205" s="43"/>
      <c r="F2205" s="43"/>
      <c r="G2205" s="43"/>
      <c r="H2205" s="19">
        <f t="shared" si="34"/>
        <v>5</v>
      </c>
    </row>
    <row r="2206" spans="1:8" x14ac:dyDescent="0.25">
      <c r="A2206" s="40" t="s">
        <v>4437</v>
      </c>
      <c r="B2206" s="40"/>
      <c r="C2206" s="41" t="s">
        <v>4438</v>
      </c>
      <c r="D2206" s="42" t="s">
        <v>131</v>
      </c>
      <c r="E2206" s="43">
        <v>10.69</v>
      </c>
      <c r="F2206" s="43">
        <v>15.25</v>
      </c>
      <c r="G2206" s="43">
        <v>25.94</v>
      </c>
      <c r="H2206" s="19">
        <f t="shared" si="34"/>
        <v>9</v>
      </c>
    </row>
    <row r="2207" spans="1:8" x14ac:dyDescent="0.25">
      <c r="A2207" s="40" t="s">
        <v>4439</v>
      </c>
      <c r="B2207" s="40"/>
      <c r="C2207" s="41" t="s">
        <v>4440</v>
      </c>
      <c r="D2207" s="42" t="s">
        <v>131</v>
      </c>
      <c r="E2207" s="43">
        <v>12.55</v>
      </c>
      <c r="F2207" s="43">
        <v>15.25</v>
      </c>
      <c r="G2207" s="43">
        <v>27.8</v>
      </c>
      <c r="H2207" s="19">
        <f t="shared" si="34"/>
        <v>9</v>
      </c>
    </row>
    <row r="2208" spans="1:8" x14ac:dyDescent="0.25">
      <c r="A2208" s="40" t="s">
        <v>4441</v>
      </c>
      <c r="B2208" s="40"/>
      <c r="C2208" s="41" t="s">
        <v>4442</v>
      </c>
      <c r="D2208" s="42" t="s">
        <v>131</v>
      </c>
      <c r="E2208" s="43">
        <v>31.01</v>
      </c>
      <c r="F2208" s="43">
        <v>15.25</v>
      </c>
      <c r="G2208" s="43">
        <v>46.26</v>
      </c>
      <c r="H2208" s="19">
        <f t="shared" si="34"/>
        <v>9</v>
      </c>
    </row>
    <row r="2209" spans="1:8" x14ac:dyDescent="0.25">
      <c r="A2209" s="40" t="s">
        <v>4443</v>
      </c>
      <c r="B2209" s="40"/>
      <c r="C2209" s="41" t="s">
        <v>4444</v>
      </c>
      <c r="D2209" s="42" t="s">
        <v>21</v>
      </c>
      <c r="E2209" s="43">
        <v>15.3</v>
      </c>
      <c r="F2209" s="43">
        <v>2.94</v>
      </c>
      <c r="G2209" s="43">
        <v>18.239999999999998</v>
      </c>
      <c r="H2209" s="19">
        <f t="shared" si="34"/>
        <v>9</v>
      </c>
    </row>
    <row r="2210" spans="1:8" x14ac:dyDescent="0.25">
      <c r="A2210" s="40" t="s">
        <v>4445</v>
      </c>
      <c r="B2210" s="40"/>
      <c r="C2210" s="41" t="s">
        <v>4446</v>
      </c>
      <c r="D2210" s="42" t="s">
        <v>21</v>
      </c>
      <c r="E2210" s="43">
        <v>18.46</v>
      </c>
      <c r="F2210" s="43">
        <v>2.94</v>
      </c>
      <c r="G2210" s="43">
        <v>21.4</v>
      </c>
      <c r="H2210" s="19">
        <f t="shared" si="34"/>
        <v>9</v>
      </c>
    </row>
    <row r="2211" spans="1:8" x14ac:dyDescent="0.25">
      <c r="A2211" s="40" t="s">
        <v>4447</v>
      </c>
      <c r="B2211" s="40"/>
      <c r="C2211" s="41" t="s">
        <v>4448</v>
      </c>
      <c r="D2211" s="42" t="s">
        <v>21</v>
      </c>
      <c r="E2211" s="43">
        <v>60.43</v>
      </c>
      <c r="F2211" s="43">
        <v>2.94</v>
      </c>
      <c r="G2211" s="43">
        <v>63.37</v>
      </c>
      <c r="H2211" s="19">
        <f t="shared" si="34"/>
        <v>9</v>
      </c>
    </row>
    <row r="2212" spans="1:8" x14ac:dyDescent="0.25">
      <c r="A2212" s="40" t="s">
        <v>4449</v>
      </c>
      <c r="B2212" s="40"/>
      <c r="C2212" s="41" t="s">
        <v>4450</v>
      </c>
      <c r="D2212" s="42" t="s">
        <v>21</v>
      </c>
      <c r="E2212" s="43">
        <v>18.899999999999999</v>
      </c>
      <c r="F2212" s="43">
        <v>2.94</v>
      </c>
      <c r="G2212" s="43">
        <v>21.84</v>
      </c>
      <c r="H2212" s="19">
        <f t="shared" si="34"/>
        <v>9</v>
      </c>
    </row>
    <row r="2213" spans="1:8" x14ac:dyDescent="0.25">
      <c r="A2213" s="40" t="s">
        <v>4451</v>
      </c>
      <c r="B2213" s="40"/>
      <c r="C2213" s="41" t="s">
        <v>4452</v>
      </c>
      <c r="D2213" s="42" t="s">
        <v>21</v>
      </c>
      <c r="E2213" s="43">
        <v>38.08</v>
      </c>
      <c r="F2213" s="43">
        <v>2.94</v>
      </c>
      <c r="G2213" s="43">
        <v>41.02</v>
      </c>
      <c r="H2213" s="19">
        <f t="shared" si="34"/>
        <v>9</v>
      </c>
    </row>
    <row r="2214" spans="1:8" x14ac:dyDescent="0.25">
      <c r="A2214" s="40" t="s">
        <v>4453</v>
      </c>
      <c r="B2214" s="40"/>
      <c r="C2214" s="41" t="s">
        <v>4454</v>
      </c>
      <c r="D2214" s="42" t="s">
        <v>21</v>
      </c>
      <c r="E2214" s="43">
        <v>88.19</v>
      </c>
      <c r="F2214" s="43">
        <v>2.94</v>
      </c>
      <c r="G2214" s="43">
        <v>91.13</v>
      </c>
      <c r="H2214" s="19">
        <f t="shared" si="34"/>
        <v>9</v>
      </c>
    </row>
    <row r="2215" spans="1:8" x14ac:dyDescent="0.25">
      <c r="A2215" s="40" t="s">
        <v>4455</v>
      </c>
      <c r="B2215" s="40"/>
      <c r="C2215" s="41" t="s">
        <v>4456</v>
      </c>
      <c r="D2215" s="42"/>
      <c r="E2215" s="43"/>
      <c r="F2215" s="43"/>
      <c r="G2215" s="43"/>
      <c r="H2215" s="19">
        <f t="shared" si="34"/>
        <v>5</v>
      </c>
    </row>
    <row r="2216" spans="1:8" x14ac:dyDescent="0.25">
      <c r="A2216" s="40" t="s">
        <v>4457</v>
      </c>
      <c r="B2216" s="40"/>
      <c r="C2216" s="41" t="s">
        <v>4458</v>
      </c>
      <c r="D2216" s="42" t="s">
        <v>131</v>
      </c>
      <c r="E2216" s="43">
        <v>95.61</v>
      </c>
      <c r="F2216" s="43">
        <v>13.01</v>
      </c>
      <c r="G2216" s="43">
        <v>108.62</v>
      </c>
      <c r="H2216" s="19">
        <f t="shared" si="34"/>
        <v>9</v>
      </c>
    </row>
    <row r="2217" spans="1:8" ht="30" x14ac:dyDescent="0.25">
      <c r="A2217" s="40" t="s">
        <v>4459</v>
      </c>
      <c r="B2217" s="40"/>
      <c r="C2217" s="41" t="s">
        <v>4460</v>
      </c>
      <c r="D2217" s="42" t="s">
        <v>21</v>
      </c>
      <c r="E2217" s="43">
        <v>113.33</v>
      </c>
      <c r="F2217" s="43">
        <v>21.69</v>
      </c>
      <c r="G2217" s="43">
        <v>135.02000000000001</v>
      </c>
      <c r="H2217" s="19">
        <f t="shared" si="34"/>
        <v>9</v>
      </c>
    </row>
    <row r="2218" spans="1:8" ht="30" x14ac:dyDescent="0.25">
      <c r="A2218" s="40" t="s">
        <v>4461</v>
      </c>
      <c r="B2218" s="40"/>
      <c r="C2218" s="41" t="s">
        <v>4462</v>
      </c>
      <c r="D2218" s="42" t="s">
        <v>21</v>
      </c>
      <c r="E2218" s="43">
        <v>130.04</v>
      </c>
      <c r="F2218" s="43">
        <v>21.69</v>
      </c>
      <c r="G2218" s="43">
        <v>151.72999999999999</v>
      </c>
      <c r="H2218" s="19">
        <f t="shared" si="34"/>
        <v>9</v>
      </c>
    </row>
    <row r="2219" spans="1:8" ht="45" x14ac:dyDescent="0.25">
      <c r="A2219" s="40" t="s">
        <v>4463</v>
      </c>
      <c r="B2219" s="40"/>
      <c r="C2219" s="41" t="s">
        <v>4464</v>
      </c>
      <c r="D2219" s="42" t="s">
        <v>21</v>
      </c>
      <c r="E2219" s="43">
        <v>27.21</v>
      </c>
      <c r="F2219" s="43">
        <v>8.27</v>
      </c>
      <c r="G2219" s="43">
        <v>35.479999999999997</v>
      </c>
      <c r="H2219" s="19">
        <f t="shared" si="34"/>
        <v>9</v>
      </c>
    </row>
    <row r="2220" spans="1:8" ht="45" x14ac:dyDescent="0.25">
      <c r="A2220" s="40" t="s">
        <v>4465</v>
      </c>
      <c r="B2220" s="40"/>
      <c r="C2220" s="41" t="s">
        <v>4466</v>
      </c>
      <c r="D2220" s="42" t="s">
        <v>21</v>
      </c>
      <c r="E2220" s="43">
        <v>20.14</v>
      </c>
      <c r="F2220" s="43">
        <v>8.27</v>
      </c>
      <c r="G2220" s="43">
        <v>28.41</v>
      </c>
      <c r="H2220" s="19">
        <f t="shared" si="34"/>
        <v>9</v>
      </c>
    </row>
    <row r="2221" spans="1:8" ht="30" x14ac:dyDescent="0.25">
      <c r="A2221" s="40" t="s">
        <v>4467</v>
      </c>
      <c r="B2221" s="40"/>
      <c r="C2221" s="41" t="s">
        <v>4468</v>
      </c>
      <c r="D2221" s="42" t="s">
        <v>21</v>
      </c>
      <c r="E2221" s="43">
        <v>16.48</v>
      </c>
      <c r="F2221" s="43">
        <v>6.51</v>
      </c>
      <c r="G2221" s="43">
        <v>22.99</v>
      </c>
      <c r="H2221" s="19">
        <f t="shared" si="34"/>
        <v>9</v>
      </c>
    </row>
    <row r="2222" spans="1:8" x14ac:dyDescent="0.25">
      <c r="A2222" s="40" t="s">
        <v>4469</v>
      </c>
      <c r="B2222" s="40"/>
      <c r="C2222" s="41" t="s">
        <v>4470</v>
      </c>
      <c r="D2222" s="42" t="s">
        <v>131</v>
      </c>
      <c r="E2222" s="43">
        <v>78.069999999999993</v>
      </c>
      <c r="F2222" s="43">
        <v>13.01</v>
      </c>
      <c r="G2222" s="43">
        <v>91.08</v>
      </c>
      <c r="H2222" s="19">
        <f t="shared" si="34"/>
        <v>9</v>
      </c>
    </row>
    <row r="2223" spans="1:8" ht="30" x14ac:dyDescent="0.25">
      <c r="A2223" s="40" t="s">
        <v>4471</v>
      </c>
      <c r="B2223" s="40"/>
      <c r="C2223" s="41" t="s">
        <v>4472</v>
      </c>
      <c r="D2223" s="42" t="s">
        <v>21</v>
      </c>
      <c r="E2223" s="43">
        <v>93.73</v>
      </c>
      <c r="F2223" s="43">
        <v>21.69</v>
      </c>
      <c r="G2223" s="43">
        <v>115.42</v>
      </c>
      <c r="H2223" s="19">
        <f t="shared" si="34"/>
        <v>9</v>
      </c>
    </row>
    <row r="2224" spans="1:8" ht="30" x14ac:dyDescent="0.25">
      <c r="A2224" s="40" t="s">
        <v>4473</v>
      </c>
      <c r="B2224" s="40"/>
      <c r="C2224" s="41" t="s">
        <v>4474</v>
      </c>
      <c r="D2224" s="42" t="s">
        <v>21</v>
      </c>
      <c r="E2224" s="43">
        <v>14.79</v>
      </c>
      <c r="F2224" s="43">
        <v>6.51</v>
      </c>
      <c r="G2224" s="43">
        <v>21.3</v>
      </c>
      <c r="H2224" s="19">
        <f t="shared" si="34"/>
        <v>9</v>
      </c>
    </row>
    <row r="2225" spans="1:8" ht="30" x14ac:dyDescent="0.25">
      <c r="A2225" s="40" t="s">
        <v>4475</v>
      </c>
      <c r="B2225" s="40"/>
      <c r="C2225" s="41" t="s">
        <v>4476</v>
      </c>
      <c r="D2225" s="42" t="s">
        <v>21</v>
      </c>
      <c r="E2225" s="43">
        <v>84.69</v>
      </c>
      <c r="F2225" s="43">
        <v>21.69</v>
      </c>
      <c r="G2225" s="43">
        <v>106.38</v>
      </c>
      <c r="H2225" s="19">
        <f t="shared" si="34"/>
        <v>9</v>
      </c>
    </row>
    <row r="2226" spans="1:8" ht="30" x14ac:dyDescent="0.25">
      <c r="A2226" s="40" t="s">
        <v>4477</v>
      </c>
      <c r="B2226" s="40"/>
      <c r="C2226" s="41" t="s">
        <v>4478</v>
      </c>
      <c r="D2226" s="42" t="s">
        <v>21</v>
      </c>
      <c r="E2226" s="43">
        <v>110.11</v>
      </c>
      <c r="F2226" s="43">
        <v>21.69</v>
      </c>
      <c r="G2226" s="43">
        <v>131.80000000000001</v>
      </c>
      <c r="H2226" s="19">
        <f t="shared" si="34"/>
        <v>9</v>
      </c>
    </row>
    <row r="2227" spans="1:8" ht="45" x14ac:dyDescent="0.25">
      <c r="A2227" s="40" t="s">
        <v>4479</v>
      </c>
      <c r="B2227" s="40"/>
      <c r="C2227" s="41" t="s">
        <v>4480</v>
      </c>
      <c r="D2227" s="42" t="s">
        <v>21</v>
      </c>
      <c r="E2227" s="43">
        <v>470.85</v>
      </c>
      <c r="F2227" s="43">
        <v>29.22</v>
      </c>
      <c r="G2227" s="43">
        <v>500.07</v>
      </c>
      <c r="H2227" s="19">
        <f t="shared" si="34"/>
        <v>9</v>
      </c>
    </row>
    <row r="2228" spans="1:8" ht="30" x14ac:dyDescent="0.25">
      <c r="A2228" s="40" t="s">
        <v>4481</v>
      </c>
      <c r="B2228" s="40"/>
      <c r="C2228" s="41" t="s">
        <v>4482</v>
      </c>
      <c r="D2228" s="42" t="s">
        <v>21</v>
      </c>
      <c r="E2228" s="43">
        <v>44</v>
      </c>
      <c r="F2228" s="43">
        <v>21.69</v>
      </c>
      <c r="G2228" s="43">
        <v>65.69</v>
      </c>
      <c r="H2228" s="19">
        <f t="shared" si="34"/>
        <v>9</v>
      </c>
    </row>
    <row r="2229" spans="1:8" x14ac:dyDescent="0.25">
      <c r="A2229" s="40" t="s">
        <v>4483</v>
      </c>
      <c r="B2229" s="40"/>
      <c r="C2229" s="41" t="s">
        <v>4484</v>
      </c>
      <c r="D2229" s="42"/>
      <c r="E2229" s="43"/>
      <c r="F2229" s="43"/>
      <c r="G2229" s="43"/>
      <c r="H2229" s="19">
        <f t="shared" si="34"/>
        <v>5</v>
      </c>
    </row>
    <row r="2230" spans="1:8" ht="30" x14ac:dyDescent="0.25">
      <c r="A2230" s="40" t="s">
        <v>4485</v>
      </c>
      <c r="B2230" s="40"/>
      <c r="C2230" s="41" t="s">
        <v>4486</v>
      </c>
      <c r="D2230" s="42" t="s">
        <v>131</v>
      </c>
      <c r="E2230" s="43">
        <v>2.76</v>
      </c>
      <c r="F2230" s="43">
        <v>13.01</v>
      </c>
      <c r="G2230" s="43">
        <v>15.77</v>
      </c>
      <c r="H2230" s="19">
        <f t="shared" si="34"/>
        <v>9</v>
      </c>
    </row>
    <row r="2231" spans="1:8" ht="30" x14ac:dyDescent="0.25">
      <c r="A2231" s="40" t="s">
        <v>4487</v>
      </c>
      <c r="B2231" s="40"/>
      <c r="C2231" s="41" t="s">
        <v>4488</v>
      </c>
      <c r="D2231" s="42" t="s">
        <v>131</v>
      </c>
      <c r="E2231" s="43">
        <v>2.65</v>
      </c>
      <c r="F2231" s="43">
        <v>13.01</v>
      </c>
      <c r="G2231" s="43">
        <v>15.66</v>
      </c>
      <c r="H2231" s="19">
        <f t="shared" si="34"/>
        <v>9</v>
      </c>
    </row>
    <row r="2232" spans="1:8" ht="30" x14ac:dyDescent="0.25">
      <c r="A2232" s="40" t="s">
        <v>4489</v>
      </c>
      <c r="B2232" s="40"/>
      <c r="C2232" s="41" t="s">
        <v>4490</v>
      </c>
      <c r="D2232" s="42" t="s">
        <v>131</v>
      </c>
      <c r="E2232" s="43">
        <v>4.3099999999999996</v>
      </c>
      <c r="F2232" s="43">
        <v>13.01</v>
      </c>
      <c r="G2232" s="43">
        <v>17.32</v>
      </c>
      <c r="H2232" s="19">
        <f t="shared" si="34"/>
        <v>9</v>
      </c>
    </row>
    <row r="2233" spans="1:8" ht="30" x14ac:dyDescent="0.25">
      <c r="A2233" s="40" t="s">
        <v>4491</v>
      </c>
      <c r="B2233" s="40"/>
      <c r="C2233" s="41" t="s">
        <v>4492</v>
      </c>
      <c r="D2233" s="42" t="s">
        <v>131</v>
      </c>
      <c r="E2233" s="43">
        <v>2.98</v>
      </c>
      <c r="F2233" s="43">
        <v>13.01</v>
      </c>
      <c r="G2233" s="43">
        <v>15.99</v>
      </c>
      <c r="H2233" s="19">
        <f t="shared" si="34"/>
        <v>9</v>
      </c>
    </row>
    <row r="2234" spans="1:8" ht="30" x14ac:dyDescent="0.25">
      <c r="A2234" s="40" t="s">
        <v>4493</v>
      </c>
      <c r="B2234" s="40"/>
      <c r="C2234" s="41" t="s">
        <v>4494</v>
      </c>
      <c r="D2234" s="42" t="s">
        <v>131</v>
      </c>
      <c r="E2234" s="43">
        <v>4.3099999999999996</v>
      </c>
      <c r="F2234" s="43">
        <v>13.01</v>
      </c>
      <c r="G2234" s="43">
        <v>17.32</v>
      </c>
      <c r="H2234" s="19">
        <f t="shared" si="34"/>
        <v>9</v>
      </c>
    </row>
    <row r="2235" spans="1:8" x14ac:dyDescent="0.25">
      <c r="A2235" s="40" t="s">
        <v>4495</v>
      </c>
      <c r="B2235" s="40"/>
      <c r="C2235" s="41" t="s">
        <v>4496</v>
      </c>
      <c r="D2235" s="42"/>
      <c r="E2235" s="43"/>
      <c r="F2235" s="43"/>
      <c r="G2235" s="43"/>
      <c r="H2235" s="19">
        <f t="shared" si="34"/>
        <v>5</v>
      </c>
    </row>
    <row r="2236" spans="1:8" x14ac:dyDescent="0.25">
      <c r="A2236" s="40" t="s">
        <v>4497</v>
      </c>
      <c r="B2236" s="40"/>
      <c r="C2236" s="41" t="s">
        <v>4498</v>
      </c>
      <c r="D2236" s="42" t="s">
        <v>131</v>
      </c>
      <c r="E2236" s="43"/>
      <c r="F2236" s="43">
        <v>10.84</v>
      </c>
      <c r="G2236" s="43">
        <v>10.84</v>
      </c>
      <c r="H2236" s="19">
        <f t="shared" si="34"/>
        <v>9</v>
      </c>
    </row>
    <row r="2237" spans="1:8" x14ac:dyDescent="0.25">
      <c r="A2237" s="40" t="s">
        <v>4499</v>
      </c>
      <c r="B2237" s="40"/>
      <c r="C2237" s="41" t="s">
        <v>4500</v>
      </c>
      <c r="D2237" s="42" t="s">
        <v>131</v>
      </c>
      <c r="E2237" s="43"/>
      <c r="F2237" s="43">
        <v>17.350000000000001</v>
      </c>
      <c r="G2237" s="43">
        <v>17.350000000000001</v>
      </c>
      <c r="H2237" s="19">
        <f t="shared" si="34"/>
        <v>9</v>
      </c>
    </row>
    <row r="2238" spans="1:8" x14ac:dyDescent="0.25">
      <c r="A2238" s="40" t="s">
        <v>4501</v>
      </c>
      <c r="B2238" s="40"/>
      <c r="C2238" s="41" t="s">
        <v>4502</v>
      </c>
      <c r="D2238" s="42" t="s">
        <v>21</v>
      </c>
      <c r="E2238" s="43"/>
      <c r="F2238" s="43">
        <v>13.01</v>
      </c>
      <c r="G2238" s="43">
        <v>13.01</v>
      </c>
      <c r="H2238" s="19">
        <f t="shared" si="34"/>
        <v>9</v>
      </c>
    </row>
    <row r="2239" spans="1:8" x14ac:dyDescent="0.25">
      <c r="A2239" s="40" t="s">
        <v>4503</v>
      </c>
      <c r="B2239" s="40"/>
      <c r="C2239" s="41" t="s">
        <v>4504</v>
      </c>
      <c r="D2239" s="42" t="s">
        <v>131</v>
      </c>
      <c r="E2239" s="43"/>
      <c r="F2239" s="43">
        <v>43.37</v>
      </c>
      <c r="G2239" s="43">
        <v>43.37</v>
      </c>
      <c r="H2239" s="19">
        <f t="shared" si="34"/>
        <v>9</v>
      </c>
    </row>
    <row r="2240" spans="1:8" x14ac:dyDescent="0.25">
      <c r="A2240" s="40" t="s">
        <v>4505</v>
      </c>
      <c r="B2240" s="40"/>
      <c r="C2240" s="41" t="s">
        <v>4506</v>
      </c>
      <c r="D2240" s="42"/>
      <c r="E2240" s="43"/>
      <c r="F2240" s="43"/>
      <c r="G2240" s="43"/>
      <c r="H2240" s="19">
        <f t="shared" si="34"/>
        <v>5</v>
      </c>
    </row>
    <row r="2241" spans="1:8" x14ac:dyDescent="0.25">
      <c r="A2241" s="40" t="s">
        <v>4507</v>
      </c>
      <c r="B2241" s="40"/>
      <c r="C2241" s="41" t="s">
        <v>4508</v>
      </c>
      <c r="D2241" s="42" t="s">
        <v>131</v>
      </c>
      <c r="E2241" s="43">
        <v>58.12</v>
      </c>
      <c r="F2241" s="43">
        <v>21.69</v>
      </c>
      <c r="G2241" s="43">
        <v>79.81</v>
      </c>
      <c r="H2241" s="19">
        <f t="shared" si="34"/>
        <v>9</v>
      </c>
    </row>
    <row r="2242" spans="1:8" ht="30" x14ac:dyDescent="0.25">
      <c r="A2242" s="40" t="s">
        <v>4509</v>
      </c>
      <c r="B2242" s="40"/>
      <c r="C2242" s="41" t="s">
        <v>4510</v>
      </c>
      <c r="D2242" s="42" t="s">
        <v>131</v>
      </c>
      <c r="E2242" s="43">
        <v>74.83</v>
      </c>
      <c r="F2242" s="43">
        <v>21.69</v>
      </c>
      <c r="G2242" s="43">
        <v>96.52</v>
      </c>
      <c r="H2242" s="19">
        <f t="shared" si="34"/>
        <v>9</v>
      </c>
    </row>
    <row r="2243" spans="1:8" ht="30" x14ac:dyDescent="0.25">
      <c r="A2243" s="40" t="s">
        <v>4511</v>
      </c>
      <c r="B2243" s="40"/>
      <c r="C2243" s="41" t="s">
        <v>4512</v>
      </c>
      <c r="D2243" s="42" t="s">
        <v>131</v>
      </c>
      <c r="E2243" s="43">
        <v>93.52</v>
      </c>
      <c r="F2243" s="43">
        <v>21.69</v>
      </c>
      <c r="G2243" s="43">
        <v>115.21</v>
      </c>
      <c r="H2243" s="19">
        <f t="shared" si="34"/>
        <v>9</v>
      </c>
    </row>
    <row r="2244" spans="1:8" ht="30" x14ac:dyDescent="0.25">
      <c r="A2244" s="40" t="s">
        <v>4513</v>
      </c>
      <c r="B2244" s="40"/>
      <c r="C2244" s="41" t="s">
        <v>4514</v>
      </c>
      <c r="D2244" s="42" t="s">
        <v>131</v>
      </c>
      <c r="E2244" s="43">
        <v>108.89</v>
      </c>
      <c r="F2244" s="43">
        <v>21.69</v>
      </c>
      <c r="G2244" s="43">
        <v>130.58000000000001</v>
      </c>
      <c r="H2244" s="19">
        <f t="shared" si="34"/>
        <v>9</v>
      </c>
    </row>
    <row r="2245" spans="1:8" ht="30" x14ac:dyDescent="0.25">
      <c r="A2245" s="40" t="s">
        <v>4515</v>
      </c>
      <c r="B2245" s="40"/>
      <c r="C2245" s="41" t="s">
        <v>4516</v>
      </c>
      <c r="D2245" s="42" t="s">
        <v>131</v>
      </c>
      <c r="E2245" s="43">
        <v>117.7</v>
      </c>
      <c r="F2245" s="43">
        <v>21.69</v>
      </c>
      <c r="G2245" s="43">
        <v>139.38999999999999</v>
      </c>
      <c r="H2245" s="19">
        <f t="shared" si="34"/>
        <v>9</v>
      </c>
    </row>
    <row r="2246" spans="1:8" ht="30" x14ac:dyDescent="0.25">
      <c r="A2246" s="40" t="s">
        <v>4517</v>
      </c>
      <c r="B2246" s="40"/>
      <c r="C2246" s="41" t="s">
        <v>4518</v>
      </c>
      <c r="D2246" s="42" t="s">
        <v>131</v>
      </c>
      <c r="E2246" s="43">
        <v>111.89</v>
      </c>
      <c r="F2246" s="43">
        <v>32.53</v>
      </c>
      <c r="G2246" s="43">
        <v>144.41999999999999</v>
      </c>
      <c r="H2246" s="19">
        <f t="shared" si="34"/>
        <v>9</v>
      </c>
    </row>
    <row r="2247" spans="1:8" ht="30" x14ac:dyDescent="0.25">
      <c r="A2247" s="40" t="s">
        <v>4519</v>
      </c>
      <c r="B2247" s="40"/>
      <c r="C2247" s="41" t="s">
        <v>4520</v>
      </c>
      <c r="D2247" s="42" t="s">
        <v>131</v>
      </c>
      <c r="E2247" s="43">
        <v>126.7</v>
      </c>
      <c r="F2247" s="43">
        <v>32.53</v>
      </c>
      <c r="G2247" s="43">
        <v>159.22999999999999</v>
      </c>
      <c r="H2247" s="19">
        <f t="shared" si="34"/>
        <v>9</v>
      </c>
    </row>
    <row r="2248" spans="1:8" ht="30" x14ac:dyDescent="0.25">
      <c r="A2248" s="40" t="s">
        <v>4521</v>
      </c>
      <c r="B2248" s="40"/>
      <c r="C2248" s="41" t="s">
        <v>4522</v>
      </c>
      <c r="D2248" s="42" t="s">
        <v>131</v>
      </c>
      <c r="E2248" s="43">
        <v>151.13999999999999</v>
      </c>
      <c r="F2248" s="43">
        <v>32.53</v>
      </c>
      <c r="G2248" s="43">
        <v>183.67</v>
      </c>
      <c r="H2248" s="19">
        <f t="shared" si="34"/>
        <v>9</v>
      </c>
    </row>
    <row r="2249" spans="1:8" ht="30" x14ac:dyDescent="0.25">
      <c r="A2249" s="40" t="s">
        <v>4523</v>
      </c>
      <c r="B2249" s="40"/>
      <c r="C2249" s="41" t="s">
        <v>4524</v>
      </c>
      <c r="D2249" s="42" t="s">
        <v>131</v>
      </c>
      <c r="E2249" s="43">
        <v>170.05</v>
      </c>
      <c r="F2249" s="43">
        <v>32.53</v>
      </c>
      <c r="G2249" s="43">
        <v>202.58</v>
      </c>
      <c r="H2249" s="19">
        <f t="shared" ref="H2249:H2312" si="35">LEN(A2249)</f>
        <v>9</v>
      </c>
    </row>
    <row r="2250" spans="1:8" ht="30" x14ac:dyDescent="0.25">
      <c r="A2250" s="40" t="s">
        <v>4525</v>
      </c>
      <c r="B2250" s="40"/>
      <c r="C2250" s="41" t="s">
        <v>4526</v>
      </c>
      <c r="D2250" s="42" t="s">
        <v>131</v>
      </c>
      <c r="E2250" s="43">
        <v>187.12</v>
      </c>
      <c r="F2250" s="43">
        <v>43.37</v>
      </c>
      <c r="G2250" s="43">
        <v>230.49</v>
      </c>
      <c r="H2250" s="19">
        <f t="shared" si="35"/>
        <v>9</v>
      </c>
    </row>
    <row r="2251" spans="1:8" ht="30" x14ac:dyDescent="0.25">
      <c r="A2251" s="40" t="s">
        <v>4527</v>
      </c>
      <c r="B2251" s="40"/>
      <c r="C2251" s="41" t="s">
        <v>4528</v>
      </c>
      <c r="D2251" s="42" t="s">
        <v>131</v>
      </c>
      <c r="E2251" s="43">
        <v>296.43</v>
      </c>
      <c r="F2251" s="43">
        <v>43.37</v>
      </c>
      <c r="G2251" s="43">
        <v>339.8</v>
      </c>
      <c r="H2251" s="19">
        <f t="shared" si="35"/>
        <v>9</v>
      </c>
    </row>
    <row r="2252" spans="1:8" ht="30" x14ac:dyDescent="0.25">
      <c r="A2252" s="40" t="s">
        <v>4529</v>
      </c>
      <c r="B2252" s="40"/>
      <c r="C2252" s="41" t="s">
        <v>4530</v>
      </c>
      <c r="D2252" s="42" t="s">
        <v>131</v>
      </c>
      <c r="E2252" s="43">
        <v>73.349999999999994</v>
      </c>
      <c r="F2252" s="43">
        <v>21.69</v>
      </c>
      <c r="G2252" s="43">
        <v>95.04</v>
      </c>
      <c r="H2252" s="19">
        <f t="shared" si="35"/>
        <v>9</v>
      </c>
    </row>
    <row r="2253" spans="1:8" ht="30" x14ac:dyDescent="0.25">
      <c r="A2253" s="40" t="s">
        <v>4531</v>
      </c>
      <c r="B2253" s="40"/>
      <c r="C2253" s="41" t="s">
        <v>4532</v>
      </c>
      <c r="D2253" s="42" t="s">
        <v>131</v>
      </c>
      <c r="E2253" s="43">
        <v>91.03</v>
      </c>
      <c r="F2253" s="43">
        <v>21.69</v>
      </c>
      <c r="G2253" s="43">
        <v>112.72</v>
      </c>
      <c r="H2253" s="19">
        <f t="shared" si="35"/>
        <v>9</v>
      </c>
    </row>
    <row r="2254" spans="1:8" ht="30" x14ac:dyDescent="0.25">
      <c r="A2254" s="40" t="s">
        <v>4533</v>
      </c>
      <c r="B2254" s="40"/>
      <c r="C2254" s="41" t="s">
        <v>4534</v>
      </c>
      <c r="D2254" s="42" t="s">
        <v>131</v>
      </c>
      <c r="E2254" s="43">
        <v>106.04</v>
      </c>
      <c r="F2254" s="43">
        <v>21.69</v>
      </c>
      <c r="G2254" s="43">
        <v>127.73</v>
      </c>
      <c r="H2254" s="19">
        <f t="shared" si="35"/>
        <v>9</v>
      </c>
    </row>
    <row r="2255" spans="1:8" ht="30" x14ac:dyDescent="0.25">
      <c r="A2255" s="40" t="s">
        <v>4535</v>
      </c>
      <c r="B2255" s="40"/>
      <c r="C2255" s="41" t="s">
        <v>4536</v>
      </c>
      <c r="D2255" s="42" t="s">
        <v>131</v>
      </c>
      <c r="E2255" s="43">
        <v>123.77</v>
      </c>
      <c r="F2255" s="43">
        <v>21.69</v>
      </c>
      <c r="G2255" s="43">
        <v>145.46</v>
      </c>
      <c r="H2255" s="19">
        <f t="shared" si="35"/>
        <v>9</v>
      </c>
    </row>
    <row r="2256" spans="1:8" x14ac:dyDescent="0.25">
      <c r="A2256" s="40" t="s">
        <v>4537</v>
      </c>
      <c r="B2256" s="40"/>
      <c r="C2256" s="41" t="s">
        <v>4538</v>
      </c>
      <c r="D2256" s="42"/>
      <c r="E2256" s="43"/>
      <c r="F2256" s="43"/>
      <c r="G2256" s="43"/>
      <c r="H2256" s="19">
        <f t="shared" si="35"/>
        <v>5</v>
      </c>
    </row>
    <row r="2257" spans="1:8" ht="30" x14ac:dyDescent="0.25">
      <c r="A2257" s="40" t="s">
        <v>4539</v>
      </c>
      <c r="B2257" s="40"/>
      <c r="C2257" s="41" t="s">
        <v>4540</v>
      </c>
      <c r="D2257" s="42" t="s">
        <v>131</v>
      </c>
      <c r="E2257" s="43">
        <v>123.72</v>
      </c>
      <c r="F2257" s="43">
        <v>32.53</v>
      </c>
      <c r="G2257" s="43">
        <v>156.25</v>
      </c>
      <c r="H2257" s="19">
        <f t="shared" si="35"/>
        <v>9</v>
      </c>
    </row>
    <row r="2258" spans="1:8" ht="30" x14ac:dyDescent="0.25">
      <c r="A2258" s="40" t="s">
        <v>4541</v>
      </c>
      <c r="B2258" s="40"/>
      <c r="C2258" s="41" t="s">
        <v>4542</v>
      </c>
      <c r="D2258" s="42" t="s">
        <v>131</v>
      </c>
      <c r="E2258" s="43">
        <v>141.69999999999999</v>
      </c>
      <c r="F2258" s="43">
        <v>32.53</v>
      </c>
      <c r="G2258" s="43">
        <v>174.23</v>
      </c>
      <c r="H2258" s="19">
        <f t="shared" si="35"/>
        <v>9</v>
      </c>
    </row>
    <row r="2259" spans="1:8" ht="30" x14ac:dyDescent="0.25">
      <c r="A2259" s="40" t="s">
        <v>4543</v>
      </c>
      <c r="B2259" s="40"/>
      <c r="C2259" s="41" t="s">
        <v>4544</v>
      </c>
      <c r="D2259" s="42" t="s">
        <v>131</v>
      </c>
      <c r="E2259" s="43">
        <v>163.46</v>
      </c>
      <c r="F2259" s="43">
        <v>32.53</v>
      </c>
      <c r="G2259" s="43">
        <v>195.99</v>
      </c>
      <c r="H2259" s="19">
        <f t="shared" si="35"/>
        <v>9</v>
      </c>
    </row>
    <row r="2260" spans="1:8" ht="30" x14ac:dyDescent="0.25">
      <c r="A2260" s="40" t="s">
        <v>4545</v>
      </c>
      <c r="B2260" s="40"/>
      <c r="C2260" s="41" t="s">
        <v>4546</v>
      </c>
      <c r="D2260" s="42" t="s">
        <v>131</v>
      </c>
      <c r="E2260" s="43">
        <v>176.74</v>
      </c>
      <c r="F2260" s="43">
        <v>43.37</v>
      </c>
      <c r="G2260" s="43">
        <v>220.11</v>
      </c>
      <c r="H2260" s="19">
        <f t="shared" si="35"/>
        <v>9</v>
      </c>
    </row>
    <row r="2261" spans="1:8" ht="30" x14ac:dyDescent="0.25">
      <c r="A2261" s="40" t="s">
        <v>4547</v>
      </c>
      <c r="B2261" s="40"/>
      <c r="C2261" s="41" t="s">
        <v>4548</v>
      </c>
      <c r="D2261" s="42" t="s">
        <v>131</v>
      </c>
      <c r="E2261" s="43">
        <v>244.91</v>
      </c>
      <c r="F2261" s="43">
        <v>43.37</v>
      </c>
      <c r="G2261" s="43">
        <v>288.27999999999997</v>
      </c>
      <c r="H2261" s="19">
        <f t="shared" si="35"/>
        <v>9</v>
      </c>
    </row>
    <row r="2262" spans="1:8" ht="30" x14ac:dyDescent="0.25">
      <c r="A2262" s="40" t="s">
        <v>4549</v>
      </c>
      <c r="B2262" s="40"/>
      <c r="C2262" s="41" t="s">
        <v>4550</v>
      </c>
      <c r="D2262" s="42" t="s">
        <v>131</v>
      </c>
      <c r="E2262" s="43">
        <v>28.13</v>
      </c>
      <c r="F2262" s="43">
        <v>2.17</v>
      </c>
      <c r="G2262" s="43">
        <v>30.3</v>
      </c>
      <c r="H2262" s="19">
        <f t="shared" si="35"/>
        <v>9</v>
      </c>
    </row>
    <row r="2263" spans="1:8" ht="30" x14ac:dyDescent="0.25">
      <c r="A2263" s="40" t="s">
        <v>4551</v>
      </c>
      <c r="B2263" s="40"/>
      <c r="C2263" s="41" t="s">
        <v>4552</v>
      </c>
      <c r="D2263" s="42" t="s">
        <v>131</v>
      </c>
      <c r="E2263" s="43">
        <v>49.49</v>
      </c>
      <c r="F2263" s="43">
        <v>2.17</v>
      </c>
      <c r="G2263" s="43">
        <v>51.66</v>
      </c>
      <c r="H2263" s="19">
        <f t="shared" si="35"/>
        <v>9</v>
      </c>
    </row>
    <row r="2264" spans="1:8" ht="30" x14ac:dyDescent="0.25">
      <c r="A2264" s="40" t="s">
        <v>4553</v>
      </c>
      <c r="B2264" s="40"/>
      <c r="C2264" s="41" t="s">
        <v>4554</v>
      </c>
      <c r="D2264" s="42" t="s">
        <v>131</v>
      </c>
      <c r="E2264" s="43">
        <v>69.16</v>
      </c>
      <c r="F2264" s="43">
        <v>2.17</v>
      </c>
      <c r="G2264" s="43">
        <v>71.33</v>
      </c>
      <c r="H2264" s="19">
        <f t="shared" si="35"/>
        <v>9</v>
      </c>
    </row>
    <row r="2265" spans="1:8" ht="30" x14ac:dyDescent="0.25">
      <c r="A2265" s="40" t="s">
        <v>4555</v>
      </c>
      <c r="B2265" s="40"/>
      <c r="C2265" s="41" t="s">
        <v>4556</v>
      </c>
      <c r="D2265" s="42" t="s">
        <v>131</v>
      </c>
      <c r="E2265" s="43">
        <v>80.67</v>
      </c>
      <c r="F2265" s="43">
        <v>2.17</v>
      </c>
      <c r="G2265" s="43">
        <v>82.84</v>
      </c>
      <c r="H2265" s="19">
        <f t="shared" si="35"/>
        <v>9</v>
      </c>
    </row>
    <row r="2266" spans="1:8" ht="30" x14ac:dyDescent="0.25">
      <c r="A2266" s="40" t="s">
        <v>4557</v>
      </c>
      <c r="B2266" s="40"/>
      <c r="C2266" s="41" t="s">
        <v>4558</v>
      </c>
      <c r="D2266" s="42" t="s">
        <v>131</v>
      </c>
      <c r="E2266" s="43">
        <v>101.01</v>
      </c>
      <c r="F2266" s="43">
        <v>2.17</v>
      </c>
      <c r="G2266" s="43">
        <v>103.18</v>
      </c>
      <c r="H2266" s="19">
        <f t="shared" si="35"/>
        <v>9</v>
      </c>
    </row>
    <row r="2267" spans="1:8" ht="30" x14ac:dyDescent="0.25">
      <c r="A2267" s="40" t="s">
        <v>4559</v>
      </c>
      <c r="B2267" s="40"/>
      <c r="C2267" s="41" t="s">
        <v>4560</v>
      </c>
      <c r="D2267" s="42" t="s">
        <v>131</v>
      </c>
      <c r="E2267" s="43">
        <v>117.07</v>
      </c>
      <c r="F2267" s="43">
        <v>2.17</v>
      </c>
      <c r="G2267" s="43">
        <v>119.24</v>
      </c>
      <c r="H2267" s="19">
        <f t="shared" si="35"/>
        <v>9</v>
      </c>
    </row>
    <row r="2268" spans="1:8" ht="30" x14ac:dyDescent="0.25">
      <c r="A2268" s="40" t="s">
        <v>4561</v>
      </c>
      <c r="B2268" s="40"/>
      <c r="C2268" s="41" t="s">
        <v>4562</v>
      </c>
      <c r="D2268" s="42" t="s">
        <v>131</v>
      </c>
      <c r="E2268" s="43">
        <v>181</v>
      </c>
      <c r="F2268" s="43">
        <v>2.17</v>
      </c>
      <c r="G2268" s="43">
        <v>183.17</v>
      </c>
      <c r="H2268" s="19">
        <f t="shared" si="35"/>
        <v>9</v>
      </c>
    </row>
    <row r="2269" spans="1:8" x14ac:dyDescent="0.25">
      <c r="A2269" s="40" t="s">
        <v>4563</v>
      </c>
      <c r="B2269" s="40"/>
      <c r="C2269" s="41" t="s">
        <v>4564</v>
      </c>
      <c r="D2269" s="42"/>
      <c r="E2269" s="43"/>
      <c r="F2269" s="43"/>
      <c r="G2269" s="43"/>
      <c r="H2269" s="19">
        <f t="shared" si="35"/>
        <v>5</v>
      </c>
    </row>
    <row r="2270" spans="1:8" x14ac:dyDescent="0.25">
      <c r="A2270" s="40" t="s">
        <v>4565</v>
      </c>
      <c r="B2270" s="40"/>
      <c r="C2270" s="41" t="s">
        <v>4566</v>
      </c>
      <c r="D2270" s="42" t="s">
        <v>21</v>
      </c>
      <c r="E2270" s="43">
        <v>9.83</v>
      </c>
      <c r="F2270" s="43">
        <v>10.84</v>
      </c>
      <c r="G2270" s="43">
        <v>20.67</v>
      </c>
      <c r="H2270" s="19">
        <f t="shared" si="35"/>
        <v>9</v>
      </c>
    </row>
    <row r="2271" spans="1:8" x14ac:dyDescent="0.25">
      <c r="A2271" s="40" t="s">
        <v>4567</v>
      </c>
      <c r="B2271" s="40"/>
      <c r="C2271" s="41" t="s">
        <v>4568</v>
      </c>
      <c r="D2271" s="42" t="s">
        <v>21</v>
      </c>
      <c r="E2271" s="43">
        <v>12.44</v>
      </c>
      <c r="F2271" s="43">
        <v>10.84</v>
      </c>
      <c r="G2271" s="43">
        <v>23.28</v>
      </c>
      <c r="H2271" s="19">
        <f t="shared" si="35"/>
        <v>9</v>
      </c>
    </row>
    <row r="2272" spans="1:8" x14ac:dyDescent="0.25">
      <c r="A2272" s="40" t="s">
        <v>4569</v>
      </c>
      <c r="B2272" s="40"/>
      <c r="C2272" s="41" t="s">
        <v>4570</v>
      </c>
      <c r="D2272" s="42" t="s">
        <v>21</v>
      </c>
      <c r="E2272" s="43">
        <v>15.66</v>
      </c>
      <c r="F2272" s="43">
        <v>10.84</v>
      </c>
      <c r="G2272" s="43">
        <v>26.5</v>
      </c>
      <c r="H2272" s="19">
        <f t="shared" si="35"/>
        <v>9</v>
      </c>
    </row>
    <row r="2273" spans="1:8" x14ac:dyDescent="0.25">
      <c r="A2273" s="40" t="s">
        <v>4571</v>
      </c>
      <c r="B2273" s="40"/>
      <c r="C2273" s="41" t="s">
        <v>4572</v>
      </c>
      <c r="D2273" s="42" t="s">
        <v>21</v>
      </c>
      <c r="E2273" s="43">
        <v>18.510000000000002</v>
      </c>
      <c r="F2273" s="43">
        <v>10.84</v>
      </c>
      <c r="G2273" s="43">
        <v>29.35</v>
      </c>
      <c r="H2273" s="19">
        <f t="shared" si="35"/>
        <v>9</v>
      </c>
    </row>
    <row r="2274" spans="1:8" x14ac:dyDescent="0.25">
      <c r="A2274" s="40" t="s">
        <v>4573</v>
      </c>
      <c r="B2274" s="40"/>
      <c r="C2274" s="41" t="s">
        <v>4574</v>
      </c>
      <c r="D2274" s="42" t="s">
        <v>21</v>
      </c>
      <c r="E2274" s="43">
        <v>20.22</v>
      </c>
      <c r="F2274" s="43">
        <v>10.84</v>
      </c>
      <c r="G2274" s="43">
        <v>31.06</v>
      </c>
      <c r="H2274" s="19">
        <f t="shared" si="35"/>
        <v>9</v>
      </c>
    </row>
    <row r="2275" spans="1:8" x14ac:dyDescent="0.25">
      <c r="A2275" s="40" t="s">
        <v>4575</v>
      </c>
      <c r="B2275" s="40"/>
      <c r="C2275" s="41" t="s">
        <v>4576</v>
      </c>
      <c r="D2275" s="42" t="s">
        <v>21</v>
      </c>
      <c r="E2275" s="43">
        <v>24.67</v>
      </c>
      <c r="F2275" s="43">
        <v>10.84</v>
      </c>
      <c r="G2275" s="43">
        <v>35.51</v>
      </c>
      <c r="H2275" s="19">
        <f t="shared" si="35"/>
        <v>9</v>
      </c>
    </row>
    <row r="2276" spans="1:8" x14ac:dyDescent="0.25">
      <c r="A2276" s="40" t="s">
        <v>4577</v>
      </c>
      <c r="B2276" s="40"/>
      <c r="C2276" s="41" t="s">
        <v>4578</v>
      </c>
      <c r="D2276" s="42" t="s">
        <v>21</v>
      </c>
      <c r="E2276" s="43">
        <v>17.23</v>
      </c>
      <c r="F2276" s="43">
        <v>10.84</v>
      </c>
      <c r="G2276" s="43">
        <v>28.07</v>
      </c>
      <c r="H2276" s="19">
        <f t="shared" si="35"/>
        <v>9</v>
      </c>
    </row>
    <row r="2277" spans="1:8" x14ac:dyDescent="0.25">
      <c r="A2277" s="40" t="s">
        <v>4579</v>
      </c>
      <c r="B2277" s="40"/>
      <c r="C2277" s="41" t="s">
        <v>4580</v>
      </c>
      <c r="D2277" s="42" t="s">
        <v>21</v>
      </c>
      <c r="E2277" s="43">
        <v>20.64</v>
      </c>
      <c r="F2277" s="43">
        <v>10.84</v>
      </c>
      <c r="G2277" s="43">
        <v>31.48</v>
      </c>
      <c r="H2277" s="19">
        <f t="shared" si="35"/>
        <v>9</v>
      </c>
    </row>
    <row r="2278" spans="1:8" x14ac:dyDescent="0.25">
      <c r="A2278" s="40" t="s">
        <v>4581</v>
      </c>
      <c r="B2278" s="40"/>
      <c r="C2278" s="41" t="s">
        <v>4582</v>
      </c>
      <c r="D2278" s="42" t="s">
        <v>21</v>
      </c>
      <c r="E2278" s="43">
        <v>23.99</v>
      </c>
      <c r="F2278" s="43">
        <v>10.84</v>
      </c>
      <c r="G2278" s="43">
        <v>34.83</v>
      </c>
      <c r="H2278" s="19">
        <f t="shared" si="35"/>
        <v>9</v>
      </c>
    </row>
    <row r="2279" spans="1:8" x14ac:dyDescent="0.25">
      <c r="A2279" s="40" t="s">
        <v>4583</v>
      </c>
      <c r="B2279" s="40"/>
      <c r="C2279" s="41" t="s">
        <v>4584</v>
      </c>
      <c r="D2279" s="42" t="s">
        <v>21</v>
      </c>
      <c r="E2279" s="43">
        <v>24.28</v>
      </c>
      <c r="F2279" s="43">
        <v>10.84</v>
      </c>
      <c r="G2279" s="43">
        <v>35.119999999999997</v>
      </c>
      <c r="H2279" s="19">
        <f t="shared" si="35"/>
        <v>9</v>
      </c>
    </row>
    <row r="2280" spans="1:8" x14ac:dyDescent="0.25">
      <c r="A2280" s="40" t="s">
        <v>4585</v>
      </c>
      <c r="B2280" s="40"/>
      <c r="C2280" s="41" t="s">
        <v>4586</v>
      </c>
      <c r="D2280" s="42" t="s">
        <v>21</v>
      </c>
      <c r="E2280" s="43">
        <v>30.31</v>
      </c>
      <c r="F2280" s="43">
        <v>10.84</v>
      </c>
      <c r="G2280" s="43">
        <v>41.15</v>
      </c>
      <c r="H2280" s="19">
        <f t="shared" si="35"/>
        <v>9</v>
      </c>
    </row>
    <row r="2281" spans="1:8" x14ac:dyDescent="0.25">
      <c r="A2281" s="40" t="s">
        <v>4587</v>
      </c>
      <c r="B2281" s="40"/>
      <c r="C2281" s="41" t="s">
        <v>4588</v>
      </c>
      <c r="D2281" s="42" t="s">
        <v>21</v>
      </c>
      <c r="E2281" s="43">
        <v>40.28</v>
      </c>
      <c r="F2281" s="43">
        <v>10.84</v>
      </c>
      <c r="G2281" s="43">
        <v>51.12</v>
      </c>
      <c r="H2281" s="19">
        <f t="shared" si="35"/>
        <v>9</v>
      </c>
    </row>
    <row r="2282" spans="1:8" x14ac:dyDescent="0.25">
      <c r="A2282" s="40" t="s">
        <v>4589</v>
      </c>
      <c r="B2282" s="40"/>
      <c r="C2282" s="41" t="s">
        <v>4590</v>
      </c>
      <c r="D2282" s="42" t="s">
        <v>21</v>
      </c>
      <c r="E2282" s="43">
        <v>13.87</v>
      </c>
      <c r="F2282" s="43">
        <v>10.84</v>
      </c>
      <c r="G2282" s="43">
        <v>24.71</v>
      </c>
      <c r="H2282" s="19">
        <f t="shared" si="35"/>
        <v>9</v>
      </c>
    </row>
    <row r="2283" spans="1:8" x14ac:dyDescent="0.25">
      <c r="A2283" s="40" t="s">
        <v>4591</v>
      </c>
      <c r="B2283" s="40"/>
      <c r="C2283" s="41" t="s">
        <v>4592</v>
      </c>
      <c r="D2283" s="42" t="s">
        <v>21</v>
      </c>
      <c r="E2283" s="43">
        <v>17.02</v>
      </c>
      <c r="F2283" s="43">
        <v>10.84</v>
      </c>
      <c r="G2283" s="43">
        <v>27.86</v>
      </c>
      <c r="H2283" s="19">
        <f t="shared" si="35"/>
        <v>9</v>
      </c>
    </row>
    <row r="2284" spans="1:8" x14ac:dyDescent="0.25">
      <c r="A2284" s="40" t="s">
        <v>4593</v>
      </c>
      <c r="B2284" s="40"/>
      <c r="C2284" s="41" t="s">
        <v>4594</v>
      </c>
      <c r="D2284" s="42" t="s">
        <v>21</v>
      </c>
      <c r="E2284" s="43">
        <v>23.21</v>
      </c>
      <c r="F2284" s="43">
        <v>10.84</v>
      </c>
      <c r="G2284" s="43">
        <v>34.049999999999997</v>
      </c>
      <c r="H2284" s="19">
        <f t="shared" si="35"/>
        <v>9</v>
      </c>
    </row>
    <row r="2285" spans="1:8" x14ac:dyDescent="0.25">
      <c r="A2285" s="40" t="s">
        <v>4595</v>
      </c>
      <c r="B2285" s="40"/>
      <c r="C2285" s="41" t="s">
        <v>4596</v>
      </c>
      <c r="D2285" s="42" t="s">
        <v>21</v>
      </c>
      <c r="E2285" s="43">
        <v>27.28</v>
      </c>
      <c r="F2285" s="43">
        <v>10.84</v>
      </c>
      <c r="G2285" s="43">
        <v>38.119999999999997</v>
      </c>
      <c r="H2285" s="19">
        <f t="shared" si="35"/>
        <v>9</v>
      </c>
    </row>
    <row r="2286" spans="1:8" x14ac:dyDescent="0.25">
      <c r="A2286" s="40" t="s">
        <v>4597</v>
      </c>
      <c r="B2286" s="40"/>
      <c r="C2286" s="41" t="s">
        <v>4598</v>
      </c>
      <c r="D2286" s="42" t="s">
        <v>21</v>
      </c>
      <c r="E2286" s="43">
        <v>32.450000000000003</v>
      </c>
      <c r="F2286" s="43">
        <v>15.18</v>
      </c>
      <c r="G2286" s="43">
        <v>47.63</v>
      </c>
      <c r="H2286" s="19">
        <f t="shared" si="35"/>
        <v>9</v>
      </c>
    </row>
    <row r="2287" spans="1:8" x14ac:dyDescent="0.25">
      <c r="A2287" s="40" t="s">
        <v>4599</v>
      </c>
      <c r="B2287" s="40"/>
      <c r="C2287" s="41" t="s">
        <v>4600</v>
      </c>
      <c r="D2287" s="42" t="s">
        <v>21</v>
      </c>
      <c r="E2287" s="43">
        <v>36.44</v>
      </c>
      <c r="F2287" s="43">
        <v>15.18</v>
      </c>
      <c r="G2287" s="43">
        <v>51.62</v>
      </c>
      <c r="H2287" s="19">
        <f t="shared" si="35"/>
        <v>9</v>
      </c>
    </row>
    <row r="2288" spans="1:8" x14ac:dyDescent="0.25">
      <c r="A2288" s="40" t="s">
        <v>4601</v>
      </c>
      <c r="B2288" s="40"/>
      <c r="C2288" s="41" t="s">
        <v>4602</v>
      </c>
      <c r="D2288" s="42" t="s">
        <v>21</v>
      </c>
      <c r="E2288" s="43">
        <v>47.21</v>
      </c>
      <c r="F2288" s="43">
        <v>15.18</v>
      </c>
      <c r="G2288" s="43">
        <v>62.39</v>
      </c>
      <c r="H2288" s="19">
        <f t="shared" si="35"/>
        <v>9</v>
      </c>
    </row>
    <row r="2289" spans="1:8" x14ac:dyDescent="0.25">
      <c r="A2289" s="40" t="s">
        <v>4603</v>
      </c>
      <c r="B2289" s="40"/>
      <c r="C2289" s="41" t="s">
        <v>4604</v>
      </c>
      <c r="D2289" s="42"/>
      <c r="E2289" s="43"/>
      <c r="F2289" s="43"/>
      <c r="G2289" s="43"/>
      <c r="H2289" s="19">
        <f t="shared" si="35"/>
        <v>2</v>
      </c>
    </row>
    <row r="2290" spans="1:8" x14ac:dyDescent="0.25">
      <c r="A2290" s="40" t="s">
        <v>4605</v>
      </c>
      <c r="B2290" s="40"/>
      <c r="C2290" s="41" t="s">
        <v>4606</v>
      </c>
      <c r="D2290" s="42"/>
      <c r="E2290" s="43"/>
      <c r="F2290" s="43"/>
      <c r="G2290" s="43"/>
      <c r="H2290" s="19">
        <f t="shared" si="35"/>
        <v>5</v>
      </c>
    </row>
    <row r="2291" spans="1:8" ht="30" x14ac:dyDescent="0.25">
      <c r="A2291" s="40" t="s">
        <v>4607</v>
      </c>
      <c r="B2291" s="40"/>
      <c r="C2291" s="41" t="s">
        <v>4608</v>
      </c>
      <c r="D2291" s="42" t="s">
        <v>131</v>
      </c>
      <c r="E2291" s="43">
        <v>1.39</v>
      </c>
      <c r="F2291" s="43">
        <v>1.74</v>
      </c>
      <c r="G2291" s="43">
        <v>3.13</v>
      </c>
      <c r="H2291" s="19">
        <f t="shared" si="35"/>
        <v>9</v>
      </c>
    </row>
    <row r="2292" spans="1:8" ht="30" x14ac:dyDescent="0.25">
      <c r="A2292" s="40" t="s">
        <v>4609</v>
      </c>
      <c r="B2292" s="40"/>
      <c r="C2292" s="41" t="s">
        <v>4610</v>
      </c>
      <c r="D2292" s="42" t="s">
        <v>131</v>
      </c>
      <c r="E2292" s="43">
        <v>2.19</v>
      </c>
      <c r="F2292" s="43">
        <v>1.74</v>
      </c>
      <c r="G2292" s="43">
        <v>3.93</v>
      </c>
      <c r="H2292" s="19">
        <f t="shared" si="35"/>
        <v>9</v>
      </c>
    </row>
    <row r="2293" spans="1:8" ht="30" x14ac:dyDescent="0.25">
      <c r="A2293" s="40" t="s">
        <v>4611</v>
      </c>
      <c r="B2293" s="40"/>
      <c r="C2293" s="41" t="s">
        <v>4612</v>
      </c>
      <c r="D2293" s="42" t="s">
        <v>131</v>
      </c>
      <c r="E2293" s="43">
        <v>3.55</v>
      </c>
      <c r="F2293" s="43">
        <v>2.6</v>
      </c>
      <c r="G2293" s="43">
        <v>6.15</v>
      </c>
      <c r="H2293" s="19">
        <f t="shared" si="35"/>
        <v>9</v>
      </c>
    </row>
    <row r="2294" spans="1:8" ht="30" x14ac:dyDescent="0.25">
      <c r="A2294" s="40" t="s">
        <v>4613</v>
      </c>
      <c r="B2294" s="40"/>
      <c r="C2294" s="41" t="s">
        <v>4614</v>
      </c>
      <c r="D2294" s="42" t="s">
        <v>131</v>
      </c>
      <c r="E2294" s="43">
        <v>5.33</v>
      </c>
      <c r="F2294" s="43">
        <v>3.03</v>
      </c>
      <c r="G2294" s="43">
        <v>8.36</v>
      </c>
      <c r="H2294" s="19">
        <f t="shared" si="35"/>
        <v>9</v>
      </c>
    </row>
    <row r="2295" spans="1:8" ht="30" x14ac:dyDescent="0.25">
      <c r="A2295" s="40" t="s">
        <v>4615</v>
      </c>
      <c r="B2295" s="40"/>
      <c r="C2295" s="41" t="s">
        <v>4616</v>
      </c>
      <c r="D2295" s="42" t="s">
        <v>131</v>
      </c>
      <c r="E2295" s="43">
        <v>9.06</v>
      </c>
      <c r="F2295" s="43">
        <v>3.47</v>
      </c>
      <c r="G2295" s="43">
        <v>12.53</v>
      </c>
      <c r="H2295" s="19">
        <f t="shared" si="35"/>
        <v>9</v>
      </c>
    </row>
    <row r="2296" spans="1:8" x14ac:dyDescent="0.25">
      <c r="A2296" s="40" t="s">
        <v>4617</v>
      </c>
      <c r="B2296" s="40"/>
      <c r="C2296" s="41" t="s">
        <v>4618</v>
      </c>
      <c r="D2296" s="42"/>
      <c r="E2296" s="43"/>
      <c r="F2296" s="43"/>
      <c r="G2296" s="43"/>
      <c r="H2296" s="19">
        <f t="shared" si="35"/>
        <v>5</v>
      </c>
    </row>
    <row r="2297" spans="1:8" ht="30" x14ac:dyDescent="0.25">
      <c r="A2297" s="40" t="s">
        <v>4619</v>
      </c>
      <c r="B2297" s="40"/>
      <c r="C2297" s="41" t="s">
        <v>4620</v>
      </c>
      <c r="D2297" s="42" t="s">
        <v>131</v>
      </c>
      <c r="E2297" s="43">
        <v>0.99</v>
      </c>
      <c r="F2297" s="43">
        <v>1.74</v>
      </c>
      <c r="G2297" s="43">
        <v>2.73</v>
      </c>
      <c r="H2297" s="19">
        <f t="shared" si="35"/>
        <v>9</v>
      </c>
    </row>
    <row r="2298" spans="1:8" ht="30" x14ac:dyDescent="0.25">
      <c r="A2298" s="40" t="s">
        <v>4621</v>
      </c>
      <c r="B2298" s="40"/>
      <c r="C2298" s="41" t="s">
        <v>4622</v>
      </c>
      <c r="D2298" s="42" t="s">
        <v>131</v>
      </c>
      <c r="E2298" s="43">
        <v>2.41</v>
      </c>
      <c r="F2298" s="43">
        <v>2.17</v>
      </c>
      <c r="G2298" s="43">
        <v>4.58</v>
      </c>
      <c r="H2298" s="19">
        <f t="shared" si="35"/>
        <v>9</v>
      </c>
    </row>
    <row r="2299" spans="1:8" ht="30" x14ac:dyDescent="0.25">
      <c r="A2299" s="40" t="s">
        <v>4623</v>
      </c>
      <c r="B2299" s="40"/>
      <c r="C2299" s="41" t="s">
        <v>8304</v>
      </c>
      <c r="D2299" s="42" t="s">
        <v>131</v>
      </c>
      <c r="E2299" s="43">
        <v>3.66</v>
      </c>
      <c r="F2299" s="43">
        <v>2.6</v>
      </c>
      <c r="G2299" s="43">
        <v>6.26</v>
      </c>
      <c r="H2299" s="19">
        <f t="shared" si="35"/>
        <v>9</v>
      </c>
    </row>
    <row r="2300" spans="1:8" ht="30" x14ac:dyDescent="0.25">
      <c r="A2300" s="40" t="s">
        <v>4625</v>
      </c>
      <c r="B2300" s="40"/>
      <c r="C2300" s="41" t="s">
        <v>4626</v>
      </c>
      <c r="D2300" s="42" t="s">
        <v>131</v>
      </c>
      <c r="E2300" s="43">
        <v>5.07</v>
      </c>
      <c r="F2300" s="43">
        <v>3.03</v>
      </c>
      <c r="G2300" s="43">
        <v>8.1</v>
      </c>
      <c r="H2300" s="19">
        <f t="shared" si="35"/>
        <v>9</v>
      </c>
    </row>
    <row r="2301" spans="1:8" ht="30" x14ac:dyDescent="0.25">
      <c r="A2301" s="40" t="s">
        <v>4627</v>
      </c>
      <c r="B2301" s="40"/>
      <c r="C2301" s="41" t="s">
        <v>4628</v>
      </c>
      <c r="D2301" s="42" t="s">
        <v>131</v>
      </c>
      <c r="E2301" s="43">
        <v>7.99</v>
      </c>
      <c r="F2301" s="43">
        <v>3.47</v>
      </c>
      <c r="G2301" s="43">
        <v>11.46</v>
      </c>
      <c r="H2301" s="19">
        <f t="shared" si="35"/>
        <v>9</v>
      </c>
    </row>
    <row r="2302" spans="1:8" x14ac:dyDescent="0.25">
      <c r="A2302" s="40" t="s">
        <v>4629</v>
      </c>
      <c r="B2302" s="40"/>
      <c r="C2302" s="41" t="s">
        <v>4630</v>
      </c>
      <c r="D2302" s="42"/>
      <c r="E2302" s="43"/>
      <c r="F2302" s="43"/>
      <c r="G2302" s="43"/>
      <c r="H2302" s="19">
        <f t="shared" si="35"/>
        <v>5</v>
      </c>
    </row>
    <row r="2303" spans="1:8" x14ac:dyDescent="0.25">
      <c r="A2303" s="40" t="s">
        <v>4631</v>
      </c>
      <c r="B2303" s="40"/>
      <c r="C2303" s="41" t="s">
        <v>4632</v>
      </c>
      <c r="D2303" s="42" t="s">
        <v>131</v>
      </c>
      <c r="E2303" s="43">
        <v>8.35</v>
      </c>
      <c r="F2303" s="43">
        <v>2.17</v>
      </c>
      <c r="G2303" s="43">
        <v>10.52</v>
      </c>
      <c r="H2303" s="19">
        <f t="shared" si="35"/>
        <v>9</v>
      </c>
    </row>
    <row r="2304" spans="1:8" x14ac:dyDescent="0.25">
      <c r="A2304" s="40" t="s">
        <v>4633</v>
      </c>
      <c r="B2304" s="40"/>
      <c r="C2304" s="41" t="s">
        <v>4634</v>
      </c>
      <c r="D2304" s="42" t="s">
        <v>131</v>
      </c>
      <c r="E2304" s="43">
        <v>13.35</v>
      </c>
      <c r="F2304" s="43">
        <v>2.17</v>
      </c>
      <c r="G2304" s="43">
        <v>15.52</v>
      </c>
      <c r="H2304" s="19">
        <f t="shared" si="35"/>
        <v>9</v>
      </c>
    </row>
    <row r="2305" spans="1:8" x14ac:dyDescent="0.25">
      <c r="A2305" s="40" t="s">
        <v>4635</v>
      </c>
      <c r="B2305" s="40"/>
      <c r="C2305" s="41" t="s">
        <v>4636</v>
      </c>
      <c r="D2305" s="42" t="s">
        <v>131</v>
      </c>
      <c r="E2305" s="43">
        <v>18.350000000000001</v>
      </c>
      <c r="F2305" s="43">
        <v>4.33</v>
      </c>
      <c r="G2305" s="43">
        <v>22.68</v>
      </c>
      <c r="H2305" s="19">
        <f t="shared" si="35"/>
        <v>9</v>
      </c>
    </row>
    <row r="2306" spans="1:8" x14ac:dyDescent="0.25">
      <c r="A2306" s="40" t="s">
        <v>4637</v>
      </c>
      <c r="B2306" s="40"/>
      <c r="C2306" s="41" t="s">
        <v>4638</v>
      </c>
      <c r="D2306" s="42" t="s">
        <v>131</v>
      </c>
      <c r="E2306" s="43">
        <v>28.6</v>
      </c>
      <c r="F2306" s="43">
        <v>6.51</v>
      </c>
      <c r="G2306" s="43">
        <v>35.11</v>
      </c>
      <c r="H2306" s="19">
        <f t="shared" si="35"/>
        <v>9</v>
      </c>
    </row>
    <row r="2307" spans="1:8" x14ac:dyDescent="0.25">
      <c r="A2307" s="40" t="s">
        <v>4639</v>
      </c>
      <c r="B2307" s="40"/>
      <c r="C2307" s="41" t="s">
        <v>4640</v>
      </c>
      <c r="D2307" s="42" t="s">
        <v>131</v>
      </c>
      <c r="E2307" s="43">
        <v>40.130000000000003</v>
      </c>
      <c r="F2307" s="43">
        <v>8.68</v>
      </c>
      <c r="G2307" s="43">
        <v>48.81</v>
      </c>
      <c r="H2307" s="19">
        <f t="shared" si="35"/>
        <v>9</v>
      </c>
    </row>
    <row r="2308" spans="1:8" x14ac:dyDescent="0.25">
      <c r="A2308" s="40" t="s">
        <v>4641</v>
      </c>
      <c r="B2308" s="40"/>
      <c r="C2308" s="41" t="s">
        <v>4642</v>
      </c>
      <c r="D2308" s="42" t="s">
        <v>131</v>
      </c>
      <c r="E2308" s="43">
        <v>54.67</v>
      </c>
      <c r="F2308" s="43">
        <v>10.84</v>
      </c>
      <c r="G2308" s="43">
        <v>65.510000000000005</v>
      </c>
      <c r="H2308" s="19">
        <f t="shared" si="35"/>
        <v>9</v>
      </c>
    </row>
    <row r="2309" spans="1:8" x14ac:dyDescent="0.25">
      <c r="A2309" s="40" t="s">
        <v>4643</v>
      </c>
      <c r="B2309" s="40"/>
      <c r="C2309" s="41" t="s">
        <v>4644</v>
      </c>
      <c r="D2309" s="42" t="s">
        <v>131</v>
      </c>
      <c r="E2309" s="43">
        <v>88.29</v>
      </c>
      <c r="F2309" s="43">
        <v>13.01</v>
      </c>
      <c r="G2309" s="43">
        <v>101.3</v>
      </c>
      <c r="H2309" s="19">
        <f t="shared" si="35"/>
        <v>9</v>
      </c>
    </row>
    <row r="2310" spans="1:8" x14ac:dyDescent="0.25">
      <c r="A2310" s="40" t="s">
        <v>4645</v>
      </c>
      <c r="B2310" s="40"/>
      <c r="C2310" s="41" t="s">
        <v>4646</v>
      </c>
      <c r="D2310" s="42" t="s">
        <v>131</v>
      </c>
      <c r="E2310" s="43">
        <v>176.33</v>
      </c>
      <c r="F2310" s="43">
        <v>19.52</v>
      </c>
      <c r="G2310" s="43">
        <v>195.85</v>
      </c>
      <c r="H2310" s="19">
        <f t="shared" si="35"/>
        <v>9</v>
      </c>
    </row>
    <row r="2311" spans="1:8" ht="30" x14ac:dyDescent="0.25">
      <c r="A2311" s="40" t="s">
        <v>4647</v>
      </c>
      <c r="B2311" s="40"/>
      <c r="C2311" s="41" t="s">
        <v>4648</v>
      </c>
      <c r="D2311" s="42"/>
      <c r="E2311" s="43"/>
      <c r="F2311" s="43"/>
      <c r="G2311" s="43"/>
      <c r="H2311" s="19">
        <f t="shared" si="35"/>
        <v>5</v>
      </c>
    </row>
    <row r="2312" spans="1:8" ht="30" x14ac:dyDescent="0.25">
      <c r="A2312" s="40" t="s">
        <v>4649</v>
      </c>
      <c r="B2312" s="40"/>
      <c r="C2312" s="41" t="s">
        <v>4650</v>
      </c>
      <c r="D2312" s="42" t="s">
        <v>131</v>
      </c>
      <c r="E2312" s="43">
        <v>183.64</v>
      </c>
      <c r="F2312" s="43">
        <v>39.33</v>
      </c>
      <c r="G2312" s="43">
        <v>222.97</v>
      </c>
      <c r="H2312" s="19">
        <f t="shared" si="35"/>
        <v>9</v>
      </c>
    </row>
    <row r="2313" spans="1:8" ht="30" x14ac:dyDescent="0.25">
      <c r="A2313" s="40" t="s">
        <v>4651</v>
      </c>
      <c r="B2313" s="40"/>
      <c r="C2313" s="41" t="s">
        <v>4652</v>
      </c>
      <c r="D2313" s="42"/>
      <c r="E2313" s="43"/>
      <c r="F2313" s="43"/>
      <c r="G2313" s="43"/>
      <c r="H2313" s="19">
        <f t="shared" ref="H2313:H2376" si="36">LEN(A2313)</f>
        <v>5</v>
      </c>
    </row>
    <row r="2314" spans="1:8" ht="30" x14ac:dyDescent="0.25">
      <c r="A2314" s="40" t="s">
        <v>4653</v>
      </c>
      <c r="B2314" s="40"/>
      <c r="C2314" s="41" t="s">
        <v>4654</v>
      </c>
      <c r="D2314" s="42" t="s">
        <v>131</v>
      </c>
      <c r="E2314" s="43">
        <v>50</v>
      </c>
      <c r="F2314" s="43">
        <v>23.6</v>
      </c>
      <c r="G2314" s="43">
        <v>73.599999999999994</v>
      </c>
      <c r="H2314" s="19">
        <f t="shared" si="36"/>
        <v>9</v>
      </c>
    </row>
    <row r="2315" spans="1:8" ht="30" x14ac:dyDescent="0.25">
      <c r="A2315" s="40" t="s">
        <v>4655</v>
      </c>
      <c r="B2315" s="40"/>
      <c r="C2315" s="41" t="s">
        <v>4656</v>
      </c>
      <c r="D2315" s="42" t="s">
        <v>131</v>
      </c>
      <c r="E2315" s="43">
        <v>62.64</v>
      </c>
      <c r="F2315" s="43">
        <v>28.41</v>
      </c>
      <c r="G2315" s="43">
        <v>91.05</v>
      </c>
      <c r="H2315" s="19">
        <f t="shared" si="36"/>
        <v>9</v>
      </c>
    </row>
    <row r="2316" spans="1:8" ht="30" x14ac:dyDescent="0.25">
      <c r="A2316" s="40" t="s">
        <v>4657</v>
      </c>
      <c r="B2316" s="40"/>
      <c r="C2316" s="41" t="s">
        <v>4658</v>
      </c>
      <c r="D2316" s="42" t="s">
        <v>131</v>
      </c>
      <c r="E2316" s="43">
        <v>68.95</v>
      </c>
      <c r="F2316" s="43">
        <v>39.33</v>
      </c>
      <c r="G2316" s="43">
        <v>108.28</v>
      </c>
      <c r="H2316" s="19">
        <f t="shared" si="36"/>
        <v>9</v>
      </c>
    </row>
    <row r="2317" spans="1:8" ht="30" x14ac:dyDescent="0.25">
      <c r="A2317" s="40" t="s">
        <v>4659</v>
      </c>
      <c r="B2317" s="40"/>
      <c r="C2317" s="41" t="s">
        <v>4660</v>
      </c>
      <c r="D2317" s="42" t="s">
        <v>131</v>
      </c>
      <c r="E2317" s="43">
        <v>141.84</v>
      </c>
      <c r="F2317" s="43">
        <v>47.19</v>
      </c>
      <c r="G2317" s="43">
        <v>189.03</v>
      </c>
      <c r="H2317" s="19">
        <f t="shared" si="36"/>
        <v>9</v>
      </c>
    </row>
    <row r="2318" spans="1:8" x14ac:dyDescent="0.25">
      <c r="A2318" s="40" t="s">
        <v>4661</v>
      </c>
      <c r="B2318" s="40"/>
      <c r="C2318" s="41" t="s">
        <v>4662</v>
      </c>
      <c r="D2318" s="42"/>
      <c r="E2318" s="43"/>
      <c r="F2318" s="43"/>
      <c r="G2318" s="43"/>
      <c r="H2318" s="19">
        <f t="shared" si="36"/>
        <v>5</v>
      </c>
    </row>
    <row r="2319" spans="1:8" x14ac:dyDescent="0.25">
      <c r="A2319" s="40" t="s">
        <v>4663</v>
      </c>
      <c r="B2319" s="40"/>
      <c r="C2319" s="41" t="s">
        <v>4664</v>
      </c>
      <c r="D2319" s="42" t="s">
        <v>21</v>
      </c>
      <c r="E2319" s="43">
        <v>9.56</v>
      </c>
      <c r="F2319" s="43">
        <v>4.33</v>
      </c>
      <c r="G2319" s="43">
        <v>13.89</v>
      </c>
      <c r="H2319" s="19">
        <f t="shared" si="36"/>
        <v>9</v>
      </c>
    </row>
    <row r="2320" spans="1:8" x14ac:dyDescent="0.25">
      <c r="A2320" s="40" t="s">
        <v>4665</v>
      </c>
      <c r="B2320" s="40"/>
      <c r="C2320" s="41" t="s">
        <v>4666</v>
      </c>
      <c r="D2320" s="42" t="s">
        <v>21</v>
      </c>
      <c r="E2320" s="43">
        <v>6.63</v>
      </c>
      <c r="F2320" s="43">
        <v>4.33</v>
      </c>
      <c r="G2320" s="43">
        <v>10.96</v>
      </c>
      <c r="H2320" s="19">
        <f t="shared" si="36"/>
        <v>9</v>
      </c>
    </row>
    <row r="2321" spans="1:8" x14ac:dyDescent="0.25">
      <c r="A2321" s="40" t="s">
        <v>4667</v>
      </c>
      <c r="B2321" s="40"/>
      <c r="C2321" s="41" t="s">
        <v>4668</v>
      </c>
      <c r="D2321" s="42" t="s">
        <v>21</v>
      </c>
      <c r="E2321" s="43">
        <v>8.84</v>
      </c>
      <c r="F2321" s="43">
        <v>4.33</v>
      </c>
      <c r="G2321" s="43">
        <v>13.17</v>
      </c>
      <c r="H2321" s="19">
        <f t="shared" si="36"/>
        <v>9</v>
      </c>
    </row>
    <row r="2322" spans="1:8" x14ac:dyDescent="0.25">
      <c r="A2322" s="40" t="s">
        <v>4669</v>
      </c>
      <c r="B2322" s="40"/>
      <c r="C2322" s="41" t="s">
        <v>4670</v>
      </c>
      <c r="D2322" s="42" t="s">
        <v>21</v>
      </c>
      <c r="E2322" s="43">
        <v>11.05</v>
      </c>
      <c r="F2322" s="43">
        <v>4.33</v>
      </c>
      <c r="G2322" s="43">
        <v>15.38</v>
      </c>
      <c r="H2322" s="19">
        <f t="shared" si="36"/>
        <v>9</v>
      </c>
    </row>
    <row r="2323" spans="1:8" x14ac:dyDescent="0.25">
      <c r="A2323" s="40" t="s">
        <v>4671</v>
      </c>
      <c r="B2323" s="40"/>
      <c r="C2323" s="41" t="s">
        <v>4672</v>
      </c>
      <c r="D2323" s="42" t="s">
        <v>21</v>
      </c>
      <c r="E2323" s="43">
        <v>12.17</v>
      </c>
      <c r="F2323" s="43">
        <v>4.33</v>
      </c>
      <c r="G2323" s="43">
        <v>16.5</v>
      </c>
      <c r="H2323" s="19">
        <f t="shared" si="36"/>
        <v>9</v>
      </c>
    </row>
    <row r="2324" spans="1:8" x14ac:dyDescent="0.25">
      <c r="A2324" s="40" t="s">
        <v>4673</v>
      </c>
      <c r="B2324" s="40"/>
      <c r="C2324" s="41" t="s">
        <v>4674</v>
      </c>
      <c r="D2324" s="42" t="s">
        <v>21</v>
      </c>
      <c r="E2324" s="43">
        <v>13.8</v>
      </c>
      <c r="F2324" s="43">
        <v>4.33</v>
      </c>
      <c r="G2324" s="43">
        <v>18.13</v>
      </c>
      <c r="H2324" s="19">
        <f t="shared" si="36"/>
        <v>9</v>
      </c>
    </row>
    <row r="2325" spans="1:8" x14ac:dyDescent="0.25">
      <c r="A2325" s="40" t="s">
        <v>4675</v>
      </c>
      <c r="B2325" s="40"/>
      <c r="C2325" s="41" t="s">
        <v>4676</v>
      </c>
      <c r="D2325" s="42" t="s">
        <v>21</v>
      </c>
      <c r="E2325" s="43">
        <v>15.97</v>
      </c>
      <c r="F2325" s="43">
        <v>4.33</v>
      </c>
      <c r="G2325" s="43">
        <v>20.3</v>
      </c>
      <c r="H2325" s="19">
        <f t="shared" si="36"/>
        <v>9</v>
      </c>
    </row>
    <row r="2326" spans="1:8" x14ac:dyDescent="0.25">
      <c r="A2326" s="40" t="s">
        <v>4677</v>
      </c>
      <c r="B2326" s="40"/>
      <c r="C2326" s="41" t="s">
        <v>4678</v>
      </c>
      <c r="D2326" s="42" t="s">
        <v>21</v>
      </c>
      <c r="E2326" s="43">
        <v>18.89</v>
      </c>
      <c r="F2326" s="43">
        <v>4.33</v>
      </c>
      <c r="G2326" s="43">
        <v>23.22</v>
      </c>
      <c r="H2326" s="19">
        <f t="shared" si="36"/>
        <v>9</v>
      </c>
    </row>
    <row r="2327" spans="1:8" x14ac:dyDescent="0.25">
      <c r="A2327" s="40" t="s">
        <v>4679</v>
      </c>
      <c r="B2327" s="40"/>
      <c r="C2327" s="41" t="s">
        <v>4680</v>
      </c>
      <c r="D2327" s="42"/>
      <c r="E2327" s="43"/>
      <c r="F2327" s="43"/>
      <c r="G2327" s="43"/>
      <c r="H2327" s="19">
        <f t="shared" si="36"/>
        <v>5</v>
      </c>
    </row>
    <row r="2328" spans="1:8" x14ac:dyDescent="0.25">
      <c r="A2328" s="40" t="s">
        <v>4681</v>
      </c>
      <c r="B2328" s="40"/>
      <c r="C2328" s="41" t="s">
        <v>4682</v>
      </c>
      <c r="D2328" s="42" t="s">
        <v>21</v>
      </c>
      <c r="E2328" s="43">
        <v>0.86</v>
      </c>
      <c r="F2328" s="43">
        <v>3.47</v>
      </c>
      <c r="G2328" s="43">
        <v>4.33</v>
      </c>
      <c r="H2328" s="19">
        <f t="shared" si="36"/>
        <v>9</v>
      </c>
    </row>
    <row r="2329" spans="1:8" x14ac:dyDescent="0.25">
      <c r="A2329" s="40" t="s">
        <v>4683</v>
      </c>
      <c r="B2329" s="40"/>
      <c r="C2329" s="41" t="s">
        <v>4684</v>
      </c>
      <c r="D2329" s="42" t="s">
        <v>21</v>
      </c>
      <c r="E2329" s="43">
        <v>6.41</v>
      </c>
      <c r="F2329" s="43">
        <v>6.51</v>
      </c>
      <c r="G2329" s="43">
        <v>12.92</v>
      </c>
      <c r="H2329" s="19">
        <f t="shared" si="36"/>
        <v>9</v>
      </c>
    </row>
    <row r="2330" spans="1:8" x14ac:dyDescent="0.25">
      <c r="A2330" s="40" t="s">
        <v>4685</v>
      </c>
      <c r="B2330" s="40"/>
      <c r="C2330" s="41" t="s">
        <v>4686</v>
      </c>
      <c r="D2330" s="42" t="s">
        <v>21</v>
      </c>
      <c r="E2330" s="43">
        <v>8.86</v>
      </c>
      <c r="F2330" s="43">
        <v>6.51</v>
      </c>
      <c r="G2330" s="43">
        <v>15.37</v>
      </c>
      <c r="H2330" s="19">
        <f t="shared" si="36"/>
        <v>9</v>
      </c>
    </row>
    <row r="2331" spans="1:8" x14ac:dyDescent="0.25">
      <c r="A2331" s="40" t="s">
        <v>4687</v>
      </c>
      <c r="B2331" s="40"/>
      <c r="C2331" s="41" t="s">
        <v>4688</v>
      </c>
      <c r="D2331" s="42" t="s">
        <v>21</v>
      </c>
      <c r="E2331" s="43">
        <v>9.1</v>
      </c>
      <c r="F2331" s="43">
        <v>6.51</v>
      </c>
      <c r="G2331" s="43">
        <v>15.61</v>
      </c>
      <c r="H2331" s="19">
        <f t="shared" si="36"/>
        <v>9</v>
      </c>
    </row>
    <row r="2332" spans="1:8" x14ac:dyDescent="0.25">
      <c r="A2332" s="40" t="s">
        <v>4689</v>
      </c>
      <c r="B2332" s="40"/>
      <c r="C2332" s="41" t="s">
        <v>4690</v>
      </c>
      <c r="D2332" s="42" t="s">
        <v>21</v>
      </c>
      <c r="E2332" s="43">
        <v>9.9600000000000009</v>
      </c>
      <c r="F2332" s="43">
        <v>6.51</v>
      </c>
      <c r="G2332" s="43">
        <v>16.47</v>
      </c>
      <c r="H2332" s="19">
        <f t="shared" si="36"/>
        <v>9</v>
      </c>
    </row>
    <row r="2333" spans="1:8" x14ac:dyDescent="0.25">
      <c r="A2333" s="40" t="s">
        <v>4691</v>
      </c>
      <c r="B2333" s="40"/>
      <c r="C2333" s="41" t="s">
        <v>4692</v>
      </c>
      <c r="D2333" s="42" t="s">
        <v>21</v>
      </c>
      <c r="E2333" s="43">
        <v>15.02</v>
      </c>
      <c r="F2333" s="43">
        <v>6.51</v>
      </c>
      <c r="G2333" s="43">
        <v>21.53</v>
      </c>
      <c r="H2333" s="19">
        <f t="shared" si="36"/>
        <v>9</v>
      </c>
    </row>
    <row r="2334" spans="1:8" x14ac:dyDescent="0.25">
      <c r="A2334" s="40" t="s">
        <v>4693</v>
      </c>
      <c r="B2334" s="40"/>
      <c r="C2334" s="41" t="s">
        <v>4694</v>
      </c>
      <c r="D2334" s="42" t="s">
        <v>21</v>
      </c>
      <c r="E2334" s="43">
        <v>14.77</v>
      </c>
      <c r="F2334" s="43">
        <v>6.51</v>
      </c>
      <c r="G2334" s="43">
        <v>21.28</v>
      </c>
      <c r="H2334" s="19">
        <f t="shared" si="36"/>
        <v>9</v>
      </c>
    </row>
    <row r="2335" spans="1:8" x14ac:dyDescent="0.25">
      <c r="A2335" s="40" t="s">
        <v>4695</v>
      </c>
      <c r="B2335" s="40"/>
      <c r="C2335" s="41" t="s">
        <v>4696</v>
      </c>
      <c r="D2335" s="42" t="s">
        <v>21</v>
      </c>
      <c r="E2335" s="43">
        <v>21.04</v>
      </c>
      <c r="F2335" s="43">
        <v>6.51</v>
      </c>
      <c r="G2335" s="43">
        <v>27.55</v>
      </c>
      <c r="H2335" s="19">
        <f t="shared" si="36"/>
        <v>9</v>
      </c>
    </row>
    <row r="2336" spans="1:8" x14ac:dyDescent="0.25">
      <c r="A2336" s="40" t="s">
        <v>4697</v>
      </c>
      <c r="B2336" s="40"/>
      <c r="C2336" s="41" t="s">
        <v>4698</v>
      </c>
      <c r="D2336" s="42" t="s">
        <v>21</v>
      </c>
      <c r="E2336" s="43">
        <v>30.59</v>
      </c>
      <c r="F2336" s="43">
        <v>8.68</v>
      </c>
      <c r="G2336" s="43">
        <v>39.270000000000003</v>
      </c>
      <c r="H2336" s="19">
        <f t="shared" si="36"/>
        <v>9</v>
      </c>
    </row>
    <row r="2337" spans="1:8" x14ac:dyDescent="0.25">
      <c r="A2337" s="40" t="s">
        <v>4699</v>
      </c>
      <c r="B2337" s="40"/>
      <c r="C2337" s="41" t="s">
        <v>4700</v>
      </c>
      <c r="D2337" s="42" t="s">
        <v>21</v>
      </c>
      <c r="E2337" s="43">
        <v>31.96</v>
      </c>
      <c r="F2337" s="43">
        <v>8.68</v>
      </c>
      <c r="G2337" s="43">
        <v>40.64</v>
      </c>
      <c r="H2337" s="19">
        <f t="shared" si="36"/>
        <v>9</v>
      </c>
    </row>
    <row r="2338" spans="1:8" x14ac:dyDescent="0.25">
      <c r="A2338" s="40" t="s">
        <v>4701</v>
      </c>
      <c r="B2338" s="40"/>
      <c r="C2338" s="41" t="s">
        <v>4702</v>
      </c>
      <c r="D2338" s="42" t="s">
        <v>21</v>
      </c>
      <c r="E2338" s="43">
        <v>41.82</v>
      </c>
      <c r="F2338" s="43">
        <v>8.68</v>
      </c>
      <c r="G2338" s="43">
        <v>50.5</v>
      </c>
      <c r="H2338" s="19">
        <f t="shared" si="36"/>
        <v>9</v>
      </c>
    </row>
    <row r="2339" spans="1:8" x14ac:dyDescent="0.25">
      <c r="A2339" s="40" t="s">
        <v>4703</v>
      </c>
      <c r="B2339" s="40"/>
      <c r="C2339" s="41" t="s">
        <v>4704</v>
      </c>
      <c r="D2339" s="42" t="s">
        <v>21</v>
      </c>
      <c r="E2339" s="43">
        <v>46.27</v>
      </c>
      <c r="F2339" s="43">
        <v>8.68</v>
      </c>
      <c r="G2339" s="43">
        <v>54.95</v>
      </c>
      <c r="H2339" s="19">
        <f t="shared" si="36"/>
        <v>9</v>
      </c>
    </row>
    <row r="2340" spans="1:8" x14ac:dyDescent="0.25">
      <c r="A2340" s="40" t="s">
        <v>4705</v>
      </c>
      <c r="B2340" s="40"/>
      <c r="C2340" s="41" t="s">
        <v>4706</v>
      </c>
      <c r="D2340" s="42"/>
      <c r="E2340" s="43"/>
      <c r="F2340" s="43"/>
      <c r="G2340" s="43"/>
      <c r="H2340" s="19">
        <f t="shared" si="36"/>
        <v>5</v>
      </c>
    </row>
    <row r="2341" spans="1:8" ht="30" x14ac:dyDescent="0.25">
      <c r="A2341" s="40" t="s">
        <v>4707</v>
      </c>
      <c r="B2341" s="40"/>
      <c r="C2341" s="41" t="s">
        <v>4708</v>
      </c>
      <c r="D2341" s="42" t="s">
        <v>131</v>
      </c>
      <c r="E2341" s="43">
        <v>5.94</v>
      </c>
      <c r="F2341" s="43">
        <v>6.51</v>
      </c>
      <c r="G2341" s="43">
        <v>12.45</v>
      </c>
      <c r="H2341" s="19">
        <f t="shared" si="36"/>
        <v>9</v>
      </c>
    </row>
    <row r="2342" spans="1:8" ht="30" x14ac:dyDescent="0.25">
      <c r="A2342" s="40" t="s">
        <v>4709</v>
      </c>
      <c r="B2342" s="40"/>
      <c r="C2342" s="41" t="s">
        <v>4710</v>
      </c>
      <c r="D2342" s="42" t="s">
        <v>131</v>
      </c>
      <c r="E2342" s="43">
        <v>10.91</v>
      </c>
      <c r="F2342" s="43">
        <v>6.51</v>
      </c>
      <c r="G2342" s="43">
        <v>17.420000000000002</v>
      </c>
      <c r="H2342" s="19">
        <f t="shared" si="36"/>
        <v>9</v>
      </c>
    </row>
    <row r="2343" spans="1:8" ht="30" x14ac:dyDescent="0.25">
      <c r="A2343" s="40" t="s">
        <v>4711</v>
      </c>
      <c r="B2343" s="40"/>
      <c r="C2343" s="41" t="s">
        <v>4712</v>
      </c>
      <c r="D2343" s="42" t="s">
        <v>131</v>
      </c>
      <c r="E2343" s="43">
        <v>26.78</v>
      </c>
      <c r="F2343" s="43">
        <v>6.51</v>
      </c>
      <c r="G2343" s="43">
        <v>33.29</v>
      </c>
      <c r="H2343" s="19">
        <f t="shared" si="36"/>
        <v>9</v>
      </c>
    </row>
    <row r="2344" spans="1:8" x14ac:dyDescent="0.25">
      <c r="A2344" s="40" t="s">
        <v>4713</v>
      </c>
      <c r="B2344" s="40"/>
      <c r="C2344" s="41" t="s">
        <v>4714</v>
      </c>
      <c r="D2344" s="42" t="s">
        <v>131</v>
      </c>
      <c r="E2344" s="43">
        <v>0.44</v>
      </c>
      <c r="F2344" s="43">
        <v>3.47</v>
      </c>
      <c r="G2344" s="43">
        <v>3.91</v>
      </c>
      <c r="H2344" s="19">
        <f t="shared" si="36"/>
        <v>9</v>
      </c>
    </row>
    <row r="2345" spans="1:8" ht="30" x14ac:dyDescent="0.25">
      <c r="A2345" s="40" t="s">
        <v>4715</v>
      </c>
      <c r="B2345" s="40"/>
      <c r="C2345" s="41" t="s">
        <v>4716</v>
      </c>
      <c r="D2345" s="42" t="s">
        <v>131</v>
      </c>
      <c r="E2345" s="43">
        <v>0.92</v>
      </c>
      <c r="F2345" s="43">
        <v>3.47</v>
      </c>
      <c r="G2345" s="43">
        <v>4.3899999999999997</v>
      </c>
      <c r="H2345" s="19">
        <f t="shared" si="36"/>
        <v>9</v>
      </c>
    </row>
    <row r="2346" spans="1:8" x14ac:dyDescent="0.25">
      <c r="A2346" s="40" t="s">
        <v>4717</v>
      </c>
      <c r="B2346" s="40"/>
      <c r="C2346" s="41" t="s">
        <v>4718</v>
      </c>
      <c r="D2346" s="42" t="s">
        <v>131</v>
      </c>
      <c r="E2346" s="43">
        <v>2.19</v>
      </c>
      <c r="F2346" s="43">
        <v>13.01</v>
      </c>
      <c r="G2346" s="43">
        <v>15.2</v>
      </c>
      <c r="H2346" s="19">
        <f t="shared" si="36"/>
        <v>9</v>
      </c>
    </row>
    <row r="2347" spans="1:8" ht="30" x14ac:dyDescent="0.25">
      <c r="A2347" s="40" t="s">
        <v>4719</v>
      </c>
      <c r="B2347" s="40"/>
      <c r="C2347" s="41" t="s">
        <v>4720</v>
      </c>
      <c r="D2347" s="42" t="s">
        <v>131</v>
      </c>
      <c r="E2347" s="43">
        <v>6.19</v>
      </c>
      <c r="F2347" s="43">
        <v>5.21</v>
      </c>
      <c r="G2347" s="43">
        <v>11.4</v>
      </c>
      <c r="H2347" s="19">
        <f t="shared" si="36"/>
        <v>9</v>
      </c>
    </row>
    <row r="2348" spans="1:8" ht="30" x14ac:dyDescent="0.25">
      <c r="A2348" s="40" t="s">
        <v>4721</v>
      </c>
      <c r="B2348" s="40"/>
      <c r="C2348" s="41" t="s">
        <v>4722</v>
      </c>
      <c r="D2348" s="42" t="s">
        <v>131</v>
      </c>
      <c r="E2348" s="43">
        <v>3.26</v>
      </c>
      <c r="F2348" s="43">
        <v>4.33</v>
      </c>
      <c r="G2348" s="43">
        <v>7.59</v>
      </c>
      <c r="H2348" s="19">
        <f t="shared" si="36"/>
        <v>9</v>
      </c>
    </row>
    <row r="2349" spans="1:8" ht="30" x14ac:dyDescent="0.25">
      <c r="A2349" s="40" t="s">
        <v>4723</v>
      </c>
      <c r="B2349" s="40"/>
      <c r="C2349" s="41" t="s">
        <v>4724</v>
      </c>
      <c r="D2349" s="42" t="s">
        <v>131</v>
      </c>
      <c r="E2349" s="43">
        <v>13.06</v>
      </c>
      <c r="F2349" s="43">
        <v>5.63</v>
      </c>
      <c r="G2349" s="43">
        <v>18.690000000000001</v>
      </c>
      <c r="H2349" s="19">
        <f t="shared" si="36"/>
        <v>9</v>
      </c>
    </row>
    <row r="2350" spans="1:8" ht="30" x14ac:dyDescent="0.25">
      <c r="A2350" s="40" t="s">
        <v>4725</v>
      </c>
      <c r="B2350" s="40"/>
      <c r="C2350" s="41" t="s">
        <v>4726</v>
      </c>
      <c r="D2350" s="42" t="s">
        <v>131</v>
      </c>
      <c r="E2350" s="43">
        <v>28.75</v>
      </c>
      <c r="F2350" s="43">
        <v>6.94</v>
      </c>
      <c r="G2350" s="43">
        <v>35.69</v>
      </c>
      <c r="H2350" s="19">
        <f t="shared" si="36"/>
        <v>9</v>
      </c>
    </row>
    <row r="2351" spans="1:8" ht="30" x14ac:dyDescent="0.25">
      <c r="A2351" s="40" t="s">
        <v>4727</v>
      </c>
      <c r="B2351" s="40"/>
      <c r="C2351" s="41" t="s">
        <v>4728</v>
      </c>
      <c r="D2351" s="42" t="s">
        <v>131</v>
      </c>
      <c r="E2351" s="43">
        <v>57.81</v>
      </c>
      <c r="F2351" s="43">
        <v>9.1</v>
      </c>
      <c r="G2351" s="43">
        <v>66.91</v>
      </c>
      <c r="H2351" s="19">
        <f t="shared" si="36"/>
        <v>9</v>
      </c>
    </row>
    <row r="2352" spans="1:8" ht="30" x14ac:dyDescent="0.25">
      <c r="A2352" s="40" t="s">
        <v>4729</v>
      </c>
      <c r="B2352" s="40"/>
      <c r="C2352" s="41" t="s">
        <v>4730</v>
      </c>
      <c r="D2352" s="42" t="s">
        <v>131</v>
      </c>
      <c r="E2352" s="43">
        <v>9.6</v>
      </c>
      <c r="F2352" s="43">
        <v>5.21</v>
      </c>
      <c r="G2352" s="43">
        <v>14.81</v>
      </c>
      <c r="H2352" s="19">
        <f t="shared" si="36"/>
        <v>9</v>
      </c>
    </row>
    <row r="2353" spans="1:8" ht="30" x14ac:dyDescent="0.25">
      <c r="A2353" s="40" t="s">
        <v>4731</v>
      </c>
      <c r="B2353" s="40"/>
      <c r="C2353" s="41" t="s">
        <v>4732</v>
      </c>
      <c r="D2353" s="42" t="s">
        <v>131</v>
      </c>
      <c r="E2353" s="43">
        <v>13.43</v>
      </c>
      <c r="F2353" s="43">
        <v>5.63</v>
      </c>
      <c r="G2353" s="43">
        <v>19.059999999999999</v>
      </c>
      <c r="H2353" s="19">
        <f t="shared" si="36"/>
        <v>9</v>
      </c>
    </row>
    <row r="2354" spans="1:8" ht="30" x14ac:dyDescent="0.25">
      <c r="A2354" s="40" t="s">
        <v>4733</v>
      </c>
      <c r="B2354" s="40"/>
      <c r="C2354" s="41" t="s">
        <v>4734</v>
      </c>
      <c r="D2354" s="42" t="s">
        <v>131</v>
      </c>
      <c r="E2354" s="43">
        <v>32.700000000000003</v>
      </c>
      <c r="F2354" s="43">
        <v>6.94</v>
      </c>
      <c r="G2354" s="43">
        <v>39.64</v>
      </c>
      <c r="H2354" s="19">
        <f t="shared" si="36"/>
        <v>9</v>
      </c>
    </row>
    <row r="2355" spans="1:8" ht="30" x14ac:dyDescent="0.25">
      <c r="A2355" s="40" t="s">
        <v>4735</v>
      </c>
      <c r="B2355" s="40"/>
      <c r="C2355" s="41" t="s">
        <v>4736</v>
      </c>
      <c r="D2355" s="42" t="s">
        <v>131</v>
      </c>
      <c r="E2355" s="43">
        <v>11.38</v>
      </c>
      <c r="F2355" s="43">
        <v>5.21</v>
      </c>
      <c r="G2355" s="43">
        <v>16.59</v>
      </c>
      <c r="H2355" s="19">
        <f t="shared" si="36"/>
        <v>9</v>
      </c>
    </row>
    <row r="2356" spans="1:8" ht="30" x14ac:dyDescent="0.25">
      <c r="A2356" s="40" t="s">
        <v>4737</v>
      </c>
      <c r="B2356" s="40"/>
      <c r="C2356" s="41" t="s">
        <v>4738</v>
      </c>
      <c r="D2356" s="42" t="s">
        <v>131</v>
      </c>
      <c r="E2356" s="43">
        <v>17.2</v>
      </c>
      <c r="F2356" s="43">
        <v>5.63</v>
      </c>
      <c r="G2356" s="43">
        <v>22.83</v>
      </c>
      <c r="H2356" s="19">
        <f t="shared" si="36"/>
        <v>9</v>
      </c>
    </row>
    <row r="2357" spans="1:8" ht="30" x14ac:dyDescent="0.25">
      <c r="A2357" s="40" t="s">
        <v>4739</v>
      </c>
      <c r="B2357" s="40"/>
      <c r="C2357" s="41" t="s">
        <v>4740</v>
      </c>
      <c r="D2357" s="42" t="s">
        <v>131</v>
      </c>
      <c r="E2357" s="43">
        <v>41.65</v>
      </c>
      <c r="F2357" s="43">
        <v>6.94</v>
      </c>
      <c r="G2357" s="43">
        <v>48.59</v>
      </c>
      <c r="H2357" s="19">
        <f t="shared" si="36"/>
        <v>9</v>
      </c>
    </row>
    <row r="2358" spans="1:8" ht="30" x14ac:dyDescent="0.25">
      <c r="A2358" s="40" t="s">
        <v>4741</v>
      </c>
      <c r="B2358" s="40"/>
      <c r="C2358" s="41" t="s">
        <v>4742</v>
      </c>
      <c r="D2358" s="42"/>
      <c r="E2358" s="43"/>
      <c r="F2358" s="43"/>
      <c r="G2358" s="43"/>
      <c r="H2358" s="19">
        <f t="shared" si="36"/>
        <v>5</v>
      </c>
    </row>
    <row r="2359" spans="1:8" ht="30" x14ac:dyDescent="0.25">
      <c r="A2359" s="40" t="s">
        <v>4743</v>
      </c>
      <c r="B2359" s="40"/>
      <c r="C2359" s="41" t="s">
        <v>4744</v>
      </c>
      <c r="D2359" s="42" t="s">
        <v>131</v>
      </c>
      <c r="E2359" s="43">
        <v>4.37</v>
      </c>
      <c r="F2359" s="43">
        <v>4.33</v>
      </c>
      <c r="G2359" s="43">
        <v>8.6999999999999993</v>
      </c>
      <c r="H2359" s="19">
        <f t="shared" si="36"/>
        <v>9</v>
      </c>
    </row>
    <row r="2360" spans="1:8" ht="30" x14ac:dyDescent="0.25">
      <c r="A2360" s="40" t="s">
        <v>4745</v>
      </c>
      <c r="B2360" s="40"/>
      <c r="C2360" s="41" t="s">
        <v>4746</v>
      </c>
      <c r="D2360" s="42" t="s">
        <v>131</v>
      </c>
      <c r="E2360" s="43">
        <v>6.15</v>
      </c>
      <c r="F2360" s="43">
        <v>4.33</v>
      </c>
      <c r="G2360" s="43">
        <v>10.48</v>
      </c>
      <c r="H2360" s="19">
        <f t="shared" si="36"/>
        <v>9</v>
      </c>
    </row>
    <row r="2361" spans="1:8" ht="30" x14ac:dyDescent="0.25">
      <c r="A2361" s="40" t="s">
        <v>4747</v>
      </c>
      <c r="B2361" s="40"/>
      <c r="C2361" s="41" t="s">
        <v>4748</v>
      </c>
      <c r="D2361" s="42" t="s">
        <v>131</v>
      </c>
      <c r="E2361" s="43">
        <v>6.81</v>
      </c>
      <c r="F2361" s="43">
        <v>4.33</v>
      </c>
      <c r="G2361" s="43">
        <v>11.14</v>
      </c>
      <c r="H2361" s="19">
        <f t="shared" si="36"/>
        <v>9</v>
      </c>
    </row>
    <row r="2362" spans="1:8" x14ac:dyDescent="0.25">
      <c r="A2362" s="40" t="s">
        <v>4749</v>
      </c>
      <c r="B2362" s="40"/>
      <c r="C2362" s="41" t="s">
        <v>4750</v>
      </c>
      <c r="D2362" s="42"/>
      <c r="E2362" s="43"/>
      <c r="F2362" s="43"/>
      <c r="G2362" s="43"/>
      <c r="H2362" s="19">
        <f t="shared" si="36"/>
        <v>5</v>
      </c>
    </row>
    <row r="2363" spans="1:8" x14ac:dyDescent="0.25">
      <c r="A2363" s="40" t="s">
        <v>4751</v>
      </c>
      <c r="B2363" s="40"/>
      <c r="C2363" s="41" t="s">
        <v>4752</v>
      </c>
      <c r="D2363" s="42" t="s">
        <v>131</v>
      </c>
      <c r="E2363" s="43">
        <v>9.02</v>
      </c>
      <c r="F2363" s="43">
        <v>6.21</v>
      </c>
      <c r="G2363" s="43">
        <v>15.23</v>
      </c>
      <c r="H2363" s="19">
        <f t="shared" si="36"/>
        <v>9</v>
      </c>
    </row>
    <row r="2364" spans="1:8" x14ac:dyDescent="0.25">
      <c r="A2364" s="40" t="s">
        <v>4753</v>
      </c>
      <c r="B2364" s="40"/>
      <c r="C2364" s="41" t="s">
        <v>4754</v>
      </c>
      <c r="D2364" s="42" t="s">
        <v>131</v>
      </c>
      <c r="E2364" s="43">
        <v>3.56</v>
      </c>
      <c r="F2364" s="43">
        <v>6.21</v>
      </c>
      <c r="G2364" s="43">
        <v>9.77</v>
      </c>
      <c r="H2364" s="19">
        <f t="shared" si="36"/>
        <v>9</v>
      </c>
    </row>
    <row r="2365" spans="1:8" x14ac:dyDescent="0.25">
      <c r="A2365" s="40" t="s">
        <v>4755</v>
      </c>
      <c r="B2365" s="40"/>
      <c r="C2365" s="41" t="s">
        <v>4756</v>
      </c>
      <c r="D2365" s="42"/>
      <c r="E2365" s="43"/>
      <c r="F2365" s="43"/>
      <c r="G2365" s="43"/>
      <c r="H2365" s="19">
        <f t="shared" si="36"/>
        <v>5</v>
      </c>
    </row>
    <row r="2366" spans="1:8" x14ac:dyDescent="0.25">
      <c r="A2366" s="40" t="s">
        <v>4757</v>
      </c>
      <c r="B2366" s="40"/>
      <c r="C2366" s="41" t="s">
        <v>4758</v>
      </c>
      <c r="D2366" s="42" t="s">
        <v>131</v>
      </c>
      <c r="E2366" s="43">
        <v>4.21</v>
      </c>
      <c r="F2366" s="43">
        <v>6.21</v>
      </c>
      <c r="G2366" s="43">
        <v>10.42</v>
      </c>
      <c r="H2366" s="19">
        <f t="shared" si="36"/>
        <v>9</v>
      </c>
    </row>
    <row r="2367" spans="1:8" x14ac:dyDescent="0.25">
      <c r="A2367" s="40" t="s">
        <v>4759</v>
      </c>
      <c r="B2367" s="40"/>
      <c r="C2367" s="41" t="s">
        <v>4760</v>
      </c>
      <c r="D2367" s="42" t="s">
        <v>131</v>
      </c>
      <c r="E2367" s="43">
        <v>8.43</v>
      </c>
      <c r="F2367" s="43">
        <v>6.21</v>
      </c>
      <c r="G2367" s="43">
        <v>14.64</v>
      </c>
      <c r="H2367" s="19">
        <f t="shared" si="36"/>
        <v>9</v>
      </c>
    </row>
    <row r="2368" spans="1:8" x14ac:dyDescent="0.25">
      <c r="A2368" s="40" t="s">
        <v>4761</v>
      </c>
      <c r="B2368" s="40"/>
      <c r="C2368" s="41" t="s">
        <v>4762</v>
      </c>
      <c r="D2368" s="42"/>
      <c r="E2368" s="43"/>
      <c r="F2368" s="43"/>
      <c r="G2368" s="43"/>
      <c r="H2368" s="19">
        <f t="shared" si="36"/>
        <v>5</v>
      </c>
    </row>
    <row r="2369" spans="1:8" x14ac:dyDescent="0.25">
      <c r="A2369" s="40" t="s">
        <v>4763</v>
      </c>
      <c r="B2369" s="40"/>
      <c r="C2369" s="41" t="s">
        <v>4764</v>
      </c>
      <c r="D2369" s="42" t="s">
        <v>131</v>
      </c>
      <c r="E2369" s="43">
        <v>2.52</v>
      </c>
      <c r="F2369" s="43">
        <v>4.7699999999999996</v>
      </c>
      <c r="G2369" s="43">
        <v>7.29</v>
      </c>
      <c r="H2369" s="19">
        <f t="shared" si="36"/>
        <v>9</v>
      </c>
    </row>
    <row r="2370" spans="1:8" x14ac:dyDescent="0.25">
      <c r="A2370" s="40" t="s">
        <v>4765</v>
      </c>
      <c r="B2370" s="40"/>
      <c r="C2370" s="41" t="s">
        <v>4766</v>
      </c>
      <c r="D2370" s="42" t="s">
        <v>131</v>
      </c>
      <c r="E2370" s="43">
        <v>16.62</v>
      </c>
      <c r="F2370" s="43">
        <v>4.7699999999999996</v>
      </c>
      <c r="G2370" s="43">
        <v>21.39</v>
      </c>
      <c r="H2370" s="19">
        <f t="shared" si="36"/>
        <v>9</v>
      </c>
    </row>
    <row r="2371" spans="1:8" x14ac:dyDescent="0.25">
      <c r="A2371" s="40" t="s">
        <v>4767</v>
      </c>
      <c r="B2371" s="40"/>
      <c r="C2371" s="41" t="s">
        <v>4768</v>
      </c>
      <c r="D2371" s="42" t="s">
        <v>131</v>
      </c>
      <c r="E2371" s="43">
        <v>5.93</v>
      </c>
      <c r="F2371" s="43">
        <v>3.69</v>
      </c>
      <c r="G2371" s="43">
        <v>9.6199999999999992</v>
      </c>
      <c r="H2371" s="19">
        <f t="shared" si="36"/>
        <v>9</v>
      </c>
    </row>
    <row r="2372" spans="1:8" x14ac:dyDescent="0.25">
      <c r="A2372" s="40" t="s">
        <v>4769</v>
      </c>
      <c r="B2372" s="40"/>
      <c r="C2372" s="41" t="s">
        <v>4770</v>
      </c>
      <c r="D2372" s="42" t="s">
        <v>131</v>
      </c>
      <c r="E2372" s="43">
        <v>2.1</v>
      </c>
      <c r="F2372" s="43">
        <v>4.7699999999999996</v>
      </c>
      <c r="G2372" s="43">
        <v>6.87</v>
      </c>
      <c r="H2372" s="19">
        <f t="shared" si="36"/>
        <v>9</v>
      </c>
    </row>
    <row r="2373" spans="1:8" x14ac:dyDescent="0.25">
      <c r="A2373" s="40" t="s">
        <v>4771</v>
      </c>
      <c r="B2373" s="40"/>
      <c r="C2373" s="41" t="s">
        <v>4772</v>
      </c>
      <c r="D2373" s="42" t="s">
        <v>131</v>
      </c>
      <c r="E2373" s="43">
        <v>3.38</v>
      </c>
      <c r="F2373" s="43">
        <v>3.69</v>
      </c>
      <c r="G2373" s="43">
        <v>7.07</v>
      </c>
      <c r="H2373" s="19">
        <f t="shared" si="36"/>
        <v>9</v>
      </c>
    </row>
    <row r="2374" spans="1:8" x14ac:dyDescent="0.25">
      <c r="A2374" s="40" t="s">
        <v>4773</v>
      </c>
      <c r="B2374" s="40"/>
      <c r="C2374" s="41" t="s">
        <v>4774</v>
      </c>
      <c r="D2374" s="42" t="s">
        <v>131</v>
      </c>
      <c r="E2374" s="43">
        <v>17.059999999999999</v>
      </c>
      <c r="F2374" s="43">
        <v>4.7699999999999996</v>
      </c>
      <c r="G2374" s="43">
        <v>21.83</v>
      </c>
      <c r="H2374" s="19">
        <f t="shared" si="36"/>
        <v>9</v>
      </c>
    </row>
    <row r="2375" spans="1:8" x14ac:dyDescent="0.25">
      <c r="A2375" s="40" t="s">
        <v>4775</v>
      </c>
      <c r="B2375" s="40"/>
      <c r="C2375" s="41" t="s">
        <v>4776</v>
      </c>
      <c r="D2375" s="42" t="s">
        <v>131</v>
      </c>
      <c r="E2375" s="43">
        <v>3.72</v>
      </c>
      <c r="F2375" s="43">
        <v>4.7699999999999996</v>
      </c>
      <c r="G2375" s="43">
        <v>8.49</v>
      </c>
      <c r="H2375" s="19">
        <f t="shared" si="36"/>
        <v>9</v>
      </c>
    </row>
    <row r="2376" spans="1:8" x14ac:dyDescent="0.25">
      <c r="A2376" s="40" t="s">
        <v>4777</v>
      </c>
      <c r="B2376" s="40"/>
      <c r="C2376" s="41" t="s">
        <v>4778</v>
      </c>
      <c r="D2376" s="42"/>
      <c r="E2376" s="43"/>
      <c r="F2376" s="43"/>
      <c r="G2376" s="43"/>
      <c r="H2376" s="19">
        <f t="shared" si="36"/>
        <v>5</v>
      </c>
    </row>
    <row r="2377" spans="1:8" x14ac:dyDescent="0.25">
      <c r="A2377" s="40" t="s">
        <v>4779</v>
      </c>
      <c r="B2377" s="40"/>
      <c r="C2377" s="41" t="s">
        <v>4780</v>
      </c>
      <c r="D2377" s="42" t="s">
        <v>21</v>
      </c>
      <c r="E2377" s="43">
        <v>8.6999999999999993</v>
      </c>
      <c r="F2377" s="43">
        <v>7.23</v>
      </c>
      <c r="G2377" s="43">
        <v>15.93</v>
      </c>
      <c r="H2377" s="19">
        <f t="shared" ref="H2377:H2440" si="37">LEN(A2377)</f>
        <v>9</v>
      </c>
    </row>
    <row r="2378" spans="1:8" ht="30" x14ac:dyDescent="0.25">
      <c r="A2378" s="40" t="s">
        <v>4781</v>
      </c>
      <c r="B2378" s="40"/>
      <c r="C2378" s="41" t="s">
        <v>4782</v>
      </c>
      <c r="D2378" s="42" t="s">
        <v>131</v>
      </c>
      <c r="E2378" s="43"/>
      <c r="F2378" s="43">
        <v>6.21</v>
      </c>
      <c r="G2378" s="43">
        <v>6.21</v>
      </c>
      <c r="H2378" s="19">
        <f t="shared" si="37"/>
        <v>9</v>
      </c>
    </row>
    <row r="2379" spans="1:8" ht="30" x14ac:dyDescent="0.25">
      <c r="A2379" s="40" t="s">
        <v>4783</v>
      </c>
      <c r="B2379" s="40"/>
      <c r="C2379" s="41" t="s">
        <v>4784</v>
      </c>
      <c r="D2379" s="42" t="s">
        <v>131</v>
      </c>
      <c r="E2379" s="43"/>
      <c r="F2379" s="43">
        <v>12.43</v>
      </c>
      <c r="G2379" s="43">
        <v>12.43</v>
      </c>
      <c r="H2379" s="19">
        <f t="shared" si="37"/>
        <v>9</v>
      </c>
    </row>
    <row r="2380" spans="1:8" ht="30" x14ac:dyDescent="0.25">
      <c r="A2380" s="40" t="s">
        <v>4785</v>
      </c>
      <c r="B2380" s="40"/>
      <c r="C2380" s="41" t="s">
        <v>4786</v>
      </c>
      <c r="D2380" s="42"/>
      <c r="E2380" s="43"/>
      <c r="F2380" s="43"/>
      <c r="G2380" s="43"/>
      <c r="H2380" s="19">
        <f t="shared" si="37"/>
        <v>5</v>
      </c>
    </row>
    <row r="2381" spans="1:8" ht="30" x14ac:dyDescent="0.25">
      <c r="A2381" s="40" t="s">
        <v>4787</v>
      </c>
      <c r="B2381" s="40"/>
      <c r="C2381" s="41" t="s">
        <v>4788</v>
      </c>
      <c r="D2381" s="42" t="s">
        <v>131</v>
      </c>
      <c r="E2381" s="43">
        <v>1.24</v>
      </c>
      <c r="F2381" s="43">
        <v>0.86</v>
      </c>
      <c r="G2381" s="43">
        <v>2.1</v>
      </c>
      <c r="H2381" s="19">
        <f t="shared" si="37"/>
        <v>9</v>
      </c>
    </row>
    <row r="2382" spans="1:8" ht="30" x14ac:dyDescent="0.25">
      <c r="A2382" s="40" t="s">
        <v>4789</v>
      </c>
      <c r="B2382" s="40"/>
      <c r="C2382" s="41" t="s">
        <v>4790</v>
      </c>
      <c r="D2382" s="42" t="s">
        <v>131</v>
      </c>
      <c r="E2382" s="43">
        <v>2.06</v>
      </c>
      <c r="F2382" s="43">
        <v>0.86</v>
      </c>
      <c r="G2382" s="43">
        <v>2.92</v>
      </c>
      <c r="H2382" s="19">
        <f t="shared" si="37"/>
        <v>9</v>
      </c>
    </row>
    <row r="2383" spans="1:8" ht="30" x14ac:dyDescent="0.25">
      <c r="A2383" s="40" t="s">
        <v>4791</v>
      </c>
      <c r="B2383" s="40"/>
      <c r="C2383" s="41" t="s">
        <v>4792</v>
      </c>
      <c r="D2383" s="42" t="s">
        <v>131</v>
      </c>
      <c r="E2383" s="43">
        <v>3.17</v>
      </c>
      <c r="F2383" s="43">
        <v>0.86</v>
      </c>
      <c r="G2383" s="43">
        <v>4.03</v>
      </c>
      <c r="H2383" s="19">
        <f t="shared" si="37"/>
        <v>9</v>
      </c>
    </row>
    <row r="2384" spans="1:8" ht="30" x14ac:dyDescent="0.25">
      <c r="A2384" s="40" t="s">
        <v>4793</v>
      </c>
      <c r="B2384" s="40"/>
      <c r="C2384" s="41" t="s">
        <v>4794</v>
      </c>
      <c r="D2384" s="42" t="s">
        <v>131</v>
      </c>
      <c r="E2384" s="43">
        <v>4.46</v>
      </c>
      <c r="F2384" s="43">
        <v>0.86</v>
      </c>
      <c r="G2384" s="43">
        <v>5.32</v>
      </c>
      <c r="H2384" s="19">
        <f t="shared" si="37"/>
        <v>9</v>
      </c>
    </row>
    <row r="2385" spans="1:8" ht="30" x14ac:dyDescent="0.25">
      <c r="A2385" s="40" t="s">
        <v>4795</v>
      </c>
      <c r="B2385" s="40"/>
      <c r="C2385" s="41" t="s">
        <v>4796</v>
      </c>
      <c r="D2385" s="42" t="s">
        <v>131</v>
      </c>
      <c r="E2385" s="43">
        <v>7.61</v>
      </c>
      <c r="F2385" s="43">
        <v>3.47</v>
      </c>
      <c r="G2385" s="43">
        <v>11.08</v>
      </c>
      <c r="H2385" s="19">
        <f t="shared" si="37"/>
        <v>9</v>
      </c>
    </row>
    <row r="2386" spans="1:8" ht="30" x14ac:dyDescent="0.25">
      <c r="A2386" s="40" t="s">
        <v>4797</v>
      </c>
      <c r="B2386" s="40"/>
      <c r="C2386" s="41" t="s">
        <v>4798</v>
      </c>
      <c r="D2386" s="42" t="s">
        <v>131</v>
      </c>
      <c r="E2386" s="43">
        <v>11.71</v>
      </c>
      <c r="F2386" s="43">
        <v>3.91</v>
      </c>
      <c r="G2386" s="43">
        <v>15.62</v>
      </c>
      <c r="H2386" s="19">
        <f t="shared" si="37"/>
        <v>9</v>
      </c>
    </row>
    <row r="2387" spans="1:8" ht="30" x14ac:dyDescent="0.25">
      <c r="A2387" s="40" t="s">
        <v>4799</v>
      </c>
      <c r="B2387" s="40"/>
      <c r="C2387" s="41" t="s">
        <v>4800</v>
      </c>
      <c r="D2387" s="42" t="s">
        <v>131</v>
      </c>
      <c r="E2387" s="43">
        <v>18.309999999999999</v>
      </c>
      <c r="F2387" s="43">
        <v>4.33</v>
      </c>
      <c r="G2387" s="43">
        <v>22.64</v>
      </c>
      <c r="H2387" s="19">
        <f t="shared" si="37"/>
        <v>9</v>
      </c>
    </row>
    <row r="2388" spans="1:8" ht="30" x14ac:dyDescent="0.25">
      <c r="A2388" s="40" t="s">
        <v>4801</v>
      </c>
      <c r="B2388" s="40"/>
      <c r="C2388" s="41" t="s">
        <v>4802</v>
      </c>
      <c r="D2388" s="42" t="s">
        <v>131</v>
      </c>
      <c r="E2388" s="43">
        <v>25.61</v>
      </c>
      <c r="F2388" s="43">
        <v>6.51</v>
      </c>
      <c r="G2388" s="43">
        <v>32.119999999999997</v>
      </c>
      <c r="H2388" s="19">
        <f t="shared" si="37"/>
        <v>9</v>
      </c>
    </row>
    <row r="2389" spans="1:8" ht="30" x14ac:dyDescent="0.25">
      <c r="A2389" s="40" t="s">
        <v>4803</v>
      </c>
      <c r="B2389" s="40"/>
      <c r="C2389" s="41" t="s">
        <v>4804</v>
      </c>
      <c r="D2389" s="42" t="s">
        <v>131</v>
      </c>
      <c r="E2389" s="43">
        <v>36.47</v>
      </c>
      <c r="F2389" s="43">
        <v>8.68</v>
      </c>
      <c r="G2389" s="43">
        <v>45.15</v>
      </c>
      <c r="H2389" s="19">
        <f t="shared" si="37"/>
        <v>9</v>
      </c>
    </row>
    <row r="2390" spans="1:8" ht="30" x14ac:dyDescent="0.25">
      <c r="A2390" s="40" t="s">
        <v>4805</v>
      </c>
      <c r="B2390" s="40"/>
      <c r="C2390" s="41" t="s">
        <v>4806</v>
      </c>
      <c r="D2390" s="42" t="s">
        <v>131</v>
      </c>
      <c r="E2390" s="43">
        <v>49.06</v>
      </c>
      <c r="F2390" s="43">
        <v>10.84</v>
      </c>
      <c r="G2390" s="43">
        <v>59.9</v>
      </c>
      <c r="H2390" s="19">
        <f t="shared" si="37"/>
        <v>9</v>
      </c>
    </row>
    <row r="2391" spans="1:8" ht="30" x14ac:dyDescent="0.25">
      <c r="A2391" s="40" t="s">
        <v>4807</v>
      </c>
      <c r="B2391" s="40"/>
      <c r="C2391" s="41" t="s">
        <v>4808</v>
      </c>
      <c r="D2391" s="42" t="s">
        <v>131</v>
      </c>
      <c r="E2391" s="43">
        <v>64.62</v>
      </c>
      <c r="F2391" s="43">
        <v>13.01</v>
      </c>
      <c r="G2391" s="43">
        <v>77.63</v>
      </c>
      <c r="H2391" s="19">
        <f t="shared" si="37"/>
        <v>9</v>
      </c>
    </row>
    <row r="2392" spans="1:8" ht="30" x14ac:dyDescent="0.25">
      <c r="A2392" s="40" t="s">
        <v>4809</v>
      </c>
      <c r="B2392" s="40"/>
      <c r="C2392" s="41" t="s">
        <v>4810</v>
      </c>
      <c r="D2392" s="42" t="s">
        <v>131</v>
      </c>
      <c r="E2392" s="43">
        <v>85.47</v>
      </c>
      <c r="F2392" s="43">
        <v>15.18</v>
      </c>
      <c r="G2392" s="43">
        <v>100.65</v>
      </c>
      <c r="H2392" s="19">
        <f t="shared" si="37"/>
        <v>9</v>
      </c>
    </row>
    <row r="2393" spans="1:8" ht="30" x14ac:dyDescent="0.25">
      <c r="A2393" s="40" t="s">
        <v>4811</v>
      </c>
      <c r="B2393" s="40"/>
      <c r="C2393" s="41" t="s">
        <v>4812</v>
      </c>
      <c r="D2393" s="42" t="s">
        <v>131</v>
      </c>
      <c r="E2393" s="43">
        <v>107.32</v>
      </c>
      <c r="F2393" s="43">
        <v>15.18</v>
      </c>
      <c r="G2393" s="43">
        <v>122.5</v>
      </c>
      <c r="H2393" s="19">
        <f t="shared" si="37"/>
        <v>9</v>
      </c>
    </row>
    <row r="2394" spans="1:8" ht="30" x14ac:dyDescent="0.25">
      <c r="A2394" s="40" t="s">
        <v>4813</v>
      </c>
      <c r="B2394" s="40"/>
      <c r="C2394" s="41" t="s">
        <v>4814</v>
      </c>
      <c r="D2394" s="42" t="s">
        <v>131</v>
      </c>
      <c r="E2394" s="43">
        <v>129.78</v>
      </c>
      <c r="F2394" s="43">
        <v>17.350000000000001</v>
      </c>
      <c r="G2394" s="43">
        <v>147.13</v>
      </c>
      <c r="H2394" s="19">
        <f t="shared" si="37"/>
        <v>9</v>
      </c>
    </row>
    <row r="2395" spans="1:8" ht="30" x14ac:dyDescent="0.25">
      <c r="A2395" s="40" t="s">
        <v>4815</v>
      </c>
      <c r="B2395" s="40"/>
      <c r="C2395" s="41" t="s">
        <v>4816</v>
      </c>
      <c r="D2395" s="42" t="s">
        <v>131</v>
      </c>
      <c r="E2395" s="43">
        <v>171.79</v>
      </c>
      <c r="F2395" s="43">
        <v>19.52</v>
      </c>
      <c r="G2395" s="43">
        <v>191.31</v>
      </c>
      <c r="H2395" s="19">
        <f t="shared" si="37"/>
        <v>9</v>
      </c>
    </row>
    <row r="2396" spans="1:8" ht="30" x14ac:dyDescent="0.25">
      <c r="A2396" s="40" t="s">
        <v>4817</v>
      </c>
      <c r="B2396" s="40"/>
      <c r="C2396" s="41" t="s">
        <v>4818</v>
      </c>
      <c r="D2396" s="42" t="s">
        <v>131</v>
      </c>
      <c r="E2396" s="43">
        <v>4.7</v>
      </c>
      <c r="F2396" s="43">
        <v>1.74</v>
      </c>
      <c r="G2396" s="43">
        <v>6.44</v>
      </c>
      <c r="H2396" s="19">
        <f t="shared" si="37"/>
        <v>9</v>
      </c>
    </row>
    <row r="2397" spans="1:8" ht="30" x14ac:dyDescent="0.25">
      <c r="A2397" s="40" t="s">
        <v>4819</v>
      </c>
      <c r="B2397" s="40"/>
      <c r="C2397" s="41" t="s">
        <v>4820</v>
      </c>
      <c r="D2397" s="42" t="s">
        <v>131</v>
      </c>
      <c r="E2397" s="43">
        <v>4.3099999999999996</v>
      </c>
      <c r="F2397" s="43">
        <v>0.86</v>
      </c>
      <c r="G2397" s="43">
        <v>5.17</v>
      </c>
      <c r="H2397" s="19">
        <f t="shared" si="37"/>
        <v>9</v>
      </c>
    </row>
    <row r="2398" spans="1:8" ht="30" x14ac:dyDescent="0.25">
      <c r="A2398" s="40" t="s">
        <v>4821</v>
      </c>
      <c r="B2398" s="40"/>
      <c r="C2398" s="41" t="s">
        <v>4822</v>
      </c>
      <c r="D2398" s="42" t="s">
        <v>131</v>
      </c>
      <c r="E2398" s="43">
        <v>6.57</v>
      </c>
      <c r="F2398" s="43">
        <v>2.17</v>
      </c>
      <c r="G2398" s="43">
        <v>8.74</v>
      </c>
      <c r="H2398" s="19">
        <f t="shared" si="37"/>
        <v>9</v>
      </c>
    </row>
    <row r="2399" spans="1:8" ht="30" x14ac:dyDescent="0.25">
      <c r="A2399" s="40" t="s">
        <v>4823</v>
      </c>
      <c r="B2399" s="40"/>
      <c r="C2399" s="41" t="s">
        <v>4824</v>
      </c>
      <c r="D2399" s="42" t="s">
        <v>131</v>
      </c>
      <c r="E2399" s="43">
        <v>25.25</v>
      </c>
      <c r="F2399" s="43">
        <v>4.33</v>
      </c>
      <c r="G2399" s="43">
        <v>29.58</v>
      </c>
      <c r="H2399" s="19">
        <f t="shared" si="37"/>
        <v>9</v>
      </c>
    </row>
    <row r="2400" spans="1:8" ht="30" x14ac:dyDescent="0.25">
      <c r="A2400" s="40" t="s">
        <v>4825</v>
      </c>
      <c r="B2400" s="40"/>
      <c r="C2400" s="41" t="s">
        <v>4826</v>
      </c>
      <c r="D2400" s="42" t="s">
        <v>131</v>
      </c>
      <c r="E2400" s="43">
        <v>59.81</v>
      </c>
      <c r="F2400" s="43">
        <v>13.01</v>
      </c>
      <c r="G2400" s="43">
        <v>72.819999999999993</v>
      </c>
      <c r="H2400" s="19">
        <f t="shared" si="37"/>
        <v>9</v>
      </c>
    </row>
    <row r="2401" spans="1:8" ht="30" x14ac:dyDescent="0.25">
      <c r="A2401" s="40" t="s">
        <v>4827</v>
      </c>
      <c r="B2401" s="40"/>
      <c r="C2401" s="41" t="s">
        <v>4828</v>
      </c>
      <c r="D2401" s="42" t="s">
        <v>131</v>
      </c>
      <c r="E2401" s="43">
        <v>82.66</v>
      </c>
      <c r="F2401" s="43">
        <v>17.350000000000001</v>
      </c>
      <c r="G2401" s="43">
        <v>100.01</v>
      </c>
      <c r="H2401" s="19">
        <f t="shared" si="37"/>
        <v>9</v>
      </c>
    </row>
    <row r="2402" spans="1:8" ht="30" x14ac:dyDescent="0.25">
      <c r="A2402" s="40" t="s">
        <v>4829</v>
      </c>
      <c r="B2402" s="40"/>
      <c r="C2402" s="41" t="s">
        <v>4830</v>
      </c>
      <c r="D2402" s="42" t="s">
        <v>131</v>
      </c>
      <c r="E2402" s="43">
        <v>30.97</v>
      </c>
      <c r="F2402" s="43">
        <v>5.63</v>
      </c>
      <c r="G2402" s="43">
        <v>36.6</v>
      </c>
      <c r="H2402" s="19">
        <f t="shared" si="37"/>
        <v>9</v>
      </c>
    </row>
    <row r="2403" spans="1:8" x14ac:dyDescent="0.25">
      <c r="A2403" s="40" t="s">
        <v>4831</v>
      </c>
      <c r="B2403" s="40"/>
      <c r="C2403" s="41" t="s">
        <v>4832</v>
      </c>
      <c r="D2403" s="42"/>
      <c r="E2403" s="43"/>
      <c r="F2403" s="43"/>
      <c r="G2403" s="43"/>
      <c r="H2403" s="19">
        <f t="shared" si="37"/>
        <v>5</v>
      </c>
    </row>
    <row r="2404" spans="1:8" ht="30" x14ac:dyDescent="0.25">
      <c r="A2404" s="40" t="s">
        <v>4833</v>
      </c>
      <c r="B2404" s="40"/>
      <c r="C2404" s="41" t="s">
        <v>4834</v>
      </c>
      <c r="D2404" s="42" t="s">
        <v>131</v>
      </c>
      <c r="E2404" s="43">
        <v>4.9000000000000004</v>
      </c>
      <c r="F2404" s="43">
        <v>5.21</v>
      </c>
      <c r="G2404" s="43">
        <v>10.11</v>
      </c>
      <c r="H2404" s="19">
        <f t="shared" si="37"/>
        <v>9</v>
      </c>
    </row>
    <row r="2405" spans="1:8" ht="30" x14ac:dyDescent="0.25">
      <c r="A2405" s="40" t="s">
        <v>4835</v>
      </c>
      <c r="B2405" s="40"/>
      <c r="C2405" s="41" t="s">
        <v>4836</v>
      </c>
      <c r="D2405" s="42" t="s">
        <v>131</v>
      </c>
      <c r="E2405" s="43">
        <v>7.69</v>
      </c>
      <c r="F2405" s="43">
        <v>6.51</v>
      </c>
      <c r="G2405" s="43">
        <v>14.2</v>
      </c>
      <c r="H2405" s="19">
        <f t="shared" si="37"/>
        <v>9</v>
      </c>
    </row>
    <row r="2406" spans="1:8" ht="30" x14ac:dyDescent="0.25">
      <c r="A2406" s="40" t="s">
        <v>4837</v>
      </c>
      <c r="B2406" s="40"/>
      <c r="C2406" s="41" t="s">
        <v>4838</v>
      </c>
      <c r="D2406" s="42" t="s">
        <v>131</v>
      </c>
      <c r="E2406" s="43">
        <v>12.61</v>
      </c>
      <c r="F2406" s="43">
        <v>7.81</v>
      </c>
      <c r="G2406" s="43">
        <v>20.420000000000002</v>
      </c>
      <c r="H2406" s="19">
        <f t="shared" si="37"/>
        <v>9</v>
      </c>
    </row>
    <row r="2407" spans="1:8" ht="30" x14ac:dyDescent="0.25">
      <c r="A2407" s="40" t="s">
        <v>4839</v>
      </c>
      <c r="B2407" s="40"/>
      <c r="C2407" s="41" t="s">
        <v>4840</v>
      </c>
      <c r="D2407" s="42" t="s">
        <v>131</v>
      </c>
      <c r="E2407" s="43">
        <v>17.62</v>
      </c>
      <c r="F2407" s="43">
        <v>9.1</v>
      </c>
      <c r="G2407" s="43">
        <v>26.72</v>
      </c>
      <c r="H2407" s="19">
        <f t="shared" si="37"/>
        <v>9</v>
      </c>
    </row>
    <row r="2408" spans="1:8" ht="30" x14ac:dyDescent="0.25">
      <c r="A2408" s="40" t="s">
        <v>4841</v>
      </c>
      <c r="B2408" s="40"/>
      <c r="C2408" s="41" t="s">
        <v>4842</v>
      </c>
      <c r="D2408" s="42" t="s">
        <v>131</v>
      </c>
      <c r="E2408" s="43">
        <v>15.46</v>
      </c>
      <c r="F2408" s="43">
        <v>5.21</v>
      </c>
      <c r="G2408" s="43">
        <v>20.67</v>
      </c>
      <c r="H2408" s="19">
        <f t="shared" si="37"/>
        <v>9</v>
      </c>
    </row>
    <row r="2409" spans="1:8" ht="30" x14ac:dyDescent="0.25">
      <c r="A2409" s="40" t="s">
        <v>4843</v>
      </c>
      <c r="B2409" s="40"/>
      <c r="C2409" s="41" t="s">
        <v>4844</v>
      </c>
      <c r="D2409" s="42" t="s">
        <v>131</v>
      </c>
      <c r="E2409" s="43">
        <v>23.95</v>
      </c>
      <c r="F2409" s="43">
        <v>12.14</v>
      </c>
      <c r="G2409" s="43">
        <v>36.090000000000003</v>
      </c>
      <c r="H2409" s="19">
        <f t="shared" si="37"/>
        <v>9</v>
      </c>
    </row>
    <row r="2410" spans="1:8" ht="30" x14ac:dyDescent="0.25">
      <c r="A2410" s="40" t="s">
        <v>4845</v>
      </c>
      <c r="B2410" s="40"/>
      <c r="C2410" s="41" t="s">
        <v>4846</v>
      </c>
      <c r="D2410" s="42"/>
      <c r="E2410" s="43"/>
      <c r="F2410" s="43"/>
      <c r="G2410" s="43"/>
      <c r="H2410" s="19">
        <f t="shared" si="37"/>
        <v>5</v>
      </c>
    </row>
    <row r="2411" spans="1:8" ht="30" x14ac:dyDescent="0.25">
      <c r="A2411" s="40" t="s">
        <v>4847</v>
      </c>
      <c r="B2411" s="40"/>
      <c r="C2411" s="41" t="s">
        <v>4848</v>
      </c>
      <c r="D2411" s="42" t="s">
        <v>131</v>
      </c>
      <c r="E2411" s="43">
        <v>66.849999999999994</v>
      </c>
      <c r="F2411" s="43">
        <v>1.3</v>
      </c>
      <c r="G2411" s="43">
        <v>68.150000000000006</v>
      </c>
      <c r="H2411" s="19">
        <f t="shared" si="37"/>
        <v>9</v>
      </c>
    </row>
    <row r="2412" spans="1:8" ht="30" x14ac:dyDescent="0.25">
      <c r="A2412" s="40" t="s">
        <v>4849</v>
      </c>
      <c r="B2412" s="40"/>
      <c r="C2412" s="41" t="s">
        <v>4850</v>
      </c>
      <c r="D2412" s="42" t="s">
        <v>131</v>
      </c>
      <c r="E2412" s="43">
        <v>85.41</v>
      </c>
      <c r="F2412" s="43">
        <v>1.3</v>
      </c>
      <c r="G2412" s="43">
        <v>86.71</v>
      </c>
      <c r="H2412" s="19">
        <f t="shared" si="37"/>
        <v>9</v>
      </c>
    </row>
    <row r="2413" spans="1:8" ht="30" x14ac:dyDescent="0.25">
      <c r="A2413" s="40" t="s">
        <v>4851</v>
      </c>
      <c r="B2413" s="40"/>
      <c r="C2413" s="41" t="s">
        <v>4852</v>
      </c>
      <c r="D2413" s="42"/>
      <c r="E2413" s="43"/>
      <c r="F2413" s="43"/>
      <c r="G2413" s="43"/>
      <c r="H2413" s="19">
        <f t="shared" si="37"/>
        <v>5</v>
      </c>
    </row>
    <row r="2414" spans="1:8" ht="30" x14ac:dyDescent="0.25">
      <c r="A2414" s="40" t="s">
        <v>4853</v>
      </c>
      <c r="B2414" s="40"/>
      <c r="C2414" s="41" t="s">
        <v>4854</v>
      </c>
      <c r="D2414" s="42" t="s">
        <v>131</v>
      </c>
      <c r="E2414" s="43">
        <v>2.11</v>
      </c>
      <c r="F2414" s="43">
        <v>1.74</v>
      </c>
      <c r="G2414" s="43">
        <v>3.85</v>
      </c>
      <c r="H2414" s="19">
        <f t="shared" si="37"/>
        <v>9</v>
      </c>
    </row>
    <row r="2415" spans="1:8" ht="30" x14ac:dyDescent="0.25">
      <c r="A2415" s="40" t="s">
        <v>4855</v>
      </c>
      <c r="B2415" s="40"/>
      <c r="C2415" s="41" t="s">
        <v>4856</v>
      </c>
      <c r="D2415" s="42" t="s">
        <v>131</v>
      </c>
      <c r="E2415" s="43">
        <v>3.51</v>
      </c>
      <c r="F2415" s="43">
        <v>2.17</v>
      </c>
      <c r="G2415" s="43">
        <v>5.68</v>
      </c>
      <c r="H2415" s="19">
        <f t="shared" si="37"/>
        <v>9</v>
      </c>
    </row>
    <row r="2416" spans="1:8" ht="30" x14ac:dyDescent="0.25">
      <c r="A2416" s="40" t="s">
        <v>4857</v>
      </c>
      <c r="B2416" s="40"/>
      <c r="C2416" s="41" t="s">
        <v>4858</v>
      </c>
      <c r="D2416" s="42" t="s">
        <v>131</v>
      </c>
      <c r="E2416" s="43">
        <v>4.25</v>
      </c>
      <c r="F2416" s="43">
        <v>2.6</v>
      </c>
      <c r="G2416" s="43">
        <v>6.85</v>
      </c>
      <c r="H2416" s="19">
        <f t="shared" si="37"/>
        <v>9</v>
      </c>
    </row>
    <row r="2417" spans="1:8" ht="30" x14ac:dyDescent="0.25">
      <c r="A2417" s="40" t="s">
        <v>4859</v>
      </c>
      <c r="B2417" s="40"/>
      <c r="C2417" s="41" t="s">
        <v>4860</v>
      </c>
      <c r="D2417" s="42" t="s">
        <v>131</v>
      </c>
      <c r="E2417" s="43">
        <v>6.63</v>
      </c>
      <c r="F2417" s="43">
        <v>3.03</v>
      </c>
      <c r="G2417" s="43">
        <v>9.66</v>
      </c>
      <c r="H2417" s="19">
        <f t="shared" si="37"/>
        <v>9</v>
      </c>
    </row>
    <row r="2418" spans="1:8" ht="30" x14ac:dyDescent="0.25">
      <c r="A2418" s="40" t="s">
        <v>4861</v>
      </c>
      <c r="B2418" s="40"/>
      <c r="C2418" s="41" t="s">
        <v>4862</v>
      </c>
      <c r="D2418" s="42" t="s">
        <v>131</v>
      </c>
      <c r="E2418" s="43">
        <v>9.34</v>
      </c>
      <c r="F2418" s="43">
        <v>3.47</v>
      </c>
      <c r="G2418" s="43">
        <v>12.81</v>
      </c>
      <c r="H2418" s="19">
        <f t="shared" si="37"/>
        <v>9</v>
      </c>
    </row>
    <row r="2419" spans="1:8" ht="30" x14ac:dyDescent="0.25">
      <c r="A2419" s="40" t="s">
        <v>4863</v>
      </c>
      <c r="B2419" s="40"/>
      <c r="C2419" s="41" t="s">
        <v>4864</v>
      </c>
      <c r="D2419" s="42" t="s">
        <v>131</v>
      </c>
      <c r="E2419" s="43">
        <v>14.81</v>
      </c>
      <c r="F2419" s="43">
        <v>3.91</v>
      </c>
      <c r="G2419" s="43">
        <v>18.72</v>
      </c>
      <c r="H2419" s="19">
        <f t="shared" si="37"/>
        <v>9</v>
      </c>
    </row>
    <row r="2420" spans="1:8" ht="30" x14ac:dyDescent="0.25">
      <c r="A2420" s="40" t="s">
        <v>4865</v>
      </c>
      <c r="B2420" s="40"/>
      <c r="C2420" s="41" t="s">
        <v>4866</v>
      </c>
      <c r="D2420" s="42" t="s">
        <v>131</v>
      </c>
      <c r="E2420" s="43">
        <v>23.11</v>
      </c>
      <c r="F2420" s="43">
        <v>4.33</v>
      </c>
      <c r="G2420" s="43">
        <v>27.44</v>
      </c>
      <c r="H2420" s="19">
        <f t="shared" si="37"/>
        <v>9</v>
      </c>
    </row>
    <row r="2421" spans="1:8" ht="30" x14ac:dyDescent="0.25">
      <c r="A2421" s="40" t="s">
        <v>4867</v>
      </c>
      <c r="B2421" s="40"/>
      <c r="C2421" s="41" t="s">
        <v>4868</v>
      </c>
      <c r="D2421" s="42" t="s">
        <v>131</v>
      </c>
      <c r="E2421" s="43">
        <v>31.63</v>
      </c>
      <c r="F2421" s="43">
        <v>6.51</v>
      </c>
      <c r="G2421" s="43">
        <v>38.14</v>
      </c>
      <c r="H2421" s="19">
        <f t="shared" si="37"/>
        <v>9</v>
      </c>
    </row>
    <row r="2422" spans="1:8" ht="30" x14ac:dyDescent="0.25">
      <c r="A2422" s="40" t="s">
        <v>4869</v>
      </c>
      <c r="B2422" s="40"/>
      <c r="C2422" s="41" t="s">
        <v>4870</v>
      </c>
      <c r="D2422" s="42" t="s">
        <v>131</v>
      </c>
      <c r="E2422" s="43">
        <v>43.75</v>
      </c>
      <c r="F2422" s="43">
        <v>8.68</v>
      </c>
      <c r="G2422" s="43">
        <v>52.43</v>
      </c>
      <c r="H2422" s="19">
        <f t="shared" si="37"/>
        <v>9</v>
      </c>
    </row>
    <row r="2423" spans="1:8" ht="30" x14ac:dyDescent="0.25">
      <c r="A2423" s="40" t="s">
        <v>4871</v>
      </c>
      <c r="B2423" s="40"/>
      <c r="C2423" s="41" t="s">
        <v>4872</v>
      </c>
      <c r="D2423" s="42" t="s">
        <v>131</v>
      </c>
      <c r="E2423" s="43">
        <v>56.55</v>
      </c>
      <c r="F2423" s="43">
        <v>10.84</v>
      </c>
      <c r="G2423" s="43">
        <v>67.39</v>
      </c>
      <c r="H2423" s="19">
        <f t="shared" si="37"/>
        <v>9</v>
      </c>
    </row>
    <row r="2424" spans="1:8" ht="30" x14ac:dyDescent="0.25">
      <c r="A2424" s="40" t="s">
        <v>4873</v>
      </c>
      <c r="B2424" s="40"/>
      <c r="C2424" s="41" t="s">
        <v>4874</v>
      </c>
      <c r="D2424" s="42" t="s">
        <v>131</v>
      </c>
      <c r="E2424" s="43">
        <v>81.09</v>
      </c>
      <c r="F2424" s="43">
        <v>13.01</v>
      </c>
      <c r="G2424" s="43">
        <v>94.1</v>
      </c>
      <c r="H2424" s="19">
        <f t="shared" si="37"/>
        <v>9</v>
      </c>
    </row>
    <row r="2425" spans="1:8" ht="30" x14ac:dyDescent="0.25">
      <c r="A2425" s="40" t="s">
        <v>4875</v>
      </c>
      <c r="B2425" s="40"/>
      <c r="C2425" s="41" t="s">
        <v>4876</v>
      </c>
      <c r="D2425" s="42" t="s">
        <v>131</v>
      </c>
      <c r="E2425" s="43">
        <v>105.66</v>
      </c>
      <c r="F2425" s="43">
        <v>15.18</v>
      </c>
      <c r="G2425" s="43">
        <v>120.84</v>
      </c>
      <c r="H2425" s="19">
        <f t="shared" si="37"/>
        <v>9</v>
      </c>
    </row>
    <row r="2426" spans="1:8" ht="30" x14ac:dyDescent="0.25">
      <c r="A2426" s="40" t="s">
        <v>4877</v>
      </c>
      <c r="B2426" s="40"/>
      <c r="C2426" s="41" t="s">
        <v>4878</v>
      </c>
      <c r="D2426" s="42" t="s">
        <v>131</v>
      </c>
      <c r="E2426" s="43">
        <v>127.9</v>
      </c>
      <c r="F2426" s="43">
        <v>17.350000000000001</v>
      </c>
      <c r="G2426" s="43">
        <v>145.25</v>
      </c>
      <c r="H2426" s="19">
        <f t="shared" si="37"/>
        <v>9</v>
      </c>
    </row>
    <row r="2427" spans="1:8" ht="30" x14ac:dyDescent="0.25">
      <c r="A2427" s="40" t="s">
        <v>4879</v>
      </c>
      <c r="B2427" s="40"/>
      <c r="C2427" s="41" t="s">
        <v>4880</v>
      </c>
      <c r="D2427" s="42" t="s">
        <v>131</v>
      </c>
      <c r="E2427" s="43">
        <v>149.69</v>
      </c>
      <c r="F2427" s="43">
        <v>19.52</v>
      </c>
      <c r="G2427" s="43">
        <v>169.21</v>
      </c>
      <c r="H2427" s="19">
        <f t="shared" si="37"/>
        <v>9</v>
      </c>
    </row>
    <row r="2428" spans="1:8" ht="30" x14ac:dyDescent="0.25">
      <c r="A2428" s="40" t="s">
        <v>4881</v>
      </c>
      <c r="B2428" s="40"/>
      <c r="C2428" s="41" t="s">
        <v>4882</v>
      </c>
      <c r="D2428" s="42" t="s">
        <v>131</v>
      </c>
      <c r="E2428" s="43">
        <v>185.4</v>
      </c>
      <c r="F2428" s="43">
        <v>21.69</v>
      </c>
      <c r="G2428" s="43">
        <v>207.09</v>
      </c>
      <c r="H2428" s="19">
        <f t="shared" si="37"/>
        <v>9</v>
      </c>
    </row>
    <row r="2429" spans="1:8" x14ac:dyDescent="0.25">
      <c r="A2429" s="40" t="s">
        <v>4883</v>
      </c>
      <c r="B2429" s="40"/>
      <c r="C2429" s="41" t="s">
        <v>4884</v>
      </c>
      <c r="D2429" s="42"/>
      <c r="E2429" s="43"/>
      <c r="F2429" s="43"/>
      <c r="G2429" s="43"/>
      <c r="H2429" s="19">
        <f t="shared" si="37"/>
        <v>5</v>
      </c>
    </row>
    <row r="2430" spans="1:8" ht="30" x14ac:dyDescent="0.25">
      <c r="A2430" s="40" t="s">
        <v>4885</v>
      </c>
      <c r="B2430" s="40"/>
      <c r="C2430" s="41" t="s">
        <v>4886</v>
      </c>
      <c r="D2430" s="42" t="s">
        <v>131</v>
      </c>
      <c r="E2430" s="43">
        <v>4.6399999999999997</v>
      </c>
      <c r="F2430" s="43">
        <v>2.17</v>
      </c>
      <c r="G2430" s="43">
        <v>6.81</v>
      </c>
      <c r="H2430" s="19">
        <f t="shared" si="37"/>
        <v>9</v>
      </c>
    </row>
    <row r="2431" spans="1:8" ht="30" x14ac:dyDescent="0.25">
      <c r="A2431" s="40" t="s">
        <v>4887</v>
      </c>
      <c r="B2431" s="40"/>
      <c r="C2431" s="41" t="s">
        <v>4888</v>
      </c>
      <c r="D2431" s="42" t="s">
        <v>131</v>
      </c>
      <c r="E2431" s="43">
        <v>7.32</v>
      </c>
      <c r="F2431" s="43">
        <v>4.33</v>
      </c>
      <c r="G2431" s="43">
        <v>11.65</v>
      </c>
      <c r="H2431" s="19">
        <f t="shared" si="37"/>
        <v>9</v>
      </c>
    </row>
    <row r="2432" spans="1:8" ht="30" x14ac:dyDescent="0.25">
      <c r="A2432" s="40" t="s">
        <v>4889</v>
      </c>
      <c r="B2432" s="40"/>
      <c r="C2432" s="41" t="s">
        <v>4890</v>
      </c>
      <c r="D2432" s="42" t="s">
        <v>131</v>
      </c>
      <c r="E2432" s="43">
        <v>9.9499999999999993</v>
      </c>
      <c r="F2432" s="43">
        <v>4.33</v>
      </c>
      <c r="G2432" s="43">
        <v>14.28</v>
      </c>
      <c r="H2432" s="19">
        <f t="shared" si="37"/>
        <v>9</v>
      </c>
    </row>
    <row r="2433" spans="1:8" ht="30" x14ac:dyDescent="0.25">
      <c r="A2433" s="40" t="s">
        <v>4891</v>
      </c>
      <c r="B2433" s="40"/>
      <c r="C2433" s="41" t="s">
        <v>4892</v>
      </c>
      <c r="D2433" s="42" t="s">
        <v>131</v>
      </c>
      <c r="E2433" s="43">
        <v>16.46</v>
      </c>
      <c r="F2433" s="43">
        <v>4.33</v>
      </c>
      <c r="G2433" s="43">
        <v>20.79</v>
      </c>
      <c r="H2433" s="19">
        <f t="shared" si="37"/>
        <v>9</v>
      </c>
    </row>
    <row r="2434" spans="1:8" ht="30" x14ac:dyDescent="0.25">
      <c r="A2434" s="40" t="s">
        <v>4893</v>
      </c>
      <c r="B2434" s="40"/>
      <c r="C2434" s="41" t="s">
        <v>4894</v>
      </c>
      <c r="D2434" s="42" t="s">
        <v>131</v>
      </c>
      <c r="E2434" s="43">
        <v>21.12</v>
      </c>
      <c r="F2434" s="43">
        <v>4.33</v>
      </c>
      <c r="G2434" s="43">
        <v>25.45</v>
      </c>
      <c r="H2434" s="19">
        <f t="shared" si="37"/>
        <v>9</v>
      </c>
    </row>
    <row r="2435" spans="1:8" ht="30" x14ac:dyDescent="0.25">
      <c r="A2435" s="40" t="s">
        <v>4895</v>
      </c>
      <c r="B2435" s="40"/>
      <c r="C2435" s="41" t="s">
        <v>4896</v>
      </c>
      <c r="D2435" s="42"/>
      <c r="E2435" s="43"/>
      <c r="F2435" s="43"/>
      <c r="G2435" s="43"/>
      <c r="H2435" s="19">
        <f t="shared" si="37"/>
        <v>5</v>
      </c>
    </row>
    <row r="2436" spans="1:8" ht="30" x14ac:dyDescent="0.25">
      <c r="A2436" s="40" t="s">
        <v>4897</v>
      </c>
      <c r="B2436" s="40"/>
      <c r="C2436" s="41" t="s">
        <v>4898</v>
      </c>
      <c r="D2436" s="42" t="s">
        <v>131</v>
      </c>
      <c r="E2436" s="43">
        <v>1.2</v>
      </c>
      <c r="F2436" s="43">
        <v>1.74</v>
      </c>
      <c r="G2436" s="43">
        <v>2.94</v>
      </c>
      <c r="H2436" s="19">
        <f t="shared" si="37"/>
        <v>9</v>
      </c>
    </row>
    <row r="2437" spans="1:8" ht="30" x14ac:dyDescent="0.25">
      <c r="A2437" s="40" t="s">
        <v>4899</v>
      </c>
      <c r="B2437" s="40"/>
      <c r="C2437" s="41" t="s">
        <v>4900</v>
      </c>
      <c r="D2437" s="42" t="s">
        <v>131</v>
      </c>
      <c r="E2437" s="43">
        <v>1.99</v>
      </c>
      <c r="F2437" s="43">
        <v>2.17</v>
      </c>
      <c r="G2437" s="43">
        <v>4.16</v>
      </c>
      <c r="H2437" s="19">
        <f t="shared" si="37"/>
        <v>9</v>
      </c>
    </row>
    <row r="2438" spans="1:8" ht="30" x14ac:dyDescent="0.25">
      <c r="A2438" s="40" t="s">
        <v>4901</v>
      </c>
      <c r="B2438" s="40"/>
      <c r="C2438" s="41" t="s">
        <v>4902</v>
      </c>
      <c r="D2438" s="42" t="s">
        <v>131</v>
      </c>
      <c r="E2438" s="43">
        <v>3.25</v>
      </c>
      <c r="F2438" s="43">
        <v>2.6</v>
      </c>
      <c r="G2438" s="43">
        <v>5.85</v>
      </c>
      <c r="H2438" s="19">
        <f t="shared" si="37"/>
        <v>9</v>
      </c>
    </row>
    <row r="2439" spans="1:8" ht="30" x14ac:dyDescent="0.25">
      <c r="A2439" s="40" t="s">
        <v>4903</v>
      </c>
      <c r="B2439" s="40"/>
      <c r="C2439" s="41" t="s">
        <v>4904</v>
      </c>
      <c r="D2439" s="42" t="s">
        <v>131</v>
      </c>
      <c r="E2439" s="43">
        <v>4.3499999999999996</v>
      </c>
      <c r="F2439" s="43">
        <v>3.03</v>
      </c>
      <c r="G2439" s="43">
        <v>7.38</v>
      </c>
      <c r="H2439" s="19">
        <f t="shared" si="37"/>
        <v>9</v>
      </c>
    </row>
    <row r="2440" spans="1:8" ht="30" x14ac:dyDescent="0.25">
      <c r="A2440" s="40" t="s">
        <v>4905</v>
      </c>
      <c r="B2440" s="40"/>
      <c r="C2440" s="41" t="s">
        <v>4906</v>
      </c>
      <c r="D2440" s="42" t="s">
        <v>131</v>
      </c>
      <c r="E2440" s="43">
        <v>7.7</v>
      </c>
      <c r="F2440" s="43">
        <v>3.47</v>
      </c>
      <c r="G2440" s="43">
        <v>11.17</v>
      </c>
      <c r="H2440" s="19">
        <f t="shared" si="37"/>
        <v>9</v>
      </c>
    </row>
    <row r="2441" spans="1:8" x14ac:dyDescent="0.25">
      <c r="A2441" s="40" t="s">
        <v>4907</v>
      </c>
      <c r="B2441" s="40"/>
      <c r="C2441" s="41" t="s">
        <v>4908</v>
      </c>
      <c r="D2441" s="42"/>
      <c r="E2441" s="43"/>
      <c r="F2441" s="43"/>
      <c r="G2441" s="43"/>
      <c r="H2441" s="19">
        <f t="shared" ref="H2441:H2504" si="38">LEN(A2441)</f>
        <v>5</v>
      </c>
    </row>
    <row r="2442" spans="1:8" ht="30" x14ac:dyDescent="0.25">
      <c r="A2442" s="40" t="s">
        <v>4909</v>
      </c>
      <c r="B2442" s="40"/>
      <c r="C2442" s="41" t="s">
        <v>4910</v>
      </c>
      <c r="D2442" s="42" t="s">
        <v>131</v>
      </c>
      <c r="E2442" s="43">
        <v>4.25</v>
      </c>
      <c r="F2442" s="43">
        <v>10.84</v>
      </c>
      <c r="G2442" s="43">
        <v>15.09</v>
      </c>
      <c r="H2442" s="19">
        <f t="shared" si="38"/>
        <v>9</v>
      </c>
    </row>
    <row r="2443" spans="1:8" ht="30" x14ac:dyDescent="0.25">
      <c r="A2443" s="40" t="s">
        <v>4911</v>
      </c>
      <c r="B2443" s="40"/>
      <c r="C2443" s="41" t="s">
        <v>4912</v>
      </c>
      <c r="D2443" s="42"/>
      <c r="E2443" s="43"/>
      <c r="F2443" s="43"/>
      <c r="G2443" s="43"/>
      <c r="H2443" s="19">
        <f t="shared" si="38"/>
        <v>2</v>
      </c>
    </row>
    <row r="2444" spans="1:8" x14ac:dyDescent="0.25">
      <c r="A2444" s="40" t="s">
        <v>4913</v>
      </c>
      <c r="B2444" s="40"/>
      <c r="C2444" s="41" t="s">
        <v>4914</v>
      </c>
      <c r="D2444" s="42"/>
      <c r="E2444" s="43"/>
      <c r="F2444" s="43"/>
      <c r="G2444" s="43"/>
      <c r="H2444" s="19">
        <f t="shared" si="38"/>
        <v>5</v>
      </c>
    </row>
    <row r="2445" spans="1:8" x14ac:dyDescent="0.25">
      <c r="A2445" s="40" t="s">
        <v>4915</v>
      </c>
      <c r="B2445" s="40"/>
      <c r="C2445" s="41" t="s">
        <v>4916</v>
      </c>
      <c r="D2445" s="42" t="s">
        <v>21</v>
      </c>
      <c r="E2445" s="43">
        <v>2.02</v>
      </c>
      <c r="F2445" s="43">
        <v>10.84</v>
      </c>
      <c r="G2445" s="43">
        <v>12.86</v>
      </c>
      <c r="H2445" s="19">
        <f t="shared" si="38"/>
        <v>9</v>
      </c>
    </row>
    <row r="2446" spans="1:8" x14ac:dyDescent="0.25">
      <c r="A2446" s="40" t="s">
        <v>4917</v>
      </c>
      <c r="B2446" s="40"/>
      <c r="C2446" s="41" t="s">
        <v>4918</v>
      </c>
      <c r="D2446" s="42" t="s">
        <v>21</v>
      </c>
      <c r="E2446" s="43">
        <v>3.54</v>
      </c>
      <c r="F2446" s="43">
        <v>10.84</v>
      </c>
      <c r="G2446" s="43">
        <v>14.38</v>
      </c>
      <c r="H2446" s="19">
        <f t="shared" si="38"/>
        <v>9</v>
      </c>
    </row>
    <row r="2447" spans="1:8" x14ac:dyDescent="0.25">
      <c r="A2447" s="40" t="s">
        <v>4919</v>
      </c>
      <c r="B2447" s="40"/>
      <c r="C2447" s="41" t="s">
        <v>8388</v>
      </c>
      <c r="D2447" s="42" t="s">
        <v>21</v>
      </c>
      <c r="E2447" s="43">
        <v>3.54</v>
      </c>
      <c r="F2447" s="43">
        <v>13.01</v>
      </c>
      <c r="G2447" s="43">
        <v>16.55</v>
      </c>
      <c r="H2447" s="19">
        <f t="shared" si="38"/>
        <v>9</v>
      </c>
    </row>
    <row r="2448" spans="1:8" x14ac:dyDescent="0.25">
      <c r="A2448" s="40" t="s">
        <v>4921</v>
      </c>
      <c r="B2448" s="40"/>
      <c r="C2448" s="41" t="s">
        <v>4922</v>
      </c>
      <c r="D2448" s="42" t="s">
        <v>21</v>
      </c>
      <c r="E2448" s="43">
        <v>2.04</v>
      </c>
      <c r="F2448" s="43">
        <v>10.84</v>
      </c>
      <c r="G2448" s="43">
        <v>12.88</v>
      </c>
      <c r="H2448" s="19">
        <f t="shared" si="38"/>
        <v>9</v>
      </c>
    </row>
    <row r="2449" spans="1:8" x14ac:dyDescent="0.25">
      <c r="A2449" s="40" t="s">
        <v>4923</v>
      </c>
      <c r="B2449" s="40"/>
      <c r="C2449" s="41" t="s">
        <v>4924</v>
      </c>
      <c r="D2449" s="42"/>
      <c r="E2449" s="43"/>
      <c r="F2449" s="43"/>
      <c r="G2449" s="43"/>
      <c r="H2449" s="19">
        <f t="shared" si="38"/>
        <v>5</v>
      </c>
    </row>
    <row r="2450" spans="1:8" x14ac:dyDescent="0.25">
      <c r="A2450" s="40" t="s">
        <v>4925</v>
      </c>
      <c r="B2450" s="40"/>
      <c r="C2450" s="41" t="s">
        <v>4926</v>
      </c>
      <c r="D2450" s="42" t="s">
        <v>21</v>
      </c>
      <c r="E2450" s="43">
        <v>37.22</v>
      </c>
      <c r="F2450" s="43">
        <v>34.69</v>
      </c>
      <c r="G2450" s="43">
        <v>71.91</v>
      </c>
      <c r="H2450" s="19">
        <f t="shared" si="38"/>
        <v>9</v>
      </c>
    </row>
    <row r="2451" spans="1:8" ht="30" x14ac:dyDescent="0.25">
      <c r="A2451" s="40" t="s">
        <v>4927</v>
      </c>
      <c r="B2451" s="40"/>
      <c r="C2451" s="41" t="s">
        <v>4928</v>
      </c>
      <c r="D2451" s="42" t="s">
        <v>21</v>
      </c>
      <c r="E2451" s="43">
        <v>12.08</v>
      </c>
      <c r="F2451" s="43">
        <v>13.01</v>
      </c>
      <c r="G2451" s="43">
        <v>25.09</v>
      </c>
      <c r="H2451" s="19">
        <f t="shared" si="38"/>
        <v>9</v>
      </c>
    </row>
    <row r="2452" spans="1:8" ht="30" x14ac:dyDescent="0.25">
      <c r="A2452" s="40" t="s">
        <v>4929</v>
      </c>
      <c r="B2452" s="40"/>
      <c r="C2452" s="41" t="s">
        <v>4930</v>
      </c>
      <c r="D2452" s="42" t="s">
        <v>21</v>
      </c>
      <c r="E2452" s="43">
        <v>16.12</v>
      </c>
      <c r="F2452" s="43">
        <v>13.01</v>
      </c>
      <c r="G2452" s="43">
        <v>29.13</v>
      </c>
      <c r="H2452" s="19">
        <f t="shared" si="38"/>
        <v>9</v>
      </c>
    </row>
    <row r="2453" spans="1:8" ht="30" x14ac:dyDescent="0.25">
      <c r="A2453" s="40" t="s">
        <v>4931</v>
      </c>
      <c r="B2453" s="40"/>
      <c r="C2453" s="41" t="s">
        <v>4932</v>
      </c>
      <c r="D2453" s="42" t="s">
        <v>21</v>
      </c>
      <c r="E2453" s="43">
        <v>25.57</v>
      </c>
      <c r="F2453" s="43">
        <v>13.01</v>
      </c>
      <c r="G2453" s="43">
        <v>38.58</v>
      </c>
      <c r="H2453" s="19">
        <f t="shared" si="38"/>
        <v>9</v>
      </c>
    </row>
    <row r="2454" spans="1:8" ht="30" x14ac:dyDescent="0.25">
      <c r="A2454" s="40" t="s">
        <v>4933</v>
      </c>
      <c r="B2454" s="40"/>
      <c r="C2454" s="41" t="s">
        <v>4934</v>
      </c>
      <c r="D2454" s="42" t="s">
        <v>21</v>
      </c>
      <c r="E2454" s="43">
        <v>50.42</v>
      </c>
      <c r="F2454" s="43">
        <v>17.350000000000001</v>
      </c>
      <c r="G2454" s="43">
        <v>67.77</v>
      </c>
      <c r="H2454" s="19">
        <f t="shared" si="38"/>
        <v>9</v>
      </c>
    </row>
    <row r="2455" spans="1:8" ht="30" x14ac:dyDescent="0.25">
      <c r="A2455" s="40" t="s">
        <v>4935</v>
      </c>
      <c r="B2455" s="40"/>
      <c r="C2455" s="41" t="s">
        <v>4936</v>
      </c>
      <c r="D2455" s="42" t="s">
        <v>21</v>
      </c>
      <c r="E2455" s="43">
        <v>111.32</v>
      </c>
      <c r="F2455" s="43">
        <v>17.350000000000001</v>
      </c>
      <c r="G2455" s="43">
        <v>128.66999999999999</v>
      </c>
      <c r="H2455" s="19">
        <f t="shared" si="38"/>
        <v>9</v>
      </c>
    </row>
    <row r="2456" spans="1:8" ht="30" x14ac:dyDescent="0.25">
      <c r="A2456" s="40" t="s">
        <v>4937</v>
      </c>
      <c r="B2456" s="40"/>
      <c r="C2456" s="41" t="s">
        <v>4938</v>
      </c>
      <c r="D2456" s="42" t="s">
        <v>21</v>
      </c>
      <c r="E2456" s="43">
        <v>210.72</v>
      </c>
      <c r="F2456" s="43">
        <v>21.69</v>
      </c>
      <c r="G2456" s="43">
        <v>232.41</v>
      </c>
      <c r="H2456" s="19">
        <f t="shared" si="38"/>
        <v>9</v>
      </c>
    </row>
    <row r="2457" spans="1:8" ht="30" x14ac:dyDescent="0.25">
      <c r="A2457" s="40" t="s">
        <v>4939</v>
      </c>
      <c r="B2457" s="40"/>
      <c r="C2457" s="41" t="s">
        <v>4940</v>
      </c>
      <c r="D2457" s="42" t="s">
        <v>21</v>
      </c>
      <c r="E2457" s="43">
        <v>185.56</v>
      </c>
      <c r="F2457" s="43">
        <v>13.01</v>
      </c>
      <c r="G2457" s="43">
        <v>198.57</v>
      </c>
      <c r="H2457" s="19">
        <f t="shared" si="38"/>
        <v>9</v>
      </c>
    </row>
    <row r="2458" spans="1:8" ht="30" x14ac:dyDescent="0.25">
      <c r="A2458" s="40" t="s">
        <v>4941</v>
      </c>
      <c r="B2458" s="40"/>
      <c r="C2458" s="41" t="s">
        <v>4942</v>
      </c>
      <c r="D2458" s="42" t="s">
        <v>21</v>
      </c>
      <c r="E2458" s="43">
        <v>484.05</v>
      </c>
      <c r="F2458" s="43">
        <v>13.01</v>
      </c>
      <c r="G2458" s="43">
        <v>497.06</v>
      </c>
      <c r="H2458" s="19">
        <f t="shared" si="38"/>
        <v>9</v>
      </c>
    </row>
    <row r="2459" spans="1:8" ht="30" x14ac:dyDescent="0.25">
      <c r="A2459" s="40" t="s">
        <v>4943</v>
      </c>
      <c r="B2459" s="40"/>
      <c r="C2459" s="41" t="s">
        <v>4944</v>
      </c>
      <c r="D2459" s="42" t="s">
        <v>21</v>
      </c>
      <c r="E2459" s="43">
        <v>555.1</v>
      </c>
      <c r="F2459" s="43">
        <v>13.01</v>
      </c>
      <c r="G2459" s="43">
        <v>568.11</v>
      </c>
      <c r="H2459" s="19">
        <f t="shared" si="38"/>
        <v>9</v>
      </c>
    </row>
    <row r="2460" spans="1:8" ht="30" x14ac:dyDescent="0.25">
      <c r="A2460" s="40" t="s">
        <v>4945</v>
      </c>
      <c r="B2460" s="40"/>
      <c r="C2460" s="41" t="s">
        <v>4946</v>
      </c>
      <c r="D2460" s="42" t="s">
        <v>21</v>
      </c>
      <c r="E2460" s="43">
        <v>1501.15</v>
      </c>
      <c r="F2460" s="43">
        <v>17.350000000000001</v>
      </c>
      <c r="G2460" s="43">
        <v>1518.5</v>
      </c>
      <c r="H2460" s="19">
        <f t="shared" si="38"/>
        <v>9</v>
      </c>
    </row>
    <row r="2461" spans="1:8" ht="30" x14ac:dyDescent="0.25">
      <c r="A2461" s="40" t="s">
        <v>4947</v>
      </c>
      <c r="B2461" s="40"/>
      <c r="C2461" s="41" t="s">
        <v>4948</v>
      </c>
      <c r="D2461" s="42" t="s">
        <v>21</v>
      </c>
      <c r="E2461" s="43">
        <v>21.49</v>
      </c>
      <c r="F2461" s="43">
        <v>13.01</v>
      </c>
      <c r="G2461" s="43">
        <v>34.5</v>
      </c>
      <c r="H2461" s="19">
        <f t="shared" si="38"/>
        <v>9</v>
      </c>
    </row>
    <row r="2462" spans="1:8" ht="30" x14ac:dyDescent="0.25">
      <c r="A2462" s="40" t="s">
        <v>4949</v>
      </c>
      <c r="B2462" s="40"/>
      <c r="C2462" s="41" t="s">
        <v>4950</v>
      </c>
      <c r="D2462" s="42" t="s">
        <v>21</v>
      </c>
      <c r="E2462" s="43">
        <v>70.94</v>
      </c>
      <c r="F2462" s="43">
        <v>13.01</v>
      </c>
      <c r="G2462" s="43">
        <v>83.95</v>
      </c>
      <c r="H2462" s="19">
        <f t="shared" si="38"/>
        <v>9</v>
      </c>
    </row>
    <row r="2463" spans="1:8" ht="30" x14ac:dyDescent="0.25">
      <c r="A2463" s="40" t="s">
        <v>4951</v>
      </c>
      <c r="B2463" s="40"/>
      <c r="C2463" s="41" t="s">
        <v>4952</v>
      </c>
      <c r="D2463" s="42" t="s">
        <v>21</v>
      </c>
      <c r="E2463" s="43">
        <v>191.05</v>
      </c>
      <c r="F2463" s="43">
        <v>17.350000000000001</v>
      </c>
      <c r="G2463" s="43">
        <v>208.4</v>
      </c>
      <c r="H2463" s="19">
        <f t="shared" si="38"/>
        <v>9</v>
      </c>
    </row>
    <row r="2464" spans="1:8" x14ac:dyDescent="0.25">
      <c r="A2464" s="40" t="s">
        <v>4953</v>
      </c>
      <c r="B2464" s="40"/>
      <c r="C2464" s="41" t="s">
        <v>4954</v>
      </c>
      <c r="D2464" s="42"/>
      <c r="E2464" s="43"/>
      <c r="F2464" s="43"/>
      <c r="G2464" s="43"/>
      <c r="H2464" s="19">
        <f t="shared" si="38"/>
        <v>5</v>
      </c>
    </row>
    <row r="2465" spans="1:8" x14ac:dyDescent="0.25">
      <c r="A2465" s="40" t="s">
        <v>4955</v>
      </c>
      <c r="B2465" s="40"/>
      <c r="C2465" s="41" t="s">
        <v>4956</v>
      </c>
      <c r="D2465" s="42" t="s">
        <v>334</v>
      </c>
      <c r="E2465" s="43">
        <v>26.17</v>
      </c>
      <c r="F2465" s="43">
        <v>13.01</v>
      </c>
      <c r="G2465" s="43">
        <v>39.18</v>
      </c>
      <c r="H2465" s="19">
        <f t="shared" si="38"/>
        <v>9</v>
      </c>
    </row>
    <row r="2466" spans="1:8" x14ac:dyDescent="0.25">
      <c r="A2466" s="40" t="s">
        <v>4957</v>
      </c>
      <c r="B2466" s="40"/>
      <c r="C2466" s="41" t="s">
        <v>4958</v>
      </c>
      <c r="D2466" s="42" t="s">
        <v>21</v>
      </c>
      <c r="E2466" s="43">
        <v>28.45</v>
      </c>
      <c r="F2466" s="43">
        <v>13.01</v>
      </c>
      <c r="G2466" s="43">
        <v>41.46</v>
      </c>
      <c r="H2466" s="19">
        <f t="shared" si="38"/>
        <v>9</v>
      </c>
    </row>
    <row r="2467" spans="1:8" x14ac:dyDescent="0.25">
      <c r="A2467" s="40" t="s">
        <v>4959</v>
      </c>
      <c r="B2467" s="40"/>
      <c r="C2467" s="41" t="s">
        <v>4960</v>
      </c>
      <c r="D2467" s="42" t="s">
        <v>21</v>
      </c>
      <c r="E2467" s="43">
        <v>60.52</v>
      </c>
      <c r="F2467" s="43">
        <v>13.01</v>
      </c>
      <c r="G2467" s="43">
        <v>73.53</v>
      </c>
      <c r="H2467" s="19">
        <f t="shared" si="38"/>
        <v>9</v>
      </c>
    </row>
    <row r="2468" spans="1:8" ht="30" x14ac:dyDescent="0.25">
      <c r="A2468" s="40" t="s">
        <v>4961</v>
      </c>
      <c r="B2468" s="40"/>
      <c r="C2468" s="41" t="s">
        <v>4962</v>
      </c>
      <c r="D2468" s="42" t="s">
        <v>334</v>
      </c>
      <c r="E2468" s="43">
        <v>255.28</v>
      </c>
      <c r="F2468" s="43">
        <v>13.01</v>
      </c>
      <c r="G2468" s="43">
        <v>268.29000000000002</v>
      </c>
      <c r="H2468" s="19">
        <f t="shared" si="38"/>
        <v>9</v>
      </c>
    </row>
    <row r="2469" spans="1:8" x14ac:dyDescent="0.25">
      <c r="A2469" s="40" t="s">
        <v>4963</v>
      </c>
      <c r="B2469" s="40"/>
      <c r="C2469" s="41" t="s">
        <v>4964</v>
      </c>
      <c r="D2469" s="42" t="s">
        <v>334</v>
      </c>
      <c r="E2469" s="43">
        <v>246</v>
      </c>
      <c r="F2469" s="43">
        <v>13.01</v>
      </c>
      <c r="G2469" s="43">
        <v>259.01</v>
      </c>
      <c r="H2469" s="19">
        <f t="shared" si="38"/>
        <v>9</v>
      </c>
    </row>
    <row r="2470" spans="1:8" ht="30" x14ac:dyDescent="0.25">
      <c r="A2470" s="40" t="s">
        <v>4965</v>
      </c>
      <c r="B2470" s="40"/>
      <c r="C2470" s="41" t="s">
        <v>4966</v>
      </c>
      <c r="D2470" s="42" t="s">
        <v>334</v>
      </c>
      <c r="E2470" s="43">
        <v>17.34</v>
      </c>
      <c r="F2470" s="43">
        <v>13.01</v>
      </c>
      <c r="G2470" s="43">
        <v>30.35</v>
      </c>
      <c r="H2470" s="19">
        <f t="shared" si="38"/>
        <v>9</v>
      </c>
    </row>
    <row r="2471" spans="1:8" x14ac:dyDescent="0.25">
      <c r="A2471" s="40" t="s">
        <v>4967</v>
      </c>
      <c r="B2471" s="40"/>
      <c r="C2471" s="41" t="s">
        <v>4968</v>
      </c>
      <c r="D2471" s="42" t="s">
        <v>334</v>
      </c>
      <c r="E2471" s="43">
        <v>302.68</v>
      </c>
      <c r="F2471" s="43">
        <v>13.01</v>
      </c>
      <c r="G2471" s="43">
        <v>315.69</v>
      </c>
      <c r="H2471" s="19">
        <f t="shared" si="38"/>
        <v>9</v>
      </c>
    </row>
    <row r="2472" spans="1:8" ht="30" x14ac:dyDescent="0.25">
      <c r="A2472" s="40" t="s">
        <v>4969</v>
      </c>
      <c r="B2472" s="40"/>
      <c r="C2472" s="41" t="s">
        <v>4970</v>
      </c>
      <c r="D2472" s="42" t="s">
        <v>21</v>
      </c>
      <c r="E2472" s="43">
        <v>17.34</v>
      </c>
      <c r="F2472" s="43">
        <v>13.01</v>
      </c>
      <c r="G2472" s="43">
        <v>30.35</v>
      </c>
      <c r="H2472" s="19">
        <f t="shared" si="38"/>
        <v>9</v>
      </c>
    </row>
    <row r="2473" spans="1:8" x14ac:dyDescent="0.25">
      <c r="A2473" s="40" t="s">
        <v>4971</v>
      </c>
      <c r="B2473" s="40"/>
      <c r="C2473" s="41" t="s">
        <v>4972</v>
      </c>
      <c r="D2473" s="42" t="s">
        <v>334</v>
      </c>
      <c r="E2473" s="43">
        <v>11.22</v>
      </c>
      <c r="F2473" s="43">
        <v>13.01</v>
      </c>
      <c r="G2473" s="43">
        <v>24.23</v>
      </c>
      <c r="H2473" s="19">
        <f t="shared" si="38"/>
        <v>9</v>
      </c>
    </row>
    <row r="2474" spans="1:8" x14ac:dyDescent="0.25">
      <c r="A2474" s="40" t="s">
        <v>4973</v>
      </c>
      <c r="B2474" s="40"/>
      <c r="C2474" s="41" t="s">
        <v>4974</v>
      </c>
      <c r="D2474" s="42" t="s">
        <v>334</v>
      </c>
      <c r="E2474" s="43">
        <v>17.07</v>
      </c>
      <c r="F2474" s="43">
        <v>13.01</v>
      </c>
      <c r="G2474" s="43">
        <v>30.08</v>
      </c>
      <c r="H2474" s="19">
        <f t="shared" si="38"/>
        <v>9</v>
      </c>
    </row>
    <row r="2475" spans="1:8" x14ac:dyDescent="0.25">
      <c r="A2475" s="40" t="s">
        <v>4975</v>
      </c>
      <c r="B2475" s="40"/>
      <c r="C2475" s="41" t="s">
        <v>4976</v>
      </c>
      <c r="D2475" s="42" t="s">
        <v>334</v>
      </c>
      <c r="E2475" s="43">
        <v>22.2</v>
      </c>
      <c r="F2475" s="43">
        <v>13.01</v>
      </c>
      <c r="G2475" s="43">
        <v>35.21</v>
      </c>
      <c r="H2475" s="19">
        <f t="shared" si="38"/>
        <v>9</v>
      </c>
    </row>
    <row r="2476" spans="1:8" ht="30" x14ac:dyDescent="0.25">
      <c r="A2476" s="40" t="s">
        <v>4977</v>
      </c>
      <c r="B2476" s="40"/>
      <c r="C2476" s="41" t="s">
        <v>4978</v>
      </c>
      <c r="D2476" s="42" t="s">
        <v>334</v>
      </c>
      <c r="E2476" s="43">
        <v>20.100000000000001</v>
      </c>
      <c r="F2476" s="43">
        <v>13.01</v>
      </c>
      <c r="G2476" s="43">
        <v>33.11</v>
      </c>
      <c r="H2476" s="19">
        <f t="shared" si="38"/>
        <v>9</v>
      </c>
    </row>
    <row r="2477" spans="1:8" ht="30" x14ac:dyDescent="0.25">
      <c r="A2477" s="40" t="s">
        <v>4979</v>
      </c>
      <c r="B2477" s="40"/>
      <c r="C2477" s="41" t="s">
        <v>4980</v>
      </c>
      <c r="D2477" s="42" t="s">
        <v>334</v>
      </c>
      <c r="E2477" s="43">
        <v>22.01</v>
      </c>
      <c r="F2477" s="43">
        <v>13.01</v>
      </c>
      <c r="G2477" s="43">
        <v>35.020000000000003</v>
      </c>
      <c r="H2477" s="19">
        <f t="shared" si="38"/>
        <v>9</v>
      </c>
    </row>
    <row r="2478" spans="1:8" ht="30" x14ac:dyDescent="0.25">
      <c r="A2478" s="40" t="s">
        <v>4981</v>
      </c>
      <c r="B2478" s="40"/>
      <c r="C2478" s="41" t="s">
        <v>4982</v>
      </c>
      <c r="D2478" s="42" t="s">
        <v>334</v>
      </c>
      <c r="E2478" s="43">
        <v>31.27</v>
      </c>
      <c r="F2478" s="43">
        <v>16.05</v>
      </c>
      <c r="G2478" s="43">
        <v>47.32</v>
      </c>
      <c r="H2478" s="19">
        <f t="shared" si="38"/>
        <v>9</v>
      </c>
    </row>
    <row r="2479" spans="1:8" x14ac:dyDescent="0.25">
      <c r="A2479" s="40" t="s">
        <v>4983</v>
      </c>
      <c r="B2479" s="40"/>
      <c r="C2479" s="41" t="s">
        <v>4984</v>
      </c>
      <c r="D2479" s="42"/>
      <c r="E2479" s="43"/>
      <c r="F2479" s="43"/>
      <c r="G2479" s="43"/>
      <c r="H2479" s="19">
        <f t="shared" si="38"/>
        <v>5</v>
      </c>
    </row>
    <row r="2480" spans="1:8" x14ac:dyDescent="0.25">
      <c r="A2480" s="40" t="s">
        <v>4985</v>
      </c>
      <c r="B2480" s="40"/>
      <c r="C2480" s="41" t="s">
        <v>4986</v>
      </c>
      <c r="D2480" s="42" t="s">
        <v>334</v>
      </c>
      <c r="E2480" s="43">
        <v>8.5</v>
      </c>
      <c r="F2480" s="43">
        <v>14.75</v>
      </c>
      <c r="G2480" s="43">
        <v>23.25</v>
      </c>
      <c r="H2480" s="19">
        <f t="shared" si="38"/>
        <v>9</v>
      </c>
    </row>
    <row r="2481" spans="1:8" x14ac:dyDescent="0.25">
      <c r="A2481" s="40" t="s">
        <v>4987</v>
      </c>
      <c r="B2481" s="40"/>
      <c r="C2481" s="41" t="s">
        <v>4988</v>
      </c>
      <c r="D2481" s="42" t="s">
        <v>334</v>
      </c>
      <c r="E2481" s="43">
        <v>17.399999999999999</v>
      </c>
      <c r="F2481" s="43">
        <v>15.18</v>
      </c>
      <c r="G2481" s="43">
        <v>32.58</v>
      </c>
      <c r="H2481" s="19">
        <f t="shared" si="38"/>
        <v>9</v>
      </c>
    </row>
    <row r="2482" spans="1:8" x14ac:dyDescent="0.25">
      <c r="A2482" s="40" t="s">
        <v>4989</v>
      </c>
      <c r="B2482" s="40"/>
      <c r="C2482" s="41" t="s">
        <v>4990</v>
      </c>
      <c r="D2482" s="42" t="s">
        <v>334</v>
      </c>
      <c r="E2482" s="43">
        <v>28.88</v>
      </c>
      <c r="F2482" s="43">
        <v>21.69</v>
      </c>
      <c r="G2482" s="43">
        <v>50.57</v>
      </c>
      <c r="H2482" s="19">
        <f t="shared" si="38"/>
        <v>9</v>
      </c>
    </row>
    <row r="2483" spans="1:8" x14ac:dyDescent="0.25">
      <c r="A2483" s="40" t="s">
        <v>4991</v>
      </c>
      <c r="B2483" s="40"/>
      <c r="C2483" s="41" t="s">
        <v>4992</v>
      </c>
      <c r="D2483" s="42" t="s">
        <v>334</v>
      </c>
      <c r="E2483" s="43">
        <v>12.06</v>
      </c>
      <c r="F2483" s="43">
        <v>11.71</v>
      </c>
      <c r="G2483" s="43">
        <v>23.77</v>
      </c>
      <c r="H2483" s="19">
        <f t="shared" si="38"/>
        <v>9</v>
      </c>
    </row>
    <row r="2484" spans="1:8" x14ac:dyDescent="0.25">
      <c r="A2484" s="40" t="s">
        <v>4993</v>
      </c>
      <c r="B2484" s="40"/>
      <c r="C2484" s="41" t="s">
        <v>4994</v>
      </c>
      <c r="D2484" s="42" t="s">
        <v>334</v>
      </c>
      <c r="E2484" s="43">
        <v>12.91</v>
      </c>
      <c r="F2484" s="43">
        <v>19.52</v>
      </c>
      <c r="G2484" s="43">
        <v>32.43</v>
      </c>
      <c r="H2484" s="19">
        <f t="shared" si="38"/>
        <v>9</v>
      </c>
    </row>
    <row r="2485" spans="1:8" x14ac:dyDescent="0.25">
      <c r="A2485" s="40" t="s">
        <v>4995</v>
      </c>
      <c r="B2485" s="40"/>
      <c r="C2485" s="41" t="s">
        <v>4996</v>
      </c>
      <c r="D2485" s="42" t="s">
        <v>334</v>
      </c>
      <c r="E2485" s="43">
        <v>13.59</v>
      </c>
      <c r="F2485" s="43">
        <v>16.48</v>
      </c>
      <c r="G2485" s="43">
        <v>30.07</v>
      </c>
      <c r="H2485" s="19">
        <f t="shared" si="38"/>
        <v>9</v>
      </c>
    </row>
    <row r="2486" spans="1:8" x14ac:dyDescent="0.25">
      <c r="A2486" s="40" t="s">
        <v>4997</v>
      </c>
      <c r="B2486" s="40"/>
      <c r="C2486" s="41" t="s">
        <v>4998</v>
      </c>
      <c r="D2486" s="42" t="s">
        <v>334</v>
      </c>
      <c r="E2486" s="43">
        <v>13.13</v>
      </c>
      <c r="F2486" s="43">
        <v>19.52</v>
      </c>
      <c r="G2486" s="43">
        <v>32.65</v>
      </c>
      <c r="H2486" s="19">
        <f t="shared" si="38"/>
        <v>9</v>
      </c>
    </row>
    <row r="2487" spans="1:8" x14ac:dyDescent="0.25">
      <c r="A2487" s="40" t="s">
        <v>4999</v>
      </c>
      <c r="B2487" s="40"/>
      <c r="C2487" s="41" t="s">
        <v>5000</v>
      </c>
      <c r="D2487" s="42" t="s">
        <v>334</v>
      </c>
      <c r="E2487" s="43">
        <v>21.26</v>
      </c>
      <c r="F2487" s="43">
        <v>21.69</v>
      </c>
      <c r="G2487" s="43">
        <v>42.95</v>
      </c>
      <c r="H2487" s="19">
        <f t="shared" si="38"/>
        <v>9</v>
      </c>
    </row>
    <row r="2488" spans="1:8" x14ac:dyDescent="0.25">
      <c r="A2488" s="40" t="s">
        <v>5001</v>
      </c>
      <c r="B2488" s="40"/>
      <c r="C2488" s="41" t="s">
        <v>5002</v>
      </c>
      <c r="D2488" s="42" t="s">
        <v>334</v>
      </c>
      <c r="E2488" s="43">
        <v>48.12</v>
      </c>
      <c r="F2488" s="43">
        <v>15.18</v>
      </c>
      <c r="G2488" s="43">
        <v>63.3</v>
      </c>
      <c r="H2488" s="19">
        <f t="shared" si="38"/>
        <v>9</v>
      </c>
    </row>
    <row r="2489" spans="1:8" x14ac:dyDescent="0.25">
      <c r="A2489" s="40" t="s">
        <v>5003</v>
      </c>
      <c r="B2489" s="40"/>
      <c r="C2489" s="41" t="s">
        <v>5004</v>
      </c>
      <c r="D2489" s="42" t="s">
        <v>334</v>
      </c>
      <c r="E2489" s="43">
        <v>35.31</v>
      </c>
      <c r="F2489" s="43">
        <v>15.18</v>
      </c>
      <c r="G2489" s="43">
        <v>50.49</v>
      </c>
      <c r="H2489" s="19">
        <f t="shared" si="38"/>
        <v>9</v>
      </c>
    </row>
    <row r="2490" spans="1:8" x14ac:dyDescent="0.25">
      <c r="A2490" s="40" t="s">
        <v>5005</v>
      </c>
      <c r="B2490" s="40"/>
      <c r="C2490" s="41" t="s">
        <v>5006</v>
      </c>
      <c r="D2490" s="42" t="s">
        <v>334</v>
      </c>
      <c r="E2490" s="43">
        <v>14.64</v>
      </c>
      <c r="F2490" s="43">
        <v>10.84</v>
      </c>
      <c r="G2490" s="43">
        <v>25.48</v>
      </c>
      <c r="H2490" s="19">
        <f t="shared" si="38"/>
        <v>9</v>
      </c>
    </row>
    <row r="2491" spans="1:8" ht="30" x14ac:dyDescent="0.25">
      <c r="A2491" s="40" t="s">
        <v>5007</v>
      </c>
      <c r="B2491" s="40"/>
      <c r="C2491" s="41" t="s">
        <v>5008</v>
      </c>
      <c r="D2491" s="42" t="s">
        <v>334</v>
      </c>
      <c r="E2491" s="43">
        <v>80.23</v>
      </c>
      <c r="F2491" s="43">
        <v>16.48</v>
      </c>
      <c r="G2491" s="43">
        <v>96.71</v>
      </c>
      <c r="H2491" s="19">
        <f t="shared" si="38"/>
        <v>9</v>
      </c>
    </row>
    <row r="2492" spans="1:8" ht="30" x14ac:dyDescent="0.25">
      <c r="A2492" s="40" t="s">
        <v>5009</v>
      </c>
      <c r="B2492" s="40"/>
      <c r="C2492" s="41" t="s">
        <v>5010</v>
      </c>
      <c r="D2492" s="42" t="s">
        <v>21</v>
      </c>
      <c r="E2492" s="43">
        <v>37.93</v>
      </c>
      <c r="F2492" s="43">
        <v>13.01</v>
      </c>
      <c r="G2492" s="43">
        <v>50.94</v>
      </c>
      <c r="H2492" s="19">
        <f t="shared" si="38"/>
        <v>9</v>
      </c>
    </row>
    <row r="2493" spans="1:8" ht="30" x14ac:dyDescent="0.25">
      <c r="A2493" s="40" t="s">
        <v>5011</v>
      </c>
      <c r="B2493" s="40"/>
      <c r="C2493" s="41" t="s">
        <v>5012</v>
      </c>
      <c r="D2493" s="42" t="s">
        <v>21</v>
      </c>
      <c r="E2493" s="43">
        <v>87.04</v>
      </c>
      <c r="F2493" s="43">
        <v>21.69</v>
      </c>
      <c r="G2493" s="43">
        <v>108.73</v>
      </c>
      <c r="H2493" s="19">
        <f t="shared" si="38"/>
        <v>9</v>
      </c>
    </row>
    <row r="2494" spans="1:8" x14ac:dyDescent="0.25">
      <c r="A2494" s="40" t="s">
        <v>5013</v>
      </c>
      <c r="B2494" s="40"/>
      <c r="C2494" s="41" t="s">
        <v>5014</v>
      </c>
      <c r="D2494" s="42"/>
      <c r="E2494" s="43"/>
      <c r="F2494" s="43"/>
      <c r="G2494" s="43"/>
      <c r="H2494" s="19">
        <f t="shared" si="38"/>
        <v>5</v>
      </c>
    </row>
    <row r="2495" spans="1:8" x14ac:dyDescent="0.25">
      <c r="A2495" s="40" t="s">
        <v>5015</v>
      </c>
      <c r="B2495" s="40"/>
      <c r="C2495" s="41" t="s">
        <v>5016</v>
      </c>
      <c r="D2495" s="42" t="s">
        <v>334</v>
      </c>
      <c r="E2495" s="43">
        <v>13.73</v>
      </c>
      <c r="F2495" s="43">
        <v>21.69</v>
      </c>
      <c r="G2495" s="43">
        <v>35.42</v>
      </c>
      <c r="H2495" s="19">
        <f t="shared" si="38"/>
        <v>9</v>
      </c>
    </row>
    <row r="2496" spans="1:8" x14ac:dyDescent="0.25">
      <c r="A2496" s="40" t="s">
        <v>5017</v>
      </c>
      <c r="B2496" s="40"/>
      <c r="C2496" s="41" t="s">
        <v>5018</v>
      </c>
      <c r="D2496" s="42" t="s">
        <v>334</v>
      </c>
      <c r="E2496" s="43">
        <v>20.03</v>
      </c>
      <c r="F2496" s="43">
        <v>21.69</v>
      </c>
      <c r="G2496" s="43">
        <v>41.72</v>
      </c>
      <c r="H2496" s="19">
        <f t="shared" si="38"/>
        <v>9</v>
      </c>
    </row>
    <row r="2497" spans="1:8" x14ac:dyDescent="0.25">
      <c r="A2497" s="40" t="s">
        <v>5019</v>
      </c>
      <c r="B2497" s="40"/>
      <c r="C2497" s="41" t="s">
        <v>5020</v>
      </c>
      <c r="D2497" s="42" t="s">
        <v>334</v>
      </c>
      <c r="E2497" s="43">
        <v>40.049999999999997</v>
      </c>
      <c r="F2497" s="43">
        <v>21.69</v>
      </c>
      <c r="G2497" s="43">
        <v>61.74</v>
      </c>
      <c r="H2497" s="19">
        <f t="shared" si="38"/>
        <v>9</v>
      </c>
    </row>
    <row r="2498" spans="1:8" x14ac:dyDescent="0.25">
      <c r="A2498" s="40" t="s">
        <v>5021</v>
      </c>
      <c r="B2498" s="40"/>
      <c r="C2498" s="41" t="s">
        <v>5022</v>
      </c>
      <c r="D2498" s="42" t="s">
        <v>334</v>
      </c>
      <c r="E2498" s="43">
        <v>51.57</v>
      </c>
      <c r="F2498" s="43">
        <v>21.69</v>
      </c>
      <c r="G2498" s="43">
        <v>73.260000000000005</v>
      </c>
      <c r="H2498" s="19">
        <f t="shared" si="38"/>
        <v>9</v>
      </c>
    </row>
    <row r="2499" spans="1:8" x14ac:dyDescent="0.25">
      <c r="A2499" s="40" t="s">
        <v>5023</v>
      </c>
      <c r="B2499" s="40"/>
      <c r="C2499" s="41" t="s">
        <v>5024</v>
      </c>
      <c r="D2499" s="42" t="s">
        <v>334</v>
      </c>
      <c r="E2499" s="43">
        <v>78.34</v>
      </c>
      <c r="F2499" s="43">
        <v>21.69</v>
      </c>
      <c r="G2499" s="43">
        <v>100.03</v>
      </c>
      <c r="H2499" s="19">
        <f t="shared" si="38"/>
        <v>9</v>
      </c>
    </row>
    <row r="2500" spans="1:8" x14ac:dyDescent="0.25">
      <c r="A2500" s="40" t="s">
        <v>5025</v>
      </c>
      <c r="B2500" s="40"/>
      <c r="C2500" s="41" t="s">
        <v>5026</v>
      </c>
      <c r="D2500" s="42" t="s">
        <v>334</v>
      </c>
      <c r="E2500" s="43">
        <v>188.47</v>
      </c>
      <c r="F2500" s="43">
        <v>21.69</v>
      </c>
      <c r="G2500" s="43">
        <v>210.16</v>
      </c>
      <c r="H2500" s="19">
        <f t="shared" si="38"/>
        <v>9</v>
      </c>
    </row>
    <row r="2501" spans="1:8" x14ac:dyDescent="0.25">
      <c r="A2501" s="40" t="s">
        <v>5027</v>
      </c>
      <c r="B2501" s="40"/>
      <c r="C2501" s="41" t="s">
        <v>5028</v>
      </c>
      <c r="D2501" s="42" t="s">
        <v>334</v>
      </c>
      <c r="E2501" s="43">
        <v>205.97</v>
      </c>
      <c r="F2501" s="43">
        <v>21.69</v>
      </c>
      <c r="G2501" s="43">
        <v>227.66</v>
      </c>
      <c r="H2501" s="19">
        <f t="shared" si="38"/>
        <v>9</v>
      </c>
    </row>
    <row r="2502" spans="1:8" x14ac:dyDescent="0.25">
      <c r="A2502" s="40" t="s">
        <v>5029</v>
      </c>
      <c r="B2502" s="40"/>
      <c r="C2502" s="41" t="s">
        <v>5030</v>
      </c>
      <c r="D2502" s="42" t="s">
        <v>334</v>
      </c>
      <c r="E2502" s="43">
        <v>328.67</v>
      </c>
      <c r="F2502" s="43">
        <v>21.69</v>
      </c>
      <c r="G2502" s="43">
        <v>350.36</v>
      </c>
      <c r="H2502" s="19">
        <f t="shared" si="38"/>
        <v>9</v>
      </c>
    </row>
    <row r="2503" spans="1:8" x14ac:dyDescent="0.25">
      <c r="A2503" s="40" t="s">
        <v>5031</v>
      </c>
      <c r="B2503" s="40"/>
      <c r="C2503" s="41" t="s">
        <v>5032</v>
      </c>
      <c r="D2503" s="42" t="s">
        <v>334</v>
      </c>
      <c r="E2503" s="43">
        <v>15.71</v>
      </c>
      <c r="F2503" s="43">
        <v>21.69</v>
      </c>
      <c r="G2503" s="43">
        <v>37.4</v>
      </c>
      <c r="H2503" s="19">
        <f t="shared" si="38"/>
        <v>9</v>
      </c>
    </row>
    <row r="2504" spans="1:8" x14ac:dyDescent="0.25">
      <c r="A2504" s="40" t="s">
        <v>5033</v>
      </c>
      <c r="B2504" s="40"/>
      <c r="C2504" s="41" t="s">
        <v>5034</v>
      </c>
      <c r="D2504" s="42"/>
      <c r="E2504" s="43"/>
      <c r="F2504" s="43"/>
      <c r="G2504" s="43"/>
      <c r="H2504" s="19">
        <f t="shared" si="38"/>
        <v>5</v>
      </c>
    </row>
    <row r="2505" spans="1:8" x14ac:dyDescent="0.25">
      <c r="A2505" s="40" t="s">
        <v>5035</v>
      </c>
      <c r="B2505" s="40"/>
      <c r="C2505" s="41" t="s">
        <v>5036</v>
      </c>
      <c r="D2505" s="42" t="s">
        <v>21</v>
      </c>
      <c r="E2505" s="43">
        <v>3.22</v>
      </c>
      <c r="F2505" s="43">
        <v>10.84</v>
      </c>
      <c r="G2505" s="43">
        <v>14.06</v>
      </c>
      <c r="H2505" s="19">
        <f t="shared" ref="H2505:H2568" si="39">LEN(A2505)</f>
        <v>9</v>
      </c>
    </row>
    <row r="2506" spans="1:8" x14ac:dyDescent="0.25">
      <c r="A2506" s="40" t="s">
        <v>5037</v>
      </c>
      <c r="B2506" s="40"/>
      <c r="C2506" s="41" t="s">
        <v>5038</v>
      </c>
      <c r="D2506" s="42" t="s">
        <v>21</v>
      </c>
      <c r="E2506" s="43">
        <v>5.92</v>
      </c>
      <c r="F2506" s="43">
        <v>10.84</v>
      </c>
      <c r="G2506" s="43">
        <v>16.760000000000002</v>
      </c>
      <c r="H2506" s="19">
        <f t="shared" si="39"/>
        <v>9</v>
      </c>
    </row>
    <row r="2507" spans="1:8" x14ac:dyDescent="0.25">
      <c r="A2507" s="40" t="s">
        <v>5039</v>
      </c>
      <c r="B2507" s="40"/>
      <c r="C2507" s="41" t="s">
        <v>5040</v>
      </c>
      <c r="D2507" s="42" t="s">
        <v>21</v>
      </c>
      <c r="E2507" s="43">
        <v>6.17</v>
      </c>
      <c r="F2507" s="43">
        <v>10.84</v>
      </c>
      <c r="G2507" s="43">
        <v>17.010000000000002</v>
      </c>
      <c r="H2507" s="19">
        <f t="shared" si="39"/>
        <v>9</v>
      </c>
    </row>
    <row r="2508" spans="1:8" x14ac:dyDescent="0.25">
      <c r="A2508" s="40" t="s">
        <v>5041</v>
      </c>
      <c r="B2508" s="40"/>
      <c r="C2508" s="41" t="s">
        <v>5042</v>
      </c>
      <c r="D2508" s="42"/>
      <c r="E2508" s="43"/>
      <c r="F2508" s="43"/>
      <c r="G2508" s="43"/>
      <c r="H2508" s="19">
        <f t="shared" si="39"/>
        <v>5</v>
      </c>
    </row>
    <row r="2509" spans="1:8" x14ac:dyDescent="0.25">
      <c r="A2509" s="40" t="s">
        <v>5043</v>
      </c>
      <c r="B2509" s="40"/>
      <c r="C2509" s="41" t="s">
        <v>5044</v>
      </c>
      <c r="D2509" s="42" t="s">
        <v>21</v>
      </c>
      <c r="E2509" s="43">
        <v>258.45</v>
      </c>
      <c r="F2509" s="43">
        <v>21.69</v>
      </c>
      <c r="G2509" s="43">
        <v>280.14</v>
      </c>
      <c r="H2509" s="19">
        <f t="shared" si="39"/>
        <v>9</v>
      </c>
    </row>
    <row r="2510" spans="1:8" x14ac:dyDescent="0.25">
      <c r="A2510" s="40" t="s">
        <v>5045</v>
      </c>
      <c r="B2510" s="40"/>
      <c r="C2510" s="41" t="s">
        <v>5046</v>
      </c>
      <c r="D2510" s="42" t="s">
        <v>21</v>
      </c>
      <c r="E2510" s="43">
        <v>281.2</v>
      </c>
      <c r="F2510" s="43">
        <v>21.69</v>
      </c>
      <c r="G2510" s="43">
        <v>302.89</v>
      </c>
      <c r="H2510" s="19">
        <f t="shared" si="39"/>
        <v>9</v>
      </c>
    </row>
    <row r="2511" spans="1:8" x14ac:dyDescent="0.25">
      <c r="A2511" s="40" t="s">
        <v>5047</v>
      </c>
      <c r="B2511" s="40"/>
      <c r="C2511" s="41" t="s">
        <v>5048</v>
      </c>
      <c r="D2511" s="42" t="s">
        <v>21</v>
      </c>
      <c r="E2511" s="43">
        <v>304.32</v>
      </c>
      <c r="F2511" s="43">
        <v>21.69</v>
      </c>
      <c r="G2511" s="43">
        <v>326.01</v>
      </c>
      <c r="H2511" s="19">
        <f t="shared" si="39"/>
        <v>9</v>
      </c>
    </row>
    <row r="2512" spans="1:8" x14ac:dyDescent="0.25">
      <c r="A2512" s="40" t="s">
        <v>5049</v>
      </c>
      <c r="B2512" s="40"/>
      <c r="C2512" s="41" t="s">
        <v>5050</v>
      </c>
      <c r="D2512" s="42" t="s">
        <v>21</v>
      </c>
      <c r="E2512" s="43">
        <v>304.56</v>
      </c>
      <c r="F2512" s="43">
        <v>21.69</v>
      </c>
      <c r="G2512" s="43">
        <v>326.25</v>
      </c>
      <c r="H2512" s="19">
        <f t="shared" si="39"/>
        <v>9</v>
      </c>
    </row>
    <row r="2513" spans="1:8" x14ac:dyDescent="0.25">
      <c r="A2513" s="40" t="s">
        <v>5051</v>
      </c>
      <c r="B2513" s="40"/>
      <c r="C2513" s="41" t="s">
        <v>5052</v>
      </c>
      <c r="D2513" s="42" t="s">
        <v>21</v>
      </c>
      <c r="E2513" s="43">
        <v>373.05</v>
      </c>
      <c r="F2513" s="43">
        <v>21.69</v>
      </c>
      <c r="G2513" s="43">
        <v>394.74</v>
      </c>
      <c r="H2513" s="19">
        <f t="shared" si="39"/>
        <v>9</v>
      </c>
    </row>
    <row r="2514" spans="1:8" x14ac:dyDescent="0.25">
      <c r="A2514" s="40" t="s">
        <v>5053</v>
      </c>
      <c r="B2514" s="40"/>
      <c r="C2514" s="41" t="s">
        <v>5054</v>
      </c>
      <c r="D2514" s="42" t="s">
        <v>21</v>
      </c>
      <c r="E2514" s="43">
        <v>587.79</v>
      </c>
      <c r="F2514" s="43">
        <v>21.69</v>
      </c>
      <c r="G2514" s="43">
        <v>609.48</v>
      </c>
      <c r="H2514" s="19">
        <f t="shared" si="39"/>
        <v>9</v>
      </c>
    </row>
    <row r="2515" spans="1:8" x14ac:dyDescent="0.25">
      <c r="A2515" s="40" t="s">
        <v>5055</v>
      </c>
      <c r="B2515" s="40"/>
      <c r="C2515" s="41" t="s">
        <v>5056</v>
      </c>
      <c r="D2515" s="42" t="s">
        <v>21</v>
      </c>
      <c r="E2515" s="43">
        <v>792.01</v>
      </c>
      <c r="F2515" s="43">
        <v>21.69</v>
      </c>
      <c r="G2515" s="43">
        <v>813.7</v>
      </c>
      <c r="H2515" s="19">
        <f t="shared" si="39"/>
        <v>9</v>
      </c>
    </row>
    <row r="2516" spans="1:8" x14ac:dyDescent="0.25">
      <c r="A2516" s="40" t="s">
        <v>5057</v>
      </c>
      <c r="B2516" s="40"/>
      <c r="C2516" s="41" t="s">
        <v>5058</v>
      </c>
      <c r="D2516" s="42" t="s">
        <v>21</v>
      </c>
      <c r="E2516" s="43">
        <v>1058.6500000000001</v>
      </c>
      <c r="F2516" s="43">
        <v>21.69</v>
      </c>
      <c r="G2516" s="43">
        <v>1080.3399999999999</v>
      </c>
      <c r="H2516" s="19">
        <f t="shared" si="39"/>
        <v>9</v>
      </c>
    </row>
    <row r="2517" spans="1:8" x14ac:dyDescent="0.25">
      <c r="A2517" s="40" t="s">
        <v>5059</v>
      </c>
      <c r="B2517" s="40"/>
      <c r="C2517" s="41" t="s">
        <v>5060</v>
      </c>
      <c r="D2517" s="42" t="s">
        <v>21</v>
      </c>
      <c r="E2517" s="43">
        <v>1214.4000000000001</v>
      </c>
      <c r="F2517" s="43">
        <v>21.69</v>
      </c>
      <c r="G2517" s="43">
        <v>1236.0899999999999</v>
      </c>
      <c r="H2517" s="19">
        <f t="shared" si="39"/>
        <v>9</v>
      </c>
    </row>
    <row r="2518" spans="1:8" x14ac:dyDescent="0.25">
      <c r="A2518" s="40" t="s">
        <v>5061</v>
      </c>
      <c r="B2518" s="40"/>
      <c r="C2518" s="41" t="s">
        <v>5062</v>
      </c>
      <c r="D2518" s="42" t="s">
        <v>21</v>
      </c>
      <c r="E2518" s="43">
        <v>3331.05</v>
      </c>
      <c r="F2518" s="43">
        <v>21.69</v>
      </c>
      <c r="G2518" s="43">
        <v>3352.74</v>
      </c>
      <c r="H2518" s="19">
        <f t="shared" si="39"/>
        <v>9</v>
      </c>
    </row>
    <row r="2519" spans="1:8" x14ac:dyDescent="0.25">
      <c r="A2519" s="40" t="s">
        <v>5063</v>
      </c>
      <c r="B2519" s="40"/>
      <c r="C2519" s="41" t="s">
        <v>5064</v>
      </c>
      <c r="D2519" s="42" t="s">
        <v>21</v>
      </c>
      <c r="E2519" s="43">
        <v>3313.07</v>
      </c>
      <c r="F2519" s="43">
        <v>21.69</v>
      </c>
      <c r="G2519" s="43">
        <v>3334.76</v>
      </c>
      <c r="H2519" s="19">
        <f t="shared" si="39"/>
        <v>9</v>
      </c>
    </row>
    <row r="2520" spans="1:8" x14ac:dyDescent="0.25">
      <c r="A2520" s="40" t="s">
        <v>5065</v>
      </c>
      <c r="B2520" s="40"/>
      <c r="C2520" s="41" t="s">
        <v>5066</v>
      </c>
      <c r="D2520" s="42" t="s">
        <v>21</v>
      </c>
      <c r="E2520" s="43">
        <v>6576.85</v>
      </c>
      <c r="F2520" s="43">
        <v>21.69</v>
      </c>
      <c r="G2520" s="43">
        <v>6598.54</v>
      </c>
      <c r="H2520" s="19">
        <f t="shared" si="39"/>
        <v>9</v>
      </c>
    </row>
    <row r="2521" spans="1:8" x14ac:dyDescent="0.25">
      <c r="A2521" s="40" t="s">
        <v>5067</v>
      </c>
      <c r="B2521" s="40"/>
      <c r="C2521" s="41" t="s">
        <v>5068</v>
      </c>
      <c r="D2521" s="42" t="s">
        <v>21</v>
      </c>
      <c r="E2521" s="43">
        <v>90.9</v>
      </c>
      <c r="F2521" s="43">
        <v>21.69</v>
      </c>
      <c r="G2521" s="43">
        <v>112.59</v>
      </c>
      <c r="H2521" s="19">
        <f t="shared" si="39"/>
        <v>9</v>
      </c>
    </row>
    <row r="2522" spans="1:8" x14ac:dyDescent="0.25">
      <c r="A2522" s="40" t="s">
        <v>5069</v>
      </c>
      <c r="B2522" s="40"/>
      <c r="C2522" s="41" t="s">
        <v>5070</v>
      </c>
      <c r="D2522" s="42" t="s">
        <v>21</v>
      </c>
      <c r="E2522" s="43">
        <v>125.85</v>
      </c>
      <c r="F2522" s="43">
        <v>21.69</v>
      </c>
      <c r="G2522" s="43">
        <v>147.54</v>
      </c>
      <c r="H2522" s="19">
        <f t="shared" si="39"/>
        <v>9</v>
      </c>
    </row>
    <row r="2523" spans="1:8" x14ac:dyDescent="0.25">
      <c r="A2523" s="40" t="s">
        <v>5071</v>
      </c>
      <c r="B2523" s="40"/>
      <c r="C2523" s="41" t="s">
        <v>5072</v>
      </c>
      <c r="D2523" s="42" t="s">
        <v>21</v>
      </c>
      <c r="E2523" s="43">
        <v>152.94999999999999</v>
      </c>
      <c r="F2523" s="43">
        <v>21.69</v>
      </c>
      <c r="G2523" s="43">
        <v>174.64</v>
      </c>
      <c r="H2523" s="19">
        <f t="shared" si="39"/>
        <v>9</v>
      </c>
    </row>
    <row r="2524" spans="1:8" x14ac:dyDescent="0.25">
      <c r="A2524" s="40" t="s">
        <v>5073</v>
      </c>
      <c r="B2524" s="40"/>
      <c r="C2524" s="41" t="s">
        <v>5074</v>
      </c>
      <c r="D2524" s="42"/>
      <c r="E2524" s="43"/>
      <c r="F2524" s="43"/>
      <c r="G2524" s="43"/>
      <c r="H2524" s="19">
        <f t="shared" si="39"/>
        <v>5</v>
      </c>
    </row>
    <row r="2525" spans="1:8" x14ac:dyDescent="0.25">
      <c r="A2525" s="40" t="s">
        <v>5075</v>
      </c>
      <c r="B2525" s="40"/>
      <c r="C2525" s="41" t="s">
        <v>5076</v>
      </c>
      <c r="D2525" s="42" t="s">
        <v>21</v>
      </c>
      <c r="E2525" s="43">
        <v>62.11</v>
      </c>
      <c r="F2525" s="43">
        <v>19.52</v>
      </c>
      <c r="G2525" s="43">
        <v>81.63</v>
      </c>
      <c r="H2525" s="19">
        <f t="shared" si="39"/>
        <v>9</v>
      </c>
    </row>
    <row r="2526" spans="1:8" ht="30" x14ac:dyDescent="0.25">
      <c r="A2526" s="40" t="s">
        <v>5077</v>
      </c>
      <c r="B2526" s="40"/>
      <c r="C2526" s="41" t="s">
        <v>5078</v>
      </c>
      <c r="D2526" s="42" t="s">
        <v>21</v>
      </c>
      <c r="E2526" s="43">
        <v>280.3</v>
      </c>
      <c r="F2526" s="43">
        <v>21.69</v>
      </c>
      <c r="G2526" s="43">
        <v>301.99</v>
      </c>
      <c r="H2526" s="19">
        <f t="shared" si="39"/>
        <v>9</v>
      </c>
    </row>
    <row r="2527" spans="1:8" ht="30" x14ac:dyDescent="0.25">
      <c r="A2527" s="40" t="s">
        <v>5079</v>
      </c>
      <c r="B2527" s="40"/>
      <c r="C2527" s="41" t="s">
        <v>5080</v>
      </c>
      <c r="D2527" s="42" t="s">
        <v>21</v>
      </c>
      <c r="E2527" s="43">
        <v>418.79</v>
      </c>
      <c r="F2527" s="43">
        <v>21.69</v>
      </c>
      <c r="G2527" s="43">
        <v>440.48</v>
      </c>
      <c r="H2527" s="19">
        <f t="shared" si="39"/>
        <v>9</v>
      </c>
    </row>
    <row r="2528" spans="1:8" ht="30" x14ac:dyDescent="0.25">
      <c r="A2528" s="40" t="s">
        <v>5081</v>
      </c>
      <c r="B2528" s="40"/>
      <c r="C2528" s="41" t="s">
        <v>5082</v>
      </c>
      <c r="D2528" s="42" t="s">
        <v>21</v>
      </c>
      <c r="E2528" s="43">
        <v>325.89</v>
      </c>
      <c r="F2528" s="43">
        <v>21.69</v>
      </c>
      <c r="G2528" s="43">
        <v>347.58</v>
      </c>
      <c r="H2528" s="19">
        <f t="shared" si="39"/>
        <v>9</v>
      </c>
    </row>
    <row r="2529" spans="1:8" x14ac:dyDescent="0.25">
      <c r="A2529" s="40" t="s">
        <v>5083</v>
      </c>
      <c r="B2529" s="40"/>
      <c r="C2529" s="41" t="s">
        <v>5084</v>
      </c>
      <c r="D2529" s="42" t="s">
        <v>21</v>
      </c>
      <c r="E2529" s="43">
        <v>105.87</v>
      </c>
      <c r="F2529" s="43">
        <v>43.37</v>
      </c>
      <c r="G2529" s="43">
        <v>149.24</v>
      </c>
      <c r="H2529" s="19">
        <f t="shared" si="39"/>
        <v>9</v>
      </c>
    </row>
    <row r="2530" spans="1:8" ht="30" x14ac:dyDescent="0.25">
      <c r="A2530" s="40" t="s">
        <v>5085</v>
      </c>
      <c r="B2530" s="40"/>
      <c r="C2530" s="41" t="s">
        <v>5086</v>
      </c>
      <c r="D2530" s="42" t="s">
        <v>21</v>
      </c>
      <c r="E2530" s="43">
        <v>3354.74</v>
      </c>
      <c r="F2530" s="43">
        <v>43.37</v>
      </c>
      <c r="G2530" s="43">
        <v>3398.11</v>
      </c>
      <c r="H2530" s="19">
        <f t="shared" si="39"/>
        <v>9</v>
      </c>
    </row>
    <row r="2531" spans="1:8" ht="30" x14ac:dyDescent="0.25">
      <c r="A2531" s="40" t="s">
        <v>5087</v>
      </c>
      <c r="B2531" s="40"/>
      <c r="C2531" s="41" t="s">
        <v>5088</v>
      </c>
      <c r="D2531" s="42" t="s">
        <v>21</v>
      </c>
      <c r="E2531" s="43">
        <v>85.35</v>
      </c>
      <c r="F2531" s="43">
        <v>43.37</v>
      </c>
      <c r="G2531" s="43">
        <v>128.72</v>
      </c>
      <c r="H2531" s="19">
        <f t="shared" si="39"/>
        <v>9</v>
      </c>
    </row>
    <row r="2532" spans="1:8" ht="30" x14ac:dyDescent="0.25">
      <c r="A2532" s="40" t="s">
        <v>5089</v>
      </c>
      <c r="B2532" s="40"/>
      <c r="C2532" s="41" t="s">
        <v>5090</v>
      </c>
      <c r="D2532" s="42" t="s">
        <v>21</v>
      </c>
      <c r="E2532" s="43">
        <v>2909.05</v>
      </c>
      <c r="F2532" s="43">
        <v>21.69</v>
      </c>
      <c r="G2532" s="43">
        <v>2930.74</v>
      </c>
      <c r="H2532" s="19">
        <f t="shared" si="39"/>
        <v>9</v>
      </c>
    </row>
    <row r="2533" spans="1:8" x14ac:dyDescent="0.25">
      <c r="A2533" s="40" t="s">
        <v>5091</v>
      </c>
      <c r="B2533" s="40"/>
      <c r="C2533" s="41" t="s">
        <v>5092</v>
      </c>
      <c r="D2533" s="42" t="s">
        <v>21</v>
      </c>
      <c r="E2533" s="43">
        <v>102.97</v>
      </c>
      <c r="F2533" s="43">
        <v>43.37</v>
      </c>
      <c r="G2533" s="43">
        <v>146.34</v>
      </c>
      <c r="H2533" s="19">
        <f t="shared" si="39"/>
        <v>9</v>
      </c>
    </row>
    <row r="2534" spans="1:8" x14ac:dyDescent="0.25">
      <c r="A2534" s="40" t="s">
        <v>5093</v>
      </c>
      <c r="B2534" s="40"/>
      <c r="C2534" s="41" t="s">
        <v>5094</v>
      </c>
      <c r="D2534" s="42" t="s">
        <v>21</v>
      </c>
      <c r="E2534" s="43">
        <v>256.74</v>
      </c>
      <c r="F2534" s="43">
        <v>26.02</v>
      </c>
      <c r="G2534" s="43">
        <v>282.76</v>
      </c>
      <c r="H2534" s="19">
        <f t="shared" si="39"/>
        <v>9</v>
      </c>
    </row>
    <row r="2535" spans="1:8" x14ac:dyDescent="0.25">
      <c r="A2535" s="40" t="s">
        <v>5095</v>
      </c>
      <c r="B2535" s="40"/>
      <c r="C2535" s="41" t="s">
        <v>5096</v>
      </c>
      <c r="D2535" s="42"/>
      <c r="E2535" s="43"/>
      <c r="F2535" s="43"/>
      <c r="G2535" s="43"/>
      <c r="H2535" s="19">
        <f t="shared" si="39"/>
        <v>5</v>
      </c>
    </row>
    <row r="2536" spans="1:8" x14ac:dyDescent="0.25">
      <c r="A2536" s="40" t="s">
        <v>5097</v>
      </c>
      <c r="B2536" s="40"/>
      <c r="C2536" s="41" t="s">
        <v>5098</v>
      </c>
      <c r="D2536" s="42" t="s">
        <v>21</v>
      </c>
      <c r="E2536" s="43">
        <v>601</v>
      </c>
      <c r="F2536" s="43">
        <v>17.350000000000001</v>
      </c>
      <c r="G2536" s="43">
        <v>618.35</v>
      </c>
      <c r="H2536" s="19">
        <f t="shared" si="39"/>
        <v>9</v>
      </c>
    </row>
    <row r="2537" spans="1:8" x14ac:dyDescent="0.25">
      <c r="A2537" s="40" t="s">
        <v>5099</v>
      </c>
      <c r="B2537" s="40"/>
      <c r="C2537" s="41" t="s">
        <v>5100</v>
      </c>
      <c r="D2537" s="42" t="s">
        <v>21</v>
      </c>
      <c r="E2537" s="43">
        <v>299.27</v>
      </c>
      <c r="F2537" s="43">
        <v>17.350000000000001</v>
      </c>
      <c r="G2537" s="43">
        <v>316.62</v>
      </c>
      <c r="H2537" s="19">
        <f t="shared" si="39"/>
        <v>9</v>
      </c>
    </row>
    <row r="2538" spans="1:8" x14ac:dyDescent="0.25">
      <c r="A2538" s="40" t="s">
        <v>5101</v>
      </c>
      <c r="B2538" s="40"/>
      <c r="C2538" s="41" t="s">
        <v>5102</v>
      </c>
      <c r="D2538" s="42" t="s">
        <v>21</v>
      </c>
      <c r="E2538" s="43">
        <v>160.91</v>
      </c>
      <c r="F2538" s="43">
        <v>17.350000000000001</v>
      </c>
      <c r="G2538" s="43">
        <v>178.26</v>
      </c>
      <c r="H2538" s="19">
        <f t="shared" si="39"/>
        <v>9</v>
      </c>
    </row>
    <row r="2539" spans="1:8" ht="30" x14ac:dyDescent="0.25">
      <c r="A2539" s="40" t="s">
        <v>5103</v>
      </c>
      <c r="B2539" s="40"/>
      <c r="C2539" s="41" t="s">
        <v>5104</v>
      </c>
      <c r="D2539" s="42" t="s">
        <v>21</v>
      </c>
      <c r="E2539" s="43">
        <v>437.09</v>
      </c>
      <c r="F2539" s="43">
        <v>17.350000000000001</v>
      </c>
      <c r="G2539" s="43">
        <v>454.44</v>
      </c>
      <c r="H2539" s="19">
        <f t="shared" si="39"/>
        <v>9</v>
      </c>
    </row>
    <row r="2540" spans="1:8" x14ac:dyDescent="0.25">
      <c r="A2540" s="40" t="s">
        <v>5105</v>
      </c>
      <c r="B2540" s="40"/>
      <c r="C2540" s="41" t="s">
        <v>5106</v>
      </c>
      <c r="D2540" s="42"/>
      <c r="E2540" s="43"/>
      <c r="F2540" s="43"/>
      <c r="G2540" s="43"/>
      <c r="H2540" s="19">
        <f t="shared" si="39"/>
        <v>5</v>
      </c>
    </row>
    <row r="2541" spans="1:8" x14ac:dyDescent="0.25">
      <c r="A2541" s="40" t="s">
        <v>5107</v>
      </c>
      <c r="B2541" s="40"/>
      <c r="C2541" s="41" t="s">
        <v>5108</v>
      </c>
      <c r="D2541" s="42" t="s">
        <v>21</v>
      </c>
      <c r="E2541" s="43">
        <v>143.72</v>
      </c>
      <c r="F2541" s="43">
        <v>17.350000000000001</v>
      </c>
      <c r="G2541" s="43">
        <v>161.07</v>
      </c>
      <c r="H2541" s="19">
        <f t="shared" si="39"/>
        <v>9</v>
      </c>
    </row>
    <row r="2542" spans="1:8" ht="30" x14ac:dyDescent="0.25">
      <c r="A2542" s="40" t="s">
        <v>5109</v>
      </c>
      <c r="B2542" s="40"/>
      <c r="C2542" s="41" t="s">
        <v>5110</v>
      </c>
      <c r="D2542" s="42" t="s">
        <v>21</v>
      </c>
      <c r="E2542" s="43">
        <v>412.27</v>
      </c>
      <c r="F2542" s="43">
        <v>10.84</v>
      </c>
      <c r="G2542" s="43">
        <v>423.11</v>
      </c>
      <c r="H2542" s="19">
        <f t="shared" si="39"/>
        <v>9</v>
      </c>
    </row>
    <row r="2543" spans="1:8" x14ac:dyDescent="0.25">
      <c r="A2543" s="40" t="s">
        <v>5111</v>
      </c>
      <c r="B2543" s="40"/>
      <c r="C2543" s="41" t="s">
        <v>5112</v>
      </c>
      <c r="D2543" s="42"/>
      <c r="E2543" s="43"/>
      <c r="F2543" s="43"/>
      <c r="G2543" s="43"/>
      <c r="H2543" s="19">
        <f t="shared" si="39"/>
        <v>5</v>
      </c>
    </row>
    <row r="2544" spans="1:8" x14ac:dyDescent="0.25">
      <c r="A2544" s="40" t="s">
        <v>5113</v>
      </c>
      <c r="B2544" s="40"/>
      <c r="C2544" s="41" t="s">
        <v>5114</v>
      </c>
      <c r="D2544" s="42" t="s">
        <v>21</v>
      </c>
      <c r="E2544" s="43">
        <v>118.66</v>
      </c>
      <c r="F2544" s="43">
        <v>17.350000000000001</v>
      </c>
      <c r="G2544" s="43">
        <v>136.01</v>
      </c>
      <c r="H2544" s="19">
        <f t="shared" si="39"/>
        <v>9</v>
      </c>
    </row>
    <row r="2545" spans="1:8" ht="30" x14ac:dyDescent="0.25">
      <c r="A2545" s="40" t="s">
        <v>5115</v>
      </c>
      <c r="B2545" s="40"/>
      <c r="C2545" s="41" t="s">
        <v>5116</v>
      </c>
      <c r="D2545" s="42" t="s">
        <v>21</v>
      </c>
      <c r="E2545" s="43">
        <v>128.79</v>
      </c>
      <c r="F2545" s="43">
        <v>21.69</v>
      </c>
      <c r="G2545" s="43">
        <v>150.47999999999999</v>
      </c>
      <c r="H2545" s="19">
        <f t="shared" si="39"/>
        <v>9</v>
      </c>
    </row>
    <row r="2546" spans="1:8" x14ac:dyDescent="0.25">
      <c r="A2546" s="40" t="s">
        <v>5117</v>
      </c>
      <c r="B2546" s="40"/>
      <c r="C2546" s="41" t="s">
        <v>5118</v>
      </c>
      <c r="D2546" s="42"/>
      <c r="E2546" s="43"/>
      <c r="F2546" s="43"/>
      <c r="G2546" s="43"/>
      <c r="H2546" s="19">
        <f t="shared" si="39"/>
        <v>5</v>
      </c>
    </row>
    <row r="2547" spans="1:8" x14ac:dyDescent="0.25">
      <c r="A2547" s="40" t="s">
        <v>5119</v>
      </c>
      <c r="B2547" s="40"/>
      <c r="C2547" s="41" t="s">
        <v>5120</v>
      </c>
      <c r="D2547" s="42" t="s">
        <v>21</v>
      </c>
      <c r="E2547" s="43">
        <v>82.85</v>
      </c>
      <c r="F2547" s="43">
        <v>34.69</v>
      </c>
      <c r="G2547" s="43">
        <v>117.54</v>
      </c>
      <c r="H2547" s="19">
        <f t="shared" si="39"/>
        <v>9</v>
      </c>
    </row>
    <row r="2548" spans="1:8" x14ac:dyDescent="0.25">
      <c r="A2548" s="40" t="s">
        <v>5121</v>
      </c>
      <c r="B2548" s="40"/>
      <c r="C2548" s="41" t="s">
        <v>5122</v>
      </c>
      <c r="D2548" s="42" t="s">
        <v>21</v>
      </c>
      <c r="E2548" s="43">
        <v>47.71</v>
      </c>
      <c r="F2548" s="43">
        <v>34.69</v>
      </c>
      <c r="G2548" s="43">
        <v>82.4</v>
      </c>
      <c r="H2548" s="19">
        <f t="shared" si="39"/>
        <v>9</v>
      </c>
    </row>
    <row r="2549" spans="1:8" x14ac:dyDescent="0.25">
      <c r="A2549" s="40" t="s">
        <v>5123</v>
      </c>
      <c r="B2549" s="40"/>
      <c r="C2549" s="41" t="s">
        <v>5124</v>
      </c>
      <c r="D2549" s="42" t="s">
        <v>21</v>
      </c>
      <c r="E2549" s="43">
        <v>31.87</v>
      </c>
      <c r="F2549" s="43">
        <v>13.01</v>
      </c>
      <c r="G2549" s="43">
        <v>44.88</v>
      </c>
      <c r="H2549" s="19">
        <f t="shared" si="39"/>
        <v>9</v>
      </c>
    </row>
    <row r="2550" spans="1:8" x14ac:dyDescent="0.25">
      <c r="A2550" s="40" t="s">
        <v>5125</v>
      </c>
      <c r="B2550" s="40"/>
      <c r="C2550" s="41" t="s">
        <v>5126</v>
      </c>
      <c r="D2550" s="42" t="s">
        <v>21</v>
      </c>
      <c r="E2550" s="43">
        <v>135.16</v>
      </c>
      <c r="F2550" s="43">
        <v>13.01</v>
      </c>
      <c r="G2550" s="43">
        <v>148.16999999999999</v>
      </c>
      <c r="H2550" s="19">
        <f t="shared" si="39"/>
        <v>9</v>
      </c>
    </row>
    <row r="2551" spans="1:8" x14ac:dyDescent="0.25">
      <c r="A2551" s="40" t="s">
        <v>5127</v>
      </c>
      <c r="B2551" s="40"/>
      <c r="C2551" s="41" t="s">
        <v>5128</v>
      </c>
      <c r="D2551" s="42" t="s">
        <v>21</v>
      </c>
      <c r="E2551" s="43">
        <v>402.39</v>
      </c>
      <c r="F2551" s="43">
        <v>13.01</v>
      </c>
      <c r="G2551" s="43">
        <v>415.4</v>
      </c>
      <c r="H2551" s="19">
        <f t="shared" si="39"/>
        <v>9</v>
      </c>
    </row>
    <row r="2552" spans="1:8" x14ac:dyDescent="0.25">
      <c r="A2552" s="40" t="s">
        <v>5129</v>
      </c>
      <c r="B2552" s="40"/>
      <c r="C2552" s="41" t="s">
        <v>5130</v>
      </c>
      <c r="D2552" s="42" t="s">
        <v>21</v>
      </c>
      <c r="E2552" s="43">
        <v>4.3099999999999996</v>
      </c>
      <c r="F2552" s="43">
        <v>1.41</v>
      </c>
      <c r="G2552" s="43">
        <v>5.72</v>
      </c>
      <c r="H2552" s="19">
        <f t="shared" si="39"/>
        <v>9</v>
      </c>
    </row>
    <row r="2553" spans="1:8" x14ac:dyDescent="0.25">
      <c r="A2553" s="40" t="s">
        <v>5131</v>
      </c>
      <c r="B2553" s="40"/>
      <c r="C2553" s="41" t="s">
        <v>5132</v>
      </c>
      <c r="D2553" s="42" t="s">
        <v>21</v>
      </c>
      <c r="E2553" s="43">
        <v>10.51</v>
      </c>
      <c r="F2553" s="43">
        <v>1.41</v>
      </c>
      <c r="G2553" s="43">
        <v>11.92</v>
      </c>
      <c r="H2553" s="19">
        <f t="shared" si="39"/>
        <v>9</v>
      </c>
    </row>
    <row r="2554" spans="1:8" x14ac:dyDescent="0.25">
      <c r="A2554" s="40" t="s">
        <v>5133</v>
      </c>
      <c r="B2554" s="40"/>
      <c r="C2554" s="41" t="s">
        <v>5134</v>
      </c>
      <c r="D2554" s="42" t="s">
        <v>21</v>
      </c>
      <c r="E2554" s="43">
        <v>45.12</v>
      </c>
      <c r="F2554" s="43">
        <v>17.350000000000001</v>
      </c>
      <c r="G2554" s="43">
        <v>62.47</v>
      </c>
      <c r="H2554" s="19">
        <f t="shared" si="39"/>
        <v>9</v>
      </c>
    </row>
    <row r="2555" spans="1:8" x14ac:dyDescent="0.25">
      <c r="A2555" s="40" t="s">
        <v>5135</v>
      </c>
      <c r="B2555" s="40"/>
      <c r="C2555" s="41" t="s">
        <v>5136</v>
      </c>
      <c r="D2555" s="42" t="s">
        <v>21</v>
      </c>
      <c r="E2555" s="43">
        <v>7.19</v>
      </c>
      <c r="F2555" s="43">
        <v>8.68</v>
      </c>
      <c r="G2555" s="43">
        <v>15.87</v>
      </c>
      <c r="H2555" s="19">
        <f t="shared" si="39"/>
        <v>9</v>
      </c>
    </row>
    <row r="2556" spans="1:8" x14ac:dyDescent="0.25">
      <c r="A2556" s="40" t="s">
        <v>5137</v>
      </c>
      <c r="B2556" s="40"/>
      <c r="C2556" s="41" t="s">
        <v>5138</v>
      </c>
      <c r="D2556" s="42" t="s">
        <v>21</v>
      </c>
      <c r="E2556" s="43">
        <v>10.19</v>
      </c>
      <c r="F2556" s="43">
        <v>8.68</v>
      </c>
      <c r="G2556" s="43">
        <v>18.87</v>
      </c>
      <c r="H2556" s="19">
        <f t="shared" si="39"/>
        <v>9</v>
      </c>
    </row>
    <row r="2557" spans="1:8" ht="30" x14ac:dyDescent="0.25">
      <c r="A2557" s="40" t="s">
        <v>5139</v>
      </c>
      <c r="B2557" s="40"/>
      <c r="C2557" s="41" t="s">
        <v>5140</v>
      </c>
      <c r="D2557" s="42" t="s">
        <v>21</v>
      </c>
      <c r="E2557" s="43">
        <v>420.96</v>
      </c>
      <c r="F2557" s="43">
        <v>43.37</v>
      </c>
      <c r="G2557" s="43">
        <v>464.33</v>
      </c>
      <c r="H2557" s="19">
        <f t="shared" si="39"/>
        <v>9</v>
      </c>
    </row>
    <row r="2558" spans="1:8" ht="30" x14ac:dyDescent="0.25">
      <c r="A2558" s="40" t="s">
        <v>5141</v>
      </c>
      <c r="B2558" s="40"/>
      <c r="C2558" s="41" t="s">
        <v>5142</v>
      </c>
      <c r="D2558" s="42" t="s">
        <v>21</v>
      </c>
      <c r="E2558" s="43">
        <v>63.03</v>
      </c>
      <c r="F2558" s="43">
        <v>13.01</v>
      </c>
      <c r="G2558" s="43">
        <v>76.040000000000006</v>
      </c>
      <c r="H2558" s="19">
        <f t="shared" si="39"/>
        <v>9</v>
      </c>
    </row>
    <row r="2559" spans="1:8" ht="30" x14ac:dyDescent="0.25">
      <c r="A2559" s="40" t="s">
        <v>5143</v>
      </c>
      <c r="B2559" s="40"/>
      <c r="C2559" s="41" t="s">
        <v>5144</v>
      </c>
      <c r="D2559" s="42" t="s">
        <v>21</v>
      </c>
      <c r="E2559" s="43">
        <v>42.27</v>
      </c>
      <c r="F2559" s="43">
        <v>19.7</v>
      </c>
      <c r="G2559" s="43">
        <v>61.97</v>
      </c>
      <c r="H2559" s="19">
        <f t="shared" si="39"/>
        <v>9</v>
      </c>
    </row>
    <row r="2560" spans="1:8" ht="30" x14ac:dyDescent="0.25">
      <c r="A2560" s="40" t="s">
        <v>5145</v>
      </c>
      <c r="B2560" s="40"/>
      <c r="C2560" s="41" t="s">
        <v>5146</v>
      </c>
      <c r="D2560" s="42" t="s">
        <v>21</v>
      </c>
      <c r="E2560" s="43">
        <v>38.409999999999997</v>
      </c>
      <c r="F2560" s="43">
        <v>19.7</v>
      </c>
      <c r="G2560" s="43">
        <v>58.11</v>
      </c>
      <c r="H2560" s="19">
        <f t="shared" si="39"/>
        <v>9</v>
      </c>
    </row>
    <row r="2561" spans="1:8" x14ac:dyDescent="0.25">
      <c r="A2561" s="40" t="s">
        <v>5147</v>
      </c>
      <c r="B2561" s="40"/>
      <c r="C2561" s="41" t="s">
        <v>5148</v>
      </c>
      <c r="D2561" s="42"/>
      <c r="E2561" s="43"/>
      <c r="F2561" s="43"/>
      <c r="G2561" s="43"/>
      <c r="H2561" s="19">
        <f t="shared" si="39"/>
        <v>2</v>
      </c>
    </row>
    <row r="2562" spans="1:8" x14ac:dyDescent="0.25">
      <c r="A2562" s="40" t="s">
        <v>5149</v>
      </c>
      <c r="B2562" s="40"/>
      <c r="C2562" s="41" t="s">
        <v>5150</v>
      </c>
      <c r="D2562" s="42"/>
      <c r="E2562" s="43"/>
      <c r="F2562" s="43"/>
      <c r="G2562" s="43"/>
      <c r="H2562" s="19">
        <f t="shared" si="39"/>
        <v>5</v>
      </c>
    </row>
    <row r="2563" spans="1:8" ht="30" x14ac:dyDescent="0.25">
      <c r="A2563" s="40" t="s">
        <v>5151</v>
      </c>
      <c r="B2563" s="40"/>
      <c r="C2563" s="41" t="s">
        <v>5152</v>
      </c>
      <c r="D2563" s="42" t="s">
        <v>21</v>
      </c>
      <c r="E2563" s="43">
        <v>20.100000000000001</v>
      </c>
      <c r="F2563" s="43">
        <v>3.53</v>
      </c>
      <c r="G2563" s="43">
        <v>23.63</v>
      </c>
      <c r="H2563" s="19">
        <f t="shared" si="39"/>
        <v>9</v>
      </c>
    </row>
    <row r="2564" spans="1:8" ht="30" x14ac:dyDescent="0.25">
      <c r="A2564" s="40" t="s">
        <v>5153</v>
      </c>
      <c r="B2564" s="40"/>
      <c r="C2564" s="41" t="s">
        <v>5154</v>
      </c>
      <c r="D2564" s="42" t="s">
        <v>21</v>
      </c>
      <c r="E2564" s="43">
        <v>26.3</v>
      </c>
      <c r="F2564" s="43">
        <v>3.53</v>
      </c>
      <c r="G2564" s="43">
        <v>29.83</v>
      </c>
      <c r="H2564" s="19">
        <f t="shared" si="39"/>
        <v>9</v>
      </c>
    </row>
    <row r="2565" spans="1:8" ht="30" x14ac:dyDescent="0.25">
      <c r="A2565" s="40" t="s">
        <v>5155</v>
      </c>
      <c r="B2565" s="40"/>
      <c r="C2565" s="41" t="s">
        <v>5156</v>
      </c>
      <c r="D2565" s="42" t="s">
        <v>21</v>
      </c>
      <c r="E2565" s="43">
        <v>78.06</v>
      </c>
      <c r="F2565" s="43">
        <v>3.53</v>
      </c>
      <c r="G2565" s="43">
        <v>81.59</v>
      </c>
      <c r="H2565" s="19">
        <f t="shared" si="39"/>
        <v>9</v>
      </c>
    </row>
    <row r="2566" spans="1:8" x14ac:dyDescent="0.25">
      <c r="A2566" s="40" t="s">
        <v>5157</v>
      </c>
      <c r="B2566" s="40"/>
      <c r="C2566" s="41" t="s">
        <v>5158</v>
      </c>
      <c r="D2566" s="42" t="s">
        <v>21</v>
      </c>
      <c r="E2566" s="43">
        <v>31.23</v>
      </c>
      <c r="F2566" s="43">
        <v>3.53</v>
      </c>
      <c r="G2566" s="43">
        <v>34.76</v>
      </c>
      <c r="H2566" s="19">
        <f t="shared" si="39"/>
        <v>9</v>
      </c>
    </row>
    <row r="2567" spans="1:8" x14ac:dyDescent="0.25">
      <c r="A2567" s="40" t="s">
        <v>5159</v>
      </c>
      <c r="B2567" s="40"/>
      <c r="C2567" s="41" t="s">
        <v>5160</v>
      </c>
      <c r="D2567" s="42"/>
      <c r="E2567" s="43"/>
      <c r="F2567" s="43"/>
      <c r="G2567" s="43"/>
      <c r="H2567" s="19">
        <f t="shared" si="39"/>
        <v>5</v>
      </c>
    </row>
    <row r="2568" spans="1:8" ht="30" x14ac:dyDescent="0.25">
      <c r="A2568" s="40" t="s">
        <v>5161</v>
      </c>
      <c r="B2568" s="40"/>
      <c r="C2568" s="41" t="s">
        <v>5162</v>
      </c>
      <c r="D2568" s="42" t="s">
        <v>21</v>
      </c>
      <c r="E2568" s="43">
        <v>6.88</v>
      </c>
      <c r="F2568" s="43">
        <v>3.45</v>
      </c>
      <c r="G2568" s="43">
        <v>10.33</v>
      </c>
      <c r="H2568" s="19">
        <f t="shared" si="39"/>
        <v>9</v>
      </c>
    </row>
    <row r="2569" spans="1:8" ht="30" x14ac:dyDescent="0.25">
      <c r="A2569" s="40" t="s">
        <v>5163</v>
      </c>
      <c r="B2569" s="40"/>
      <c r="C2569" s="41" t="s">
        <v>5164</v>
      </c>
      <c r="D2569" s="42" t="s">
        <v>131</v>
      </c>
      <c r="E2569" s="43">
        <v>143.16999999999999</v>
      </c>
      <c r="F2569" s="43">
        <v>17.350000000000001</v>
      </c>
      <c r="G2569" s="43">
        <v>160.52000000000001</v>
      </c>
      <c r="H2569" s="19">
        <f t="shared" ref="H2569:H2632" si="40">LEN(A2569)</f>
        <v>9</v>
      </c>
    </row>
    <row r="2570" spans="1:8" x14ac:dyDescent="0.25">
      <c r="A2570" s="40" t="s">
        <v>5165</v>
      </c>
      <c r="B2570" s="40"/>
      <c r="C2570" s="41" t="s">
        <v>5166</v>
      </c>
      <c r="D2570" s="42"/>
      <c r="E2570" s="43"/>
      <c r="F2570" s="43"/>
      <c r="G2570" s="43"/>
      <c r="H2570" s="19">
        <f t="shared" si="40"/>
        <v>5</v>
      </c>
    </row>
    <row r="2571" spans="1:8" x14ac:dyDescent="0.25">
      <c r="A2571" s="40" t="s">
        <v>5167</v>
      </c>
      <c r="B2571" s="40"/>
      <c r="C2571" s="41" t="s">
        <v>5168</v>
      </c>
      <c r="D2571" s="42" t="s">
        <v>21</v>
      </c>
      <c r="E2571" s="43">
        <v>138.46</v>
      </c>
      <c r="F2571" s="43">
        <v>3.53</v>
      </c>
      <c r="G2571" s="43">
        <v>141.99</v>
      </c>
      <c r="H2571" s="19">
        <f t="shared" si="40"/>
        <v>9</v>
      </c>
    </row>
    <row r="2572" spans="1:8" x14ac:dyDescent="0.25">
      <c r="A2572" s="40" t="s">
        <v>5169</v>
      </c>
      <c r="B2572" s="40"/>
      <c r="C2572" s="41" t="s">
        <v>5170</v>
      </c>
      <c r="D2572" s="42" t="s">
        <v>21</v>
      </c>
      <c r="E2572" s="43">
        <v>120.81</v>
      </c>
      <c r="F2572" s="43">
        <v>3.53</v>
      </c>
      <c r="G2572" s="43">
        <v>124.34</v>
      </c>
      <c r="H2572" s="19">
        <f t="shared" si="40"/>
        <v>9</v>
      </c>
    </row>
    <row r="2573" spans="1:8" x14ac:dyDescent="0.25">
      <c r="A2573" s="40" t="s">
        <v>5173</v>
      </c>
      <c r="B2573" s="40"/>
      <c r="C2573" s="41" t="s">
        <v>5174</v>
      </c>
      <c r="D2573" s="42"/>
      <c r="E2573" s="43"/>
      <c r="F2573" s="43"/>
      <c r="G2573" s="43"/>
      <c r="H2573" s="19">
        <f t="shared" si="40"/>
        <v>5</v>
      </c>
    </row>
    <row r="2574" spans="1:8" x14ac:dyDescent="0.25">
      <c r="A2574" s="40" t="s">
        <v>5175</v>
      </c>
      <c r="B2574" s="40"/>
      <c r="C2574" s="41" t="s">
        <v>5176</v>
      </c>
      <c r="D2574" s="42" t="s">
        <v>21</v>
      </c>
      <c r="E2574" s="43">
        <v>24.72</v>
      </c>
      <c r="F2574" s="43">
        <v>3.53</v>
      </c>
      <c r="G2574" s="43">
        <v>28.25</v>
      </c>
      <c r="H2574" s="19">
        <f t="shared" si="40"/>
        <v>9</v>
      </c>
    </row>
    <row r="2575" spans="1:8" x14ac:dyDescent="0.25">
      <c r="A2575" s="40" t="s">
        <v>5177</v>
      </c>
      <c r="B2575" s="40"/>
      <c r="C2575" s="41" t="s">
        <v>5178</v>
      </c>
      <c r="D2575" s="42" t="s">
        <v>21</v>
      </c>
      <c r="E2575" s="43">
        <v>14.61</v>
      </c>
      <c r="F2575" s="43">
        <v>3.53</v>
      </c>
      <c r="G2575" s="43">
        <v>18.14</v>
      </c>
      <c r="H2575" s="19">
        <f t="shared" si="40"/>
        <v>9</v>
      </c>
    </row>
    <row r="2576" spans="1:8" ht="30" x14ac:dyDescent="0.25">
      <c r="A2576" s="40" t="s">
        <v>5179</v>
      </c>
      <c r="B2576" s="40"/>
      <c r="C2576" s="41" t="s">
        <v>5180</v>
      </c>
      <c r="D2576" s="42" t="s">
        <v>21</v>
      </c>
      <c r="E2576" s="43">
        <v>16.28</v>
      </c>
      <c r="F2576" s="43">
        <v>3.53</v>
      </c>
      <c r="G2576" s="43">
        <v>19.809999999999999</v>
      </c>
      <c r="H2576" s="19">
        <f t="shared" si="40"/>
        <v>9</v>
      </c>
    </row>
    <row r="2577" spans="1:8" x14ac:dyDescent="0.25">
      <c r="A2577" s="40" t="s">
        <v>5181</v>
      </c>
      <c r="B2577" s="40"/>
      <c r="C2577" s="41" t="s">
        <v>5182</v>
      </c>
      <c r="D2577" s="42"/>
      <c r="E2577" s="43"/>
      <c r="F2577" s="43"/>
      <c r="G2577" s="43"/>
      <c r="H2577" s="19">
        <f t="shared" si="40"/>
        <v>5</v>
      </c>
    </row>
    <row r="2578" spans="1:8" x14ac:dyDescent="0.25">
      <c r="A2578" s="40" t="s">
        <v>5183</v>
      </c>
      <c r="B2578" s="40"/>
      <c r="C2578" s="41" t="s">
        <v>5184</v>
      </c>
      <c r="D2578" s="42" t="s">
        <v>21</v>
      </c>
      <c r="E2578" s="43">
        <v>20.55</v>
      </c>
      <c r="F2578" s="43">
        <v>3.53</v>
      </c>
      <c r="G2578" s="43">
        <v>24.08</v>
      </c>
      <c r="H2578" s="19">
        <f t="shared" si="40"/>
        <v>9</v>
      </c>
    </row>
    <row r="2579" spans="1:8" x14ac:dyDescent="0.25">
      <c r="A2579" s="40" t="s">
        <v>5185</v>
      </c>
      <c r="B2579" s="40"/>
      <c r="C2579" s="41" t="s">
        <v>5186</v>
      </c>
      <c r="D2579" s="42" t="s">
        <v>21</v>
      </c>
      <c r="E2579" s="43">
        <v>13.17</v>
      </c>
      <c r="F2579" s="43">
        <v>3.53</v>
      </c>
      <c r="G2579" s="43">
        <v>16.7</v>
      </c>
      <c r="H2579" s="19">
        <f t="shared" si="40"/>
        <v>9</v>
      </c>
    </row>
    <row r="2580" spans="1:8" x14ac:dyDescent="0.25">
      <c r="A2580" s="40" t="s">
        <v>5187</v>
      </c>
      <c r="B2580" s="40"/>
      <c r="C2580" s="41" t="s">
        <v>5188</v>
      </c>
      <c r="D2580" s="42" t="s">
        <v>21</v>
      </c>
      <c r="E2580" s="43">
        <v>11.36</v>
      </c>
      <c r="F2580" s="43">
        <v>3.53</v>
      </c>
      <c r="G2580" s="43">
        <v>14.89</v>
      </c>
      <c r="H2580" s="19">
        <f t="shared" si="40"/>
        <v>9</v>
      </c>
    </row>
    <row r="2581" spans="1:8" x14ac:dyDescent="0.25">
      <c r="A2581" s="40" t="s">
        <v>5189</v>
      </c>
      <c r="B2581" s="40"/>
      <c r="C2581" s="41" t="s">
        <v>5190</v>
      </c>
      <c r="D2581" s="42" t="s">
        <v>21</v>
      </c>
      <c r="E2581" s="43">
        <v>17.559999999999999</v>
      </c>
      <c r="F2581" s="43">
        <v>3.53</v>
      </c>
      <c r="G2581" s="43">
        <v>21.09</v>
      </c>
      <c r="H2581" s="19">
        <f t="shared" si="40"/>
        <v>9</v>
      </c>
    </row>
    <row r="2582" spans="1:8" x14ac:dyDescent="0.25">
      <c r="A2582" s="40" t="s">
        <v>5191</v>
      </c>
      <c r="B2582" s="40"/>
      <c r="C2582" s="41" t="s">
        <v>5192</v>
      </c>
      <c r="D2582" s="42" t="s">
        <v>21</v>
      </c>
      <c r="E2582" s="43">
        <v>13.78</v>
      </c>
      <c r="F2582" s="43">
        <v>3.53</v>
      </c>
      <c r="G2582" s="43">
        <v>17.309999999999999</v>
      </c>
      <c r="H2582" s="19">
        <f t="shared" si="40"/>
        <v>9</v>
      </c>
    </row>
    <row r="2583" spans="1:8" ht="30" x14ac:dyDescent="0.25">
      <c r="A2583" s="40" t="s">
        <v>5193</v>
      </c>
      <c r="B2583" s="40"/>
      <c r="C2583" s="41" t="s">
        <v>5194</v>
      </c>
      <c r="D2583" s="42" t="s">
        <v>21</v>
      </c>
      <c r="E2583" s="43">
        <v>23.05</v>
      </c>
      <c r="F2583" s="43">
        <v>3.53</v>
      </c>
      <c r="G2583" s="43">
        <v>26.58</v>
      </c>
      <c r="H2583" s="19">
        <f t="shared" si="40"/>
        <v>9</v>
      </c>
    </row>
    <row r="2584" spans="1:8" ht="30" x14ac:dyDescent="0.25">
      <c r="A2584" s="40" t="s">
        <v>5195</v>
      </c>
      <c r="B2584" s="40"/>
      <c r="C2584" s="41" t="s">
        <v>5196</v>
      </c>
      <c r="D2584" s="42" t="s">
        <v>21</v>
      </c>
      <c r="E2584" s="43">
        <v>12.78</v>
      </c>
      <c r="F2584" s="43">
        <v>3.53</v>
      </c>
      <c r="G2584" s="43">
        <v>16.309999999999999</v>
      </c>
      <c r="H2584" s="19">
        <f t="shared" si="40"/>
        <v>9</v>
      </c>
    </row>
    <row r="2585" spans="1:8" ht="30" x14ac:dyDescent="0.25">
      <c r="A2585" s="40" t="s">
        <v>5197</v>
      </c>
      <c r="B2585" s="40"/>
      <c r="C2585" s="41" t="s">
        <v>5198</v>
      </c>
      <c r="D2585" s="42" t="s">
        <v>21</v>
      </c>
      <c r="E2585" s="43">
        <v>12.01</v>
      </c>
      <c r="F2585" s="43">
        <v>3.53</v>
      </c>
      <c r="G2585" s="43">
        <v>15.54</v>
      </c>
      <c r="H2585" s="19">
        <f t="shared" si="40"/>
        <v>9</v>
      </c>
    </row>
    <row r="2586" spans="1:8" ht="30" x14ac:dyDescent="0.25">
      <c r="A2586" s="40" t="s">
        <v>5199</v>
      </c>
      <c r="B2586" s="40"/>
      <c r="C2586" s="41" t="s">
        <v>5200</v>
      </c>
      <c r="D2586" s="42" t="s">
        <v>21</v>
      </c>
      <c r="E2586" s="43">
        <v>19.399999999999999</v>
      </c>
      <c r="F2586" s="43">
        <v>3.53</v>
      </c>
      <c r="G2586" s="43">
        <v>22.93</v>
      </c>
      <c r="H2586" s="19">
        <f t="shared" si="40"/>
        <v>9</v>
      </c>
    </row>
    <row r="2587" spans="1:8" ht="30" x14ac:dyDescent="0.25">
      <c r="A2587" s="40" t="s">
        <v>5201</v>
      </c>
      <c r="B2587" s="40"/>
      <c r="C2587" s="41" t="s">
        <v>5202</v>
      </c>
      <c r="D2587" s="42" t="s">
        <v>21</v>
      </c>
      <c r="E2587" s="43">
        <v>15.12</v>
      </c>
      <c r="F2587" s="43">
        <v>3.53</v>
      </c>
      <c r="G2587" s="43">
        <v>18.649999999999999</v>
      </c>
      <c r="H2587" s="19">
        <f t="shared" si="40"/>
        <v>9</v>
      </c>
    </row>
    <row r="2588" spans="1:8" x14ac:dyDescent="0.25">
      <c r="A2588" s="40" t="s">
        <v>5203</v>
      </c>
      <c r="B2588" s="40"/>
      <c r="C2588" s="41" t="s">
        <v>5204</v>
      </c>
      <c r="D2588" s="42" t="s">
        <v>21</v>
      </c>
      <c r="E2588" s="43">
        <v>23.22</v>
      </c>
      <c r="F2588" s="43">
        <v>3.53</v>
      </c>
      <c r="G2588" s="43">
        <v>26.75</v>
      </c>
      <c r="H2588" s="19">
        <f t="shared" si="40"/>
        <v>9</v>
      </c>
    </row>
    <row r="2589" spans="1:8" x14ac:dyDescent="0.25">
      <c r="A2589" s="40" t="s">
        <v>5205</v>
      </c>
      <c r="B2589" s="40"/>
      <c r="C2589" s="41" t="s">
        <v>5206</v>
      </c>
      <c r="D2589" s="42" t="s">
        <v>21</v>
      </c>
      <c r="E2589" s="43">
        <v>19.29</v>
      </c>
      <c r="F2589" s="43">
        <v>3.53</v>
      </c>
      <c r="G2589" s="43">
        <v>22.82</v>
      </c>
      <c r="H2589" s="19">
        <f t="shared" si="40"/>
        <v>9</v>
      </c>
    </row>
    <row r="2590" spans="1:8" x14ac:dyDescent="0.25">
      <c r="A2590" s="40" t="s">
        <v>5207</v>
      </c>
      <c r="B2590" s="40"/>
      <c r="C2590" s="41" t="s">
        <v>5208</v>
      </c>
      <c r="D2590" s="42" t="s">
        <v>21</v>
      </c>
      <c r="E2590" s="43">
        <v>17.93</v>
      </c>
      <c r="F2590" s="43">
        <v>3.53</v>
      </c>
      <c r="G2590" s="43">
        <v>21.46</v>
      </c>
      <c r="H2590" s="19">
        <f t="shared" si="40"/>
        <v>9</v>
      </c>
    </row>
    <row r="2591" spans="1:8" x14ac:dyDescent="0.25">
      <c r="A2591" s="40" t="s">
        <v>5211</v>
      </c>
      <c r="B2591" s="40"/>
      <c r="C2591" s="41" t="s">
        <v>8305</v>
      </c>
      <c r="D2591" s="42" t="s">
        <v>21</v>
      </c>
      <c r="E2591" s="43">
        <v>16.61</v>
      </c>
      <c r="F2591" s="43">
        <v>3.53</v>
      </c>
      <c r="G2591" s="43">
        <v>20.14</v>
      </c>
      <c r="H2591" s="19">
        <f t="shared" si="40"/>
        <v>9</v>
      </c>
    </row>
    <row r="2592" spans="1:8" ht="30" x14ac:dyDescent="0.25">
      <c r="A2592" s="40" t="s">
        <v>5213</v>
      </c>
      <c r="B2592" s="40"/>
      <c r="C2592" s="41" t="s">
        <v>5214</v>
      </c>
      <c r="D2592" s="42"/>
      <c r="E2592" s="43"/>
      <c r="F2592" s="43"/>
      <c r="G2592" s="43"/>
      <c r="H2592" s="19">
        <f t="shared" si="40"/>
        <v>5</v>
      </c>
    </row>
    <row r="2593" spans="1:8" ht="30" x14ac:dyDescent="0.25">
      <c r="A2593" s="40" t="s">
        <v>5215</v>
      </c>
      <c r="B2593" s="40"/>
      <c r="C2593" s="41" t="s">
        <v>5216</v>
      </c>
      <c r="D2593" s="42" t="s">
        <v>21</v>
      </c>
      <c r="E2593" s="43">
        <v>30.24</v>
      </c>
      <c r="F2593" s="43">
        <v>8.68</v>
      </c>
      <c r="G2593" s="43">
        <v>38.92</v>
      </c>
      <c r="H2593" s="19">
        <f t="shared" si="40"/>
        <v>9</v>
      </c>
    </row>
    <row r="2594" spans="1:8" ht="30" x14ac:dyDescent="0.25">
      <c r="A2594" s="40" t="s">
        <v>5217</v>
      </c>
      <c r="B2594" s="40"/>
      <c r="C2594" s="41" t="s">
        <v>5218</v>
      </c>
      <c r="D2594" s="42" t="s">
        <v>21</v>
      </c>
      <c r="E2594" s="43">
        <v>100.59</v>
      </c>
      <c r="F2594" s="43">
        <v>8.68</v>
      </c>
      <c r="G2594" s="43">
        <v>109.27</v>
      </c>
      <c r="H2594" s="19">
        <f t="shared" si="40"/>
        <v>9</v>
      </c>
    </row>
    <row r="2595" spans="1:8" ht="30" x14ac:dyDescent="0.25">
      <c r="A2595" s="40" t="s">
        <v>5219</v>
      </c>
      <c r="B2595" s="40"/>
      <c r="C2595" s="41" t="s">
        <v>5220</v>
      </c>
      <c r="D2595" s="42" t="s">
        <v>21</v>
      </c>
      <c r="E2595" s="43">
        <v>142.71</v>
      </c>
      <c r="F2595" s="43">
        <v>8.68</v>
      </c>
      <c r="G2595" s="43">
        <v>151.38999999999999</v>
      </c>
      <c r="H2595" s="19">
        <f t="shared" si="40"/>
        <v>9</v>
      </c>
    </row>
    <row r="2596" spans="1:8" ht="30" x14ac:dyDescent="0.25">
      <c r="A2596" s="40" t="s">
        <v>5221</v>
      </c>
      <c r="B2596" s="40"/>
      <c r="C2596" s="41" t="s">
        <v>5222</v>
      </c>
      <c r="D2596" s="42" t="s">
        <v>21</v>
      </c>
      <c r="E2596" s="43">
        <v>188.96</v>
      </c>
      <c r="F2596" s="43">
        <v>8.68</v>
      </c>
      <c r="G2596" s="43">
        <v>197.64</v>
      </c>
      <c r="H2596" s="19">
        <f t="shared" si="40"/>
        <v>9</v>
      </c>
    </row>
    <row r="2597" spans="1:8" ht="30" x14ac:dyDescent="0.25">
      <c r="A2597" s="40" t="s">
        <v>5223</v>
      </c>
      <c r="B2597" s="40"/>
      <c r="C2597" s="41" t="s">
        <v>5224</v>
      </c>
      <c r="D2597" s="42" t="s">
        <v>21</v>
      </c>
      <c r="E2597" s="43">
        <v>583.45000000000005</v>
      </c>
      <c r="F2597" s="43">
        <v>8.68</v>
      </c>
      <c r="G2597" s="43">
        <v>592.13</v>
      </c>
      <c r="H2597" s="19">
        <f t="shared" si="40"/>
        <v>9</v>
      </c>
    </row>
    <row r="2598" spans="1:8" ht="30" x14ac:dyDescent="0.25">
      <c r="A2598" s="40" t="s">
        <v>5225</v>
      </c>
      <c r="B2598" s="40"/>
      <c r="C2598" s="41" t="s">
        <v>5226</v>
      </c>
      <c r="D2598" s="42" t="s">
        <v>21</v>
      </c>
      <c r="E2598" s="43">
        <v>89.54</v>
      </c>
      <c r="F2598" s="43">
        <v>8.68</v>
      </c>
      <c r="G2598" s="43">
        <v>98.22</v>
      </c>
      <c r="H2598" s="19">
        <f t="shared" si="40"/>
        <v>9</v>
      </c>
    </row>
    <row r="2599" spans="1:8" ht="30" x14ac:dyDescent="0.25">
      <c r="A2599" s="40" t="s">
        <v>5227</v>
      </c>
      <c r="B2599" s="40"/>
      <c r="C2599" s="41" t="s">
        <v>5228</v>
      </c>
      <c r="D2599" s="42" t="s">
        <v>21</v>
      </c>
      <c r="E2599" s="43">
        <v>85.51</v>
      </c>
      <c r="F2599" s="43">
        <v>8.68</v>
      </c>
      <c r="G2599" s="43">
        <v>94.19</v>
      </c>
      <c r="H2599" s="19">
        <f t="shared" si="40"/>
        <v>9</v>
      </c>
    </row>
    <row r="2600" spans="1:8" ht="30" x14ac:dyDescent="0.25">
      <c r="A2600" s="40" t="s">
        <v>5229</v>
      </c>
      <c r="B2600" s="40"/>
      <c r="C2600" s="41" t="s">
        <v>5230</v>
      </c>
      <c r="D2600" s="42" t="s">
        <v>21</v>
      </c>
      <c r="E2600" s="43">
        <v>121.98</v>
      </c>
      <c r="F2600" s="43">
        <v>8.68</v>
      </c>
      <c r="G2600" s="43">
        <v>130.66</v>
      </c>
      <c r="H2600" s="19">
        <f t="shared" si="40"/>
        <v>9</v>
      </c>
    </row>
    <row r="2601" spans="1:8" ht="30" x14ac:dyDescent="0.25">
      <c r="A2601" s="40" t="s">
        <v>5231</v>
      </c>
      <c r="B2601" s="40"/>
      <c r="C2601" s="41" t="s">
        <v>5232</v>
      </c>
      <c r="D2601" s="42" t="s">
        <v>21</v>
      </c>
      <c r="E2601" s="43">
        <v>150.22</v>
      </c>
      <c r="F2601" s="43">
        <v>8.68</v>
      </c>
      <c r="G2601" s="43">
        <v>158.9</v>
      </c>
      <c r="H2601" s="19">
        <f t="shared" si="40"/>
        <v>9</v>
      </c>
    </row>
    <row r="2602" spans="1:8" x14ac:dyDescent="0.25">
      <c r="A2602" s="40" t="s">
        <v>5233</v>
      </c>
      <c r="B2602" s="40"/>
      <c r="C2602" s="41" t="s">
        <v>5234</v>
      </c>
      <c r="D2602" s="42"/>
      <c r="E2602" s="43"/>
      <c r="F2602" s="43"/>
      <c r="G2602" s="43"/>
      <c r="H2602" s="19">
        <f t="shared" si="40"/>
        <v>5</v>
      </c>
    </row>
    <row r="2603" spans="1:8" ht="45" x14ac:dyDescent="0.25">
      <c r="A2603" s="40" t="s">
        <v>5235</v>
      </c>
      <c r="B2603" s="40"/>
      <c r="C2603" s="41" t="s">
        <v>5236</v>
      </c>
      <c r="D2603" s="42" t="s">
        <v>21</v>
      </c>
      <c r="E2603" s="43">
        <v>43.87</v>
      </c>
      <c r="F2603" s="43">
        <v>17.350000000000001</v>
      </c>
      <c r="G2603" s="43">
        <v>61.22</v>
      </c>
      <c r="H2603" s="19">
        <f t="shared" si="40"/>
        <v>9</v>
      </c>
    </row>
    <row r="2604" spans="1:8" ht="45" x14ac:dyDescent="0.25">
      <c r="A2604" s="40" t="s">
        <v>5237</v>
      </c>
      <c r="B2604" s="40"/>
      <c r="C2604" s="41" t="s">
        <v>5238</v>
      </c>
      <c r="D2604" s="42" t="s">
        <v>21</v>
      </c>
      <c r="E2604" s="43">
        <v>88.21</v>
      </c>
      <c r="F2604" s="43">
        <v>8.68</v>
      </c>
      <c r="G2604" s="43">
        <v>96.89</v>
      </c>
      <c r="H2604" s="19">
        <f t="shared" si="40"/>
        <v>9</v>
      </c>
    </row>
    <row r="2605" spans="1:8" ht="45" x14ac:dyDescent="0.25">
      <c r="A2605" s="40" t="s">
        <v>5239</v>
      </c>
      <c r="B2605" s="40"/>
      <c r="C2605" s="41" t="s">
        <v>5240</v>
      </c>
      <c r="D2605" s="42" t="s">
        <v>21</v>
      </c>
      <c r="E2605" s="43">
        <v>47.77</v>
      </c>
      <c r="F2605" s="43">
        <v>17.350000000000001</v>
      </c>
      <c r="G2605" s="43">
        <v>65.12</v>
      </c>
      <c r="H2605" s="19">
        <f t="shared" si="40"/>
        <v>9</v>
      </c>
    </row>
    <row r="2606" spans="1:8" ht="45" x14ac:dyDescent="0.25">
      <c r="A2606" s="40" t="s">
        <v>5241</v>
      </c>
      <c r="B2606" s="40"/>
      <c r="C2606" s="41" t="s">
        <v>5242</v>
      </c>
      <c r="D2606" s="42" t="s">
        <v>21</v>
      </c>
      <c r="E2606" s="43">
        <v>86.45</v>
      </c>
      <c r="F2606" s="43">
        <v>17.350000000000001</v>
      </c>
      <c r="G2606" s="43">
        <v>103.8</v>
      </c>
      <c r="H2606" s="19">
        <f t="shared" si="40"/>
        <v>9</v>
      </c>
    </row>
    <row r="2607" spans="1:8" ht="45" x14ac:dyDescent="0.25">
      <c r="A2607" s="40" t="s">
        <v>5243</v>
      </c>
      <c r="B2607" s="40"/>
      <c r="C2607" s="41" t="s">
        <v>5244</v>
      </c>
      <c r="D2607" s="42" t="s">
        <v>21</v>
      </c>
      <c r="E2607" s="43">
        <v>42.84</v>
      </c>
      <c r="F2607" s="43">
        <v>8.68</v>
      </c>
      <c r="G2607" s="43">
        <v>51.52</v>
      </c>
      <c r="H2607" s="19">
        <f t="shared" si="40"/>
        <v>9</v>
      </c>
    </row>
    <row r="2608" spans="1:8" ht="45" x14ac:dyDescent="0.25">
      <c r="A2608" s="40" t="s">
        <v>5245</v>
      </c>
      <c r="B2608" s="40"/>
      <c r="C2608" s="41" t="s">
        <v>5246</v>
      </c>
      <c r="D2608" s="42" t="s">
        <v>21</v>
      </c>
      <c r="E2608" s="43">
        <v>52.77</v>
      </c>
      <c r="F2608" s="43">
        <v>17.350000000000001</v>
      </c>
      <c r="G2608" s="43">
        <v>70.12</v>
      </c>
      <c r="H2608" s="19">
        <f t="shared" si="40"/>
        <v>9</v>
      </c>
    </row>
    <row r="2609" spans="1:8" x14ac:dyDescent="0.25">
      <c r="A2609" s="40" t="s">
        <v>5247</v>
      </c>
      <c r="B2609" s="40"/>
      <c r="C2609" s="41" t="s">
        <v>5248</v>
      </c>
      <c r="D2609" s="42"/>
      <c r="E2609" s="43"/>
      <c r="F2609" s="43"/>
      <c r="G2609" s="43"/>
      <c r="H2609" s="19">
        <f t="shared" si="40"/>
        <v>5</v>
      </c>
    </row>
    <row r="2610" spans="1:8" ht="30" x14ac:dyDescent="0.25">
      <c r="A2610" s="40" t="s">
        <v>5249</v>
      </c>
      <c r="B2610" s="40"/>
      <c r="C2610" s="41" t="s">
        <v>5250</v>
      </c>
      <c r="D2610" s="42" t="s">
        <v>21</v>
      </c>
      <c r="E2610" s="43">
        <v>59.65</v>
      </c>
      <c r="F2610" s="43">
        <v>61.01</v>
      </c>
      <c r="G2610" s="43">
        <v>120.66</v>
      </c>
      <c r="H2610" s="19">
        <f t="shared" si="40"/>
        <v>9</v>
      </c>
    </row>
    <row r="2611" spans="1:8" ht="30" x14ac:dyDescent="0.25">
      <c r="A2611" s="40" t="s">
        <v>5251</v>
      </c>
      <c r="B2611" s="40"/>
      <c r="C2611" s="41" t="s">
        <v>5252</v>
      </c>
      <c r="D2611" s="42" t="s">
        <v>21</v>
      </c>
      <c r="E2611" s="43">
        <v>869.99</v>
      </c>
      <c r="F2611" s="43">
        <v>61.01</v>
      </c>
      <c r="G2611" s="43">
        <v>931</v>
      </c>
      <c r="H2611" s="19">
        <f t="shared" si="40"/>
        <v>9</v>
      </c>
    </row>
    <row r="2612" spans="1:8" ht="30" x14ac:dyDescent="0.25">
      <c r="A2612" s="40" t="s">
        <v>5253</v>
      </c>
      <c r="B2612" s="40"/>
      <c r="C2612" s="41" t="s">
        <v>5254</v>
      </c>
      <c r="D2612" s="42" t="s">
        <v>21</v>
      </c>
      <c r="E2612" s="43">
        <v>537.28</v>
      </c>
      <c r="F2612" s="43">
        <v>61.01</v>
      </c>
      <c r="G2612" s="43">
        <v>598.29</v>
      </c>
      <c r="H2612" s="19">
        <f t="shared" si="40"/>
        <v>9</v>
      </c>
    </row>
    <row r="2613" spans="1:8" ht="30" x14ac:dyDescent="0.25">
      <c r="A2613" s="40" t="s">
        <v>5255</v>
      </c>
      <c r="B2613" s="40"/>
      <c r="C2613" s="41" t="s">
        <v>5256</v>
      </c>
      <c r="D2613" s="42" t="s">
        <v>21</v>
      </c>
      <c r="E2613" s="43">
        <v>2102.04</v>
      </c>
      <c r="F2613" s="43">
        <v>264.92</v>
      </c>
      <c r="G2613" s="43">
        <v>2366.96</v>
      </c>
      <c r="H2613" s="19">
        <f t="shared" si="40"/>
        <v>9</v>
      </c>
    </row>
    <row r="2614" spans="1:8" ht="30" x14ac:dyDescent="0.25">
      <c r="A2614" s="40" t="s">
        <v>5257</v>
      </c>
      <c r="B2614" s="40"/>
      <c r="C2614" s="41" t="s">
        <v>5258</v>
      </c>
      <c r="D2614" s="42" t="s">
        <v>21</v>
      </c>
      <c r="E2614" s="43">
        <v>2398.6</v>
      </c>
      <c r="F2614" s="43">
        <v>98.01</v>
      </c>
      <c r="G2614" s="43">
        <v>2496.61</v>
      </c>
      <c r="H2614" s="19">
        <f t="shared" si="40"/>
        <v>9</v>
      </c>
    </row>
    <row r="2615" spans="1:8" ht="30" x14ac:dyDescent="0.25">
      <c r="A2615" s="40" t="s">
        <v>5259</v>
      </c>
      <c r="B2615" s="40"/>
      <c r="C2615" s="41" t="s">
        <v>5260</v>
      </c>
      <c r="D2615" s="42" t="s">
        <v>21</v>
      </c>
      <c r="E2615" s="43">
        <v>2081.65</v>
      </c>
      <c r="F2615" s="43">
        <v>98.01</v>
      </c>
      <c r="G2615" s="43">
        <v>2179.66</v>
      </c>
      <c r="H2615" s="19">
        <f t="shared" si="40"/>
        <v>9</v>
      </c>
    </row>
    <row r="2616" spans="1:8" ht="30" x14ac:dyDescent="0.25">
      <c r="A2616" s="40" t="s">
        <v>5261</v>
      </c>
      <c r="B2616" s="40"/>
      <c r="C2616" s="41" t="s">
        <v>5262</v>
      </c>
      <c r="D2616" s="42" t="s">
        <v>21</v>
      </c>
      <c r="E2616" s="43">
        <v>623.17999999999995</v>
      </c>
      <c r="F2616" s="43">
        <v>63.19</v>
      </c>
      <c r="G2616" s="43">
        <v>686.37</v>
      </c>
      <c r="H2616" s="19">
        <f t="shared" si="40"/>
        <v>9</v>
      </c>
    </row>
    <row r="2617" spans="1:8" ht="30" x14ac:dyDescent="0.25">
      <c r="A2617" s="40" t="s">
        <v>5263</v>
      </c>
      <c r="B2617" s="40"/>
      <c r="C2617" s="41" t="s">
        <v>5264</v>
      </c>
      <c r="D2617" s="42" t="s">
        <v>21</v>
      </c>
      <c r="E2617" s="43">
        <v>718.65</v>
      </c>
      <c r="F2617" s="43">
        <v>63.19</v>
      </c>
      <c r="G2617" s="43">
        <v>781.84</v>
      </c>
      <c r="H2617" s="19">
        <f t="shared" si="40"/>
        <v>9</v>
      </c>
    </row>
    <row r="2618" spans="1:8" ht="30" x14ac:dyDescent="0.25">
      <c r="A2618" s="40" t="s">
        <v>5265</v>
      </c>
      <c r="B2618" s="40"/>
      <c r="C2618" s="41" t="s">
        <v>5266</v>
      </c>
      <c r="D2618" s="42" t="s">
        <v>21</v>
      </c>
      <c r="E2618" s="43">
        <v>1605.58</v>
      </c>
      <c r="F2618" s="43">
        <v>98.01</v>
      </c>
      <c r="G2618" s="43">
        <v>1703.59</v>
      </c>
      <c r="H2618" s="19">
        <f t="shared" si="40"/>
        <v>9</v>
      </c>
    </row>
    <row r="2619" spans="1:8" ht="30" x14ac:dyDescent="0.25">
      <c r="A2619" s="40" t="s">
        <v>5267</v>
      </c>
      <c r="B2619" s="40"/>
      <c r="C2619" s="41" t="s">
        <v>5268</v>
      </c>
      <c r="D2619" s="42" t="s">
        <v>21</v>
      </c>
      <c r="E2619" s="43">
        <v>1669.23</v>
      </c>
      <c r="F2619" s="43">
        <v>439.36</v>
      </c>
      <c r="G2619" s="43">
        <v>2108.59</v>
      </c>
      <c r="H2619" s="19">
        <f t="shared" si="40"/>
        <v>9</v>
      </c>
    </row>
    <row r="2620" spans="1:8" ht="30" x14ac:dyDescent="0.25">
      <c r="A2620" s="40" t="s">
        <v>5269</v>
      </c>
      <c r="B2620" s="40"/>
      <c r="C2620" s="41" t="s">
        <v>5270</v>
      </c>
      <c r="D2620" s="42" t="s">
        <v>21</v>
      </c>
      <c r="E2620" s="43">
        <v>1038.79</v>
      </c>
      <c r="F2620" s="43">
        <v>98.01</v>
      </c>
      <c r="G2620" s="43">
        <v>1136.8</v>
      </c>
      <c r="H2620" s="19">
        <f t="shared" si="40"/>
        <v>9</v>
      </c>
    </row>
    <row r="2621" spans="1:8" x14ac:dyDescent="0.25">
      <c r="A2621" s="40" t="s">
        <v>5271</v>
      </c>
      <c r="B2621" s="40"/>
      <c r="C2621" s="41" t="s">
        <v>5272</v>
      </c>
      <c r="D2621" s="42"/>
      <c r="E2621" s="43"/>
      <c r="F2621" s="43"/>
      <c r="G2621" s="43"/>
      <c r="H2621" s="19">
        <f t="shared" si="40"/>
        <v>5</v>
      </c>
    </row>
    <row r="2622" spans="1:8" ht="30" x14ac:dyDescent="0.25">
      <c r="A2622" s="40" t="s">
        <v>5273</v>
      </c>
      <c r="B2622" s="40"/>
      <c r="C2622" s="41" t="s">
        <v>5274</v>
      </c>
      <c r="D2622" s="42" t="s">
        <v>21</v>
      </c>
      <c r="E2622" s="43">
        <v>615.64</v>
      </c>
      <c r="F2622" s="43">
        <v>30.51</v>
      </c>
      <c r="G2622" s="43">
        <v>646.15</v>
      </c>
      <c r="H2622" s="19">
        <f t="shared" si="40"/>
        <v>9</v>
      </c>
    </row>
    <row r="2623" spans="1:8" ht="30" x14ac:dyDescent="0.25">
      <c r="A2623" s="40" t="s">
        <v>5275</v>
      </c>
      <c r="B2623" s="40"/>
      <c r="C2623" s="41" t="s">
        <v>5276</v>
      </c>
      <c r="D2623" s="42" t="s">
        <v>21</v>
      </c>
      <c r="E2623" s="43">
        <v>116.85</v>
      </c>
      <c r="F2623" s="43">
        <v>13.01</v>
      </c>
      <c r="G2623" s="43">
        <v>129.86000000000001</v>
      </c>
      <c r="H2623" s="19">
        <f t="shared" si="40"/>
        <v>9</v>
      </c>
    </row>
    <row r="2624" spans="1:8" ht="30" x14ac:dyDescent="0.25">
      <c r="A2624" s="40" t="s">
        <v>5277</v>
      </c>
      <c r="B2624" s="40"/>
      <c r="C2624" s="41" t="s">
        <v>5278</v>
      </c>
      <c r="D2624" s="42" t="s">
        <v>21</v>
      </c>
      <c r="E2624" s="43">
        <v>52.91</v>
      </c>
      <c r="F2624" s="43">
        <v>13.01</v>
      </c>
      <c r="G2624" s="43">
        <v>65.92</v>
      </c>
      <c r="H2624" s="19">
        <f t="shared" si="40"/>
        <v>9</v>
      </c>
    </row>
    <row r="2625" spans="1:8" ht="30" x14ac:dyDescent="0.25">
      <c r="A2625" s="40" t="s">
        <v>5279</v>
      </c>
      <c r="B2625" s="40"/>
      <c r="C2625" s="41" t="s">
        <v>5280</v>
      </c>
      <c r="D2625" s="42" t="s">
        <v>21</v>
      </c>
      <c r="E2625" s="43">
        <v>493.58</v>
      </c>
      <c r="F2625" s="43">
        <v>30.51</v>
      </c>
      <c r="G2625" s="43">
        <v>524.09</v>
      </c>
      <c r="H2625" s="19">
        <f t="shared" si="40"/>
        <v>9</v>
      </c>
    </row>
    <row r="2626" spans="1:8" ht="30" x14ac:dyDescent="0.25">
      <c r="A2626" s="40" t="s">
        <v>5281</v>
      </c>
      <c r="B2626" s="40"/>
      <c r="C2626" s="41" t="s">
        <v>5282</v>
      </c>
      <c r="D2626" s="42" t="s">
        <v>21</v>
      </c>
      <c r="E2626" s="43">
        <v>467.35</v>
      </c>
      <c r="F2626" s="43">
        <v>30.51</v>
      </c>
      <c r="G2626" s="43">
        <v>497.86</v>
      </c>
      <c r="H2626" s="19">
        <f t="shared" si="40"/>
        <v>9</v>
      </c>
    </row>
    <row r="2627" spans="1:8" ht="30" x14ac:dyDescent="0.25">
      <c r="A2627" s="40" t="s">
        <v>5283</v>
      </c>
      <c r="B2627" s="40"/>
      <c r="C2627" s="41" t="s">
        <v>5284</v>
      </c>
      <c r="D2627" s="42" t="s">
        <v>21</v>
      </c>
      <c r="E2627" s="43">
        <v>141.71</v>
      </c>
      <c r="F2627" s="43">
        <v>21.69</v>
      </c>
      <c r="G2627" s="43">
        <v>163.4</v>
      </c>
      <c r="H2627" s="19">
        <f t="shared" si="40"/>
        <v>9</v>
      </c>
    </row>
    <row r="2628" spans="1:8" ht="30" x14ac:dyDescent="0.25">
      <c r="A2628" s="40" t="s">
        <v>8306</v>
      </c>
      <c r="B2628" s="40"/>
      <c r="C2628" s="41" t="s">
        <v>8307</v>
      </c>
      <c r="D2628" s="42" t="s">
        <v>21</v>
      </c>
      <c r="E2628" s="43">
        <v>273.12</v>
      </c>
      <c r="F2628" s="43">
        <v>30.51</v>
      </c>
      <c r="G2628" s="43">
        <v>303.63</v>
      </c>
      <c r="H2628" s="19">
        <f t="shared" si="40"/>
        <v>9</v>
      </c>
    </row>
    <row r="2629" spans="1:8" ht="30" x14ac:dyDescent="0.25">
      <c r="A2629" s="40" t="s">
        <v>5285</v>
      </c>
      <c r="B2629" s="40"/>
      <c r="C2629" s="41" t="s">
        <v>5286</v>
      </c>
      <c r="D2629" s="42" t="s">
        <v>21</v>
      </c>
      <c r="E2629" s="43">
        <v>89.05</v>
      </c>
      <c r="F2629" s="43">
        <v>13.01</v>
      </c>
      <c r="G2629" s="43">
        <v>102.06</v>
      </c>
      <c r="H2629" s="19">
        <f t="shared" si="40"/>
        <v>9</v>
      </c>
    </row>
    <row r="2630" spans="1:8" ht="30" x14ac:dyDescent="0.25">
      <c r="A2630" s="40" t="s">
        <v>5287</v>
      </c>
      <c r="B2630" s="40"/>
      <c r="C2630" s="41" t="s">
        <v>5288</v>
      </c>
      <c r="D2630" s="42" t="s">
        <v>21</v>
      </c>
      <c r="E2630" s="43">
        <v>124.75</v>
      </c>
      <c r="F2630" s="43">
        <v>13.01</v>
      </c>
      <c r="G2630" s="43">
        <v>137.76</v>
      </c>
      <c r="H2630" s="19">
        <f t="shared" si="40"/>
        <v>9</v>
      </c>
    </row>
    <row r="2631" spans="1:8" ht="30" x14ac:dyDescent="0.25">
      <c r="A2631" s="40" t="s">
        <v>5289</v>
      </c>
      <c r="B2631" s="40"/>
      <c r="C2631" s="41" t="s">
        <v>5290</v>
      </c>
      <c r="D2631" s="42" t="s">
        <v>21</v>
      </c>
      <c r="E2631" s="43">
        <v>8822.3799999999992</v>
      </c>
      <c r="F2631" s="43">
        <v>30.51</v>
      </c>
      <c r="G2631" s="43">
        <v>8852.89</v>
      </c>
      <c r="H2631" s="19">
        <f t="shared" si="40"/>
        <v>9</v>
      </c>
    </row>
    <row r="2632" spans="1:8" ht="45" x14ac:dyDescent="0.25">
      <c r="A2632" s="40" t="s">
        <v>5291</v>
      </c>
      <c r="B2632" s="40"/>
      <c r="C2632" s="41" t="s">
        <v>5292</v>
      </c>
      <c r="D2632" s="42" t="s">
        <v>21</v>
      </c>
      <c r="E2632" s="43">
        <v>1358.06</v>
      </c>
      <c r="F2632" s="43">
        <v>30.51</v>
      </c>
      <c r="G2632" s="43">
        <v>1388.57</v>
      </c>
      <c r="H2632" s="19">
        <f t="shared" si="40"/>
        <v>9</v>
      </c>
    </row>
    <row r="2633" spans="1:8" ht="30" x14ac:dyDescent="0.25">
      <c r="A2633" s="40" t="s">
        <v>5293</v>
      </c>
      <c r="B2633" s="40"/>
      <c r="C2633" s="41" t="s">
        <v>5294</v>
      </c>
      <c r="D2633" s="42" t="s">
        <v>21</v>
      </c>
      <c r="E2633" s="43">
        <v>945.83</v>
      </c>
      <c r="F2633" s="43">
        <v>30.51</v>
      </c>
      <c r="G2633" s="43">
        <v>976.34</v>
      </c>
      <c r="H2633" s="19">
        <f t="shared" ref="H2633:H2696" si="41">LEN(A2633)</f>
        <v>9</v>
      </c>
    </row>
    <row r="2634" spans="1:8" ht="30" x14ac:dyDescent="0.25">
      <c r="A2634" s="40" t="s">
        <v>5295</v>
      </c>
      <c r="B2634" s="40"/>
      <c r="C2634" s="41" t="s">
        <v>5296</v>
      </c>
      <c r="D2634" s="42" t="s">
        <v>21</v>
      </c>
      <c r="E2634" s="43">
        <v>1441.8</v>
      </c>
      <c r="F2634" s="43">
        <v>30.51</v>
      </c>
      <c r="G2634" s="43">
        <v>1472.31</v>
      </c>
      <c r="H2634" s="19">
        <f t="shared" si="41"/>
        <v>9</v>
      </c>
    </row>
    <row r="2635" spans="1:8" ht="45" x14ac:dyDescent="0.25">
      <c r="A2635" s="40" t="s">
        <v>5297</v>
      </c>
      <c r="B2635" s="40"/>
      <c r="C2635" s="41" t="s">
        <v>5298</v>
      </c>
      <c r="D2635" s="42" t="s">
        <v>21</v>
      </c>
      <c r="E2635" s="43">
        <v>947.34</v>
      </c>
      <c r="F2635" s="43">
        <v>30.51</v>
      </c>
      <c r="G2635" s="43">
        <v>977.85</v>
      </c>
      <c r="H2635" s="19">
        <f t="shared" si="41"/>
        <v>9</v>
      </c>
    </row>
    <row r="2636" spans="1:8" ht="30" x14ac:dyDescent="0.25">
      <c r="A2636" s="40" t="s">
        <v>5299</v>
      </c>
      <c r="B2636" s="40"/>
      <c r="C2636" s="41" t="s">
        <v>5300</v>
      </c>
      <c r="D2636" s="42" t="s">
        <v>21</v>
      </c>
      <c r="E2636" s="43">
        <v>118.82</v>
      </c>
      <c r="F2636" s="43">
        <v>30.51</v>
      </c>
      <c r="G2636" s="43">
        <v>149.33000000000001</v>
      </c>
      <c r="H2636" s="19">
        <f t="shared" si="41"/>
        <v>9</v>
      </c>
    </row>
    <row r="2637" spans="1:8" ht="30" x14ac:dyDescent="0.25">
      <c r="A2637" s="40" t="s">
        <v>5301</v>
      </c>
      <c r="B2637" s="40"/>
      <c r="C2637" s="41" t="s">
        <v>5302</v>
      </c>
      <c r="D2637" s="42" t="s">
        <v>21</v>
      </c>
      <c r="E2637" s="43">
        <v>1140.97</v>
      </c>
      <c r="F2637" s="43">
        <v>30.51</v>
      </c>
      <c r="G2637" s="43">
        <v>1171.48</v>
      </c>
      <c r="H2637" s="19">
        <f t="shared" si="41"/>
        <v>9</v>
      </c>
    </row>
    <row r="2638" spans="1:8" x14ac:dyDescent="0.25">
      <c r="A2638" s="40" t="s">
        <v>5303</v>
      </c>
      <c r="B2638" s="40"/>
      <c r="C2638" s="41" t="s">
        <v>5304</v>
      </c>
      <c r="D2638" s="42"/>
      <c r="E2638" s="43"/>
      <c r="F2638" s="43"/>
      <c r="G2638" s="43"/>
      <c r="H2638" s="19">
        <f t="shared" si="41"/>
        <v>5</v>
      </c>
    </row>
    <row r="2639" spans="1:8" ht="30" x14ac:dyDescent="0.25">
      <c r="A2639" s="40" t="s">
        <v>5305</v>
      </c>
      <c r="B2639" s="40"/>
      <c r="C2639" s="41" t="s">
        <v>5306</v>
      </c>
      <c r="D2639" s="42" t="s">
        <v>21</v>
      </c>
      <c r="E2639" s="43">
        <v>1367.5</v>
      </c>
      <c r="F2639" s="43">
        <v>21.69</v>
      </c>
      <c r="G2639" s="43">
        <v>1389.19</v>
      </c>
      <c r="H2639" s="19">
        <f t="shared" si="41"/>
        <v>9</v>
      </c>
    </row>
    <row r="2640" spans="1:8" ht="30" x14ac:dyDescent="0.25">
      <c r="A2640" s="40" t="s">
        <v>5307</v>
      </c>
      <c r="B2640" s="40"/>
      <c r="C2640" s="41" t="s">
        <v>5308</v>
      </c>
      <c r="D2640" s="42" t="s">
        <v>21</v>
      </c>
      <c r="E2640" s="43">
        <v>632</v>
      </c>
      <c r="F2640" s="43">
        <v>21.69</v>
      </c>
      <c r="G2640" s="43">
        <v>653.69000000000005</v>
      </c>
      <c r="H2640" s="19">
        <f t="shared" si="41"/>
        <v>9</v>
      </c>
    </row>
    <row r="2641" spans="1:8" ht="30" x14ac:dyDescent="0.25">
      <c r="A2641" s="40" t="s">
        <v>5311</v>
      </c>
      <c r="B2641" s="40"/>
      <c r="C2641" s="41" t="s">
        <v>5312</v>
      </c>
      <c r="D2641" s="42" t="s">
        <v>21</v>
      </c>
      <c r="E2641" s="43">
        <v>558.08000000000004</v>
      </c>
      <c r="F2641" s="43">
        <v>21.69</v>
      </c>
      <c r="G2641" s="43">
        <v>579.77</v>
      </c>
      <c r="H2641" s="19">
        <f t="shared" si="41"/>
        <v>9</v>
      </c>
    </row>
    <row r="2642" spans="1:8" ht="30" x14ac:dyDescent="0.25">
      <c r="A2642" s="40" t="s">
        <v>5313</v>
      </c>
      <c r="B2642" s="40"/>
      <c r="C2642" s="41" t="s">
        <v>5314</v>
      </c>
      <c r="D2642" s="42" t="s">
        <v>21</v>
      </c>
      <c r="E2642" s="43">
        <v>380.98</v>
      </c>
      <c r="F2642" s="43">
        <v>21.69</v>
      </c>
      <c r="G2642" s="43">
        <v>402.67</v>
      </c>
      <c r="H2642" s="19">
        <f t="shared" si="41"/>
        <v>9</v>
      </c>
    </row>
    <row r="2643" spans="1:8" ht="30" x14ac:dyDescent="0.25">
      <c r="A2643" s="40" t="s">
        <v>5315</v>
      </c>
      <c r="B2643" s="40"/>
      <c r="C2643" s="41" t="s">
        <v>5316</v>
      </c>
      <c r="D2643" s="42" t="s">
        <v>21</v>
      </c>
      <c r="E2643" s="43">
        <v>1315.47</v>
      </c>
      <c r="F2643" s="43">
        <v>21.69</v>
      </c>
      <c r="G2643" s="43">
        <v>1337.16</v>
      </c>
      <c r="H2643" s="19">
        <f t="shared" si="41"/>
        <v>9</v>
      </c>
    </row>
    <row r="2644" spans="1:8" x14ac:dyDescent="0.25">
      <c r="A2644" s="40" t="s">
        <v>5317</v>
      </c>
      <c r="B2644" s="40"/>
      <c r="C2644" s="41" t="s">
        <v>5318</v>
      </c>
      <c r="D2644" s="42"/>
      <c r="E2644" s="43"/>
      <c r="F2644" s="43"/>
      <c r="G2644" s="43"/>
      <c r="H2644" s="19">
        <f t="shared" si="41"/>
        <v>5</v>
      </c>
    </row>
    <row r="2645" spans="1:8" ht="30" x14ac:dyDescent="0.25">
      <c r="A2645" s="40" t="s">
        <v>5321</v>
      </c>
      <c r="B2645" s="40"/>
      <c r="C2645" s="41" t="s">
        <v>5322</v>
      </c>
      <c r="D2645" s="42" t="s">
        <v>21</v>
      </c>
      <c r="E2645" s="43">
        <v>278.08999999999997</v>
      </c>
      <c r="F2645" s="43">
        <v>17.350000000000001</v>
      </c>
      <c r="G2645" s="43">
        <v>295.44</v>
      </c>
      <c r="H2645" s="19">
        <f t="shared" si="41"/>
        <v>9</v>
      </c>
    </row>
    <row r="2646" spans="1:8" ht="30" x14ac:dyDescent="0.25">
      <c r="A2646" s="40" t="s">
        <v>5323</v>
      </c>
      <c r="B2646" s="40"/>
      <c r="C2646" s="41" t="s">
        <v>5324</v>
      </c>
      <c r="D2646" s="42" t="s">
        <v>21</v>
      </c>
      <c r="E2646" s="43">
        <v>225.58</v>
      </c>
      <c r="F2646" s="43">
        <v>17.350000000000001</v>
      </c>
      <c r="G2646" s="43">
        <v>242.93</v>
      </c>
      <c r="H2646" s="19">
        <f t="shared" si="41"/>
        <v>9</v>
      </c>
    </row>
    <row r="2647" spans="1:8" ht="30" x14ac:dyDescent="0.25">
      <c r="A2647" s="40" t="s">
        <v>5325</v>
      </c>
      <c r="B2647" s="40"/>
      <c r="C2647" s="41" t="s">
        <v>5326</v>
      </c>
      <c r="D2647" s="42" t="s">
        <v>21</v>
      </c>
      <c r="E2647" s="43">
        <v>235.76</v>
      </c>
      <c r="F2647" s="43">
        <v>17.350000000000001</v>
      </c>
      <c r="G2647" s="43">
        <v>253.11</v>
      </c>
      <c r="H2647" s="19">
        <f t="shared" si="41"/>
        <v>9</v>
      </c>
    </row>
    <row r="2648" spans="1:8" ht="30" x14ac:dyDescent="0.25">
      <c r="A2648" s="40" t="s">
        <v>5327</v>
      </c>
      <c r="B2648" s="40"/>
      <c r="C2648" s="41" t="s">
        <v>5328</v>
      </c>
      <c r="D2648" s="42" t="s">
        <v>21</v>
      </c>
      <c r="E2648" s="43">
        <v>119.18</v>
      </c>
      <c r="F2648" s="43">
        <v>17.350000000000001</v>
      </c>
      <c r="G2648" s="43">
        <v>136.53</v>
      </c>
      <c r="H2648" s="19">
        <f t="shared" si="41"/>
        <v>9</v>
      </c>
    </row>
    <row r="2649" spans="1:8" x14ac:dyDescent="0.25">
      <c r="A2649" s="40" t="s">
        <v>5329</v>
      </c>
      <c r="B2649" s="40"/>
      <c r="C2649" s="41" t="s">
        <v>5330</v>
      </c>
      <c r="D2649" s="42"/>
      <c r="E2649" s="43"/>
      <c r="F2649" s="43"/>
      <c r="G2649" s="43"/>
      <c r="H2649" s="19">
        <f t="shared" si="41"/>
        <v>5</v>
      </c>
    </row>
    <row r="2650" spans="1:8" ht="45" x14ac:dyDescent="0.25">
      <c r="A2650" s="40" t="s">
        <v>5331</v>
      </c>
      <c r="B2650" s="40"/>
      <c r="C2650" s="41" t="s">
        <v>5332</v>
      </c>
      <c r="D2650" s="42" t="s">
        <v>21</v>
      </c>
      <c r="E2650" s="43">
        <v>175.27</v>
      </c>
      <c r="F2650" s="43">
        <v>17.350000000000001</v>
      </c>
      <c r="G2650" s="43">
        <v>192.62</v>
      </c>
      <c r="H2650" s="19">
        <f t="shared" si="41"/>
        <v>9</v>
      </c>
    </row>
    <row r="2651" spans="1:8" ht="30" x14ac:dyDescent="0.25">
      <c r="A2651" s="40" t="s">
        <v>5333</v>
      </c>
      <c r="B2651" s="40"/>
      <c r="C2651" s="41" t="s">
        <v>5334</v>
      </c>
      <c r="D2651" s="42" t="s">
        <v>21</v>
      </c>
      <c r="E2651" s="43">
        <v>48.97</v>
      </c>
      <c r="F2651" s="43">
        <v>17.350000000000001</v>
      </c>
      <c r="G2651" s="43">
        <v>66.319999999999993</v>
      </c>
      <c r="H2651" s="19">
        <f t="shared" si="41"/>
        <v>9</v>
      </c>
    </row>
    <row r="2652" spans="1:8" ht="45" x14ac:dyDescent="0.25">
      <c r="A2652" s="40" t="s">
        <v>5335</v>
      </c>
      <c r="B2652" s="40"/>
      <c r="C2652" s="41" t="s">
        <v>5336</v>
      </c>
      <c r="D2652" s="42" t="s">
        <v>21</v>
      </c>
      <c r="E2652" s="43">
        <v>169.51</v>
      </c>
      <c r="F2652" s="43">
        <v>17.350000000000001</v>
      </c>
      <c r="G2652" s="43">
        <v>186.86</v>
      </c>
      <c r="H2652" s="19">
        <f t="shared" si="41"/>
        <v>9</v>
      </c>
    </row>
    <row r="2653" spans="1:8" ht="45" x14ac:dyDescent="0.25">
      <c r="A2653" s="40" t="s">
        <v>5337</v>
      </c>
      <c r="B2653" s="40"/>
      <c r="C2653" s="41" t="s">
        <v>5338</v>
      </c>
      <c r="D2653" s="42" t="s">
        <v>21</v>
      </c>
      <c r="E2653" s="43">
        <v>64.23</v>
      </c>
      <c r="F2653" s="43">
        <v>21.69</v>
      </c>
      <c r="G2653" s="43">
        <v>85.92</v>
      </c>
      <c r="H2653" s="19">
        <f t="shared" si="41"/>
        <v>9</v>
      </c>
    </row>
    <row r="2654" spans="1:8" ht="45" x14ac:dyDescent="0.25">
      <c r="A2654" s="40" t="s">
        <v>5339</v>
      </c>
      <c r="B2654" s="40"/>
      <c r="C2654" s="41" t="s">
        <v>5340</v>
      </c>
      <c r="D2654" s="42" t="s">
        <v>21</v>
      </c>
      <c r="E2654" s="43">
        <v>81.16</v>
      </c>
      <c r="F2654" s="43">
        <v>17.350000000000001</v>
      </c>
      <c r="G2654" s="43">
        <v>98.51</v>
      </c>
      <c r="H2654" s="19">
        <f t="shared" si="41"/>
        <v>9</v>
      </c>
    </row>
    <row r="2655" spans="1:8" ht="45" x14ac:dyDescent="0.25">
      <c r="A2655" s="40" t="s">
        <v>5341</v>
      </c>
      <c r="B2655" s="40"/>
      <c r="C2655" s="41" t="s">
        <v>5342</v>
      </c>
      <c r="D2655" s="42" t="s">
        <v>21</v>
      </c>
      <c r="E2655" s="43">
        <v>154.16999999999999</v>
      </c>
      <c r="F2655" s="43">
        <v>17.350000000000001</v>
      </c>
      <c r="G2655" s="43">
        <v>171.52</v>
      </c>
      <c r="H2655" s="19">
        <f t="shared" si="41"/>
        <v>9</v>
      </c>
    </row>
    <row r="2656" spans="1:8" ht="45" x14ac:dyDescent="0.25">
      <c r="A2656" s="40" t="s">
        <v>5343</v>
      </c>
      <c r="B2656" s="40"/>
      <c r="C2656" s="41" t="s">
        <v>5344</v>
      </c>
      <c r="D2656" s="42" t="s">
        <v>21</v>
      </c>
      <c r="E2656" s="43">
        <v>202.08</v>
      </c>
      <c r="F2656" s="43">
        <v>17.350000000000001</v>
      </c>
      <c r="G2656" s="43">
        <v>219.43</v>
      </c>
      <c r="H2656" s="19">
        <f t="shared" si="41"/>
        <v>9</v>
      </c>
    </row>
    <row r="2657" spans="1:8" ht="45" x14ac:dyDescent="0.25">
      <c r="A2657" s="40" t="s">
        <v>5345</v>
      </c>
      <c r="B2657" s="40"/>
      <c r="C2657" s="41" t="s">
        <v>5346</v>
      </c>
      <c r="D2657" s="42" t="s">
        <v>21</v>
      </c>
      <c r="E2657" s="43">
        <v>161.09</v>
      </c>
      <c r="F2657" s="43">
        <v>13.01</v>
      </c>
      <c r="G2657" s="43">
        <v>174.1</v>
      </c>
      <c r="H2657" s="19">
        <f t="shared" si="41"/>
        <v>9</v>
      </c>
    </row>
    <row r="2658" spans="1:8" ht="45" x14ac:dyDescent="0.25">
      <c r="A2658" s="40" t="s">
        <v>5347</v>
      </c>
      <c r="B2658" s="40"/>
      <c r="C2658" s="41" t="s">
        <v>5348</v>
      </c>
      <c r="D2658" s="42" t="s">
        <v>21</v>
      </c>
      <c r="E2658" s="43">
        <v>78.489999999999995</v>
      </c>
      <c r="F2658" s="43">
        <v>13.01</v>
      </c>
      <c r="G2658" s="43">
        <v>91.5</v>
      </c>
      <c r="H2658" s="19">
        <f t="shared" si="41"/>
        <v>9</v>
      </c>
    </row>
    <row r="2659" spans="1:8" ht="45" x14ac:dyDescent="0.25">
      <c r="A2659" s="40" t="s">
        <v>5349</v>
      </c>
      <c r="B2659" s="40"/>
      <c r="C2659" s="41" t="s">
        <v>5350</v>
      </c>
      <c r="D2659" s="42" t="s">
        <v>21</v>
      </c>
      <c r="E2659" s="43">
        <v>138.91999999999999</v>
      </c>
      <c r="F2659" s="43">
        <v>17.350000000000001</v>
      </c>
      <c r="G2659" s="43">
        <v>156.27000000000001</v>
      </c>
      <c r="H2659" s="19">
        <f t="shared" si="41"/>
        <v>9</v>
      </c>
    </row>
    <row r="2660" spans="1:8" ht="30" x14ac:dyDescent="0.25">
      <c r="A2660" s="40" t="s">
        <v>5351</v>
      </c>
      <c r="B2660" s="40"/>
      <c r="C2660" s="41" t="s">
        <v>5352</v>
      </c>
      <c r="D2660" s="42" t="s">
        <v>21</v>
      </c>
      <c r="E2660" s="43">
        <v>76.599999999999994</v>
      </c>
      <c r="F2660" s="43">
        <v>21.69</v>
      </c>
      <c r="G2660" s="43">
        <v>98.29</v>
      </c>
      <c r="H2660" s="19">
        <f t="shared" si="41"/>
        <v>9</v>
      </c>
    </row>
    <row r="2661" spans="1:8" ht="45" x14ac:dyDescent="0.25">
      <c r="A2661" s="40" t="s">
        <v>5353</v>
      </c>
      <c r="B2661" s="40"/>
      <c r="C2661" s="41" t="s">
        <v>5354</v>
      </c>
      <c r="D2661" s="42" t="s">
        <v>21</v>
      </c>
      <c r="E2661" s="43">
        <v>133.69999999999999</v>
      </c>
      <c r="F2661" s="43">
        <v>21.69</v>
      </c>
      <c r="G2661" s="43">
        <v>155.38999999999999</v>
      </c>
      <c r="H2661" s="19">
        <f t="shared" si="41"/>
        <v>9</v>
      </c>
    </row>
    <row r="2662" spans="1:8" ht="45" x14ac:dyDescent="0.25">
      <c r="A2662" s="40" t="s">
        <v>5355</v>
      </c>
      <c r="B2662" s="40"/>
      <c r="C2662" s="41" t="s">
        <v>5356</v>
      </c>
      <c r="D2662" s="42" t="s">
        <v>21</v>
      </c>
      <c r="E2662" s="43">
        <v>192.66</v>
      </c>
      <c r="F2662" s="43">
        <v>21.69</v>
      </c>
      <c r="G2662" s="43">
        <v>214.35</v>
      </c>
      <c r="H2662" s="19">
        <f t="shared" si="41"/>
        <v>9</v>
      </c>
    </row>
    <row r="2663" spans="1:8" ht="45" x14ac:dyDescent="0.25">
      <c r="A2663" s="40" t="s">
        <v>5357</v>
      </c>
      <c r="B2663" s="40"/>
      <c r="C2663" s="41" t="s">
        <v>5358</v>
      </c>
      <c r="D2663" s="42" t="s">
        <v>21</v>
      </c>
      <c r="E2663" s="43">
        <v>140.18</v>
      </c>
      <c r="F2663" s="43">
        <v>21.69</v>
      </c>
      <c r="G2663" s="43">
        <v>161.87</v>
      </c>
      <c r="H2663" s="19">
        <f t="shared" si="41"/>
        <v>9</v>
      </c>
    </row>
    <row r="2664" spans="1:8" ht="30" x14ac:dyDescent="0.25">
      <c r="A2664" s="40" t="s">
        <v>5359</v>
      </c>
      <c r="B2664" s="40"/>
      <c r="C2664" s="41" t="s">
        <v>5360</v>
      </c>
      <c r="D2664" s="42" t="s">
        <v>21</v>
      </c>
      <c r="E2664" s="43">
        <v>73.150000000000006</v>
      </c>
      <c r="F2664" s="43">
        <v>21.69</v>
      </c>
      <c r="G2664" s="43">
        <v>94.84</v>
      </c>
      <c r="H2664" s="19">
        <f t="shared" si="41"/>
        <v>9</v>
      </c>
    </row>
    <row r="2665" spans="1:8" ht="45" x14ac:dyDescent="0.25">
      <c r="A2665" s="40" t="s">
        <v>5361</v>
      </c>
      <c r="B2665" s="40"/>
      <c r="C2665" s="41" t="s">
        <v>5362</v>
      </c>
      <c r="D2665" s="42" t="s">
        <v>21</v>
      </c>
      <c r="E2665" s="43">
        <v>55.56</v>
      </c>
      <c r="F2665" s="43">
        <v>17.350000000000001</v>
      </c>
      <c r="G2665" s="43">
        <v>72.91</v>
      </c>
      <c r="H2665" s="19">
        <f t="shared" si="41"/>
        <v>9</v>
      </c>
    </row>
    <row r="2666" spans="1:8" ht="30" x14ac:dyDescent="0.25">
      <c r="A2666" s="40" t="s">
        <v>5363</v>
      </c>
      <c r="B2666" s="40"/>
      <c r="C2666" s="41" t="s">
        <v>5364</v>
      </c>
      <c r="D2666" s="42" t="s">
        <v>21</v>
      </c>
      <c r="E2666" s="43">
        <v>117.6</v>
      </c>
      <c r="F2666" s="43">
        <v>17.350000000000001</v>
      </c>
      <c r="G2666" s="43">
        <v>134.94999999999999</v>
      </c>
      <c r="H2666" s="19">
        <f t="shared" si="41"/>
        <v>9</v>
      </c>
    </row>
    <row r="2667" spans="1:8" ht="45" x14ac:dyDescent="0.25">
      <c r="A2667" s="40" t="s">
        <v>5365</v>
      </c>
      <c r="B2667" s="40"/>
      <c r="C2667" s="41" t="s">
        <v>5366</v>
      </c>
      <c r="D2667" s="42" t="s">
        <v>21</v>
      </c>
      <c r="E2667" s="43">
        <v>403.36</v>
      </c>
      <c r="F2667" s="43">
        <v>17.350000000000001</v>
      </c>
      <c r="G2667" s="43">
        <v>420.71</v>
      </c>
      <c r="H2667" s="19">
        <f t="shared" si="41"/>
        <v>9</v>
      </c>
    </row>
    <row r="2668" spans="1:8" ht="45" x14ac:dyDescent="0.25">
      <c r="A2668" s="40" t="s">
        <v>5367</v>
      </c>
      <c r="B2668" s="40"/>
      <c r="C2668" s="41" t="s">
        <v>5368</v>
      </c>
      <c r="D2668" s="42" t="s">
        <v>21</v>
      </c>
      <c r="E2668" s="43">
        <v>293.49</v>
      </c>
      <c r="F2668" s="43">
        <v>17.350000000000001</v>
      </c>
      <c r="G2668" s="43">
        <v>310.83999999999997</v>
      </c>
      <c r="H2668" s="19">
        <f t="shared" si="41"/>
        <v>9</v>
      </c>
    </row>
    <row r="2669" spans="1:8" ht="45" x14ac:dyDescent="0.25">
      <c r="A2669" s="40" t="s">
        <v>5369</v>
      </c>
      <c r="B2669" s="40"/>
      <c r="C2669" s="41" t="s">
        <v>5370</v>
      </c>
      <c r="D2669" s="42" t="s">
        <v>21</v>
      </c>
      <c r="E2669" s="43">
        <v>152.18</v>
      </c>
      <c r="F2669" s="43">
        <v>17.350000000000001</v>
      </c>
      <c r="G2669" s="43">
        <v>169.53</v>
      </c>
      <c r="H2669" s="19">
        <f t="shared" si="41"/>
        <v>9</v>
      </c>
    </row>
    <row r="2670" spans="1:8" ht="30" x14ac:dyDescent="0.25">
      <c r="A2670" s="40" t="s">
        <v>5371</v>
      </c>
      <c r="B2670" s="40"/>
      <c r="C2670" s="41" t="s">
        <v>8308</v>
      </c>
      <c r="D2670" s="42" t="s">
        <v>21</v>
      </c>
      <c r="E2670" s="43">
        <v>126.13</v>
      </c>
      <c r="F2670" s="43">
        <v>17.350000000000001</v>
      </c>
      <c r="G2670" s="43">
        <v>143.47999999999999</v>
      </c>
      <c r="H2670" s="19">
        <f t="shared" si="41"/>
        <v>9</v>
      </c>
    </row>
    <row r="2671" spans="1:8" x14ac:dyDescent="0.25">
      <c r="A2671" s="40" t="s">
        <v>5373</v>
      </c>
      <c r="B2671" s="40"/>
      <c r="C2671" s="41" t="s">
        <v>5374</v>
      </c>
      <c r="D2671" s="42"/>
      <c r="E2671" s="43"/>
      <c r="F2671" s="43"/>
      <c r="G2671" s="43"/>
      <c r="H2671" s="19">
        <f t="shared" si="41"/>
        <v>5</v>
      </c>
    </row>
    <row r="2672" spans="1:8" ht="30" x14ac:dyDescent="0.25">
      <c r="A2672" s="40" t="s">
        <v>5375</v>
      </c>
      <c r="B2672" s="40"/>
      <c r="C2672" s="41" t="s">
        <v>5376</v>
      </c>
      <c r="D2672" s="42" t="s">
        <v>21</v>
      </c>
      <c r="E2672" s="43">
        <v>36.31</v>
      </c>
      <c r="F2672" s="43">
        <v>13.01</v>
      </c>
      <c r="G2672" s="43">
        <v>49.32</v>
      </c>
      <c r="H2672" s="19">
        <f t="shared" si="41"/>
        <v>9</v>
      </c>
    </row>
    <row r="2673" spans="1:8" x14ac:dyDescent="0.25">
      <c r="A2673" s="40" t="s">
        <v>5377</v>
      </c>
      <c r="B2673" s="40"/>
      <c r="C2673" s="41" t="s">
        <v>5378</v>
      </c>
      <c r="D2673" s="42"/>
      <c r="E2673" s="43"/>
      <c r="F2673" s="43"/>
      <c r="G2673" s="43"/>
      <c r="H2673" s="19">
        <f t="shared" si="41"/>
        <v>5</v>
      </c>
    </row>
    <row r="2674" spans="1:8" ht="30" x14ac:dyDescent="0.25">
      <c r="A2674" s="40" t="s">
        <v>5379</v>
      </c>
      <c r="B2674" s="40"/>
      <c r="C2674" s="41" t="s">
        <v>5380</v>
      </c>
      <c r="D2674" s="42" t="s">
        <v>21</v>
      </c>
      <c r="E2674" s="43">
        <v>0.42</v>
      </c>
      <c r="F2674" s="43">
        <v>17.350000000000001</v>
      </c>
      <c r="G2674" s="43">
        <v>17.77</v>
      </c>
      <c r="H2674" s="19">
        <f t="shared" si="41"/>
        <v>9</v>
      </c>
    </row>
    <row r="2675" spans="1:8" ht="30" x14ac:dyDescent="0.25">
      <c r="A2675" s="40" t="s">
        <v>5381</v>
      </c>
      <c r="B2675" s="40"/>
      <c r="C2675" s="41" t="s">
        <v>5382</v>
      </c>
      <c r="D2675" s="42" t="s">
        <v>21</v>
      </c>
      <c r="E2675" s="43">
        <v>6.51</v>
      </c>
      <c r="F2675" s="43">
        <v>3.53</v>
      </c>
      <c r="G2675" s="43">
        <v>10.039999999999999</v>
      </c>
      <c r="H2675" s="19">
        <f t="shared" si="41"/>
        <v>9</v>
      </c>
    </row>
    <row r="2676" spans="1:8" x14ac:dyDescent="0.25">
      <c r="A2676" s="40" t="s">
        <v>5383</v>
      </c>
      <c r="B2676" s="40"/>
      <c r="C2676" s="41" t="s">
        <v>5384</v>
      </c>
      <c r="D2676" s="42" t="s">
        <v>21</v>
      </c>
      <c r="E2676" s="43"/>
      <c r="F2676" s="43">
        <v>17.350000000000001</v>
      </c>
      <c r="G2676" s="43">
        <v>17.350000000000001</v>
      </c>
      <c r="H2676" s="19">
        <f t="shared" si="41"/>
        <v>9</v>
      </c>
    </row>
    <row r="2677" spans="1:8" x14ac:dyDescent="0.25">
      <c r="A2677" s="40" t="s">
        <v>5385</v>
      </c>
      <c r="B2677" s="40"/>
      <c r="C2677" s="41" t="s">
        <v>5386</v>
      </c>
      <c r="D2677" s="42" t="s">
        <v>21</v>
      </c>
      <c r="E2677" s="43"/>
      <c r="F2677" s="43">
        <v>3.53</v>
      </c>
      <c r="G2677" s="43">
        <v>3.53</v>
      </c>
      <c r="H2677" s="19">
        <f t="shared" si="41"/>
        <v>9</v>
      </c>
    </row>
    <row r="2678" spans="1:8" x14ac:dyDescent="0.25">
      <c r="A2678" s="40" t="s">
        <v>5387</v>
      </c>
      <c r="B2678" s="40"/>
      <c r="C2678" s="41" t="s">
        <v>5388</v>
      </c>
      <c r="D2678" s="42"/>
      <c r="E2678" s="43"/>
      <c r="F2678" s="43"/>
      <c r="G2678" s="43"/>
      <c r="H2678" s="19">
        <f t="shared" si="41"/>
        <v>5</v>
      </c>
    </row>
    <row r="2679" spans="1:8" ht="45" x14ac:dyDescent="0.25">
      <c r="A2679" s="40" t="s">
        <v>5389</v>
      </c>
      <c r="B2679" s="40"/>
      <c r="C2679" s="41" t="s">
        <v>8309</v>
      </c>
      <c r="D2679" s="42" t="s">
        <v>21</v>
      </c>
      <c r="E2679" s="43">
        <v>306.82</v>
      </c>
      <c r="F2679" s="43">
        <v>17.350000000000001</v>
      </c>
      <c r="G2679" s="43">
        <v>324.17</v>
      </c>
      <c r="H2679" s="19">
        <f t="shared" si="41"/>
        <v>9</v>
      </c>
    </row>
    <row r="2680" spans="1:8" ht="45" x14ac:dyDescent="0.25">
      <c r="A2680" s="40" t="s">
        <v>5391</v>
      </c>
      <c r="B2680" s="40"/>
      <c r="C2680" s="41" t="s">
        <v>5392</v>
      </c>
      <c r="D2680" s="42" t="s">
        <v>21</v>
      </c>
      <c r="E2680" s="43">
        <v>298.99</v>
      </c>
      <c r="F2680" s="43">
        <v>13.01</v>
      </c>
      <c r="G2680" s="43">
        <v>312</v>
      </c>
      <c r="H2680" s="19">
        <f t="shared" si="41"/>
        <v>9</v>
      </c>
    </row>
    <row r="2681" spans="1:8" ht="45" x14ac:dyDescent="0.25">
      <c r="A2681" s="40" t="s">
        <v>5393</v>
      </c>
      <c r="B2681" s="40"/>
      <c r="C2681" s="41" t="s">
        <v>5394</v>
      </c>
      <c r="D2681" s="42" t="s">
        <v>21</v>
      </c>
      <c r="E2681" s="43">
        <v>132.71</v>
      </c>
      <c r="F2681" s="43">
        <v>17.350000000000001</v>
      </c>
      <c r="G2681" s="43">
        <v>150.06</v>
      </c>
      <c r="H2681" s="19">
        <f t="shared" si="41"/>
        <v>9</v>
      </c>
    </row>
    <row r="2682" spans="1:8" ht="45" x14ac:dyDescent="0.25">
      <c r="A2682" s="40" t="s">
        <v>5395</v>
      </c>
      <c r="B2682" s="40"/>
      <c r="C2682" s="41" t="s">
        <v>5396</v>
      </c>
      <c r="D2682" s="42" t="s">
        <v>21</v>
      </c>
      <c r="E2682" s="43">
        <v>307.31</v>
      </c>
      <c r="F2682" s="43">
        <v>13.01</v>
      </c>
      <c r="G2682" s="43">
        <v>320.32</v>
      </c>
      <c r="H2682" s="19">
        <f t="shared" si="41"/>
        <v>9</v>
      </c>
    </row>
    <row r="2683" spans="1:8" ht="30" x14ac:dyDescent="0.25">
      <c r="A2683" s="40" t="s">
        <v>5397</v>
      </c>
      <c r="B2683" s="40"/>
      <c r="C2683" s="41" t="s">
        <v>8389</v>
      </c>
      <c r="D2683" s="42" t="s">
        <v>21</v>
      </c>
      <c r="E2683" s="43">
        <v>30.32</v>
      </c>
      <c r="F2683" s="43">
        <v>13.01</v>
      </c>
      <c r="G2683" s="43">
        <v>43.33</v>
      </c>
      <c r="H2683" s="19">
        <f t="shared" si="41"/>
        <v>9</v>
      </c>
    </row>
    <row r="2684" spans="1:8" ht="30" x14ac:dyDescent="0.25">
      <c r="A2684" s="40" t="s">
        <v>5399</v>
      </c>
      <c r="B2684" s="40"/>
      <c r="C2684" s="41" t="s">
        <v>5400</v>
      </c>
      <c r="D2684" s="42" t="s">
        <v>21</v>
      </c>
      <c r="E2684" s="43">
        <v>72.540000000000006</v>
      </c>
      <c r="F2684" s="43">
        <v>21.69</v>
      </c>
      <c r="G2684" s="43">
        <v>94.23</v>
      </c>
      <c r="H2684" s="19">
        <f t="shared" si="41"/>
        <v>9</v>
      </c>
    </row>
    <row r="2685" spans="1:8" x14ac:dyDescent="0.25">
      <c r="A2685" s="40" t="s">
        <v>5401</v>
      </c>
      <c r="B2685" s="40"/>
      <c r="C2685" s="41" t="s">
        <v>5402</v>
      </c>
      <c r="D2685" s="42"/>
      <c r="E2685" s="43"/>
      <c r="F2685" s="43"/>
      <c r="G2685" s="43"/>
      <c r="H2685" s="19">
        <f t="shared" si="41"/>
        <v>2</v>
      </c>
    </row>
    <row r="2686" spans="1:8" x14ac:dyDescent="0.25">
      <c r="A2686" s="40" t="s">
        <v>5403</v>
      </c>
      <c r="B2686" s="40"/>
      <c r="C2686" s="41" t="s">
        <v>5404</v>
      </c>
      <c r="D2686" s="42"/>
      <c r="E2686" s="43"/>
      <c r="F2686" s="43"/>
      <c r="G2686" s="43"/>
      <c r="H2686" s="19">
        <f t="shared" si="41"/>
        <v>5</v>
      </c>
    </row>
    <row r="2687" spans="1:8" ht="30" x14ac:dyDescent="0.25">
      <c r="A2687" s="40" t="s">
        <v>5405</v>
      </c>
      <c r="B2687" s="40"/>
      <c r="C2687" s="41" t="s">
        <v>5406</v>
      </c>
      <c r="D2687" s="42" t="s">
        <v>21</v>
      </c>
      <c r="E2687" s="43">
        <v>75.62</v>
      </c>
      <c r="F2687" s="43">
        <v>10.84</v>
      </c>
      <c r="G2687" s="43">
        <v>86.46</v>
      </c>
      <c r="H2687" s="19">
        <f t="shared" si="41"/>
        <v>9</v>
      </c>
    </row>
    <row r="2688" spans="1:8" ht="30" x14ac:dyDescent="0.25">
      <c r="A2688" s="40" t="s">
        <v>5407</v>
      </c>
      <c r="B2688" s="40"/>
      <c r="C2688" s="41" t="s">
        <v>5408</v>
      </c>
      <c r="D2688" s="42" t="s">
        <v>21</v>
      </c>
      <c r="E2688" s="43">
        <v>132.88</v>
      </c>
      <c r="F2688" s="43">
        <v>10.84</v>
      </c>
      <c r="G2688" s="43">
        <v>143.72</v>
      </c>
      <c r="H2688" s="19">
        <f t="shared" si="41"/>
        <v>9</v>
      </c>
    </row>
    <row r="2689" spans="1:8" x14ac:dyDescent="0.25">
      <c r="A2689" s="40" t="s">
        <v>5409</v>
      </c>
      <c r="B2689" s="40"/>
      <c r="C2689" s="41" t="s">
        <v>5410</v>
      </c>
      <c r="D2689" s="42" t="s">
        <v>21</v>
      </c>
      <c r="E2689" s="43">
        <v>66.23</v>
      </c>
      <c r="F2689" s="43">
        <v>10.84</v>
      </c>
      <c r="G2689" s="43">
        <v>77.069999999999993</v>
      </c>
      <c r="H2689" s="19">
        <f t="shared" si="41"/>
        <v>9</v>
      </c>
    </row>
    <row r="2690" spans="1:8" x14ac:dyDescent="0.25">
      <c r="A2690" s="40" t="s">
        <v>5411</v>
      </c>
      <c r="B2690" s="40"/>
      <c r="C2690" s="41" t="s">
        <v>5412</v>
      </c>
      <c r="D2690" s="42" t="s">
        <v>21</v>
      </c>
      <c r="E2690" s="43">
        <v>49.77</v>
      </c>
      <c r="F2690" s="43">
        <v>10.84</v>
      </c>
      <c r="G2690" s="43">
        <v>60.61</v>
      </c>
      <c r="H2690" s="19">
        <f t="shared" si="41"/>
        <v>9</v>
      </c>
    </row>
    <row r="2691" spans="1:8" x14ac:dyDescent="0.25">
      <c r="A2691" s="40" t="s">
        <v>5413</v>
      </c>
      <c r="B2691" s="40"/>
      <c r="C2691" s="41" t="s">
        <v>5414</v>
      </c>
      <c r="D2691" s="42" t="s">
        <v>21</v>
      </c>
      <c r="E2691" s="43">
        <v>4.5599999999999996</v>
      </c>
      <c r="F2691" s="43">
        <v>10.84</v>
      </c>
      <c r="G2691" s="43">
        <v>15.4</v>
      </c>
      <c r="H2691" s="19">
        <f t="shared" si="41"/>
        <v>9</v>
      </c>
    </row>
    <row r="2692" spans="1:8" ht="30" x14ac:dyDescent="0.25">
      <c r="A2692" s="40" t="s">
        <v>5415</v>
      </c>
      <c r="B2692" s="40"/>
      <c r="C2692" s="41" t="s">
        <v>5416</v>
      </c>
      <c r="D2692" s="42" t="s">
        <v>21</v>
      </c>
      <c r="E2692" s="43">
        <v>17.190000000000001</v>
      </c>
      <c r="F2692" s="43">
        <v>10.84</v>
      </c>
      <c r="G2692" s="43">
        <v>28.03</v>
      </c>
      <c r="H2692" s="19">
        <f t="shared" si="41"/>
        <v>9</v>
      </c>
    </row>
    <row r="2693" spans="1:8" ht="30" x14ac:dyDescent="0.25">
      <c r="A2693" s="40" t="s">
        <v>5417</v>
      </c>
      <c r="B2693" s="40"/>
      <c r="C2693" s="41" t="s">
        <v>5418</v>
      </c>
      <c r="D2693" s="42" t="s">
        <v>21</v>
      </c>
      <c r="E2693" s="43">
        <v>11.39</v>
      </c>
      <c r="F2693" s="43">
        <v>10.84</v>
      </c>
      <c r="G2693" s="43">
        <v>22.23</v>
      </c>
      <c r="H2693" s="19">
        <f t="shared" si="41"/>
        <v>9</v>
      </c>
    </row>
    <row r="2694" spans="1:8" ht="30" x14ac:dyDescent="0.25">
      <c r="A2694" s="40" t="s">
        <v>5419</v>
      </c>
      <c r="B2694" s="40"/>
      <c r="C2694" s="41" t="s">
        <v>5420</v>
      </c>
      <c r="D2694" s="42" t="s">
        <v>21</v>
      </c>
      <c r="E2694" s="43">
        <v>14.29</v>
      </c>
      <c r="F2694" s="43">
        <v>10.84</v>
      </c>
      <c r="G2694" s="43">
        <v>25.13</v>
      </c>
      <c r="H2694" s="19">
        <f t="shared" si="41"/>
        <v>9</v>
      </c>
    </row>
    <row r="2695" spans="1:8" x14ac:dyDescent="0.25">
      <c r="A2695" s="40" t="s">
        <v>5421</v>
      </c>
      <c r="B2695" s="40"/>
      <c r="C2695" s="41" t="s">
        <v>5422</v>
      </c>
      <c r="D2695" s="42"/>
      <c r="E2695" s="43"/>
      <c r="F2695" s="43"/>
      <c r="G2695" s="43"/>
      <c r="H2695" s="19">
        <f t="shared" si="41"/>
        <v>5</v>
      </c>
    </row>
    <row r="2696" spans="1:8" x14ac:dyDescent="0.25">
      <c r="A2696" s="40" t="s">
        <v>5423</v>
      </c>
      <c r="B2696" s="40"/>
      <c r="C2696" s="41" t="s">
        <v>5424</v>
      </c>
      <c r="D2696" s="42" t="s">
        <v>21</v>
      </c>
      <c r="E2696" s="43">
        <v>6.32</v>
      </c>
      <c r="F2696" s="43">
        <v>10.84</v>
      </c>
      <c r="G2696" s="43">
        <v>17.16</v>
      </c>
      <c r="H2696" s="19">
        <f t="shared" si="41"/>
        <v>9</v>
      </c>
    </row>
    <row r="2697" spans="1:8" x14ac:dyDescent="0.25">
      <c r="A2697" s="40" t="s">
        <v>5425</v>
      </c>
      <c r="B2697" s="40"/>
      <c r="C2697" s="41" t="s">
        <v>5426</v>
      </c>
      <c r="D2697" s="42" t="s">
        <v>21</v>
      </c>
      <c r="E2697" s="43">
        <v>16.809999999999999</v>
      </c>
      <c r="F2697" s="43">
        <v>10.84</v>
      </c>
      <c r="G2697" s="43">
        <v>27.65</v>
      </c>
      <c r="H2697" s="19">
        <f t="shared" ref="H2697:H2760" si="42">LEN(A2697)</f>
        <v>9</v>
      </c>
    </row>
    <row r="2698" spans="1:8" x14ac:dyDescent="0.25">
      <c r="A2698" s="40" t="s">
        <v>5427</v>
      </c>
      <c r="B2698" s="40"/>
      <c r="C2698" s="41" t="s">
        <v>5428</v>
      </c>
      <c r="D2698" s="42" t="s">
        <v>21</v>
      </c>
      <c r="E2698" s="43">
        <v>5.84</v>
      </c>
      <c r="F2698" s="43">
        <v>10.84</v>
      </c>
      <c r="G2698" s="43">
        <v>16.68</v>
      </c>
      <c r="H2698" s="19">
        <f t="shared" si="42"/>
        <v>9</v>
      </c>
    </row>
    <row r="2699" spans="1:8" ht="30" x14ac:dyDescent="0.25">
      <c r="A2699" s="40" t="s">
        <v>5429</v>
      </c>
      <c r="B2699" s="40"/>
      <c r="C2699" s="41" t="s">
        <v>5430</v>
      </c>
      <c r="D2699" s="42" t="s">
        <v>21</v>
      </c>
      <c r="E2699" s="43">
        <v>8.2899999999999991</v>
      </c>
      <c r="F2699" s="43">
        <v>10.84</v>
      </c>
      <c r="G2699" s="43">
        <v>19.13</v>
      </c>
      <c r="H2699" s="19">
        <f t="shared" si="42"/>
        <v>9</v>
      </c>
    </row>
    <row r="2700" spans="1:8" ht="30" x14ac:dyDescent="0.25">
      <c r="A2700" s="40" t="s">
        <v>5431</v>
      </c>
      <c r="B2700" s="40"/>
      <c r="C2700" s="41" t="s">
        <v>5432</v>
      </c>
      <c r="D2700" s="42" t="s">
        <v>21</v>
      </c>
      <c r="E2700" s="43">
        <v>16.05</v>
      </c>
      <c r="F2700" s="43">
        <v>10.84</v>
      </c>
      <c r="G2700" s="43">
        <v>26.89</v>
      </c>
      <c r="H2700" s="19">
        <f t="shared" si="42"/>
        <v>9</v>
      </c>
    </row>
    <row r="2701" spans="1:8" ht="30" x14ac:dyDescent="0.25">
      <c r="A2701" s="40" t="s">
        <v>5433</v>
      </c>
      <c r="B2701" s="40"/>
      <c r="C2701" s="41" t="s">
        <v>5434</v>
      </c>
      <c r="D2701" s="42" t="s">
        <v>21</v>
      </c>
      <c r="E2701" s="43">
        <v>18.260000000000002</v>
      </c>
      <c r="F2701" s="43">
        <v>10.84</v>
      </c>
      <c r="G2701" s="43">
        <v>29.1</v>
      </c>
      <c r="H2701" s="19">
        <f t="shared" si="42"/>
        <v>9</v>
      </c>
    </row>
    <row r="2702" spans="1:8" x14ac:dyDescent="0.25">
      <c r="A2702" s="40" t="s">
        <v>5435</v>
      </c>
      <c r="B2702" s="40"/>
      <c r="C2702" s="41" t="s">
        <v>5436</v>
      </c>
      <c r="D2702" s="42"/>
      <c r="E2702" s="43"/>
      <c r="F2702" s="43"/>
      <c r="G2702" s="43"/>
      <c r="H2702" s="19">
        <f t="shared" si="42"/>
        <v>5</v>
      </c>
    </row>
    <row r="2703" spans="1:8" ht="30" x14ac:dyDescent="0.25">
      <c r="A2703" s="40" t="s">
        <v>5437</v>
      </c>
      <c r="B2703" s="40"/>
      <c r="C2703" s="41" t="s">
        <v>5438</v>
      </c>
      <c r="D2703" s="42" t="s">
        <v>21</v>
      </c>
      <c r="E2703" s="43">
        <v>10.31</v>
      </c>
      <c r="F2703" s="43">
        <v>10.84</v>
      </c>
      <c r="G2703" s="43">
        <v>21.15</v>
      </c>
      <c r="H2703" s="19">
        <f t="shared" si="42"/>
        <v>9</v>
      </c>
    </row>
    <row r="2704" spans="1:8" ht="30" x14ac:dyDescent="0.25">
      <c r="A2704" s="40" t="s">
        <v>5439</v>
      </c>
      <c r="B2704" s="40"/>
      <c r="C2704" s="41" t="s">
        <v>5440</v>
      </c>
      <c r="D2704" s="42" t="s">
        <v>21</v>
      </c>
      <c r="E2704" s="43">
        <v>15.56</v>
      </c>
      <c r="F2704" s="43">
        <v>10.84</v>
      </c>
      <c r="G2704" s="43">
        <v>26.4</v>
      </c>
      <c r="H2704" s="19">
        <f t="shared" si="42"/>
        <v>9</v>
      </c>
    </row>
    <row r="2705" spans="1:8" ht="30" x14ac:dyDescent="0.25">
      <c r="A2705" s="40" t="s">
        <v>5441</v>
      </c>
      <c r="B2705" s="40"/>
      <c r="C2705" s="41" t="s">
        <v>5442</v>
      </c>
      <c r="D2705" s="42" t="s">
        <v>21</v>
      </c>
      <c r="E2705" s="43">
        <v>13.84</v>
      </c>
      <c r="F2705" s="43">
        <v>10.84</v>
      </c>
      <c r="G2705" s="43">
        <v>24.68</v>
      </c>
      <c r="H2705" s="19">
        <f t="shared" si="42"/>
        <v>9</v>
      </c>
    </row>
    <row r="2706" spans="1:8" ht="30" x14ac:dyDescent="0.25">
      <c r="A2706" s="40" t="s">
        <v>5443</v>
      </c>
      <c r="B2706" s="40"/>
      <c r="C2706" s="41" t="s">
        <v>5444</v>
      </c>
      <c r="D2706" s="42" t="s">
        <v>21</v>
      </c>
      <c r="E2706" s="43">
        <v>17.809999999999999</v>
      </c>
      <c r="F2706" s="43">
        <v>10.84</v>
      </c>
      <c r="G2706" s="43">
        <v>28.65</v>
      </c>
      <c r="H2706" s="19">
        <f t="shared" si="42"/>
        <v>9</v>
      </c>
    </row>
    <row r="2707" spans="1:8" x14ac:dyDescent="0.25">
      <c r="A2707" s="40" t="s">
        <v>5445</v>
      </c>
      <c r="B2707" s="40"/>
      <c r="C2707" s="41" t="s">
        <v>5446</v>
      </c>
      <c r="D2707" s="42"/>
      <c r="E2707" s="43"/>
      <c r="F2707" s="43"/>
      <c r="G2707" s="43"/>
      <c r="H2707" s="19">
        <f t="shared" si="42"/>
        <v>5</v>
      </c>
    </row>
    <row r="2708" spans="1:8" x14ac:dyDescent="0.25">
      <c r="A2708" s="40" t="s">
        <v>5447</v>
      </c>
      <c r="B2708" s="40"/>
      <c r="C2708" s="41" t="s">
        <v>5448</v>
      </c>
      <c r="D2708" s="42" t="s">
        <v>21</v>
      </c>
      <c r="E2708" s="43">
        <v>11.56</v>
      </c>
      <c r="F2708" s="43">
        <v>10.84</v>
      </c>
      <c r="G2708" s="43">
        <v>22.4</v>
      </c>
      <c r="H2708" s="19">
        <f t="shared" si="42"/>
        <v>9</v>
      </c>
    </row>
    <row r="2709" spans="1:8" x14ac:dyDescent="0.25">
      <c r="A2709" s="40" t="s">
        <v>5449</v>
      </c>
      <c r="B2709" s="40"/>
      <c r="C2709" s="41" t="s">
        <v>5450</v>
      </c>
      <c r="D2709" s="42" t="s">
        <v>21</v>
      </c>
      <c r="E2709" s="43">
        <v>10.95</v>
      </c>
      <c r="F2709" s="43">
        <v>10.84</v>
      </c>
      <c r="G2709" s="43">
        <v>21.79</v>
      </c>
      <c r="H2709" s="19">
        <f t="shared" si="42"/>
        <v>9</v>
      </c>
    </row>
    <row r="2710" spans="1:8" x14ac:dyDescent="0.25">
      <c r="A2710" s="40" t="s">
        <v>5451</v>
      </c>
      <c r="B2710" s="40"/>
      <c r="C2710" s="41" t="s">
        <v>5452</v>
      </c>
      <c r="D2710" s="42" t="s">
        <v>21</v>
      </c>
      <c r="E2710" s="43">
        <v>70.95</v>
      </c>
      <c r="F2710" s="43">
        <v>10.84</v>
      </c>
      <c r="G2710" s="43">
        <v>81.790000000000006</v>
      </c>
      <c r="H2710" s="19">
        <f t="shared" si="42"/>
        <v>9</v>
      </c>
    </row>
    <row r="2711" spans="1:8" x14ac:dyDescent="0.25">
      <c r="A2711" s="40" t="s">
        <v>5453</v>
      </c>
      <c r="B2711" s="40"/>
      <c r="C2711" s="41" t="s">
        <v>5454</v>
      </c>
      <c r="D2711" s="42" t="s">
        <v>21</v>
      </c>
      <c r="E2711" s="43">
        <v>134.66999999999999</v>
      </c>
      <c r="F2711" s="43">
        <v>13.01</v>
      </c>
      <c r="G2711" s="43">
        <v>147.68</v>
      </c>
      <c r="H2711" s="19">
        <f t="shared" si="42"/>
        <v>9</v>
      </c>
    </row>
    <row r="2712" spans="1:8" x14ac:dyDescent="0.25">
      <c r="A2712" s="40" t="s">
        <v>5455</v>
      </c>
      <c r="B2712" s="40"/>
      <c r="C2712" s="41" t="s">
        <v>5456</v>
      </c>
      <c r="D2712" s="42" t="s">
        <v>131</v>
      </c>
      <c r="E2712" s="43">
        <v>81.47</v>
      </c>
      <c r="F2712" s="43">
        <v>13.01</v>
      </c>
      <c r="G2712" s="43">
        <v>94.48</v>
      </c>
      <c r="H2712" s="19">
        <f t="shared" si="42"/>
        <v>9</v>
      </c>
    </row>
    <row r="2713" spans="1:8" x14ac:dyDescent="0.25">
      <c r="A2713" s="40" t="s">
        <v>5457</v>
      </c>
      <c r="B2713" s="40"/>
      <c r="C2713" s="41" t="s">
        <v>5458</v>
      </c>
      <c r="D2713" s="42" t="s">
        <v>21</v>
      </c>
      <c r="E2713" s="43">
        <v>10.92</v>
      </c>
      <c r="F2713" s="43">
        <v>10.84</v>
      </c>
      <c r="G2713" s="43">
        <v>21.76</v>
      </c>
      <c r="H2713" s="19">
        <f t="shared" si="42"/>
        <v>9</v>
      </c>
    </row>
    <row r="2714" spans="1:8" x14ac:dyDescent="0.25">
      <c r="A2714" s="40" t="s">
        <v>5459</v>
      </c>
      <c r="B2714" s="40"/>
      <c r="C2714" s="41" t="s">
        <v>5460</v>
      </c>
      <c r="D2714" s="42" t="s">
        <v>21</v>
      </c>
      <c r="E2714" s="43">
        <v>42.94</v>
      </c>
      <c r="F2714" s="43">
        <v>10.84</v>
      </c>
      <c r="G2714" s="43">
        <v>53.78</v>
      </c>
      <c r="H2714" s="19">
        <f t="shared" si="42"/>
        <v>9</v>
      </c>
    </row>
    <row r="2715" spans="1:8" x14ac:dyDescent="0.25">
      <c r="A2715" s="40" t="s">
        <v>5461</v>
      </c>
      <c r="B2715" s="40"/>
      <c r="C2715" s="41" t="s">
        <v>5462</v>
      </c>
      <c r="D2715" s="42"/>
      <c r="E2715" s="43"/>
      <c r="F2715" s="43"/>
      <c r="G2715" s="43"/>
      <c r="H2715" s="19">
        <f t="shared" si="42"/>
        <v>5</v>
      </c>
    </row>
    <row r="2716" spans="1:8" x14ac:dyDescent="0.25">
      <c r="A2716" s="40" t="s">
        <v>5463</v>
      </c>
      <c r="B2716" s="40"/>
      <c r="C2716" s="41" t="s">
        <v>5464</v>
      </c>
      <c r="D2716" s="42" t="s">
        <v>21</v>
      </c>
      <c r="E2716" s="43">
        <v>32.28</v>
      </c>
      <c r="F2716" s="43">
        <v>10.84</v>
      </c>
      <c r="G2716" s="43">
        <v>43.12</v>
      </c>
      <c r="H2716" s="19">
        <f t="shared" si="42"/>
        <v>9</v>
      </c>
    </row>
    <row r="2717" spans="1:8" ht="30" x14ac:dyDescent="0.25">
      <c r="A2717" s="40" t="s">
        <v>5465</v>
      </c>
      <c r="B2717" s="40"/>
      <c r="C2717" s="41" t="s">
        <v>5466</v>
      </c>
      <c r="D2717" s="42" t="s">
        <v>21</v>
      </c>
      <c r="E2717" s="43">
        <v>14.88</v>
      </c>
      <c r="F2717" s="43">
        <v>10.84</v>
      </c>
      <c r="G2717" s="43">
        <v>25.72</v>
      </c>
      <c r="H2717" s="19">
        <f t="shared" si="42"/>
        <v>9</v>
      </c>
    </row>
    <row r="2718" spans="1:8" x14ac:dyDescent="0.25">
      <c r="A2718" s="40" t="s">
        <v>5467</v>
      </c>
      <c r="B2718" s="40"/>
      <c r="C2718" s="41" t="s">
        <v>5468</v>
      </c>
      <c r="D2718" s="42" t="s">
        <v>21</v>
      </c>
      <c r="E2718" s="43">
        <v>79.819999999999993</v>
      </c>
      <c r="F2718" s="43">
        <v>10.84</v>
      </c>
      <c r="G2718" s="43">
        <v>90.66</v>
      </c>
      <c r="H2718" s="19">
        <f t="shared" si="42"/>
        <v>9</v>
      </c>
    </row>
    <row r="2719" spans="1:8" x14ac:dyDescent="0.25">
      <c r="A2719" s="40" t="s">
        <v>5469</v>
      </c>
      <c r="B2719" s="40"/>
      <c r="C2719" s="41" t="s">
        <v>5470</v>
      </c>
      <c r="D2719" s="42" t="s">
        <v>21</v>
      </c>
      <c r="E2719" s="43">
        <v>44.6</v>
      </c>
      <c r="F2719" s="43">
        <v>10.84</v>
      </c>
      <c r="G2719" s="43">
        <v>55.44</v>
      </c>
      <c r="H2719" s="19">
        <f t="shared" si="42"/>
        <v>9</v>
      </c>
    </row>
    <row r="2720" spans="1:8" x14ac:dyDescent="0.25">
      <c r="A2720" s="40" t="s">
        <v>5471</v>
      </c>
      <c r="B2720" s="40"/>
      <c r="C2720" s="41" t="s">
        <v>5472</v>
      </c>
      <c r="D2720" s="42" t="s">
        <v>21</v>
      </c>
      <c r="E2720" s="43">
        <v>108.42</v>
      </c>
      <c r="F2720" s="43">
        <v>10.84</v>
      </c>
      <c r="G2720" s="43">
        <v>119.26</v>
      </c>
      <c r="H2720" s="19">
        <f t="shared" si="42"/>
        <v>9</v>
      </c>
    </row>
    <row r="2721" spans="1:8" x14ac:dyDescent="0.25">
      <c r="A2721" s="40" t="s">
        <v>5473</v>
      </c>
      <c r="B2721" s="40"/>
      <c r="C2721" s="41" t="s">
        <v>5474</v>
      </c>
      <c r="D2721" s="42" t="s">
        <v>21</v>
      </c>
      <c r="E2721" s="43">
        <v>14.52</v>
      </c>
      <c r="F2721" s="43">
        <v>43.37</v>
      </c>
      <c r="G2721" s="43">
        <v>57.89</v>
      </c>
      <c r="H2721" s="19">
        <f t="shared" si="42"/>
        <v>9</v>
      </c>
    </row>
    <row r="2722" spans="1:8" x14ac:dyDescent="0.25">
      <c r="A2722" s="40" t="s">
        <v>5475</v>
      </c>
      <c r="B2722" s="40"/>
      <c r="C2722" s="41" t="s">
        <v>5476</v>
      </c>
      <c r="D2722" s="42" t="s">
        <v>21</v>
      </c>
      <c r="E2722" s="43">
        <v>20.12</v>
      </c>
      <c r="F2722" s="43">
        <v>4.33</v>
      </c>
      <c r="G2722" s="43">
        <v>24.45</v>
      </c>
      <c r="H2722" s="19">
        <f t="shared" si="42"/>
        <v>9</v>
      </c>
    </row>
    <row r="2723" spans="1:8" ht="30" x14ac:dyDescent="0.25">
      <c r="A2723" s="40" t="s">
        <v>5477</v>
      </c>
      <c r="B2723" s="40"/>
      <c r="C2723" s="41" t="s">
        <v>5478</v>
      </c>
      <c r="D2723" s="42" t="s">
        <v>21</v>
      </c>
      <c r="E2723" s="43">
        <v>26.29</v>
      </c>
      <c r="F2723" s="43">
        <v>4.33</v>
      </c>
      <c r="G2723" s="43">
        <v>30.62</v>
      </c>
      <c r="H2723" s="19">
        <f t="shared" si="42"/>
        <v>9</v>
      </c>
    </row>
    <row r="2724" spans="1:8" x14ac:dyDescent="0.25">
      <c r="A2724" s="40" t="s">
        <v>5479</v>
      </c>
      <c r="B2724" s="40"/>
      <c r="C2724" s="41" t="s">
        <v>5480</v>
      </c>
      <c r="D2724" s="42" t="s">
        <v>21</v>
      </c>
      <c r="E2724" s="43">
        <v>15.86</v>
      </c>
      <c r="F2724" s="43">
        <v>4.33</v>
      </c>
      <c r="G2724" s="43">
        <v>20.190000000000001</v>
      </c>
      <c r="H2724" s="19">
        <f t="shared" si="42"/>
        <v>9</v>
      </c>
    </row>
    <row r="2725" spans="1:8" x14ac:dyDescent="0.25">
      <c r="A2725" s="40" t="s">
        <v>5481</v>
      </c>
      <c r="B2725" s="40"/>
      <c r="C2725" s="41" t="s">
        <v>5482</v>
      </c>
      <c r="D2725" s="42" t="s">
        <v>21</v>
      </c>
      <c r="E2725" s="43">
        <v>3.91</v>
      </c>
      <c r="F2725" s="43">
        <v>4.33</v>
      </c>
      <c r="G2725" s="43">
        <v>8.24</v>
      </c>
      <c r="H2725" s="19">
        <f t="shared" si="42"/>
        <v>9</v>
      </c>
    </row>
    <row r="2726" spans="1:8" x14ac:dyDescent="0.25">
      <c r="A2726" s="40" t="s">
        <v>5483</v>
      </c>
      <c r="B2726" s="40"/>
      <c r="C2726" s="41" t="s">
        <v>5484</v>
      </c>
      <c r="D2726" s="42" t="s">
        <v>131</v>
      </c>
      <c r="E2726" s="43">
        <v>14.87</v>
      </c>
      <c r="F2726" s="43">
        <v>17.350000000000001</v>
      </c>
      <c r="G2726" s="43">
        <v>32.22</v>
      </c>
      <c r="H2726" s="19">
        <f t="shared" si="42"/>
        <v>9</v>
      </c>
    </row>
    <row r="2727" spans="1:8" x14ac:dyDescent="0.25">
      <c r="A2727" s="40" t="s">
        <v>5485</v>
      </c>
      <c r="B2727" s="40"/>
      <c r="C2727" s="41" t="s">
        <v>5486</v>
      </c>
      <c r="D2727" s="42" t="s">
        <v>21</v>
      </c>
      <c r="E2727" s="43">
        <v>19.899999999999999</v>
      </c>
      <c r="F2727" s="43">
        <v>10.84</v>
      </c>
      <c r="G2727" s="43">
        <v>30.74</v>
      </c>
      <c r="H2727" s="19">
        <f t="shared" si="42"/>
        <v>9</v>
      </c>
    </row>
    <row r="2728" spans="1:8" x14ac:dyDescent="0.25">
      <c r="A2728" s="40" t="s">
        <v>5487</v>
      </c>
      <c r="B2728" s="40"/>
      <c r="C2728" s="41" t="s">
        <v>5488</v>
      </c>
      <c r="D2728" s="42" t="s">
        <v>21</v>
      </c>
      <c r="E2728" s="43">
        <v>254.19</v>
      </c>
      <c r="F2728" s="43">
        <v>21.69</v>
      </c>
      <c r="G2728" s="43">
        <v>275.88</v>
      </c>
      <c r="H2728" s="19">
        <f t="shared" si="42"/>
        <v>9</v>
      </c>
    </row>
    <row r="2729" spans="1:8" x14ac:dyDescent="0.25">
      <c r="A2729" s="40" t="s">
        <v>5489</v>
      </c>
      <c r="B2729" s="40"/>
      <c r="C2729" s="41" t="s">
        <v>8310</v>
      </c>
      <c r="D2729" s="42" t="s">
        <v>21</v>
      </c>
      <c r="E2729" s="43">
        <v>184.47</v>
      </c>
      <c r="F2729" s="43">
        <v>21.69</v>
      </c>
      <c r="G2729" s="43">
        <v>206.16</v>
      </c>
      <c r="H2729" s="19">
        <f t="shared" si="42"/>
        <v>9</v>
      </c>
    </row>
    <row r="2730" spans="1:8" x14ac:dyDescent="0.25">
      <c r="A2730" s="40" t="s">
        <v>5491</v>
      </c>
      <c r="B2730" s="40"/>
      <c r="C2730" s="41" t="s">
        <v>5492</v>
      </c>
      <c r="D2730" s="42" t="s">
        <v>21</v>
      </c>
      <c r="E2730" s="43">
        <v>172.46</v>
      </c>
      <c r="F2730" s="43">
        <v>21.69</v>
      </c>
      <c r="G2730" s="43">
        <v>194.15</v>
      </c>
      <c r="H2730" s="19">
        <f t="shared" si="42"/>
        <v>9</v>
      </c>
    </row>
    <row r="2731" spans="1:8" x14ac:dyDescent="0.25">
      <c r="A2731" s="40" t="s">
        <v>5493</v>
      </c>
      <c r="B2731" s="40"/>
      <c r="C2731" s="41" t="s">
        <v>5494</v>
      </c>
      <c r="D2731" s="42" t="s">
        <v>21</v>
      </c>
      <c r="E2731" s="43">
        <v>45.56</v>
      </c>
      <c r="F2731" s="43">
        <v>10.84</v>
      </c>
      <c r="G2731" s="43">
        <v>56.4</v>
      </c>
      <c r="H2731" s="19">
        <f t="shared" si="42"/>
        <v>9</v>
      </c>
    </row>
    <row r="2732" spans="1:8" x14ac:dyDescent="0.25">
      <c r="A2732" s="40" t="s">
        <v>5495</v>
      </c>
      <c r="B2732" s="40"/>
      <c r="C2732" s="41" t="s">
        <v>5496</v>
      </c>
      <c r="D2732" s="42" t="s">
        <v>21</v>
      </c>
      <c r="E2732" s="43">
        <v>3.04</v>
      </c>
      <c r="F2732" s="43">
        <v>8.68</v>
      </c>
      <c r="G2732" s="43">
        <v>11.72</v>
      </c>
      <c r="H2732" s="19">
        <f t="shared" si="42"/>
        <v>9</v>
      </c>
    </row>
    <row r="2733" spans="1:8" ht="30" x14ac:dyDescent="0.25">
      <c r="A2733" s="40" t="s">
        <v>5497</v>
      </c>
      <c r="B2733" s="40"/>
      <c r="C2733" s="41" t="s">
        <v>5498</v>
      </c>
      <c r="D2733" s="42" t="s">
        <v>21</v>
      </c>
      <c r="E2733" s="43">
        <v>10.220000000000001</v>
      </c>
      <c r="F2733" s="43">
        <v>10.84</v>
      </c>
      <c r="G2733" s="43">
        <v>21.06</v>
      </c>
      <c r="H2733" s="19">
        <f t="shared" si="42"/>
        <v>9</v>
      </c>
    </row>
    <row r="2734" spans="1:8" ht="30" x14ac:dyDescent="0.25">
      <c r="A2734" s="40" t="s">
        <v>5499</v>
      </c>
      <c r="B2734" s="40"/>
      <c r="C2734" s="41" t="s">
        <v>5500</v>
      </c>
      <c r="D2734" s="42" t="s">
        <v>131</v>
      </c>
      <c r="E2734" s="43">
        <v>15.98</v>
      </c>
      <c r="F2734" s="43">
        <v>21.69</v>
      </c>
      <c r="G2734" s="43">
        <v>37.67</v>
      </c>
      <c r="H2734" s="19">
        <f t="shared" si="42"/>
        <v>9</v>
      </c>
    </row>
    <row r="2735" spans="1:8" ht="30" x14ac:dyDescent="0.25">
      <c r="A2735" s="40" t="s">
        <v>5501</v>
      </c>
      <c r="B2735" s="40"/>
      <c r="C2735" s="41" t="s">
        <v>5502</v>
      </c>
      <c r="D2735" s="42" t="s">
        <v>21</v>
      </c>
      <c r="E2735" s="43">
        <v>10.73</v>
      </c>
      <c r="F2735" s="43">
        <v>10.84</v>
      </c>
      <c r="G2735" s="43">
        <v>21.57</v>
      </c>
      <c r="H2735" s="19">
        <f t="shared" si="42"/>
        <v>9</v>
      </c>
    </row>
    <row r="2736" spans="1:8" ht="30" x14ac:dyDescent="0.25">
      <c r="A2736" s="40" t="s">
        <v>5503</v>
      </c>
      <c r="B2736" s="40"/>
      <c r="C2736" s="41" t="s">
        <v>5504</v>
      </c>
      <c r="D2736" s="42" t="s">
        <v>21</v>
      </c>
      <c r="E2736" s="43">
        <v>41.23</v>
      </c>
      <c r="F2736" s="43">
        <v>8.68</v>
      </c>
      <c r="G2736" s="43">
        <v>49.91</v>
      </c>
      <c r="H2736" s="19">
        <f t="shared" si="42"/>
        <v>9</v>
      </c>
    </row>
    <row r="2737" spans="1:8" ht="30" x14ac:dyDescent="0.25">
      <c r="A2737" s="40" t="s">
        <v>5505</v>
      </c>
      <c r="B2737" s="40"/>
      <c r="C2737" s="41" t="s">
        <v>5506</v>
      </c>
      <c r="D2737" s="42" t="s">
        <v>21</v>
      </c>
      <c r="E2737" s="43">
        <v>5.09</v>
      </c>
      <c r="F2737" s="43">
        <v>10.84</v>
      </c>
      <c r="G2737" s="43">
        <v>15.93</v>
      </c>
      <c r="H2737" s="19">
        <f t="shared" si="42"/>
        <v>9</v>
      </c>
    </row>
    <row r="2738" spans="1:8" x14ac:dyDescent="0.25">
      <c r="A2738" s="40" t="s">
        <v>5507</v>
      </c>
      <c r="B2738" s="40"/>
      <c r="C2738" s="41" t="s">
        <v>5508</v>
      </c>
      <c r="D2738" s="42" t="s">
        <v>21</v>
      </c>
      <c r="E2738" s="43">
        <v>45.48</v>
      </c>
      <c r="F2738" s="43">
        <v>2.17</v>
      </c>
      <c r="G2738" s="43">
        <v>47.65</v>
      </c>
      <c r="H2738" s="19">
        <f t="shared" si="42"/>
        <v>9</v>
      </c>
    </row>
    <row r="2739" spans="1:8" ht="30" x14ac:dyDescent="0.25">
      <c r="A2739" s="40" t="s">
        <v>5509</v>
      </c>
      <c r="B2739" s="40"/>
      <c r="C2739" s="41" t="s">
        <v>5510</v>
      </c>
      <c r="D2739" s="42" t="s">
        <v>21</v>
      </c>
      <c r="E2739" s="43">
        <v>14.85</v>
      </c>
      <c r="F2739" s="43">
        <v>10.84</v>
      </c>
      <c r="G2739" s="43">
        <v>25.69</v>
      </c>
      <c r="H2739" s="19">
        <f t="shared" si="42"/>
        <v>9</v>
      </c>
    </row>
    <row r="2740" spans="1:8" ht="30" x14ac:dyDescent="0.25">
      <c r="A2740" s="40" t="s">
        <v>5511</v>
      </c>
      <c r="B2740" s="40"/>
      <c r="C2740" s="41" t="s">
        <v>5512</v>
      </c>
      <c r="D2740" s="42" t="s">
        <v>21</v>
      </c>
      <c r="E2740" s="43">
        <v>26.05</v>
      </c>
      <c r="F2740" s="43">
        <v>10.84</v>
      </c>
      <c r="G2740" s="43">
        <v>36.89</v>
      </c>
      <c r="H2740" s="19">
        <f t="shared" si="42"/>
        <v>9</v>
      </c>
    </row>
    <row r="2741" spans="1:8" ht="30" x14ac:dyDescent="0.25">
      <c r="A2741" s="40" t="s">
        <v>5513</v>
      </c>
      <c r="B2741" s="40"/>
      <c r="C2741" s="41" t="s">
        <v>5514</v>
      </c>
      <c r="D2741" s="42" t="s">
        <v>21</v>
      </c>
      <c r="E2741" s="43">
        <v>42.29</v>
      </c>
      <c r="F2741" s="43">
        <v>10.84</v>
      </c>
      <c r="G2741" s="43">
        <v>53.13</v>
      </c>
      <c r="H2741" s="19">
        <f t="shared" si="42"/>
        <v>9</v>
      </c>
    </row>
    <row r="2742" spans="1:8" ht="30" x14ac:dyDescent="0.25">
      <c r="A2742" s="40" t="s">
        <v>5515</v>
      </c>
      <c r="B2742" s="40"/>
      <c r="C2742" s="41" t="s">
        <v>5516</v>
      </c>
      <c r="D2742" s="42" t="s">
        <v>131</v>
      </c>
      <c r="E2742" s="43">
        <v>183.6</v>
      </c>
      <c r="F2742" s="43">
        <v>21.69</v>
      </c>
      <c r="G2742" s="43">
        <v>205.29</v>
      </c>
      <c r="H2742" s="19">
        <f t="shared" si="42"/>
        <v>9</v>
      </c>
    </row>
    <row r="2743" spans="1:8" ht="30" x14ac:dyDescent="0.25">
      <c r="A2743" s="40" t="s">
        <v>5517</v>
      </c>
      <c r="B2743" s="40"/>
      <c r="C2743" s="41" t="s">
        <v>5518</v>
      </c>
      <c r="D2743" s="42" t="s">
        <v>21</v>
      </c>
      <c r="E2743" s="43">
        <v>492.35</v>
      </c>
      <c r="F2743" s="43">
        <v>43.37</v>
      </c>
      <c r="G2743" s="43">
        <v>535.72</v>
      </c>
      <c r="H2743" s="19">
        <f t="shared" si="42"/>
        <v>9</v>
      </c>
    </row>
    <row r="2744" spans="1:8" ht="30" x14ac:dyDescent="0.25">
      <c r="A2744" s="40" t="s">
        <v>5519</v>
      </c>
      <c r="B2744" s="40"/>
      <c r="C2744" s="41" t="s">
        <v>5520</v>
      </c>
      <c r="D2744" s="42" t="s">
        <v>21</v>
      </c>
      <c r="E2744" s="43">
        <v>343.2</v>
      </c>
      <c r="F2744" s="43">
        <v>43.37</v>
      </c>
      <c r="G2744" s="43">
        <v>386.57</v>
      </c>
      <c r="H2744" s="19">
        <f t="shared" si="42"/>
        <v>9</v>
      </c>
    </row>
    <row r="2745" spans="1:8" x14ac:dyDescent="0.25">
      <c r="A2745" s="40" t="s">
        <v>5521</v>
      </c>
      <c r="B2745" s="40"/>
      <c r="C2745" s="41" t="s">
        <v>5522</v>
      </c>
      <c r="D2745" s="42" t="s">
        <v>21</v>
      </c>
      <c r="E2745" s="43">
        <v>1.41</v>
      </c>
      <c r="F2745" s="43">
        <v>1.76</v>
      </c>
      <c r="G2745" s="43">
        <v>3.17</v>
      </c>
      <c r="H2745" s="19">
        <f t="shared" si="42"/>
        <v>9</v>
      </c>
    </row>
    <row r="2746" spans="1:8" ht="30" x14ac:dyDescent="0.25">
      <c r="A2746" s="40" t="s">
        <v>5523</v>
      </c>
      <c r="B2746" s="40"/>
      <c r="C2746" s="41" t="s">
        <v>5524</v>
      </c>
      <c r="D2746" s="42" t="s">
        <v>21</v>
      </c>
      <c r="E2746" s="43">
        <v>6.1</v>
      </c>
      <c r="F2746" s="43">
        <v>10.84</v>
      </c>
      <c r="G2746" s="43">
        <v>16.940000000000001</v>
      </c>
      <c r="H2746" s="19">
        <f t="shared" si="42"/>
        <v>9</v>
      </c>
    </row>
    <row r="2747" spans="1:8" ht="30" x14ac:dyDescent="0.25">
      <c r="A2747" s="40" t="s">
        <v>5525</v>
      </c>
      <c r="B2747" s="40"/>
      <c r="C2747" s="41" t="s">
        <v>5526</v>
      </c>
      <c r="D2747" s="42" t="s">
        <v>131</v>
      </c>
      <c r="E2747" s="43">
        <v>7.74</v>
      </c>
      <c r="F2747" s="43">
        <v>21.69</v>
      </c>
      <c r="G2747" s="43">
        <v>29.43</v>
      </c>
      <c r="H2747" s="19">
        <f t="shared" si="42"/>
        <v>9</v>
      </c>
    </row>
    <row r="2748" spans="1:8" ht="30" x14ac:dyDescent="0.25">
      <c r="A2748" s="40" t="s">
        <v>5527</v>
      </c>
      <c r="B2748" s="40"/>
      <c r="C2748" s="41" t="s">
        <v>5528</v>
      </c>
      <c r="D2748" s="42" t="s">
        <v>21</v>
      </c>
      <c r="E2748" s="43">
        <v>17.850000000000001</v>
      </c>
      <c r="F2748" s="43">
        <v>4.33</v>
      </c>
      <c r="G2748" s="43">
        <v>22.18</v>
      </c>
      <c r="H2748" s="19">
        <f t="shared" si="42"/>
        <v>9</v>
      </c>
    </row>
    <row r="2749" spans="1:8" ht="30" x14ac:dyDescent="0.25">
      <c r="A2749" s="40" t="s">
        <v>5529</v>
      </c>
      <c r="B2749" s="40"/>
      <c r="C2749" s="41" t="s">
        <v>5530</v>
      </c>
      <c r="D2749" s="42" t="s">
        <v>21</v>
      </c>
      <c r="E2749" s="43">
        <v>6.22</v>
      </c>
      <c r="F2749" s="43">
        <v>10.84</v>
      </c>
      <c r="G2749" s="43">
        <v>17.059999999999999</v>
      </c>
      <c r="H2749" s="19">
        <f t="shared" si="42"/>
        <v>9</v>
      </c>
    </row>
    <row r="2750" spans="1:8" ht="30" x14ac:dyDescent="0.25">
      <c r="A2750" s="40" t="s">
        <v>5531</v>
      </c>
      <c r="B2750" s="40"/>
      <c r="C2750" s="41" t="s">
        <v>5532</v>
      </c>
      <c r="D2750" s="42" t="s">
        <v>21</v>
      </c>
      <c r="E2750" s="43">
        <v>5.69</v>
      </c>
      <c r="F2750" s="43">
        <v>10.84</v>
      </c>
      <c r="G2750" s="43">
        <v>16.53</v>
      </c>
      <c r="H2750" s="19">
        <f t="shared" si="42"/>
        <v>9</v>
      </c>
    </row>
    <row r="2751" spans="1:8" ht="30" x14ac:dyDescent="0.25">
      <c r="A2751" s="40" t="s">
        <v>5533</v>
      </c>
      <c r="B2751" s="40"/>
      <c r="C2751" s="41" t="s">
        <v>5534</v>
      </c>
      <c r="D2751" s="42" t="s">
        <v>131</v>
      </c>
      <c r="E2751" s="43">
        <v>61.53</v>
      </c>
      <c r="F2751" s="43">
        <v>10.84</v>
      </c>
      <c r="G2751" s="43">
        <v>72.37</v>
      </c>
      <c r="H2751" s="19">
        <f t="shared" si="42"/>
        <v>9</v>
      </c>
    </row>
    <row r="2752" spans="1:8" ht="30" x14ac:dyDescent="0.25">
      <c r="A2752" s="40" t="s">
        <v>5535</v>
      </c>
      <c r="B2752" s="40"/>
      <c r="C2752" s="41" t="s">
        <v>5536</v>
      </c>
      <c r="D2752" s="42" t="s">
        <v>21</v>
      </c>
      <c r="E2752" s="43">
        <v>44.3</v>
      </c>
      <c r="F2752" s="43">
        <v>10.84</v>
      </c>
      <c r="G2752" s="43">
        <v>55.14</v>
      </c>
      <c r="H2752" s="19">
        <f t="shared" si="42"/>
        <v>9</v>
      </c>
    </row>
    <row r="2753" spans="1:8" ht="30" x14ac:dyDescent="0.25">
      <c r="A2753" s="40" t="s">
        <v>5537</v>
      </c>
      <c r="B2753" s="40"/>
      <c r="C2753" s="41" t="s">
        <v>5538</v>
      </c>
      <c r="D2753" s="42" t="s">
        <v>21</v>
      </c>
      <c r="E2753" s="43">
        <v>49.21</v>
      </c>
      <c r="F2753" s="43">
        <v>10.84</v>
      </c>
      <c r="G2753" s="43">
        <v>60.05</v>
      </c>
      <c r="H2753" s="19">
        <f t="shared" si="42"/>
        <v>9</v>
      </c>
    </row>
    <row r="2754" spans="1:8" x14ac:dyDescent="0.25">
      <c r="A2754" s="40" t="s">
        <v>5539</v>
      </c>
      <c r="B2754" s="40"/>
      <c r="C2754" s="41" t="s">
        <v>5540</v>
      </c>
      <c r="D2754" s="42" t="s">
        <v>21</v>
      </c>
      <c r="E2754" s="43">
        <v>5.95</v>
      </c>
      <c r="F2754" s="43">
        <v>10.84</v>
      </c>
      <c r="G2754" s="43">
        <v>16.79</v>
      </c>
      <c r="H2754" s="19">
        <f t="shared" si="42"/>
        <v>9</v>
      </c>
    </row>
    <row r="2755" spans="1:8" x14ac:dyDescent="0.25">
      <c r="A2755" s="40" t="s">
        <v>5541</v>
      </c>
      <c r="B2755" s="40"/>
      <c r="C2755" s="41" t="s">
        <v>5542</v>
      </c>
      <c r="D2755" s="42" t="s">
        <v>21</v>
      </c>
      <c r="E2755" s="43">
        <v>8.57</v>
      </c>
      <c r="F2755" s="43">
        <v>10.84</v>
      </c>
      <c r="G2755" s="43">
        <v>19.41</v>
      </c>
      <c r="H2755" s="19">
        <f t="shared" si="42"/>
        <v>9</v>
      </c>
    </row>
    <row r="2756" spans="1:8" x14ac:dyDescent="0.25">
      <c r="A2756" s="40" t="s">
        <v>5543</v>
      </c>
      <c r="B2756" s="40"/>
      <c r="C2756" s="41" t="s">
        <v>5544</v>
      </c>
      <c r="D2756" s="42" t="s">
        <v>21</v>
      </c>
      <c r="E2756" s="43">
        <v>12.21</v>
      </c>
      <c r="F2756" s="43">
        <v>10.84</v>
      </c>
      <c r="G2756" s="43">
        <v>23.05</v>
      </c>
      <c r="H2756" s="19">
        <f t="shared" si="42"/>
        <v>9</v>
      </c>
    </row>
    <row r="2757" spans="1:8" x14ac:dyDescent="0.25">
      <c r="A2757" s="40" t="s">
        <v>5545</v>
      </c>
      <c r="B2757" s="40"/>
      <c r="C2757" s="41" t="s">
        <v>5546</v>
      </c>
      <c r="D2757" s="42" t="s">
        <v>21</v>
      </c>
      <c r="E2757" s="43">
        <v>21.33</v>
      </c>
      <c r="F2757" s="43">
        <v>10.84</v>
      </c>
      <c r="G2757" s="43">
        <v>32.17</v>
      </c>
      <c r="H2757" s="19">
        <f t="shared" si="42"/>
        <v>9</v>
      </c>
    </row>
    <row r="2758" spans="1:8" ht="30" x14ac:dyDescent="0.25">
      <c r="A2758" s="40" t="s">
        <v>5547</v>
      </c>
      <c r="B2758" s="40"/>
      <c r="C2758" s="41" t="s">
        <v>5548</v>
      </c>
      <c r="D2758" s="42" t="s">
        <v>21</v>
      </c>
      <c r="E2758" s="43">
        <v>108.43</v>
      </c>
      <c r="F2758" s="43">
        <v>10.84</v>
      </c>
      <c r="G2758" s="43">
        <v>119.27</v>
      </c>
      <c r="H2758" s="19">
        <f t="shared" si="42"/>
        <v>9</v>
      </c>
    </row>
    <row r="2759" spans="1:8" ht="30" x14ac:dyDescent="0.25">
      <c r="A2759" s="40" t="s">
        <v>5549</v>
      </c>
      <c r="B2759" s="40"/>
      <c r="C2759" s="41" t="s">
        <v>5550</v>
      </c>
      <c r="D2759" s="42" t="s">
        <v>73</v>
      </c>
      <c r="E2759" s="43">
        <v>241.2</v>
      </c>
      <c r="F2759" s="43">
        <v>4.41</v>
      </c>
      <c r="G2759" s="43">
        <v>245.61</v>
      </c>
      <c r="H2759" s="19">
        <f t="shared" si="42"/>
        <v>9</v>
      </c>
    </row>
    <row r="2760" spans="1:8" x14ac:dyDescent="0.25">
      <c r="A2760" s="40" t="s">
        <v>5551</v>
      </c>
      <c r="B2760" s="40"/>
      <c r="C2760" s="41" t="s">
        <v>5552</v>
      </c>
      <c r="D2760" s="42"/>
      <c r="E2760" s="43"/>
      <c r="F2760" s="43"/>
      <c r="G2760" s="43"/>
      <c r="H2760" s="19">
        <f t="shared" si="42"/>
        <v>5</v>
      </c>
    </row>
    <row r="2761" spans="1:8" ht="30" x14ac:dyDescent="0.25">
      <c r="A2761" s="40" t="s">
        <v>5553</v>
      </c>
      <c r="B2761" s="40"/>
      <c r="C2761" s="41" t="s">
        <v>5554</v>
      </c>
      <c r="D2761" s="42" t="s">
        <v>21</v>
      </c>
      <c r="E2761" s="43">
        <v>9.93</v>
      </c>
      <c r="F2761" s="43">
        <v>21.69</v>
      </c>
      <c r="G2761" s="43">
        <v>31.62</v>
      </c>
      <c r="H2761" s="19">
        <f t="shared" ref="H2761:H2824" si="43">LEN(A2761)</f>
        <v>9</v>
      </c>
    </row>
    <row r="2762" spans="1:8" ht="30" x14ac:dyDescent="0.25">
      <c r="A2762" s="40" t="s">
        <v>5555</v>
      </c>
      <c r="B2762" s="40"/>
      <c r="C2762" s="41" t="s">
        <v>5556</v>
      </c>
      <c r="D2762" s="42" t="s">
        <v>21</v>
      </c>
      <c r="E2762" s="43">
        <v>19.57</v>
      </c>
      <c r="F2762" s="43">
        <v>21.69</v>
      </c>
      <c r="G2762" s="43">
        <v>41.26</v>
      </c>
      <c r="H2762" s="19">
        <f t="shared" si="43"/>
        <v>9</v>
      </c>
    </row>
    <row r="2763" spans="1:8" ht="30" x14ac:dyDescent="0.25">
      <c r="A2763" s="40" t="s">
        <v>5557</v>
      </c>
      <c r="B2763" s="40"/>
      <c r="C2763" s="41" t="s">
        <v>5558</v>
      </c>
      <c r="D2763" s="42" t="s">
        <v>21</v>
      </c>
      <c r="E2763" s="43">
        <v>19.649999999999999</v>
      </c>
      <c r="F2763" s="43">
        <v>21.69</v>
      </c>
      <c r="G2763" s="43">
        <v>41.34</v>
      </c>
      <c r="H2763" s="19">
        <f t="shared" si="43"/>
        <v>9</v>
      </c>
    </row>
    <row r="2764" spans="1:8" ht="30" x14ac:dyDescent="0.25">
      <c r="A2764" s="40" t="s">
        <v>5559</v>
      </c>
      <c r="B2764" s="40"/>
      <c r="C2764" s="41" t="s">
        <v>5560</v>
      </c>
      <c r="D2764" s="42" t="s">
        <v>21</v>
      </c>
      <c r="E2764" s="43">
        <v>36.729999999999997</v>
      </c>
      <c r="F2764" s="43">
        <v>21.69</v>
      </c>
      <c r="G2764" s="43">
        <v>58.42</v>
      </c>
      <c r="H2764" s="19">
        <f t="shared" si="43"/>
        <v>9</v>
      </c>
    </row>
    <row r="2765" spans="1:8" ht="30" x14ac:dyDescent="0.25">
      <c r="A2765" s="40" t="s">
        <v>5561</v>
      </c>
      <c r="B2765" s="40"/>
      <c r="C2765" s="41" t="s">
        <v>5562</v>
      </c>
      <c r="D2765" s="42" t="s">
        <v>21</v>
      </c>
      <c r="E2765" s="43">
        <v>10.1</v>
      </c>
      <c r="F2765" s="43">
        <v>21.69</v>
      </c>
      <c r="G2765" s="43">
        <v>31.79</v>
      </c>
      <c r="H2765" s="19">
        <f t="shared" si="43"/>
        <v>9</v>
      </c>
    </row>
    <row r="2766" spans="1:8" ht="30" x14ac:dyDescent="0.25">
      <c r="A2766" s="40" t="s">
        <v>5563</v>
      </c>
      <c r="B2766" s="40"/>
      <c r="C2766" s="41" t="s">
        <v>5564</v>
      </c>
      <c r="D2766" s="42" t="s">
        <v>21</v>
      </c>
      <c r="E2766" s="43">
        <v>19.36</v>
      </c>
      <c r="F2766" s="43">
        <v>21.69</v>
      </c>
      <c r="G2766" s="43">
        <v>41.05</v>
      </c>
      <c r="H2766" s="19">
        <f t="shared" si="43"/>
        <v>9</v>
      </c>
    </row>
    <row r="2767" spans="1:8" ht="30" x14ac:dyDescent="0.25">
      <c r="A2767" s="40" t="s">
        <v>5565</v>
      </c>
      <c r="B2767" s="40"/>
      <c r="C2767" s="41" t="s">
        <v>5566</v>
      </c>
      <c r="D2767" s="42" t="s">
        <v>21</v>
      </c>
      <c r="E2767" s="43">
        <v>9.9499999999999993</v>
      </c>
      <c r="F2767" s="43">
        <v>21.69</v>
      </c>
      <c r="G2767" s="43">
        <v>31.64</v>
      </c>
      <c r="H2767" s="19">
        <f t="shared" si="43"/>
        <v>9</v>
      </c>
    </row>
    <row r="2768" spans="1:8" ht="30" x14ac:dyDescent="0.25">
      <c r="A2768" s="40" t="s">
        <v>5567</v>
      </c>
      <c r="B2768" s="40"/>
      <c r="C2768" s="41" t="s">
        <v>5568</v>
      </c>
      <c r="D2768" s="42" t="s">
        <v>21</v>
      </c>
      <c r="E2768" s="43">
        <v>36.9</v>
      </c>
      <c r="F2768" s="43">
        <v>21.69</v>
      </c>
      <c r="G2768" s="43">
        <v>58.59</v>
      </c>
      <c r="H2768" s="19">
        <f t="shared" si="43"/>
        <v>9</v>
      </c>
    </row>
    <row r="2769" spans="1:8" ht="30" x14ac:dyDescent="0.25">
      <c r="A2769" s="40" t="s">
        <v>5569</v>
      </c>
      <c r="B2769" s="40"/>
      <c r="C2769" s="41" t="s">
        <v>5570</v>
      </c>
      <c r="D2769" s="42" t="s">
        <v>21</v>
      </c>
      <c r="E2769" s="43">
        <v>19.84</v>
      </c>
      <c r="F2769" s="43">
        <v>21.69</v>
      </c>
      <c r="G2769" s="43">
        <v>41.53</v>
      </c>
      <c r="H2769" s="19">
        <f t="shared" si="43"/>
        <v>9</v>
      </c>
    </row>
    <row r="2770" spans="1:8" ht="30" x14ac:dyDescent="0.25">
      <c r="A2770" s="40" t="s">
        <v>5571</v>
      </c>
      <c r="B2770" s="40"/>
      <c r="C2770" s="41" t="s">
        <v>5572</v>
      </c>
      <c r="D2770" s="42" t="s">
        <v>21</v>
      </c>
      <c r="E2770" s="43">
        <v>36.909999999999997</v>
      </c>
      <c r="F2770" s="43">
        <v>21.69</v>
      </c>
      <c r="G2770" s="43">
        <v>58.6</v>
      </c>
      <c r="H2770" s="19">
        <f t="shared" si="43"/>
        <v>9</v>
      </c>
    </row>
    <row r="2771" spans="1:8" ht="30" x14ac:dyDescent="0.25">
      <c r="A2771" s="40" t="s">
        <v>5573</v>
      </c>
      <c r="B2771" s="40"/>
      <c r="C2771" s="41" t="s">
        <v>5574</v>
      </c>
      <c r="D2771" s="42" t="s">
        <v>21</v>
      </c>
      <c r="E2771" s="43">
        <v>20.09</v>
      </c>
      <c r="F2771" s="43">
        <v>21.69</v>
      </c>
      <c r="G2771" s="43">
        <v>41.78</v>
      </c>
      <c r="H2771" s="19">
        <f t="shared" si="43"/>
        <v>9</v>
      </c>
    </row>
    <row r="2772" spans="1:8" ht="30" x14ac:dyDescent="0.25">
      <c r="A2772" s="40" t="s">
        <v>5575</v>
      </c>
      <c r="B2772" s="40"/>
      <c r="C2772" s="41" t="s">
        <v>5576</v>
      </c>
      <c r="D2772" s="42" t="s">
        <v>21</v>
      </c>
      <c r="E2772" s="43">
        <v>19.260000000000002</v>
      </c>
      <c r="F2772" s="43">
        <v>21.69</v>
      </c>
      <c r="G2772" s="43">
        <v>40.950000000000003</v>
      </c>
      <c r="H2772" s="19">
        <f t="shared" si="43"/>
        <v>9</v>
      </c>
    </row>
    <row r="2773" spans="1:8" ht="30" x14ac:dyDescent="0.25">
      <c r="A2773" s="40" t="s">
        <v>5577</v>
      </c>
      <c r="B2773" s="40"/>
      <c r="C2773" s="41" t="s">
        <v>5578</v>
      </c>
      <c r="D2773" s="42" t="s">
        <v>21</v>
      </c>
      <c r="E2773" s="43">
        <v>19.440000000000001</v>
      </c>
      <c r="F2773" s="43">
        <v>21.69</v>
      </c>
      <c r="G2773" s="43">
        <v>41.13</v>
      </c>
      <c r="H2773" s="19">
        <f t="shared" si="43"/>
        <v>9</v>
      </c>
    </row>
    <row r="2774" spans="1:8" ht="30" x14ac:dyDescent="0.25">
      <c r="A2774" s="40" t="s">
        <v>5579</v>
      </c>
      <c r="B2774" s="40"/>
      <c r="C2774" s="41" t="s">
        <v>5580</v>
      </c>
      <c r="D2774" s="42" t="s">
        <v>21</v>
      </c>
      <c r="E2774" s="43">
        <v>9.7200000000000006</v>
      </c>
      <c r="F2774" s="43">
        <v>21.69</v>
      </c>
      <c r="G2774" s="43">
        <v>31.41</v>
      </c>
      <c r="H2774" s="19">
        <f t="shared" si="43"/>
        <v>9</v>
      </c>
    </row>
    <row r="2775" spans="1:8" ht="45" x14ac:dyDescent="0.25">
      <c r="A2775" s="40" t="s">
        <v>5581</v>
      </c>
      <c r="B2775" s="40"/>
      <c r="C2775" s="41" t="s">
        <v>5582</v>
      </c>
      <c r="D2775" s="42" t="s">
        <v>21</v>
      </c>
      <c r="E2775" s="43">
        <v>21.25</v>
      </c>
      <c r="F2775" s="43">
        <v>21.69</v>
      </c>
      <c r="G2775" s="43">
        <v>42.94</v>
      </c>
      <c r="H2775" s="19">
        <f t="shared" si="43"/>
        <v>9</v>
      </c>
    </row>
    <row r="2776" spans="1:8" ht="45" x14ac:dyDescent="0.25">
      <c r="A2776" s="40" t="s">
        <v>5583</v>
      </c>
      <c r="B2776" s="40"/>
      <c r="C2776" s="41" t="s">
        <v>5584</v>
      </c>
      <c r="D2776" s="42" t="s">
        <v>21</v>
      </c>
      <c r="E2776" s="43">
        <v>19.48</v>
      </c>
      <c r="F2776" s="43">
        <v>21.69</v>
      </c>
      <c r="G2776" s="43">
        <v>41.17</v>
      </c>
      <c r="H2776" s="19">
        <f t="shared" si="43"/>
        <v>9</v>
      </c>
    </row>
    <row r="2777" spans="1:8" ht="45" x14ac:dyDescent="0.25">
      <c r="A2777" s="40" t="s">
        <v>5585</v>
      </c>
      <c r="B2777" s="40"/>
      <c r="C2777" s="41" t="s">
        <v>5586</v>
      </c>
      <c r="D2777" s="42" t="s">
        <v>21</v>
      </c>
      <c r="E2777" s="43">
        <v>19.489999999999998</v>
      </c>
      <c r="F2777" s="43">
        <v>21.69</v>
      </c>
      <c r="G2777" s="43">
        <v>41.18</v>
      </c>
      <c r="H2777" s="19">
        <f t="shared" si="43"/>
        <v>9</v>
      </c>
    </row>
    <row r="2778" spans="1:8" ht="30" x14ac:dyDescent="0.25">
      <c r="A2778" s="40" t="s">
        <v>5587</v>
      </c>
      <c r="B2778" s="40"/>
      <c r="C2778" s="41" t="s">
        <v>5588</v>
      </c>
      <c r="D2778" s="42" t="s">
        <v>21</v>
      </c>
      <c r="E2778" s="43">
        <v>9.91</v>
      </c>
      <c r="F2778" s="43">
        <v>21.69</v>
      </c>
      <c r="G2778" s="43">
        <v>31.6</v>
      </c>
      <c r="H2778" s="19">
        <f t="shared" si="43"/>
        <v>9</v>
      </c>
    </row>
    <row r="2779" spans="1:8" ht="30" x14ac:dyDescent="0.25">
      <c r="A2779" s="40" t="s">
        <v>5589</v>
      </c>
      <c r="B2779" s="40"/>
      <c r="C2779" s="41" t="s">
        <v>5590</v>
      </c>
      <c r="D2779" s="42" t="s">
        <v>21</v>
      </c>
      <c r="E2779" s="43">
        <v>9.7899999999999991</v>
      </c>
      <c r="F2779" s="43">
        <v>21.69</v>
      </c>
      <c r="G2779" s="43">
        <v>31.48</v>
      </c>
      <c r="H2779" s="19">
        <f t="shared" si="43"/>
        <v>9</v>
      </c>
    </row>
    <row r="2780" spans="1:8" ht="30" x14ac:dyDescent="0.25">
      <c r="A2780" s="40" t="s">
        <v>5591</v>
      </c>
      <c r="B2780" s="40"/>
      <c r="C2780" s="41" t="s">
        <v>5592</v>
      </c>
      <c r="D2780" s="42" t="s">
        <v>21</v>
      </c>
      <c r="E2780" s="43">
        <v>19.48</v>
      </c>
      <c r="F2780" s="43">
        <v>21.69</v>
      </c>
      <c r="G2780" s="43">
        <v>41.17</v>
      </c>
      <c r="H2780" s="19">
        <f t="shared" si="43"/>
        <v>9</v>
      </c>
    </row>
    <row r="2781" spans="1:8" x14ac:dyDescent="0.25">
      <c r="A2781" s="40" t="s">
        <v>5593</v>
      </c>
      <c r="B2781" s="40"/>
      <c r="C2781" s="41" t="s">
        <v>5594</v>
      </c>
      <c r="D2781" s="42"/>
      <c r="E2781" s="43"/>
      <c r="F2781" s="43"/>
      <c r="G2781" s="43"/>
      <c r="H2781" s="19">
        <f t="shared" si="43"/>
        <v>2</v>
      </c>
    </row>
    <row r="2782" spans="1:8" x14ac:dyDescent="0.25">
      <c r="A2782" s="40" t="s">
        <v>5595</v>
      </c>
      <c r="B2782" s="40"/>
      <c r="C2782" s="41" t="s">
        <v>5596</v>
      </c>
      <c r="D2782" s="42"/>
      <c r="E2782" s="43"/>
      <c r="F2782" s="43"/>
      <c r="G2782" s="43"/>
      <c r="H2782" s="19">
        <f t="shared" si="43"/>
        <v>5</v>
      </c>
    </row>
    <row r="2783" spans="1:8" ht="45" x14ac:dyDescent="0.25">
      <c r="A2783" s="40" t="s">
        <v>5597</v>
      </c>
      <c r="B2783" s="40"/>
      <c r="C2783" s="41" t="s">
        <v>5598</v>
      </c>
      <c r="D2783" s="42" t="s">
        <v>21</v>
      </c>
      <c r="E2783" s="43">
        <v>1290.24</v>
      </c>
      <c r="F2783" s="43">
        <v>61.01</v>
      </c>
      <c r="G2783" s="43">
        <v>1351.25</v>
      </c>
      <c r="H2783" s="19">
        <f t="shared" si="43"/>
        <v>9</v>
      </c>
    </row>
    <row r="2784" spans="1:8" ht="45" x14ac:dyDescent="0.25">
      <c r="A2784" s="40" t="s">
        <v>5599</v>
      </c>
      <c r="B2784" s="40"/>
      <c r="C2784" s="41" t="s">
        <v>5600</v>
      </c>
      <c r="D2784" s="42" t="s">
        <v>21</v>
      </c>
      <c r="E2784" s="43">
        <v>1764.05</v>
      </c>
      <c r="F2784" s="43">
        <v>61.01</v>
      </c>
      <c r="G2784" s="43">
        <v>1825.06</v>
      </c>
      <c r="H2784" s="19">
        <f t="shared" si="43"/>
        <v>9</v>
      </c>
    </row>
    <row r="2785" spans="1:8" x14ac:dyDescent="0.25">
      <c r="A2785" s="40" t="s">
        <v>5601</v>
      </c>
      <c r="B2785" s="40"/>
      <c r="C2785" s="41" t="s">
        <v>5602</v>
      </c>
      <c r="D2785" s="42"/>
      <c r="E2785" s="43"/>
      <c r="F2785" s="43"/>
      <c r="G2785" s="43"/>
      <c r="H2785" s="19">
        <f t="shared" si="43"/>
        <v>5</v>
      </c>
    </row>
    <row r="2786" spans="1:8" x14ac:dyDescent="0.25">
      <c r="A2786" s="40" t="s">
        <v>5603</v>
      </c>
      <c r="B2786" s="40"/>
      <c r="C2786" s="41" t="s">
        <v>5604</v>
      </c>
      <c r="D2786" s="42" t="s">
        <v>21</v>
      </c>
      <c r="E2786" s="43">
        <v>18.059999999999999</v>
      </c>
      <c r="F2786" s="43">
        <v>21.69</v>
      </c>
      <c r="G2786" s="43">
        <v>39.75</v>
      </c>
      <c r="H2786" s="19">
        <f t="shared" si="43"/>
        <v>9</v>
      </c>
    </row>
    <row r="2787" spans="1:8" ht="30" x14ac:dyDescent="0.25">
      <c r="A2787" s="40" t="s">
        <v>5605</v>
      </c>
      <c r="B2787" s="40"/>
      <c r="C2787" s="41" t="s">
        <v>5606</v>
      </c>
      <c r="D2787" s="42" t="s">
        <v>21</v>
      </c>
      <c r="E2787" s="43">
        <v>940.99</v>
      </c>
      <c r="F2787" s="43">
        <v>41.2</v>
      </c>
      <c r="G2787" s="43">
        <v>982.19</v>
      </c>
      <c r="H2787" s="19">
        <f t="shared" si="43"/>
        <v>9</v>
      </c>
    </row>
    <row r="2788" spans="1:8" x14ac:dyDescent="0.25">
      <c r="A2788" s="40" t="s">
        <v>5607</v>
      </c>
      <c r="B2788" s="40"/>
      <c r="C2788" s="41" t="s">
        <v>5608</v>
      </c>
      <c r="D2788" s="42" t="s">
        <v>21</v>
      </c>
      <c r="E2788" s="43">
        <v>429.25</v>
      </c>
      <c r="F2788" s="43">
        <v>34.56</v>
      </c>
      <c r="G2788" s="43">
        <v>463.81</v>
      </c>
      <c r="H2788" s="19">
        <f t="shared" si="43"/>
        <v>9</v>
      </c>
    </row>
    <row r="2789" spans="1:8" ht="30" x14ac:dyDescent="0.25">
      <c r="A2789" s="40" t="s">
        <v>5609</v>
      </c>
      <c r="B2789" s="40"/>
      <c r="C2789" s="41" t="s">
        <v>5610</v>
      </c>
      <c r="D2789" s="42" t="s">
        <v>21</v>
      </c>
      <c r="E2789" s="43">
        <v>182.49</v>
      </c>
      <c r="F2789" s="43">
        <v>21.69</v>
      </c>
      <c r="G2789" s="43">
        <v>204.18</v>
      </c>
      <c r="H2789" s="19">
        <f t="shared" si="43"/>
        <v>9</v>
      </c>
    </row>
    <row r="2790" spans="1:8" ht="30" x14ac:dyDescent="0.25">
      <c r="A2790" s="40" t="s">
        <v>5611</v>
      </c>
      <c r="B2790" s="40"/>
      <c r="C2790" s="41" t="s">
        <v>5612</v>
      </c>
      <c r="D2790" s="42" t="s">
        <v>21</v>
      </c>
      <c r="E2790" s="43">
        <v>13.96</v>
      </c>
      <c r="F2790" s="43">
        <v>26.1</v>
      </c>
      <c r="G2790" s="43">
        <v>40.06</v>
      </c>
      <c r="H2790" s="19">
        <f t="shared" si="43"/>
        <v>9</v>
      </c>
    </row>
    <row r="2791" spans="1:8" x14ac:dyDescent="0.25">
      <c r="A2791" s="40" t="s">
        <v>5613</v>
      </c>
      <c r="B2791" s="40"/>
      <c r="C2791" s="41" t="s">
        <v>5614</v>
      </c>
      <c r="D2791" s="42" t="s">
        <v>21</v>
      </c>
      <c r="E2791" s="43">
        <v>83.29</v>
      </c>
      <c r="F2791" s="43">
        <v>34.56</v>
      </c>
      <c r="G2791" s="43">
        <v>117.85</v>
      </c>
      <c r="H2791" s="19">
        <f t="shared" si="43"/>
        <v>9</v>
      </c>
    </row>
    <row r="2792" spans="1:8" ht="30" x14ac:dyDescent="0.25">
      <c r="A2792" s="40" t="s">
        <v>5615</v>
      </c>
      <c r="B2792" s="40"/>
      <c r="C2792" s="41" t="s">
        <v>5616</v>
      </c>
      <c r="D2792" s="42" t="s">
        <v>21</v>
      </c>
      <c r="E2792" s="43">
        <v>1897.89</v>
      </c>
      <c r="F2792" s="43">
        <v>86.74</v>
      </c>
      <c r="G2792" s="43">
        <v>1984.63</v>
      </c>
      <c r="H2792" s="19">
        <f t="shared" si="43"/>
        <v>9</v>
      </c>
    </row>
    <row r="2793" spans="1:8" x14ac:dyDescent="0.25">
      <c r="A2793" s="40" t="s">
        <v>5617</v>
      </c>
      <c r="B2793" s="40"/>
      <c r="C2793" s="41" t="s">
        <v>5618</v>
      </c>
      <c r="D2793" s="42" t="s">
        <v>21</v>
      </c>
      <c r="E2793" s="43">
        <v>466.48</v>
      </c>
      <c r="F2793" s="43">
        <v>34.56</v>
      </c>
      <c r="G2793" s="43">
        <v>501.04</v>
      </c>
      <c r="H2793" s="19">
        <f t="shared" si="43"/>
        <v>9</v>
      </c>
    </row>
    <row r="2794" spans="1:8" x14ac:dyDescent="0.25">
      <c r="A2794" s="40" t="s">
        <v>5619</v>
      </c>
      <c r="B2794" s="40"/>
      <c r="C2794" s="41" t="s">
        <v>5620</v>
      </c>
      <c r="D2794" s="42" t="s">
        <v>21</v>
      </c>
      <c r="E2794" s="43">
        <v>140.22999999999999</v>
      </c>
      <c r="F2794" s="43">
        <v>34.56</v>
      </c>
      <c r="G2794" s="43">
        <v>174.79</v>
      </c>
      <c r="H2794" s="19">
        <f t="shared" si="43"/>
        <v>9</v>
      </c>
    </row>
    <row r="2795" spans="1:8" x14ac:dyDescent="0.25">
      <c r="A2795" s="40" t="s">
        <v>5621</v>
      </c>
      <c r="B2795" s="40"/>
      <c r="C2795" s="41" t="s">
        <v>5622</v>
      </c>
      <c r="D2795" s="42"/>
      <c r="E2795" s="43"/>
      <c r="F2795" s="43"/>
      <c r="G2795" s="43"/>
      <c r="H2795" s="19">
        <f t="shared" si="43"/>
        <v>5</v>
      </c>
    </row>
    <row r="2796" spans="1:8" x14ac:dyDescent="0.25">
      <c r="A2796" s="40" t="s">
        <v>5623</v>
      </c>
      <c r="B2796" s="40"/>
      <c r="C2796" s="41" t="s">
        <v>5624</v>
      </c>
      <c r="D2796" s="42" t="s">
        <v>21</v>
      </c>
      <c r="E2796" s="43">
        <v>25347.93</v>
      </c>
      <c r="F2796" s="43">
        <v>173.48</v>
      </c>
      <c r="G2796" s="43">
        <v>25521.41</v>
      </c>
      <c r="H2796" s="19">
        <f t="shared" si="43"/>
        <v>9</v>
      </c>
    </row>
    <row r="2797" spans="1:8" x14ac:dyDescent="0.25">
      <c r="A2797" s="40" t="s">
        <v>5625</v>
      </c>
      <c r="B2797" s="40"/>
      <c r="C2797" s="41" t="s">
        <v>5626</v>
      </c>
      <c r="D2797" s="42" t="s">
        <v>21</v>
      </c>
      <c r="E2797" s="43">
        <v>18023.16</v>
      </c>
      <c r="F2797" s="43">
        <v>195.17</v>
      </c>
      <c r="G2797" s="43">
        <v>18218.330000000002</v>
      </c>
      <c r="H2797" s="19">
        <f t="shared" si="43"/>
        <v>9</v>
      </c>
    </row>
    <row r="2798" spans="1:8" ht="30" x14ac:dyDescent="0.25">
      <c r="A2798" s="40" t="s">
        <v>5627</v>
      </c>
      <c r="B2798" s="40"/>
      <c r="C2798" s="41" t="s">
        <v>5628</v>
      </c>
      <c r="D2798" s="42" t="s">
        <v>21</v>
      </c>
      <c r="E2798" s="43">
        <v>568.9</v>
      </c>
      <c r="F2798" s="43">
        <v>216.85</v>
      </c>
      <c r="G2798" s="43">
        <v>785.75</v>
      </c>
      <c r="H2798" s="19">
        <f t="shared" si="43"/>
        <v>9</v>
      </c>
    </row>
    <row r="2799" spans="1:8" ht="30" x14ac:dyDescent="0.25">
      <c r="A2799" s="40" t="s">
        <v>5629</v>
      </c>
      <c r="B2799" s="40"/>
      <c r="C2799" s="41" t="s">
        <v>5630</v>
      </c>
      <c r="D2799" s="42" t="s">
        <v>334</v>
      </c>
      <c r="E2799" s="43">
        <v>14185.42</v>
      </c>
      <c r="F2799" s="43">
        <v>4598.5600000000004</v>
      </c>
      <c r="G2799" s="43">
        <v>18783.98</v>
      </c>
      <c r="H2799" s="19">
        <f t="shared" si="43"/>
        <v>9</v>
      </c>
    </row>
    <row r="2800" spans="1:8" ht="30" x14ac:dyDescent="0.25">
      <c r="A2800" s="40" t="s">
        <v>5631</v>
      </c>
      <c r="B2800" s="40"/>
      <c r="C2800" s="41" t="s">
        <v>5632</v>
      </c>
      <c r="D2800" s="42" t="s">
        <v>334</v>
      </c>
      <c r="E2800" s="43">
        <v>28969.84</v>
      </c>
      <c r="F2800" s="43">
        <v>5173.38</v>
      </c>
      <c r="G2800" s="43">
        <v>34143.22</v>
      </c>
      <c r="H2800" s="19">
        <f t="shared" si="43"/>
        <v>9</v>
      </c>
    </row>
    <row r="2801" spans="1:8" ht="30" x14ac:dyDescent="0.25">
      <c r="A2801" s="40" t="s">
        <v>5633</v>
      </c>
      <c r="B2801" s="40"/>
      <c r="C2801" s="41" t="s">
        <v>5634</v>
      </c>
      <c r="D2801" s="42" t="s">
        <v>334</v>
      </c>
      <c r="E2801" s="43">
        <v>32309.07</v>
      </c>
      <c r="F2801" s="43">
        <v>6083.4</v>
      </c>
      <c r="G2801" s="43">
        <v>38392.47</v>
      </c>
      <c r="H2801" s="19">
        <f t="shared" si="43"/>
        <v>9</v>
      </c>
    </row>
    <row r="2802" spans="1:8" ht="30" x14ac:dyDescent="0.25">
      <c r="A2802" s="40" t="s">
        <v>5635</v>
      </c>
      <c r="B2802" s="40"/>
      <c r="C2802" s="41" t="s">
        <v>5636</v>
      </c>
      <c r="D2802" s="42" t="s">
        <v>21</v>
      </c>
      <c r="E2802" s="43">
        <v>1243.31</v>
      </c>
      <c r="F2802" s="43">
        <v>44.98</v>
      </c>
      <c r="G2802" s="43">
        <v>1288.29</v>
      </c>
      <c r="H2802" s="19">
        <f t="shared" si="43"/>
        <v>9</v>
      </c>
    </row>
    <row r="2803" spans="1:8" ht="30" x14ac:dyDescent="0.25">
      <c r="A2803" s="40" t="s">
        <v>5637</v>
      </c>
      <c r="B2803" s="40"/>
      <c r="C2803" s="41" t="s">
        <v>5638</v>
      </c>
      <c r="D2803" s="42" t="s">
        <v>21</v>
      </c>
      <c r="E2803" s="43">
        <v>2123.5700000000002</v>
      </c>
      <c r="F2803" s="43">
        <v>56.24</v>
      </c>
      <c r="G2803" s="43">
        <v>2179.81</v>
      </c>
      <c r="H2803" s="19">
        <f t="shared" si="43"/>
        <v>9</v>
      </c>
    </row>
    <row r="2804" spans="1:8" ht="30" x14ac:dyDescent="0.25">
      <c r="A2804" s="40" t="s">
        <v>5639</v>
      </c>
      <c r="B2804" s="40"/>
      <c r="C2804" s="41" t="s">
        <v>5640</v>
      </c>
      <c r="D2804" s="42" t="s">
        <v>21</v>
      </c>
      <c r="E2804" s="43">
        <v>3813.18</v>
      </c>
      <c r="F2804" s="43">
        <v>61.01</v>
      </c>
      <c r="G2804" s="43">
        <v>3874.19</v>
      </c>
      <c r="H2804" s="19">
        <f t="shared" si="43"/>
        <v>9</v>
      </c>
    </row>
    <row r="2805" spans="1:8" x14ac:dyDescent="0.25">
      <c r="A2805" s="40" t="s">
        <v>5641</v>
      </c>
      <c r="B2805" s="40"/>
      <c r="C2805" s="41" t="s">
        <v>5642</v>
      </c>
      <c r="D2805" s="42"/>
      <c r="E2805" s="43"/>
      <c r="F2805" s="43"/>
      <c r="G2805" s="43"/>
      <c r="H2805" s="19">
        <f t="shared" si="43"/>
        <v>5</v>
      </c>
    </row>
    <row r="2806" spans="1:8" x14ac:dyDescent="0.25">
      <c r="A2806" s="40" t="s">
        <v>5643</v>
      </c>
      <c r="B2806" s="40"/>
      <c r="C2806" s="41" t="s">
        <v>5644</v>
      </c>
      <c r="D2806" s="42" t="s">
        <v>21</v>
      </c>
      <c r="E2806" s="43">
        <v>220.77</v>
      </c>
      <c r="F2806" s="43">
        <v>34.56</v>
      </c>
      <c r="G2806" s="43">
        <v>255.33</v>
      </c>
      <c r="H2806" s="19">
        <f t="shared" si="43"/>
        <v>9</v>
      </c>
    </row>
    <row r="2807" spans="1:8" x14ac:dyDescent="0.25">
      <c r="A2807" s="40" t="s">
        <v>5645</v>
      </c>
      <c r="B2807" s="40"/>
      <c r="C2807" s="41" t="s">
        <v>5646</v>
      </c>
      <c r="D2807" s="42"/>
      <c r="E2807" s="43"/>
      <c r="F2807" s="43"/>
      <c r="G2807" s="43"/>
      <c r="H2807" s="19">
        <f t="shared" si="43"/>
        <v>5</v>
      </c>
    </row>
    <row r="2808" spans="1:8" x14ac:dyDescent="0.25">
      <c r="A2808" s="40" t="s">
        <v>5647</v>
      </c>
      <c r="B2808" s="40"/>
      <c r="C2808" s="41" t="s">
        <v>5648</v>
      </c>
      <c r="D2808" s="42" t="s">
        <v>21</v>
      </c>
      <c r="E2808" s="43">
        <v>336.37</v>
      </c>
      <c r="F2808" s="43">
        <v>43.37</v>
      </c>
      <c r="G2808" s="43">
        <v>379.74</v>
      </c>
      <c r="H2808" s="19">
        <f t="shared" si="43"/>
        <v>9</v>
      </c>
    </row>
    <row r="2809" spans="1:8" ht="30" x14ac:dyDescent="0.25">
      <c r="A2809" s="40" t="s">
        <v>5649</v>
      </c>
      <c r="B2809" s="40"/>
      <c r="C2809" s="41" t="s">
        <v>5650</v>
      </c>
      <c r="D2809" s="42" t="s">
        <v>21</v>
      </c>
      <c r="E2809" s="43">
        <v>327.02999999999997</v>
      </c>
      <c r="F2809" s="43">
        <v>43.37</v>
      </c>
      <c r="G2809" s="43">
        <v>370.4</v>
      </c>
      <c r="H2809" s="19">
        <f t="shared" si="43"/>
        <v>9</v>
      </c>
    </row>
    <row r="2810" spans="1:8" x14ac:dyDescent="0.25">
      <c r="A2810" s="40" t="s">
        <v>5651</v>
      </c>
      <c r="B2810" s="40"/>
      <c r="C2810" s="41" t="s">
        <v>5652</v>
      </c>
      <c r="D2810" s="42"/>
      <c r="E2810" s="43"/>
      <c r="F2810" s="43"/>
      <c r="G2810" s="43"/>
      <c r="H2810" s="19">
        <f t="shared" si="43"/>
        <v>5</v>
      </c>
    </row>
    <row r="2811" spans="1:8" x14ac:dyDescent="0.25">
      <c r="A2811" s="40" t="s">
        <v>5653</v>
      </c>
      <c r="B2811" s="40"/>
      <c r="C2811" s="41" t="s">
        <v>5654</v>
      </c>
      <c r="D2811" s="42" t="s">
        <v>21</v>
      </c>
      <c r="E2811" s="43">
        <v>41.92</v>
      </c>
      <c r="F2811" s="43">
        <v>21.69</v>
      </c>
      <c r="G2811" s="43">
        <v>63.61</v>
      </c>
      <c r="H2811" s="19">
        <f t="shared" si="43"/>
        <v>9</v>
      </c>
    </row>
    <row r="2812" spans="1:8" x14ac:dyDescent="0.25">
      <c r="A2812" s="40" t="s">
        <v>5655</v>
      </c>
      <c r="B2812" s="40"/>
      <c r="C2812" s="41" t="s">
        <v>5656</v>
      </c>
      <c r="D2812" s="42"/>
      <c r="E2812" s="43"/>
      <c r="F2812" s="43"/>
      <c r="G2812" s="43"/>
      <c r="H2812" s="19">
        <f t="shared" si="43"/>
        <v>5</v>
      </c>
    </row>
    <row r="2813" spans="1:8" ht="30" x14ac:dyDescent="0.25">
      <c r="A2813" s="40" t="s">
        <v>5657</v>
      </c>
      <c r="B2813" s="40"/>
      <c r="C2813" s="41" t="s">
        <v>5658</v>
      </c>
      <c r="D2813" s="42" t="s">
        <v>334</v>
      </c>
      <c r="E2813" s="43">
        <v>16223.16</v>
      </c>
      <c r="F2813" s="43">
        <v>352.97</v>
      </c>
      <c r="G2813" s="43">
        <v>16576.13</v>
      </c>
      <c r="H2813" s="19">
        <f t="shared" si="43"/>
        <v>9</v>
      </c>
    </row>
    <row r="2814" spans="1:8" ht="30" x14ac:dyDescent="0.25">
      <c r="A2814" s="40" t="s">
        <v>5659</v>
      </c>
      <c r="B2814" s="40"/>
      <c r="C2814" s="41" t="s">
        <v>5660</v>
      </c>
      <c r="D2814" s="42" t="s">
        <v>334</v>
      </c>
      <c r="E2814" s="43">
        <v>7931.56</v>
      </c>
      <c r="F2814" s="43">
        <v>341.92</v>
      </c>
      <c r="G2814" s="43">
        <v>8273.48</v>
      </c>
      <c r="H2814" s="19">
        <f t="shared" si="43"/>
        <v>9</v>
      </c>
    </row>
    <row r="2815" spans="1:8" ht="30" x14ac:dyDescent="0.25">
      <c r="A2815" s="40" t="s">
        <v>5661</v>
      </c>
      <c r="B2815" s="40"/>
      <c r="C2815" s="41" t="s">
        <v>5662</v>
      </c>
      <c r="D2815" s="42" t="s">
        <v>334</v>
      </c>
      <c r="E2815" s="43">
        <v>8864.02</v>
      </c>
      <c r="F2815" s="43">
        <v>352.97</v>
      </c>
      <c r="G2815" s="43">
        <v>9216.99</v>
      </c>
      <c r="H2815" s="19">
        <f t="shared" si="43"/>
        <v>9</v>
      </c>
    </row>
    <row r="2816" spans="1:8" ht="30" x14ac:dyDescent="0.25">
      <c r="A2816" s="40" t="s">
        <v>5663</v>
      </c>
      <c r="B2816" s="40"/>
      <c r="C2816" s="41" t="s">
        <v>5664</v>
      </c>
      <c r="D2816" s="42" t="s">
        <v>334</v>
      </c>
      <c r="E2816" s="43">
        <v>13897.49</v>
      </c>
      <c r="F2816" s="43">
        <v>352.97</v>
      </c>
      <c r="G2816" s="43">
        <v>14250.46</v>
      </c>
      <c r="H2816" s="19">
        <f t="shared" si="43"/>
        <v>9</v>
      </c>
    </row>
    <row r="2817" spans="1:8" ht="30" x14ac:dyDescent="0.25">
      <c r="A2817" s="40" t="s">
        <v>5665</v>
      </c>
      <c r="B2817" s="40"/>
      <c r="C2817" s="41" t="s">
        <v>5666</v>
      </c>
      <c r="D2817" s="42" t="s">
        <v>334</v>
      </c>
      <c r="E2817" s="43">
        <v>3289.57</v>
      </c>
      <c r="F2817" s="43">
        <v>341.92</v>
      </c>
      <c r="G2817" s="43">
        <v>3631.49</v>
      </c>
      <c r="H2817" s="19">
        <f t="shared" si="43"/>
        <v>9</v>
      </c>
    </row>
    <row r="2818" spans="1:8" ht="30" x14ac:dyDescent="0.25">
      <c r="A2818" s="40" t="s">
        <v>5667</v>
      </c>
      <c r="B2818" s="40"/>
      <c r="C2818" s="41" t="s">
        <v>5668</v>
      </c>
      <c r="D2818" s="42" t="s">
        <v>334</v>
      </c>
      <c r="E2818" s="43">
        <v>4691.84</v>
      </c>
      <c r="F2818" s="43">
        <v>341.92</v>
      </c>
      <c r="G2818" s="43">
        <v>5033.76</v>
      </c>
      <c r="H2818" s="19">
        <f t="shared" si="43"/>
        <v>9</v>
      </c>
    </row>
    <row r="2819" spans="1:8" ht="30" x14ac:dyDescent="0.25">
      <c r="A2819" s="40" t="s">
        <v>5669</v>
      </c>
      <c r="B2819" s="40"/>
      <c r="C2819" s="41" t="s">
        <v>5670</v>
      </c>
      <c r="D2819" s="42" t="s">
        <v>334</v>
      </c>
      <c r="E2819" s="43">
        <v>6670.29</v>
      </c>
      <c r="F2819" s="43">
        <v>352.97</v>
      </c>
      <c r="G2819" s="43">
        <v>7023.26</v>
      </c>
      <c r="H2819" s="19">
        <f t="shared" si="43"/>
        <v>9</v>
      </c>
    </row>
    <row r="2820" spans="1:8" ht="30" x14ac:dyDescent="0.25">
      <c r="A2820" s="40" t="s">
        <v>5671</v>
      </c>
      <c r="B2820" s="40"/>
      <c r="C2820" s="41" t="s">
        <v>5672</v>
      </c>
      <c r="D2820" s="42" t="s">
        <v>334</v>
      </c>
      <c r="E2820" s="43">
        <v>7837.42</v>
      </c>
      <c r="F2820" s="43">
        <v>352.97</v>
      </c>
      <c r="G2820" s="43">
        <v>8190.39</v>
      </c>
      <c r="H2820" s="19">
        <f t="shared" si="43"/>
        <v>9</v>
      </c>
    </row>
    <row r="2821" spans="1:8" ht="30" x14ac:dyDescent="0.25">
      <c r="A2821" s="40" t="s">
        <v>5673</v>
      </c>
      <c r="B2821" s="40"/>
      <c r="C2821" s="41" t="s">
        <v>5674</v>
      </c>
      <c r="D2821" s="42" t="s">
        <v>334</v>
      </c>
      <c r="E2821" s="43">
        <v>7291.74</v>
      </c>
      <c r="F2821" s="43">
        <v>352.97</v>
      </c>
      <c r="G2821" s="43">
        <v>7644.71</v>
      </c>
      <c r="H2821" s="19">
        <f t="shared" si="43"/>
        <v>9</v>
      </c>
    </row>
    <row r="2822" spans="1:8" ht="30" x14ac:dyDescent="0.25">
      <c r="A2822" s="40" t="s">
        <v>5675</v>
      </c>
      <c r="B2822" s="40"/>
      <c r="C2822" s="41" t="s">
        <v>5676</v>
      </c>
      <c r="D2822" s="42" t="s">
        <v>334</v>
      </c>
      <c r="E2822" s="43">
        <v>11704.07</v>
      </c>
      <c r="F2822" s="43">
        <v>352.97</v>
      </c>
      <c r="G2822" s="43">
        <v>12057.04</v>
      </c>
      <c r="H2822" s="19">
        <f t="shared" si="43"/>
        <v>9</v>
      </c>
    </row>
    <row r="2823" spans="1:8" x14ac:dyDescent="0.25">
      <c r="A2823" s="40" t="s">
        <v>5677</v>
      </c>
      <c r="B2823" s="40"/>
      <c r="C2823" s="41" t="s">
        <v>5678</v>
      </c>
      <c r="D2823" s="42"/>
      <c r="E2823" s="43"/>
      <c r="F2823" s="43"/>
      <c r="G2823" s="43"/>
      <c r="H2823" s="19">
        <f t="shared" si="43"/>
        <v>5</v>
      </c>
    </row>
    <row r="2824" spans="1:8" ht="30" x14ac:dyDescent="0.25">
      <c r="A2824" s="40" t="s">
        <v>5679</v>
      </c>
      <c r="B2824" s="40"/>
      <c r="C2824" s="41" t="s">
        <v>5680</v>
      </c>
      <c r="D2824" s="42" t="s">
        <v>21</v>
      </c>
      <c r="E2824" s="43">
        <v>43264.14</v>
      </c>
      <c r="F2824" s="43">
        <v>799.2</v>
      </c>
      <c r="G2824" s="43">
        <v>44063.34</v>
      </c>
      <c r="H2824" s="19">
        <f t="shared" si="43"/>
        <v>9</v>
      </c>
    </row>
    <row r="2825" spans="1:8" ht="30" x14ac:dyDescent="0.25">
      <c r="A2825" s="40" t="s">
        <v>5681</v>
      </c>
      <c r="B2825" s="40"/>
      <c r="C2825" s="41" t="s">
        <v>5682</v>
      </c>
      <c r="D2825" s="42" t="s">
        <v>21</v>
      </c>
      <c r="E2825" s="43">
        <v>50011.41</v>
      </c>
      <c r="F2825" s="43">
        <v>799.2</v>
      </c>
      <c r="G2825" s="43">
        <v>50810.61</v>
      </c>
      <c r="H2825" s="19">
        <f t="shared" ref="H2825:H2888" si="44">LEN(A2825)</f>
        <v>9</v>
      </c>
    </row>
    <row r="2826" spans="1:8" ht="30" x14ac:dyDescent="0.25">
      <c r="A2826" s="40" t="s">
        <v>5683</v>
      </c>
      <c r="B2826" s="40"/>
      <c r="C2826" s="41" t="s">
        <v>5684</v>
      </c>
      <c r="D2826" s="42" t="s">
        <v>21</v>
      </c>
      <c r="E2826" s="43">
        <v>57784.52</v>
      </c>
      <c r="F2826" s="43">
        <v>799.2</v>
      </c>
      <c r="G2826" s="43">
        <v>58583.72</v>
      </c>
      <c r="H2826" s="19">
        <f t="shared" si="44"/>
        <v>9</v>
      </c>
    </row>
    <row r="2827" spans="1:8" ht="30" x14ac:dyDescent="0.25">
      <c r="A2827" s="40" t="s">
        <v>5685</v>
      </c>
      <c r="B2827" s="40"/>
      <c r="C2827" s="41" t="s">
        <v>5686</v>
      </c>
      <c r="D2827" s="42" t="s">
        <v>21</v>
      </c>
      <c r="E2827" s="43">
        <v>64394.3</v>
      </c>
      <c r="F2827" s="43">
        <v>799.2</v>
      </c>
      <c r="G2827" s="43">
        <v>65193.5</v>
      </c>
      <c r="H2827" s="19">
        <f t="shared" si="44"/>
        <v>9</v>
      </c>
    </row>
    <row r="2828" spans="1:8" ht="30" x14ac:dyDescent="0.25">
      <c r="A2828" s="40" t="s">
        <v>5687</v>
      </c>
      <c r="B2828" s="40"/>
      <c r="C2828" s="41" t="s">
        <v>5688</v>
      </c>
      <c r="D2828" s="42" t="s">
        <v>21</v>
      </c>
      <c r="E2828" s="43">
        <v>4159.8599999999997</v>
      </c>
      <c r="F2828" s="43">
        <v>699.3</v>
      </c>
      <c r="G2828" s="43">
        <v>4859.16</v>
      </c>
      <c r="H2828" s="19">
        <f t="shared" si="44"/>
        <v>9</v>
      </c>
    </row>
    <row r="2829" spans="1:8" ht="30" x14ac:dyDescent="0.25">
      <c r="A2829" s="40" t="s">
        <v>5689</v>
      </c>
      <c r="B2829" s="40"/>
      <c r="C2829" s="41" t="s">
        <v>5690</v>
      </c>
      <c r="D2829" s="42" t="s">
        <v>21</v>
      </c>
      <c r="E2829" s="43">
        <v>5377.97</v>
      </c>
      <c r="F2829" s="43">
        <v>699.3</v>
      </c>
      <c r="G2829" s="43">
        <v>6077.27</v>
      </c>
      <c r="H2829" s="19">
        <f t="shared" si="44"/>
        <v>9</v>
      </c>
    </row>
    <row r="2830" spans="1:8" ht="30" x14ac:dyDescent="0.25">
      <c r="A2830" s="40" t="s">
        <v>5691</v>
      </c>
      <c r="B2830" s="40"/>
      <c r="C2830" s="41" t="s">
        <v>5692</v>
      </c>
      <c r="D2830" s="42" t="s">
        <v>21</v>
      </c>
      <c r="E2830" s="43">
        <v>7231.25</v>
      </c>
      <c r="F2830" s="43">
        <v>699.3</v>
      </c>
      <c r="G2830" s="43">
        <v>7930.55</v>
      </c>
      <c r="H2830" s="19">
        <f t="shared" si="44"/>
        <v>9</v>
      </c>
    </row>
    <row r="2831" spans="1:8" ht="30" x14ac:dyDescent="0.25">
      <c r="A2831" s="40" t="s">
        <v>5693</v>
      </c>
      <c r="B2831" s="40"/>
      <c r="C2831" s="41" t="s">
        <v>5694</v>
      </c>
      <c r="D2831" s="42" t="s">
        <v>21</v>
      </c>
      <c r="E2831" s="43">
        <v>4630.88</v>
      </c>
      <c r="F2831" s="43">
        <v>699.3</v>
      </c>
      <c r="G2831" s="43">
        <v>5330.18</v>
      </c>
      <c r="H2831" s="19">
        <f t="shared" si="44"/>
        <v>9</v>
      </c>
    </row>
    <row r="2832" spans="1:8" ht="30" x14ac:dyDescent="0.25">
      <c r="A2832" s="40" t="s">
        <v>5695</v>
      </c>
      <c r="B2832" s="40"/>
      <c r="C2832" s="41" t="s">
        <v>5696</v>
      </c>
      <c r="D2832" s="42" t="s">
        <v>21</v>
      </c>
      <c r="E2832" s="43">
        <v>5332.29</v>
      </c>
      <c r="F2832" s="43">
        <v>699.3</v>
      </c>
      <c r="G2832" s="43">
        <v>6031.59</v>
      </c>
      <c r="H2832" s="19">
        <f t="shared" si="44"/>
        <v>9</v>
      </c>
    </row>
    <row r="2833" spans="1:8" ht="30" x14ac:dyDescent="0.25">
      <c r="A2833" s="40" t="s">
        <v>5697</v>
      </c>
      <c r="B2833" s="40"/>
      <c r="C2833" s="41" t="s">
        <v>5698</v>
      </c>
      <c r="D2833" s="42" t="s">
        <v>21</v>
      </c>
      <c r="E2833" s="43">
        <v>6330.76</v>
      </c>
      <c r="F2833" s="43">
        <v>699.3</v>
      </c>
      <c r="G2833" s="43">
        <v>7030.06</v>
      </c>
      <c r="H2833" s="19">
        <f t="shared" si="44"/>
        <v>9</v>
      </c>
    </row>
    <row r="2834" spans="1:8" ht="30" x14ac:dyDescent="0.25">
      <c r="A2834" s="40" t="s">
        <v>5699</v>
      </c>
      <c r="B2834" s="40"/>
      <c r="C2834" s="41" t="s">
        <v>5700</v>
      </c>
      <c r="D2834" s="42" t="s">
        <v>21</v>
      </c>
      <c r="E2834" s="43">
        <v>7332.43</v>
      </c>
      <c r="F2834" s="43">
        <v>699.3</v>
      </c>
      <c r="G2834" s="43">
        <v>8031.73</v>
      </c>
      <c r="H2834" s="19">
        <f t="shared" si="44"/>
        <v>9</v>
      </c>
    </row>
    <row r="2835" spans="1:8" ht="30" x14ac:dyDescent="0.25">
      <c r="A2835" s="40" t="s">
        <v>5701</v>
      </c>
      <c r="B2835" s="40"/>
      <c r="C2835" s="41" t="s">
        <v>5702</v>
      </c>
      <c r="D2835" s="42" t="s">
        <v>21</v>
      </c>
      <c r="E2835" s="43">
        <v>4273.8900000000003</v>
      </c>
      <c r="F2835" s="43">
        <v>699.3</v>
      </c>
      <c r="G2835" s="43">
        <v>4973.1899999999996</v>
      </c>
      <c r="H2835" s="19">
        <f t="shared" si="44"/>
        <v>9</v>
      </c>
    </row>
    <row r="2836" spans="1:8" ht="30" x14ac:dyDescent="0.25">
      <c r="A2836" s="40" t="s">
        <v>5703</v>
      </c>
      <c r="B2836" s="40"/>
      <c r="C2836" s="41" t="s">
        <v>5704</v>
      </c>
      <c r="D2836" s="42" t="s">
        <v>21</v>
      </c>
      <c r="E2836" s="43">
        <v>4855.68</v>
      </c>
      <c r="F2836" s="43">
        <v>699.3</v>
      </c>
      <c r="G2836" s="43">
        <v>5554.98</v>
      </c>
      <c r="H2836" s="19">
        <f t="shared" si="44"/>
        <v>9</v>
      </c>
    </row>
    <row r="2837" spans="1:8" ht="30" x14ac:dyDescent="0.25">
      <c r="A2837" s="40" t="s">
        <v>5705</v>
      </c>
      <c r="B2837" s="40"/>
      <c r="C2837" s="41" t="s">
        <v>5706</v>
      </c>
      <c r="D2837" s="42" t="s">
        <v>21</v>
      </c>
      <c r="E2837" s="43">
        <v>5270.31</v>
      </c>
      <c r="F2837" s="43">
        <v>699.3</v>
      </c>
      <c r="G2837" s="43">
        <v>5969.61</v>
      </c>
      <c r="H2837" s="19">
        <f t="shared" si="44"/>
        <v>9</v>
      </c>
    </row>
    <row r="2838" spans="1:8" ht="30" x14ac:dyDescent="0.25">
      <c r="A2838" s="40" t="s">
        <v>5707</v>
      </c>
      <c r="B2838" s="40"/>
      <c r="C2838" s="41" t="s">
        <v>5708</v>
      </c>
      <c r="D2838" s="42" t="s">
        <v>21</v>
      </c>
      <c r="E2838" s="43">
        <v>5443.18</v>
      </c>
      <c r="F2838" s="43">
        <v>699.3</v>
      </c>
      <c r="G2838" s="43">
        <v>6142.48</v>
      </c>
      <c r="H2838" s="19">
        <f t="shared" si="44"/>
        <v>9</v>
      </c>
    </row>
    <row r="2839" spans="1:8" x14ac:dyDescent="0.25">
      <c r="A2839" s="40" t="s">
        <v>5709</v>
      </c>
      <c r="B2839" s="40"/>
      <c r="C2839" s="41" t="s">
        <v>5710</v>
      </c>
      <c r="D2839" s="42"/>
      <c r="E2839" s="43"/>
      <c r="F2839" s="43"/>
      <c r="G2839" s="43"/>
      <c r="H2839" s="19">
        <f t="shared" si="44"/>
        <v>5</v>
      </c>
    </row>
    <row r="2840" spans="1:8" ht="30" x14ac:dyDescent="0.25">
      <c r="A2840" s="40" t="s">
        <v>5711</v>
      </c>
      <c r="B2840" s="40"/>
      <c r="C2840" s="41" t="s">
        <v>5712</v>
      </c>
      <c r="D2840" s="42" t="s">
        <v>21</v>
      </c>
      <c r="E2840" s="43">
        <v>9788.84</v>
      </c>
      <c r="F2840" s="43">
        <v>244.04</v>
      </c>
      <c r="G2840" s="43">
        <v>10032.879999999999</v>
      </c>
      <c r="H2840" s="19">
        <f t="shared" si="44"/>
        <v>9</v>
      </c>
    </row>
    <row r="2841" spans="1:8" ht="30" x14ac:dyDescent="0.25">
      <c r="A2841" s="40" t="s">
        <v>5713</v>
      </c>
      <c r="B2841" s="40"/>
      <c r="C2841" s="41" t="s">
        <v>5714</v>
      </c>
      <c r="D2841" s="42" t="s">
        <v>21</v>
      </c>
      <c r="E2841" s="43">
        <v>18405.5</v>
      </c>
      <c r="F2841" s="43">
        <v>244.04</v>
      </c>
      <c r="G2841" s="43">
        <v>18649.54</v>
      </c>
      <c r="H2841" s="19">
        <f t="shared" si="44"/>
        <v>9</v>
      </c>
    </row>
    <row r="2842" spans="1:8" ht="30" x14ac:dyDescent="0.25">
      <c r="A2842" s="40" t="s">
        <v>5715</v>
      </c>
      <c r="B2842" s="40"/>
      <c r="C2842" s="41" t="s">
        <v>5716</v>
      </c>
      <c r="D2842" s="42" t="s">
        <v>21</v>
      </c>
      <c r="E2842" s="43">
        <v>5081.82</v>
      </c>
      <c r="F2842" s="43">
        <v>244.04</v>
      </c>
      <c r="G2842" s="43">
        <v>5325.86</v>
      </c>
      <c r="H2842" s="19">
        <f t="shared" si="44"/>
        <v>9</v>
      </c>
    </row>
    <row r="2843" spans="1:8" ht="30" x14ac:dyDescent="0.25">
      <c r="A2843" s="40" t="s">
        <v>5717</v>
      </c>
      <c r="B2843" s="40"/>
      <c r="C2843" s="41" t="s">
        <v>5718</v>
      </c>
      <c r="D2843" s="42" t="s">
        <v>21</v>
      </c>
      <c r="E2843" s="43">
        <v>2395.7600000000002</v>
      </c>
      <c r="F2843" s="43">
        <v>244.04</v>
      </c>
      <c r="G2843" s="43">
        <v>2639.8</v>
      </c>
      <c r="H2843" s="19">
        <f t="shared" si="44"/>
        <v>9</v>
      </c>
    </row>
    <row r="2844" spans="1:8" ht="30" x14ac:dyDescent="0.25">
      <c r="A2844" s="40" t="s">
        <v>5719</v>
      </c>
      <c r="B2844" s="40"/>
      <c r="C2844" s="41" t="s">
        <v>5720</v>
      </c>
      <c r="D2844" s="42" t="s">
        <v>21</v>
      </c>
      <c r="E2844" s="43">
        <v>44504.58</v>
      </c>
      <c r="F2844" s="43">
        <v>244.04</v>
      </c>
      <c r="G2844" s="43">
        <v>44748.62</v>
      </c>
      <c r="H2844" s="19">
        <f t="shared" si="44"/>
        <v>9</v>
      </c>
    </row>
    <row r="2845" spans="1:8" ht="30" x14ac:dyDescent="0.25">
      <c r="A2845" s="40" t="s">
        <v>5721</v>
      </c>
      <c r="B2845" s="40"/>
      <c r="C2845" s="41" t="s">
        <v>5722</v>
      </c>
      <c r="D2845" s="42" t="s">
        <v>21</v>
      </c>
      <c r="E2845" s="43">
        <v>3531.52</v>
      </c>
      <c r="F2845" s="43">
        <v>244.04</v>
      </c>
      <c r="G2845" s="43">
        <v>3775.56</v>
      </c>
      <c r="H2845" s="19">
        <f t="shared" si="44"/>
        <v>9</v>
      </c>
    </row>
    <row r="2846" spans="1:8" ht="30" x14ac:dyDescent="0.25">
      <c r="A2846" s="40" t="s">
        <v>5723</v>
      </c>
      <c r="B2846" s="40"/>
      <c r="C2846" s="41" t="s">
        <v>5724</v>
      </c>
      <c r="D2846" s="42" t="s">
        <v>21</v>
      </c>
      <c r="E2846" s="43">
        <v>12095.63</v>
      </c>
      <c r="F2846" s="43">
        <v>244.04</v>
      </c>
      <c r="G2846" s="43">
        <v>12339.67</v>
      </c>
      <c r="H2846" s="19">
        <f t="shared" si="44"/>
        <v>9</v>
      </c>
    </row>
    <row r="2847" spans="1:8" ht="30" x14ac:dyDescent="0.25">
      <c r="A2847" s="40" t="s">
        <v>5725</v>
      </c>
      <c r="B2847" s="40"/>
      <c r="C2847" s="41" t="s">
        <v>5726</v>
      </c>
      <c r="D2847" s="42" t="s">
        <v>21</v>
      </c>
      <c r="E2847" s="43">
        <v>5067.26</v>
      </c>
      <c r="F2847" s="43">
        <v>244.04</v>
      </c>
      <c r="G2847" s="43">
        <v>5311.3</v>
      </c>
      <c r="H2847" s="19">
        <f t="shared" si="44"/>
        <v>9</v>
      </c>
    </row>
    <row r="2848" spans="1:8" ht="30" x14ac:dyDescent="0.25">
      <c r="A2848" s="40" t="s">
        <v>5727</v>
      </c>
      <c r="B2848" s="40"/>
      <c r="C2848" s="41" t="s">
        <v>5728</v>
      </c>
      <c r="D2848" s="42" t="s">
        <v>21</v>
      </c>
      <c r="E2848" s="43">
        <v>20575.32</v>
      </c>
      <c r="F2848" s="43">
        <v>244.04</v>
      </c>
      <c r="G2848" s="43">
        <v>20819.36</v>
      </c>
      <c r="H2848" s="19">
        <f t="shared" si="44"/>
        <v>9</v>
      </c>
    </row>
    <row r="2849" spans="1:8" ht="30" x14ac:dyDescent="0.25">
      <c r="A2849" s="40" t="s">
        <v>5729</v>
      </c>
      <c r="B2849" s="40"/>
      <c r="C2849" s="41" t="s">
        <v>5730</v>
      </c>
      <c r="D2849" s="42" t="s">
        <v>21</v>
      </c>
      <c r="E2849" s="43">
        <v>3385.15</v>
      </c>
      <c r="F2849" s="43">
        <v>244.04</v>
      </c>
      <c r="G2849" s="43">
        <v>3629.19</v>
      </c>
      <c r="H2849" s="19">
        <f t="shared" si="44"/>
        <v>9</v>
      </c>
    </row>
    <row r="2850" spans="1:8" ht="30" x14ac:dyDescent="0.25">
      <c r="A2850" s="40" t="s">
        <v>5731</v>
      </c>
      <c r="B2850" s="40"/>
      <c r="C2850" s="41" t="s">
        <v>5732</v>
      </c>
      <c r="D2850" s="42" t="s">
        <v>21</v>
      </c>
      <c r="E2850" s="43">
        <v>5310.83</v>
      </c>
      <c r="F2850" s="43">
        <v>244.04</v>
      </c>
      <c r="G2850" s="43">
        <v>5554.87</v>
      </c>
      <c r="H2850" s="19">
        <f t="shared" si="44"/>
        <v>9</v>
      </c>
    </row>
    <row r="2851" spans="1:8" ht="30" x14ac:dyDescent="0.25">
      <c r="A2851" s="40" t="s">
        <v>5733</v>
      </c>
      <c r="B2851" s="40"/>
      <c r="C2851" s="41" t="s">
        <v>5734</v>
      </c>
      <c r="D2851" s="42" t="s">
        <v>21</v>
      </c>
      <c r="E2851" s="43">
        <v>5528.67</v>
      </c>
      <c r="F2851" s="43">
        <v>244.04</v>
      </c>
      <c r="G2851" s="43">
        <v>5772.71</v>
      </c>
      <c r="H2851" s="19">
        <f t="shared" si="44"/>
        <v>9</v>
      </c>
    </row>
    <row r="2852" spans="1:8" ht="30" x14ac:dyDescent="0.25">
      <c r="A2852" s="40" t="s">
        <v>5735</v>
      </c>
      <c r="B2852" s="40"/>
      <c r="C2852" s="41" t="s">
        <v>5736</v>
      </c>
      <c r="D2852" s="42" t="s">
        <v>21</v>
      </c>
      <c r="E2852" s="43">
        <v>8976.61</v>
      </c>
      <c r="F2852" s="43">
        <v>244.04</v>
      </c>
      <c r="G2852" s="43">
        <v>9220.65</v>
      </c>
      <c r="H2852" s="19">
        <f t="shared" si="44"/>
        <v>9</v>
      </c>
    </row>
    <row r="2853" spans="1:8" ht="30" x14ac:dyDescent="0.25">
      <c r="A2853" s="40" t="s">
        <v>5737</v>
      </c>
      <c r="B2853" s="40"/>
      <c r="C2853" s="41" t="s">
        <v>5738</v>
      </c>
      <c r="D2853" s="42" t="s">
        <v>21</v>
      </c>
      <c r="E2853" s="43">
        <v>5830.24</v>
      </c>
      <c r="F2853" s="43">
        <v>244.04</v>
      </c>
      <c r="G2853" s="43">
        <v>6074.28</v>
      </c>
      <c r="H2853" s="19">
        <f t="shared" si="44"/>
        <v>9</v>
      </c>
    </row>
    <row r="2854" spans="1:8" ht="30" x14ac:dyDescent="0.25">
      <c r="A2854" s="40" t="s">
        <v>5739</v>
      </c>
      <c r="B2854" s="40"/>
      <c r="C2854" s="41" t="s">
        <v>5740</v>
      </c>
      <c r="D2854" s="42" t="s">
        <v>21</v>
      </c>
      <c r="E2854" s="43">
        <v>1761.82</v>
      </c>
      <c r="F2854" s="43">
        <v>244.04</v>
      </c>
      <c r="G2854" s="43">
        <v>2005.86</v>
      </c>
      <c r="H2854" s="19">
        <f t="shared" si="44"/>
        <v>9</v>
      </c>
    </row>
    <row r="2855" spans="1:8" ht="30" x14ac:dyDescent="0.25">
      <c r="A2855" s="40" t="s">
        <v>5741</v>
      </c>
      <c r="B2855" s="40"/>
      <c r="C2855" s="41" t="s">
        <v>5742</v>
      </c>
      <c r="D2855" s="42" t="s">
        <v>21</v>
      </c>
      <c r="E2855" s="43">
        <v>1292.05</v>
      </c>
      <c r="F2855" s="43">
        <v>244.04</v>
      </c>
      <c r="G2855" s="43">
        <v>1536.09</v>
      </c>
      <c r="H2855" s="19">
        <f t="shared" si="44"/>
        <v>9</v>
      </c>
    </row>
    <row r="2856" spans="1:8" ht="30" x14ac:dyDescent="0.25">
      <c r="A2856" s="40" t="s">
        <v>5743</v>
      </c>
      <c r="B2856" s="40"/>
      <c r="C2856" s="41" t="s">
        <v>5744</v>
      </c>
      <c r="D2856" s="42" t="s">
        <v>21</v>
      </c>
      <c r="E2856" s="43">
        <v>19456.87</v>
      </c>
      <c r="F2856" s="43">
        <v>244.04</v>
      </c>
      <c r="G2856" s="43">
        <v>19700.91</v>
      </c>
      <c r="H2856" s="19">
        <f t="shared" si="44"/>
        <v>9</v>
      </c>
    </row>
    <row r="2857" spans="1:8" ht="30" x14ac:dyDescent="0.25">
      <c r="A2857" s="40" t="s">
        <v>5745</v>
      </c>
      <c r="B2857" s="40"/>
      <c r="C2857" s="41" t="s">
        <v>5746</v>
      </c>
      <c r="D2857" s="42" t="s">
        <v>21</v>
      </c>
      <c r="E2857" s="43">
        <v>14197.15</v>
      </c>
      <c r="F2857" s="43">
        <v>244.04</v>
      </c>
      <c r="G2857" s="43">
        <v>14441.19</v>
      </c>
      <c r="H2857" s="19">
        <f t="shared" si="44"/>
        <v>9</v>
      </c>
    </row>
    <row r="2858" spans="1:8" ht="30" x14ac:dyDescent="0.25">
      <c r="A2858" s="40" t="s">
        <v>5747</v>
      </c>
      <c r="B2858" s="40"/>
      <c r="C2858" s="41" t="s">
        <v>5748</v>
      </c>
      <c r="D2858" s="42" t="s">
        <v>21</v>
      </c>
      <c r="E2858" s="43">
        <v>1721.78</v>
      </c>
      <c r="F2858" s="43">
        <v>244.04</v>
      </c>
      <c r="G2858" s="43">
        <v>1965.82</v>
      </c>
      <c r="H2858" s="19">
        <f t="shared" si="44"/>
        <v>9</v>
      </c>
    </row>
    <row r="2859" spans="1:8" ht="30" x14ac:dyDescent="0.25">
      <c r="A2859" s="40" t="s">
        <v>5749</v>
      </c>
      <c r="B2859" s="40"/>
      <c r="C2859" s="41" t="s">
        <v>5750</v>
      </c>
      <c r="D2859" s="42" t="s">
        <v>21</v>
      </c>
      <c r="E2859" s="43">
        <v>28565.439999999999</v>
      </c>
      <c r="F2859" s="43">
        <v>244.04</v>
      </c>
      <c r="G2859" s="43">
        <v>28809.48</v>
      </c>
      <c r="H2859" s="19">
        <f t="shared" si="44"/>
        <v>9</v>
      </c>
    </row>
    <row r="2860" spans="1:8" ht="30" x14ac:dyDescent="0.25">
      <c r="A2860" s="40" t="s">
        <v>5751</v>
      </c>
      <c r="B2860" s="40"/>
      <c r="C2860" s="41" t="s">
        <v>5752</v>
      </c>
      <c r="D2860" s="42" t="s">
        <v>21</v>
      </c>
      <c r="E2860" s="43">
        <v>31899.22</v>
      </c>
      <c r="F2860" s="43">
        <v>244.04</v>
      </c>
      <c r="G2860" s="43">
        <v>32143.26</v>
      </c>
      <c r="H2860" s="19">
        <f t="shared" si="44"/>
        <v>9</v>
      </c>
    </row>
    <row r="2861" spans="1:8" ht="30" x14ac:dyDescent="0.25">
      <c r="A2861" s="40" t="s">
        <v>5753</v>
      </c>
      <c r="B2861" s="40"/>
      <c r="C2861" s="41" t="s">
        <v>5754</v>
      </c>
      <c r="D2861" s="42" t="s">
        <v>21</v>
      </c>
      <c r="E2861" s="43">
        <v>1999.18</v>
      </c>
      <c r="F2861" s="43">
        <v>244.04</v>
      </c>
      <c r="G2861" s="43">
        <v>2243.2199999999998</v>
      </c>
      <c r="H2861" s="19">
        <f t="shared" si="44"/>
        <v>9</v>
      </c>
    </row>
    <row r="2862" spans="1:8" ht="30" x14ac:dyDescent="0.25">
      <c r="A2862" s="40" t="s">
        <v>5755</v>
      </c>
      <c r="B2862" s="40"/>
      <c r="C2862" s="41" t="s">
        <v>5756</v>
      </c>
      <c r="D2862" s="42" t="s">
        <v>21</v>
      </c>
      <c r="E2862" s="43">
        <v>4133.0200000000004</v>
      </c>
      <c r="F2862" s="43">
        <v>244.04</v>
      </c>
      <c r="G2862" s="43">
        <v>4377.0600000000004</v>
      </c>
      <c r="H2862" s="19">
        <f t="shared" si="44"/>
        <v>9</v>
      </c>
    </row>
    <row r="2863" spans="1:8" x14ac:dyDescent="0.25">
      <c r="A2863" s="40" t="s">
        <v>5757</v>
      </c>
      <c r="B2863" s="40"/>
      <c r="C2863" s="41" t="s">
        <v>5758</v>
      </c>
      <c r="D2863" s="42"/>
      <c r="E2863" s="43"/>
      <c r="F2863" s="43"/>
      <c r="G2863" s="43"/>
      <c r="H2863" s="19">
        <f t="shared" si="44"/>
        <v>5</v>
      </c>
    </row>
    <row r="2864" spans="1:8" ht="30" x14ac:dyDescent="0.25">
      <c r="A2864" s="40" t="s">
        <v>5759</v>
      </c>
      <c r="B2864" s="40"/>
      <c r="C2864" s="41" t="s">
        <v>5760</v>
      </c>
      <c r="D2864" s="42" t="s">
        <v>21</v>
      </c>
      <c r="E2864" s="43">
        <v>8453.59</v>
      </c>
      <c r="F2864" s="43">
        <v>520.44000000000005</v>
      </c>
      <c r="G2864" s="43">
        <v>8974.0300000000007</v>
      </c>
      <c r="H2864" s="19">
        <f t="shared" si="44"/>
        <v>9</v>
      </c>
    </row>
    <row r="2865" spans="1:8" ht="30" x14ac:dyDescent="0.25">
      <c r="A2865" s="40" t="s">
        <v>5761</v>
      </c>
      <c r="B2865" s="40"/>
      <c r="C2865" s="41" t="s">
        <v>5762</v>
      </c>
      <c r="D2865" s="42" t="s">
        <v>21</v>
      </c>
      <c r="E2865" s="43">
        <v>9313.2999999999993</v>
      </c>
      <c r="F2865" s="43">
        <v>520.44000000000005</v>
      </c>
      <c r="G2865" s="43">
        <v>9833.74</v>
      </c>
      <c r="H2865" s="19">
        <f t="shared" si="44"/>
        <v>9</v>
      </c>
    </row>
    <row r="2866" spans="1:8" ht="30" x14ac:dyDescent="0.25">
      <c r="A2866" s="40" t="s">
        <v>5763</v>
      </c>
      <c r="B2866" s="40"/>
      <c r="C2866" s="41" t="s">
        <v>5764</v>
      </c>
      <c r="D2866" s="42" t="s">
        <v>21</v>
      </c>
      <c r="E2866" s="43">
        <v>18185.02</v>
      </c>
      <c r="F2866" s="43">
        <v>520.44000000000005</v>
      </c>
      <c r="G2866" s="43">
        <v>18705.46</v>
      </c>
      <c r="H2866" s="19">
        <f t="shared" si="44"/>
        <v>9</v>
      </c>
    </row>
    <row r="2867" spans="1:8" ht="30" x14ac:dyDescent="0.25">
      <c r="A2867" s="40" t="s">
        <v>5765</v>
      </c>
      <c r="B2867" s="40"/>
      <c r="C2867" s="41" t="s">
        <v>5766</v>
      </c>
      <c r="D2867" s="42" t="s">
        <v>21</v>
      </c>
      <c r="E2867" s="43">
        <v>10513.59</v>
      </c>
      <c r="F2867" s="43">
        <v>520.44000000000005</v>
      </c>
      <c r="G2867" s="43">
        <v>11034.03</v>
      </c>
      <c r="H2867" s="19">
        <f t="shared" si="44"/>
        <v>9</v>
      </c>
    </row>
    <row r="2868" spans="1:8" ht="30" x14ac:dyDescent="0.25">
      <c r="A2868" s="40" t="s">
        <v>5767</v>
      </c>
      <c r="B2868" s="40"/>
      <c r="C2868" s="41" t="s">
        <v>5768</v>
      </c>
      <c r="D2868" s="42" t="s">
        <v>21</v>
      </c>
      <c r="E2868" s="43">
        <v>9970.43</v>
      </c>
      <c r="F2868" s="43">
        <v>520.44000000000005</v>
      </c>
      <c r="G2868" s="43">
        <v>10490.87</v>
      </c>
      <c r="H2868" s="19">
        <f t="shared" si="44"/>
        <v>9</v>
      </c>
    </row>
    <row r="2869" spans="1:8" ht="30" x14ac:dyDescent="0.25">
      <c r="A2869" s="40" t="s">
        <v>5769</v>
      </c>
      <c r="B2869" s="40"/>
      <c r="C2869" s="41" t="s">
        <v>5770</v>
      </c>
      <c r="D2869" s="42" t="s">
        <v>21</v>
      </c>
      <c r="E2869" s="43">
        <v>16292.23</v>
      </c>
      <c r="F2869" s="43">
        <v>520.44000000000005</v>
      </c>
      <c r="G2869" s="43">
        <v>16812.669999999998</v>
      </c>
      <c r="H2869" s="19">
        <f t="shared" si="44"/>
        <v>9</v>
      </c>
    </row>
    <row r="2870" spans="1:8" ht="45" x14ac:dyDescent="0.25">
      <c r="A2870" s="40" t="s">
        <v>5771</v>
      </c>
      <c r="B2870" s="40"/>
      <c r="C2870" s="41" t="s">
        <v>5772</v>
      </c>
      <c r="D2870" s="42" t="s">
        <v>21</v>
      </c>
      <c r="E2870" s="43">
        <v>5919.84</v>
      </c>
      <c r="F2870" s="43">
        <v>346.96</v>
      </c>
      <c r="G2870" s="43">
        <v>6266.8</v>
      </c>
      <c r="H2870" s="19">
        <f t="shared" si="44"/>
        <v>9</v>
      </c>
    </row>
    <row r="2871" spans="1:8" ht="45" x14ac:dyDescent="0.25">
      <c r="A2871" s="40" t="s">
        <v>5773</v>
      </c>
      <c r="B2871" s="40"/>
      <c r="C2871" s="41" t="s">
        <v>5774</v>
      </c>
      <c r="D2871" s="42" t="s">
        <v>21</v>
      </c>
      <c r="E2871" s="43">
        <v>8265.98</v>
      </c>
      <c r="F2871" s="43">
        <v>346.96</v>
      </c>
      <c r="G2871" s="43">
        <v>8612.94</v>
      </c>
      <c r="H2871" s="19">
        <f t="shared" si="44"/>
        <v>9</v>
      </c>
    </row>
    <row r="2872" spans="1:8" ht="30" x14ac:dyDescent="0.25">
      <c r="A2872" s="40" t="s">
        <v>5775</v>
      </c>
      <c r="B2872" s="40"/>
      <c r="C2872" s="41" t="s">
        <v>5776</v>
      </c>
      <c r="D2872" s="42" t="s">
        <v>21</v>
      </c>
      <c r="E2872" s="43">
        <v>2336.59</v>
      </c>
      <c r="F2872" s="43">
        <v>346.96</v>
      </c>
      <c r="G2872" s="43">
        <v>2683.55</v>
      </c>
      <c r="H2872" s="19">
        <f t="shared" si="44"/>
        <v>9</v>
      </c>
    </row>
    <row r="2873" spans="1:8" ht="30" x14ac:dyDescent="0.25">
      <c r="A2873" s="40" t="s">
        <v>5777</v>
      </c>
      <c r="B2873" s="40"/>
      <c r="C2873" s="41" t="s">
        <v>5778</v>
      </c>
      <c r="D2873" s="42" t="s">
        <v>21</v>
      </c>
      <c r="E2873" s="43">
        <v>3166.78</v>
      </c>
      <c r="F2873" s="43">
        <v>346.96</v>
      </c>
      <c r="G2873" s="43">
        <v>3513.74</v>
      </c>
      <c r="H2873" s="19">
        <f t="shared" si="44"/>
        <v>9</v>
      </c>
    </row>
    <row r="2874" spans="1:8" ht="30" x14ac:dyDescent="0.25">
      <c r="A2874" s="40" t="s">
        <v>5779</v>
      </c>
      <c r="B2874" s="40"/>
      <c r="C2874" s="41" t="s">
        <v>5780</v>
      </c>
      <c r="D2874" s="42" t="s">
        <v>21</v>
      </c>
      <c r="E2874" s="43">
        <v>6060.67</v>
      </c>
      <c r="F2874" s="43">
        <v>346.96</v>
      </c>
      <c r="G2874" s="43">
        <v>6407.63</v>
      </c>
      <c r="H2874" s="19">
        <f t="shared" si="44"/>
        <v>9</v>
      </c>
    </row>
    <row r="2875" spans="1:8" ht="45" x14ac:dyDescent="0.25">
      <c r="A2875" s="40" t="s">
        <v>5781</v>
      </c>
      <c r="B2875" s="40"/>
      <c r="C2875" s="41" t="s">
        <v>5782</v>
      </c>
      <c r="D2875" s="42" t="s">
        <v>21</v>
      </c>
      <c r="E2875" s="43">
        <v>4061.98</v>
      </c>
      <c r="F2875" s="43">
        <v>346.96</v>
      </c>
      <c r="G2875" s="43">
        <v>4408.9399999999996</v>
      </c>
      <c r="H2875" s="19">
        <f t="shared" si="44"/>
        <v>9</v>
      </c>
    </row>
    <row r="2876" spans="1:8" ht="30" x14ac:dyDescent="0.25">
      <c r="A2876" s="40" t="s">
        <v>5783</v>
      </c>
      <c r="B2876" s="40"/>
      <c r="C2876" s="41" t="s">
        <v>5784</v>
      </c>
      <c r="D2876" s="42" t="s">
        <v>21</v>
      </c>
      <c r="E2876" s="43">
        <v>14188</v>
      </c>
      <c r="F2876" s="43">
        <v>346.96</v>
      </c>
      <c r="G2876" s="43">
        <v>14534.96</v>
      </c>
      <c r="H2876" s="19">
        <f t="shared" si="44"/>
        <v>9</v>
      </c>
    </row>
    <row r="2877" spans="1:8" ht="30" x14ac:dyDescent="0.25">
      <c r="A2877" s="40" t="s">
        <v>5785</v>
      </c>
      <c r="B2877" s="40"/>
      <c r="C2877" s="41" t="s">
        <v>5786</v>
      </c>
      <c r="D2877" s="42" t="s">
        <v>21</v>
      </c>
      <c r="E2877" s="43">
        <v>23639.06</v>
      </c>
      <c r="F2877" s="43">
        <v>346.96</v>
      </c>
      <c r="G2877" s="43">
        <v>23986.02</v>
      </c>
      <c r="H2877" s="19">
        <f t="shared" si="44"/>
        <v>9</v>
      </c>
    </row>
    <row r="2878" spans="1:8" ht="45" x14ac:dyDescent="0.25">
      <c r="A2878" s="40" t="s">
        <v>5787</v>
      </c>
      <c r="B2878" s="40"/>
      <c r="C2878" s="41" t="s">
        <v>5788</v>
      </c>
      <c r="D2878" s="42" t="s">
        <v>21</v>
      </c>
      <c r="E2878" s="43">
        <v>7595.84</v>
      </c>
      <c r="F2878" s="43">
        <v>346.96</v>
      </c>
      <c r="G2878" s="43">
        <v>7942.8</v>
      </c>
      <c r="H2878" s="19">
        <f t="shared" si="44"/>
        <v>9</v>
      </c>
    </row>
    <row r="2879" spans="1:8" ht="30" x14ac:dyDescent="0.25">
      <c r="A2879" s="40" t="s">
        <v>5789</v>
      </c>
      <c r="B2879" s="40"/>
      <c r="C2879" s="41" t="s">
        <v>5790</v>
      </c>
      <c r="D2879" s="42" t="s">
        <v>21</v>
      </c>
      <c r="E2879" s="43">
        <v>27578.79</v>
      </c>
      <c r="F2879" s="43">
        <v>346.96</v>
      </c>
      <c r="G2879" s="43">
        <v>27925.75</v>
      </c>
      <c r="H2879" s="19">
        <f t="shared" si="44"/>
        <v>9</v>
      </c>
    </row>
    <row r="2880" spans="1:8" x14ac:dyDescent="0.25">
      <c r="A2880" s="40" t="s">
        <v>5791</v>
      </c>
      <c r="B2880" s="40"/>
      <c r="C2880" s="41" t="s">
        <v>5792</v>
      </c>
      <c r="D2880" s="42"/>
      <c r="E2880" s="43"/>
      <c r="F2880" s="43"/>
      <c r="G2880" s="43"/>
      <c r="H2880" s="19">
        <f t="shared" si="44"/>
        <v>5</v>
      </c>
    </row>
    <row r="2881" spans="1:8" x14ac:dyDescent="0.25">
      <c r="A2881" s="40" t="s">
        <v>5793</v>
      </c>
      <c r="B2881" s="40"/>
      <c r="C2881" s="41" t="s">
        <v>5794</v>
      </c>
      <c r="D2881" s="42" t="s">
        <v>21</v>
      </c>
      <c r="E2881" s="43">
        <v>3749.53</v>
      </c>
      <c r="F2881" s="43">
        <v>122.02</v>
      </c>
      <c r="G2881" s="43">
        <v>3871.55</v>
      </c>
      <c r="H2881" s="19">
        <f t="shared" si="44"/>
        <v>9</v>
      </c>
    </row>
    <row r="2882" spans="1:8" x14ac:dyDescent="0.25">
      <c r="A2882" s="40" t="s">
        <v>5795</v>
      </c>
      <c r="B2882" s="40"/>
      <c r="C2882" s="41" t="s">
        <v>5796</v>
      </c>
      <c r="D2882" s="42"/>
      <c r="E2882" s="43"/>
      <c r="F2882" s="43"/>
      <c r="G2882" s="43"/>
      <c r="H2882" s="19">
        <f t="shared" si="44"/>
        <v>5</v>
      </c>
    </row>
    <row r="2883" spans="1:8" ht="30" x14ac:dyDescent="0.25">
      <c r="A2883" s="40" t="s">
        <v>5797</v>
      </c>
      <c r="B2883" s="40"/>
      <c r="C2883" s="41" t="s">
        <v>5798</v>
      </c>
      <c r="D2883" s="42" t="s">
        <v>21</v>
      </c>
      <c r="E2883" s="43">
        <v>28.13</v>
      </c>
      <c r="F2883" s="43">
        <v>11.73</v>
      </c>
      <c r="G2883" s="43">
        <v>39.86</v>
      </c>
      <c r="H2883" s="19">
        <f t="shared" si="44"/>
        <v>9</v>
      </c>
    </row>
    <row r="2884" spans="1:8" ht="30" x14ac:dyDescent="0.25">
      <c r="A2884" s="40" t="s">
        <v>5799</v>
      </c>
      <c r="B2884" s="40"/>
      <c r="C2884" s="41" t="s">
        <v>5800</v>
      </c>
      <c r="D2884" s="42" t="s">
        <v>21</v>
      </c>
      <c r="E2884" s="43">
        <v>776.58</v>
      </c>
      <c r="F2884" s="43">
        <v>43.37</v>
      </c>
      <c r="G2884" s="43">
        <v>819.95</v>
      </c>
      <c r="H2884" s="19">
        <f t="shared" si="44"/>
        <v>9</v>
      </c>
    </row>
    <row r="2885" spans="1:8" x14ac:dyDescent="0.25">
      <c r="A2885" s="40" t="s">
        <v>5801</v>
      </c>
      <c r="B2885" s="40"/>
      <c r="C2885" s="41" t="s">
        <v>8311</v>
      </c>
      <c r="D2885" s="42" t="s">
        <v>21</v>
      </c>
      <c r="E2885" s="43">
        <v>334.85</v>
      </c>
      <c r="F2885" s="43">
        <v>21.69</v>
      </c>
      <c r="G2885" s="43">
        <v>356.54</v>
      </c>
      <c r="H2885" s="19">
        <f t="shared" si="44"/>
        <v>9</v>
      </c>
    </row>
    <row r="2886" spans="1:8" x14ac:dyDescent="0.25">
      <c r="A2886" s="40" t="s">
        <v>5803</v>
      </c>
      <c r="B2886" s="40"/>
      <c r="C2886" s="41" t="s">
        <v>5804</v>
      </c>
      <c r="D2886" s="42" t="s">
        <v>21</v>
      </c>
      <c r="E2886" s="43">
        <v>588.53</v>
      </c>
      <c r="F2886" s="43">
        <v>21.69</v>
      </c>
      <c r="G2886" s="43">
        <v>610.22</v>
      </c>
      <c r="H2886" s="19">
        <f t="shared" si="44"/>
        <v>9</v>
      </c>
    </row>
    <row r="2887" spans="1:8" ht="30" x14ac:dyDescent="0.25">
      <c r="A2887" s="40" t="s">
        <v>5805</v>
      </c>
      <c r="B2887" s="40"/>
      <c r="C2887" s="41" t="s">
        <v>5806</v>
      </c>
      <c r="D2887" s="42" t="s">
        <v>21</v>
      </c>
      <c r="E2887" s="43">
        <v>63.69</v>
      </c>
      <c r="F2887" s="43">
        <v>8.68</v>
      </c>
      <c r="G2887" s="43">
        <v>72.37</v>
      </c>
      <c r="H2887" s="19">
        <f t="shared" si="44"/>
        <v>9</v>
      </c>
    </row>
    <row r="2888" spans="1:8" ht="30" x14ac:dyDescent="0.25">
      <c r="A2888" s="40" t="s">
        <v>5807</v>
      </c>
      <c r="B2888" s="40"/>
      <c r="C2888" s="41" t="s">
        <v>5808</v>
      </c>
      <c r="D2888" s="42" t="s">
        <v>21</v>
      </c>
      <c r="E2888" s="43">
        <v>448.99</v>
      </c>
      <c r="F2888" s="43">
        <v>21.69</v>
      </c>
      <c r="G2888" s="43">
        <v>470.68</v>
      </c>
      <c r="H2888" s="19">
        <f t="shared" si="44"/>
        <v>9</v>
      </c>
    </row>
    <row r="2889" spans="1:8" x14ac:dyDescent="0.25">
      <c r="A2889" s="40" t="s">
        <v>5809</v>
      </c>
      <c r="B2889" s="40"/>
      <c r="C2889" s="41" t="s">
        <v>5810</v>
      </c>
      <c r="D2889" s="42"/>
      <c r="E2889" s="43"/>
      <c r="F2889" s="43"/>
      <c r="G2889" s="43"/>
      <c r="H2889" s="19">
        <f t="shared" ref="H2889:H2952" si="45">LEN(A2889)</f>
        <v>2</v>
      </c>
    </row>
    <row r="2890" spans="1:8" x14ac:dyDescent="0.25">
      <c r="A2890" s="40" t="s">
        <v>5811</v>
      </c>
      <c r="B2890" s="40"/>
      <c r="C2890" s="41" t="s">
        <v>5812</v>
      </c>
      <c r="D2890" s="42"/>
      <c r="E2890" s="43"/>
      <c r="F2890" s="43"/>
      <c r="G2890" s="43"/>
      <c r="H2890" s="19">
        <f t="shared" si="45"/>
        <v>5</v>
      </c>
    </row>
    <row r="2891" spans="1:8" x14ac:dyDescent="0.25">
      <c r="A2891" s="40" t="s">
        <v>5813</v>
      </c>
      <c r="B2891" s="40"/>
      <c r="C2891" s="41" t="s">
        <v>5814</v>
      </c>
      <c r="D2891" s="42" t="s">
        <v>21</v>
      </c>
      <c r="E2891" s="43">
        <v>747.52</v>
      </c>
      <c r="F2891" s="43">
        <v>52.19</v>
      </c>
      <c r="G2891" s="43">
        <v>799.71</v>
      </c>
      <c r="H2891" s="19">
        <f t="shared" si="45"/>
        <v>9</v>
      </c>
    </row>
    <row r="2892" spans="1:8" ht="30" x14ac:dyDescent="0.25">
      <c r="A2892" s="40" t="s">
        <v>5815</v>
      </c>
      <c r="B2892" s="40"/>
      <c r="C2892" s="41" t="s">
        <v>5816</v>
      </c>
      <c r="D2892" s="42" t="s">
        <v>21</v>
      </c>
      <c r="E2892" s="43">
        <v>873.32</v>
      </c>
      <c r="F2892" s="43">
        <v>61.01</v>
      </c>
      <c r="G2892" s="43">
        <v>934.33</v>
      </c>
      <c r="H2892" s="19">
        <f t="shared" si="45"/>
        <v>9</v>
      </c>
    </row>
    <row r="2893" spans="1:8" x14ac:dyDescent="0.25">
      <c r="A2893" s="40" t="s">
        <v>5817</v>
      </c>
      <c r="B2893" s="40"/>
      <c r="C2893" s="41" t="s">
        <v>5818</v>
      </c>
      <c r="D2893" s="42" t="s">
        <v>21</v>
      </c>
      <c r="E2893" s="43">
        <v>245.61</v>
      </c>
      <c r="F2893" s="43">
        <v>52.19</v>
      </c>
      <c r="G2893" s="43">
        <v>297.8</v>
      </c>
      <c r="H2893" s="19">
        <f t="shared" si="45"/>
        <v>9</v>
      </c>
    </row>
    <row r="2894" spans="1:8" ht="30" x14ac:dyDescent="0.25">
      <c r="A2894" s="40" t="s">
        <v>5819</v>
      </c>
      <c r="B2894" s="40"/>
      <c r="C2894" s="41" t="s">
        <v>5820</v>
      </c>
      <c r="D2894" s="42" t="s">
        <v>21</v>
      </c>
      <c r="E2894" s="43">
        <v>436.7</v>
      </c>
      <c r="F2894" s="43">
        <v>52.19</v>
      </c>
      <c r="G2894" s="43">
        <v>488.89</v>
      </c>
      <c r="H2894" s="19">
        <f t="shared" si="45"/>
        <v>9</v>
      </c>
    </row>
    <row r="2895" spans="1:8" x14ac:dyDescent="0.25">
      <c r="A2895" s="40" t="s">
        <v>5821</v>
      </c>
      <c r="B2895" s="40"/>
      <c r="C2895" s="41" t="s">
        <v>5822</v>
      </c>
      <c r="D2895" s="42" t="s">
        <v>21</v>
      </c>
      <c r="E2895" s="43">
        <v>98.8</v>
      </c>
      <c r="F2895" s="43">
        <v>61.01</v>
      </c>
      <c r="G2895" s="43">
        <v>159.81</v>
      </c>
      <c r="H2895" s="19">
        <f t="shared" si="45"/>
        <v>9</v>
      </c>
    </row>
    <row r="2896" spans="1:8" x14ac:dyDescent="0.25">
      <c r="A2896" s="40" t="s">
        <v>5823</v>
      </c>
      <c r="B2896" s="40"/>
      <c r="C2896" s="41" t="s">
        <v>5824</v>
      </c>
      <c r="D2896" s="42" t="s">
        <v>21</v>
      </c>
      <c r="E2896" s="43">
        <v>229.13</v>
      </c>
      <c r="F2896" s="43">
        <v>61.01</v>
      </c>
      <c r="G2896" s="43">
        <v>290.14</v>
      </c>
      <c r="H2896" s="19">
        <f t="shared" si="45"/>
        <v>9</v>
      </c>
    </row>
    <row r="2897" spans="1:8" ht="30" x14ac:dyDescent="0.25">
      <c r="A2897" s="40" t="s">
        <v>5825</v>
      </c>
      <c r="B2897" s="40"/>
      <c r="C2897" s="41" t="s">
        <v>5826</v>
      </c>
      <c r="D2897" s="42" t="s">
        <v>21</v>
      </c>
      <c r="E2897" s="43">
        <v>815.42</v>
      </c>
      <c r="F2897" s="43">
        <v>61.01</v>
      </c>
      <c r="G2897" s="43">
        <v>876.43</v>
      </c>
      <c r="H2897" s="19">
        <f t="shared" si="45"/>
        <v>9</v>
      </c>
    </row>
    <row r="2898" spans="1:8" x14ac:dyDescent="0.25">
      <c r="A2898" s="40" t="s">
        <v>5827</v>
      </c>
      <c r="B2898" s="40"/>
      <c r="C2898" s="41" t="s">
        <v>5828</v>
      </c>
      <c r="D2898" s="42" t="s">
        <v>21</v>
      </c>
      <c r="E2898" s="43">
        <v>44.06</v>
      </c>
      <c r="F2898" s="43">
        <v>21.69</v>
      </c>
      <c r="G2898" s="43">
        <v>65.75</v>
      </c>
      <c r="H2898" s="19">
        <f t="shared" si="45"/>
        <v>9</v>
      </c>
    </row>
    <row r="2899" spans="1:8" x14ac:dyDescent="0.25">
      <c r="A2899" s="40" t="s">
        <v>5829</v>
      </c>
      <c r="B2899" s="40"/>
      <c r="C2899" s="41" t="s">
        <v>5830</v>
      </c>
      <c r="D2899" s="42" t="s">
        <v>21</v>
      </c>
      <c r="E2899" s="43">
        <v>403.25</v>
      </c>
      <c r="F2899" s="43">
        <v>61.01</v>
      </c>
      <c r="G2899" s="43">
        <v>464.26</v>
      </c>
      <c r="H2899" s="19">
        <f t="shared" si="45"/>
        <v>9</v>
      </c>
    </row>
    <row r="2900" spans="1:8" x14ac:dyDescent="0.25">
      <c r="A2900" s="40" t="s">
        <v>5831</v>
      </c>
      <c r="B2900" s="40"/>
      <c r="C2900" s="41" t="s">
        <v>5832</v>
      </c>
      <c r="D2900" s="42" t="s">
        <v>21</v>
      </c>
      <c r="E2900" s="43">
        <v>650.08000000000004</v>
      </c>
      <c r="F2900" s="43">
        <v>61.01</v>
      </c>
      <c r="G2900" s="43">
        <v>711.09</v>
      </c>
      <c r="H2900" s="19">
        <f t="shared" si="45"/>
        <v>9</v>
      </c>
    </row>
    <row r="2901" spans="1:8" x14ac:dyDescent="0.25">
      <c r="A2901" s="40" t="s">
        <v>5833</v>
      </c>
      <c r="B2901" s="40"/>
      <c r="C2901" s="41" t="s">
        <v>5834</v>
      </c>
      <c r="D2901" s="42" t="s">
        <v>21</v>
      </c>
      <c r="E2901" s="43">
        <v>110.97</v>
      </c>
      <c r="F2901" s="43">
        <v>21.69</v>
      </c>
      <c r="G2901" s="43">
        <v>132.66</v>
      </c>
      <c r="H2901" s="19">
        <f t="shared" si="45"/>
        <v>9</v>
      </c>
    </row>
    <row r="2902" spans="1:8" x14ac:dyDescent="0.25">
      <c r="A2902" s="40" t="s">
        <v>5835</v>
      </c>
      <c r="B2902" s="40"/>
      <c r="C2902" s="41" t="s">
        <v>5836</v>
      </c>
      <c r="D2902" s="42" t="s">
        <v>21</v>
      </c>
      <c r="E2902" s="43">
        <v>742.34</v>
      </c>
      <c r="F2902" s="43">
        <v>130.11000000000001</v>
      </c>
      <c r="G2902" s="43">
        <v>872.45</v>
      </c>
      <c r="H2902" s="19">
        <f t="shared" si="45"/>
        <v>9</v>
      </c>
    </row>
    <row r="2903" spans="1:8" x14ac:dyDescent="0.25">
      <c r="A2903" s="40" t="s">
        <v>5837</v>
      </c>
      <c r="B2903" s="40"/>
      <c r="C2903" s="41" t="s">
        <v>5838</v>
      </c>
      <c r="D2903" s="42" t="s">
        <v>21</v>
      </c>
      <c r="E2903" s="43">
        <v>604.72</v>
      </c>
      <c r="F2903" s="43">
        <v>130.11000000000001</v>
      </c>
      <c r="G2903" s="43">
        <v>734.83</v>
      </c>
      <c r="H2903" s="19">
        <f t="shared" si="45"/>
        <v>9</v>
      </c>
    </row>
    <row r="2904" spans="1:8" x14ac:dyDescent="0.25">
      <c r="A2904" s="40" t="s">
        <v>5839</v>
      </c>
      <c r="B2904" s="40"/>
      <c r="C2904" s="41" t="s">
        <v>5840</v>
      </c>
      <c r="D2904" s="42" t="s">
        <v>21</v>
      </c>
      <c r="E2904" s="43">
        <v>185.59</v>
      </c>
      <c r="F2904" s="43">
        <v>43.37</v>
      </c>
      <c r="G2904" s="43">
        <v>228.96</v>
      </c>
      <c r="H2904" s="19">
        <f t="shared" si="45"/>
        <v>9</v>
      </c>
    </row>
    <row r="2905" spans="1:8" x14ac:dyDescent="0.25">
      <c r="A2905" s="40" t="s">
        <v>5841</v>
      </c>
      <c r="B2905" s="40"/>
      <c r="C2905" s="41" t="s">
        <v>5842</v>
      </c>
      <c r="D2905" s="42" t="s">
        <v>21</v>
      </c>
      <c r="E2905" s="43">
        <v>202.36</v>
      </c>
      <c r="F2905" s="43">
        <v>21.69</v>
      </c>
      <c r="G2905" s="43">
        <v>224.05</v>
      </c>
      <c r="H2905" s="19">
        <f t="shared" si="45"/>
        <v>9</v>
      </c>
    </row>
    <row r="2906" spans="1:8" ht="30" x14ac:dyDescent="0.25">
      <c r="A2906" s="40" t="s">
        <v>5843</v>
      </c>
      <c r="B2906" s="40"/>
      <c r="C2906" s="41" t="s">
        <v>5844</v>
      </c>
      <c r="D2906" s="42" t="s">
        <v>21</v>
      </c>
      <c r="E2906" s="43">
        <v>80.73</v>
      </c>
      <c r="F2906" s="43">
        <v>14.31</v>
      </c>
      <c r="G2906" s="43">
        <v>95.04</v>
      </c>
      <c r="H2906" s="19">
        <f t="shared" si="45"/>
        <v>9</v>
      </c>
    </row>
    <row r="2907" spans="1:8" x14ac:dyDescent="0.25">
      <c r="A2907" s="40" t="s">
        <v>5845</v>
      </c>
      <c r="B2907" s="40"/>
      <c r="C2907" s="41" t="s">
        <v>5846</v>
      </c>
      <c r="D2907" s="42" t="s">
        <v>21</v>
      </c>
      <c r="E2907" s="43">
        <v>573.69000000000005</v>
      </c>
      <c r="F2907" s="43">
        <v>130.11000000000001</v>
      </c>
      <c r="G2907" s="43">
        <v>703.8</v>
      </c>
      <c r="H2907" s="19">
        <f t="shared" si="45"/>
        <v>9</v>
      </c>
    </row>
    <row r="2908" spans="1:8" ht="30" x14ac:dyDescent="0.25">
      <c r="A2908" s="40" t="s">
        <v>5847</v>
      </c>
      <c r="B2908" s="40"/>
      <c r="C2908" s="41" t="s">
        <v>5848</v>
      </c>
      <c r="D2908" s="42" t="s">
        <v>334</v>
      </c>
      <c r="E2908" s="43">
        <v>760.45</v>
      </c>
      <c r="F2908" s="43">
        <v>52.19</v>
      </c>
      <c r="G2908" s="43">
        <v>812.64</v>
      </c>
      <c r="H2908" s="19">
        <f t="shared" si="45"/>
        <v>9</v>
      </c>
    </row>
    <row r="2909" spans="1:8" x14ac:dyDescent="0.25">
      <c r="A2909" s="40" t="s">
        <v>5849</v>
      </c>
      <c r="B2909" s="40"/>
      <c r="C2909" s="41" t="s">
        <v>5850</v>
      </c>
      <c r="D2909" s="42" t="s">
        <v>21</v>
      </c>
      <c r="E2909" s="43">
        <v>107.18</v>
      </c>
      <c r="F2909" s="43">
        <v>21.69</v>
      </c>
      <c r="G2909" s="43">
        <v>128.87</v>
      </c>
      <c r="H2909" s="19">
        <f t="shared" si="45"/>
        <v>9</v>
      </c>
    </row>
    <row r="2910" spans="1:8" x14ac:dyDescent="0.25">
      <c r="A2910" s="40" t="s">
        <v>5851</v>
      </c>
      <c r="B2910" s="40"/>
      <c r="C2910" s="41" t="s">
        <v>5852</v>
      </c>
      <c r="D2910" s="42"/>
      <c r="E2910" s="43"/>
      <c r="F2910" s="43"/>
      <c r="G2910" s="43"/>
      <c r="H2910" s="19">
        <f t="shared" si="45"/>
        <v>5</v>
      </c>
    </row>
    <row r="2911" spans="1:8" ht="30" x14ac:dyDescent="0.25">
      <c r="A2911" s="40" t="s">
        <v>5853</v>
      </c>
      <c r="B2911" s="40"/>
      <c r="C2911" s="41" t="s">
        <v>5854</v>
      </c>
      <c r="D2911" s="42" t="s">
        <v>73</v>
      </c>
      <c r="E2911" s="43">
        <v>768.52</v>
      </c>
      <c r="F2911" s="43">
        <v>71.680000000000007</v>
      </c>
      <c r="G2911" s="43">
        <v>840.2</v>
      </c>
      <c r="H2911" s="19">
        <f t="shared" si="45"/>
        <v>9</v>
      </c>
    </row>
    <row r="2912" spans="1:8" x14ac:dyDescent="0.25">
      <c r="A2912" s="40" t="s">
        <v>5855</v>
      </c>
      <c r="B2912" s="40"/>
      <c r="C2912" s="41" t="s">
        <v>5856</v>
      </c>
      <c r="D2912" s="42" t="s">
        <v>73</v>
      </c>
      <c r="E2912" s="43">
        <v>1308.05</v>
      </c>
      <c r="F2912" s="43">
        <v>78.239999999999995</v>
      </c>
      <c r="G2912" s="43">
        <v>1386.29</v>
      </c>
      <c r="H2912" s="19">
        <f t="shared" si="45"/>
        <v>9</v>
      </c>
    </row>
    <row r="2913" spans="1:8" ht="30" x14ac:dyDescent="0.25">
      <c r="A2913" s="40" t="s">
        <v>5857</v>
      </c>
      <c r="B2913" s="40"/>
      <c r="C2913" s="41" t="s">
        <v>5858</v>
      </c>
      <c r="D2913" s="42" t="s">
        <v>73</v>
      </c>
      <c r="E2913" s="43">
        <v>1155.26</v>
      </c>
      <c r="F2913" s="43">
        <v>158.47</v>
      </c>
      <c r="G2913" s="43">
        <v>1313.73</v>
      </c>
      <c r="H2913" s="19">
        <f t="shared" si="45"/>
        <v>9</v>
      </c>
    </row>
    <row r="2914" spans="1:8" ht="30" x14ac:dyDescent="0.25">
      <c r="A2914" s="40" t="s">
        <v>5859</v>
      </c>
      <c r="B2914" s="40"/>
      <c r="C2914" s="41" t="s">
        <v>5860</v>
      </c>
      <c r="D2914" s="42" t="s">
        <v>73</v>
      </c>
      <c r="E2914" s="43">
        <v>2941.61</v>
      </c>
      <c r="F2914" s="43"/>
      <c r="G2914" s="43">
        <v>2941.61</v>
      </c>
      <c r="H2914" s="19">
        <f t="shared" si="45"/>
        <v>9</v>
      </c>
    </row>
    <row r="2915" spans="1:8" x14ac:dyDescent="0.25">
      <c r="A2915" s="40" t="s">
        <v>5861</v>
      </c>
      <c r="B2915" s="40"/>
      <c r="C2915" s="41" t="s">
        <v>5862</v>
      </c>
      <c r="D2915" s="42"/>
      <c r="E2915" s="43"/>
      <c r="F2915" s="43"/>
      <c r="G2915" s="43"/>
      <c r="H2915" s="19">
        <f t="shared" si="45"/>
        <v>5</v>
      </c>
    </row>
    <row r="2916" spans="1:8" ht="30" x14ac:dyDescent="0.25">
      <c r="A2916" s="40" t="s">
        <v>5863</v>
      </c>
      <c r="B2916" s="40"/>
      <c r="C2916" s="41" t="s">
        <v>5864</v>
      </c>
      <c r="D2916" s="42" t="s">
        <v>21</v>
      </c>
      <c r="E2916" s="43">
        <v>254.39</v>
      </c>
      <c r="F2916" s="43">
        <v>5.37</v>
      </c>
      <c r="G2916" s="43">
        <v>259.76</v>
      </c>
      <c r="H2916" s="19">
        <f t="shared" si="45"/>
        <v>9</v>
      </c>
    </row>
    <row r="2917" spans="1:8" x14ac:dyDescent="0.25">
      <c r="A2917" s="40" t="s">
        <v>5865</v>
      </c>
      <c r="B2917" s="40"/>
      <c r="C2917" s="41" t="s">
        <v>5866</v>
      </c>
      <c r="D2917" s="42" t="s">
        <v>21</v>
      </c>
      <c r="E2917" s="43">
        <v>49.41</v>
      </c>
      <c r="F2917" s="43">
        <v>12.91</v>
      </c>
      <c r="G2917" s="43">
        <v>62.32</v>
      </c>
      <c r="H2917" s="19">
        <f t="shared" si="45"/>
        <v>9</v>
      </c>
    </row>
    <row r="2918" spans="1:8" ht="30" x14ac:dyDescent="0.25">
      <c r="A2918" s="40" t="s">
        <v>5867</v>
      </c>
      <c r="B2918" s="40"/>
      <c r="C2918" s="41" t="s">
        <v>5868</v>
      </c>
      <c r="D2918" s="42" t="s">
        <v>21</v>
      </c>
      <c r="E2918" s="43">
        <v>89.29</v>
      </c>
      <c r="F2918" s="43">
        <v>5.37</v>
      </c>
      <c r="G2918" s="43">
        <v>94.66</v>
      </c>
      <c r="H2918" s="19">
        <f t="shared" si="45"/>
        <v>9</v>
      </c>
    </row>
    <row r="2919" spans="1:8" x14ac:dyDescent="0.25">
      <c r="A2919" s="40" t="s">
        <v>5869</v>
      </c>
      <c r="B2919" s="40"/>
      <c r="C2919" s="41" t="s">
        <v>5870</v>
      </c>
      <c r="D2919" s="42" t="s">
        <v>21</v>
      </c>
      <c r="E2919" s="43">
        <v>54.61</v>
      </c>
      <c r="F2919" s="43">
        <v>12.91</v>
      </c>
      <c r="G2919" s="43">
        <v>67.52</v>
      </c>
      <c r="H2919" s="19">
        <f t="shared" si="45"/>
        <v>9</v>
      </c>
    </row>
    <row r="2920" spans="1:8" ht="30" x14ac:dyDescent="0.25">
      <c r="A2920" s="40" t="s">
        <v>5871</v>
      </c>
      <c r="B2920" s="40"/>
      <c r="C2920" s="41" t="s">
        <v>5872</v>
      </c>
      <c r="D2920" s="42" t="s">
        <v>21</v>
      </c>
      <c r="E2920" s="43">
        <v>78.02</v>
      </c>
      <c r="F2920" s="43">
        <v>5.37</v>
      </c>
      <c r="G2920" s="43">
        <v>83.39</v>
      </c>
      <c r="H2920" s="19">
        <f t="shared" si="45"/>
        <v>9</v>
      </c>
    </row>
    <row r="2921" spans="1:8" x14ac:dyDescent="0.25">
      <c r="A2921" s="40" t="s">
        <v>5873</v>
      </c>
      <c r="B2921" s="40"/>
      <c r="C2921" s="41" t="s">
        <v>5874</v>
      </c>
      <c r="D2921" s="42" t="s">
        <v>21</v>
      </c>
      <c r="E2921" s="43">
        <v>59.36</v>
      </c>
      <c r="F2921" s="43">
        <v>12.91</v>
      </c>
      <c r="G2921" s="43">
        <v>72.27</v>
      </c>
      <c r="H2921" s="19">
        <f t="shared" si="45"/>
        <v>9</v>
      </c>
    </row>
    <row r="2922" spans="1:8" x14ac:dyDescent="0.25">
      <c r="A2922" s="40" t="s">
        <v>5875</v>
      </c>
      <c r="B2922" s="40"/>
      <c r="C2922" s="41" t="s">
        <v>5876</v>
      </c>
      <c r="D2922" s="42" t="s">
        <v>21</v>
      </c>
      <c r="E2922" s="43">
        <v>42.19</v>
      </c>
      <c r="F2922" s="43">
        <v>5.37</v>
      </c>
      <c r="G2922" s="43">
        <v>47.56</v>
      </c>
      <c r="H2922" s="19">
        <f t="shared" si="45"/>
        <v>9</v>
      </c>
    </row>
    <row r="2923" spans="1:8" x14ac:dyDescent="0.25">
      <c r="A2923" s="40" t="s">
        <v>5877</v>
      </c>
      <c r="B2923" s="40"/>
      <c r="C2923" s="41" t="s">
        <v>5878</v>
      </c>
      <c r="D2923" s="42" t="s">
        <v>21</v>
      </c>
      <c r="E2923" s="43">
        <v>60.31</v>
      </c>
      <c r="F2923" s="43">
        <v>5.37</v>
      </c>
      <c r="G2923" s="43">
        <v>65.680000000000007</v>
      </c>
      <c r="H2923" s="19">
        <f t="shared" si="45"/>
        <v>9</v>
      </c>
    </row>
    <row r="2924" spans="1:8" x14ac:dyDescent="0.25">
      <c r="A2924" s="40" t="s">
        <v>5879</v>
      </c>
      <c r="B2924" s="40"/>
      <c r="C2924" s="41" t="s">
        <v>5880</v>
      </c>
      <c r="D2924" s="42" t="s">
        <v>21</v>
      </c>
      <c r="E2924" s="43">
        <v>78.709999999999994</v>
      </c>
      <c r="F2924" s="43">
        <v>5.37</v>
      </c>
      <c r="G2924" s="43">
        <v>84.08</v>
      </c>
      <c r="H2924" s="19">
        <f t="shared" si="45"/>
        <v>9</v>
      </c>
    </row>
    <row r="2925" spans="1:8" x14ac:dyDescent="0.25">
      <c r="A2925" s="40" t="s">
        <v>5881</v>
      </c>
      <c r="B2925" s="40"/>
      <c r="C2925" s="41" t="s">
        <v>5882</v>
      </c>
      <c r="D2925" s="42" t="s">
        <v>21</v>
      </c>
      <c r="E2925" s="43">
        <v>62.68</v>
      </c>
      <c r="F2925" s="43">
        <v>21.69</v>
      </c>
      <c r="G2925" s="43">
        <v>84.37</v>
      </c>
      <c r="H2925" s="19">
        <f t="shared" si="45"/>
        <v>9</v>
      </c>
    </row>
    <row r="2926" spans="1:8" x14ac:dyDescent="0.25">
      <c r="A2926" s="40" t="s">
        <v>5883</v>
      </c>
      <c r="B2926" s="40"/>
      <c r="C2926" s="41" t="s">
        <v>5884</v>
      </c>
      <c r="D2926" s="42" t="s">
        <v>21</v>
      </c>
      <c r="E2926" s="43">
        <v>94.86</v>
      </c>
      <c r="F2926" s="43">
        <v>39.119999999999997</v>
      </c>
      <c r="G2926" s="43">
        <v>133.97999999999999</v>
      </c>
      <c r="H2926" s="19">
        <f t="shared" si="45"/>
        <v>9</v>
      </c>
    </row>
    <row r="2927" spans="1:8" x14ac:dyDescent="0.25">
      <c r="A2927" s="40" t="s">
        <v>5885</v>
      </c>
      <c r="B2927" s="40"/>
      <c r="C2927" s="41" t="s">
        <v>8312</v>
      </c>
      <c r="D2927" s="42" t="s">
        <v>21</v>
      </c>
      <c r="E2927" s="43">
        <v>346.41</v>
      </c>
      <c r="F2927" s="43">
        <v>16.54</v>
      </c>
      <c r="G2927" s="43">
        <v>362.95</v>
      </c>
      <c r="H2927" s="19">
        <f t="shared" si="45"/>
        <v>9</v>
      </c>
    </row>
    <row r="2928" spans="1:8" x14ac:dyDescent="0.25">
      <c r="A2928" s="40" t="s">
        <v>5887</v>
      </c>
      <c r="B2928" s="40"/>
      <c r="C2928" s="41" t="s">
        <v>5888</v>
      </c>
      <c r="D2928" s="42" t="s">
        <v>21</v>
      </c>
      <c r="E2928" s="43">
        <v>89.34</v>
      </c>
      <c r="F2928" s="43">
        <v>16.54</v>
      </c>
      <c r="G2928" s="43">
        <v>105.88</v>
      </c>
      <c r="H2928" s="19">
        <f t="shared" si="45"/>
        <v>9</v>
      </c>
    </row>
    <row r="2929" spans="1:8" ht="30" x14ac:dyDescent="0.25">
      <c r="A2929" s="40" t="s">
        <v>5889</v>
      </c>
      <c r="B2929" s="40"/>
      <c r="C2929" s="41" t="s">
        <v>5890</v>
      </c>
      <c r="D2929" s="42" t="s">
        <v>21</v>
      </c>
      <c r="E2929" s="43">
        <v>289.39999999999998</v>
      </c>
      <c r="F2929" s="43">
        <v>60.72</v>
      </c>
      <c r="G2929" s="43">
        <v>350.12</v>
      </c>
      <c r="H2929" s="19">
        <f t="shared" si="45"/>
        <v>9</v>
      </c>
    </row>
    <row r="2930" spans="1:8" x14ac:dyDescent="0.25">
      <c r="A2930" s="40" t="s">
        <v>5891</v>
      </c>
      <c r="B2930" s="40"/>
      <c r="C2930" s="41" t="s">
        <v>5892</v>
      </c>
      <c r="D2930" s="42" t="s">
        <v>21</v>
      </c>
      <c r="E2930" s="43">
        <v>593.82000000000005</v>
      </c>
      <c r="F2930" s="43">
        <v>21.69</v>
      </c>
      <c r="G2930" s="43">
        <v>615.51</v>
      </c>
      <c r="H2930" s="19">
        <f t="shared" si="45"/>
        <v>9</v>
      </c>
    </row>
    <row r="2931" spans="1:8" ht="30" x14ac:dyDescent="0.25">
      <c r="A2931" s="40" t="s">
        <v>5893</v>
      </c>
      <c r="B2931" s="40"/>
      <c r="C2931" s="41" t="s">
        <v>5894</v>
      </c>
      <c r="D2931" s="42" t="s">
        <v>21</v>
      </c>
      <c r="E2931" s="43">
        <v>34.049999999999997</v>
      </c>
      <c r="F2931" s="43">
        <v>15.25</v>
      </c>
      <c r="G2931" s="43">
        <v>49.3</v>
      </c>
      <c r="H2931" s="19">
        <f t="shared" si="45"/>
        <v>9</v>
      </c>
    </row>
    <row r="2932" spans="1:8" ht="30" x14ac:dyDescent="0.25">
      <c r="A2932" s="40" t="s">
        <v>5895</v>
      </c>
      <c r="B2932" s="40"/>
      <c r="C2932" s="41" t="s">
        <v>5896</v>
      </c>
      <c r="D2932" s="42" t="s">
        <v>21</v>
      </c>
      <c r="E2932" s="43">
        <v>32.79</v>
      </c>
      <c r="F2932" s="43">
        <v>15.25</v>
      </c>
      <c r="G2932" s="43">
        <v>48.04</v>
      </c>
      <c r="H2932" s="19">
        <f t="shared" si="45"/>
        <v>9</v>
      </c>
    </row>
    <row r="2933" spans="1:8" ht="30" x14ac:dyDescent="0.25">
      <c r="A2933" s="40" t="s">
        <v>5897</v>
      </c>
      <c r="B2933" s="40"/>
      <c r="C2933" s="41" t="s">
        <v>5898</v>
      </c>
      <c r="D2933" s="42" t="s">
        <v>21</v>
      </c>
      <c r="E2933" s="43">
        <v>39.06</v>
      </c>
      <c r="F2933" s="43">
        <v>15.25</v>
      </c>
      <c r="G2933" s="43">
        <v>54.31</v>
      </c>
      <c r="H2933" s="19">
        <f t="shared" si="45"/>
        <v>9</v>
      </c>
    </row>
    <row r="2934" spans="1:8" ht="30" x14ac:dyDescent="0.25">
      <c r="A2934" s="40" t="s">
        <v>5899</v>
      </c>
      <c r="B2934" s="40"/>
      <c r="C2934" s="41" t="s">
        <v>5900</v>
      </c>
      <c r="D2934" s="42" t="s">
        <v>21</v>
      </c>
      <c r="E2934" s="43">
        <v>23.28</v>
      </c>
      <c r="F2934" s="43">
        <v>15.25</v>
      </c>
      <c r="G2934" s="43">
        <v>38.53</v>
      </c>
      <c r="H2934" s="19">
        <f t="shared" si="45"/>
        <v>9</v>
      </c>
    </row>
    <row r="2935" spans="1:8" ht="30" x14ac:dyDescent="0.25">
      <c r="A2935" s="40" t="s">
        <v>5901</v>
      </c>
      <c r="B2935" s="40"/>
      <c r="C2935" s="41" t="s">
        <v>8313</v>
      </c>
      <c r="D2935" s="42" t="s">
        <v>21</v>
      </c>
      <c r="E2935" s="43">
        <v>29.83</v>
      </c>
      <c r="F2935" s="43">
        <v>15.25</v>
      </c>
      <c r="G2935" s="43">
        <v>45.08</v>
      </c>
      <c r="H2935" s="19">
        <f t="shared" si="45"/>
        <v>9</v>
      </c>
    </row>
    <row r="2936" spans="1:8" ht="30" x14ac:dyDescent="0.25">
      <c r="A2936" s="40" t="s">
        <v>5903</v>
      </c>
      <c r="B2936" s="40"/>
      <c r="C2936" s="41" t="s">
        <v>8314</v>
      </c>
      <c r="D2936" s="42" t="s">
        <v>21</v>
      </c>
      <c r="E2936" s="43">
        <v>30.36</v>
      </c>
      <c r="F2936" s="43">
        <v>15.25</v>
      </c>
      <c r="G2936" s="43">
        <v>45.61</v>
      </c>
      <c r="H2936" s="19">
        <f t="shared" si="45"/>
        <v>9</v>
      </c>
    </row>
    <row r="2937" spans="1:8" ht="30" x14ac:dyDescent="0.25">
      <c r="A2937" s="40" t="s">
        <v>5905</v>
      </c>
      <c r="B2937" s="40"/>
      <c r="C2937" s="41" t="s">
        <v>5906</v>
      </c>
      <c r="D2937" s="42" t="s">
        <v>21</v>
      </c>
      <c r="E2937" s="43">
        <v>52.94</v>
      </c>
      <c r="F2937" s="43">
        <v>15.25</v>
      </c>
      <c r="G2937" s="43">
        <v>68.19</v>
      </c>
      <c r="H2937" s="19">
        <f t="shared" si="45"/>
        <v>9</v>
      </c>
    </row>
    <row r="2938" spans="1:8" ht="30" x14ac:dyDescent="0.25">
      <c r="A2938" s="40" t="s">
        <v>5907</v>
      </c>
      <c r="B2938" s="40"/>
      <c r="C2938" s="41" t="s">
        <v>5908</v>
      </c>
      <c r="D2938" s="42" t="s">
        <v>21</v>
      </c>
      <c r="E2938" s="43">
        <v>46.92</v>
      </c>
      <c r="F2938" s="43">
        <v>15.25</v>
      </c>
      <c r="G2938" s="43">
        <v>62.17</v>
      </c>
      <c r="H2938" s="19">
        <f t="shared" si="45"/>
        <v>9</v>
      </c>
    </row>
    <row r="2939" spans="1:8" ht="30" x14ac:dyDescent="0.25">
      <c r="A2939" s="40" t="s">
        <v>5909</v>
      </c>
      <c r="B2939" s="40"/>
      <c r="C2939" s="41" t="s">
        <v>5910</v>
      </c>
      <c r="D2939" s="42" t="s">
        <v>21</v>
      </c>
      <c r="E2939" s="43">
        <v>363.36</v>
      </c>
      <c r="F2939" s="43">
        <v>60.72</v>
      </c>
      <c r="G2939" s="43">
        <v>424.08</v>
      </c>
      <c r="H2939" s="19">
        <f t="shared" si="45"/>
        <v>9</v>
      </c>
    </row>
    <row r="2940" spans="1:8" x14ac:dyDescent="0.25">
      <c r="A2940" s="40" t="s">
        <v>5911</v>
      </c>
      <c r="B2940" s="40"/>
      <c r="C2940" s="41" t="s">
        <v>5912</v>
      </c>
      <c r="D2940" s="42" t="s">
        <v>21</v>
      </c>
      <c r="E2940" s="43">
        <v>528.49</v>
      </c>
      <c r="F2940" s="43">
        <v>34.770000000000003</v>
      </c>
      <c r="G2940" s="43">
        <v>563.26</v>
      </c>
      <c r="H2940" s="19">
        <f t="shared" si="45"/>
        <v>9</v>
      </c>
    </row>
    <row r="2941" spans="1:8" ht="30" x14ac:dyDescent="0.25">
      <c r="A2941" s="40" t="s">
        <v>5913</v>
      </c>
      <c r="B2941" s="40"/>
      <c r="C2941" s="41" t="s">
        <v>5914</v>
      </c>
      <c r="D2941" s="42" t="s">
        <v>21</v>
      </c>
      <c r="E2941" s="43">
        <v>199.51</v>
      </c>
      <c r="F2941" s="43">
        <v>16.54</v>
      </c>
      <c r="G2941" s="43">
        <v>216.05</v>
      </c>
      <c r="H2941" s="19">
        <f t="shared" si="45"/>
        <v>9</v>
      </c>
    </row>
    <row r="2942" spans="1:8" ht="30" x14ac:dyDescent="0.25">
      <c r="A2942" s="40" t="s">
        <v>5915</v>
      </c>
      <c r="B2942" s="40"/>
      <c r="C2942" s="41" t="s">
        <v>5916</v>
      </c>
      <c r="D2942" s="42" t="s">
        <v>21</v>
      </c>
      <c r="E2942" s="43">
        <v>67.290000000000006</v>
      </c>
      <c r="F2942" s="43">
        <v>15.25</v>
      </c>
      <c r="G2942" s="43">
        <v>82.54</v>
      </c>
      <c r="H2942" s="19">
        <f t="shared" si="45"/>
        <v>9</v>
      </c>
    </row>
    <row r="2943" spans="1:8" ht="30" x14ac:dyDescent="0.25">
      <c r="A2943" s="40" t="s">
        <v>5917</v>
      </c>
      <c r="B2943" s="40"/>
      <c r="C2943" s="41" t="s">
        <v>5918</v>
      </c>
      <c r="D2943" s="42" t="s">
        <v>21</v>
      </c>
      <c r="E2943" s="43">
        <v>490.15</v>
      </c>
      <c r="F2943" s="43">
        <v>15.25</v>
      </c>
      <c r="G2943" s="43">
        <v>505.4</v>
      </c>
      <c r="H2943" s="19">
        <f t="shared" si="45"/>
        <v>9</v>
      </c>
    </row>
    <row r="2944" spans="1:8" ht="30" x14ac:dyDescent="0.25">
      <c r="A2944" s="40" t="s">
        <v>5919</v>
      </c>
      <c r="B2944" s="40"/>
      <c r="C2944" s="41" t="s">
        <v>8267</v>
      </c>
      <c r="D2944" s="42" t="s">
        <v>21</v>
      </c>
      <c r="E2944" s="43">
        <v>142.49</v>
      </c>
      <c r="F2944" s="43">
        <v>16.54</v>
      </c>
      <c r="G2944" s="43">
        <v>159.03</v>
      </c>
      <c r="H2944" s="19">
        <f t="shared" si="45"/>
        <v>9</v>
      </c>
    </row>
    <row r="2945" spans="1:8" x14ac:dyDescent="0.25">
      <c r="A2945" s="40" t="s">
        <v>5921</v>
      </c>
      <c r="B2945" s="40"/>
      <c r="C2945" s="41" t="s">
        <v>5922</v>
      </c>
      <c r="D2945" s="42" t="s">
        <v>334</v>
      </c>
      <c r="E2945" s="43">
        <v>673.28</v>
      </c>
      <c r="F2945" s="43">
        <v>60.81</v>
      </c>
      <c r="G2945" s="43">
        <v>734.09</v>
      </c>
      <c r="H2945" s="19">
        <f t="shared" si="45"/>
        <v>9</v>
      </c>
    </row>
    <row r="2946" spans="1:8" x14ac:dyDescent="0.25">
      <c r="A2946" s="40" t="s">
        <v>5923</v>
      </c>
      <c r="B2946" s="40"/>
      <c r="C2946" s="41" t="s">
        <v>5924</v>
      </c>
      <c r="D2946" s="42" t="s">
        <v>21</v>
      </c>
      <c r="E2946" s="43">
        <v>3.34</v>
      </c>
      <c r="F2946" s="43">
        <v>15.25</v>
      </c>
      <c r="G2946" s="43">
        <v>18.59</v>
      </c>
      <c r="H2946" s="19">
        <f t="shared" si="45"/>
        <v>9</v>
      </c>
    </row>
    <row r="2947" spans="1:8" x14ac:dyDescent="0.25">
      <c r="A2947" s="40" t="s">
        <v>5925</v>
      </c>
      <c r="B2947" s="40"/>
      <c r="C2947" s="41" t="s">
        <v>5926</v>
      </c>
      <c r="D2947" s="42" t="s">
        <v>21</v>
      </c>
      <c r="E2947" s="43">
        <v>4.3499999999999996</v>
      </c>
      <c r="F2947" s="43">
        <v>15.25</v>
      </c>
      <c r="G2947" s="43">
        <v>19.600000000000001</v>
      </c>
      <c r="H2947" s="19">
        <f t="shared" si="45"/>
        <v>9</v>
      </c>
    </row>
    <row r="2948" spans="1:8" ht="45" x14ac:dyDescent="0.25">
      <c r="A2948" s="40" t="s">
        <v>5927</v>
      </c>
      <c r="B2948" s="40"/>
      <c r="C2948" s="41" t="s">
        <v>5928</v>
      </c>
      <c r="D2948" s="42" t="s">
        <v>21</v>
      </c>
      <c r="E2948" s="43">
        <v>650.25</v>
      </c>
      <c r="F2948" s="43">
        <v>16.54</v>
      </c>
      <c r="G2948" s="43">
        <v>666.79</v>
      </c>
      <c r="H2948" s="19">
        <f t="shared" si="45"/>
        <v>9</v>
      </c>
    </row>
    <row r="2949" spans="1:8" ht="30" x14ac:dyDescent="0.25">
      <c r="A2949" s="40" t="s">
        <v>5929</v>
      </c>
      <c r="B2949" s="40"/>
      <c r="C2949" s="41" t="s">
        <v>5930</v>
      </c>
      <c r="D2949" s="42" t="s">
        <v>21</v>
      </c>
      <c r="E2949" s="43">
        <v>938.42</v>
      </c>
      <c r="F2949" s="43">
        <v>60.72</v>
      </c>
      <c r="G2949" s="43">
        <v>999.14</v>
      </c>
      <c r="H2949" s="19">
        <f t="shared" si="45"/>
        <v>9</v>
      </c>
    </row>
    <row r="2950" spans="1:8" ht="30" x14ac:dyDescent="0.25">
      <c r="A2950" s="40" t="s">
        <v>5931</v>
      </c>
      <c r="B2950" s="40"/>
      <c r="C2950" s="41" t="s">
        <v>5932</v>
      </c>
      <c r="D2950" s="42" t="s">
        <v>21</v>
      </c>
      <c r="E2950" s="43">
        <v>2936.26</v>
      </c>
      <c r="F2950" s="43">
        <v>60.72</v>
      </c>
      <c r="G2950" s="43">
        <v>2996.98</v>
      </c>
      <c r="H2950" s="19">
        <f t="shared" si="45"/>
        <v>9</v>
      </c>
    </row>
    <row r="2951" spans="1:8" x14ac:dyDescent="0.25">
      <c r="A2951" s="40" t="s">
        <v>5933</v>
      </c>
      <c r="B2951" s="40"/>
      <c r="C2951" s="41" t="s">
        <v>5934</v>
      </c>
      <c r="D2951" s="42" t="s">
        <v>21</v>
      </c>
      <c r="E2951" s="43">
        <v>1225.1099999999999</v>
      </c>
      <c r="F2951" s="43">
        <v>5.37</v>
      </c>
      <c r="G2951" s="43">
        <v>1230.48</v>
      </c>
      <c r="H2951" s="19">
        <f t="shared" si="45"/>
        <v>9</v>
      </c>
    </row>
    <row r="2952" spans="1:8" x14ac:dyDescent="0.25">
      <c r="A2952" s="40" t="s">
        <v>5935</v>
      </c>
      <c r="B2952" s="40"/>
      <c r="C2952" s="41" t="s">
        <v>5936</v>
      </c>
      <c r="D2952" s="42" t="s">
        <v>21</v>
      </c>
      <c r="E2952" s="43">
        <v>218.85</v>
      </c>
      <c r="F2952" s="43">
        <v>21.69</v>
      </c>
      <c r="G2952" s="43">
        <v>240.54</v>
      </c>
      <c r="H2952" s="19">
        <f t="shared" si="45"/>
        <v>9</v>
      </c>
    </row>
    <row r="2953" spans="1:8" x14ac:dyDescent="0.25">
      <c r="A2953" s="40" t="s">
        <v>5937</v>
      </c>
      <c r="B2953" s="40"/>
      <c r="C2953" s="41" t="s">
        <v>5938</v>
      </c>
      <c r="D2953" s="42" t="s">
        <v>21</v>
      </c>
      <c r="E2953" s="43">
        <v>44.16</v>
      </c>
      <c r="F2953" s="43">
        <v>25.73</v>
      </c>
      <c r="G2953" s="43">
        <v>69.89</v>
      </c>
      <c r="H2953" s="19">
        <f t="shared" ref="H2953:H3016" si="46">LEN(A2953)</f>
        <v>9</v>
      </c>
    </row>
    <row r="2954" spans="1:8" ht="30" x14ac:dyDescent="0.25">
      <c r="A2954" s="40" t="s">
        <v>5939</v>
      </c>
      <c r="B2954" s="40"/>
      <c r="C2954" s="41" t="s">
        <v>5940</v>
      </c>
      <c r="D2954" s="42" t="s">
        <v>21</v>
      </c>
      <c r="E2954" s="43">
        <v>218.32</v>
      </c>
      <c r="F2954" s="43">
        <v>21.69</v>
      </c>
      <c r="G2954" s="43">
        <v>240.01</v>
      </c>
      <c r="H2954" s="19">
        <f t="shared" si="46"/>
        <v>9</v>
      </c>
    </row>
    <row r="2955" spans="1:8" ht="30" x14ac:dyDescent="0.25">
      <c r="A2955" s="40" t="s">
        <v>5941</v>
      </c>
      <c r="B2955" s="40"/>
      <c r="C2955" s="41" t="s">
        <v>5942</v>
      </c>
      <c r="D2955" s="42" t="s">
        <v>21</v>
      </c>
      <c r="E2955" s="43">
        <v>416.63</v>
      </c>
      <c r="F2955" s="43">
        <v>21.69</v>
      </c>
      <c r="G2955" s="43">
        <v>438.32</v>
      </c>
      <c r="H2955" s="19">
        <f t="shared" si="46"/>
        <v>9</v>
      </c>
    </row>
    <row r="2956" spans="1:8" x14ac:dyDescent="0.25">
      <c r="A2956" s="40" t="s">
        <v>5943</v>
      </c>
      <c r="B2956" s="40"/>
      <c r="C2956" s="41" t="s">
        <v>5944</v>
      </c>
      <c r="D2956" s="42"/>
      <c r="E2956" s="43"/>
      <c r="F2956" s="43"/>
      <c r="G2956" s="43"/>
      <c r="H2956" s="19">
        <f t="shared" si="46"/>
        <v>5</v>
      </c>
    </row>
    <row r="2957" spans="1:8" x14ac:dyDescent="0.25">
      <c r="A2957" s="40" t="s">
        <v>5945</v>
      </c>
      <c r="B2957" s="40"/>
      <c r="C2957" s="41" t="s">
        <v>5946</v>
      </c>
      <c r="D2957" s="42" t="s">
        <v>73</v>
      </c>
      <c r="E2957" s="43">
        <v>498.36</v>
      </c>
      <c r="F2957" s="43">
        <v>25.43</v>
      </c>
      <c r="G2957" s="43">
        <v>523.79</v>
      </c>
      <c r="H2957" s="19">
        <f t="shared" si="46"/>
        <v>9</v>
      </c>
    </row>
    <row r="2958" spans="1:8" x14ac:dyDescent="0.25">
      <c r="A2958" s="40" t="s">
        <v>5947</v>
      </c>
      <c r="B2958" s="40"/>
      <c r="C2958" s="41" t="s">
        <v>5948</v>
      </c>
      <c r="D2958" s="42" t="s">
        <v>73</v>
      </c>
      <c r="E2958" s="43">
        <v>267.95999999999998</v>
      </c>
      <c r="F2958" s="43">
        <v>78.239999999999995</v>
      </c>
      <c r="G2958" s="43">
        <v>346.2</v>
      </c>
      <c r="H2958" s="19">
        <f t="shared" si="46"/>
        <v>9</v>
      </c>
    </row>
    <row r="2959" spans="1:8" x14ac:dyDescent="0.25">
      <c r="A2959" s="40" t="s">
        <v>5949</v>
      </c>
      <c r="B2959" s="40"/>
      <c r="C2959" s="41" t="s">
        <v>5950</v>
      </c>
      <c r="D2959" s="42" t="s">
        <v>73</v>
      </c>
      <c r="E2959" s="43">
        <v>803.6</v>
      </c>
      <c r="F2959" s="43">
        <v>25.43</v>
      </c>
      <c r="G2959" s="43">
        <v>829.03</v>
      </c>
      <c r="H2959" s="19">
        <f t="shared" si="46"/>
        <v>9</v>
      </c>
    </row>
    <row r="2960" spans="1:8" x14ac:dyDescent="0.25">
      <c r="A2960" s="40" t="s">
        <v>5951</v>
      </c>
      <c r="B2960" s="40"/>
      <c r="C2960" s="41" t="s">
        <v>5952</v>
      </c>
      <c r="D2960" s="42"/>
      <c r="E2960" s="43"/>
      <c r="F2960" s="43"/>
      <c r="G2960" s="43"/>
      <c r="H2960" s="19">
        <f t="shared" si="46"/>
        <v>5</v>
      </c>
    </row>
    <row r="2961" spans="1:8" x14ac:dyDescent="0.25">
      <c r="A2961" s="40" t="s">
        <v>5953</v>
      </c>
      <c r="B2961" s="40"/>
      <c r="C2961" s="41" t="s">
        <v>5954</v>
      </c>
      <c r="D2961" s="42" t="s">
        <v>131</v>
      </c>
      <c r="E2961" s="43">
        <v>797.84</v>
      </c>
      <c r="F2961" s="43">
        <v>61.01</v>
      </c>
      <c r="G2961" s="43">
        <v>858.85</v>
      </c>
      <c r="H2961" s="19">
        <f t="shared" si="46"/>
        <v>9</v>
      </c>
    </row>
    <row r="2962" spans="1:8" x14ac:dyDescent="0.25">
      <c r="A2962" s="40" t="s">
        <v>5955</v>
      </c>
      <c r="B2962" s="40"/>
      <c r="C2962" s="41" t="s">
        <v>5956</v>
      </c>
      <c r="D2962" s="42" t="s">
        <v>131</v>
      </c>
      <c r="E2962" s="43">
        <v>947.15</v>
      </c>
      <c r="F2962" s="43">
        <v>61.01</v>
      </c>
      <c r="G2962" s="43">
        <v>1008.16</v>
      </c>
      <c r="H2962" s="19">
        <f t="shared" si="46"/>
        <v>9</v>
      </c>
    </row>
    <row r="2963" spans="1:8" x14ac:dyDescent="0.25">
      <c r="A2963" s="40" t="s">
        <v>5957</v>
      </c>
      <c r="B2963" s="40"/>
      <c r="C2963" s="41" t="s">
        <v>5958</v>
      </c>
      <c r="D2963" s="42" t="s">
        <v>21</v>
      </c>
      <c r="E2963" s="43">
        <v>1069.1500000000001</v>
      </c>
      <c r="F2963" s="43">
        <v>130.11000000000001</v>
      </c>
      <c r="G2963" s="43">
        <v>1199.26</v>
      </c>
      <c r="H2963" s="19">
        <f t="shared" si="46"/>
        <v>9</v>
      </c>
    </row>
    <row r="2964" spans="1:8" x14ac:dyDescent="0.25">
      <c r="A2964" s="40" t="s">
        <v>5959</v>
      </c>
      <c r="B2964" s="40"/>
      <c r="C2964" s="41" t="s">
        <v>5960</v>
      </c>
      <c r="D2964" s="42" t="s">
        <v>21</v>
      </c>
      <c r="E2964" s="43">
        <v>225.96</v>
      </c>
      <c r="F2964" s="43">
        <v>21.69</v>
      </c>
      <c r="G2964" s="43">
        <v>247.65</v>
      </c>
      <c r="H2964" s="19">
        <f t="shared" si="46"/>
        <v>9</v>
      </c>
    </row>
    <row r="2965" spans="1:8" x14ac:dyDescent="0.25">
      <c r="A2965" s="40" t="s">
        <v>5961</v>
      </c>
      <c r="B2965" s="40"/>
      <c r="C2965" s="41" t="s">
        <v>5962</v>
      </c>
      <c r="D2965" s="42" t="s">
        <v>21</v>
      </c>
      <c r="E2965" s="43">
        <v>216.03</v>
      </c>
      <c r="F2965" s="43">
        <v>21.69</v>
      </c>
      <c r="G2965" s="43">
        <v>237.72</v>
      </c>
      <c r="H2965" s="19">
        <f t="shared" si="46"/>
        <v>9</v>
      </c>
    </row>
    <row r="2966" spans="1:8" x14ac:dyDescent="0.25">
      <c r="A2966" s="40" t="s">
        <v>5963</v>
      </c>
      <c r="B2966" s="40"/>
      <c r="C2966" s="41" t="s">
        <v>5964</v>
      </c>
      <c r="D2966" s="42" t="s">
        <v>21</v>
      </c>
      <c r="E2966" s="43">
        <v>290.44</v>
      </c>
      <c r="F2966" s="43">
        <v>21.69</v>
      </c>
      <c r="G2966" s="43">
        <v>312.13</v>
      </c>
      <c r="H2966" s="19">
        <f t="shared" si="46"/>
        <v>9</v>
      </c>
    </row>
    <row r="2967" spans="1:8" x14ac:dyDescent="0.25">
      <c r="A2967" s="40" t="s">
        <v>5965</v>
      </c>
      <c r="B2967" s="40"/>
      <c r="C2967" s="41" t="s">
        <v>5966</v>
      </c>
      <c r="D2967" s="42" t="s">
        <v>21</v>
      </c>
      <c r="E2967" s="43">
        <v>301.52999999999997</v>
      </c>
      <c r="F2967" s="43">
        <v>21.69</v>
      </c>
      <c r="G2967" s="43">
        <v>323.22000000000003</v>
      </c>
      <c r="H2967" s="19">
        <f t="shared" si="46"/>
        <v>9</v>
      </c>
    </row>
    <row r="2968" spans="1:8" x14ac:dyDescent="0.25">
      <c r="A2968" s="40" t="s">
        <v>5967</v>
      </c>
      <c r="B2968" s="40"/>
      <c r="C2968" s="41" t="s">
        <v>5968</v>
      </c>
      <c r="D2968" s="42" t="s">
        <v>21</v>
      </c>
      <c r="E2968" s="43">
        <v>780.62</v>
      </c>
      <c r="F2968" s="43">
        <v>21.69</v>
      </c>
      <c r="G2968" s="43">
        <v>802.31</v>
      </c>
      <c r="H2968" s="19">
        <f t="shared" si="46"/>
        <v>9</v>
      </c>
    </row>
    <row r="2969" spans="1:8" x14ac:dyDescent="0.25">
      <c r="A2969" s="40" t="s">
        <v>5969</v>
      </c>
      <c r="B2969" s="40"/>
      <c r="C2969" s="41" t="s">
        <v>5970</v>
      </c>
      <c r="D2969" s="42" t="s">
        <v>21</v>
      </c>
      <c r="E2969" s="43">
        <v>396.61</v>
      </c>
      <c r="F2969" s="43">
        <v>21.69</v>
      </c>
      <c r="G2969" s="43">
        <v>418.3</v>
      </c>
      <c r="H2969" s="19">
        <f t="shared" si="46"/>
        <v>9</v>
      </c>
    </row>
    <row r="2970" spans="1:8" x14ac:dyDescent="0.25">
      <c r="A2970" s="40" t="s">
        <v>5971</v>
      </c>
      <c r="B2970" s="40"/>
      <c r="C2970" s="41" t="s">
        <v>5972</v>
      </c>
      <c r="D2970" s="42" t="s">
        <v>21</v>
      </c>
      <c r="E2970" s="43">
        <v>457.52</v>
      </c>
      <c r="F2970" s="43">
        <v>21.69</v>
      </c>
      <c r="G2970" s="43">
        <v>479.21</v>
      </c>
      <c r="H2970" s="19">
        <f t="shared" si="46"/>
        <v>9</v>
      </c>
    </row>
    <row r="2971" spans="1:8" x14ac:dyDescent="0.25">
      <c r="A2971" s="40" t="s">
        <v>5973</v>
      </c>
      <c r="B2971" s="40"/>
      <c r="C2971" s="41" t="s">
        <v>5974</v>
      </c>
      <c r="D2971" s="42" t="s">
        <v>21</v>
      </c>
      <c r="E2971" s="43">
        <v>554.94000000000005</v>
      </c>
      <c r="F2971" s="43">
        <v>21.69</v>
      </c>
      <c r="G2971" s="43">
        <v>576.63</v>
      </c>
      <c r="H2971" s="19">
        <f t="shared" si="46"/>
        <v>9</v>
      </c>
    </row>
    <row r="2972" spans="1:8" x14ac:dyDescent="0.25">
      <c r="A2972" s="40" t="s">
        <v>5975</v>
      </c>
      <c r="B2972" s="40"/>
      <c r="C2972" s="41" t="s">
        <v>5976</v>
      </c>
      <c r="D2972" s="42" t="s">
        <v>21</v>
      </c>
      <c r="E2972" s="43">
        <v>787.28</v>
      </c>
      <c r="F2972" s="43">
        <v>21.69</v>
      </c>
      <c r="G2972" s="43">
        <v>808.97</v>
      </c>
      <c r="H2972" s="19">
        <f t="shared" si="46"/>
        <v>9</v>
      </c>
    </row>
    <row r="2973" spans="1:8" x14ac:dyDescent="0.25">
      <c r="A2973" s="40" t="s">
        <v>5977</v>
      </c>
      <c r="B2973" s="40"/>
      <c r="C2973" s="41" t="s">
        <v>5978</v>
      </c>
      <c r="D2973" s="42" t="s">
        <v>21</v>
      </c>
      <c r="E2973" s="43">
        <v>1093.31</v>
      </c>
      <c r="F2973" s="43">
        <v>21.69</v>
      </c>
      <c r="G2973" s="43">
        <v>1115</v>
      </c>
      <c r="H2973" s="19">
        <f t="shared" si="46"/>
        <v>9</v>
      </c>
    </row>
    <row r="2974" spans="1:8" x14ac:dyDescent="0.25">
      <c r="A2974" s="40" t="s">
        <v>5979</v>
      </c>
      <c r="B2974" s="40"/>
      <c r="C2974" s="41" t="s">
        <v>5980</v>
      </c>
      <c r="D2974" s="42" t="s">
        <v>21</v>
      </c>
      <c r="E2974" s="43">
        <v>1488.87</v>
      </c>
      <c r="F2974" s="43">
        <v>21.69</v>
      </c>
      <c r="G2974" s="43">
        <v>1510.56</v>
      </c>
      <c r="H2974" s="19">
        <f t="shared" si="46"/>
        <v>9</v>
      </c>
    </row>
    <row r="2975" spans="1:8" x14ac:dyDescent="0.25">
      <c r="A2975" s="40" t="s">
        <v>5981</v>
      </c>
      <c r="B2975" s="40"/>
      <c r="C2975" s="41" t="s">
        <v>5982</v>
      </c>
      <c r="D2975" s="42" t="s">
        <v>21</v>
      </c>
      <c r="E2975" s="43">
        <v>1603.84</v>
      </c>
      <c r="F2975" s="43">
        <v>21.69</v>
      </c>
      <c r="G2975" s="43">
        <v>1625.53</v>
      </c>
      <c r="H2975" s="19">
        <f t="shared" si="46"/>
        <v>9</v>
      </c>
    </row>
    <row r="2976" spans="1:8" x14ac:dyDescent="0.25">
      <c r="A2976" s="40" t="s">
        <v>5983</v>
      </c>
      <c r="B2976" s="40"/>
      <c r="C2976" s="41" t="s">
        <v>5984</v>
      </c>
      <c r="D2976" s="42" t="s">
        <v>21</v>
      </c>
      <c r="E2976" s="43">
        <v>4768.3500000000004</v>
      </c>
      <c r="F2976" s="43">
        <v>21.69</v>
      </c>
      <c r="G2976" s="43">
        <v>4790.04</v>
      </c>
      <c r="H2976" s="19">
        <f t="shared" si="46"/>
        <v>9</v>
      </c>
    </row>
    <row r="2977" spans="1:8" x14ac:dyDescent="0.25">
      <c r="A2977" s="40" t="s">
        <v>5985</v>
      </c>
      <c r="B2977" s="40"/>
      <c r="C2977" s="41" t="s">
        <v>5986</v>
      </c>
      <c r="D2977" s="42" t="s">
        <v>21</v>
      </c>
      <c r="E2977" s="43">
        <v>1911.42</v>
      </c>
      <c r="F2977" s="43">
        <v>21.69</v>
      </c>
      <c r="G2977" s="43">
        <v>1933.11</v>
      </c>
      <c r="H2977" s="19">
        <f t="shared" si="46"/>
        <v>9</v>
      </c>
    </row>
    <row r="2978" spans="1:8" x14ac:dyDescent="0.25">
      <c r="A2978" s="40" t="s">
        <v>5987</v>
      </c>
      <c r="B2978" s="40"/>
      <c r="C2978" s="41" t="s">
        <v>5988</v>
      </c>
      <c r="D2978" s="42" t="s">
        <v>21</v>
      </c>
      <c r="E2978" s="43">
        <v>676.14</v>
      </c>
      <c r="F2978" s="43">
        <v>21.69</v>
      </c>
      <c r="G2978" s="43">
        <v>697.83</v>
      </c>
      <c r="H2978" s="19">
        <f t="shared" si="46"/>
        <v>9</v>
      </c>
    </row>
    <row r="2979" spans="1:8" x14ac:dyDescent="0.25">
      <c r="A2979" s="40" t="s">
        <v>5989</v>
      </c>
      <c r="B2979" s="40"/>
      <c r="C2979" s="41" t="s">
        <v>5990</v>
      </c>
      <c r="D2979" s="42" t="s">
        <v>21</v>
      </c>
      <c r="E2979" s="43">
        <v>683.41</v>
      </c>
      <c r="F2979" s="43">
        <v>21.69</v>
      </c>
      <c r="G2979" s="43">
        <v>705.1</v>
      </c>
      <c r="H2979" s="19">
        <f t="shared" si="46"/>
        <v>9</v>
      </c>
    </row>
    <row r="2980" spans="1:8" x14ac:dyDescent="0.25">
      <c r="A2980" s="40" t="s">
        <v>5991</v>
      </c>
      <c r="B2980" s="40"/>
      <c r="C2980" s="41" t="s">
        <v>5992</v>
      </c>
      <c r="D2980" s="42" t="s">
        <v>21</v>
      </c>
      <c r="E2980" s="43">
        <v>1177.04</v>
      </c>
      <c r="F2980" s="43">
        <v>21.69</v>
      </c>
      <c r="G2980" s="43">
        <v>1198.73</v>
      </c>
      <c r="H2980" s="19">
        <f t="shared" si="46"/>
        <v>9</v>
      </c>
    </row>
    <row r="2981" spans="1:8" x14ac:dyDescent="0.25">
      <c r="A2981" s="40" t="s">
        <v>5993</v>
      </c>
      <c r="B2981" s="40"/>
      <c r="C2981" s="41" t="s">
        <v>5994</v>
      </c>
      <c r="D2981" s="42"/>
      <c r="E2981" s="43"/>
      <c r="F2981" s="43"/>
      <c r="G2981" s="43"/>
      <c r="H2981" s="19">
        <f t="shared" si="46"/>
        <v>5</v>
      </c>
    </row>
    <row r="2982" spans="1:8" x14ac:dyDescent="0.25">
      <c r="A2982" s="40" t="s">
        <v>5995</v>
      </c>
      <c r="B2982" s="40"/>
      <c r="C2982" s="41" t="s">
        <v>5996</v>
      </c>
      <c r="D2982" s="42" t="s">
        <v>21</v>
      </c>
      <c r="E2982" s="43">
        <v>9.3000000000000007</v>
      </c>
      <c r="F2982" s="43">
        <v>17.350000000000001</v>
      </c>
      <c r="G2982" s="43">
        <v>26.65</v>
      </c>
      <c r="H2982" s="19">
        <f t="shared" si="46"/>
        <v>9</v>
      </c>
    </row>
    <row r="2983" spans="1:8" x14ac:dyDescent="0.25">
      <c r="A2983" s="40" t="s">
        <v>5997</v>
      </c>
      <c r="B2983" s="40"/>
      <c r="C2983" s="41" t="s">
        <v>5998</v>
      </c>
      <c r="D2983" s="42" t="s">
        <v>21</v>
      </c>
      <c r="E2983" s="43">
        <v>0.06</v>
      </c>
      <c r="F2983" s="43">
        <v>21.69</v>
      </c>
      <c r="G2983" s="43">
        <v>21.75</v>
      </c>
      <c r="H2983" s="19">
        <f t="shared" si="46"/>
        <v>9</v>
      </c>
    </row>
    <row r="2984" spans="1:8" x14ac:dyDescent="0.25">
      <c r="A2984" s="40" t="s">
        <v>5999</v>
      </c>
      <c r="B2984" s="40"/>
      <c r="C2984" s="41" t="s">
        <v>6000</v>
      </c>
      <c r="D2984" s="42" t="s">
        <v>21</v>
      </c>
      <c r="E2984" s="43">
        <v>0.06</v>
      </c>
      <c r="F2984" s="43">
        <v>21.69</v>
      </c>
      <c r="G2984" s="43">
        <v>21.75</v>
      </c>
      <c r="H2984" s="19">
        <f t="shared" si="46"/>
        <v>9</v>
      </c>
    </row>
    <row r="2985" spans="1:8" x14ac:dyDescent="0.25">
      <c r="A2985" s="40" t="s">
        <v>6001</v>
      </c>
      <c r="B2985" s="40"/>
      <c r="C2985" s="41" t="s">
        <v>6002</v>
      </c>
      <c r="D2985" s="42" t="s">
        <v>21</v>
      </c>
      <c r="E2985" s="43">
        <v>1.07</v>
      </c>
      <c r="F2985" s="43">
        <v>61.01</v>
      </c>
      <c r="G2985" s="43">
        <v>62.08</v>
      </c>
      <c r="H2985" s="19">
        <f t="shared" si="46"/>
        <v>9</v>
      </c>
    </row>
    <row r="2986" spans="1:8" x14ac:dyDescent="0.25">
      <c r="A2986" s="40" t="s">
        <v>6003</v>
      </c>
      <c r="B2986" s="40"/>
      <c r="C2986" s="41" t="s">
        <v>6004</v>
      </c>
      <c r="D2986" s="42" t="s">
        <v>21</v>
      </c>
      <c r="E2986" s="43"/>
      <c r="F2986" s="43">
        <v>108.43</v>
      </c>
      <c r="G2986" s="43">
        <v>108.43</v>
      </c>
      <c r="H2986" s="19">
        <f t="shared" si="46"/>
        <v>9</v>
      </c>
    </row>
    <row r="2987" spans="1:8" x14ac:dyDescent="0.25">
      <c r="A2987" s="40" t="s">
        <v>6005</v>
      </c>
      <c r="B2987" s="40"/>
      <c r="C2987" s="41" t="s">
        <v>6006</v>
      </c>
      <c r="D2987" s="42" t="s">
        <v>21</v>
      </c>
      <c r="E2987" s="43">
        <v>34.520000000000003</v>
      </c>
      <c r="F2987" s="43">
        <v>5.29</v>
      </c>
      <c r="G2987" s="43">
        <v>39.81</v>
      </c>
      <c r="H2987" s="19">
        <f t="shared" si="46"/>
        <v>9</v>
      </c>
    </row>
    <row r="2988" spans="1:8" x14ac:dyDescent="0.25">
      <c r="A2988" s="40" t="s">
        <v>6007</v>
      </c>
      <c r="B2988" s="40"/>
      <c r="C2988" s="41" t="s">
        <v>6008</v>
      </c>
      <c r="D2988" s="42" t="s">
        <v>21</v>
      </c>
      <c r="E2988" s="43">
        <v>6.57</v>
      </c>
      <c r="F2988" s="43">
        <v>5.29</v>
      </c>
      <c r="G2988" s="43">
        <v>11.86</v>
      </c>
      <c r="H2988" s="19">
        <f t="shared" si="46"/>
        <v>9</v>
      </c>
    </row>
    <row r="2989" spans="1:8" x14ac:dyDescent="0.25">
      <c r="A2989" s="40" t="s">
        <v>6009</v>
      </c>
      <c r="B2989" s="40"/>
      <c r="C2989" s="41" t="s">
        <v>6010</v>
      </c>
      <c r="D2989" s="42" t="s">
        <v>21</v>
      </c>
      <c r="E2989" s="43">
        <v>124.52</v>
      </c>
      <c r="F2989" s="43">
        <v>3</v>
      </c>
      <c r="G2989" s="43">
        <v>127.52</v>
      </c>
      <c r="H2989" s="19">
        <f t="shared" si="46"/>
        <v>9</v>
      </c>
    </row>
    <row r="2990" spans="1:8" ht="30" x14ac:dyDescent="0.25">
      <c r="A2990" s="40" t="s">
        <v>6011</v>
      </c>
      <c r="B2990" s="40"/>
      <c r="C2990" s="41" t="s">
        <v>6012</v>
      </c>
      <c r="D2990" s="42" t="s">
        <v>21</v>
      </c>
      <c r="E2990" s="43">
        <v>42.56</v>
      </c>
      <c r="F2990" s="43">
        <v>1.76</v>
      </c>
      <c r="G2990" s="43">
        <v>44.32</v>
      </c>
      <c r="H2990" s="19">
        <f t="shared" si="46"/>
        <v>9</v>
      </c>
    </row>
    <row r="2991" spans="1:8" x14ac:dyDescent="0.25">
      <c r="A2991" s="40" t="s">
        <v>6013</v>
      </c>
      <c r="B2991" s="40"/>
      <c r="C2991" s="41" t="s">
        <v>6014</v>
      </c>
      <c r="D2991" s="42" t="s">
        <v>21</v>
      </c>
      <c r="E2991" s="43">
        <v>66.400000000000006</v>
      </c>
      <c r="F2991" s="43">
        <v>5.29</v>
      </c>
      <c r="G2991" s="43">
        <v>71.69</v>
      </c>
      <c r="H2991" s="19">
        <f t="shared" si="46"/>
        <v>9</v>
      </c>
    </row>
    <row r="2992" spans="1:8" x14ac:dyDescent="0.25">
      <c r="A2992" s="40" t="s">
        <v>6015</v>
      </c>
      <c r="B2992" s="40"/>
      <c r="C2992" s="41" t="s">
        <v>6016</v>
      </c>
      <c r="D2992" s="42" t="s">
        <v>21</v>
      </c>
      <c r="E2992" s="43">
        <v>61.53</v>
      </c>
      <c r="F2992" s="43">
        <v>3</v>
      </c>
      <c r="G2992" s="43">
        <v>64.53</v>
      </c>
      <c r="H2992" s="19">
        <f t="shared" si="46"/>
        <v>9</v>
      </c>
    </row>
    <row r="2993" spans="1:8" x14ac:dyDescent="0.25">
      <c r="A2993" s="40" t="s">
        <v>6017</v>
      </c>
      <c r="B2993" s="40"/>
      <c r="C2993" s="41" t="s">
        <v>6018</v>
      </c>
      <c r="D2993" s="42" t="s">
        <v>21</v>
      </c>
      <c r="E2993" s="43">
        <v>53.76</v>
      </c>
      <c r="F2993" s="43">
        <v>3</v>
      </c>
      <c r="G2993" s="43">
        <v>56.76</v>
      </c>
      <c r="H2993" s="19">
        <f t="shared" si="46"/>
        <v>9</v>
      </c>
    </row>
    <row r="2994" spans="1:8" x14ac:dyDescent="0.25">
      <c r="A2994" s="40" t="s">
        <v>6019</v>
      </c>
      <c r="B2994" s="40"/>
      <c r="C2994" s="41" t="s">
        <v>6020</v>
      </c>
      <c r="D2994" s="42" t="s">
        <v>21</v>
      </c>
      <c r="E2994" s="43">
        <v>78.900000000000006</v>
      </c>
      <c r="F2994" s="43">
        <v>39.04</v>
      </c>
      <c r="G2994" s="43">
        <v>117.94</v>
      </c>
      <c r="H2994" s="19">
        <f t="shared" si="46"/>
        <v>9</v>
      </c>
    </row>
    <row r="2995" spans="1:8" x14ac:dyDescent="0.25">
      <c r="A2995" s="40" t="s">
        <v>6021</v>
      </c>
      <c r="B2995" s="40"/>
      <c r="C2995" s="41" t="s">
        <v>6022</v>
      </c>
      <c r="D2995" s="42" t="s">
        <v>21</v>
      </c>
      <c r="E2995" s="43">
        <v>152.5</v>
      </c>
      <c r="F2995" s="43">
        <v>21.69</v>
      </c>
      <c r="G2995" s="43">
        <v>174.19</v>
      </c>
      <c r="H2995" s="19">
        <f t="shared" si="46"/>
        <v>9</v>
      </c>
    </row>
    <row r="2996" spans="1:8" x14ac:dyDescent="0.25">
      <c r="A2996" s="40" t="s">
        <v>6023</v>
      </c>
      <c r="B2996" s="40"/>
      <c r="C2996" s="41" t="s">
        <v>6024</v>
      </c>
      <c r="D2996" s="42" t="s">
        <v>21</v>
      </c>
      <c r="E2996" s="43">
        <v>175.52</v>
      </c>
      <c r="F2996" s="43">
        <v>21.69</v>
      </c>
      <c r="G2996" s="43">
        <v>197.21</v>
      </c>
      <c r="H2996" s="19">
        <f t="shared" si="46"/>
        <v>9</v>
      </c>
    </row>
    <row r="2997" spans="1:8" x14ac:dyDescent="0.25">
      <c r="A2997" s="40" t="s">
        <v>6025</v>
      </c>
      <c r="B2997" s="40"/>
      <c r="C2997" s="41" t="s">
        <v>6026</v>
      </c>
      <c r="D2997" s="42" t="s">
        <v>21</v>
      </c>
      <c r="E2997" s="43">
        <v>47.28</v>
      </c>
      <c r="F2997" s="43">
        <v>5.29</v>
      </c>
      <c r="G2997" s="43">
        <v>52.57</v>
      </c>
      <c r="H2997" s="19">
        <f t="shared" si="46"/>
        <v>9</v>
      </c>
    </row>
    <row r="2998" spans="1:8" x14ac:dyDescent="0.25">
      <c r="A2998" s="40" t="s">
        <v>6027</v>
      </c>
      <c r="B2998" s="40"/>
      <c r="C2998" s="41" t="s">
        <v>6028</v>
      </c>
      <c r="D2998" s="42" t="s">
        <v>21</v>
      </c>
      <c r="E2998" s="43">
        <v>17.920000000000002</v>
      </c>
      <c r="F2998" s="43">
        <v>17.350000000000001</v>
      </c>
      <c r="G2998" s="43">
        <v>35.270000000000003</v>
      </c>
      <c r="H2998" s="19">
        <f t="shared" si="46"/>
        <v>9</v>
      </c>
    </row>
    <row r="2999" spans="1:8" x14ac:dyDescent="0.25">
      <c r="A2999" s="40" t="s">
        <v>6029</v>
      </c>
      <c r="B2999" s="40"/>
      <c r="C2999" s="41" t="s">
        <v>6030</v>
      </c>
      <c r="D2999" s="42" t="s">
        <v>21</v>
      </c>
      <c r="E2999" s="43">
        <v>12.24</v>
      </c>
      <c r="F2999" s="43">
        <v>17.350000000000001</v>
      </c>
      <c r="G2999" s="43">
        <v>29.59</v>
      </c>
      <c r="H2999" s="19">
        <f t="shared" si="46"/>
        <v>9</v>
      </c>
    </row>
    <row r="3000" spans="1:8" x14ac:dyDescent="0.25">
      <c r="A3000" s="40" t="s">
        <v>6031</v>
      </c>
      <c r="B3000" s="40"/>
      <c r="C3000" s="41" t="s">
        <v>6032</v>
      </c>
      <c r="D3000" s="42" t="s">
        <v>21</v>
      </c>
      <c r="E3000" s="43">
        <v>52.06</v>
      </c>
      <c r="F3000" s="43">
        <v>2.65</v>
      </c>
      <c r="G3000" s="43">
        <v>54.71</v>
      </c>
      <c r="H3000" s="19">
        <f t="shared" si="46"/>
        <v>9</v>
      </c>
    </row>
    <row r="3001" spans="1:8" x14ac:dyDescent="0.25">
      <c r="A3001" s="40" t="s">
        <v>6033</v>
      </c>
      <c r="B3001" s="40"/>
      <c r="C3001" s="41" t="s">
        <v>6034</v>
      </c>
      <c r="D3001" s="42" t="s">
        <v>21</v>
      </c>
      <c r="E3001" s="43">
        <v>8.61</v>
      </c>
      <c r="F3001" s="43">
        <v>7.37</v>
      </c>
      <c r="G3001" s="43">
        <v>15.98</v>
      </c>
      <c r="H3001" s="19">
        <f t="shared" si="46"/>
        <v>9</v>
      </c>
    </row>
    <row r="3002" spans="1:8" x14ac:dyDescent="0.25">
      <c r="A3002" s="40" t="s">
        <v>6035</v>
      </c>
      <c r="B3002" s="40"/>
      <c r="C3002" s="41" t="s">
        <v>6036</v>
      </c>
      <c r="D3002" s="42" t="s">
        <v>21</v>
      </c>
      <c r="E3002" s="43">
        <v>338.65</v>
      </c>
      <c r="F3002" s="43">
        <v>30.51</v>
      </c>
      <c r="G3002" s="43">
        <v>369.16</v>
      </c>
      <c r="H3002" s="19">
        <f t="shared" si="46"/>
        <v>9</v>
      </c>
    </row>
    <row r="3003" spans="1:8" x14ac:dyDescent="0.25">
      <c r="A3003" s="40" t="s">
        <v>6037</v>
      </c>
      <c r="B3003" s="40"/>
      <c r="C3003" s="41" t="s">
        <v>6038</v>
      </c>
      <c r="D3003" s="42" t="s">
        <v>21</v>
      </c>
      <c r="E3003" s="43">
        <v>5.61</v>
      </c>
      <c r="F3003" s="43">
        <v>1.76</v>
      </c>
      <c r="G3003" s="43">
        <v>7.37</v>
      </c>
      <c r="H3003" s="19">
        <f t="shared" si="46"/>
        <v>9</v>
      </c>
    </row>
    <row r="3004" spans="1:8" x14ac:dyDescent="0.25">
      <c r="A3004" s="40" t="s">
        <v>6039</v>
      </c>
      <c r="B3004" s="40"/>
      <c r="C3004" s="41" t="s">
        <v>6040</v>
      </c>
      <c r="D3004" s="42" t="s">
        <v>21</v>
      </c>
      <c r="E3004" s="43">
        <v>56.56</v>
      </c>
      <c r="F3004" s="43">
        <v>1.76</v>
      </c>
      <c r="G3004" s="43">
        <v>58.32</v>
      </c>
      <c r="H3004" s="19">
        <f t="shared" si="46"/>
        <v>9</v>
      </c>
    </row>
    <row r="3005" spans="1:8" x14ac:dyDescent="0.25">
      <c r="A3005" s="40" t="s">
        <v>6041</v>
      </c>
      <c r="B3005" s="40"/>
      <c r="C3005" s="41" t="s">
        <v>6042</v>
      </c>
      <c r="D3005" s="42" t="s">
        <v>21</v>
      </c>
      <c r="E3005" s="43">
        <v>72.650000000000006</v>
      </c>
      <c r="F3005" s="43">
        <v>8.68</v>
      </c>
      <c r="G3005" s="43">
        <v>81.33</v>
      </c>
      <c r="H3005" s="19">
        <f t="shared" si="46"/>
        <v>9</v>
      </c>
    </row>
    <row r="3006" spans="1:8" x14ac:dyDescent="0.25">
      <c r="A3006" s="40" t="s">
        <v>6043</v>
      </c>
      <c r="B3006" s="40"/>
      <c r="C3006" s="41" t="s">
        <v>6044</v>
      </c>
      <c r="D3006" s="42" t="s">
        <v>21</v>
      </c>
      <c r="E3006" s="43">
        <v>29.95</v>
      </c>
      <c r="F3006" s="43">
        <v>8.68</v>
      </c>
      <c r="G3006" s="43">
        <v>38.630000000000003</v>
      </c>
      <c r="H3006" s="19">
        <f t="shared" si="46"/>
        <v>9</v>
      </c>
    </row>
    <row r="3007" spans="1:8" x14ac:dyDescent="0.25">
      <c r="A3007" s="40" t="s">
        <v>6045</v>
      </c>
      <c r="B3007" s="40"/>
      <c r="C3007" s="41" t="s">
        <v>6046</v>
      </c>
      <c r="D3007" s="42"/>
      <c r="E3007" s="43"/>
      <c r="F3007" s="43"/>
      <c r="G3007" s="43"/>
      <c r="H3007" s="19">
        <f t="shared" si="46"/>
        <v>2</v>
      </c>
    </row>
    <row r="3008" spans="1:8" x14ac:dyDescent="0.25">
      <c r="A3008" s="40" t="s">
        <v>6047</v>
      </c>
      <c r="B3008" s="40"/>
      <c r="C3008" s="41" t="s">
        <v>6048</v>
      </c>
      <c r="D3008" s="42"/>
      <c r="E3008" s="43"/>
      <c r="F3008" s="43"/>
      <c r="G3008" s="43"/>
      <c r="H3008" s="19">
        <f t="shared" si="46"/>
        <v>5</v>
      </c>
    </row>
    <row r="3009" spans="1:8" ht="30" x14ac:dyDescent="0.25">
      <c r="A3009" s="40" t="s">
        <v>6049</v>
      </c>
      <c r="B3009" s="40"/>
      <c r="C3009" s="41" t="s">
        <v>6050</v>
      </c>
      <c r="D3009" s="42" t="s">
        <v>21</v>
      </c>
      <c r="E3009" s="43">
        <v>816.66</v>
      </c>
      <c r="F3009" s="43">
        <v>533.70000000000005</v>
      </c>
      <c r="G3009" s="43">
        <v>1350.36</v>
      </c>
      <c r="H3009" s="19">
        <f t="shared" si="46"/>
        <v>9</v>
      </c>
    </row>
    <row r="3010" spans="1:8" ht="30" x14ac:dyDescent="0.25">
      <c r="A3010" s="40" t="s">
        <v>6051</v>
      </c>
      <c r="B3010" s="40"/>
      <c r="C3010" s="41" t="s">
        <v>6052</v>
      </c>
      <c r="D3010" s="42" t="s">
        <v>21</v>
      </c>
      <c r="E3010" s="43">
        <v>868.2</v>
      </c>
      <c r="F3010" s="43">
        <v>533.70000000000005</v>
      </c>
      <c r="G3010" s="43">
        <v>1401.9</v>
      </c>
      <c r="H3010" s="19">
        <f t="shared" si="46"/>
        <v>9</v>
      </c>
    </row>
    <row r="3011" spans="1:8" ht="30" x14ac:dyDescent="0.25">
      <c r="A3011" s="40" t="s">
        <v>6053</v>
      </c>
      <c r="B3011" s="40"/>
      <c r="C3011" s="41" t="s">
        <v>6054</v>
      </c>
      <c r="D3011" s="42" t="s">
        <v>21</v>
      </c>
      <c r="E3011" s="43">
        <v>2482.52</v>
      </c>
      <c r="F3011" s="43">
        <v>941.17</v>
      </c>
      <c r="G3011" s="43">
        <v>3423.69</v>
      </c>
      <c r="H3011" s="19">
        <f t="shared" si="46"/>
        <v>9</v>
      </c>
    </row>
    <row r="3012" spans="1:8" ht="30" x14ac:dyDescent="0.25">
      <c r="A3012" s="40" t="s">
        <v>6055</v>
      </c>
      <c r="B3012" s="40"/>
      <c r="C3012" s="41" t="s">
        <v>6056</v>
      </c>
      <c r="D3012" s="42" t="s">
        <v>21</v>
      </c>
      <c r="E3012" s="43">
        <v>2569.66</v>
      </c>
      <c r="F3012" s="43">
        <v>941.17</v>
      </c>
      <c r="G3012" s="43">
        <v>3510.83</v>
      </c>
      <c r="H3012" s="19">
        <f t="shared" si="46"/>
        <v>9</v>
      </c>
    </row>
    <row r="3013" spans="1:8" ht="30" x14ac:dyDescent="0.25">
      <c r="A3013" s="40" t="s">
        <v>6057</v>
      </c>
      <c r="B3013" s="40"/>
      <c r="C3013" s="41" t="s">
        <v>6058</v>
      </c>
      <c r="D3013" s="42" t="s">
        <v>21</v>
      </c>
      <c r="E3013" s="43">
        <v>2905.84</v>
      </c>
      <c r="F3013" s="43">
        <v>941.17</v>
      </c>
      <c r="G3013" s="43">
        <v>3847.01</v>
      </c>
      <c r="H3013" s="19">
        <f t="shared" si="46"/>
        <v>9</v>
      </c>
    </row>
    <row r="3014" spans="1:8" ht="30" x14ac:dyDescent="0.25">
      <c r="A3014" s="40" t="s">
        <v>6059</v>
      </c>
      <c r="B3014" s="40"/>
      <c r="C3014" s="41" t="s">
        <v>6060</v>
      </c>
      <c r="D3014" s="42" t="s">
        <v>21</v>
      </c>
      <c r="E3014" s="43">
        <v>3196.15</v>
      </c>
      <c r="F3014" s="43">
        <v>941.17</v>
      </c>
      <c r="G3014" s="43">
        <v>4137.32</v>
      </c>
      <c r="H3014" s="19">
        <f t="shared" si="46"/>
        <v>9</v>
      </c>
    </row>
    <row r="3015" spans="1:8" x14ac:dyDescent="0.25">
      <c r="A3015" s="40" t="s">
        <v>6061</v>
      </c>
      <c r="B3015" s="40"/>
      <c r="C3015" s="41" t="s">
        <v>6062</v>
      </c>
      <c r="D3015" s="42"/>
      <c r="E3015" s="43"/>
      <c r="F3015" s="43"/>
      <c r="G3015" s="43"/>
      <c r="H3015" s="19">
        <f t="shared" si="46"/>
        <v>5</v>
      </c>
    </row>
    <row r="3016" spans="1:8" x14ac:dyDescent="0.25">
      <c r="A3016" s="40" t="s">
        <v>6063</v>
      </c>
      <c r="B3016" s="40"/>
      <c r="C3016" s="41" t="s">
        <v>6064</v>
      </c>
      <c r="D3016" s="42" t="s">
        <v>21</v>
      </c>
      <c r="E3016" s="43">
        <v>2362.9499999999998</v>
      </c>
      <c r="F3016" s="43">
        <v>680.36</v>
      </c>
      <c r="G3016" s="43">
        <v>3043.31</v>
      </c>
      <c r="H3016" s="19">
        <f t="shared" si="46"/>
        <v>9</v>
      </c>
    </row>
    <row r="3017" spans="1:8" x14ac:dyDescent="0.25">
      <c r="A3017" s="40" t="s">
        <v>6065</v>
      </c>
      <c r="B3017" s="40"/>
      <c r="C3017" s="41" t="s">
        <v>6066</v>
      </c>
      <c r="D3017" s="42" t="s">
        <v>21</v>
      </c>
      <c r="E3017" s="43">
        <v>5134.34</v>
      </c>
      <c r="F3017" s="43">
        <v>1453.37</v>
      </c>
      <c r="G3017" s="43">
        <v>6587.71</v>
      </c>
      <c r="H3017" s="19">
        <f t="shared" ref="H3017:H3080" si="47">LEN(A3017)</f>
        <v>9</v>
      </c>
    </row>
    <row r="3018" spans="1:8" x14ac:dyDescent="0.25">
      <c r="A3018" s="40" t="s">
        <v>6067</v>
      </c>
      <c r="B3018" s="40"/>
      <c r="C3018" s="41" t="s">
        <v>6068</v>
      </c>
      <c r="D3018" s="42" t="s">
        <v>21</v>
      </c>
      <c r="E3018" s="43">
        <v>8578.02</v>
      </c>
      <c r="F3018" s="43">
        <v>1915.77</v>
      </c>
      <c r="G3018" s="43">
        <v>10493.79</v>
      </c>
      <c r="H3018" s="19">
        <f t="shared" si="47"/>
        <v>9</v>
      </c>
    </row>
    <row r="3019" spans="1:8" x14ac:dyDescent="0.25">
      <c r="A3019" s="40" t="s">
        <v>6069</v>
      </c>
      <c r="B3019" s="40"/>
      <c r="C3019" s="41" t="s">
        <v>6070</v>
      </c>
      <c r="D3019" s="42" t="s">
        <v>21</v>
      </c>
      <c r="E3019" s="43">
        <v>12002.59</v>
      </c>
      <c r="F3019" s="43">
        <v>2322.67</v>
      </c>
      <c r="G3019" s="43">
        <v>14325.26</v>
      </c>
      <c r="H3019" s="19">
        <f t="shared" si="47"/>
        <v>9</v>
      </c>
    </row>
    <row r="3020" spans="1:8" x14ac:dyDescent="0.25">
      <c r="A3020" s="40" t="s">
        <v>6071</v>
      </c>
      <c r="B3020" s="40"/>
      <c r="C3020" s="41" t="s">
        <v>6072</v>
      </c>
      <c r="D3020" s="42" t="s">
        <v>21</v>
      </c>
      <c r="E3020" s="43">
        <v>594.29</v>
      </c>
      <c r="F3020" s="43">
        <v>462.29</v>
      </c>
      <c r="G3020" s="43">
        <v>1056.58</v>
      </c>
      <c r="H3020" s="19">
        <f t="shared" si="47"/>
        <v>9</v>
      </c>
    </row>
    <row r="3021" spans="1:8" x14ac:dyDescent="0.25">
      <c r="A3021" s="40" t="s">
        <v>6073</v>
      </c>
      <c r="B3021" s="40"/>
      <c r="C3021" s="41" t="s">
        <v>6074</v>
      </c>
      <c r="D3021" s="42"/>
      <c r="E3021" s="43"/>
      <c r="F3021" s="43"/>
      <c r="G3021" s="43"/>
      <c r="H3021" s="19">
        <f t="shared" si="47"/>
        <v>5</v>
      </c>
    </row>
    <row r="3022" spans="1:8" x14ac:dyDescent="0.25">
      <c r="A3022" s="40" t="s">
        <v>6075</v>
      </c>
      <c r="B3022" s="40"/>
      <c r="C3022" s="41" t="s">
        <v>6076</v>
      </c>
      <c r="D3022" s="42" t="s">
        <v>21</v>
      </c>
      <c r="E3022" s="43">
        <v>2498.79</v>
      </c>
      <c r="F3022" s="43">
        <v>32.53</v>
      </c>
      <c r="G3022" s="43">
        <v>2531.3200000000002</v>
      </c>
      <c r="H3022" s="19">
        <f t="shared" si="47"/>
        <v>9</v>
      </c>
    </row>
    <row r="3023" spans="1:8" x14ac:dyDescent="0.25">
      <c r="A3023" s="40" t="s">
        <v>6077</v>
      </c>
      <c r="B3023" s="40"/>
      <c r="C3023" s="41" t="s">
        <v>6078</v>
      </c>
      <c r="D3023" s="42" t="s">
        <v>21</v>
      </c>
      <c r="E3023" s="43">
        <v>3580.53</v>
      </c>
      <c r="F3023" s="43">
        <v>32.53</v>
      </c>
      <c r="G3023" s="43">
        <v>3613.06</v>
      </c>
      <c r="H3023" s="19">
        <f t="shared" si="47"/>
        <v>9</v>
      </c>
    </row>
    <row r="3024" spans="1:8" x14ac:dyDescent="0.25">
      <c r="A3024" s="40" t="s">
        <v>6079</v>
      </c>
      <c r="B3024" s="40"/>
      <c r="C3024" s="41" t="s">
        <v>6080</v>
      </c>
      <c r="D3024" s="42" t="s">
        <v>21</v>
      </c>
      <c r="E3024" s="43">
        <v>639.23</v>
      </c>
      <c r="F3024" s="43">
        <v>52.05</v>
      </c>
      <c r="G3024" s="43">
        <v>691.28</v>
      </c>
      <c r="H3024" s="19">
        <f t="shared" si="47"/>
        <v>9</v>
      </c>
    </row>
    <row r="3025" spans="1:8" x14ac:dyDescent="0.25">
      <c r="A3025" s="40" t="s">
        <v>6081</v>
      </c>
      <c r="B3025" s="40"/>
      <c r="C3025" s="41" t="s">
        <v>6082</v>
      </c>
      <c r="D3025" s="42" t="s">
        <v>21</v>
      </c>
      <c r="E3025" s="43">
        <v>1014.41</v>
      </c>
      <c r="F3025" s="43">
        <v>52.05</v>
      </c>
      <c r="G3025" s="43">
        <v>1066.46</v>
      </c>
      <c r="H3025" s="19">
        <f t="shared" si="47"/>
        <v>9</v>
      </c>
    </row>
    <row r="3026" spans="1:8" x14ac:dyDescent="0.25">
      <c r="A3026" s="40" t="s">
        <v>6083</v>
      </c>
      <c r="B3026" s="40"/>
      <c r="C3026" s="41" t="s">
        <v>6084</v>
      </c>
      <c r="D3026" s="42" t="s">
        <v>21</v>
      </c>
      <c r="E3026" s="43">
        <v>2565.39</v>
      </c>
      <c r="F3026" s="43">
        <v>32.53</v>
      </c>
      <c r="G3026" s="43">
        <v>2597.92</v>
      </c>
      <c r="H3026" s="19">
        <f t="shared" si="47"/>
        <v>9</v>
      </c>
    </row>
    <row r="3027" spans="1:8" x14ac:dyDescent="0.25">
      <c r="A3027" s="40" t="s">
        <v>6085</v>
      </c>
      <c r="B3027" s="40"/>
      <c r="C3027" s="41" t="s">
        <v>6086</v>
      </c>
      <c r="D3027" s="42"/>
      <c r="E3027" s="43"/>
      <c r="F3027" s="43"/>
      <c r="G3027" s="43"/>
      <c r="H3027" s="19">
        <f t="shared" si="47"/>
        <v>5</v>
      </c>
    </row>
    <row r="3028" spans="1:8" x14ac:dyDescent="0.25">
      <c r="A3028" s="40" t="s">
        <v>6087</v>
      </c>
      <c r="B3028" s="40"/>
      <c r="C3028" s="41" t="s">
        <v>6088</v>
      </c>
      <c r="D3028" s="42" t="s">
        <v>21</v>
      </c>
      <c r="E3028" s="43">
        <v>1008.75</v>
      </c>
      <c r="F3028" s="43"/>
      <c r="G3028" s="43">
        <v>1008.75</v>
      </c>
      <c r="H3028" s="19">
        <f t="shared" si="47"/>
        <v>9</v>
      </c>
    </row>
    <row r="3029" spans="1:8" x14ac:dyDescent="0.25">
      <c r="A3029" s="40" t="s">
        <v>6089</v>
      </c>
      <c r="B3029" s="40"/>
      <c r="C3029" s="41" t="s">
        <v>6090</v>
      </c>
      <c r="D3029" s="42"/>
      <c r="E3029" s="43"/>
      <c r="F3029" s="43"/>
      <c r="G3029" s="43"/>
      <c r="H3029" s="19">
        <f t="shared" si="47"/>
        <v>2</v>
      </c>
    </row>
    <row r="3030" spans="1:8" ht="30" x14ac:dyDescent="0.25">
      <c r="A3030" s="40" t="s">
        <v>6091</v>
      </c>
      <c r="B3030" s="40"/>
      <c r="C3030" s="41" t="s">
        <v>6092</v>
      </c>
      <c r="D3030" s="42"/>
      <c r="E3030" s="43"/>
      <c r="F3030" s="43"/>
      <c r="G3030" s="43"/>
      <c r="H3030" s="19">
        <f t="shared" si="47"/>
        <v>5</v>
      </c>
    </row>
    <row r="3031" spans="1:8" ht="30" x14ac:dyDescent="0.25">
      <c r="A3031" s="40" t="s">
        <v>6093</v>
      </c>
      <c r="B3031" s="40"/>
      <c r="C3031" s="41" t="s">
        <v>6094</v>
      </c>
      <c r="D3031" s="42" t="s">
        <v>131</v>
      </c>
      <c r="E3031" s="43">
        <v>5.89</v>
      </c>
      <c r="F3031" s="43">
        <v>21.69</v>
      </c>
      <c r="G3031" s="43">
        <v>27.58</v>
      </c>
      <c r="H3031" s="19">
        <f t="shared" si="47"/>
        <v>9</v>
      </c>
    </row>
    <row r="3032" spans="1:8" ht="30" x14ac:dyDescent="0.25">
      <c r="A3032" s="40" t="s">
        <v>6095</v>
      </c>
      <c r="B3032" s="40"/>
      <c r="C3032" s="41" t="s">
        <v>6096</v>
      </c>
      <c r="D3032" s="42" t="s">
        <v>131</v>
      </c>
      <c r="E3032" s="43">
        <v>6.35</v>
      </c>
      <c r="F3032" s="43">
        <v>21.69</v>
      </c>
      <c r="G3032" s="43">
        <v>28.04</v>
      </c>
      <c r="H3032" s="19">
        <f t="shared" si="47"/>
        <v>9</v>
      </c>
    </row>
    <row r="3033" spans="1:8" ht="30" x14ac:dyDescent="0.25">
      <c r="A3033" s="40" t="s">
        <v>6097</v>
      </c>
      <c r="B3033" s="40"/>
      <c r="C3033" s="41" t="s">
        <v>6098</v>
      </c>
      <c r="D3033" s="42" t="s">
        <v>131</v>
      </c>
      <c r="E3033" s="43">
        <v>14.33</v>
      </c>
      <c r="F3033" s="43">
        <v>21.69</v>
      </c>
      <c r="G3033" s="43">
        <v>36.020000000000003</v>
      </c>
      <c r="H3033" s="19">
        <f t="shared" si="47"/>
        <v>9</v>
      </c>
    </row>
    <row r="3034" spans="1:8" ht="30" x14ac:dyDescent="0.25">
      <c r="A3034" s="40" t="s">
        <v>6099</v>
      </c>
      <c r="B3034" s="40"/>
      <c r="C3034" s="41" t="s">
        <v>6100</v>
      </c>
      <c r="D3034" s="42" t="s">
        <v>131</v>
      </c>
      <c r="E3034" s="43">
        <v>24.01</v>
      </c>
      <c r="F3034" s="43">
        <v>21.69</v>
      </c>
      <c r="G3034" s="43">
        <v>45.7</v>
      </c>
      <c r="H3034" s="19">
        <f t="shared" si="47"/>
        <v>9</v>
      </c>
    </row>
    <row r="3035" spans="1:8" ht="30" x14ac:dyDescent="0.25">
      <c r="A3035" s="40" t="s">
        <v>6101</v>
      </c>
      <c r="B3035" s="40"/>
      <c r="C3035" s="41" t="s">
        <v>6102</v>
      </c>
      <c r="D3035" s="42" t="s">
        <v>131</v>
      </c>
      <c r="E3035" s="43">
        <v>21.21</v>
      </c>
      <c r="F3035" s="43">
        <v>26.02</v>
      </c>
      <c r="G3035" s="43">
        <v>47.23</v>
      </c>
      <c r="H3035" s="19">
        <f t="shared" si="47"/>
        <v>9</v>
      </c>
    </row>
    <row r="3036" spans="1:8" ht="30" x14ac:dyDescent="0.25">
      <c r="A3036" s="40" t="s">
        <v>6103</v>
      </c>
      <c r="B3036" s="40"/>
      <c r="C3036" s="41" t="s">
        <v>6104</v>
      </c>
      <c r="D3036" s="42" t="s">
        <v>131</v>
      </c>
      <c r="E3036" s="43">
        <v>41.67</v>
      </c>
      <c r="F3036" s="43">
        <v>30.36</v>
      </c>
      <c r="G3036" s="43">
        <v>72.03</v>
      </c>
      <c r="H3036" s="19">
        <f t="shared" si="47"/>
        <v>9</v>
      </c>
    </row>
    <row r="3037" spans="1:8" ht="30" x14ac:dyDescent="0.25">
      <c r="A3037" s="40" t="s">
        <v>6105</v>
      </c>
      <c r="B3037" s="40"/>
      <c r="C3037" s="41" t="s">
        <v>6106</v>
      </c>
      <c r="D3037" s="42" t="s">
        <v>131</v>
      </c>
      <c r="E3037" s="43">
        <v>64</v>
      </c>
      <c r="F3037" s="43">
        <v>39.04</v>
      </c>
      <c r="G3037" s="43">
        <v>103.04</v>
      </c>
      <c r="H3037" s="19">
        <f t="shared" si="47"/>
        <v>9</v>
      </c>
    </row>
    <row r="3038" spans="1:8" ht="30" x14ac:dyDescent="0.25">
      <c r="A3038" s="40" t="s">
        <v>6107</v>
      </c>
      <c r="B3038" s="40"/>
      <c r="C3038" s="41" t="s">
        <v>6108</v>
      </c>
      <c r="D3038" s="42" t="s">
        <v>131</v>
      </c>
      <c r="E3038" s="43">
        <v>76.31</v>
      </c>
      <c r="F3038" s="43">
        <v>43.37</v>
      </c>
      <c r="G3038" s="43">
        <v>119.68</v>
      </c>
      <c r="H3038" s="19">
        <f t="shared" si="47"/>
        <v>9</v>
      </c>
    </row>
    <row r="3039" spans="1:8" ht="30" x14ac:dyDescent="0.25">
      <c r="A3039" s="40" t="s">
        <v>6109</v>
      </c>
      <c r="B3039" s="40"/>
      <c r="C3039" s="41" t="s">
        <v>6110</v>
      </c>
      <c r="D3039" s="42" t="s">
        <v>131</v>
      </c>
      <c r="E3039" s="43">
        <v>159</v>
      </c>
      <c r="F3039" s="43">
        <v>47.7</v>
      </c>
      <c r="G3039" s="43">
        <v>206.7</v>
      </c>
      <c r="H3039" s="19">
        <f t="shared" si="47"/>
        <v>9</v>
      </c>
    </row>
    <row r="3040" spans="1:8" x14ac:dyDescent="0.25">
      <c r="A3040" s="40" t="s">
        <v>6111</v>
      </c>
      <c r="B3040" s="40"/>
      <c r="C3040" s="41" t="s">
        <v>6112</v>
      </c>
      <c r="D3040" s="42"/>
      <c r="E3040" s="43"/>
      <c r="F3040" s="43"/>
      <c r="G3040" s="43"/>
      <c r="H3040" s="19">
        <f t="shared" si="47"/>
        <v>5</v>
      </c>
    </row>
    <row r="3041" spans="1:8" ht="30" x14ac:dyDescent="0.25">
      <c r="A3041" s="40" t="s">
        <v>6113</v>
      </c>
      <c r="B3041" s="40"/>
      <c r="C3041" s="41" t="s">
        <v>6114</v>
      </c>
      <c r="D3041" s="42" t="s">
        <v>131</v>
      </c>
      <c r="E3041" s="43">
        <v>11.48</v>
      </c>
      <c r="F3041" s="43">
        <v>21.69</v>
      </c>
      <c r="G3041" s="43">
        <v>33.17</v>
      </c>
      <c r="H3041" s="19">
        <f t="shared" si="47"/>
        <v>9</v>
      </c>
    </row>
    <row r="3042" spans="1:8" ht="30" x14ac:dyDescent="0.25">
      <c r="A3042" s="40" t="s">
        <v>6115</v>
      </c>
      <c r="B3042" s="40"/>
      <c r="C3042" s="41" t="s">
        <v>6116</v>
      </c>
      <c r="D3042" s="42" t="s">
        <v>131</v>
      </c>
      <c r="E3042" s="43">
        <v>15.05</v>
      </c>
      <c r="F3042" s="43">
        <v>26.02</v>
      </c>
      <c r="G3042" s="43">
        <v>41.07</v>
      </c>
      <c r="H3042" s="19">
        <f t="shared" si="47"/>
        <v>9</v>
      </c>
    </row>
    <row r="3043" spans="1:8" ht="30" x14ac:dyDescent="0.25">
      <c r="A3043" s="40" t="s">
        <v>6117</v>
      </c>
      <c r="B3043" s="40"/>
      <c r="C3043" s="41" t="s">
        <v>6118</v>
      </c>
      <c r="D3043" s="42" t="s">
        <v>131</v>
      </c>
      <c r="E3043" s="43">
        <v>26.43</v>
      </c>
      <c r="F3043" s="43">
        <v>39.04</v>
      </c>
      <c r="G3043" s="43">
        <v>65.47</v>
      </c>
      <c r="H3043" s="19">
        <f t="shared" si="47"/>
        <v>9</v>
      </c>
    </row>
    <row r="3044" spans="1:8" ht="30" x14ac:dyDescent="0.25">
      <c r="A3044" s="40" t="s">
        <v>6119</v>
      </c>
      <c r="B3044" s="40"/>
      <c r="C3044" s="41" t="s">
        <v>6120</v>
      </c>
      <c r="D3044" s="42" t="s">
        <v>131</v>
      </c>
      <c r="E3044" s="43">
        <v>23.33</v>
      </c>
      <c r="F3044" s="43">
        <v>47.7</v>
      </c>
      <c r="G3044" s="43">
        <v>71.03</v>
      </c>
      <c r="H3044" s="19">
        <f t="shared" si="47"/>
        <v>9</v>
      </c>
    </row>
    <row r="3045" spans="1:8" ht="30" x14ac:dyDescent="0.25">
      <c r="A3045" s="40" t="s">
        <v>6121</v>
      </c>
      <c r="B3045" s="40"/>
      <c r="C3045" s="41" t="s">
        <v>6122</v>
      </c>
      <c r="D3045" s="42"/>
      <c r="E3045" s="43"/>
      <c r="F3045" s="43"/>
      <c r="G3045" s="43"/>
      <c r="H3045" s="19">
        <f t="shared" si="47"/>
        <v>5</v>
      </c>
    </row>
    <row r="3046" spans="1:8" ht="30" x14ac:dyDescent="0.25">
      <c r="A3046" s="40" t="s">
        <v>6123</v>
      </c>
      <c r="B3046" s="40"/>
      <c r="C3046" s="41" t="s">
        <v>6124</v>
      </c>
      <c r="D3046" s="42" t="s">
        <v>131</v>
      </c>
      <c r="E3046" s="43">
        <v>20.75</v>
      </c>
      <c r="F3046" s="43">
        <v>26.02</v>
      </c>
      <c r="G3046" s="43">
        <v>46.77</v>
      </c>
      <c r="H3046" s="19">
        <f t="shared" si="47"/>
        <v>9</v>
      </c>
    </row>
    <row r="3047" spans="1:8" ht="30" x14ac:dyDescent="0.25">
      <c r="A3047" s="40" t="s">
        <v>6125</v>
      </c>
      <c r="B3047" s="40"/>
      <c r="C3047" s="41" t="s">
        <v>6126</v>
      </c>
      <c r="D3047" s="42" t="s">
        <v>131</v>
      </c>
      <c r="E3047" s="43">
        <v>39</v>
      </c>
      <c r="F3047" s="43">
        <v>39.04</v>
      </c>
      <c r="G3047" s="43">
        <v>78.040000000000006</v>
      </c>
      <c r="H3047" s="19">
        <f t="shared" si="47"/>
        <v>9</v>
      </c>
    </row>
    <row r="3048" spans="1:8" ht="30" x14ac:dyDescent="0.25">
      <c r="A3048" s="40" t="s">
        <v>6127</v>
      </c>
      <c r="B3048" s="40"/>
      <c r="C3048" s="41" t="s">
        <v>6128</v>
      </c>
      <c r="D3048" s="42" t="s">
        <v>131</v>
      </c>
      <c r="E3048" s="43">
        <v>52.07</v>
      </c>
      <c r="F3048" s="43">
        <v>47.7</v>
      </c>
      <c r="G3048" s="43">
        <v>99.77</v>
      </c>
      <c r="H3048" s="19">
        <f t="shared" si="47"/>
        <v>9</v>
      </c>
    </row>
    <row r="3049" spans="1:8" ht="30" x14ac:dyDescent="0.25">
      <c r="A3049" s="40" t="s">
        <v>6129</v>
      </c>
      <c r="B3049" s="40"/>
      <c r="C3049" s="41" t="s">
        <v>6130</v>
      </c>
      <c r="D3049" s="42" t="s">
        <v>131</v>
      </c>
      <c r="E3049" s="43">
        <v>105.51</v>
      </c>
      <c r="F3049" s="43">
        <v>47.7</v>
      </c>
      <c r="G3049" s="43">
        <v>153.21</v>
      </c>
      <c r="H3049" s="19">
        <f t="shared" si="47"/>
        <v>9</v>
      </c>
    </row>
    <row r="3050" spans="1:8" ht="30" x14ac:dyDescent="0.25">
      <c r="A3050" s="40" t="s">
        <v>6131</v>
      </c>
      <c r="B3050" s="40"/>
      <c r="C3050" s="41" t="s">
        <v>6132</v>
      </c>
      <c r="D3050" s="42" t="s">
        <v>131</v>
      </c>
      <c r="E3050" s="43">
        <v>17.96</v>
      </c>
      <c r="F3050" s="43">
        <v>21.69</v>
      </c>
      <c r="G3050" s="43">
        <v>39.65</v>
      </c>
      <c r="H3050" s="19">
        <f t="shared" si="47"/>
        <v>9</v>
      </c>
    </row>
    <row r="3051" spans="1:8" ht="30" x14ac:dyDescent="0.25">
      <c r="A3051" s="40" t="s">
        <v>6133</v>
      </c>
      <c r="B3051" s="40"/>
      <c r="C3051" s="41" t="s">
        <v>6134</v>
      </c>
      <c r="D3051" s="42"/>
      <c r="E3051" s="43"/>
      <c r="F3051" s="43"/>
      <c r="G3051" s="43"/>
      <c r="H3051" s="19">
        <f t="shared" si="47"/>
        <v>5</v>
      </c>
    </row>
    <row r="3052" spans="1:8" ht="30" x14ac:dyDescent="0.25">
      <c r="A3052" s="40" t="s">
        <v>6135</v>
      </c>
      <c r="B3052" s="40"/>
      <c r="C3052" s="41" t="s">
        <v>6136</v>
      </c>
      <c r="D3052" s="42" t="s">
        <v>131</v>
      </c>
      <c r="E3052" s="43">
        <v>26.51</v>
      </c>
      <c r="F3052" s="43">
        <v>15.25</v>
      </c>
      <c r="G3052" s="43">
        <v>41.76</v>
      </c>
      <c r="H3052" s="19">
        <f t="shared" si="47"/>
        <v>9</v>
      </c>
    </row>
    <row r="3053" spans="1:8" ht="30" x14ac:dyDescent="0.25">
      <c r="A3053" s="40" t="s">
        <v>6137</v>
      </c>
      <c r="B3053" s="40"/>
      <c r="C3053" s="41" t="s">
        <v>6138</v>
      </c>
      <c r="D3053" s="42" t="s">
        <v>131</v>
      </c>
      <c r="E3053" s="43">
        <v>46.61</v>
      </c>
      <c r="F3053" s="43">
        <v>15.25</v>
      </c>
      <c r="G3053" s="43">
        <v>61.86</v>
      </c>
      <c r="H3053" s="19">
        <f t="shared" si="47"/>
        <v>9</v>
      </c>
    </row>
    <row r="3054" spans="1:8" ht="30" x14ac:dyDescent="0.25">
      <c r="A3054" s="40" t="s">
        <v>6139</v>
      </c>
      <c r="B3054" s="40"/>
      <c r="C3054" s="41" t="s">
        <v>6140</v>
      </c>
      <c r="D3054" s="42" t="s">
        <v>131</v>
      </c>
      <c r="E3054" s="43">
        <v>97.19</v>
      </c>
      <c r="F3054" s="43">
        <v>15.25</v>
      </c>
      <c r="G3054" s="43">
        <v>112.44</v>
      </c>
      <c r="H3054" s="19">
        <f t="shared" si="47"/>
        <v>9</v>
      </c>
    </row>
    <row r="3055" spans="1:8" ht="30" x14ac:dyDescent="0.25">
      <c r="A3055" s="40" t="s">
        <v>6141</v>
      </c>
      <c r="B3055" s="40"/>
      <c r="C3055" s="41" t="s">
        <v>6142</v>
      </c>
      <c r="D3055" s="42" t="s">
        <v>131</v>
      </c>
      <c r="E3055" s="43">
        <v>85.65</v>
      </c>
      <c r="F3055" s="43">
        <v>15.25</v>
      </c>
      <c r="G3055" s="43">
        <v>100.9</v>
      </c>
      <c r="H3055" s="19">
        <f t="shared" si="47"/>
        <v>9</v>
      </c>
    </row>
    <row r="3056" spans="1:8" ht="30" x14ac:dyDescent="0.25">
      <c r="A3056" s="40" t="s">
        <v>6143</v>
      </c>
      <c r="B3056" s="40"/>
      <c r="C3056" s="41" t="s">
        <v>6144</v>
      </c>
      <c r="D3056" s="42" t="s">
        <v>131</v>
      </c>
      <c r="E3056" s="43">
        <v>148.97999999999999</v>
      </c>
      <c r="F3056" s="43">
        <v>15.25</v>
      </c>
      <c r="G3056" s="43">
        <v>164.23</v>
      </c>
      <c r="H3056" s="19">
        <f t="shared" si="47"/>
        <v>9</v>
      </c>
    </row>
    <row r="3057" spans="1:8" ht="30" x14ac:dyDescent="0.25">
      <c r="A3057" s="40" t="s">
        <v>6145</v>
      </c>
      <c r="B3057" s="40"/>
      <c r="C3057" s="41" t="s">
        <v>6146</v>
      </c>
      <c r="D3057" s="42" t="s">
        <v>131</v>
      </c>
      <c r="E3057" s="43">
        <v>234.82</v>
      </c>
      <c r="F3057" s="43">
        <v>30.51</v>
      </c>
      <c r="G3057" s="43">
        <v>265.33</v>
      </c>
      <c r="H3057" s="19">
        <f t="shared" si="47"/>
        <v>9</v>
      </c>
    </row>
    <row r="3058" spans="1:8" ht="30" x14ac:dyDescent="0.25">
      <c r="A3058" s="40" t="s">
        <v>6147</v>
      </c>
      <c r="B3058" s="40"/>
      <c r="C3058" s="41" t="s">
        <v>6148</v>
      </c>
      <c r="D3058" s="42" t="s">
        <v>131</v>
      </c>
      <c r="E3058" s="43">
        <v>410.75</v>
      </c>
      <c r="F3058" s="43">
        <v>30.51</v>
      </c>
      <c r="G3058" s="43">
        <v>441.26</v>
      </c>
      <c r="H3058" s="19">
        <f t="shared" si="47"/>
        <v>9</v>
      </c>
    </row>
    <row r="3059" spans="1:8" ht="30" x14ac:dyDescent="0.25">
      <c r="A3059" s="40" t="s">
        <v>6149</v>
      </c>
      <c r="B3059" s="40"/>
      <c r="C3059" s="41" t="s">
        <v>6150</v>
      </c>
      <c r="D3059" s="42" t="s">
        <v>131</v>
      </c>
      <c r="E3059" s="43">
        <v>554.24</v>
      </c>
      <c r="F3059" s="43">
        <v>30.51</v>
      </c>
      <c r="G3059" s="43">
        <v>584.75</v>
      </c>
      <c r="H3059" s="19">
        <f t="shared" si="47"/>
        <v>9</v>
      </c>
    </row>
    <row r="3060" spans="1:8" x14ac:dyDescent="0.25">
      <c r="A3060" s="40" t="s">
        <v>6151</v>
      </c>
      <c r="B3060" s="40"/>
      <c r="C3060" s="41" t="s">
        <v>6152</v>
      </c>
      <c r="D3060" s="42"/>
      <c r="E3060" s="43"/>
      <c r="F3060" s="43"/>
      <c r="G3060" s="43"/>
      <c r="H3060" s="19">
        <f t="shared" si="47"/>
        <v>5</v>
      </c>
    </row>
    <row r="3061" spans="1:8" ht="30" x14ac:dyDescent="0.25">
      <c r="A3061" s="40" t="s">
        <v>6153</v>
      </c>
      <c r="B3061" s="40"/>
      <c r="C3061" s="41" t="s">
        <v>6154</v>
      </c>
      <c r="D3061" s="42" t="s">
        <v>131</v>
      </c>
      <c r="E3061" s="43">
        <v>36.69</v>
      </c>
      <c r="F3061" s="43">
        <v>15.25</v>
      </c>
      <c r="G3061" s="43">
        <v>51.94</v>
      </c>
      <c r="H3061" s="19">
        <f t="shared" si="47"/>
        <v>9</v>
      </c>
    </row>
    <row r="3062" spans="1:8" ht="30" x14ac:dyDescent="0.25">
      <c r="A3062" s="40" t="s">
        <v>6155</v>
      </c>
      <c r="B3062" s="40"/>
      <c r="C3062" s="41" t="s">
        <v>6156</v>
      </c>
      <c r="D3062" s="42" t="s">
        <v>131</v>
      </c>
      <c r="E3062" s="43">
        <v>69.97</v>
      </c>
      <c r="F3062" s="43">
        <v>15.25</v>
      </c>
      <c r="G3062" s="43">
        <v>85.22</v>
      </c>
      <c r="H3062" s="19">
        <f t="shared" si="47"/>
        <v>9</v>
      </c>
    </row>
    <row r="3063" spans="1:8" ht="30" x14ac:dyDescent="0.25">
      <c r="A3063" s="40" t="s">
        <v>6157</v>
      </c>
      <c r="B3063" s="40"/>
      <c r="C3063" s="41" t="s">
        <v>6158</v>
      </c>
      <c r="D3063" s="42" t="s">
        <v>131</v>
      </c>
      <c r="E3063" s="43">
        <v>126.68</v>
      </c>
      <c r="F3063" s="43">
        <v>30.51</v>
      </c>
      <c r="G3063" s="43">
        <v>157.19</v>
      </c>
      <c r="H3063" s="19">
        <f t="shared" si="47"/>
        <v>9</v>
      </c>
    </row>
    <row r="3064" spans="1:8" ht="30" x14ac:dyDescent="0.25">
      <c r="A3064" s="40" t="s">
        <v>6159</v>
      </c>
      <c r="B3064" s="40"/>
      <c r="C3064" s="41" t="s">
        <v>6160</v>
      </c>
      <c r="D3064" s="42" t="s">
        <v>131</v>
      </c>
      <c r="E3064" s="43">
        <v>185.79</v>
      </c>
      <c r="F3064" s="43">
        <v>30.51</v>
      </c>
      <c r="G3064" s="43">
        <v>216.3</v>
      </c>
      <c r="H3064" s="19">
        <f t="shared" si="47"/>
        <v>9</v>
      </c>
    </row>
    <row r="3065" spans="1:8" ht="30" x14ac:dyDescent="0.25">
      <c r="A3065" s="40" t="s">
        <v>6161</v>
      </c>
      <c r="B3065" s="40"/>
      <c r="C3065" s="41" t="s">
        <v>6162</v>
      </c>
      <c r="D3065" s="42" t="s">
        <v>131</v>
      </c>
      <c r="E3065" s="43">
        <v>312.45</v>
      </c>
      <c r="F3065" s="43">
        <v>30.51</v>
      </c>
      <c r="G3065" s="43">
        <v>342.96</v>
      </c>
      <c r="H3065" s="19">
        <f t="shared" si="47"/>
        <v>9</v>
      </c>
    </row>
    <row r="3066" spans="1:8" ht="30" x14ac:dyDescent="0.25">
      <c r="A3066" s="40" t="s">
        <v>6163</v>
      </c>
      <c r="B3066" s="40"/>
      <c r="C3066" s="41" t="s">
        <v>6164</v>
      </c>
      <c r="D3066" s="42" t="s">
        <v>131</v>
      </c>
      <c r="E3066" s="43">
        <v>469.28</v>
      </c>
      <c r="F3066" s="43">
        <v>30.51</v>
      </c>
      <c r="G3066" s="43">
        <v>499.79</v>
      </c>
      <c r="H3066" s="19">
        <f t="shared" si="47"/>
        <v>9</v>
      </c>
    </row>
    <row r="3067" spans="1:8" x14ac:dyDescent="0.25">
      <c r="A3067" s="40" t="s">
        <v>6165</v>
      </c>
      <c r="B3067" s="40"/>
      <c r="C3067" s="41" t="s">
        <v>6166</v>
      </c>
      <c r="D3067" s="42"/>
      <c r="E3067" s="43"/>
      <c r="F3067" s="43"/>
      <c r="G3067" s="43"/>
      <c r="H3067" s="19">
        <f t="shared" si="47"/>
        <v>5</v>
      </c>
    </row>
    <row r="3068" spans="1:8" x14ac:dyDescent="0.25">
      <c r="A3068" s="40" t="s">
        <v>6167</v>
      </c>
      <c r="B3068" s="40"/>
      <c r="C3068" s="41" t="s">
        <v>6168</v>
      </c>
      <c r="D3068" s="42" t="s">
        <v>131</v>
      </c>
      <c r="E3068" s="43">
        <v>46</v>
      </c>
      <c r="F3068" s="43">
        <v>43.37</v>
      </c>
      <c r="G3068" s="43">
        <v>89.37</v>
      </c>
      <c r="H3068" s="19">
        <f t="shared" si="47"/>
        <v>9</v>
      </c>
    </row>
    <row r="3069" spans="1:8" x14ac:dyDescent="0.25">
      <c r="A3069" s="40" t="s">
        <v>6169</v>
      </c>
      <c r="B3069" s="40"/>
      <c r="C3069" s="41" t="s">
        <v>6170</v>
      </c>
      <c r="D3069" s="42" t="s">
        <v>131</v>
      </c>
      <c r="E3069" s="43">
        <v>47.85</v>
      </c>
      <c r="F3069" s="43">
        <v>47.7</v>
      </c>
      <c r="G3069" s="43">
        <v>95.55</v>
      </c>
      <c r="H3069" s="19">
        <f t="shared" si="47"/>
        <v>9</v>
      </c>
    </row>
    <row r="3070" spans="1:8" x14ac:dyDescent="0.25">
      <c r="A3070" s="40" t="s">
        <v>6171</v>
      </c>
      <c r="B3070" s="40"/>
      <c r="C3070" s="41" t="s">
        <v>6172</v>
      </c>
      <c r="D3070" s="42" t="s">
        <v>131</v>
      </c>
      <c r="E3070" s="43">
        <v>66.39</v>
      </c>
      <c r="F3070" s="43">
        <v>56.38</v>
      </c>
      <c r="G3070" s="43">
        <v>122.77</v>
      </c>
      <c r="H3070" s="19">
        <f t="shared" si="47"/>
        <v>9</v>
      </c>
    </row>
    <row r="3071" spans="1:8" x14ac:dyDescent="0.25">
      <c r="A3071" s="40" t="s">
        <v>6173</v>
      </c>
      <c r="B3071" s="40"/>
      <c r="C3071" s="41" t="s">
        <v>6174</v>
      </c>
      <c r="D3071" s="42" t="s">
        <v>131</v>
      </c>
      <c r="E3071" s="43">
        <v>84.8</v>
      </c>
      <c r="F3071" s="43">
        <v>60.72</v>
      </c>
      <c r="G3071" s="43">
        <v>145.52000000000001</v>
      </c>
      <c r="H3071" s="19">
        <f t="shared" si="47"/>
        <v>9</v>
      </c>
    </row>
    <row r="3072" spans="1:8" x14ac:dyDescent="0.25">
      <c r="A3072" s="40" t="s">
        <v>6175</v>
      </c>
      <c r="B3072" s="40"/>
      <c r="C3072" s="41" t="s">
        <v>6176</v>
      </c>
      <c r="D3072" s="42" t="s">
        <v>131</v>
      </c>
      <c r="E3072" s="43">
        <v>106.07</v>
      </c>
      <c r="F3072" s="43">
        <v>69.39</v>
      </c>
      <c r="G3072" s="43">
        <v>175.46</v>
      </c>
      <c r="H3072" s="19">
        <f t="shared" si="47"/>
        <v>9</v>
      </c>
    </row>
    <row r="3073" spans="1:8" x14ac:dyDescent="0.25">
      <c r="A3073" s="40" t="s">
        <v>6177</v>
      </c>
      <c r="B3073" s="40"/>
      <c r="C3073" s="41" t="s">
        <v>6178</v>
      </c>
      <c r="D3073" s="42" t="s">
        <v>131</v>
      </c>
      <c r="E3073" s="43">
        <v>123.3</v>
      </c>
      <c r="F3073" s="43">
        <v>78.06</v>
      </c>
      <c r="G3073" s="43">
        <v>201.36</v>
      </c>
      <c r="H3073" s="19">
        <f t="shared" si="47"/>
        <v>9</v>
      </c>
    </row>
    <row r="3074" spans="1:8" x14ac:dyDescent="0.25">
      <c r="A3074" s="40" t="s">
        <v>6179</v>
      </c>
      <c r="B3074" s="40"/>
      <c r="C3074" s="41" t="s">
        <v>6180</v>
      </c>
      <c r="D3074" s="42" t="s">
        <v>131</v>
      </c>
      <c r="E3074" s="43">
        <v>167.66</v>
      </c>
      <c r="F3074" s="43">
        <v>86.74</v>
      </c>
      <c r="G3074" s="43">
        <v>254.4</v>
      </c>
      <c r="H3074" s="19">
        <f t="shared" si="47"/>
        <v>9</v>
      </c>
    </row>
    <row r="3075" spans="1:8" x14ac:dyDescent="0.25">
      <c r="A3075" s="40" t="s">
        <v>6181</v>
      </c>
      <c r="B3075" s="40"/>
      <c r="C3075" s="41" t="s">
        <v>6182</v>
      </c>
      <c r="D3075" s="42" t="s">
        <v>131</v>
      </c>
      <c r="E3075" s="43">
        <v>182.57</v>
      </c>
      <c r="F3075" s="43">
        <v>97.58</v>
      </c>
      <c r="G3075" s="43">
        <v>280.14999999999998</v>
      </c>
      <c r="H3075" s="19">
        <f t="shared" si="47"/>
        <v>9</v>
      </c>
    </row>
    <row r="3076" spans="1:8" x14ac:dyDescent="0.25">
      <c r="A3076" s="40" t="s">
        <v>6183</v>
      </c>
      <c r="B3076" s="40"/>
      <c r="C3076" s="41" t="s">
        <v>6184</v>
      </c>
      <c r="D3076" s="42" t="s">
        <v>131</v>
      </c>
      <c r="E3076" s="43">
        <v>265.44</v>
      </c>
      <c r="F3076" s="43">
        <v>108.43</v>
      </c>
      <c r="G3076" s="43">
        <v>373.87</v>
      </c>
      <c r="H3076" s="19">
        <f t="shared" si="47"/>
        <v>9</v>
      </c>
    </row>
    <row r="3077" spans="1:8" x14ac:dyDescent="0.25">
      <c r="A3077" s="40" t="s">
        <v>6185</v>
      </c>
      <c r="B3077" s="40"/>
      <c r="C3077" s="41" t="s">
        <v>6186</v>
      </c>
      <c r="D3077" s="42" t="s">
        <v>131</v>
      </c>
      <c r="E3077" s="43">
        <v>532.82000000000005</v>
      </c>
      <c r="F3077" s="43">
        <v>119.27</v>
      </c>
      <c r="G3077" s="43">
        <v>652.09</v>
      </c>
      <c r="H3077" s="19">
        <f t="shared" si="47"/>
        <v>9</v>
      </c>
    </row>
    <row r="3078" spans="1:8" x14ac:dyDescent="0.25">
      <c r="A3078" s="40" t="s">
        <v>6187</v>
      </c>
      <c r="B3078" s="40"/>
      <c r="C3078" s="41" t="s">
        <v>6188</v>
      </c>
      <c r="D3078" s="42"/>
      <c r="E3078" s="43"/>
      <c r="F3078" s="43"/>
      <c r="G3078" s="43"/>
      <c r="H3078" s="19">
        <f t="shared" si="47"/>
        <v>5</v>
      </c>
    </row>
    <row r="3079" spans="1:8" ht="30" x14ac:dyDescent="0.25">
      <c r="A3079" s="40" t="s">
        <v>6189</v>
      </c>
      <c r="B3079" s="40"/>
      <c r="C3079" s="41" t="s">
        <v>6190</v>
      </c>
      <c r="D3079" s="42" t="s">
        <v>131</v>
      </c>
      <c r="E3079" s="43">
        <v>70.53</v>
      </c>
      <c r="F3079" s="43">
        <v>43.37</v>
      </c>
      <c r="G3079" s="43">
        <v>113.9</v>
      </c>
      <c r="H3079" s="19">
        <f t="shared" si="47"/>
        <v>9</v>
      </c>
    </row>
    <row r="3080" spans="1:8" ht="30" x14ac:dyDescent="0.25">
      <c r="A3080" s="40" t="s">
        <v>6191</v>
      </c>
      <c r="B3080" s="40"/>
      <c r="C3080" s="41" t="s">
        <v>6192</v>
      </c>
      <c r="D3080" s="42" t="s">
        <v>131</v>
      </c>
      <c r="E3080" s="43">
        <v>74.3</v>
      </c>
      <c r="F3080" s="43">
        <v>47.7</v>
      </c>
      <c r="G3080" s="43">
        <v>122</v>
      </c>
      <c r="H3080" s="19">
        <f t="shared" si="47"/>
        <v>9</v>
      </c>
    </row>
    <row r="3081" spans="1:8" ht="30" x14ac:dyDescent="0.25">
      <c r="A3081" s="40" t="s">
        <v>6193</v>
      </c>
      <c r="B3081" s="40"/>
      <c r="C3081" s="41" t="s">
        <v>6194</v>
      </c>
      <c r="D3081" s="42" t="s">
        <v>131</v>
      </c>
      <c r="E3081" s="43">
        <v>88.11</v>
      </c>
      <c r="F3081" s="43">
        <v>56.38</v>
      </c>
      <c r="G3081" s="43">
        <v>144.49</v>
      </c>
      <c r="H3081" s="19">
        <f t="shared" ref="H3081:H3144" si="48">LEN(A3081)</f>
        <v>9</v>
      </c>
    </row>
    <row r="3082" spans="1:8" ht="30" x14ac:dyDescent="0.25">
      <c r="A3082" s="40" t="s">
        <v>6195</v>
      </c>
      <c r="B3082" s="40"/>
      <c r="C3082" s="41" t="s">
        <v>6196</v>
      </c>
      <c r="D3082" s="42" t="s">
        <v>131</v>
      </c>
      <c r="E3082" s="43">
        <v>136.41999999999999</v>
      </c>
      <c r="F3082" s="43">
        <v>60.72</v>
      </c>
      <c r="G3082" s="43">
        <v>197.14</v>
      </c>
      <c r="H3082" s="19">
        <f t="shared" si="48"/>
        <v>9</v>
      </c>
    </row>
    <row r="3083" spans="1:8" ht="30" x14ac:dyDescent="0.25">
      <c r="A3083" s="40" t="s">
        <v>6197</v>
      </c>
      <c r="B3083" s="40"/>
      <c r="C3083" s="41" t="s">
        <v>6198</v>
      </c>
      <c r="D3083" s="42" t="s">
        <v>131</v>
      </c>
      <c r="E3083" s="43">
        <v>146.83000000000001</v>
      </c>
      <c r="F3083" s="43">
        <v>69.39</v>
      </c>
      <c r="G3083" s="43">
        <v>216.22</v>
      </c>
      <c r="H3083" s="19">
        <f t="shared" si="48"/>
        <v>9</v>
      </c>
    </row>
    <row r="3084" spans="1:8" ht="30" x14ac:dyDescent="0.25">
      <c r="A3084" s="40" t="s">
        <v>6199</v>
      </c>
      <c r="B3084" s="40"/>
      <c r="C3084" s="41" t="s">
        <v>6200</v>
      </c>
      <c r="D3084" s="42" t="s">
        <v>131</v>
      </c>
      <c r="E3084" s="43">
        <v>164.41</v>
      </c>
      <c r="F3084" s="43">
        <v>78.06</v>
      </c>
      <c r="G3084" s="43">
        <v>242.47</v>
      </c>
      <c r="H3084" s="19">
        <f t="shared" si="48"/>
        <v>9</v>
      </c>
    </row>
    <row r="3085" spans="1:8" ht="30" x14ac:dyDescent="0.25">
      <c r="A3085" s="40" t="s">
        <v>6201</v>
      </c>
      <c r="B3085" s="40"/>
      <c r="C3085" s="41" t="s">
        <v>6202</v>
      </c>
      <c r="D3085" s="42" t="s">
        <v>131</v>
      </c>
      <c r="E3085" s="43">
        <v>269.16000000000003</v>
      </c>
      <c r="F3085" s="43">
        <v>86.74</v>
      </c>
      <c r="G3085" s="43">
        <v>355.9</v>
      </c>
      <c r="H3085" s="19">
        <f t="shared" si="48"/>
        <v>9</v>
      </c>
    </row>
    <row r="3086" spans="1:8" ht="30" x14ac:dyDescent="0.25">
      <c r="A3086" s="40" t="s">
        <v>6203</v>
      </c>
      <c r="B3086" s="40"/>
      <c r="C3086" s="41" t="s">
        <v>6204</v>
      </c>
      <c r="D3086" s="42" t="s">
        <v>131</v>
      </c>
      <c r="E3086" s="43">
        <v>324.95999999999998</v>
      </c>
      <c r="F3086" s="43">
        <v>97.58</v>
      </c>
      <c r="G3086" s="43">
        <v>422.54</v>
      </c>
      <c r="H3086" s="19">
        <f t="shared" si="48"/>
        <v>9</v>
      </c>
    </row>
    <row r="3087" spans="1:8" ht="30" x14ac:dyDescent="0.25">
      <c r="A3087" s="40" t="s">
        <v>6205</v>
      </c>
      <c r="B3087" s="40"/>
      <c r="C3087" s="41" t="s">
        <v>6206</v>
      </c>
      <c r="D3087" s="42" t="s">
        <v>131</v>
      </c>
      <c r="E3087" s="43">
        <v>408.02</v>
      </c>
      <c r="F3087" s="43">
        <v>108.43</v>
      </c>
      <c r="G3087" s="43">
        <v>516.45000000000005</v>
      </c>
      <c r="H3087" s="19">
        <f t="shared" si="48"/>
        <v>9</v>
      </c>
    </row>
    <row r="3088" spans="1:8" ht="30" x14ac:dyDescent="0.25">
      <c r="A3088" s="40" t="s">
        <v>6207</v>
      </c>
      <c r="B3088" s="40"/>
      <c r="C3088" s="41" t="s">
        <v>6208</v>
      </c>
      <c r="D3088" s="42" t="s">
        <v>131</v>
      </c>
      <c r="E3088" s="43">
        <v>774.47</v>
      </c>
      <c r="F3088" s="43">
        <v>119.27</v>
      </c>
      <c r="G3088" s="43">
        <v>893.74</v>
      </c>
      <c r="H3088" s="19">
        <f t="shared" si="48"/>
        <v>9</v>
      </c>
    </row>
    <row r="3089" spans="1:8" ht="30" x14ac:dyDescent="0.25">
      <c r="A3089" s="40" t="s">
        <v>6209</v>
      </c>
      <c r="B3089" s="40"/>
      <c r="C3089" s="41" t="s">
        <v>6210</v>
      </c>
      <c r="D3089" s="42"/>
      <c r="E3089" s="43"/>
      <c r="F3089" s="43"/>
      <c r="G3089" s="43"/>
      <c r="H3089" s="19">
        <f t="shared" si="48"/>
        <v>5</v>
      </c>
    </row>
    <row r="3090" spans="1:8" ht="30" x14ac:dyDescent="0.25">
      <c r="A3090" s="40" t="s">
        <v>6211</v>
      </c>
      <c r="B3090" s="40"/>
      <c r="C3090" s="41" t="s">
        <v>6212</v>
      </c>
      <c r="D3090" s="42" t="s">
        <v>21</v>
      </c>
      <c r="E3090" s="43">
        <v>69.040000000000006</v>
      </c>
      <c r="F3090" s="43">
        <v>13.01</v>
      </c>
      <c r="G3090" s="43">
        <v>82.05</v>
      </c>
      <c r="H3090" s="19">
        <f t="shared" si="48"/>
        <v>9</v>
      </c>
    </row>
    <row r="3091" spans="1:8" ht="30" x14ac:dyDescent="0.25">
      <c r="A3091" s="40" t="s">
        <v>6213</v>
      </c>
      <c r="B3091" s="40"/>
      <c r="C3091" s="41" t="s">
        <v>6214</v>
      </c>
      <c r="D3091" s="42" t="s">
        <v>21</v>
      </c>
      <c r="E3091" s="43">
        <v>96.17</v>
      </c>
      <c r="F3091" s="43">
        <v>13.01</v>
      </c>
      <c r="G3091" s="43">
        <v>109.18</v>
      </c>
      <c r="H3091" s="19">
        <f t="shared" si="48"/>
        <v>9</v>
      </c>
    </row>
    <row r="3092" spans="1:8" ht="30" x14ac:dyDescent="0.25">
      <c r="A3092" s="40" t="s">
        <v>6215</v>
      </c>
      <c r="B3092" s="40"/>
      <c r="C3092" s="41" t="s">
        <v>6216</v>
      </c>
      <c r="D3092" s="42" t="s">
        <v>21</v>
      </c>
      <c r="E3092" s="43">
        <v>118.9</v>
      </c>
      <c r="F3092" s="43">
        <v>17.350000000000001</v>
      </c>
      <c r="G3092" s="43">
        <v>136.25</v>
      </c>
      <c r="H3092" s="19">
        <f t="shared" si="48"/>
        <v>9</v>
      </c>
    </row>
    <row r="3093" spans="1:8" ht="30" x14ac:dyDescent="0.25">
      <c r="A3093" s="40" t="s">
        <v>6217</v>
      </c>
      <c r="B3093" s="40"/>
      <c r="C3093" s="41" t="s">
        <v>6218</v>
      </c>
      <c r="D3093" s="42" t="s">
        <v>21</v>
      </c>
      <c r="E3093" s="43">
        <v>208.51</v>
      </c>
      <c r="F3093" s="43">
        <v>17.350000000000001</v>
      </c>
      <c r="G3093" s="43">
        <v>225.86</v>
      </c>
      <c r="H3093" s="19">
        <f t="shared" si="48"/>
        <v>9</v>
      </c>
    </row>
    <row r="3094" spans="1:8" ht="30" x14ac:dyDescent="0.25">
      <c r="A3094" s="40" t="s">
        <v>6219</v>
      </c>
      <c r="B3094" s="40"/>
      <c r="C3094" s="41" t="s">
        <v>6220</v>
      </c>
      <c r="D3094" s="42" t="s">
        <v>21</v>
      </c>
      <c r="E3094" s="43">
        <v>108.89</v>
      </c>
      <c r="F3094" s="43">
        <v>13.01</v>
      </c>
      <c r="G3094" s="43">
        <v>121.9</v>
      </c>
      <c r="H3094" s="19">
        <f t="shared" si="48"/>
        <v>9</v>
      </c>
    </row>
    <row r="3095" spans="1:8" ht="30" x14ac:dyDescent="0.25">
      <c r="A3095" s="40" t="s">
        <v>6221</v>
      </c>
      <c r="B3095" s="40"/>
      <c r="C3095" s="41" t="s">
        <v>6222</v>
      </c>
      <c r="D3095" s="42" t="s">
        <v>21</v>
      </c>
      <c r="E3095" s="43">
        <v>120.3</v>
      </c>
      <c r="F3095" s="43">
        <v>13.01</v>
      </c>
      <c r="G3095" s="43">
        <v>133.31</v>
      </c>
      <c r="H3095" s="19">
        <f t="shared" si="48"/>
        <v>9</v>
      </c>
    </row>
    <row r="3096" spans="1:8" ht="30" x14ac:dyDescent="0.25">
      <c r="A3096" s="40" t="s">
        <v>6223</v>
      </c>
      <c r="B3096" s="40"/>
      <c r="C3096" s="41" t="s">
        <v>6224</v>
      </c>
      <c r="D3096" s="42" t="s">
        <v>21</v>
      </c>
      <c r="E3096" s="43">
        <v>193.49</v>
      </c>
      <c r="F3096" s="43">
        <v>17.350000000000001</v>
      </c>
      <c r="G3096" s="43">
        <v>210.84</v>
      </c>
      <c r="H3096" s="19">
        <f t="shared" si="48"/>
        <v>9</v>
      </c>
    </row>
    <row r="3097" spans="1:8" ht="30" x14ac:dyDescent="0.25">
      <c r="A3097" s="40" t="s">
        <v>6225</v>
      </c>
      <c r="B3097" s="40"/>
      <c r="C3097" s="41" t="s">
        <v>6226</v>
      </c>
      <c r="D3097" s="42" t="s">
        <v>21</v>
      </c>
      <c r="E3097" s="43">
        <v>323.47000000000003</v>
      </c>
      <c r="F3097" s="43">
        <v>17.350000000000001</v>
      </c>
      <c r="G3097" s="43">
        <v>340.82</v>
      </c>
      <c r="H3097" s="19">
        <f t="shared" si="48"/>
        <v>9</v>
      </c>
    </row>
    <row r="3098" spans="1:8" ht="30" x14ac:dyDescent="0.25">
      <c r="A3098" s="40" t="s">
        <v>6227</v>
      </c>
      <c r="B3098" s="40"/>
      <c r="C3098" s="41" t="s">
        <v>6228</v>
      </c>
      <c r="D3098" s="42" t="s">
        <v>21</v>
      </c>
      <c r="E3098" s="43">
        <v>70.33</v>
      </c>
      <c r="F3098" s="43">
        <v>13.01</v>
      </c>
      <c r="G3098" s="43">
        <v>83.34</v>
      </c>
      <c r="H3098" s="19">
        <f t="shared" si="48"/>
        <v>9</v>
      </c>
    </row>
    <row r="3099" spans="1:8" ht="30" x14ac:dyDescent="0.25">
      <c r="A3099" s="40" t="s">
        <v>6229</v>
      </c>
      <c r="B3099" s="40"/>
      <c r="C3099" s="41" t="s">
        <v>6230</v>
      </c>
      <c r="D3099" s="42" t="s">
        <v>21</v>
      </c>
      <c r="E3099" s="43">
        <v>79.33</v>
      </c>
      <c r="F3099" s="43">
        <v>13.01</v>
      </c>
      <c r="G3099" s="43">
        <v>92.34</v>
      </c>
      <c r="H3099" s="19">
        <f t="shared" si="48"/>
        <v>9</v>
      </c>
    </row>
    <row r="3100" spans="1:8" ht="30" x14ac:dyDescent="0.25">
      <c r="A3100" s="40" t="s">
        <v>6231</v>
      </c>
      <c r="B3100" s="40"/>
      <c r="C3100" s="41" t="s">
        <v>6232</v>
      </c>
      <c r="D3100" s="42" t="s">
        <v>21</v>
      </c>
      <c r="E3100" s="43">
        <v>100.15</v>
      </c>
      <c r="F3100" s="43">
        <v>17.350000000000001</v>
      </c>
      <c r="G3100" s="43">
        <v>117.5</v>
      </c>
      <c r="H3100" s="19">
        <f t="shared" si="48"/>
        <v>9</v>
      </c>
    </row>
    <row r="3101" spans="1:8" ht="30" x14ac:dyDescent="0.25">
      <c r="A3101" s="40" t="s">
        <v>6233</v>
      </c>
      <c r="B3101" s="40"/>
      <c r="C3101" s="41" t="s">
        <v>6234</v>
      </c>
      <c r="D3101" s="42" t="s">
        <v>21</v>
      </c>
      <c r="E3101" s="43">
        <v>141.52000000000001</v>
      </c>
      <c r="F3101" s="43">
        <v>17.350000000000001</v>
      </c>
      <c r="G3101" s="43">
        <v>158.87</v>
      </c>
      <c r="H3101" s="19">
        <f t="shared" si="48"/>
        <v>9</v>
      </c>
    </row>
    <row r="3102" spans="1:8" ht="30" x14ac:dyDescent="0.25">
      <c r="A3102" s="40" t="s">
        <v>6235</v>
      </c>
      <c r="B3102" s="40"/>
      <c r="C3102" s="41" t="s">
        <v>6236</v>
      </c>
      <c r="D3102" s="42" t="s">
        <v>21</v>
      </c>
      <c r="E3102" s="43">
        <v>53.23</v>
      </c>
      <c r="F3102" s="43">
        <v>13.01</v>
      </c>
      <c r="G3102" s="43">
        <v>66.239999999999995</v>
      </c>
      <c r="H3102" s="19">
        <f t="shared" si="48"/>
        <v>9</v>
      </c>
    </row>
    <row r="3103" spans="1:8" ht="30" x14ac:dyDescent="0.25">
      <c r="A3103" s="40" t="s">
        <v>6237</v>
      </c>
      <c r="B3103" s="40"/>
      <c r="C3103" s="41" t="s">
        <v>6238</v>
      </c>
      <c r="D3103" s="42" t="s">
        <v>21</v>
      </c>
      <c r="E3103" s="43">
        <v>67.680000000000007</v>
      </c>
      <c r="F3103" s="43">
        <v>17.350000000000001</v>
      </c>
      <c r="G3103" s="43">
        <v>85.03</v>
      </c>
      <c r="H3103" s="19">
        <f t="shared" si="48"/>
        <v>9</v>
      </c>
    </row>
    <row r="3104" spans="1:8" ht="30" x14ac:dyDescent="0.25">
      <c r="A3104" s="40" t="s">
        <v>6239</v>
      </c>
      <c r="B3104" s="40"/>
      <c r="C3104" s="41" t="s">
        <v>6240</v>
      </c>
      <c r="D3104" s="42" t="s">
        <v>21</v>
      </c>
      <c r="E3104" s="43">
        <v>125.24</v>
      </c>
      <c r="F3104" s="43">
        <v>13.01</v>
      </c>
      <c r="G3104" s="43">
        <v>138.25</v>
      </c>
      <c r="H3104" s="19">
        <f t="shared" si="48"/>
        <v>9</v>
      </c>
    </row>
    <row r="3105" spans="1:8" ht="30" x14ac:dyDescent="0.25">
      <c r="A3105" s="40" t="s">
        <v>6241</v>
      </c>
      <c r="B3105" s="40"/>
      <c r="C3105" s="41" t="s">
        <v>6242</v>
      </c>
      <c r="D3105" s="42" t="s">
        <v>21</v>
      </c>
      <c r="E3105" s="43">
        <v>141.4</v>
      </c>
      <c r="F3105" s="43">
        <v>17.350000000000001</v>
      </c>
      <c r="G3105" s="43">
        <v>158.75</v>
      </c>
      <c r="H3105" s="19">
        <f t="shared" si="48"/>
        <v>9</v>
      </c>
    </row>
    <row r="3106" spans="1:8" ht="30" x14ac:dyDescent="0.25">
      <c r="A3106" s="40" t="s">
        <v>6243</v>
      </c>
      <c r="B3106" s="40"/>
      <c r="C3106" s="41" t="s">
        <v>6244</v>
      </c>
      <c r="D3106" s="42" t="s">
        <v>21</v>
      </c>
      <c r="E3106" s="43">
        <v>174.19</v>
      </c>
      <c r="F3106" s="43">
        <v>17.350000000000001</v>
      </c>
      <c r="G3106" s="43">
        <v>191.54</v>
      </c>
      <c r="H3106" s="19">
        <f t="shared" si="48"/>
        <v>9</v>
      </c>
    </row>
    <row r="3107" spans="1:8" ht="30" x14ac:dyDescent="0.25">
      <c r="A3107" s="40" t="s">
        <v>6245</v>
      </c>
      <c r="B3107" s="40"/>
      <c r="C3107" s="41" t="s">
        <v>6246</v>
      </c>
      <c r="D3107" s="42" t="s">
        <v>21</v>
      </c>
      <c r="E3107" s="43">
        <v>167.83</v>
      </c>
      <c r="F3107" s="43">
        <v>17.350000000000001</v>
      </c>
      <c r="G3107" s="43">
        <v>185.18</v>
      </c>
      <c r="H3107" s="19">
        <f t="shared" si="48"/>
        <v>9</v>
      </c>
    </row>
    <row r="3108" spans="1:8" ht="30" x14ac:dyDescent="0.25">
      <c r="A3108" s="40" t="s">
        <v>6247</v>
      </c>
      <c r="B3108" s="40"/>
      <c r="C3108" s="41" t="s">
        <v>6248</v>
      </c>
      <c r="D3108" s="42" t="s">
        <v>21</v>
      </c>
      <c r="E3108" s="43">
        <v>187.5</v>
      </c>
      <c r="F3108" s="43">
        <v>17.350000000000001</v>
      </c>
      <c r="G3108" s="43">
        <v>204.85</v>
      </c>
      <c r="H3108" s="19">
        <f t="shared" si="48"/>
        <v>9</v>
      </c>
    </row>
    <row r="3109" spans="1:8" ht="30" x14ac:dyDescent="0.25">
      <c r="A3109" s="40" t="s">
        <v>6249</v>
      </c>
      <c r="B3109" s="40"/>
      <c r="C3109" s="41" t="s">
        <v>6250</v>
      </c>
      <c r="D3109" s="42" t="s">
        <v>21</v>
      </c>
      <c r="E3109" s="43">
        <v>224.95</v>
      </c>
      <c r="F3109" s="43">
        <v>17.350000000000001</v>
      </c>
      <c r="G3109" s="43">
        <v>242.3</v>
      </c>
      <c r="H3109" s="19">
        <f t="shared" si="48"/>
        <v>9</v>
      </c>
    </row>
    <row r="3110" spans="1:8" ht="30" x14ac:dyDescent="0.25">
      <c r="A3110" s="40" t="s">
        <v>6251</v>
      </c>
      <c r="B3110" s="40"/>
      <c r="C3110" s="41" t="s">
        <v>6252</v>
      </c>
      <c r="D3110" s="42" t="s">
        <v>21</v>
      </c>
      <c r="E3110" s="43">
        <v>301.17</v>
      </c>
      <c r="F3110" s="43">
        <v>21.69</v>
      </c>
      <c r="G3110" s="43">
        <v>322.86</v>
      </c>
      <c r="H3110" s="19">
        <f t="shared" si="48"/>
        <v>9</v>
      </c>
    </row>
    <row r="3111" spans="1:8" ht="30" x14ac:dyDescent="0.25">
      <c r="A3111" s="40" t="s">
        <v>6253</v>
      </c>
      <c r="B3111" s="40"/>
      <c r="C3111" s="41" t="s">
        <v>6254</v>
      </c>
      <c r="D3111" s="42" t="s">
        <v>21</v>
      </c>
      <c r="E3111" s="43">
        <v>279.3</v>
      </c>
      <c r="F3111" s="43">
        <v>17.350000000000001</v>
      </c>
      <c r="G3111" s="43">
        <v>296.64999999999998</v>
      </c>
      <c r="H3111" s="19">
        <f t="shared" si="48"/>
        <v>9</v>
      </c>
    </row>
    <row r="3112" spans="1:8" ht="30" x14ac:dyDescent="0.25">
      <c r="A3112" s="40" t="s">
        <v>6255</v>
      </c>
      <c r="B3112" s="40"/>
      <c r="C3112" s="41" t="s">
        <v>6256</v>
      </c>
      <c r="D3112" s="42" t="s">
        <v>21</v>
      </c>
      <c r="E3112" s="43">
        <v>123.03</v>
      </c>
      <c r="F3112" s="43">
        <v>13.01</v>
      </c>
      <c r="G3112" s="43">
        <v>136.04</v>
      </c>
      <c r="H3112" s="19">
        <f t="shared" si="48"/>
        <v>9</v>
      </c>
    </row>
    <row r="3113" spans="1:8" ht="30" x14ac:dyDescent="0.25">
      <c r="A3113" s="40" t="s">
        <v>6257</v>
      </c>
      <c r="B3113" s="40"/>
      <c r="C3113" s="41" t="s">
        <v>6258</v>
      </c>
      <c r="D3113" s="42" t="s">
        <v>21</v>
      </c>
      <c r="E3113" s="43">
        <v>148.9</v>
      </c>
      <c r="F3113" s="43">
        <v>17.350000000000001</v>
      </c>
      <c r="G3113" s="43">
        <v>166.25</v>
      </c>
      <c r="H3113" s="19">
        <f t="shared" si="48"/>
        <v>9</v>
      </c>
    </row>
    <row r="3114" spans="1:8" ht="30" x14ac:dyDescent="0.25">
      <c r="A3114" s="40" t="s">
        <v>6259</v>
      </c>
      <c r="B3114" s="40"/>
      <c r="C3114" s="41" t="s">
        <v>6260</v>
      </c>
      <c r="D3114" s="42" t="s">
        <v>21</v>
      </c>
      <c r="E3114" s="43">
        <v>173.68</v>
      </c>
      <c r="F3114" s="43">
        <v>17.350000000000001</v>
      </c>
      <c r="G3114" s="43">
        <v>191.03</v>
      </c>
      <c r="H3114" s="19">
        <f t="shared" si="48"/>
        <v>9</v>
      </c>
    </row>
    <row r="3115" spans="1:8" ht="30" x14ac:dyDescent="0.25">
      <c r="A3115" s="40" t="s">
        <v>6261</v>
      </c>
      <c r="B3115" s="40"/>
      <c r="C3115" s="41" t="s">
        <v>6262</v>
      </c>
      <c r="D3115" s="42" t="s">
        <v>21</v>
      </c>
      <c r="E3115" s="43">
        <v>183.51</v>
      </c>
      <c r="F3115" s="43">
        <v>17.350000000000001</v>
      </c>
      <c r="G3115" s="43">
        <v>200.86</v>
      </c>
      <c r="H3115" s="19">
        <f t="shared" si="48"/>
        <v>9</v>
      </c>
    </row>
    <row r="3116" spans="1:8" ht="30" x14ac:dyDescent="0.25">
      <c r="A3116" s="40" t="s">
        <v>6263</v>
      </c>
      <c r="B3116" s="40"/>
      <c r="C3116" s="41" t="s">
        <v>6264</v>
      </c>
      <c r="D3116" s="42" t="s">
        <v>21</v>
      </c>
      <c r="E3116" s="43">
        <v>189.61</v>
      </c>
      <c r="F3116" s="43">
        <v>17.350000000000001</v>
      </c>
      <c r="G3116" s="43">
        <v>206.96</v>
      </c>
      <c r="H3116" s="19">
        <f t="shared" si="48"/>
        <v>9</v>
      </c>
    </row>
    <row r="3117" spans="1:8" ht="30" x14ac:dyDescent="0.25">
      <c r="A3117" s="40" t="s">
        <v>6265</v>
      </c>
      <c r="B3117" s="40"/>
      <c r="C3117" s="41" t="s">
        <v>6266</v>
      </c>
      <c r="D3117" s="42" t="s">
        <v>21</v>
      </c>
      <c r="E3117" s="43">
        <v>235.16</v>
      </c>
      <c r="F3117" s="43">
        <v>17.350000000000001</v>
      </c>
      <c r="G3117" s="43">
        <v>252.51</v>
      </c>
      <c r="H3117" s="19">
        <f t="shared" si="48"/>
        <v>9</v>
      </c>
    </row>
    <row r="3118" spans="1:8" ht="30" x14ac:dyDescent="0.25">
      <c r="A3118" s="40" t="s">
        <v>6267</v>
      </c>
      <c r="B3118" s="40"/>
      <c r="C3118" s="41" t="s">
        <v>6268</v>
      </c>
      <c r="D3118" s="42" t="s">
        <v>21</v>
      </c>
      <c r="E3118" s="43">
        <v>45.78</v>
      </c>
      <c r="F3118" s="43">
        <v>17.350000000000001</v>
      </c>
      <c r="G3118" s="43">
        <v>63.13</v>
      </c>
      <c r="H3118" s="19">
        <f t="shared" si="48"/>
        <v>9</v>
      </c>
    </row>
    <row r="3119" spans="1:8" ht="30" x14ac:dyDescent="0.25">
      <c r="A3119" s="40" t="s">
        <v>6269</v>
      </c>
      <c r="B3119" s="40"/>
      <c r="C3119" s="41" t="s">
        <v>6270</v>
      </c>
      <c r="D3119" s="42" t="s">
        <v>21</v>
      </c>
      <c r="E3119" s="43">
        <v>51.57</v>
      </c>
      <c r="F3119" s="43">
        <v>17.350000000000001</v>
      </c>
      <c r="G3119" s="43">
        <v>68.92</v>
      </c>
      <c r="H3119" s="19">
        <f t="shared" si="48"/>
        <v>9</v>
      </c>
    </row>
    <row r="3120" spans="1:8" ht="30" x14ac:dyDescent="0.25">
      <c r="A3120" s="40" t="s">
        <v>6271</v>
      </c>
      <c r="B3120" s="40"/>
      <c r="C3120" s="41" t="s">
        <v>6272</v>
      </c>
      <c r="D3120" s="42" t="s">
        <v>21</v>
      </c>
      <c r="E3120" s="43">
        <v>143.63</v>
      </c>
      <c r="F3120" s="43">
        <v>21.69</v>
      </c>
      <c r="G3120" s="43">
        <v>165.32</v>
      </c>
      <c r="H3120" s="19">
        <f t="shared" si="48"/>
        <v>9</v>
      </c>
    </row>
    <row r="3121" spans="1:8" x14ac:dyDescent="0.25">
      <c r="A3121" s="40" t="s">
        <v>6273</v>
      </c>
      <c r="B3121" s="40"/>
      <c r="C3121" s="41" t="s">
        <v>6274</v>
      </c>
      <c r="D3121" s="42"/>
      <c r="E3121" s="43"/>
      <c r="F3121" s="43"/>
      <c r="G3121" s="43"/>
      <c r="H3121" s="19">
        <f t="shared" si="48"/>
        <v>5</v>
      </c>
    </row>
    <row r="3122" spans="1:8" x14ac:dyDescent="0.25">
      <c r="A3122" s="40" t="s">
        <v>6275</v>
      </c>
      <c r="B3122" s="40"/>
      <c r="C3122" s="41" t="s">
        <v>6276</v>
      </c>
      <c r="D3122" s="42" t="s">
        <v>131</v>
      </c>
      <c r="E3122" s="43">
        <v>76.66</v>
      </c>
      <c r="F3122" s="43">
        <v>14.31</v>
      </c>
      <c r="G3122" s="43">
        <v>90.97</v>
      </c>
      <c r="H3122" s="19">
        <f t="shared" si="48"/>
        <v>9</v>
      </c>
    </row>
    <row r="3123" spans="1:8" x14ac:dyDescent="0.25">
      <c r="A3123" s="40" t="s">
        <v>6277</v>
      </c>
      <c r="B3123" s="40"/>
      <c r="C3123" s="41" t="s">
        <v>6278</v>
      </c>
      <c r="D3123" s="42" t="s">
        <v>131</v>
      </c>
      <c r="E3123" s="43">
        <v>121.09</v>
      </c>
      <c r="F3123" s="43">
        <v>15.61</v>
      </c>
      <c r="G3123" s="43">
        <v>136.69999999999999</v>
      </c>
      <c r="H3123" s="19">
        <f t="shared" si="48"/>
        <v>9</v>
      </c>
    </row>
    <row r="3124" spans="1:8" x14ac:dyDescent="0.25">
      <c r="A3124" s="40" t="s">
        <v>6279</v>
      </c>
      <c r="B3124" s="40"/>
      <c r="C3124" s="41" t="s">
        <v>6280</v>
      </c>
      <c r="D3124" s="42" t="s">
        <v>131</v>
      </c>
      <c r="E3124" s="43">
        <v>136.37</v>
      </c>
      <c r="F3124" s="43">
        <v>19.52</v>
      </c>
      <c r="G3124" s="43">
        <v>155.88999999999999</v>
      </c>
      <c r="H3124" s="19">
        <f t="shared" si="48"/>
        <v>9</v>
      </c>
    </row>
    <row r="3125" spans="1:8" ht="30" x14ac:dyDescent="0.25">
      <c r="A3125" s="40" t="s">
        <v>6281</v>
      </c>
      <c r="B3125" s="40"/>
      <c r="C3125" s="41" t="s">
        <v>6282</v>
      </c>
      <c r="D3125" s="42" t="s">
        <v>131</v>
      </c>
      <c r="E3125" s="43">
        <v>235.48</v>
      </c>
      <c r="F3125" s="43">
        <v>22.12</v>
      </c>
      <c r="G3125" s="43">
        <v>257.60000000000002</v>
      </c>
      <c r="H3125" s="19">
        <f t="shared" si="48"/>
        <v>9</v>
      </c>
    </row>
    <row r="3126" spans="1:8" ht="30" x14ac:dyDescent="0.25">
      <c r="A3126" s="40" t="s">
        <v>6283</v>
      </c>
      <c r="B3126" s="40"/>
      <c r="C3126" s="41" t="s">
        <v>6284</v>
      </c>
      <c r="D3126" s="42" t="s">
        <v>131</v>
      </c>
      <c r="E3126" s="43">
        <v>275.72000000000003</v>
      </c>
      <c r="F3126" s="43">
        <v>22.12</v>
      </c>
      <c r="G3126" s="43">
        <v>297.83999999999997</v>
      </c>
      <c r="H3126" s="19">
        <f t="shared" si="48"/>
        <v>9</v>
      </c>
    </row>
    <row r="3127" spans="1:8" x14ac:dyDescent="0.25">
      <c r="A3127" s="40" t="s">
        <v>6285</v>
      </c>
      <c r="B3127" s="40"/>
      <c r="C3127" s="41" t="s">
        <v>6286</v>
      </c>
      <c r="D3127" s="42" t="s">
        <v>131</v>
      </c>
      <c r="E3127" s="43">
        <v>352.4</v>
      </c>
      <c r="F3127" s="43">
        <v>29.92</v>
      </c>
      <c r="G3127" s="43">
        <v>382.32</v>
      </c>
      <c r="H3127" s="19">
        <f t="shared" si="48"/>
        <v>9</v>
      </c>
    </row>
    <row r="3128" spans="1:8" ht="30" x14ac:dyDescent="0.25">
      <c r="A3128" s="40" t="s">
        <v>6287</v>
      </c>
      <c r="B3128" s="40"/>
      <c r="C3128" s="41" t="s">
        <v>6288</v>
      </c>
      <c r="D3128" s="42" t="s">
        <v>131</v>
      </c>
      <c r="E3128" s="43">
        <v>479.43</v>
      </c>
      <c r="F3128" s="43">
        <v>35.130000000000003</v>
      </c>
      <c r="G3128" s="43">
        <v>514.55999999999995</v>
      </c>
      <c r="H3128" s="19">
        <f t="shared" si="48"/>
        <v>9</v>
      </c>
    </row>
    <row r="3129" spans="1:8" x14ac:dyDescent="0.25">
      <c r="A3129" s="40" t="s">
        <v>6289</v>
      </c>
      <c r="B3129" s="40"/>
      <c r="C3129" s="41" t="s">
        <v>6290</v>
      </c>
      <c r="D3129" s="42" t="s">
        <v>131</v>
      </c>
      <c r="E3129" s="43">
        <v>603.16999999999996</v>
      </c>
      <c r="F3129" s="43">
        <v>37.74</v>
      </c>
      <c r="G3129" s="43">
        <v>640.91</v>
      </c>
      <c r="H3129" s="19">
        <f t="shared" si="48"/>
        <v>9</v>
      </c>
    </row>
    <row r="3130" spans="1:8" x14ac:dyDescent="0.25">
      <c r="A3130" s="40" t="s">
        <v>6291</v>
      </c>
      <c r="B3130" s="40"/>
      <c r="C3130" s="41" t="s">
        <v>6292</v>
      </c>
      <c r="D3130" s="42" t="s">
        <v>131</v>
      </c>
      <c r="E3130" s="43">
        <v>808.41</v>
      </c>
      <c r="F3130" s="43">
        <v>42.93</v>
      </c>
      <c r="G3130" s="43">
        <v>851.34</v>
      </c>
      <c r="H3130" s="19">
        <f t="shared" si="48"/>
        <v>9</v>
      </c>
    </row>
    <row r="3131" spans="1:8" x14ac:dyDescent="0.25">
      <c r="A3131" s="40" t="s">
        <v>6293</v>
      </c>
      <c r="B3131" s="40"/>
      <c r="C3131" s="41" t="s">
        <v>6294</v>
      </c>
      <c r="D3131" s="42" t="s">
        <v>131</v>
      </c>
      <c r="E3131" s="43">
        <v>84.21</v>
      </c>
      <c r="F3131" s="43">
        <v>15.61</v>
      </c>
      <c r="G3131" s="43">
        <v>99.82</v>
      </c>
      <c r="H3131" s="19">
        <f t="shared" si="48"/>
        <v>9</v>
      </c>
    </row>
    <row r="3132" spans="1:8" x14ac:dyDescent="0.25">
      <c r="A3132" s="40" t="s">
        <v>6295</v>
      </c>
      <c r="B3132" s="40"/>
      <c r="C3132" s="41" t="s">
        <v>6296</v>
      </c>
      <c r="D3132" s="42" t="s">
        <v>131</v>
      </c>
      <c r="E3132" s="43">
        <v>99.42</v>
      </c>
      <c r="F3132" s="43">
        <v>19.52</v>
      </c>
      <c r="G3132" s="43">
        <v>118.94</v>
      </c>
      <c r="H3132" s="19">
        <f t="shared" si="48"/>
        <v>9</v>
      </c>
    </row>
    <row r="3133" spans="1:8" x14ac:dyDescent="0.25">
      <c r="A3133" s="40" t="s">
        <v>6297</v>
      </c>
      <c r="B3133" s="40"/>
      <c r="C3133" s="41" t="s">
        <v>6298</v>
      </c>
      <c r="D3133" s="42" t="s">
        <v>131</v>
      </c>
      <c r="E3133" s="43">
        <v>163.53</v>
      </c>
      <c r="F3133" s="43">
        <v>22.12</v>
      </c>
      <c r="G3133" s="43">
        <v>185.65</v>
      </c>
      <c r="H3133" s="19">
        <f t="shared" si="48"/>
        <v>9</v>
      </c>
    </row>
    <row r="3134" spans="1:8" x14ac:dyDescent="0.25">
      <c r="A3134" s="40" t="s">
        <v>6299</v>
      </c>
      <c r="B3134" s="40"/>
      <c r="C3134" s="41" t="s">
        <v>6300</v>
      </c>
      <c r="D3134" s="42" t="s">
        <v>131</v>
      </c>
      <c r="E3134" s="43">
        <v>227.51</v>
      </c>
      <c r="F3134" s="43">
        <v>22.12</v>
      </c>
      <c r="G3134" s="43">
        <v>249.63</v>
      </c>
      <c r="H3134" s="19">
        <f t="shared" si="48"/>
        <v>9</v>
      </c>
    </row>
    <row r="3135" spans="1:8" x14ac:dyDescent="0.25">
      <c r="A3135" s="40" t="s">
        <v>6301</v>
      </c>
      <c r="B3135" s="40"/>
      <c r="C3135" s="41" t="s">
        <v>6302</v>
      </c>
      <c r="D3135" s="42" t="s">
        <v>131</v>
      </c>
      <c r="E3135" s="43">
        <v>292.42</v>
      </c>
      <c r="F3135" s="43">
        <v>29.92</v>
      </c>
      <c r="G3135" s="43">
        <v>322.33999999999997</v>
      </c>
      <c r="H3135" s="19">
        <f t="shared" si="48"/>
        <v>9</v>
      </c>
    </row>
    <row r="3136" spans="1:8" x14ac:dyDescent="0.25">
      <c r="A3136" s="40" t="s">
        <v>6303</v>
      </c>
      <c r="B3136" s="40"/>
      <c r="C3136" s="41" t="s">
        <v>6304</v>
      </c>
      <c r="D3136" s="42" t="s">
        <v>131</v>
      </c>
      <c r="E3136" s="43">
        <v>368.41</v>
      </c>
      <c r="F3136" s="43">
        <v>35.130000000000003</v>
      </c>
      <c r="G3136" s="43">
        <v>403.54</v>
      </c>
      <c r="H3136" s="19">
        <f t="shared" si="48"/>
        <v>9</v>
      </c>
    </row>
    <row r="3137" spans="1:8" x14ac:dyDescent="0.25">
      <c r="A3137" s="40" t="s">
        <v>6305</v>
      </c>
      <c r="B3137" s="40"/>
      <c r="C3137" s="41" t="s">
        <v>6306</v>
      </c>
      <c r="D3137" s="42"/>
      <c r="E3137" s="43"/>
      <c r="F3137" s="43"/>
      <c r="G3137" s="43"/>
      <c r="H3137" s="19">
        <f t="shared" si="48"/>
        <v>5</v>
      </c>
    </row>
    <row r="3138" spans="1:8" x14ac:dyDescent="0.25">
      <c r="A3138" s="40" t="s">
        <v>6307</v>
      </c>
      <c r="B3138" s="40"/>
      <c r="C3138" s="41" t="s">
        <v>6308</v>
      </c>
      <c r="D3138" s="42" t="s">
        <v>131</v>
      </c>
      <c r="E3138" s="43">
        <v>65.86</v>
      </c>
      <c r="F3138" s="43">
        <v>28.69</v>
      </c>
      <c r="G3138" s="43">
        <v>94.55</v>
      </c>
      <c r="H3138" s="19">
        <f t="shared" si="48"/>
        <v>9</v>
      </c>
    </row>
    <row r="3139" spans="1:8" x14ac:dyDescent="0.25">
      <c r="A3139" s="40" t="s">
        <v>6309</v>
      </c>
      <c r="B3139" s="40"/>
      <c r="C3139" s="41" t="s">
        <v>6310</v>
      </c>
      <c r="D3139" s="42" t="s">
        <v>131</v>
      </c>
      <c r="E3139" s="43">
        <v>86.64</v>
      </c>
      <c r="F3139" s="43">
        <v>33.29</v>
      </c>
      <c r="G3139" s="43">
        <v>119.93</v>
      </c>
      <c r="H3139" s="19">
        <f t="shared" si="48"/>
        <v>9</v>
      </c>
    </row>
    <row r="3140" spans="1:8" x14ac:dyDescent="0.25">
      <c r="A3140" s="40" t="s">
        <v>6311</v>
      </c>
      <c r="B3140" s="40"/>
      <c r="C3140" s="41" t="s">
        <v>6312</v>
      </c>
      <c r="D3140" s="42" t="s">
        <v>131</v>
      </c>
      <c r="E3140" s="43">
        <v>67.53</v>
      </c>
      <c r="F3140" s="43">
        <v>28.69</v>
      </c>
      <c r="G3140" s="43">
        <v>96.22</v>
      </c>
      <c r="H3140" s="19">
        <f t="shared" si="48"/>
        <v>9</v>
      </c>
    </row>
    <row r="3141" spans="1:8" x14ac:dyDescent="0.25">
      <c r="A3141" s="40" t="s">
        <v>6313</v>
      </c>
      <c r="B3141" s="40"/>
      <c r="C3141" s="41" t="s">
        <v>6314</v>
      </c>
      <c r="D3141" s="42" t="s">
        <v>131</v>
      </c>
      <c r="E3141" s="43">
        <v>85.04</v>
      </c>
      <c r="F3141" s="43">
        <v>33.29</v>
      </c>
      <c r="G3141" s="43">
        <v>118.33</v>
      </c>
      <c r="H3141" s="19">
        <f t="shared" si="48"/>
        <v>9</v>
      </c>
    </row>
    <row r="3142" spans="1:8" x14ac:dyDescent="0.25">
      <c r="A3142" s="40" t="s">
        <v>6315</v>
      </c>
      <c r="B3142" s="40"/>
      <c r="C3142" s="41" t="s">
        <v>6316</v>
      </c>
      <c r="D3142" s="42" t="s">
        <v>131</v>
      </c>
      <c r="E3142" s="43">
        <v>118.69</v>
      </c>
      <c r="F3142" s="43">
        <v>41.11</v>
      </c>
      <c r="G3142" s="43">
        <v>159.80000000000001</v>
      </c>
      <c r="H3142" s="19">
        <f t="shared" si="48"/>
        <v>9</v>
      </c>
    </row>
    <row r="3143" spans="1:8" x14ac:dyDescent="0.25">
      <c r="A3143" s="40" t="s">
        <v>6317</v>
      </c>
      <c r="B3143" s="40"/>
      <c r="C3143" s="41" t="s">
        <v>6318</v>
      </c>
      <c r="D3143" s="42" t="s">
        <v>131</v>
      </c>
      <c r="E3143" s="43">
        <v>199.51</v>
      </c>
      <c r="F3143" s="43">
        <v>46.79</v>
      </c>
      <c r="G3143" s="43">
        <v>246.3</v>
      </c>
      <c r="H3143" s="19">
        <f t="shared" si="48"/>
        <v>9</v>
      </c>
    </row>
    <row r="3144" spans="1:8" x14ac:dyDescent="0.25">
      <c r="A3144" s="40" t="s">
        <v>6319</v>
      </c>
      <c r="B3144" s="40"/>
      <c r="C3144" s="41" t="s">
        <v>6320</v>
      </c>
      <c r="D3144" s="42" t="s">
        <v>131</v>
      </c>
      <c r="E3144" s="43">
        <v>379.95</v>
      </c>
      <c r="F3144" s="43">
        <v>60.29</v>
      </c>
      <c r="G3144" s="43">
        <v>440.24</v>
      </c>
      <c r="H3144" s="19">
        <f t="shared" si="48"/>
        <v>9</v>
      </c>
    </row>
    <row r="3145" spans="1:8" x14ac:dyDescent="0.25">
      <c r="A3145" s="40" t="s">
        <v>6321</v>
      </c>
      <c r="B3145" s="40"/>
      <c r="C3145" s="41" t="s">
        <v>6322</v>
      </c>
      <c r="D3145" s="42" t="s">
        <v>131</v>
      </c>
      <c r="E3145" s="43">
        <v>562.35</v>
      </c>
      <c r="F3145" s="43">
        <v>75.930000000000007</v>
      </c>
      <c r="G3145" s="43">
        <v>638.28</v>
      </c>
      <c r="H3145" s="19">
        <f t="shared" ref="H3145:H3208" si="49">LEN(A3145)</f>
        <v>9</v>
      </c>
    </row>
    <row r="3146" spans="1:8" x14ac:dyDescent="0.25">
      <c r="A3146" s="40" t="s">
        <v>6323</v>
      </c>
      <c r="B3146" s="40"/>
      <c r="C3146" s="41" t="s">
        <v>6324</v>
      </c>
      <c r="D3146" s="42" t="s">
        <v>131</v>
      </c>
      <c r="E3146" s="43">
        <v>812.33</v>
      </c>
      <c r="F3146" s="43">
        <v>113.52</v>
      </c>
      <c r="G3146" s="43">
        <v>925.85</v>
      </c>
      <c r="H3146" s="19">
        <f t="shared" si="49"/>
        <v>9</v>
      </c>
    </row>
    <row r="3147" spans="1:8" x14ac:dyDescent="0.25">
      <c r="A3147" s="40" t="s">
        <v>6325</v>
      </c>
      <c r="B3147" s="40"/>
      <c r="C3147" s="41" t="s">
        <v>6326</v>
      </c>
      <c r="D3147" s="42" t="s">
        <v>131</v>
      </c>
      <c r="E3147" s="43">
        <v>180.88</v>
      </c>
      <c r="F3147" s="43">
        <v>46.79</v>
      </c>
      <c r="G3147" s="43">
        <v>227.67</v>
      </c>
      <c r="H3147" s="19">
        <f t="shared" si="49"/>
        <v>9</v>
      </c>
    </row>
    <row r="3148" spans="1:8" x14ac:dyDescent="0.25">
      <c r="A3148" s="40" t="s">
        <v>6327</v>
      </c>
      <c r="B3148" s="40"/>
      <c r="C3148" s="41" t="s">
        <v>6328</v>
      </c>
      <c r="D3148" s="42" t="s">
        <v>131</v>
      </c>
      <c r="E3148" s="43">
        <v>374.53</v>
      </c>
      <c r="F3148" s="43">
        <v>60.29</v>
      </c>
      <c r="G3148" s="43">
        <v>434.82</v>
      </c>
      <c r="H3148" s="19">
        <f t="shared" si="49"/>
        <v>9</v>
      </c>
    </row>
    <row r="3149" spans="1:8" x14ac:dyDescent="0.25">
      <c r="A3149" s="40" t="s">
        <v>6329</v>
      </c>
      <c r="B3149" s="40"/>
      <c r="C3149" s="41" t="s">
        <v>6330</v>
      </c>
      <c r="D3149" s="42" t="s">
        <v>131</v>
      </c>
      <c r="E3149" s="43">
        <v>539.34</v>
      </c>
      <c r="F3149" s="43">
        <v>75.930000000000007</v>
      </c>
      <c r="G3149" s="43">
        <v>615.27</v>
      </c>
      <c r="H3149" s="19">
        <f t="shared" si="49"/>
        <v>9</v>
      </c>
    </row>
    <row r="3150" spans="1:8" x14ac:dyDescent="0.25">
      <c r="A3150" s="40" t="s">
        <v>6331</v>
      </c>
      <c r="B3150" s="40"/>
      <c r="C3150" s="41" t="s">
        <v>6332</v>
      </c>
      <c r="D3150" s="42" t="s">
        <v>131</v>
      </c>
      <c r="E3150" s="43">
        <v>270.97000000000003</v>
      </c>
      <c r="F3150" s="43">
        <v>46.79</v>
      </c>
      <c r="G3150" s="43">
        <v>317.76</v>
      </c>
      <c r="H3150" s="19">
        <f t="shared" si="49"/>
        <v>9</v>
      </c>
    </row>
    <row r="3151" spans="1:8" x14ac:dyDescent="0.25">
      <c r="A3151" s="40" t="s">
        <v>6333</v>
      </c>
      <c r="B3151" s="40"/>
      <c r="C3151" s="41" t="s">
        <v>6334</v>
      </c>
      <c r="D3151" s="42" t="s">
        <v>131</v>
      </c>
      <c r="E3151" s="43">
        <v>471.65</v>
      </c>
      <c r="F3151" s="43">
        <v>60.29</v>
      </c>
      <c r="G3151" s="43">
        <v>531.94000000000005</v>
      </c>
      <c r="H3151" s="19">
        <f t="shared" si="49"/>
        <v>9</v>
      </c>
    </row>
    <row r="3152" spans="1:8" x14ac:dyDescent="0.25">
      <c r="A3152" s="40" t="s">
        <v>6335</v>
      </c>
      <c r="B3152" s="40"/>
      <c r="C3152" s="41" t="s">
        <v>6336</v>
      </c>
      <c r="D3152" s="42" t="s">
        <v>131</v>
      </c>
      <c r="E3152" s="43">
        <v>691.95</v>
      </c>
      <c r="F3152" s="43">
        <v>75.930000000000007</v>
      </c>
      <c r="G3152" s="43">
        <v>767.88</v>
      </c>
      <c r="H3152" s="19">
        <f t="shared" si="49"/>
        <v>9</v>
      </c>
    </row>
    <row r="3153" spans="1:8" x14ac:dyDescent="0.25">
      <c r="A3153" s="40" t="s">
        <v>6337</v>
      </c>
      <c r="B3153" s="40"/>
      <c r="C3153" s="41" t="s">
        <v>6338</v>
      </c>
      <c r="D3153" s="42" t="s">
        <v>131</v>
      </c>
      <c r="E3153" s="43">
        <v>34.56</v>
      </c>
      <c r="F3153" s="43">
        <v>27.78</v>
      </c>
      <c r="G3153" s="43">
        <v>62.34</v>
      </c>
      <c r="H3153" s="19">
        <f t="shared" si="49"/>
        <v>9</v>
      </c>
    </row>
    <row r="3154" spans="1:8" x14ac:dyDescent="0.25">
      <c r="A3154" s="40" t="s">
        <v>6339</v>
      </c>
      <c r="B3154" s="40"/>
      <c r="C3154" s="41" t="s">
        <v>6340</v>
      </c>
      <c r="D3154" s="42" t="s">
        <v>131</v>
      </c>
      <c r="E3154" s="43">
        <v>43.25</v>
      </c>
      <c r="F3154" s="43">
        <v>35.4</v>
      </c>
      <c r="G3154" s="43">
        <v>78.650000000000006</v>
      </c>
      <c r="H3154" s="19">
        <f t="shared" si="49"/>
        <v>9</v>
      </c>
    </row>
    <row r="3155" spans="1:8" x14ac:dyDescent="0.25">
      <c r="A3155" s="40" t="s">
        <v>6341</v>
      </c>
      <c r="B3155" s="40"/>
      <c r="C3155" s="41" t="s">
        <v>6342</v>
      </c>
      <c r="D3155" s="42" t="s">
        <v>131</v>
      </c>
      <c r="E3155" s="43">
        <v>78.569999999999993</v>
      </c>
      <c r="F3155" s="43">
        <v>59.85</v>
      </c>
      <c r="G3155" s="43">
        <v>138.41999999999999</v>
      </c>
      <c r="H3155" s="19">
        <f t="shared" si="49"/>
        <v>9</v>
      </c>
    </row>
    <row r="3156" spans="1:8" x14ac:dyDescent="0.25">
      <c r="A3156" s="40" t="s">
        <v>6343</v>
      </c>
      <c r="B3156" s="40"/>
      <c r="C3156" s="41" t="s">
        <v>6344</v>
      </c>
      <c r="D3156" s="42" t="s">
        <v>131</v>
      </c>
      <c r="E3156" s="43">
        <v>1179.23</v>
      </c>
      <c r="F3156" s="43">
        <v>170.28</v>
      </c>
      <c r="G3156" s="43">
        <v>1349.51</v>
      </c>
      <c r="H3156" s="19">
        <f t="shared" si="49"/>
        <v>9</v>
      </c>
    </row>
    <row r="3157" spans="1:8" x14ac:dyDescent="0.25">
      <c r="A3157" s="40" t="s">
        <v>6345</v>
      </c>
      <c r="B3157" s="40"/>
      <c r="C3157" s="41" t="s">
        <v>6346</v>
      </c>
      <c r="D3157" s="42" t="s">
        <v>131</v>
      </c>
      <c r="E3157" s="43">
        <v>115.36</v>
      </c>
      <c r="F3157" s="43">
        <v>33.29</v>
      </c>
      <c r="G3157" s="43">
        <v>148.65</v>
      </c>
      <c r="H3157" s="19">
        <f t="shared" si="49"/>
        <v>9</v>
      </c>
    </row>
    <row r="3158" spans="1:8" x14ac:dyDescent="0.25">
      <c r="A3158" s="40" t="s">
        <v>6347</v>
      </c>
      <c r="B3158" s="40"/>
      <c r="C3158" s="41" t="s">
        <v>6348</v>
      </c>
      <c r="D3158" s="42" t="s">
        <v>131</v>
      </c>
      <c r="E3158" s="43">
        <v>103.04</v>
      </c>
      <c r="F3158" s="43">
        <v>33.29</v>
      </c>
      <c r="G3158" s="43">
        <v>136.33000000000001</v>
      </c>
      <c r="H3158" s="19">
        <f t="shared" si="49"/>
        <v>9</v>
      </c>
    </row>
    <row r="3159" spans="1:8" x14ac:dyDescent="0.25">
      <c r="A3159" s="40" t="s">
        <v>6349</v>
      </c>
      <c r="B3159" s="40"/>
      <c r="C3159" s="41" t="s">
        <v>6350</v>
      </c>
      <c r="D3159" s="42" t="s">
        <v>131</v>
      </c>
      <c r="E3159" s="43">
        <v>148.99</v>
      </c>
      <c r="F3159" s="43">
        <v>33.29</v>
      </c>
      <c r="G3159" s="43">
        <v>182.28</v>
      </c>
      <c r="H3159" s="19">
        <f t="shared" si="49"/>
        <v>9</v>
      </c>
    </row>
    <row r="3160" spans="1:8" x14ac:dyDescent="0.25">
      <c r="A3160" s="40" t="s">
        <v>6351</v>
      </c>
      <c r="B3160" s="40"/>
      <c r="C3160" s="41" t="s">
        <v>6352</v>
      </c>
      <c r="D3160" s="42" t="s">
        <v>131</v>
      </c>
      <c r="E3160" s="43">
        <v>242.63</v>
      </c>
      <c r="F3160" s="43">
        <v>52.46</v>
      </c>
      <c r="G3160" s="43">
        <v>295.08999999999997</v>
      </c>
      <c r="H3160" s="19">
        <f t="shared" si="49"/>
        <v>9</v>
      </c>
    </row>
    <row r="3161" spans="1:8" x14ac:dyDescent="0.25">
      <c r="A3161" s="40" t="s">
        <v>6353</v>
      </c>
      <c r="B3161" s="40"/>
      <c r="C3161" s="41" t="s">
        <v>6354</v>
      </c>
      <c r="D3161" s="42" t="s">
        <v>131</v>
      </c>
      <c r="E3161" s="43">
        <v>132.97</v>
      </c>
      <c r="F3161" s="43">
        <v>41.11</v>
      </c>
      <c r="G3161" s="43">
        <v>174.08</v>
      </c>
      <c r="H3161" s="19">
        <f t="shared" si="49"/>
        <v>9</v>
      </c>
    </row>
    <row r="3162" spans="1:8" x14ac:dyDescent="0.25">
      <c r="A3162" s="40" t="s">
        <v>6355</v>
      </c>
      <c r="B3162" s="40"/>
      <c r="C3162" s="41" t="s">
        <v>6356</v>
      </c>
      <c r="D3162" s="42" t="s">
        <v>131</v>
      </c>
      <c r="E3162" s="43">
        <v>444.76</v>
      </c>
      <c r="F3162" s="43">
        <v>68.12</v>
      </c>
      <c r="G3162" s="43">
        <v>512.88</v>
      </c>
      <c r="H3162" s="19">
        <f t="shared" si="49"/>
        <v>9</v>
      </c>
    </row>
    <row r="3163" spans="1:8" x14ac:dyDescent="0.25">
      <c r="A3163" s="40" t="s">
        <v>6357</v>
      </c>
      <c r="B3163" s="40"/>
      <c r="C3163" s="41" t="s">
        <v>6358</v>
      </c>
      <c r="D3163" s="42" t="s">
        <v>131</v>
      </c>
      <c r="E3163" s="43">
        <v>108.79</v>
      </c>
      <c r="F3163" s="43">
        <v>28.69</v>
      </c>
      <c r="G3163" s="43">
        <v>137.47999999999999</v>
      </c>
      <c r="H3163" s="19">
        <f t="shared" si="49"/>
        <v>9</v>
      </c>
    </row>
    <row r="3164" spans="1:8" x14ac:dyDescent="0.25">
      <c r="A3164" s="40" t="s">
        <v>6359</v>
      </c>
      <c r="B3164" s="40"/>
      <c r="C3164" s="41" t="s">
        <v>6360</v>
      </c>
      <c r="D3164" s="42" t="s">
        <v>131</v>
      </c>
      <c r="E3164" s="43">
        <v>97.07</v>
      </c>
      <c r="F3164" s="43">
        <v>28.69</v>
      </c>
      <c r="G3164" s="43">
        <v>125.76</v>
      </c>
      <c r="H3164" s="19">
        <f t="shared" si="49"/>
        <v>9</v>
      </c>
    </row>
    <row r="3165" spans="1:8" x14ac:dyDescent="0.25">
      <c r="A3165" s="40" t="s">
        <v>6361</v>
      </c>
      <c r="B3165" s="40"/>
      <c r="C3165" s="41" t="s">
        <v>6362</v>
      </c>
      <c r="D3165" s="42" t="s">
        <v>131</v>
      </c>
      <c r="E3165" s="43">
        <v>23.71</v>
      </c>
      <c r="F3165" s="43">
        <v>10.119999999999999</v>
      </c>
      <c r="G3165" s="43">
        <v>33.83</v>
      </c>
      <c r="H3165" s="19">
        <f t="shared" si="49"/>
        <v>9</v>
      </c>
    </row>
    <row r="3166" spans="1:8" x14ac:dyDescent="0.25">
      <c r="A3166" s="40" t="s">
        <v>6363</v>
      </c>
      <c r="B3166" s="40"/>
      <c r="C3166" s="41" t="s">
        <v>6364</v>
      </c>
      <c r="D3166" s="42"/>
      <c r="E3166" s="43"/>
      <c r="F3166" s="43"/>
      <c r="G3166" s="43"/>
      <c r="H3166" s="19">
        <f t="shared" si="49"/>
        <v>5</v>
      </c>
    </row>
    <row r="3167" spans="1:8" ht="30" x14ac:dyDescent="0.25">
      <c r="A3167" s="40" t="s">
        <v>6365</v>
      </c>
      <c r="B3167" s="40"/>
      <c r="C3167" s="41" t="s">
        <v>6366</v>
      </c>
      <c r="D3167" s="42" t="s">
        <v>131</v>
      </c>
      <c r="E3167" s="43">
        <v>8.0299999999999994</v>
      </c>
      <c r="F3167" s="43">
        <v>1.45</v>
      </c>
      <c r="G3167" s="43">
        <v>9.48</v>
      </c>
      <c r="H3167" s="19">
        <f t="shared" si="49"/>
        <v>9</v>
      </c>
    </row>
    <row r="3168" spans="1:8" ht="30" x14ac:dyDescent="0.25">
      <c r="A3168" s="40" t="s">
        <v>6367</v>
      </c>
      <c r="B3168" s="40"/>
      <c r="C3168" s="41" t="s">
        <v>6368</v>
      </c>
      <c r="D3168" s="42" t="s">
        <v>131</v>
      </c>
      <c r="E3168" s="43">
        <v>8.81</v>
      </c>
      <c r="F3168" s="43">
        <v>1.45</v>
      </c>
      <c r="G3168" s="43">
        <v>10.26</v>
      </c>
      <c r="H3168" s="19">
        <f t="shared" si="49"/>
        <v>9</v>
      </c>
    </row>
    <row r="3169" spans="1:8" ht="30" x14ac:dyDescent="0.25">
      <c r="A3169" s="40" t="s">
        <v>6369</v>
      </c>
      <c r="B3169" s="40"/>
      <c r="C3169" s="41" t="s">
        <v>6370</v>
      </c>
      <c r="D3169" s="42" t="s">
        <v>131</v>
      </c>
      <c r="E3169" s="43">
        <v>11.7</v>
      </c>
      <c r="F3169" s="43">
        <v>1.45</v>
      </c>
      <c r="G3169" s="43">
        <v>13.15</v>
      </c>
      <c r="H3169" s="19">
        <f t="shared" si="49"/>
        <v>9</v>
      </c>
    </row>
    <row r="3170" spans="1:8" ht="30" x14ac:dyDescent="0.25">
      <c r="A3170" s="40" t="s">
        <v>6371</v>
      </c>
      <c r="B3170" s="40"/>
      <c r="C3170" s="41" t="s">
        <v>6372</v>
      </c>
      <c r="D3170" s="42" t="s">
        <v>131</v>
      </c>
      <c r="E3170" s="43">
        <v>26.34</v>
      </c>
      <c r="F3170" s="43">
        <v>1.45</v>
      </c>
      <c r="G3170" s="43">
        <v>27.79</v>
      </c>
      <c r="H3170" s="19">
        <f t="shared" si="49"/>
        <v>9</v>
      </c>
    </row>
    <row r="3171" spans="1:8" ht="30" x14ac:dyDescent="0.25">
      <c r="A3171" s="40" t="s">
        <v>6373</v>
      </c>
      <c r="B3171" s="40"/>
      <c r="C3171" s="41" t="s">
        <v>6374</v>
      </c>
      <c r="D3171" s="42" t="s">
        <v>131</v>
      </c>
      <c r="E3171" s="43">
        <v>30.41</v>
      </c>
      <c r="F3171" s="43">
        <v>1.45</v>
      </c>
      <c r="G3171" s="43">
        <v>31.86</v>
      </c>
      <c r="H3171" s="19">
        <f t="shared" si="49"/>
        <v>9</v>
      </c>
    </row>
    <row r="3172" spans="1:8" ht="30" x14ac:dyDescent="0.25">
      <c r="A3172" s="40" t="s">
        <v>6375</v>
      </c>
      <c r="B3172" s="40"/>
      <c r="C3172" s="41" t="s">
        <v>6376</v>
      </c>
      <c r="D3172" s="42" t="s">
        <v>131</v>
      </c>
      <c r="E3172" s="43">
        <v>78.150000000000006</v>
      </c>
      <c r="F3172" s="43">
        <v>2.17</v>
      </c>
      <c r="G3172" s="43">
        <v>80.319999999999993</v>
      </c>
      <c r="H3172" s="19">
        <f t="shared" si="49"/>
        <v>9</v>
      </c>
    </row>
    <row r="3173" spans="1:8" ht="30" x14ac:dyDescent="0.25">
      <c r="A3173" s="40" t="s">
        <v>6377</v>
      </c>
      <c r="B3173" s="40"/>
      <c r="C3173" s="41" t="s">
        <v>6378</v>
      </c>
      <c r="D3173" s="42" t="s">
        <v>131</v>
      </c>
      <c r="E3173" s="43">
        <v>96.31</v>
      </c>
      <c r="F3173" s="43">
        <v>2.17</v>
      </c>
      <c r="G3173" s="43">
        <v>98.48</v>
      </c>
      <c r="H3173" s="19">
        <f t="shared" si="49"/>
        <v>9</v>
      </c>
    </row>
    <row r="3174" spans="1:8" ht="30" x14ac:dyDescent="0.25">
      <c r="A3174" s="40" t="s">
        <v>6379</v>
      </c>
      <c r="B3174" s="40"/>
      <c r="C3174" s="41" t="s">
        <v>6380</v>
      </c>
      <c r="D3174" s="42" t="s">
        <v>131</v>
      </c>
      <c r="E3174" s="43">
        <v>154.43</v>
      </c>
      <c r="F3174" s="43">
        <v>2.17</v>
      </c>
      <c r="G3174" s="43">
        <v>156.6</v>
      </c>
      <c r="H3174" s="19">
        <f t="shared" si="49"/>
        <v>9</v>
      </c>
    </row>
    <row r="3175" spans="1:8" ht="30" x14ac:dyDescent="0.25">
      <c r="A3175" s="40" t="s">
        <v>6381</v>
      </c>
      <c r="B3175" s="40"/>
      <c r="C3175" s="41" t="s">
        <v>6382</v>
      </c>
      <c r="D3175" s="42" t="s">
        <v>131</v>
      </c>
      <c r="E3175" s="43">
        <v>240.26</v>
      </c>
      <c r="F3175" s="43">
        <v>2.17</v>
      </c>
      <c r="G3175" s="43">
        <v>242.43</v>
      </c>
      <c r="H3175" s="19">
        <f t="shared" si="49"/>
        <v>9</v>
      </c>
    </row>
    <row r="3176" spans="1:8" ht="30" x14ac:dyDescent="0.25">
      <c r="A3176" s="40" t="s">
        <v>6383</v>
      </c>
      <c r="B3176" s="40"/>
      <c r="C3176" s="41" t="s">
        <v>6384</v>
      </c>
      <c r="D3176" s="42" t="s">
        <v>131</v>
      </c>
      <c r="E3176" s="43">
        <v>354.96</v>
      </c>
      <c r="F3176" s="43">
        <v>2.17</v>
      </c>
      <c r="G3176" s="43">
        <v>357.13</v>
      </c>
      <c r="H3176" s="19">
        <f t="shared" si="49"/>
        <v>9</v>
      </c>
    </row>
    <row r="3177" spans="1:8" ht="30" x14ac:dyDescent="0.25">
      <c r="A3177" s="40" t="s">
        <v>6385</v>
      </c>
      <c r="B3177" s="40"/>
      <c r="C3177" s="41" t="s">
        <v>6386</v>
      </c>
      <c r="D3177" s="42" t="s">
        <v>131</v>
      </c>
      <c r="E3177" s="43">
        <v>534.67999999999995</v>
      </c>
      <c r="F3177" s="43">
        <v>2.17</v>
      </c>
      <c r="G3177" s="43">
        <v>536.85</v>
      </c>
      <c r="H3177" s="19">
        <f t="shared" si="49"/>
        <v>9</v>
      </c>
    </row>
    <row r="3178" spans="1:8" ht="30" x14ac:dyDescent="0.25">
      <c r="A3178" s="40" t="s">
        <v>6387</v>
      </c>
      <c r="B3178" s="40"/>
      <c r="C3178" s="41" t="s">
        <v>6388</v>
      </c>
      <c r="D3178" s="42" t="s">
        <v>131</v>
      </c>
      <c r="E3178" s="43">
        <v>830.26</v>
      </c>
      <c r="F3178" s="43">
        <v>2.17</v>
      </c>
      <c r="G3178" s="43">
        <v>832.43</v>
      </c>
      <c r="H3178" s="19">
        <f t="shared" si="49"/>
        <v>9</v>
      </c>
    </row>
    <row r="3179" spans="1:8" ht="30" x14ac:dyDescent="0.25">
      <c r="A3179" s="40" t="s">
        <v>6389</v>
      </c>
      <c r="B3179" s="40"/>
      <c r="C3179" s="41" t="s">
        <v>6390</v>
      </c>
      <c r="D3179" s="42" t="s">
        <v>131</v>
      </c>
      <c r="E3179" s="43">
        <v>1163.27</v>
      </c>
      <c r="F3179" s="43">
        <v>2.17</v>
      </c>
      <c r="G3179" s="43">
        <v>1165.44</v>
      </c>
      <c r="H3179" s="19">
        <f t="shared" si="49"/>
        <v>9</v>
      </c>
    </row>
    <row r="3180" spans="1:8" x14ac:dyDescent="0.25">
      <c r="A3180" s="40" t="s">
        <v>6391</v>
      </c>
      <c r="B3180" s="40"/>
      <c r="C3180" s="41" t="s">
        <v>6392</v>
      </c>
      <c r="D3180" s="42"/>
      <c r="E3180" s="43"/>
      <c r="F3180" s="43"/>
      <c r="G3180" s="43"/>
      <c r="H3180" s="19">
        <f t="shared" si="49"/>
        <v>5</v>
      </c>
    </row>
    <row r="3181" spans="1:8" ht="30" x14ac:dyDescent="0.25">
      <c r="A3181" s="40" t="s">
        <v>6393</v>
      </c>
      <c r="B3181" s="40"/>
      <c r="C3181" s="41" t="s">
        <v>6394</v>
      </c>
      <c r="D3181" s="42" t="s">
        <v>131</v>
      </c>
      <c r="E3181" s="43">
        <v>525.29999999999995</v>
      </c>
      <c r="F3181" s="43">
        <v>30.51</v>
      </c>
      <c r="G3181" s="43">
        <v>555.80999999999995</v>
      </c>
      <c r="H3181" s="19">
        <f t="shared" si="49"/>
        <v>9</v>
      </c>
    </row>
    <row r="3182" spans="1:8" ht="30" x14ac:dyDescent="0.25">
      <c r="A3182" s="40" t="s">
        <v>6395</v>
      </c>
      <c r="B3182" s="40"/>
      <c r="C3182" s="41" t="s">
        <v>6396</v>
      </c>
      <c r="D3182" s="42" t="s">
        <v>131</v>
      </c>
      <c r="E3182" s="43">
        <v>580.87</v>
      </c>
      <c r="F3182" s="43">
        <v>30.51</v>
      </c>
      <c r="G3182" s="43">
        <v>611.38</v>
      </c>
      <c r="H3182" s="19">
        <f t="shared" si="49"/>
        <v>9</v>
      </c>
    </row>
    <row r="3183" spans="1:8" ht="30" x14ac:dyDescent="0.25">
      <c r="A3183" s="40" t="s">
        <v>6397</v>
      </c>
      <c r="B3183" s="40"/>
      <c r="C3183" s="41" t="s">
        <v>6398</v>
      </c>
      <c r="D3183" s="42" t="s">
        <v>131</v>
      </c>
      <c r="E3183" s="43">
        <v>758.62</v>
      </c>
      <c r="F3183" s="43">
        <v>30.51</v>
      </c>
      <c r="G3183" s="43">
        <v>789.13</v>
      </c>
      <c r="H3183" s="19">
        <f t="shared" si="49"/>
        <v>9</v>
      </c>
    </row>
    <row r="3184" spans="1:8" ht="30" x14ac:dyDescent="0.25">
      <c r="A3184" s="40" t="s">
        <v>6399</v>
      </c>
      <c r="B3184" s="40"/>
      <c r="C3184" s="41" t="s">
        <v>6400</v>
      </c>
      <c r="D3184" s="42" t="s">
        <v>131</v>
      </c>
      <c r="E3184" s="43">
        <v>1068.01</v>
      </c>
      <c r="F3184" s="43">
        <v>30.51</v>
      </c>
      <c r="G3184" s="43">
        <v>1098.52</v>
      </c>
      <c r="H3184" s="19">
        <f t="shared" si="49"/>
        <v>9</v>
      </c>
    </row>
    <row r="3185" spans="1:8" ht="30" x14ac:dyDescent="0.25">
      <c r="A3185" s="40" t="s">
        <v>6401</v>
      </c>
      <c r="B3185" s="40"/>
      <c r="C3185" s="41" t="s">
        <v>6402</v>
      </c>
      <c r="D3185" s="42" t="s">
        <v>131</v>
      </c>
      <c r="E3185" s="43">
        <v>929.98</v>
      </c>
      <c r="F3185" s="43">
        <v>30.51</v>
      </c>
      <c r="G3185" s="43">
        <v>960.49</v>
      </c>
      <c r="H3185" s="19">
        <f t="shared" si="49"/>
        <v>9</v>
      </c>
    </row>
    <row r="3186" spans="1:8" ht="30" x14ac:dyDescent="0.25">
      <c r="A3186" s="40" t="s">
        <v>6403</v>
      </c>
      <c r="B3186" s="40"/>
      <c r="C3186" s="41" t="s">
        <v>6404</v>
      </c>
      <c r="D3186" s="42" t="s">
        <v>131</v>
      </c>
      <c r="E3186" s="43">
        <v>516.29</v>
      </c>
      <c r="F3186" s="43">
        <v>30.51</v>
      </c>
      <c r="G3186" s="43">
        <v>546.79999999999995</v>
      </c>
      <c r="H3186" s="19">
        <f t="shared" si="49"/>
        <v>9</v>
      </c>
    </row>
    <row r="3187" spans="1:8" ht="30" x14ac:dyDescent="0.25">
      <c r="A3187" s="40" t="s">
        <v>6405</v>
      </c>
      <c r="B3187" s="40"/>
      <c r="C3187" s="41" t="s">
        <v>6406</v>
      </c>
      <c r="D3187" s="42" t="s">
        <v>131</v>
      </c>
      <c r="E3187" s="43">
        <v>519.61</v>
      </c>
      <c r="F3187" s="43">
        <v>30.51</v>
      </c>
      <c r="G3187" s="43">
        <v>550.12</v>
      </c>
      <c r="H3187" s="19">
        <f t="shared" si="49"/>
        <v>9</v>
      </c>
    </row>
    <row r="3188" spans="1:8" ht="30" x14ac:dyDescent="0.25">
      <c r="A3188" s="40" t="s">
        <v>6407</v>
      </c>
      <c r="B3188" s="40"/>
      <c r="C3188" s="41" t="s">
        <v>6408</v>
      </c>
      <c r="D3188" s="42" t="s">
        <v>131</v>
      </c>
      <c r="E3188" s="43">
        <v>609.49</v>
      </c>
      <c r="F3188" s="43">
        <v>30.51</v>
      </c>
      <c r="G3188" s="43">
        <v>640</v>
      </c>
      <c r="H3188" s="19">
        <f t="shared" si="49"/>
        <v>9</v>
      </c>
    </row>
    <row r="3189" spans="1:8" ht="30" x14ac:dyDescent="0.25">
      <c r="A3189" s="40" t="s">
        <v>6409</v>
      </c>
      <c r="B3189" s="40"/>
      <c r="C3189" s="41" t="s">
        <v>6410</v>
      </c>
      <c r="D3189" s="42" t="s">
        <v>131</v>
      </c>
      <c r="E3189" s="43">
        <v>782.23</v>
      </c>
      <c r="F3189" s="43">
        <v>30.51</v>
      </c>
      <c r="G3189" s="43">
        <v>812.74</v>
      </c>
      <c r="H3189" s="19">
        <f t="shared" si="49"/>
        <v>9</v>
      </c>
    </row>
    <row r="3190" spans="1:8" ht="30" x14ac:dyDescent="0.25">
      <c r="A3190" s="40" t="s">
        <v>6411</v>
      </c>
      <c r="B3190" s="40"/>
      <c r="C3190" s="41" t="s">
        <v>6412</v>
      </c>
      <c r="D3190" s="42" t="s">
        <v>131</v>
      </c>
      <c r="E3190" s="43">
        <v>890.3</v>
      </c>
      <c r="F3190" s="43">
        <v>30.51</v>
      </c>
      <c r="G3190" s="43">
        <v>920.81</v>
      </c>
      <c r="H3190" s="19">
        <f t="shared" si="49"/>
        <v>9</v>
      </c>
    </row>
    <row r="3191" spans="1:8" ht="30" x14ac:dyDescent="0.25">
      <c r="A3191" s="40" t="s">
        <v>6413</v>
      </c>
      <c r="B3191" s="40"/>
      <c r="C3191" s="41" t="s">
        <v>6414</v>
      </c>
      <c r="D3191" s="42" t="s">
        <v>131</v>
      </c>
      <c r="E3191" s="43">
        <v>975.28</v>
      </c>
      <c r="F3191" s="43">
        <v>30.51</v>
      </c>
      <c r="G3191" s="43">
        <v>1005.79</v>
      </c>
      <c r="H3191" s="19">
        <f t="shared" si="49"/>
        <v>9</v>
      </c>
    </row>
    <row r="3192" spans="1:8" ht="30" x14ac:dyDescent="0.25">
      <c r="A3192" s="40" t="s">
        <v>6415</v>
      </c>
      <c r="B3192" s="40"/>
      <c r="C3192" s="41" t="s">
        <v>6416</v>
      </c>
      <c r="D3192" s="42" t="s">
        <v>131</v>
      </c>
      <c r="E3192" s="43">
        <v>1353.76</v>
      </c>
      <c r="F3192" s="43">
        <v>30.51</v>
      </c>
      <c r="G3192" s="43">
        <v>1384.27</v>
      </c>
      <c r="H3192" s="19">
        <f t="shared" si="49"/>
        <v>9</v>
      </c>
    </row>
    <row r="3193" spans="1:8" x14ac:dyDescent="0.25">
      <c r="A3193" s="40" t="s">
        <v>6417</v>
      </c>
      <c r="B3193" s="40"/>
      <c r="C3193" s="41" t="s">
        <v>6418</v>
      </c>
      <c r="D3193" s="42"/>
      <c r="E3193" s="43"/>
      <c r="F3193" s="43"/>
      <c r="G3193" s="43"/>
      <c r="H3193" s="19">
        <f t="shared" si="49"/>
        <v>5</v>
      </c>
    </row>
    <row r="3194" spans="1:8" ht="30" x14ac:dyDescent="0.25">
      <c r="A3194" s="40" t="s">
        <v>6419</v>
      </c>
      <c r="B3194" s="40"/>
      <c r="C3194" s="41" t="s">
        <v>6420</v>
      </c>
      <c r="D3194" s="42" t="s">
        <v>131</v>
      </c>
      <c r="E3194" s="43">
        <v>148.66999999999999</v>
      </c>
      <c r="F3194" s="43">
        <v>18.3</v>
      </c>
      <c r="G3194" s="43">
        <v>166.97</v>
      </c>
      <c r="H3194" s="19">
        <f t="shared" si="49"/>
        <v>9</v>
      </c>
    </row>
    <row r="3195" spans="1:8" ht="30" x14ac:dyDescent="0.25">
      <c r="A3195" s="40" t="s">
        <v>6421</v>
      </c>
      <c r="B3195" s="40"/>
      <c r="C3195" s="41" t="s">
        <v>6422</v>
      </c>
      <c r="D3195" s="42" t="s">
        <v>131</v>
      </c>
      <c r="E3195" s="43">
        <v>211.84</v>
      </c>
      <c r="F3195" s="43">
        <v>24.4</v>
      </c>
      <c r="G3195" s="43">
        <v>236.24</v>
      </c>
      <c r="H3195" s="19">
        <f t="shared" si="49"/>
        <v>9</v>
      </c>
    </row>
    <row r="3196" spans="1:8" ht="30" x14ac:dyDescent="0.25">
      <c r="A3196" s="40" t="s">
        <v>6423</v>
      </c>
      <c r="B3196" s="40"/>
      <c r="C3196" s="41" t="s">
        <v>6424</v>
      </c>
      <c r="D3196" s="42" t="s">
        <v>131</v>
      </c>
      <c r="E3196" s="43">
        <v>236.37</v>
      </c>
      <c r="F3196" s="43">
        <v>24.4</v>
      </c>
      <c r="G3196" s="43">
        <v>260.77</v>
      </c>
      <c r="H3196" s="19">
        <f t="shared" si="49"/>
        <v>9</v>
      </c>
    </row>
    <row r="3197" spans="1:8" ht="30" x14ac:dyDescent="0.25">
      <c r="A3197" s="40" t="s">
        <v>6425</v>
      </c>
      <c r="B3197" s="40"/>
      <c r="C3197" s="41" t="s">
        <v>6426</v>
      </c>
      <c r="D3197" s="42"/>
      <c r="E3197" s="43"/>
      <c r="F3197" s="43"/>
      <c r="G3197" s="43"/>
      <c r="H3197" s="19">
        <f t="shared" si="49"/>
        <v>5</v>
      </c>
    </row>
    <row r="3198" spans="1:8" ht="30" x14ac:dyDescent="0.25">
      <c r="A3198" s="40" t="s">
        <v>6427</v>
      </c>
      <c r="B3198" s="40"/>
      <c r="C3198" s="41" t="s">
        <v>6428</v>
      </c>
      <c r="D3198" s="42" t="s">
        <v>131</v>
      </c>
      <c r="E3198" s="43">
        <v>532.76</v>
      </c>
      <c r="F3198" s="43">
        <v>34.840000000000003</v>
      </c>
      <c r="G3198" s="43">
        <v>567.6</v>
      </c>
      <c r="H3198" s="19">
        <f t="shared" si="49"/>
        <v>9</v>
      </c>
    </row>
    <row r="3199" spans="1:8" ht="30" x14ac:dyDescent="0.25">
      <c r="A3199" s="40" t="s">
        <v>6429</v>
      </c>
      <c r="B3199" s="40"/>
      <c r="C3199" s="41" t="s">
        <v>6430</v>
      </c>
      <c r="D3199" s="42" t="s">
        <v>131</v>
      </c>
      <c r="E3199" s="43">
        <v>577.04999999999995</v>
      </c>
      <c r="F3199" s="43">
        <v>34.840000000000003</v>
      </c>
      <c r="G3199" s="43">
        <v>611.89</v>
      </c>
      <c r="H3199" s="19">
        <f t="shared" si="49"/>
        <v>9</v>
      </c>
    </row>
    <row r="3200" spans="1:8" ht="30" x14ac:dyDescent="0.25">
      <c r="A3200" s="40" t="s">
        <v>6431</v>
      </c>
      <c r="B3200" s="40"/>
      <c r="C3200" s="41" t="s">
        <v>6432</v>
      </c>
      <c r="D3200" s="42" t="s">
        <v>131</v>
      </c>
      <c r="E3200" s="43">
        <v>658.35</v>
      </c>
      <c r="F3200" s="43">
        <v>34.840000000000003</v>
      </c>
      <c r="G3200" s="43">
        <v>693.19</v>
      </c>
      <c r="H3200" s="19">
        <f t="shared" si="49"/>
        <v>9</v>
      </c>
    </row>
    <row r="3201" spans="1:8" ht="30" x14ac:dyDescent="0.25">
      <c r="A3201" s="40" t="s">
        <v>6433</v>
      </c>
      <c r="B3201" s="40"/>
      <c r="C3201" s="41" t="s">
        <v>6434</v>
      </c>
      <c r="D3201" s="42" t="s">
        <v>131</v>
      </c>
      <c r="E3201" s="43">
        <v>787.14</v>
      </c>
      <c r="F3201" s="43">
        <v>34.840000000000003</v>
      </c>
      <c r="G3201" s="43">
        <v>821.98</v>
      </c>
      <c r="H3201" s="19">
        <f t="shared" si="49"/>
        <v>9</v>
      </c>
    </row>
    <row r="3202" spans="1:8" ht="30" x14ac:dyDescent="0.25">
      <c r="A3202" s="40" t="s">
        <v>6435</v>
      </c>
      <c r="B3202" s="40"/>
      <c r="C3202" s="41" t="s">
        <v>6436</v>
      </c>
      <c r="D3202" s="42" t="s">
        <v>131</v>
      </c>
      <c r="E3202" s="43">
        <v>924.66</v>
      </c>
      <c r="F3202" s="43">
        <v>37.44</v>
      </c>
      <c r="G3202" s="43">
        <v>962.1</v>
      </c>
      <c r="H3202" s="19">
        <f t="shared" si="49"/>
        <v>9</v>
      </c>
    </row>
    <row r="3203" spans="1:8" ht="30" x14ac:dyDescent="0.25">
      <c r="A3203" s="40" t="s">
        <v>6437</v>
      </c>
      <c r="B3203" s="40"/>
      <c r="C3203" s="41" t="s">
        <v>6438</v>
      </c>
      <c r="D3203" s="42" t="s">
        <v>131</v>
      </c>
      <c r="E3203" s="43">
        <v>1175.8800000000001</v>
      </c>
      <c r="F3203" s="43">
        <v>37.44</v>
      </c>
      <c r="G3203" s="43">
        <v>1213.32</v>
      </c>
      <c r="H3203" s="19">
        <f t="shared" si="49"/>
        <v>9</v>
      </c>
    </row>
    <row r="3204" spans="1:8" x14ac:dyDescent="0.25">
      <c r="A3204" s="40" t="s">
        <v>6439</v>
      </c>
      <c r="B3204" s="40"/>
      <c r="C3204" s="41" t="s">
        <v>6440</v>
      </c>
      <c r="D3204" s="42" t="s">
        <v>21</v>
      </c>
      <c r="E3204" s="43">
        <v>115.7</v>
      </c>
      <c r="F3204" s="43">
        <v>19.079999999999998</v>
      </c>
      <c r="G3204" s="43">
        <v>134.78</v>
      </c>
      <c r="H3204" s="19">
        <f t="shared" si="49"/>
        <v>9</v>
      </c>
    </row>
    <row r="3205" spans="1:8" x14ac:dyDescent="0.25">
      <c r="A3205" s="40" t="s">
        <v>6441</v>
      </c>
      <c r="B3205" s="40"/>
      <c r="C3205" s="41" t="s">
        <v>6442</v>
      </c>
      <c r="D3205" s="42" t="s">
        <v>21</v>
      </c>
      <c r="E3205" s="43">
        <v>152.44</v>
      </c>
      <c r="F3205" s="43">
        <v>19.079999999999998</v>
      </c>
      <c r="G3205" s="43">
        <v>171.52</v>
      </c>
      <c r="H3205" s="19">
        <f t="shared" si="49"/>
        <v>9</v>
      </c>
    </row>
    <row r="3206" spans="1:8" x14ac:dyDescent="0.25">
      <c r="A3206" s="40" t="s">
        <v>6443</v>
      </c>
      <c r="B3206" s="40"/>
      <c r="C3206" s="41" t="s">
        <v>6444</v>
      </c>
      <c r="D3206" s="42" t="s">
        <v>21</v>
      </c>
      <c r="E3206" s="43">
        <v>183.71</v>
      </c>
      <c r="F3206" s="43">
        <v>20.82</v>
      </c>
      <c r="G3206" s="43">
        <v>204.53</v>
      </c>
      <c r="H3206" s="19">
        <f t="shared" si="49"/>
        <v>9</v>
      </c>
    </row>
    <row r="3207" spans="1:8" x14ac:dyDescent="0.25">
      <c r="A3207" s="40" t="s">
        <v>6445</v>
      </c>
      <c r="B3207" s="40"/>
      <c r="C3207" s="41" t="s">
        <v>6446</v>
      </c>
      <c r="D3207" s="42" t="s">
        <v>21</v>
      </c>
      <c r="E3207" s="43">
        <v>267.61</v>
      </c>
      <c r="F3207" s="43">
        <v>22.55</v>
      </c>
      <c r="G3207" s="43">
        <v>290.16000000000003</v>
      </c>
      <c r="H3207" s="19">
        <f t="shared" si="49"/>
        <v>9</v>
      </c>
    </row>
    <row r="3208" spans="1:8" x14ac:dyDescent="0.25">
      <c r="A3208" s="40" t="s">
        <v>6447</v>
      </c>
      <c r="B3208" s="40"/>
      <c r="C3208" s="41" t="s">
        <v>6448</v>
      </c>
      <c r="D3208" s="42" t="s">
        <v>21</v>
      </c>
      <c r="E3208" s="43">
        <v>343.79</v>
      </c>
      <c r="F3208" s="43">
        <v>24.29</v>
      </c>
      <c r="G3208" s="43">
        <v>368.08</v>
      </c>
      <c r="H3208" s="19">
        <f t="shared" si="49"/>
        <v>9</v>
      </c>
    </row>
    <row r="3209" spans="1:8" x14ac:dyDescent="0.25">
      <c r="A3209" s="40" t="s">
        <v>6449</v>
      </c>
      <c r="B3209" s="40"/>
      <c r="C3209" s="41" t="s">
        <v>6450</v>
      </c>
      <c r="D3209" s="42" t="s">
        <v>21</v>
      </c>
      <c r="E3209" s="43">
        <v>501.54</v>
      </c>
      <c r="F3209" s="43">
        <v>26.02</v>
      </c>
      <c r="G3209" s="43">
        <v>527.55999999999995</v>
      </c>
      <c r="H3209" s="19">
        <f t="shared" ref="H3209:H3272" si="50">LEN(A3209)</f>
        <v>9</v>
      </c>
    </row>
    <row r="3210" spans="1:8" x14ac:dyDescent="0.25">
      <c r="A3210" s="40" t="s">
        <v>6451</v>
      </c>
      <c r="B3210" s="40"/>
      <c r="C3210" s="41" t="s">
        <v>6452</v>
      </c>
      <c r="D3210" s="42" t="s">
        <v>21</v>
      </c>
      <c r="E3210" s="43">
        <v>652.02</v>
      </c>
      <c r="F3210" s="43">
        <v>27.76</v>
      </c>
      <c r="G3210" s="43">
        <v>679.78</v>
      </c>
      <c r="H3210" s="19">
        <f t="shared" si="50"/>
        <v>9</v>
      </c>
    </row>
    <row r="3211" spans="1:8" ht="30" x14ac:dyDescent="0.25">
      <c r="A3211" s="40" t="s">
        <v>6453</v>
      </c>
      <c r="B3211" s="40"/>
      <c r="C3211" s="41" t="s">
        <v>6454</v>
      </c>
      <c r="D3211" s="42" t="s">
        <v>21</v>
      </c>
      <c r="E3211" s="43">
        <v>284.38</v>
      </c>
      <c r="F3211" s="43">
        <v>24.29</v>
      </c>
      <c r="G3211" s="43">
        <v>308.67</v>
      </c>
      <c r="H3211" s="19">
        <f t="shared" si="50"/>
        <v>9</v>
      </c>
    </row>
    <row r="3212" spans="1:8" ht="30" x14ac:dyDescent="0.25">
      <c r="A3212" s="40" t="s">
        <v>6455</v>
      </c>
      <c r="B3212" s="40"/>
      <c r="C3212" s="41" t="s">
        <v>6456</v>
      </c>
      <c r="D3212" s="42" t="s">
        <v>21</v>
      </c>
      <c r="E3212" s="43">
        <v>332.93</v>
      </c>
      <c r="F3212" s="43">
        <v>19.079999999999998</v>
      </c>
      <c r="G3212" s="43">
        <v>352.01</v>
      </c>
      <c r="H3212" s="19">
        <f t="shared" si="50"/>
        <v>9</v>
      </c>
    </row>
    <row r="3213" spans="1:8" ht="30" x14ac:dyDescent="0.25">
      <c r="A3213" s="40" t="s">
        <v>6457</v>
      </c>
      <c r="B3213" s="40"/>
      <c r="C3213" s="41" t="s">
        <v>6458</v>
      </c>
      <c r="D3213" s="42" t="s">
        <v>21</v>
      </c>
      <c r="E3213" s="43">
        <v>359.29</v>
      </c>
      <c r="F3213" s="43">
        <v>24.29</v>
      </c>
      <c r="G3213" s="43">
        <v>383.58</v>
      </c>
      <c r="H3213" s="19">
        <f t="shared" si="50"/>
        <v>9</v>
      </c>
    </row>
    <row r="3214" spans="1:8" ht="30" x14ac:dyDescent="0.25">
      <c r="A3214" s="40" t="s">
        <v>6459</v>
      </c>
      <c r="B3214" s="40"/>
      <c r="C3214" s="41" t="s">
        <v>6460</v>
      </c>
      <c r="D3214" s="42" t="s">
        <v>21</v>
      </c>
      <c r="E3214" s="43">
        <v>699.88</v>
      </c>
      <c r="F3214" s="43">
        <v>27.76</v>
      </c>
      <c r="G3214" s="43">
        <v>727.64</v>
      </c>
      <c r="H3214" s="19">
        <f t="shared" si="50"/>
        <v>9</v>
      </c>
    </row>
    <row r="3215" spans="1:8" ht="30" x14ac:dyDescent="0.25">
      <c r="A3215" s="40" t="s">
        <v>6461</v>
      </c>
      <c r="B3215" s="40"/>
      <c r="C3215" s="41" t="s">
        <v>6462</v>
      </c>
      <c r="D3215" s="42" t="s">
        <v>21</v>
      </c>
      <c r="E3215" s="43">
        <v>543.79999999999995</v>
      </c>
      <c r="F3215" s="43">
        <v>20.82</v>
      </c>
      <c r="G3215" s="43">
        <v>564.62</v>
      </c>
      <c r="H3215" s="19">
        <f t="shared" si="50"/>
        <v>9</v>
      </c>
    </row>
    <row r="3216" spans="1:8" ht="30" x14ac:dyDescent="0.25">
      <c r="A3216" s="40" t="s">
        <v>6463</v>
      </c>
      <c r="B3216" s="40"/>
      <c r="C3216" s="41" t="s">
        <v>6464</v>
      </c>
      <c r="D3216" s="42" t="s">
        <v>21</v>
      </c>
      <c r="E3216" s="43">
        <v>596.12</v>
      </c>
      <c r="F3216" s="43">
        <v>24.29</v>
      </c>
      <c r="G3216" s="43">
        <v>620.41</v>
      </c>
      <c r="H3216" s="19">
        <f t="shared" si="50"/>
        <v>9</v>
      </c>
    </row>
    <row r="3217" spans="1:8" ht="30" x14ac:dyDescent="0.25">
      <c r="A3217" s="40" t="s">
        <v>6465</v>
      </c>
      <c r="B3217" s="40"/>
      <c r="C3217" s="41" t="s">
        <v>6466</v>
      </c>
      <c r="D3217" s="42" t="s">
        <v>21</v>
      </c>
      <c r="E3217" s="43">
        <v>992.4</v>
      </c>
      <c r="F3217" s="43">
        <v>27.76</v>
      </c>
      <c r="G3217" s="43">
        <v>1020.16</v>
      </c>
      <c r="H3217" s="19">
        <f t="shared" si="50"/>
        <v>9</v>
      </c>
    </row>
    <row r="3218" spans="1:8" x14ac:dyDescent="0.25">
      <c r="A3218" s="40" t="s">
        <v>6467</v>
      </c>
      <c r="B3218" s="40"/>
      <c r="C3218" s="41" t="s">
        <v>6468</v>
      </c>
      <c r="D3218" s="42" t="s">
        <v>21</v>
      </c>
      <c r="E3218" s="43">
        <v>302.81</v>
      </c>
      <c r="F3218" s="43">
        <v>19.079999999999998</v>
      </c>
      <c r="G3218" s="43">
        <v>321.89</v>
      </c>
      <c r="H3218" s="19">
        <f t="shared" si="50"/>
        <v>9</v>
      </c>
    </row>
    <row r="3219" spans="1:8" x14ac:dyDescent="0.25">
      <c r="A3219" s="40" t="s">
        <v>6469</v>
      </c>
      <c r="B3219" s="40"/>
      <c r="C3219" s="41" t="s">
        <v>6470</v>
      </c>
      <c r="D3219" s="42" t="s">
        <v>21</v>
      </c>
      <c r="E3219" s="43">
        <v>360.59</v>
      </c>
      <c r="F3219" s="43">
        <v>20.82</v>
      </c>
      <c r="G3219" s="43">
        <v>381.41</v>
      </c>
      <c r="H3219" s="19">
        <f t="shared" si="50"/>
        <v>9</v>
      </c>
    </row>
    <row r="3220" spans="1:8" ht="30" x14ac:dyDescent="0.25">
      <c r="A3220" s="40" t="s">
        <v>6471</v>
      </c>
      <c r="B3220" s="40"/>
      <c r="C3220" s="41" t="s">
        <v>6472</v>
      </c>
      <c r="D3220" s="42"/>
      <c r="E3220" s="43"/>
      <c r="F3220" s="43"/>
      <c r="G3220" s="43"/>
      <c r="H3220" s="19">
        <f t="shared" si="50"/>
        <v>5</v>
      </c>
    </row>
    <row r="3221" spans="1:8" ht="30" x14ac:dyDescent="0.25">
      <c r="A3221" s="40" t="s">
        <v>6473</v>
      </c>
      <c r="B3221" s="40"/>
      <c r="C3221" s="41" t="s">
        <v>6474</v>
      </c>
      <c r="D3221" s="42" t="s">
        <v>21</v>
      </c>
      <c r="E3221" s="43">
        <v>446.8</v>
      </c>
      <c r="F3221" s="43">
        <v>24.29</v>
      </c>
      <c r="G3221" s="43">
        <v>471.09</v>
      </c>
      <c r="H3221" s="19">
        <f t="shared" si="50"/>
        <v>9</v>
      </c>
    </row>
    <row r="3222" spans="1:8" ht="30" x14ac:dyDescent="0.25">
      <c r="A3222" s="40" t="s">
        <v>6475</v>
      </c>
      <c r="B3222" s="40"/>
      <c r="C3222" s="41" t="s">
        <v>6476</v>
      </c>
      <c r="D3222" s="42" t="s">
        <v>21</v>
      </c>
      <c r="E3222" s="43">
        <v>529.84</v>
      </c>
      <c r="F3222" s="43">
        <v>27.76</v>
      </c>
      <c r="G3222" s="43">
        <v>557.6</v>
      </c>
      <c r="H3222" s="19">
        <f t="shared" si="50"/>
        <v>9</v>
      </c>
    </row>
    <row r="3223" spans="1:8" ht="30" x14ac:dyDescent="0.25">
      <c r="A3223" s="40" t="s">
        <v>6477</v>
      </c>
      <c r="B3223" s="40"/>
      <c r="C3223" s="41" t="s">
        <v>6478</v>
      </c>
      <c r="D3223" s="42" t="s">
        <v>21</v>
      </c>
      <c r="E3223" s="43">
        <v>874.38</v>
      </c>
      <c r="F3223" s="43">
        <v>31.23</v>
      </c>
      <c r="G3223" s="43">
        <v>905.61</v>
      </c>
      <c r="H3223" s="19">
        <f t="shared" si="50"/>
        <v>9</v>
      </c>
    </row>
    <row r="3224" spans="1:8" ht="30" x14ac:dyDescent="0.25">
      <c r="A3224" s="40" t="s">
        <v>6479</v>
      </c>
      <c r="B3224" s="40"/>
      <c r="C3224" s="41" t="s">
        <v>6480</v>
      </c>
      <c r="D3224" s="42" t="s">
        <v>21</v>
      </c>
      <c r="E3224" s="43">
        <v>1397.1</v>
      </c>
      <c r="F3224" s="43">
        <v>34.69</v>
      </c>
      <c r="G3224" s="43">
        <v>1431.79</v>
      </c>
      <c r="H3224" s="19">
        <f t="shared" si="50"/>
        <v>9</v>
      </c>
    </row>
    <row r="3225" spans="1:8" ht="30" x14ac:dyDescent="0.25">
      <c r="A3225" s="40" t="s">
        <v>6481</v>
      </c>
      <c r="B3225" s="40"/>
      <c r="C3225" s="41" t="s">
        <v>6482</v>
      </c>
      <c r="D3225" s="42" t="s">
        <v>21</v>
      </c>
      <c r="E3225" s="43">
        <v>339.49</v>
      </c>
      <c r="F3225" s="43">
        <v>24.29</v>
      </c>
      <c r="G3225" s="43">
        <v>363.78</v>
      </c>
      <c r="H3225" s="19">
        <f t="shared" si="50"/>
        <v>9</v>
      </c>
    </row>
    <row r="3226" spans="1:8" ht="30" x14ac:dyDescent="0.25">
      <c r="A3226" s="40" t="s">
        <v>6483</v>
      </c>
      <c r="B3226" s="40"/>
      <c r="C3226" s="41" t="s">
        <v>6484</v>
      </c>
      <c r="D3226" s="42" t="s">
        <v>21</v>
      </c>
      <c r="E3226" s="43">
        <v>372.84</v>
      </c>
      <c r="F3226" s="43">
        <v>24.29</v>
      </c>
      <c r="G3226" s="43">
        <v>397.13</v>
      </c>
      <c r="H3226" s="19">
        <f t="shared" si="50"/>
        <v>9</v>
      </c>
    </row>
    <row r="3227" spans="1:8" ht="30" x14ac:dyDescent="0.25">
      <c r="A3227" s="40" t="s">
        <v>6485</v>
      </c>
      <c r="B3227" s="40"/>
      <c r="C3227" s="41" t="s">
        <v>6486</v>
      </c>
      <c r="D3227" s="42" t="s">
        <v>21</v>
      </c>
      <c r="E3227" s="43">
        <v>688.72</v>
      </c>
      <c r="F3227" s="43">
        <v>27.76</v>
      </c>
      <c r="G3227" s="43">
        <v>716.48</v>
      </c>
      <c r="H3227" s="19">
        <f t="shared" si="50"/>
        <v>9</v>
      </c>
    </row>
    <row r="3228" spans="1:8" ht="30" x14ac:dyDescent="0.25">
      <c r="A3228" s="40" t="s">
        <v>6487</v>
      </c>
      <c r="B3228" s="40"/>
      <c r="C3228" s="41" t="s">
        <v>6488</v>
      </c>
      <c r="D3228" s="42" t="s">
        <v>21</v>
      </c>
      <c r="E3228" s="43">
        <v>854.39</v>
      </c>
      <c r="F3228" s="43">
        <v>31.23</v>
      </c>
      <c r="G3228" s="43">
        <v>885.62</v>
      </c>
      <c r="H3228" s="19">
        <f t="shared" si="50"/>
        <v>9</v>
      </c>
    </row>
    <row r="3229" spans="1:8" ht="30" x14ac:dyDescent="0.25">
      <c r="A3229" s="40" t="s">
        <v>6489</v>
      </c>
      <c r="B3229" s="40"/>
      <c r="C3229" s="41" t="s">
        <v>6490</v>
      </c>
      <c r="D3229" s="42" t="s">
        <v>21</v>
      </c>
      <c r="E3229" s="43">
        <v>1324.38</v>
      </c>
      <c r="F3229" s="43">
        <v>34.69</v>
      </c>
      <c r="G3229" s="43">
        <v>1359.07</v>
      </c>
      <c r="H3229" s="19">
        <f t="shared" si="50"/>
        <v>9</v>
      </c>
    </row>
    <row r="3230" spans="1:8" x14ac:dyDescent="0.25">
      <c r="A3230" s="40" t="s">
        <v>6491</v>
      </c>
      <c r="B3230" s="40"/>
      <c r="C3230" s="41" t="s">
        <v>6492</v>
      </c>
      <c r="D3230" s="42"/>
      <c r="E3230" s="43"/>
      <c r="F3230" s="43"/>
      <c r="G3230" s="43"/>
      <c r="H3230" s="19">
        <f t="shared" si="50"/>
        <v>5</v>
      </c>
    </row>
    <row r="3231" spans="1:8" x14ac:dyDescent="0.25">
      <c r="A3231" s="40" t="s">
        <v>6493</v>
      </c>
      <c r="B3231" s="40"/>
      <c r="C3231" s="41" t="s">
        <v>6494</v>
      </c>
      <c r="D3231" s="42" t="s">
        <v>131</v>
      </c>
      <c r="E3231" s="43">
        <v>1.76</v>
      </c>
      <c r="F3231" s="43">
        <v>59.85</v>
      </c>
      <c r="G3231" s="43">
        <v>61.61</v>
      </c>
      <c r="H3231" s="19">
        <f t="shared" si="50"/>
        <v>9</v>
      </c>
    </row>
    <row r="3232" spans="1:8" ht="30" x14ac:dyDescent="0.25">
      <c r="A3232" s="40" t="s">
        <v>6495</v>
      </c>
      <c r="B3232" s="40"/>
      <c r="C3232" s="41" t="s">
        <v>6496</v>
      </c>
      <c r="D3232" s="42" t="s">
        <v>131</v>
      </c>
      <c r="E3232" s="43">
        <v>62.64</v>
      </c>
      <c r="F3232" s="43">
        <v>34.82</v>
      </c>
      <c r="G3232" s="43">
        <v>97.46</v>
      </c>
      <c r="H3232" s="19">
        <f t="shared" si="50"/>
        <v>9</v>
      </c>
    </row>
    <row r="3233" spans="1:8" x14ac:dyDescent="0.25">
      <c r="A3233" s="40" t="s">
        <v>6497</v>
      </c>
      <c r="B3233" s="40"/>
      <c r="C3233" s="41" t="s">
        <v>6498</v>
      </c>
      <c r="D3233" s="42"/>
      <c r="E3233" s="43"/>
      <c r="F3233" s="43"/>
      <c r="G3233" s="43"/>
      <c r="H3233" s="19">
        <f t="shared" si="50"/>
        <v>5</v>
      </c>
    </row>
    <row r="3234" spans="1:8" ht="30" x14ac:dyDescent="0.25">
      <c r="A3234" s="40" t="s">
        <v>6499</v>
      </c>
      <c r="B3234" s="40"/>
      <c r="C3234" s="41" t="s">
        <v>6500</v>
      </c>
      <c r="D3234" s="42" t="s">
        <v>131</v>
      </c>
      <c r="E3234" s="43">
        <v>79.94</v>
      </c>
      <c r="F3234" s="43">
        <v>60.72</v>
      </c>
      <c r="G3234" s="43">
        <v>140.66</v>
      </c>
      <c r="H3234" s="19">
        <f t="shared" si="50"/>
        <v>9</v>
      </c>
    </row>
    <row r="3235" spans="1:8" ht="30" x14ac:dyDescent="0.25">
      <c r="A3235" s="40" t="s">
        <v>6501</v>
      </c>
      <c r="B3235" s="40"/>
      <c r="C3235" s="41" t="s">
        <v>6502</v>
      </c>
      <c r="D3235" s="42" t="s">
        <v>131</v>
      </c>
      <c r="E3235" s="43">
        <v>86.82</v>
      </c>
      <c r="F3235" s="43">
        <v>69.39</v>
      </c>
      <c r="G3235" s="43">
        <v>156.21</v>
      </c>
      <c r="H3235" s="19">
        <f t="shared" si="50"/>
        <v>9</v>
      </c>
    </row>
    <row r="3236" spans="1:8" ht="30" x14ac:dyDescent="0.25">
      <c r="A3236" s="40" t="s">
        <v>6503</v>
      </c>
      <c r="B3236" s="40"/>
      <c r="C3236" s="41" t="s">
        <v>6504</v>
      </c>
      <c r="D3236" s="42" t="s">
        <v>131</v>
      </c>
      <c r="E3236" s="43">
        <v>111.11</v>
      </c>
      <c r="F3236" s="43">
        <v>69.39</v>
      </c>
      <c r="G3236" s="43">
        <v>180.5</v>
      </c>
      <c r="H3236" s="19">
        <f t="shared" si="50"/>
        <v>9</v>
      </c>
    </row>
    <row r="3237" spans="1:8" ht="30" x14ac:dyDescent="0.25">
      <c r="A3237" s="40" t="s">
        <v>6505</v>
      </c>
      <c r="B3237" s="40"/>
      <c r="C3237" s="41" t="s">
        <v>6506</v>
      </c>
      <c r="D3237" s="42" t="s">
        <v>131</v>
      </c>
      <c r="E3237" s="43">
        <v>147.19</v>
      </c>
      <c r="F3237" s="43">
        <v>78.06</v>
      </c>
      <c r="G3237" s="43">
        <v>225.25</v>
      </c>
      <c r="H3237" s="19">
        <f t="shared" si="50"/>
        <v>9</v>
      </c>
    </row>
    <row r="3238" spans="1:8" ht="30" x14ac:dyDescent="0.25">
      <c r="A3238" s="40" t="s">
        <v>6507</v>
      </c>
      <c r="B3238" s="40"/>
      <c r="C3238" s="41" t="s">
        <v>6508</v>
      </c>
      <c r="D3238" s="42" t="s">
        <v>131</v>
      </c>
      <c r="E3238" s="43">
        <v>216.15</v>
      </c>
      <c r="F3238" s="43">
        <v>86.74</v>
      </c>
      <c r="G3238" s="43">
        <v>302.89</v>
      </c>
      <c r="H3238" s="19">
        <f t="shared" si="50"/>
        <v>9</v>
      </c>
    </row>
    <row r="3239" spans="1:8" ht="30" x14ac:dyDescent="0.25">
      <c r="A3239" s="40" t="s">
        <v>6509</v>
      </c>
      <c r="B3239" s="40"/>
      <c r="C3239" s="41" t="s">
        <v>6510</v>
      </c>
      <c r="D3239" s="42" t="s">
        <v>131</v>
      </c>
      <c r="E3239" s="43">
        <v>248.6</v>
      </c>
      <c r="F3239" s="43">
        <v>97.58</v>
      </c>
      <c r="G3239" s="43">
        <v>346.18</v>
      </c>
      <c r="H3239" s="19">
        <f t="shared" si="50"/>
        <v>9</v>
      </c>
    </row>
    <row r="3240" spans="1:8" ht="30" x14ac:dyDescent="0.25">
      <c r="A3240" s="40" t="s">
        <v>6511</v>
      </c>
      <c r="B3240" s="40"/>
      <c r="C3240" s="41" t="s">
        <v>6512</v>
      </c>
      <c r="D3240" s="42" t="s">
        <v>131</v>
      </c>
      <c r="E3240" s="43">
        <v>309.3</v>
      </c>
      <c r="F3240" s="43">
        <v>104.09</v>
      </c>
      <c r="G3240" s="43">
        <v>413.39</v>
      </c>
      <c r="H3240" s="19">
        <f t="shared" si="50"/>
        <v>9</v>
      </c>
    </row>
    <row r="3241" spans="1:8" ht="30" x14ac:dyDescent="0.25">
      <c r="A3241" s="40" t="s">
        <v>6513</v>
      </c>
      <c r="B3241" s="40"/>
      <c r="C3241" s="41" t="s">
        <v>6514</v>
      </c>
      <c r="D3241" s="42" t="s">
        <v>131</v>
      </c>
      <c r="E3241" s="43">
        <v>352.02</v>
      </c>
      <c r="F3241" s="43">
        <v>108.43</v>
      </c>
      <c r="G3241" s="43">
        <v>460.45</v>
      </c>
      <c r="H3241" s="19">
        <f t="shared" si="50"/>
        <v>9</v>
      </c>
    </row>
    <row r="3242" spans="1:8" ht="30" x14ac:dyDescent="0.25">
      <c r="A3242" s="40" t="s">
        <v>6515</v>
      </c>
      <c r="B3242" s="40"/>
      <c r="C3242" s="41" t="s">
        <v>6516</v>
      </c>
      <c r="D3242" s="42" t="s">
        <v>131</v>
      </c>
      <c r="E3242" s="43">
        <v>487.24</v>
      </c>
      <c r="F3242" s="43">
        <v>114.93</v>
      </c>
      <c r="G3242" s="43">
        <v>602.16999999999996</v>
      </c>
      <c r="H3242" s="19">
        <f t="shared" si="50"/>
        <v>9</v>
      </c>
    </row>
    <row r="3243" spans="1:8" ht="30" x14ac:dyDescent="0.25">
      <c r="A3243" s="40" t="s">
        <v>6517</v>
      </c>
      <c r="B3243" s="40"/>
      <c r="C3243" s="41" t="s">
        <v>6518</v>
      </c>
      <c r="D3243" s="42" t="s">
        <v>131</v>
      </c>
      <c r="E3243" s="43">
        <v>664</v>
      </c>
      <c r="F3243" s="43">
        <v>119.27</v>
      </c>
      <c r="G3243" s="43">
        <v>783.27</v>
      </c>
      <c r="H3243" s="19">
        <f t="shared" si="50"/>
        <v>9</v>
      </c>
    </row>
    <row r="3244" spans="1:8" ht="30" x14ac:dyDescent="0.25">
      <c r="A3244" s="40" t="s">
        <v>6519</v>
      </c>
      <c r="B3244" s="40"/>
      <c r="C3244" s="41" t="s">
        <v>6520</v>
      </c>
      <c r="D3244" s="42" t="s">
        <v>131</v>
      </c>
      <c r="E3244" s="43">
        <v>898.45</v>
      </c>
      <c r="F3244" s="43">
        <v>130.11000000000001</v>
      </c>
      <c r="G3244" s="43">
        <v>1028.56</v>
      </c>
      <c r="H3244" s="19">
        <f t="shared" si="50"/>
        <v>9</v>
      </c>
    </row>
    <row r="3245" spans="1:8" ht="30" x14ac:dyDescent="0.25">
      <c r="A3245" s="40" t="s">
        <v>6521</v>
      </c>
      <c r="B3245" s="40"/>
      <c r="C3245" s="41" t="s">
        <v>6522</v>
      </c>
      <c r="D3245" s="42" t="s">
        <v>131</v>
      </c>
      <c r="E3245" s="43">
        <v>982.67</v>
      </c>
      <c r="F3245" s="43">
        <v>143.12</v>
      </c>
      <c r="G3245" s="43">
        <v>1125.79</v>
      </c>
      <c r="H3245" s="19">
        <f t="shared" si="50"/>
        <v>9</v>
      </c>
    </row>
    <row r="3246" spans="1:8" ht="30" x14ac:dyDescent="0.25">
      <c r="A3246" s="40" t="s">
        <v>6523</v>
      </c>
      <c r="B3246" s="40"/>
      <c r="C3246" s="41" t="s">
        <v>6524</v>
      </c>
      <c r="D3246" s="42" t="s">
        <v>131</v>
      </c>
      <c r="E3246" s="43">
        <v>1429.8</v>
      </c>
      <c r="F3246" s="43">
        <v>151.80000000000001</v>
      </c>
      <c r="G3246" s="43">
        <v>1581.6</v>
      </c>
      <c r="H3246" s="19">
        <f t="shared" si="50"/>
        <v>9</v>
      </c>
    </row>
    <row r="3247" spans="1:8" x14ac:dyDescent="0.25">
      <c r="A3247" s="40" t="s">
        <v>6525</v>
      </c>
      <c r="B3247" s="40"/>
      <c r="C3247" s="41" t="s">
        <v>6526</v>
      </c>
      <c r="D3247" s="42"/>
      <c r="E3247" s="43"/>
      <c r="F3247" s="43"/>
      <c r="G3247" s="43"/>
      <c r="H3247" s="19">
        <f t="shared" si="50"/>
        <v>5</v>
      </c>
    </row>
    <row r="3248" spans="1:8" x14ac:dyDescent="0.25">
      <c r="A3248" s="40" t="s">
        <v>6527</v>
      </c>
      <c r="B3248" s="40"/>
      <c r="C3248" s="41" t="s">
        <v>6528</v>
      </c>
      <c r="D3248" s="42" t="s">
        <v>131</v>
      </c>
      <c r="E3248" s="43">
        <v>163.63</v>
      </c>
      <c r="F3248" s="43">
        <v>14.11</v>
      </c>
      <c r="G3248" s="43">
        <v>177.74</v>
      </c>
      <c r="H3248" s="19">
        <f t="shared" si="50"/>
        <v>9</v>
      </c>
    </row>
    <row r="3249" spans="1:8" x14ac:dyDescent="0.25">
      <c r="A3249" s="40" t="s">
        <v>6529</v>
      </c>
      <c r="B3249" s="40"/>
      <c r="C3249" s="41" t="s">
        <v>6530</v>
      </c>
      <c r="D3249" s="42" t="s">
        <v>131</v>
      </c>
      <c r="E3249" s="43">
        <v>232.35</v>
      </c>
      <c r="F3249" s="43">
        <v>21.17</v>
      </c>
      <c r="G3249" s="43">
        <v>253.52</v>
      </c>
      <c r="H3249" s="19">
        <f t="shared" si="50"/>
        <v>9</v>
      </c>
    </row>
    <row r="3250" spans="1:8" x14ac:dyDescent="0.25">
      <c r="A3250" s="40" t="s">
        <v>6531</v>
      </c>
      <c r="B3250" s="40"/>
      <c r="C3250" s="41" t="s">
        <v>6532</v>
      </c>
      <c r="D3250" s="42" t="s">
        <v>131</v>
      </c>
      <c r="E3250" s="43">
        <v>291.24</v>
      </c>
      <c r="F3250" s="43">
        <v>24.7</v>
      </c>
      <c r="G3250" s="43">
        <v>315.94</v>
      </c>
      <c r="H3250" s="19">
        <f t="shared" si="50"/>
        <v>9</v>
      </c>
    </row>
    <row r="3251" spans="1:8" x14ac:dyDescent="0.25">
      <c r="A3251" s="40" t="s">
        <v>6533</v>
      </c>
      <c r="B3251" s="40"/>
      <c r="C3251" s="41" t="s">
        <v>6534</v>
      </c>
      <c r="D3251" s="42" t="s">
        <v>131</v>
      </c>
      <c r="E3251" s="43">
        <v>401.85</v>
      </c>
      <c r="F3251" s="43">
        <v>28.22</v>
      </c>
      <c r="G3251" s="43">
        <v>430.07</v>
      </c>
      <c r="H3251" s="19">
        <f t="shared" si="50"/>
        <v>9</v>
      </c>
    </row>
    <row r="3252" spans="1:8" x14ac:dyDescent="0.25">
      <c r="A3252" s="40" t="s">
        <v>6535</v>
      </c>
      <c r="B3252" s="40"/>
      <c r="C3252" s="41" t="s">
        <v>6536</v>
      </c>
      <c r="D3252" s="42" t="s">
        <v>131</v>
      </c>
      <c r="E3252" s="43">
        <v>476.16</v>
      </c>
      <c r="F3252" s="43">
        <v>35.28</v>
      </c>
      <c r="G3252" s="43">
        <v>511.44</v>
      </c>
      <c r="H3252" s="19">
        <f t="shared" si="50"/>
        <v>9</v>
      </c>
    </row>
    <row r="3253" spans="1:8" x14ac:dyDescent="0.25">
      <c r="A3253" s="40" t="s">
        <v>6537</v>
      </c>
      <c r="B3253" s="40"/>
      <c r="C3253" s="41" t="s">
        <v>6538</v>
      </c>
      <c r="D3253" s="42" t="s">
        <v>131</v>
      </c>
      <c r="E3253" s="43">
        <v>697.96</v>
      </c>
      <c r="F3253" s="43">
        <v>42.34</v>
      </c>
      <c r="G3253" s="43">
        <v>740.3</v>
      </c>
      <c r="H3253" s="19">
        <f t="shared" si="50"/>
        <v>9</v>
      </c>
    </row>
    <row r="3254" spans="1:8" x14ac:dyDescent="0.25">
      <c r="A3254" s="40" t="s">
        <v>6539</v>
      </c>
      <c r="B3254" s="40"/>
      <c r="C3254" s="41" t="s">
        <v>6540</v>
      </c>
      <c r="D3254" s="42" t="s">
        <v>131</v>
      </c>
      <c r="E3254" s="43">
        <v>704.72</v>
      </c>
      <c r="F3254" s="43">
        <v>52.92</v>
      </c>
      <c r="G3254" s="43">
        <v>757.64</v>
      </c>
      <c r="H3254" s="19">
        <f t="shared" si="50"/>
        <v>9</v>
      </c>
    </row>
    <row r="3255" spans="1:8" x14ac:dyDescent="0.25">
      <c r="A3255" s="40" t="s">
        <v>6541</v>
      </c>
      <c r="B3255" s="40"/>
      <c r="C3255" s="41" t="s">
        <v>6542</v>
      </c>
      <c r="D3255" s="42" t="s">
        <v>131</v>
      </c>
      <c r="E3255" s="43">
        <v>972.22</v>
      </c>
      <c r="F3255" s="43">
        <v>105.84</v>
      </c>
      <c r="G3255" s="43">
        <v>1078.06</v>
      </c>
      <c r="H3255" s="19">
        <f t="shared" si="50"/>
        <v>9</v>
      </c>
    </row>
    <row r="3256" spans="1:8" x14ac:dyDescent="0.25">
      <c r="A3256" s="40" t="s">
        <v>6543</v>
      </c>
      <c r="B3256" s="40"/>
      <c r="C3256" s="41" t="s">
        <v>6544</v>
      </c>
      <c r="D3256" s="42"/>
      <c r="E3256" s="43"/>
      <c r="F3256" s="43"/>
      <c r="G3256" s="43"/>
      <c r="H3256" s="19">
        <f t="shared" si="50"/>
        <v>5</v>
      </c>
    </row>
    <row r="3257" spans="1:8" x14ac:dyDescent="0.25">
      <c r="A3257" s="40" t="s">
        <v>6545</v>
      </c>
      <c r="B3257" s="40"/>
      <c r="C3257" s="41" t="s">
        <v>6546</v>
      </c>
      <c r="D3257" s="42" t="s">
        <v>131</v>
      </c>
      <c r="E3257" s="43">
        <v>73.52</v>
      </c>
      <c r="F3257" s="43">
        <v>36</v>
      </c>
      <c r="G3257" s="43">
        <v>109.52</v>
      </c>
      <c r="H3257" s="19">
        <f t="shared" si="50"/>
        <v>9</v>
      </c>
    </row>
    <row r="3258" spans="1:8" x14ac:dyDescent="0.25">
      <c r="A3258" s="40" t="s">
        <v>6547</v>
      </c>
      <c r="B3258" s="40"/>
      <c r="C3258" s="41" t="s">
        <v>6548</v>
      </c>
      <c r="D3258" s="42"/>
      <c r="E3258" s="43"/>
      <c r="F3258" s="43"/>
      <c r="G3258" s="43"/>
      <c r="H3258" s="19">
        <f t="shared" si="50"/>
        <v>5</v>
      </c>
    </row>
    <row r="3259" spans="1:8" ht="30" x14ac:dyDescent="0.25">
      <c r="A3259" s="40" t="s">
        <v>6549</v>
      </c>
      <c r="B3259" s="40"/>
      <c r="C3259" s="41" t="s">
        <v>6550</v>
      </c>
      <c r="D3259" s="42" t="s">
        <v>131</v>
      </c>
      <c r="E3259" s="43">
        <v>148.94</v>
      </c>
      <c r="F3259" s="43">
        <v>21.69</v>
      </c>
      <c r="G3259" s="43">
        <v>170.63</v>
      </c>
      <c r="H3259" s="19">
        <f t="shared" si="50"/>
        <v>9</v>
      </c>
    </row>
    <row r="3260" spans="1:8" ht="30" x14ac:dyDescent="0.25">
      <c r="A3260" s="40" t="s">
        <v>6551</v>
      </c>
      <c r="B3260" s="40"/>
      <c r="C3260" s="41" t="s">
        <v>6552</v>
      </c>
      <c r="D3260" s="42" t="s">
        <v>131</v>
      </c>
      <c r="E3260" s="43">
        <v>199.99</v>
      </c>
      <c r="F3260" s="43">
        <v>21.69</v>
      </c>
      <c r="G3260" s="43">
        <v>221.68</v>
      </c>
      <c r="H3260" s="19">
        <f t="shared" si="50"/>
        <v>9</v>
      </c>
    </row>
    <row r="3261" spans="1:8" ht="30" x14ac:dyDescent="0.25">
      <c r="A3261" s="40" t="s">
        <v>6553</v>
      </c>
      <c r="B3261" s="40"/>
      <c r="C3261" s="41" t="s">
        <v>6554</v>
      </c>
      <c r="D3261" s="42" t="s">
        <v>131</v>
      </c>
      <c r="E3261" s="43">
        <v>252.54</v>
      </c>
      <c r="F3261" s="43">
        <v>30.51</v>
      </c>
      <c r="G3261" s="43">
        <v>283.05</v>
      </c>
      <c r="H3261" s="19">
        <f t="shared" si="50"/>
        <v>9</v>
      </c>
    </row>
    <row r="3262" spans="1:8" ht="30" x14ac:dyDescent="0.25">
      <c r="A3262" s="40" t="s">
        <v>6555</v>
      </c>
      <c r="B3262" s="40"/>
      <c r="C3262" s="41" t="s">
        <v>6556</v>
      </c>
      <c r="D3262" s="42" t="s">
        <v>131</v>
      </c>
      <c r="E3262" s="43">
        <v>308.52</v>
      </c>
      <c r="F3262" s="43">
        <v>30.51</v>
      </c>
      <c r="G3262" s="43">
        <v>339.03</v>
      </c>
      <c r="H3262" s="19">
        <f t="shared" si="50"/>
        <v>9</v>
      </c>
    </row>
    <row r="3263" spans="1:8" ht="30" x14ac:dyDescent="0.25">
      <c r="A3263" s="40" t="s">
        <v>6557</v>
      </c>
      <c r="B3263" s="40"/>
      <c r="C3263" s="41" t="s">
        <v>6558</v>
      </c>
      <c r="D3263" s="42" t="s">
        <v>131</v>
      </c>
      <c r="E3263" s="43">
        <v>565.25</v>
      </c>
      <c r="F3263" s="43">
        <v>30.51</v>
      </c>
      <c r="G3263" s="43">
        <v>595.76</v>
      </c>
      <c r="H3263" s="19">
        <f t="shared" si="50"/>
        <v>9</v>
      </c>
    </row>
    <row r="3264" spans="1:8" ht="30" x14ac:dyDescent="0.25">
      <c r="A3264" s="40" t="s">
        <v>6559</v>
      </c>
      <c r="B3264" s="40"/>
      <c r="C3264" s="41" t="s">
        <v>6560</v>
      </c>
      <c r="D3264" s="42" t="s">
        <v>21</v>
      </c>
      <c r="E3264" s="43">
        <v>77.87</v>
      </c>
      <c r="F3264" s="43">
        <v>17.350000000000001</v>
      </c>
      <c r="G3264" s="43">
        <v>95.22</v>
      </c>
      <c r="H3264" s="19">
        <f t="shared" si="50"/>
        <v>9</v>
      </c>
    </row>
    <row r="3265" spans="1:8" ht="30" x14ac:dyDescent="0.25">
      <c r="A3265" s="40" t="s">
        <v>6561</v>
      </c>
      <c r="B3265" s="40"/>
      <c r="C3265" s="41" t="s">
        <v>6562</v>
      </c>
      <c r="D3265" s="42" t="s">
        <v>21</v>
      </c>
      <c r="E3265" s="43">
        <v>89.45</v>
      </c>
      <c r="F3265" s="43">
        <v>17.350000000000001</v>
      </c>
      <c r="G3265" s="43">
        <v>106.8</v>
      </c>
      <c r="H3265" s="19">
        <f t="shared" si="50"/>
        <v>9</v>
      </c>
    </row>
    <row r="3266" spans="1:8" ht="30" x14ac:dyDescent="0.25">
      <c r="A3266" s="40" t="s">
        <v>6563</v>
      </c>
      <c r="B3266" s="40"/>
      <c r="C3266" s="41" t="s">
        <v>6564</v>
      </c>
      <c r="D3266" s="42" t="s">
        <v>21</v>
      </c>
      <c r="E3266" s="43">
        <v>104.85</v>
      </c>
      <c r="F3266" s="43">
        <v>21.69</v>
      </c>
      <c r="G3266" s="43">
        <v>126.54</v>
      </c>
      <c r="H3266" s="19">
        <f t="shared" si="50"/>
        <v>9</v>
      </c>
    </row>
    <row r="3267" spans="1:8" ht="30" x14ac:dyDescent="0.25">
      <c r="A3267" s="40" t="s">
        <v>6565</v>
      </c>
      <c r="B3267" s="40"/>
      <c r="C3267" s="41" t="s">
        <v>6566</v>
      </c>
      <c r="D3267" s="42" t="s">
        <v>21</v>
      </c>
      <c r="E3267" s="43">
        <v>184.25</v>
      </c>
      <c r="F3267" s="43">
        <v>21.69</v>
      </c>
      <c r="G3267" s="43">
        <v>205.94</v>
      </c>
      <c r="H3267" s="19">
        <f t="shared" si="50"/>
        <v>9</v>
      </c>
    </row>
    <row r="3268" spans="1:8" ht="30" x14ac:dyDescent="0.25">
      <c r="A3268" s="40" t="s">
        <v>6567</v>
      </c>
      <c r="B3268" s="40"/>
      <c r="C3268" s="41" t="s">
        <v>6568</v>
      </c>
      <c r="D3268" s="42" t="s">
        <v>21</v>
      </c>
      <c r="E3268" s="43">
        <v>257.81</v>
      </c>
      <c r="F3268" s="43">
        <v>21.69</v>
      </c>
      <c r="G3268" s="43">
        <v>279.5</v>
      </c>
      <c r="H3268" s="19">
        <f t="shared" si="50"/>
        <v>9</v>
      </c>
    </row>
    <row r="3269" spans="1:8" ht="30" x14ac:dyDescent="0.25">
      <c r="A3269" s="40" t="s">
        <v>6569</v>
      </c>
      <c r="B3269" s="40"/>
      <c r="C3269" s="41" t="s">
        <v>6570</v>
      </c>
      <c r="D3269" s="42" t="s">
        <v>334</v>
      </c>
      <c r="E3269" s="43">
        <v>1029.01</v>
      </c>
      <c r="F3269" s="43">
        <v>17.350000000000001</v>
      </c>
      <c r="G3269" s="43">
        <v>1046.3599999999999</v>
      </c>
      <c r="H3269" s="19">
        <f t="shared" si="50"/>
        <v>9</v>
      </c>
    </row>
    <row r="3270" spans="1:8" ht="30" x14ac:dyDescent="0.25">
      <c r="A3270" s="40" t="s">
        <v>6571</v>
      </c>
      <c r="B3270" s="40"/>
      <c r="C3270" s="41" t="s">
        <v>6572</v>
      </c>
      <c r="D3270" s="42" t="s">
        <v>334</v>
      </c>
      <c r="E3270" s="43">
        <v>1142</v>
      </c>
      <c r="F3270" s="43">
        <v>17.350000000000001</v>
      </c>
      <c r="G3270" s="43">
        <v>1159.3499999999999</v>
      </c>
      <c r="H3270" s="19">
        <f t="shared" si="50"/>
        <v>9</v>
      </c>
    </row>
    <row r="3271" spans="1:8" ht="30" x14ac:dyDescent="0.25">
      <c r="A3271" s="40" t="s">
        <v>6573</v>
      </c>
      <c r="B3271" s="40"/>
      <c r="C3271" s="41" t="s">
        <v>6574</v>
      </c>
      <c r="D3271" s="42" t="s">
        <v>334</v>
      </c>
      <c r="E3271" s="43">
        <v>1114.49</v>
      </c>
      <c r="F3271" s="43">
        <v>21.69</v>
      </c>
      <c r="G3271" s="43">
        <v>1136.18</v>
      </c>
      <c r="H3271" s="19">
        <f t="shared" si="50"/>
        <v>9</v>
      </c>
    </row>
    <row r="3272" spans="1:8" ht="30" x14ac:dyDescent="0.25">
      <c r="A3272" s="40" t="s">
        <v>6575</v>
      </c>
      <c r="B3272" s="40"/>
      <c r="C3272" s="41" t="s">
        <v>6576</v>
      </c>
      <c r="D3272" s="42" t="s">
        <v>334</v>
      </c>
      <c r="E3272" s="43">
        <v>1121.43</v>
      </c>
      <c r="F3272" s="43">
        <v>21.69</v>
      </c>
      <c r="G3272" s="43">
        <v>1143.1199999999999</v>
      </c>
      <c r="H3272" s="19">
        <f t="shared" si="50"/>
        <v>9</v>
      </c>
    </row>
    <row r="3273" spans="1:8" ht="30" x14ac:dyDescent="0.25">
      <c r="A3273" s="40" t="s">
        <v>6577</v>
      </c>
      <c r="B3273" s="40"/>
      <c r="C3273" s="41" t="s">
        <v>6578</v>
      </c>
      <c r="D3273" s="42" t="s">
        <v>334</v>
      </c>
      <c r="E3273" s="43">
        <v>1492.1</v>
      </c>
      <c r="F3273" s="43">
        <v>21.69</v>
      </c>
      <c r="G3273" s="43">
        <v>1513.79</v>
      </c>
      <c r="H3273" s="19">
        <f t="shared" ref="H3273:H3336" si="51">LEN(A3273)</f>
        <v>9</v>
      </c>
    </row>
    <row r="3274" spans="1:8" ht="30" x14ac:dyDescent="0.25">
      <c r="A3274" s="40" t="s">
        <v>6579</v>
      </c>
      <c r="B3274" s="40"/>
      <c r="C3274" s="41" t="s">
        <v>6580</v>
      </c>
      <c r="D3274" s="42" t="s">
        <v>334</v>
      </c>
      <c r="E3274" s="43">
        <v>2109.96</v>
      </c>
      <c r="F3274" s="43">
        <v>21.69</v>
      </c>
      <c r="G3274" s="43">
        <v>2131.65</v>
      </c>
      <c r="H3274" s="19">
        <f t="shared" si="51"/>
        <v>9</v>
      </c>
    </row>
    <row r="3275" spans="1:8" ht="30" x14ac:dyDescent="0.25">
      <c r="A3275" s="40" t="s">
        <v>6581</v>
      </c>
      <c r="B3275" s="40"/>
      <c r="C3275" s="41" t="s">
        <v>6582</v>
      </c>
      <c r="D3275" s="42" t="s">
        <v>131</v>
      </c>
      <c r="E3275" s="43">
        <v>259.95999999999998</v>
      </c>
      <c r="F3275" s="43">
        <v>30.51</v>
      </c>
      <c r="G3275" s="43">
        <v>290.47000000000003</v>
      </c>
      <c r="H3275" s="19">
        <f t="shared" si="51"/>
        <v>9</v>
      </c>
    </row>
    <row r="3276" spans="1:8" ht="30" x14ac:dyDescent="0.25">
      <c r="A3276" s="40" t="s">
        <v>6583</v>
      </c>
      <c r="B3276" s="40"/>
      <c r="C3276" s="41" t="s">
        <v>6584</v>
      </c>
      <c r="D3276" s="42" t="s">
        <v>131</v>
      </c>
      <c r="E3276" s="43">
        <v>825.64</v>
      </c>
      <c r="F3276" s="43">
        <v>30.51</v>
      </c>
      <c r="G3276" s="43">
        <v>856.15</v>
      </c>
      <c r="H3276" s="19">
        <f t="shared" si="51"/>
        <v>9</v>
      </c>
    </row>
    <row r="3277" spans="1:8" x14ac:dyDescent="0.25">
      <c r="A3277" s="40" t="s">
        <v>6585</v>
      </c>
      <c r="B3277" s="40"/>
      <c r="C3277" s="41" t="s">
        <v>6586</v>
      </c>
      <c r="D3277" s="42" t="s">
        <v>21</v>
      </c>
      <c r="E3277" s="43">
        <v>138.77000000000001</v>
      </c>
      <c r="F3277" s="43">
        <v>17.350000000000001</v>
      </c>
      <c r="G3277" s="43">
        <v>156.12</v>
      </c>
      <c r="H3277" s="19">
        <f t="shared" si="51"/>
        <v>9</v>
      </c>
    </row>
    <row r="3278" spans="1:8" x14ac:dyDescent="0.25">
      <c r="A3278" s="40" t="s">
        <v>6587</v>
      </c>
      <c r="B3278" s="40"/>
      <c r="C3278" s="41" t="s">
        <v>6588</v>
      </c>
      <c r="D3278" s="42" t="s">
        <v>21</v>
      </c>
      <c r="E3278" s="43">
        <v>182.76</v>
      </c>
      <c r="F3278" s="43">
        <v>17.350000000000001</v>
      </c>
      <c r="G3278" s="43">
        <v>200.11</v>
      </c>
      <c r="H3278" s="19">
        <f t="shared" si="51"/>
        <v>9</v>
      </c>
    </row>
    <row r="3279" spans="1:8" x14ac:dyDescent="0.25">
      <c r="A3279" s="40" t="s">
        <v>6589</v>
      </c>
      <c r="B3279" s="40"/>
      <c r="C3279" s="41" t="s">
        <v>6590</v>
      </c>
      <c r="D3279" s="42" t="s">
        <v>21</v>
      </c>
      <c r="E3279" s="43">
        <v>194.25</v>
      </c>
      <c r="F3279" s="43">
        <v>21.69</v>
      </c>
      <c r="G3279" s="43">
        <v>215.94</v>
      </c>
      <c r="H3279" s="19">
        <f t="shared" si="51"/>
        <v>9</v>
      </c>
    </row>
    <row r="3280" spans="1:8" x14ac:dyDescent="0.25">
      <c r="A3280" s="40" t="s">
        <v>6591</v>
      </c>
      <c r="B3280" s="40"/>
      <c r="C3280" s="41" t="s">
        <v>6592</v>
      </c>
      <c r="D3280" s="42" t="s">
        <v>21</v>
      </c>
      <c r="E3280" s="43">
        <v>295.51</v>
      </c>
      <c r="F3280" s="43">
        <v>21.69</v>
      </c>
      <c r="G3280" s="43">
        <v>317.2</v>
      </c>
      <c r="H3280" s="19">
        <f t="shared" si="51"/>
        <v>9</v>
      </c>
    </row>
    <row r="3281" spans="1:8" x14ac:dyDescent="0.25">
      <c r="A3281" s="40" t="s">
        <v>6593</v>
      </c>
      <c r="B3281" s="40"/>
      <c r="C3281" s="41" t="s">
        <v>6594</v>
      </c>
      <c r="D3281" s="42" t="s">
        <v>21</v>
      </c>
      <c r="E3281" s="43">
        <v>314.02999999999997</v>
      </c>
      <c r="F3281" s="43">
        <v>21.69</v>
      </c>
      <c r="G3281" s="43">
        <v>335.72</v>
      </c>
      <c r="H3281" s="19">
        <f t="shared" si="51"/>
        <v>9</v>
      </c>
    </row>
    <row r="3282" spans="1:8" x14ac:dyDescent="0.25">
      <c r="A3282" s="40" t="s">
        <v>6595</v>
      </c>
      <c r="B3282" s="40"/>
      <c r="C3282" s="41" t="s">
        <v>6596</v>
      </c>
      <c r="D3282" s="42" t="s">
        <v>21</v>
      </c>
      <c r="E3282" s="43">
        <v>672.69</v>
      </c>
      <c r="F3282" s="43">
        <v>21.69</v>
      </c>
      <c r="G3282" s="43">
        <v>694.38</v>
      </c>
      <c r="H3282" s="19">
        <f t="shared" si="51"/>
        <v>9</v>
      </c>
    </row>
    <row r="3283" spans="1:8" x14ac:dyDescent="0.25">
      <c r="A3283" s="40" t="s">
        <v>6597</v>
      </c>
      <c r="B3283" s="40"/>
      <c r="C3283" s="41" t="s">
        <v>6598</v>
      </c>
      <c r="D3283" s="42" t="s">
        <v>21</v>
      </c>
      <c r="E3283" s="43">
        <v>195.56</v>
      </c>
      <c r="F3283" s="43">
        <v>17.350000000000001</v>
      </c>
      <c r="G3283" s="43">
        <v>212.91</v>
      </c>
      <c r="H3283" s="19">
        <f t="shared" si="51"/>
        <v>9</v>
      </c>
    </row>
    <row r="3284" spans="1:8" x14ac:dyDescent="0.25">
      <c r="A3284" s="40" t="s">
        <v>6599</v>
      </c>
      <c r="B3284" s="40"/>
      <c r="C3284" s="41" t="s">
        <v>6600</v>
      </c>
      <c r="D3284" s="42" t="s">
        <v>21</v>
      </c>
      <c r="E3284" s="43">
        <v>199.14</v>
      </c>
      <c r="F3284" s="43">
        <v>17.350000000000001</v>
      </c>
      <c r="G3284" s="43">
        <v>216.49</v>
      </c>
      <c r="H3284" s="19">
        <f t="shared" si="51"/>
        <v>9</v>
      </c>
    </row>
    <row r="3285" spans="1:8" x14ac:dyDescent="0.25">
      <c r="A3285" s="40" t="s">
        <v>6601</v>
      </c>
      <c r="B3285" s="40"/>
      <c r="C3285" s="41" t="s">
        <v>6602</v>
      </c>
      <c r="D3285" s="42" t="s">
        <v>21</v>
      </c>
      <c r="E3285" s="43">
        <v>216.72</v>
      </c>
      <c r="F3285" s="43">
        <v>21.69</v>
      </c>
      <c r="G3285" s="43">
        <v>238.41</v>
      </c>
      <c r="H3285" s="19">
        <f t="shared" si="51"/>
        <v>9</v>
      </c>
    </row>
    <row r="3286" spans="1:8" x14ac:dyDescent="0.25">
      <c r="A3286" s="40" t="s">
        <v>6603</v>
      </c>
      <c r="B3286" s="40"/>
      <c r="C3286" s="41" t="s">
        <v>6604</v>
      </c>
      <c r="D3286" s="42" t="s">
        <v>21</v>
      </c>
      <c r="E3286" s="43">
        <v>336.92</v>
      </c>
      <c r="F3286" s="43">
        <v>21.69</v>
      </c>
      <c r="G3286" s="43">
        <v>358.61</v>
      </c>
      <c r="H3286" s="19">
        <f t="shared" si="51"/>
        <v>9</v>
      </c>
    </row>
    <row r="3287" spans="1:8" x14ac:dyDescent="0.25">
      <c r="A3287" s="40" t="s">
        <v>6605</v>
      </c>
      <c r="B3287" s="40"/>
      <c r="C3287" s="41" t="s">
        <v>6606</v>
      </c>
      <c r="D3287" s="42" t="s">
        <v>21</v>
      </c>
      <c r="E3287" s="43">
        <v>491.9</v>
      </c>
      <c r="F3287" s="43">
        <v>21.69</v>
      </c>
      <c r="G3287" s="43">
        <v>513.59</v>
      </c>
      <c r="H3287" s="19">
        <f t="shared" si="51"/>
        <v>9</v>
      </c>
    </row>
    <row r="3288" spans="1:8" x14ac:dyDescent="0.25">
      <c r="A3288" s="40" t="s">
        <v>6607</v>
      </c>
      <c r="B3288" s="40"/>
      <c r="C3288" s="41" t="s">
        <v>6608</v>
      </c>
      <c r="D3288" s="42" t="s">
        <v>21</v>
      </c>
      <c r="E3288" s="43">
        <v>199.57</v>
      </c>
      <c r="F3288" s="43">
        <v>17.350000000000001</v>
      </c>
      <c r="G3288" s="43">
        <v>216.92</v>
      </c>
      <c r="H3288" s="19">
        <f t="shared" si="51"/>
        <v>9</v>
      </c>
    </row>
    <row r="3289" spans="1:8" x14ac:dyDescent="0.25">
      <c r="A3289" s="40" t="s">
        <v>6609</v>
      </c>
      <c r="B3289" s="40"/>
      <c r="C3289" s="41" t="s">
        <v>6610</v>
      </c>
      <c r="D3289" s="42" t="s">
        <v>21</v>
      </c>
      <c r="E3289" s="43">
        <v>253.22</v>
      </c>
      <c r="F3289" s="43">
        <v>17.350000000000001</v>
      </c>
      <c r="G3289" s="43">
        <v>270.57</v>
      </c>
      <c r="H3289" s="19">
        <f t="shared" si="51"/>
        <v>9</v>
      </c>
    </row>
    <row r="3290" spans="1:8" x14ac:dyDescent="0.25">
      <c r="A3290" s="40" t="s">
        <v>6611</v>
      </c>
      <c r="B3290" s="40"/>
      <c r="C3290" s="41" t="s">
        <v>6612</v>
      </c>
      <c r="D3290" s="42" t="s">
        <v>21</v>
      </c>
      <c r="E3290" s="43">
        <v>271.39</v>
      </c>
      <c r="F3290" s="43">
        <v>17.350000000000001</v>
      </c>
      <c r="G3290" s="43">
        <v>288.74</v>
      </c>
      <c r="H3290" s="19">
        <f t="shared" si="51"/>
        <v>9</v>
      </c>
    </row>
    <row r="3291" spans="1:8" x14ac:dyDescent="0.25">
      <c r="A3291" s="40" t="s">
        <v>6613</v>
      </c>
      <c r="B3291" s="40"/>
      <c r="C3291" s="41" t="s">
        <v>6614</v>
      </c>
      <c r="D3291" s="42" t="s">
        <v>21</v>
      </c>
      <c r="E3291" s="43">
        <v>330.61</v>
      </c>
      <c r="F3291" s="43">
        <v>21.69</v>
      </c>
      <c r="G3291" s="43">
        <v>352.3</v>
      </c>
      <c r="H3291" s="19">
        <f t="shared" si="51"/>
        <v>9</v>
      </c>
    </row>
    <row r="3292" spans="1:8" x14ac:dyDescent="0.25">
      <c r="A3292" s="40" t="s">
        <v>6615</v>
      </c>
      <c r="B3292" s="40"/>
      <c r="C3292" s="41" t="s">
        <v>6616</v>
      </c>
      <c r="D3292" s="42" t="s">
        <v>21</v>
      </c>
      <c r="E3292" s="43">
        <v>367.81</v>
      </c>
      <c r="F3292" s="43">
        <v>21.69</v>
      </c>
      <c r="G3292" s="43">
        <v>389.5</v>
      </c>
      <c r="H3292" s="19">
        <f t="shared" si="51"/>
        <v>9</v>
      </c>
    </row>
    <row r="3293" spans="1:8" x14ac:dyDescent="0.25">
      <c r="A3293" s="40" t="s">
        <v>6617</v>
      </c>
      <c r="B3293" s="40"/>
      <c r="C3293" s="41" t="s">
        <v>6618</v>
      </c>
      <c r="D3293" s="42" t="s">
        <v>21</v>
      </c>
      <c r="E3293" s="43">
        <v>923.17</v>
      </c>
      <c r="F3293" s="43">
        <v>21.69</v>
      </c>
      <c r="G3293" s="43">
        <v>944.86</v>
      </c>
      <c r="H3293" s="19">
        <f t="shared" si="51"/>
        <v>9</v>
      </c>
    </row>
    <row r="3294" spans="1:8" ht="30" x14ac:dyDescent="0.25">
      <c r="A3294" s="40" t="s">
        <v>6619</v>
      </c>
      <c r="B3294" s="40"/>
      <c r="C3294" s="41" t="s">
        <v>6620</v>
      </c>
      <c r="D3294" s="42" t="s">
        <v>21</v>
      </c>
      <c r="E3294" s="43">
        <v>159.07</v>
      </c>
      <c r="F3294" s="43">
        <v>21.69</v>
      </c>
      <c r="G3294" s="43">
        <v>180.76</v>
      </c>
      <c r="H3294" s="19">
        <f t="shared" si="51"/>
        <v>9</v>
      </c>
    </row>
    <row r="3295" spans="1:8" ht="30" x14ac:dyDescent="0.25">
      <c r="A3295" s="40" t="s">
        <v>6621</v>
      </c>
      <c r="B3295" s="40"/>
      <c r="C3295" s="41" t="s">
        <v>6622</v>
      </c>
      <c r="D3295" s="42" t="s">
        <v>21</v>
      </c>
      <c r="E3295" s="43">
        <v>544.70000000000005</v>
      </c>
      <c r="F3295" s="43">
        <v>21.69</v>
      </c>
      <c r="G3295" s="43">
        <v>566.39</v>
      </c>
      <c r="H3295" s="19">
        <f t="shared" si="51"/>
        <v>9</v>
      </c>
    </row>
    <row r="3296" spans="1:8" ht="30" x14ac:dyDescent="0.25">
      <c r="A3296" s="40" t="s">
        <v>6623</v>
      </c>
      <c r="B3296" s="40"/>
      <c r="C3296" s="41" t="s">
        <v>6624</v>
      </c>
      <c r="D3296" s="42" t="s">
        <v>21</v>
      </c>
      <c r="E3296" s="43">
        <v>163.80000000000001</v>
      </c>
      <c r="F3296" s="43">
        <v>17.350000000000001</v>
      </c>
      <c r="G3296" s="43">
        <v>181.15</v>
      </c>
      <c r="H3296" s="19">
        <f t="shared" si="51"/>
        <v>9</v>
      </c>
    </row>
    <row r="3297" spans="1:8" ht="30" x14ac:dyDescent="0.25">
      <c r="A3297" s="40" t="s">
        <v>6625</v>
      </c>
      <c r="B3297" s="40"/>
      <c r="C3297" s="41" t="s">
        <v>6626</v>
      </c>
      <c r="D3297" s="42" t="s">
        <v>21</v>
      </c>
      <c r="E3297" s="43">
        <v>187.25</v>
      </c>
      <c r="F3297" s="43">
        <v>21.69</v>
      </c>
      <c r="G3297" s="43">
        <v>208.94</v>
      </c>
      <c r="H3297" s="19">
        <f t="shared" si="51"/>
        <v>9</v>
      </c>
    </row>
    <row r="3298" spans="1:8" ht="30" x14ac:dyDescent="0.25">
      <c r="A3298" s="40" t="s">
        <v>6627</v>
      </c>
      <c r="B3298" s="40"/>
      <c r="C3298" s="41" t="s">
        <v>6628</v>
      </c>
      <c r="D3298" s="42" t="s">
        <v>21</v>
      </c>
      <c r="E3298" s="43">
        <v>241.86</v>
      </c>
      <c r="F3298" s="43">
        <v>21.69</v>
      </c>
      <c r="G3298" s="43">
        <v>263.55</v>
      </c>
      <c r="H3298" s="19">
        <f t="shared" si="51"/>
        <v>9</v>
      </c>
    </row>
    <row r="3299" spans="1:8" ht="30" x14ac:dyDescent="0.25">
      <c r="A3299" s="40" t="s">
        <v>6629</v>
      </c>
      <c r="B3299" s="40"/>
      <c r="C3299" s="41" t="s">
        <v>6630</v>
      </c>
      <c r="D3299" s="42" t="s">
        <v>21</v>
      </c>
      <c r="E3299" s="43">
        <v>240.06</v>
      </c>
      <c r="F3299" s="43">
        <v>21.69</v>
      </c>
      <c r="G3299" s="43">
        <v>261.75</v>
      </c>
      <c r="H3299" s="19">
        <f t="shared" si="51"/>
        <v>9</v>
      </c>
    </row>
    <row r="3300" spans="1:8" ht="30" x14ac:dyDescent="0.25">
      <c r="A3300" s="40" t="s">
        <v>6631</v>
      </c>
      <c r="B3300" s="40"/>
      <c r="C3300" s="41" t="s">
        <v>6632</v>
      </c>
      <c r="D3300" s="42" t="s">
        <v>21</v>
      </c>
      <c r="E3300" s="43">
        <v>561.77</v>
      </c>
      <c r="F3300" s="43">
        <v>21.69</v>
      </c>
      <c r="G3300" s="43">
        <v>583.46</v>
      </c>
      <c r="H3300" s="19">
        <f t="shared" si="51"/>
        <v>9</v>
      </c>
    </row>
    <row r="3301" spans="1:8" ht="30" x14ac:dyDescent="0.25">
      <c r="A3301" s="40" t="s">
        <v>6633</v>
      </c>
      <c r="B3301" s="40"/>
      <c r="C3301" s="41" t="s">
        <v>6634</v>
      </c>
      <c r="D3301" s="42" t="s">
        <v>21</v>
      </c>
      <c r="E3301" s="43">
        <v>538.46</v>
      </c>
      <c r="F3301" s="43">
        <v>21.69</v>
      </c>
      <c r="G3301" s="43">
        <v>560.15</v>
      </c>
      <c r="H3301" s="19">
        <f t="shared" si="51"/>
        <v>9</v>
      </c>
    </row>
    <row r="3302" spans="1:8" ht="30" x14ac:dyDescent="0.25">
      <c r="A3302" s="40" t="s">
        <v>6635</v>
      </c>
      <c r="B3302" s="40"/>
      <c r="C3302" s="41" t="s">
        <v>6636</v>
      </c>
      <c r="D3302" s="42" t="s">
        <v>21</v>
      </c>
      <c r="E3302" s="43">
        <v>538.39</v>
      </c>
      <c r="F3302" s="43">
        <v>21.69</v>
      </c>
      <c r="G3302" s="43">
        <v>560.08000000000004</v>
      </c>
      <c r="H3302" s="19">
        <f t="shared" si="51"/>
        <v>9</v>
      </c>
    </row>
    <row r="3303" spans="1:8" ht="30" x14ac:dyDescent="0.25">
      <c r="A3303" s="40" t="s">
        <v>6637</v>
      </c>
      <c r="B3303" s="40"/>
      <c r="C3303" s="41" t="s">
        <v>6638</v>
      </c>
      <c r="D3303" s="42" t="s">
        <v>21</v>
      </c>
      <c r="E3303" s="43">
        <v>531.51</v>
      </c>
      <c r="F3303" s="43">
        <v>21.69</v>
      </c>
      <c r="G3303" s="43">
        <v>553.20000000000005</v>
      </c>
      <c r="H3303" s="19">
        <f t="shared" si="51"/>
        <v>9</v>
      </c>
    </row>
    <row r="3304" spans="1:8" ht="30" x14ac:dyDescent="0.25">
      <c r="A3304" s="40" t="s">
        <v>6639</v>
      </c>
      <c r="B3304" s="40"/>
      <c r="C3304" s="41" t="s">
        <v>6640</v>
      </c>
      <c r="D3304" s="42" t="s">
        <v>21</v>
      </c>
      <c r="E3304" s="43">
        <v>592.76</v>
      </c>
      <c r="F3304" s="43">
        <v>21.69</v>
      </c>
      <c r="G3304" s="43">
        <v>614.45000000000005</v>
      </c>
      <c r="H3304" s="19">
        <f t="shared" si="51"/>
        <v>9</v>
      </c>
    </row>
    <row r="3305" spans="1:8" ht="30" x14ac:dyDescent="0.25">
      <c r="A3305" s="40" t="s">
        <v>6641</v>
      </c>
      <c r="B3305" s="40"/>
      <c r="C3305" s="41" t="s">
        <v>6642</v>
      </c>
      <c r="D3305" s="42" t="s">
        <v>21</v>
      </c>
      <c r="E3305" s="43">
        <v>1197.83</v>
      </c>
      <c r="F3305" s="43">
        <v>21.69</v>
      </c>
      <c r="G3305" s="43">
        <v>1219.52</v>
      </c>
      <c r="H3305" s="19">
        <f t="shared" si="51"/>
        <v>9</v>
      </c>
    </row>
    <row r="3306" spans="1:8" x14ac:dyDescent="0.25">
      <c r="A3306" s="40" t="s">
        <v>6643</v>
      </c>
      <c r="B3306" s="40"/>
      <c r="C3306" s="41" t="s">
        <v>6644</v>
      </c>
      <c r="D3306" s="42" t="s">
        <v>21</v>
      </c>
      <c r="E3306" s="43">
        <v>508.92</v>
      </c>
      <c r="F3306" s="43">
        <v>17.350000000000001</v>
      </c>
      <c r="G3306" s="43">
        <v>526.27</v>
      </c>
      <c r="H3306" s="19">
        <f t="shared" si="51"/>
        <v>9</v>
      </c>
    </row>
    <row r="3307" spans="1:8" x14ac:dyDescent="0.25">
      <c r="A3307" s="40" t="s">
        <v>6645</v>
      </c>
      <c r="B3307" s="40"/>
      <c r="C3307" s="41" t="s">
        <v>6646</v>
      </c>
      <c r="D3307" s="42" t="s">
        <v>21</v>
      </c>
      <c r="E3307" s="43">
        <v>786.92</v>
      </c>
      <c r="F3307" s="43">
        <v>21.69</v>
      </c>
      <c r="G3307" s="43">
        <v>808.61</v>
      </c>
      <c r="H3307" s="19">
        <f t="shared" si="51"/>
        <v>9</v>
      </c>
    </row>
    <row r="3308" spans="1:8" x14ac:dyDescent="0.25">
      <c r="A3308" s="40" t="s">
        <v>6647</v>
      </c>
      <c r="B3308" s="40"/>
      <c r="C3308" s="41" t="s">
        <v>6648</v>
      </c>
      <c r="D3308" s="42" t="s">
        <v>21</v>
      </c>
      <c r="E3308" s="43">
        <v>1161.5999999999999</v>
      </c>
      <c r="F3308" s="43">
        <v>21.69</v>
      </c>
      <c r="G3308" s="43">
        <v>1183.29</v>
      </c>
      <c r="H3308" s="19">
        <f t="shared" si="51"/>
        <v>9</v>
      </c>
    </row>
    <row r="3309" spans="1:8" x14ac:dyDescent="0.25">
      <c r="A3309" s="40" t="s">
        <v>6649</v>
      </c>
      <c r="B3309" s="40"/>
      <c r="C3309" s="41" t="s">
        <v>6650</v>
      </c>
      <c r="D3309" s="42" t="s">
        <v>21</v>
      </c>
      <c r="E3309" s="43">
        <v>1439.13</v>
      </c>
      <c r="F3309" s="43">
        <v>21.69</v>
      </c>
      <c r="G3309" s="43">
        <v>1460.82</v>
      </c>
      <c r="H3309" s="19">
        <f t="shared" si="51"/>
        <v>9</v>
      </c>
    </row>
    <row r="3310" spans="1:8" x14ac:dyDescent="0.25">
      <c r="A3310" s="40" t="s">
        <v>6651</v>
      </c>
      <c r="B3310" s="40"/>
      <c r="C3310" s="41" t="s">
        <v>6652</v>
      </c>
      <c r="D3310" s="42" t="s">
        <v>21</v>
      </c>
      <c r="E3310" s="43">
        <v>2915.86</v>
      </c>
      <c r="F3310" s="43">
        <v>21.69</v>
      </c>
      <c r="G3310" s="43">
        <v>2937.55</v>
      </c>
      <c r="H3310" s="19">
        <f t="shared" si="51"/>
        <v>9</v>
      </c>
    </row>
    <row r="3311" spans="1:8" ht="45" x14ac:dyDescent="0.25">
      <c r="A3311" s="40" t="s">
        <v>6653</v>
      </c>
      <c r="B3311" s="40"/>
      <c r="C3311" s="41" t="s">
        <v>6654</v>
      </c>
      <c r="D3311" s="42" t="s">
        <v>21</v>
      </c>
      <c r="E3311" s="43">
        <v>220.21</v>
      </c>
      <c r="F3311" s="43">
        <v>17.350000000000001</v>
      </c>
      <c r="G3311" s="43">
        <v>237.56</v>
      </c>
      <c r="H3311" s="19">
        <f t="shared" si="51"/>
        <v>9</v>
      </c>
    </row>
    <row r="3312" spans="1:8" ht="45" x14ac:dyDescent="0.25">
      <c r="A3312" s="40" t="s">
        <v>6655</v>
      </c>
      <c r="B3312" s="40"/>
      <c r="C3312" s="41" t="s">
        <v>6656</v>
      </c>
      <c r="D3312" s="42" t="s">
        <v>21</v>
      </c>
      <c r="E3312" s="43">
        <v>300.23</v>
      </c>
      <c r="F3312" s="43">
        <v>17.350000000000001</v>
      </c>
      <c r="G3312" s="43">
        <v>317.58</v>
      </c>
      <c r="H3312" s="19">
        <f t="shared" si="51"/>
        <v>9</v>
      </c>
    </row>
    <row r="3313" spans="1:8" ht="45" x14ac:dyDescent="0.25">
      <c r="A3313" s="40" t="s">
        <v>6657</v>
      </c>
      <c r="B3313" s="40"/>
      <c r="C3313" s="41" t="s">
        <v>6658</v>
      </c>
      <c r="D3313" s="42" t="s">
        <v>21</v>
      </c>
      <c r="E3313" s="43">
        <v>588.79999999999995</v>
      </c>
      <c r="F3313" s="43">
        <v>21.69</v>
      </c>
      <c r="G3313" s="43">
        <v>610.49</v>
      </c>
      <c r="H3313" s="19">
        <f t="shared" si="51"/>
        <v>9</v>
      </c>
    </row>
    <row r="3314" spans="1:8" ht="45" x14ac:dyDescent="0.25">
      <c r="A3314" s="40" t="s">
        <v>6659</v>
      </c>
      <c r="B3314" s="40"/>
      <c r="C3314" s="41" t="s">
        <v>6660</v>
      </c>
      <c r="D3314" s="42" t="s">
        <v>21</v>
      </c>
      <c r="E3314" s="43">
        <v>581.49</v>
      </c>
      <c r="F3314" s="43">
        <v>21.69</v>
      </c>
      <c r="G3314" s="43">
        <v>603.17999999999995</v>
      </c>
      <c r="H3314" s="19">
        <f t="shared" si="51"/>
        <v>9</v>
      </c>
    </row>
    <row r="3315" spans="1:8" ht="45" x14ac:dyDescent="0.25">
      <c r="A3315" s="40" t="s">
        <v>6661</v>
      </c>
      <c r="B3315" s="40"/>
      <c r="C3315" s="41" t="s">
        <v>6662</v>
      </c>
      <c r="D3315" s="42" t="s">
        <v>21</v>
      </c>
      <c r="E3315" s="43">
        <v>631.54999999999995</v>
      </c>
      <c r="F3315" s="43">
        <v>21.69</v>
      </c>
      <c r="G3315" s="43">
        <v>653.24</v>
      </c>
      <c r="H3315" s="19">
        <f t="shared" si="51"/>
        <v>9</v>
      </c>
    </row>
    <row r="3316" spans="1:8" x14ac:dyDescent="0.25">
      <c r="A3316" s="40" t="s">
        <v>6663</v>
      </c>
      <c r="B3316" s="40"/>
      <c r="C3316" s="41" t="s">
        <v>6664</v>
      </c>
      <c r="D3316" s="42" t="s">
        <v>21</v>
      </c>
      <c r="E3316" s="43">
        <v>274.26</v>
      </c>
      <c r="F3316" s="43">
        <v>21.69</v>
      </c>
      <c r="G3316" s="43">
        <v>295.95</v>
      </c>
      <c r="H3316" s="19">
        <f t="shared" si="51"/>
        <v>9</v>
      </c>
    </row>
    <row r="3317" spans="1:8" x14ac:dyDescent="0.25">
      <c r="A3317" s="40" t="s">
        <v>6665</v>
      </c>
      <c r="B3317" s="40"/>
      <c r="C3317" s="41" t="s">
        <v>6666</v>
      </c>
      <c r="D3317" s="42" t="s">
        <v>21</v>
      </c>
      <c r="E3317" s="43">
        <v>553.04999999999995</v>
      </c>
      <c r="F3317" s="43">
        <v>21.69</v>
      </c>
      <c r="G3317" s="43">
        <v>574.74</v>
      </c>
      <c r="H3317" s="19">
        <f t="shared" si="51"/>
        <v>9</v>
      </c>
    </row>
    <row r="3318" spans="1:8" x14ac:dyDescent="0.25">
      <c r="A3318" s="40" t="s">
        <v>6667</v>
      </c>
      <c r="B3318" s="40"/>
      <c r="C3318" s="41" t="s">
        <v>6668</v>
      </c>
      <c r="D3318" s="42" t="s">
        <v>21</v>
      </c>
      <c r="E3318" s="43">
        <v>495.3</v>
      </c>
      <c r="F3318" s="43">
        <v>21.69</v>
      </c>
      <c r="G3318" s="43">
        <v>516.99</v>
      </c>
      <c r="H3318" s="19">
        <f t="shared" si="51"/>
        <v>9</v>
      </c>
    </row>
    <row r="3319" spans="1:8" x14ac:dyDescent="0.25">
      <c r="A3319" s="40" t="s">
        <v>6669</v>
      </c>
      <c r="B3319" s="40"/>
      <c r="C3319" s="41" t="s">
        <v>6670</v>
      </c>
      <c r="D3319" s="42" t="s">
        <v>21</v>
      </c>
      <c r="E3319" s="43">
        <v>742.38</v>
      </c>
      <c r="F3319" s="43">
        <v>21.69</v>
      </c>
      <c r="G3319" s="43">
        <v>764.07</v>
      </c>
      <c r="H3319" s="19">
        <f t="shared" si="51"/>
        <v>9</v>
      </c>
    </row>
    <row r="3320" spans="1:8" x14ac:dyDescent="0.25">
      <c r="A3320" s="40" t="s">
        <v>6671</v>
      </c>
      <c r="B3320" s="40"/>
      <c r="C3320" s="41" t="s">
        <v>6672</v>
      </c>
      <c r="D3320" s="42" t="s">
        <v>21</v>
      </c>
      <c r="E3320" s="43">
        <v>1332.45</v>
      </c>
      <c r="F3320" s="43">
        <v>21.69</v>
      </c>
      <c r="G3320" s="43">
        <v>1354.14</v>
      </c>
      <c r="H3320" s="19">
        <f t="shared" si="51"/>
        <v>9</v>
      </c>
    </row>
    <row r="3321" spans="1:8" x14ac:dyDescent="0.25">
      <c r="A3321" s="40" t="s">
        <v>6673</v>
      </c>
      <c r="B3321" s="40"/>
      <c r="C3321" s="41" t="s">
        <v>6674</v>
      </c>
      <c r="D3321" s="42" t="s">
        <v>21</v>
      </c>
      <c r="E3321" s="43">
        <v>2874.9</v>
      </c>
      <c r="F3321" s="43">
        <v>21.69</v>
      </c>
      <c r="G3321" s="43">
        <v>2896.59</v>
      </c>
      <c r="H3321" s="19">
        <f t="shared" si="51"/>
        <v>9</v>
      </c>
    </row>
    <row r="3322" spans="1:8" x14ac:dyDescent="0.25">
      <c r="A3322" s="40" t="s">
        <v>6675</v>
      </c>
      <c r="B3322" s="40"/>
      <c r="C3322" s="41" t="s">
        <v>6676</v>
      </c>
      <c r="D3322" s="42"/>
      <c r="E3322" s="43"/>
      <c r="F3322" s="43"/>
      <c r="G3322" s="43"/>
      <c r="H3322" s="19">
        <f t="shared" si="51"/>
        <v>5</v>
      </c>
    </row>
    <row r="3323" spans="1:8" ht="30" x14ac:dyDescent="0.25">
      <c r="A3323" s="40" t="s">
        <v>6677</v>
      </c>
      <c r="B3323" s="40"/>
      <c r="C3323" s="41" t="s">
        <v>6678</v>
      </c>
      <c r="D3323" s="42" t="s">
        <v>131</v>
      </c>
      <c r="E3323" s="43">
        <v>10</v>
      </c>
      <c r="F3323" s="43">
        <v>7.16</v>
      </c>
      <c r="G3323" s="43">
        <v>17.16</v>
      </c>
      <c r="H3323" s="19">
        <f t="shared" si="51"/>
        <v>9</v>
      </c>
    </row>
    <row r="3324" spans="1:8" ht="30" x14ac:dyDescent="0.25">
      <c r="A3324" s="40" t="s">
        <v>6679</v>
      </c>
      <c r="B3324" s="40"/>
      <c r="C3324" s="41" t="s">
        <v>6680</v>
      </c>
      <c r="D3324" s="42" t="s">
        <v>131</v>
      </c>
      <c r="E3324" s="43">
        <v>12.82</v>
      </c>
      <c r="F3324" s="43">
        <v>7.16</v>
      </c>
      <c r="G3324" s="43">
        <v>19.98</v>
      </c>
      <c r="H3324" s="19">
        <f t="shared" si="51"/>
        <v>9</v>
      </c>
    </row>
    <row r="3325" spans="1:8" ht="30" x14ac:dyDescent="0.25">
      <c r="A3325" s="40" t="s">
        <v>6681</v>
      </c>
      <c r="B3325" s="40"/>
      <c r="C3325" s="41" t="s">
        <v>6682</v>
      </c>
      <c r="D3325" s="42" t="s">
        <v>131</v>
      </c>
      <c r="E3325" s="43">
        <v>17.16</v>
      </c>
      <c r="F3325" s="43">
        <v>7.16</v>
      </c>
      <c r="G3325" s="43">
        <v>24.32</v>
      </c>
      <c r="H3325" s="19">
        <f t="shared" si="51"/>
        <v>9</v>
      </c>
    </row>
    <row r="3326" spans="1:8" ht="30" x14ac:dyDescent="0.25">
      <c r="A3326" s="40" t="s">
        <v>6683</v>
      </c>
      <c r="B3326" s="40"/>
      <c r="C3326" s="41" t="s">
        <v>6684</v>
      </c>
      <c r="D3326" s="42" t="s">
        <v>131</v>
      </c>
      <c r="E3326" s="43">
        <v>21.84</v>
      </c>
      <c r="F3326" s="43">
        <v>10.84</v>
      </c>
      <c r="G3326" s="43">
        <v>32.68</v>
      </c>
      <c r="H3326" s="19">
        <f t="shared" si="51"/>
        <v>9</v>
      </c>
    </row>
    <row r="3327" spans="1:8" ht="30" x14ac:dyDescent="0.25">
      <c r="A3327" s="40" t="s">
        <v>6685</v>
      </c>
      <c r="B3327" s="40"/>
      <c r="C3327" s="41" t="s">
        <v>6686</v>
      </c>
      <c r="D3327" s="42" t="s">
        <v>131</v>
      </c>
      <c r="E3327" s="43">
        <v>27.86</v>
      </c>
      <c r="F3327" s="43">
        <v>10.84</v>
      </c>
      <c r="G3327" s="43">
        <v>38.700000000000003</v>
      </c>
      <c r="H3327" s="19">
        <f t="shared" si="51"/>
        <v>9</v>
      </c>
    </row>
    <row r="3328" spans="1:8" ht="30" x14ac:dyDescent="0.25">
      <c r="A3328" s="40" t="s">
        <v>6687</v>
      </c>
      <c r="B3328" s="40"/>
      <c r="C3328" s="41" t="s">
        <v>6688</v>
      </c>
      <c r="D3328" s="42" t="s">
        <v>131</v>
      </c>
      <c r="E3328" s="43">
        <v>35.130000000000003</v>
      </c>
      <c r="F3328" s="43">
        <v>10.84</v>
      </c>
      <c r="G3328" s="43">
        <v>45.97</v>
      </c>
      <c r="H3328" s="19">
        <f t="shared" si="51"/>
        <v>9</v>
      </c>
    </row>
    <row r="3329" spans="1:8" ht="30" x14ac:dyDescent="0.25">
      <c r="A3329" s="40" t="s">
        <v>6689</v>
      </c>
      <c r="B3329" s="40"/>
      <c r="C3329" s="41" t="s">
        <v>6690</v>
      </c>
      <c r="D3329" s="42" t="s">
        <v>131</v>
      </c>
      <c r="E3329" s="43">
        <v>41.97</v>
      </c>
      <c r="F3329" s="43">
        <v>10.84</v>
      </c>
      <c r="G3329" s="43">
        <v>52.81</v>
      </c>
      <c r="H3329" s="19">
        <f t="shared" si="51"/>
        <v>9</v>
      </c>
    </row>
    <row r="3330" spans="1:8" ht="30" x14ac:dyDescent="0.25">
      <c r="A3330" s="40" t="s">
        <v>6691</v>
      </c>
      <c r="B3330" s="40"/>
      <c r="C3330" s="41" t="s">
        <v>6692</v>
      </c>
      <c r="D3330" s="42"/>
      <c r="E3330" s="43"/>
      <c r="F3330" s="43"/>
      <c r="G3330" s="43"/>
      <c r="H3330" s="19">
        <f t="shared" si="51"/>
        <v>5</v>
      </c>
    </row>
    <row r="3331" spans="1:8" ht="30" x14ac:dyDescent="0.25">
      <c r="A3331" s="40" t="s">
        <v>6693</v>
      </c>
      <c r="B3331" s="40"/>
      <c r="C3331" s="41" t="s">
        <v>6694</v>
      </c>
      <c r="D3331" s="42" t="s">
        <v>131</v>
      </c>
      <c r="E3331" s="43">
        <v>48.78</v>
      </c>
      <c r="F3331" s="43">
        <v>15.61</v>
      </c>
      <c r="G3331" s="43">
        <v>64.39</v>
      </c>
      <c r="H3331" s="19">
        <f t="shared" si="51"/>
        <v>9</v>
      </c>
    </row>
    <row r="3332" spans="1:8" ht="30" x14ac:dyDescent="0.25">
      <c r="A3332" s="40" t="s">
        <v>6695</v>
      </c>
      <c r="B3332" s="40"/>
      <c r="C3332" s="41" t="s">
        <v>6696</v>
      </c>
      <c r="D3332" s="42" t="s">
        <v>131</v>
      </c>
      <c r="E3332" s="43">
        <v>73.97</v>
      </c>
      <c r="F3332" s="43">
        <v>15.61</v>
      </c>
      <c r="G3332" s="43">
        <v>89.58</v>
      </c>
      <c r="H3332" s="19">
        <f t="shared" si="51"/>
        <v>9</v>
      </c>
    </row>
    <row r="3333" spans="1:8" ht="30" x14ac:dyDescent="0.25">
      <c r="A3333" s="40" t="s">
        <v>6697</v>
      </c>
      <c r="B3333" s="40"/>
      <c r="C3333" s="41" t="s">
        <v>6698</v>
      </c>
      <c r="D3333" s="42" t="s">
        <v>131</v>
      </c>
      <c r="E3333" s="43">
        <v>88.25</v>
      </c>
      <c r="F3333" s="43">
        <v>15.61</v>
      </c>
      <c r="G3333" s="43">
        <v>103.86</v>
      </c>
      <c r="H3333" s="19">
        <f t="shared" si="51"/>
        <v>9</v>
      </c>
    </row>
    <row r="3334" spans="1:8" ht="30" x14ac:dyDescent="0.25">
      <c r="A3334" s="40" t="s">
        <v>6699</v>
      </c>
      <c r="B3334" s="40"/>
      <c r="C3334" s="41" t="s">
        <v>6700</v>
      </c>
      <c r="D3334" s="42" t="s">
        <v>131</v>
      </c>
      <c r="E3334" s="43">
        <v>112.44</v>
      </c>
      <c r="F3334" s="43">
        <v>15.61</v>
      </c>
      <c r="G3334" s="43">
        <v>128.05000000000001</v>
      </c>
      <c r="H3334" s="19">
        <f t="shared" si="51"/>
        <v>9</v>
      </c>
    </row>
    <row r="3335" spans="1:8" ht="30" x14ac:dyDescent="0.25">
      <c r="A3335" s="40" t="s">
        <v>6701</v>
      </c>
      <c r="B3335" s="40"/>
      <c r="C3335" s="41" t="s">
        <v>6702</v>
      </c>
      <c r="D3335" s="42" t="s">
        <v>131</v>
      </c>
      <c r="E3335" s="43">
        <v>135.44999999999999</v>
      </c>
      <c r="F3335" s="43">
        <v>15.61</v>
      </c>
      <c r="G3335" s="43">
        <v>151.06</v>
      </c>
      <c r="H3335" s="19">
        <f t="shared" si="51"/>
        <v>9</v>
      </c>
    </row>
    <row r="3336" spans="1:8" ht="30" x14ac:dyDescent="0.25">
      <c r="A3336" s="40" t="s">
        <v>6703</v>
      </c>
      <c r="B3336" s="40"/>
      <c r="C3336" s="41" t="s">
        <v>6704</v>
      </c>
      <c r="D3336" s="42" t="s">
        <v>131</v>
      </c>
      <c r="E3336" s="43">
        <v>157.77000000000001</v>
      </c>
      <c r="F3336" s="43">
        <v>15.61</v>
      </c>
      <c r="G3336" s="43">
        <v>173.38</v>
      </c>
      <c r="H3336" s="19">
        <f t="shared" si="51"/>
        <v>9</v>
      </c>
    </row>
    <row r="3337" spans="1:8" ht="30" x14ac:dyDescent="0.25">
      <c r="A3337" s="40" t="s">
        <v>6705</v>
      </c>
      <c r="B3337" s="40"/>
      <c r="C3337" s="41" t="s">
        <v>6706</v>
      </c>
      <c r="D3337" s="42" t="s">
        <v>131</v>
      </c>
      <c r="E3337" s="43">
        <v>165.81</v>
      </c>
      <c r="F3337" s="43">
        <v>15.61</v>
      </c>
      <c r="G3337" s="43">
        <v>181.42</v>
      </c>
      <c r="H3337" s="19">
        <f t="shared" ref="H3337:H3400" si="52">LEN(A3337)</f>
        <v>9</v>
      </c>
    </row>
    <row r="3338" spans="1:8" ht="30" x14ac:dyDescent="0.25">
      <c r="A3338" s="40" t="s">
        <v>6707</v>
      </c>
      <c r="B3338" s="40"/>
      <c r="C3338" s="41" t="s">
        <v>6708</v>
      </c>
      <c r="D3338" s="42" t="s">
        <v>131</v>
      </c>
      <c r="E3338" s="43">
        <v>178.32</v>
      </c>
      <c r="F3338" s="43">
        <v>15.61</v>
      </c>
      <c r="G3338" s="43">
        <v>193.93</v>
      </c>
      <c r="H3338" s="19">
        <f t="shared" si="52"/>
        <v>9</v>
      </c>
    </row>
    <row r="3339" spans="1:8" ht="30" x14ac:dyDescent="0.25">
      <c r="A3339" s="40" t="s">
        <v>6709</v>
      </c>
      <c r="B3339" s="40"/>
      <c r="C3339" s="41" t="s">
        <v>6710</v>
      </c>
      <c r="D3339" s="42" t="s">
        <v>131</v>
      </c>
      <c r="E3339" s="43">
        <v>217.59</v>
      </c>
      <c r="F3339" s="43">
        <v>15.61</v>
      </c>
      <c r="G3339" s="43">
        <v>233.2</v>
      </c>
      <c r="H3339" s="19">
        <f t="shared" si="52"/>
        <v>9</v>
      </c>
    </row>
    <row r="3340" spans="1:8" ht="30" x14ac:dyDescent="0.25">
      <c r="A3340" s="40" t="s">
        <v>6711</v>
      </c>
      <c r="B3340" s="40"/>
      <c r="C3340" s="41" t="s">
        <v>6712</v>
      </c>
      <c r="D3340" s="42" t="s">
        <v>131</v>
      </c>
      <c r="E3340" s="43">
        <v>244.84</v>
      </c>
      <c r="F3340" s="43">
        <v>15.61</v>
      </c>
      <c r="G3340" s="43">
        <v>260.45</v>
      </c>
      <c r="H3340" s="19">
        <f t="shared" si="52"/>
        <v>9</v>
      </c>
    </row>
    <row r="3341" spans="1:8" ht="30" x14ac:dyDescent="0.25">
      <c r="A3341" s="40" t="s">
        <v>6713</v>
      </c>
      <c r="B3341" s="40"/>
      <c r="C3341" s="41" t="s">
        <v>6714</v>
      </c>
      <c r="D3341" s="42" t="s">
        <v>131</v>
      </c>
      <c r="E3341" s="43">
        <v>258.02</v>
      </c>
      <c r="F3341" s="43">
        <v>15.61</v>
      </c>
      <c r="G3341" s="43">
        <v>273.63</v>
      </c>
      <c r="H3341" s="19">
        <f t="shared" si="52"/>
        <v>9</v>
      </c>
    </row>
    <row r="3342" spans="1:8" x14ac:dyDescent="0.25">
      <c r="A3342" s="40" t="s">
        <v>6715</v>
      </c>
      <c r="B3342" s="40"/>
      <c r="C3342" s="41" t="s">
        <v>6716</v>
      </c>
      <c r="D3342" s="42"/>
      <c r="E3342" s="43"/>
      <c r="F3342" s="43"/>
      <c r="G3342" s="43"/>
      <c r="H3342" s="19">
        <f t="shared" si="52"/>
        <v>5</v>
      </c>
    </row>
    <row r="3343" spans="1:8" ht="45" x14ac:dyDescent="0.25">
      <c r="A3343" s="40" t="s">
        <v>6717</v>
      </c>
      <c r="B3343" s="40"/>
      <c r="C3343" s="41" t="s">
        <v>6718</v>
      </c>
      <c r="D3343" s="42" t="s">
        <v>131</v>
      </c>
      <c r="E3343" s="43">
        <v>30.02</v>
      </c>
      <c r="F3343" s="43">
        <v>15.25</v>
      </c>
      <c r="G3343" s="43">
        <v>45.27</v>
      </c>
      <c r="H3343" s="19">
        <f t="shared" si="52"/>
        <v>9</v>
      </c>
    </row>
    <row r="3344" spans="1:8" ht="45" x14ac:dyDescent="0.25">
      <c r="A3344" s="40" t="s">
        <v>6719</v>
      </c>
      <c r="B3344" s="40"/>
      <c r="C3344" s="41" t="s">
        <v>6720</v>
      </c>
      <c r="D3344" s="42" t="s">
        <v>131</v>
      </c>
      <c r="E3344" s="43">
        <v>37.21</v>
      </c>
      <c r="F3344" s="43">
        <v>15.25</v>
      </c>
      <c r="G3344" s="43">
        <v>52.46</v>
      </c>
      <c r="H3344" s="19">
        <f t="shared" si="52"/>
        <v>9</v>
      </c>
    </row>
    <row r="3345" spans="1:8" ht="45" x14ac:dyDescent="0.25">
      <c r="A3345" s="40" t="s">
        <v>6721</v>
      </c>
      <c r="B3345" s="40"/>
      <c r="C3345" s="41" t="s">
        <v>6722</v>
      </c>
      <c r="D3345" s="42" t="s">
        <v>131</v>
      </c>
      <c r="E3345" s="43">
        <v>42.41</v>
      </c>
      <c r="F3345" s="43">
        <v>15.25</v>
      </c>
      <c r="G3345" s="43">
        <v>57.66</v>
      </c>
      <c r="H3345" s="19">
        <f t="shared" si="52"/>
        <v>9</v>
      </c>
    </row>
    <row r="3346" spans="1:8" ht="45" x14ac:dyDescent="0.25">
      <c r="A3346" s="40" t="s">
        <v>6723</v>
      </c>
      <c r="B3346" s="40"/>
      <c r="C3346" s="41" t="s">
        <v>6724</v>
      </c>
      <c r="D3346" s="42" t="s">
        <v>131</v>
      </c>
      <c r="E3346" s="43">
        <v>101.63</v>
      </c>
      <c r="F3346" s="43">
        <v>22.88</v>
      </c>
      <c r="G3346" s="43">
        <v>124.51</v>
      </c>
      <c r="H3346" s="19">
        <f t="shared" si="52"/>
        <v>9</v>
      </c>
    </row>
    <row r="3347" spans="1:8" ht="30" x14ac:dyDescent="0.25">
      <c r="A3347" s="40" t="s">
        <v>6725</v>
      </c>
      <c r="B3347" s="40"/>
      <c r="C3347" s="41" t="s">
        <v>6726</v>
      </c>
      <c r="D3347" s="42" t="s">
        <v>21</v>
      </c>
      <c r="E3347" s="43">
        <v>10.48</v>
      </c>
      <c r="F3347" s="43">
        <v>9.98</v>
      </c>
      <c r="G3347" s="43">
        <v>20.46</v>
      </c>
      <c r="H3347" s="19">
        <f t="shared" si="52"/>
        <v>9</v>
      </c>
    </row>
    <row r="3348" spans="1:8" ht="30" x14ac:dyDescent="0.25">
      <c r="A3348" s="40" t="s">
        <v>6727</v>
      </c>
      <c r="B3348" s="40"/>
      <c r="C3348" s="41" t="s">
        <v>6728</v>
      </c>
      <c r="D3348" s="42" t="s">
        <v>21</v>
      </c>
      <c r="E3348" s="43">
        <v>15.86</v>
      </c>
      <c r="F3348" s="43">
        <v>9.98</v>
      </c>
      <c r="G3348" s="43">
        <v>25.84</v>
      </c>
      <c r="H3348" s="19">
        <f t="shared" si="52"/>
        <v>9</v>
      </c>
    </row>
    <row r="3349" spans="1:8" ht="30" x14ac:dyDescent="0.25">
      <c r="A3349" s="40" t="s">
        <v>6729</v>
      </c>
      <c r="B3349" s="40"/>
      <c r="C3349" s="41" t="s">
        <v>6730</v>
      </c>
      <c r="D3349" s="42" t="s">
        <v>21</v>
      </c>
      <c r="E3349" s="43">
        <v>16.68</v>
      </c>
      <c r="F3349" s="43">
        <v>15.18</v>
      </c>
      <c r="G3349" s="43">
        <v>31.86</v>
      </c>
      <c r="H3349" s="19">
        <f t="shared" si="52"/>
        <v>9</v>
      </c>
    </row>
    <row r="3350" spans="1:8" ht="30" x14ac:dyDescent="0.25">
      <c r="A3350" s="40" t="s">
        <v>6731</v>
      </c>
      <c r="B3350" s="40"/>
      <c r="C3350" s="41" t="s">
        <v>6732</v>
      </c>
      <c r="D3350" s="42" t="s">
        <v>21</v>
      </c>
      <c r="E3350" s="43">
        <v>17.32</v>
      </c>
      <c r="F3350" s="43">
        <v>17.350000000000001</v>
      </c>
      <c r="G3350" s="43">
        <v>34.67</v>
      </c>
      <c r="H3350" s="19">
        <f t="shared" si="52"/>
        <v>9</v>
      </c>
    </row>
    <row r="3351" spans="1:8" ht="30" x14ac:dyDescent="0.25">
      <c r="A3351" s="40" t="s">
        <v>6733</v>
      </c>
      <c r="B3351" s="40"/>
      <c r="C3351" s="41" t="s">
        <v>6734</v>
      </c>
      <c r="D3351" s="42" t="s">
        <v>21</v>
      </c>
      <c r="E3351" s="43">
        <v>11.27</v>
      </c>
      <c r="F3351" s="43">
        <v>9.98</v>
      </c>
      <c r="G3351" s="43">
        <v>21.25</v>
      </c>
      <c r="H3351" s="19">
        <f t="shared" si="52"/>
        <v>9</v>
      </c>
    </row>
    <row r="3352" spans="1:8" ht="30" x14ac:dyDescent="0.25">
      <c r="A3352" s="40" t="s">
        <v>6735</v>
      </c>
      <c r="B3352" s="40"/>
      <c r="C3352" s="41" t="s">
        <v>6736</v>
      </c>
      <c r="D3352" s="42" t="s">
        <v>21</v>
      </c>
      <c r="E3352" s="43">
        <v>15.76</v>
      </c>
      <c r="F3352" s="43">
        <v>9.98</v>
      </c>
      <c r="G3352" s="43">
        <v>25.74</v>
      </c>
      <c r="H3352" s="19">
        <f t="shared" si="52"/>
        <v>9</v>
      </c>
    </row>
    <row r="3353" spans="1:8" ht="30" x14ac:dyDescent="0.25">
      <c r="A3353" s="40" t="s">
        <v>6737</v>
      </c>
      <c r="B3353" s="40"/>
      <c r="C3353" s="41" t="s">
        <v>6738</v>
      </c>
      <c r="D3353" s="42" t="s">
        <v>21</v>
      </c>
      <c r="E3353" s="43">
        <v>20.04</v>
      </c>
      <c r="F3353" s="43">
        <v>15.18</v>
      </c>
      <c r="G3353" s="43">
        <v>35.22</v>
      </c>
      <c r="H3353" s="19">
        <f t="shared" si="52"/>
        <v>9</v>
      </c>
    </row>
    <row r="3354" spans="1:8" ht="30" x14ac:dyDescent="0.25">
      <c r="A3354" s="40" t="s">
        <v>6739</v>
      </c>
      <c r="B3354" s="40"/>
      <c r="C3354" s="41" t="s">
        <v>6740</v>
      </c>
      <c r="D3354" s="42" t="s">
        <v>21</v>
      </c>
      <c r="E3354" s="43">
        <v>41.09</v>
      </c>
      <c r="F3354" s="43">
        <v>17.350000000000001</v>
      </c>
      <c r="G3354" s="43">
        <v>58.44</v>
      </c>
      <c r="H3354" s="19">
        <f t="shared" si="52"/>
        <v>9</v>
      </c>
    </row>
    <row r="3355" spans="1:8" ht="30" x14ac:dyDescent="0.25">
      <c r="A3355" s="40" t="s">
        <v>6741</v>
      </c>
      <c r="B3355" s="40"/>
      <c r="C3355" s="41" t="s">
        <v>6742</v>
      </c>
      <c r="D3355" s="42" t="s">
        <v>21</v>
      </c>
      <c r="E3355" s="43">
        <v>13.35</v>
      </c>
      <c r="F3355" s="43">
        <v>9.98</v>
      </c>
      <c r="G3355" s="43">
        <v>23.33</v>
      </c>
      <c r="H3355" s="19">
        <f t="shared" si="52"/>
        <v>9</v>
      </c>
    </row>
    <row r="3356" spans="1:8" ht="30" x14ac:dyDescent="0.25">
      <c r="A3356" s="40" t="s">
        <v>6743</v>
      </c>
      <c r="B3356" s="40"/>
      <c r="C3356" s="41" t="s">
        <v>6744</v>
      </c>
      <c r="D3356" s="42" t="s">
        <v>21</v>
      </c>
      <c r="E3356" s="43">
        <v>17.28</v>
      </c>
      <c r="F3356" s="43">
        <v>9.98</v>
      </c>
      <c r="G3356" s="43">
        <v>27.26</v>
      </c>
      <c r="H3356" s="19">
        <f t="shared" si="52"/>
        <v>9</v>
      </c>
    </row>
    <row r="3357" spans="1:8" ht="30" x14ac:dyDescent="0.25">
      <c r="A3357" s="40" t="s">
        <v>6745</v>
      </c>
      <c r="B3357" s="40"/>
      <c r="C3357" s="41" t="s">
        <v>6746</v>
      </c>
      <c r="D3357" s="42" t="s">
        <v>21</v>
      </c>
      <c r="E3357" s="43">
        <v>19.91</v>
      </c>
      <c r="F3357" s="43">
        <v>15.18</v>
      </c>
      <c r="G3357" s="43">
        <v>35.090000000000003</v>
      </c>
      <c r="H3357" s="19">
        <f t="shared" si="52"/>
        <v>9</v>
      </c>
    </row>
    <row r="3358" spans="1:8" ht="30" x14ac:dyDescent="0.25">
      <c r="A3358" s="40" t="s">
        <v>6747</v>
      </c>
      <c r="B3358" s="40"/>
      <c r="C3358" s="41" t="s">
        <v>6748</v>
      </c>
      <c r="D3358" s="42" t="s">
        <v>21</v>
      </c>
      <c r="E3358" s="43">
        <v>31.51</v>
      </c>
      <c r="F3358" s="43">
        <v>17.350000000000001</v>
      </c>
      <c r="G3358" s="43">
        <v>48.86</v>
      </c>
      <c r="H3358" s="19">
        <f t="shared" si="52"/>
        <v>9</v>
      </c>
    </row>
    <row r="3359" spans="1:8" ht="30" x14ac:dyDescent="0.25">
      <c r="A3359" s="40" t="s">
        <v>6749</v>
      </c>
      <c r="B3359" s="40"/>
      <c r="C3359" s="41" t="s">
        <v>6750</v>
      </c>
      <c r="D3359" s="42" t="s">
        <v>21</v>
      </c>
      <c r="E3359" s="43">
        <v>9.93</v>
      </c>
      <c r="F3359" s="43">
        <v>9.98</v>
      </c>
      <c r="G3359" s="43">
        <v>19.91</v>
      </c>
      <c r="H3359" s="19">
        <f t="shared" si="52"/>
        <v>9</v>
      </c>
    </row>
    <row r="3360" spans="1:8" ht="30" x14ac:dyDescent="0.25">
      <c r="A3360" s="40" t="s">
        <v>6751</v>
      </c>
      <c r="B3360" s="40"/>
      <c r="C3360" s="41" t="s">
        <v>6752</v>
      </c>
      <c r="D3360" s="42" t="s">
        <v>21</v>
      </c>
      <c r="E3360" s="43">
        <v>15.65</v>
      </c>
      <c r="F3360" s="43">
        <v>15.18</v>
      </c>
      <c r="G3360" s="43">
        <v>30.83</v>
      </c>
      <c r="H3360" s="19">
        <f t="shared" si="52"/>
        <v>9</v>
      </c>
    </row>
    <row r="3361" spans="1:8" ht="30" x14ac:dyDescent="0.25">
      <c r="A3361" s="40" t="s">
        <v>6753</v>
      </c>
      <c r="B3361" s="40"/>
      <c r="C3361" s="41" t="s">
        <v>6754</v>
      </c>
      <c r="D3361" s="42" t="s">
        <v>21</v>
      </c>
      <c r="E3361" s="43">
        <v>25.81</v>
      </c>
      <c r="F3361" s="43">
        <v>17.350000000000001</v>
      </c>
      <c r="G3361" s="43">
        <v>43.16</v>
      </c>
      <c r="H3361" s="19">
        <f t="shared" si="52"/>
        <v>9</v>
      </c>
    </row>
    <row r="3362" spans="1:8" ht="30" x14ac:dyDescent="0.25">
      <c r="A3362" s="40" t="s">
        <v>6755</v>
      </c>
      <c r="B3362" s="40"/>
      <c r="C3362" s="41" t="s">
        <v>6756</v>
      </c>
      <c r="D3362" s="42" t="s">
        <v>21</v>
      </c>
      <c r="E3362" s="43">
        <v>31.52</v>
      </c>
      <c r="F3362" s="43">
        <v>9.98</v>
      </c>
      <c r="G3362" s="43">
        <v>41.5</v>
      </c>
      <c r="H3362" s="19">
        <f t="shared" si="52"/>
        <v>9</v>
      </c>
    </row>
    <row r="3363" spans="1:8" ht="30" x14ac:dyDescent="0.25">
      <c r="A3363" s="40" t="s">
        <v>6757</v>
      </c>
      <c r="B3363" s="40"/>
      <c r="C3363" s="41" t="s">
        <v>6758</v>
      </c>
      <c r="D3363" s="42" t="s">
        <v>21</v>
      </c>
      <c r="E3363" s="43">
        <v>40.1</v>
      </c>
      <c r="F3363" s="43">
        <v>15.18</v>
      </c>
      <c r="G3363" s="43">
        <v>55.28</v>
      </c>
      <c r="H3363" s="19">
        <f t="shared" si="52"/>
        <v>9</v>
      </c>
    </row>
    <row r="3364" spans="1:8" ht="30" x14ac:dyDescent="0.25">
      <c r="A3364" s="40" t="s">
        <v>6759</v>
      </c>
      <c r="B3364" s="40"/>
      <c r="C3364" s="41" t="s">
        <v>6760</v>
      </c>
      <c r="D3364" s="42" t="s">
        <v>21</v>
      </c>
      <c r="E3364" s="43">
        <v>72.819999999999993</v>
      </c>
      <c r="F3364" s="43">
        <v>17.350000000000001</v>
      </c>
      <c r="G3364" s="43">
        <v>90.17</v>
      </c>
      <c r="H3364" s="19">
        <f t="shared" si="52"/>
        <v>9</v>
      </c>
    </row>
    <row r="3365" spans="1:8" ht="30" x14ac:dyDescent="0.25">
      <c r="A3365" s="40" t="s">
        <v>6761</v>
      </c>
      <c r="B3365" s="40"/>
      <c r="C3365" s="41" t="s">
        <v>6762</v>
      </c>
      <c r="D3365" s="42" t="s">
        <v>21</v>
      </c>
      <c r="E3365" s="43">
        <v>54.67</v>
      </c>
      <c r="F3365" s="43">
        <v>17.350000000000001</v>
      </c>
      <c r="G3365" s="43">
        <v>72.02</v>
      </c>
      <c r="H3365" s="19">
        <f t="shared" si="52"/>
        <v>9</v>
      </c>
    </row>
    <row r="3366" spans="1:8" ht="30" x14ac:dyDescent="0.25">
      <c r="A3366" s="40" t="s">
        <v>6763</v>
      </c>
      <c r="B3366" s="40"/>
      <c r="C3366" s="41" t="s">
        <v>6764</v>
      </c>
      <c r="D3366" s="42" t="s">
        <v>21</v>
      </c>
      <c r="E3366" s="43">
        <v>178.16</v>
      </c>
      <c r="F3366" s="43">
        <v>15.18</v>
      </c>
      <c r="G3366" s="43">
        <v>193.34</v>
      </c>
      <c r="H3366" s="19">
        <f t="shared" si="52"/>
        <v>9</v>
      </c>
    </row>
    <row r="3367" spans="1:8" ht="30" x14ac:dyDescent="0.25">
      <c r="A3367" s="40" t="s">
        <v>6765</v>
      </c>
      <c r="B3367" s="40"/>
      <c r="C3367" s="41" t="s">
        <v>6766</v>
      </c>
      <c r="D3367" s="42" t="s">
        <v>21</v>
      </c>
      <c r="E3367" s="43">
        <v>29.96</v>
      </c>
      <c r="F3367" s="43">
        <v>9.98</v>
      </c>
      <c r="G3367" s="43">
        <v>39.94</v>
      </c>
      <c r="H3367" s="19">
        <f t="shared" si="52"/>
        <v>9</v>
      </c>
    </row>
    <row r="3368" spans="1:8" ht="30" x14ac:dyDescent="0.25">
      <c r="A3368" s="40" t="s">
        <v>6767</v>
      </c>
      <c r="B3368" s="40"/>
      <c r="C3368" s="41" t="s">
        <v>6768</v>
      </c>
      <c r="D3368" s="42" t="s">
        <v>21</v>
      </c>
      <c r="E3368" s="43">
        <v>32.479999999999997</v>
      </c>
      <c r="F3368" s="43">
        <v>15.18</v>
      </c>
      <c r="G3368" s="43">
        <v>47.66</v>
      </c>
      <c r="H3368" s="19">
        <f t="shared" si="52"/>
        <v>9</v>
      </c>
    </row>
    <row r="3369" spans="1:8" ht="30" x14ac:dyDescent="0.25">
      <c r="A3369" s="40" t="s">
        <v>6769</v>
      </c>
      <c r="B3369" s="40"/>
      <c r="C3369" s="41" t="s">
        <v>6770</v>
      </c>
      <c r="D3369" s="42" t="s">
        <v>21</v>
      </c>
      <c r="E3369" s="43">
        <v>65.84</v>
      </c>
      <c r="F3369" s="43">
        <v>17.350000000000001</v>
      </c>
      <c r="G3369" s="43">
        <v>83.19</v>
      </c>
      <c r="H3369" s="19">
        <f t="shared" si="52"/>
        <v>9</v>
      </c>
    </row>
    <row r="3370" spans="1:8" ht="30" x14ac:dyDescent="0.25">
      <c r="A3370" s="40" t="s">
        <v>6771</v>
      </c>
      <c r="B3370" s="40"/>
      <c r="C3370" s="41" t="s">
        <v>6772</v>
      </c>
      <c r="D3370" s="42" t="s">
        <v>21</v>
      </c>
      <c r="E3370" s="43">
        <v>27.14</v>
      </c>
      <c r="F3370" s="43">
        <v>15.18</v>
      </c>
      <c r="G3370" s="43">
        <v>42.32</v>
      </c>
      <c r="H3370" s="19">
        <f t="shared" si="52"/>
        <v>9</v>
      </c>
    </row>
    <row r="3371" spans="1:8" ht="30" x14ac:dyDescent="0.25">
      <c r="A3371" s="40" t="s">
        <v>6773</v>
      </c>
      <c r="B3371" s="40"/>
      <c r="C3371" s="41" t="s">
        <v>6774</v>
      </c>
      <c r="D3371" s="42" t="s">
        <v>21</v>
      </c>
      <c r="E3371" s="43">
        <v>52.91</v>
      </c>
      <c r="F3371" s="43">
        <v>17.350000000000001</v>
      </c>
      <c r="G3371" s="43">
        <v>70.260000000000005</v>
      </c>
      <c r="H3371" s="19">
        <f t="shared" si="52"/>
        <v>9</v>
      </c>
    </row>
    <row r="3372" spans="1:8" ht="30" x14ac:dyDescent="0.25">
      <c r="A3372" s="40" t="s">
        <v>6775</v>
      </c>
      <c r="B3372" s="40"/>
      <c r="C3372" s="41" t="s">
        <v>6776</v>
      </c>
      <c r="D3372" s="42" t="s">
        <v>21</v>
      </c>
      <c r="E3372" s="43">
        <v>53.4</v>
      </c>
      <c r="F3372" s="43">
        <v>17.350000000000001</v>
      </c>
      <c r="G3372" s="43">
        <v>70.75</v>
      </c>
      <c r="H3372" s="19">
        <f t="shared" si="52"/>
        <v>9</v>
      </c>
    </row>
    <row r="3373" spans="1:8" ht="30" x14ac:dyDescent="0.25">
      <c r="A3373" s="40" t="s">
        <v>6777</v>
      </c>
      <c r="B3373" s="40"/>
      <c r="C3373" s="41" t="s">
        <v>6778</v>
      </c>
      <c r="D3373" s="42" t="s">
        <v>21</v>
      </c>
      <c r="E3373" s="43">
        <v>62.72</v>
      </c>
      <c r="F3373" s="43">
        <v>17.350000000000001</v>
      </c>
      <c r="G3373" s="43">
        <v>80.069999999999993</v>
      </c>
      <c r="H3373" s="19">
        <f t="shared" si="52"/>
        <v>9</v>
      </c>
    </row>
    <row r="3374" spans="1:8" ht="30" x14ac:dyDescent="0.25">
      <c r="A3374" s="40" t="s">
        <v>6779</v>
      </c>
      <c r="B3374" s="40"/>
      <c r="C3374" s="41" t="s">
        <v>6780</v>
      </c>
      <c r="D3374" s="42" t="s">
        <v>21</v>
      </c>
      <c r="E3374" s="43">
        <v>92.54</v>
      </c>
      <c r="F3374" s="43">
        <v>15.18</v>
      </c>
      <c r="G3374" s="43">
        <v>107.72</v>
      </c>
      <c r="H3374" s="19">
        <f t="shared" si="52"/>
        <v>9</v>
      </c>
    </row>
    <row r="3375" spans="1:8" ht="30" x14ac:dyDescent="0.25">
      <c r="A3375" s="40" t="s">
        <v>6781</v>
      </c>
      <c r="B3375" s="40"/>
      <c r="C3375" s="41" t="s">
        <v>6782</v>
      </c>
      <c r="D3375" s="42" t="s">
        <v>21</v>
      </c>
      <c r="E3375" s="43">
        <v>66.84</v>
      </c>
      <c r="F3375" s="43">
        <v>17.350000000000001</v>
      </c>
      <c r="G3375" s="43">
        <v>84.19</v>
      </c>
      <c r="H3375" s="19">
        <f t="shared" si="52"/>
        <v>9</v>
      </c>
    </row>
    <row r="3376" spans="1:8" ht="30" x14ac:dyDescent="0.25">
      <c r="A3376" s="40" t="s">
        <v>6783</v>
      </c>
      <c r="B3376" s="40"/>
      <c r="C3376" s="41" t="s">
        <v>6784</v>
      </c>
      <c r="D3376" s="42" t="s">
        <v>21</v>
      </c>
      <c r="E3376" s="43">
        <v>57</v>
      </c>
      <c r="F3376" s="43">
        <v>9.98</v>
      </c>
      <c r="G3376" s="43">
        <v>66.98</v>
      </c>
      <c r="H3376" s="19">
        <f t="shared" si="52"/>
        <v>9</v>
      </c>
    </row>
    <row r="3377" spans="1:8" ht="30" x14ac:dyDescent="0.25">
      <c r="A3377" s="40" t="s">
        <v>6785</v>
      </c>
      <c r="B3377" s="40"/>
      <c r="C3377" s="41" t="s">
        <v>6786</v>
      </c>
      <c r="D3377" s="42" t="s">
        <v>21</v>
      </c>
      <c r="E3377" s="43">
        <v>8.51</v>
      </c>
      <c r="F3377" s="43">
        <v>9.98</v>
      </c>
      <c r="G3377" s="43">
        <v>18.489999999999998</v>
      </c>
      <c r="H3377" s="19">
        <f t="shared" si="52"/>
        <v>9</v>
      </c>
    </row>
    <row r="3378" spans="1:8" ht="30" x14ac:dyDescent="0.25">
      <c r="A3378" s="40" t="s">
        <v>6787</v>
      </c>
      <c r="B3378" s="40"/>
      <c r="C3378" s="41" t="s">
        <v>6788</v>
      </c>
      <c r="D3378" s="42" t="s">
        <v>21</v>
      </c>
      <c r="E3378" s="43">
        <v>25.77</v>
      </c>
      <c r="F3378" s="43">
        <v>9.98</v>
      </c>
      <c r="G3378" s="43">
        <v>35.75</v>
      </c>
      <c r="H3378" s="19">
        <f t="shared" si="52"/>
        <v>9</v>
      </c>
    </row>
    <row r="3379" spans="1:8" ht="30" x14ac:dyDescent="0.25">
      <c r="A3379" s="40" t="s">
        <v>6789</v>
      </c>
      <c r="B3379" s="40"/>
      <c r="C3379" s="41" t="s">
        <v>6790</v>
      </c>
      <c r="D3379" s="42" t="s">
        <v>21</v>
      </c>
      <c r="E3379" s="43">
        <v>40.76</v>
      </c>
      <c r="F3379" s="43">
        <v>15.18</v>
      </c>
      <c r="G3379" s="43">
        <v>55.94</v>
      </c>
      <c r="H3379" s="19">
        <f t="shared" si="52"/>
        <v>9</v>
      </c>
    </row>
    <row r="3380" spans="1:8" x14ac:dyDescent="0.25">
      <c r="A3380" s="40" t="s">
        <v>6791</v>
      </c>
      <c r="B3380" s="40"/>
      <c r="C3380" s="41" t="s">
        <v>6792</v>
      </c>
      <c r="D3380" s="42" t="s">
        <v>334</v>
      </c>
      <c r="E3380" s="43">
        <v>76.819999999999993</v>
      </c>
      <c r="F3380" s="43">
        <v>4.33</v>
      </c>
      <c r="G3380" s="43">
        <v>81.150000000000006</v>
      </c>
      <c r="H3380" s="19">
        <f t="shared" si="52"/>
        <v>9</v>
      </c>
    </row>
    <row r="3381" spans="1:8" ht="30" x14ac:dyDescent="0.25">
      <c r="A3381" s="40" t="s">
        <v>6793</v>
      </c>
      <c r="B3381" s="40"/>
      <c r="C3381" s="41" t="s">
        <v>6794</v>
      </c>
      <c r="D3381" s="42"/>
      <c r="E3381" s="43"/>
      <c r="F3381" s="43"/>
      <c r="G3381" s="43"/>
      <c r="H3381" s="19">
        <f t="shared" si="52"/>
        <v>2</v>
      </c>
    </row>
    <row r="3382" spans="1:8" x14ac:dyDescent="0.25">
      <c r="A3382" s="40" t="s">
        <v>6795</v>
      </c>
      <c r="B3382" s="40"/>
      <c r="C3382" s="41" t="s">
        <v>6796</v>
      </c>
      <c r="D3382" s="42"/>
      <c r="E3382" s="43"/>
      <c r="F3382" s="43"/>
      <c r="G3382" s="43"/>
      <c r="H3382" s="19">
        <f t="shared" si="52"/>
        <v>5</v>
      </c>
    </row>
    <row r="3383" spans="1:8" ht="30" x14ac:dyDescent="0.25">
      <c r="A3383" s="40" t="s">
        <v>6797</v>
      </c>
      <c r="B3383" s="40"/>
      <c r="C3383" s="41" t="s">
        <v>6798</v>
      </c>
      <c r="D3383" s="42" t="s">
        <v>21</v>
      </c>
      <c r="E3383" s="43">
        <v>37.85</v>
      </c>
      <c r="F3383" s="43">
        <v>19.52</v>
      </c>
      <c r="G3383" s="43">
        <v>57.37</v>
      </c>
      <c r="H3383" s="19">
        <f t="shared" si="52"/>
        <v>9</v>
      </c>
    </row>
    <row r="3384" spans="1:8" ht="30" x14ac:dyDescent="0.25">
      <c r="A3384" s="40" t="s">
        <v>6799</v>
      </c>
      <c r="B3384" s="40"/>
      <c r="C3384" s="41" t="s">
        <v>6800</v>
      </c>
      <c r="D3384" s="42" t="s">
        <v>21</v>
      </c>
      <c r="E3384" s="43">
        <v>50.93</v>
      </c>
      <c r="F3384" s="43">
        <v>26.02</v>
      </c>
      <c r="G3384" s="43">
        <v>76.95</v>
      </c>
      <c r="H3384" s="19">
        <f t="shared" si="52"/>
        <v>9</v>
      </c>
    </row>
    <row r="3385" spans="1:8" x14ac:dyDescent="0.25">
      <c r="A3385" s="40" t="s">
        <v>6801</v>
      </c>
      <c r="B3385" s="40"/>
      <c r="C3385" s="41" t="s">
        <v>6802</v>
      </c>
      <c r="D3385" s="42" t="s">
        <v>21</v>
      </c>
      <c r="E3385" s="43">
        <v>70.02</v>
      </c>
      <c r="F3385" s="43">
        <v>32.53</v>
      </c>
      <c r="G3385" s="43">
        <v>102.55</v>
      </c>
      <c r="H3385" s="19">
        <f t="shared" si="52"/>
        <v>9</v>
      </c>
    </row>
    <row r="3386" spans="1:8" ht="30" x14ac:dyDescent="0.25">
      <c r="A3386" s="40" t="s">
        <v>6803</v>
      </c>
      <c r="B3386" s="40"/>
      <c r="C3386" s="41" t="s">
        <v>6804</v>
      </c>
      <c r="D3386" s="42" t="s">
        <v>21</v>
      </c>
      <c r="E3386" s="43">
        <v>79.040000000000006</v>
      </c>
      <c r="F3386" s="43">
        <v>39.04</v>
      </c>
      <c r="G3386" s="43">
        <v>118.08</v>
      </c>
      <c r="H3386" s="19">
        <f t="shared" si="52"/>
        <v>9</v>
      </c>
    </row>
    <row r="3387" spans="1:8" ht="30" x14ac:dyDescent="0.25">
      <c r="A3387" s="40" t="s">
        <v>6805</v>
      </c>
      <c r="B3387" s="40"/>
      <c r="C3387" s="41" t="s">
        <v>6806</v>
      </c>
      <c r="D3387" s="42" t="s">
        <v>21</v>
      </c>
      <c r="E3387" s="43">
        <v>97.11</v>
      </c>
      <c r="F3387" s="43">
        <v>43.37</v>
      </c>
      <c r="G3387" s="43">
        <v>140.47999999999999</v>
      </c>
      <c r="H3387" s="19">
        <f t="shared" si="52"/>
        <v>9</v>
      </c>
    </row>
    <row r="3388" spans="1:8" x14ac:dyDescent="0.25">
      <c r="A3388" s="40" t="s">
        <v>6807</v>
      </c>
      <c r="B3388" s="40"/>
      <c r="C3388" s="41" t="s">
        <v>6808</v>
      </c>
      <c r="D3388" s="42" t="s">
        <v>21</v>
      </c>
      <c r="E3388" s="43">
        <v>135.30000000000001</v>
      </c>
      <c r="F3388" s="43">
        <v>54.21</v>
      </c>
      <c r="G3388" s="43">
        <v>189.51</v>
      </c>
      <c r="H3388" s="19">
        <f t="shared" si="52"/>
        <v>9</v>
      </c>
    </row>
    <row r="3389" spans="1:8" ht="30" x14ac:dyDescent="0.25">
      <c r="A3389" s="40" t="s">
        <v>6809</v>
      </c>
      <c r="B3389" s="40"/>
      <c r="C3389" s="41" t="s">
        <v>6810</v>
      </c>
      <c r="D3389" s="42" t="s">
        <v>21</v>
      </c>
      <c r="E3389" s="43">
        <v>345.01</v>
      </c>
      <c r="F3389" s="43">
        <v>65.06</v>
      </c>
      <c r="G3389" s="43">
        <v>410.07</v>
      </c>
      <c r="H3389" s="19">
        <f t="shared" si="52"/>
        <v>9</v>
      </c>
    </row>
    <row r="3390" spans="1:8" x14ac:dyDescent="0.25">
      <c r="A3390" s="40" t="s">
        <v>6811</v>
      </c>
      <c r="B3390" s="40"/>
      <c r="C3390" s="41" t="s">
        <v>6812</v>
      </c>
      <c r="D3390" s="42" t="s">
        <v>21</v>
      </c>
      <c r="E3390" s="43">
        <v>552.97</v>
      </c>
      <c r="F3390" s="43">
        <v>86.74</v>
      </c>
      <c r="G3390" s="43">
        <v>639.71</v>
      </c>
      <c r="H3390" s="19">
        <f t="shared" si="52"/>
        <v>9</v>
      </c>
    </row>
    <row r="3391" spans="1:8" x14ac:dyDescent="0.25">
      <c r="A3391" s="40" t="s">
        <v>6813</v>
      </c>
      <c r="B3391" s="40"/>
      <c r="C3391" s="41" t="s">
        <v>6814</v>
      </c>
      <c r="D3391" s="42" t="s">
        <v>21</v>
      </c>
      <c r="E3391" s="43">
        <v>941.59</v>
      </c>
      <c r="F3391" s="43">
        <v>130.11000000000001</v>
      </c>
      <c r="G3391" s="43">
        <v>1071.7</v>
      </c>
      <c r="H3391" s="19">
        <f t="shared" si="52"/>
        <v>9</v>
      </c>
    </row>
    <row r="3392" spans="1:8" ht="30" x14ac:dyDescent="0.25">
      <c r="A3392" s="40" t="s">
        <v>6815</v>
      </c>
      <c r="B3392" s="40"/>
      <c r="C3392" s="41" t="s">
        <v>6816</v>
      </c>
      <c r="D3392" s="42" t="s">
        <v>21</v>
      </c>
      <c r="E3392" s="43">
        <v>74.959999999999994</v>
      </c>
      <c r="F3392" s="43">
        <v>26.02</v>
      </c>
      <c r="G3392" s="43">
        <v>100.98</v>
      </c>
      <c r="H3392" s="19">
        <f t="shared" si="52"/>
        <v>9</v>
      </c>
    </row>
    <row r="3393" spans="1:8" ht="30" x14ac:dyDescent="0.25">
      <c r="A3393" s="40" t="s">
        <v>6817</v>
      </c>
      <c r="B3393" s="40"/>
      <c r="C3393" s="41" t="s">
        <v>6818</v>
      </c>
      <c r="D3393" s="42" t="s">
        <v>21</v>
      </c>
      <c r="E3393" s="43">
        <v>31.09</v>
      </c>
      <c r="F3393" s="43">
        <v>19.52</v>
      </c>
      <c r="G3393" s="43">
        <v>50.61</v>
      </c>
      <c r="H3393" s="19">
        <f t="shared" si="52"/>
        <v>9</v>
      </c>
    </row>
    <row r="3394" spans="1:8" ht="30" x14ac:dyDescent="0.25">
      <c r="A3394" s="40" t="s">
        <v>6819</v>
      </c>
      <c r="B3394" s="40"/>
      <c r="C3394" s="41" t="s">
        <v>6820</v>
      </c>
      <c r="D3394" s="42" t="s">
        <v>21</v>
      </c>
      <c r="E3394" s="43">
        <v>62.21</v>
      </c>
      <c r="F3394" s="43">
        <v>19.52</v>
      </c>
      <c r="G3394" s="43">
        <v>81.73</v>
      </c>
      <c r="H3394" s="19">
        <f t="shared" si="52"/>
        <v>9</v>
      </c>
    </row>
    <row r="3395" spans="1:8" ht="30" x14ac:dyDescent="0.25">
      <c r="A3395" s="40" t="s">
        <v>6821</v>
      </c>
      <c r="B3395" s="40"/>
      <c r="C3395" s="41" t="s">
        <v>6822</v>
      </c>
      <c r="D3395" s="42" t="s">
        <v>21</v>
      </c>
      <c r="E3395" s="43">
        <v>75.03</v>
      </c>
      <c r="F3395" s="43">
        <v>19.52</v>
      </c>
      <c r="G3395" s="43">
        <v>94.55</v>
      </c>
      <c r="H3395" s="19">
        <f t="shared" si="52"/>
        <v>9</v>
      </c>
    </row>
    <row r="3396" spans="1:8" ht="30" x14ac:dyDescent="0.25">
      <c r="A3396" s="40" t="s">
        <v>6823</v>
      </c>
      <c r="B3396" s="40"/>
      <c r="C3396" s="41" t="s">
        <v>6824</v>
      </c>
      <c r="D3396" s="42" t="s">
        <v>21</v>
      </c>
      <c r="E3396" s="43">
        <v>94.98</v>
      </c>
      <c r="F3396" s="43">
        <v>21.69</v>
      </c>
      <c r="G3396" s="43">
        <v>116.67</v>
      </c>
      <c r="H3396" s="19">
        <f t="shared" si="52"/>
        <v>9</v>
      </c>
    </row>
    <row r="3397" spans="1:8" ht="30" x14ac:dyDescent="0.25">
      <c r="A3397" s="40" t="s">
        <v>6825</v>
      </c>
      <c r="B3397" s="40"/>
      <c r="C3397" s="41" t="s">
        <v>6826</v>
      </c>
      <c r="D3397" s="42" t="s">
        <v>21</v>
      </c>
      <c r="E3397" s="43">
        <v>250.06</v>
      </c>
      <c r="F3397" s="43">
        <v>19.52</v>
      </c>
      <c r="G3397" s="43">
        <v>269.58</v>
      </c>
      <c r="H3397" s="19">
        <f t="shared" si="52"/>
        <v>9</v>
      </c>
    </row>
    <row r="3398" spans="1:8" ht="30" x14ac:dyDescent="0.25">
      <c r="A3398" s="40" t="s">
        <v>6827</v>
      </c>
      <c r="B3398" s="40"/>
      <c r="C3398" s="41" t="s">
        <v>6828</v>
      </c>
      <c r="D3398" s="42" t="s">
        <v>21</v>
      </c>
      <c r="E3398" s="43">
        <v>1202.45</v>
      </c>
      <c r="F3398" s="43">
        <v>43.37</v>
      </c>
      <c r="G3398" s="43">
        <v>1245.82</v>
      </c>
      <c r="H3398" s="19">
        <f t="shared" si="52"/>
        <v>9</v>
      </c>
    </row>
    <row r="3399" spans="1:8" ht="30" x14ac:dyDescent="0.25">
      <c r="A3399" s="40" t="s">
        <v>6829</v>
      </c>
      <c r="B3399" s="40"/>
      <c r="C3399" s="41" t="s">
        <v>6830</v>
      </c>
      <c r="D3399" s="42"/>
      <c r="E3399" s="43"/>
      <c r="F3399" s="43"/>
      <c r="G3399" s="43"/>
      <c r="H3399" s="19">
        <f t="shared" si="52"/>
        <v>5</v>
      </c>
    </row>
    <row r="3400" spans="1:8" ht="30" x14ac:dyDescent="0.25">
      <c r="A3400" s="40" t="s">
        <v>6831</v>
      </c>
      <c r="B3400" s="40"/>
      <c r="C3400" s="41" t="s">
        <v>6832</v>
      </c>
      <c r="D3400" s="42" t="s">
        <v>21</v>
      </c>
      <c r="E3400" s="43">
        <v>95.9</v>
      </c>
      <c r="F3400" s="43">
        <v>19.52</v>
      </c>
      <c r="G3400" s="43">
        <v>115.42</v>
      </c>
      <c r="H3400" s="19">
        <f t="shared" si="52"/>
        <v>9</v>
      </c>
    </row>
    <row r="3401" spans="1:8" ht="30" x14ac:dyDescent="0.25">
      <c r="A3401" s="40" t="s">
        <v>6833</v>
      </c>
      <c r="B3401" s="40"/>
      <c r="C3401" s="41" t="s">
        <v>6834</v>
      </c>
      <c r="D3401" s="42" t="s">
        <v>21</v>
      </c>
      <c r="E3401" s="43">
        <v>90.97</v>
      </c>
      <c r="F3401" s="43">
        <v>19.52</v>
      </c>
      <c r="G3401" s="43">
        <v>110.49</v>
      </c>
      <c r="H3401" s="19">
        <f t="shared" ref="H3401:H3464" si="53">LEN(A3401)</f>
        <v>9</v>
      </c>
    </row>
    <row r="3402" spans="1:8" ht="30" x14ac:dyDescent="0.25">
      <c r="A3402" s="40" t="s">
        <v>6835</v>
      </c>
      <c r="B3402" s="40"/>
      <c r="C3402" s="41" t="s">
        <v>6836</v>
      </c>
      <c r="D3402" s="42" t="s">
        <v>21</v>
      </c>
      <c r="E3402" s="43">
        <v>122.17</v>
      </c>
      <c r="F3402" s="43">
        <v>19.52</v>
      </c>
      <c r="G3402" s="43">
        <v>141.69</v>
      </c>
      <c r="H3402" s="19">
        <f t="shared" si="53"/>
        <v>9</v>
      </c>
    </row>
    <row r="3403" spans="1:8" ht="30" x14ac:dyDescent="0.25">
      <c r="A3403" s="40" t="s">
        <v>6837</v>
      </c>
      <c r="B3403" s="40"/>
      <c r="C3403" s="41" t="s">
        <v>6838</v>
      </c>
      <c r="D3403" s="42" t="s">
        <v>21</v>
      </c>
      <c r="E3403" s="43">
        <v>153.97999999999999</v>
      </c>
      <c r="F3403" s="43">
        <v>19.52</v>
      </c>
      <c r="G3403" s="43">
        <v>173.5</v>
      </c>
      <c r="H3403" s="19">
        <f t="shared" si="53"/>
        <v>9</v>
      </c>
    </row>
    <row r="3404" spans="1:8" ht="30" x14ac:dyDescent="0.25">
      <c r="A3404" s="40" t="s">
        <v>6839</v>
      </c>
      <c r="B3404" s="40"/>
      <c r="C3404" s="41" t="s">
        <v>6840</v>
      </c>
      <c r="D3404" s="42" t="s">
        <v>21</v>
      </c>
      <c r="E3404" s="43">
        <v>158.43</v>
      </c>
      <c r="F3404" s="43">
        <v>19.52</v>
      </c>
      <c r="G3404" s="43">
        <v>177.95</v>
      </c>
      <c r="H3404" s="19">
        <f t="shared" si="53"/>
        <v>9</v>
      </c>
    </row>
    <row r="3405" spans="1:8" ht="30" x14ac:dyDescent="0.25">
      <c r="A3405" s="40" t="s">
        <v>6841</v>
      </c>
      <c r="B3405" s="40"/>
      <c r="C3405" s="41" t="s">
        <v>6842</v>
      </c>
      <c r="D3405" s="42" t="s">
        <v>21</v>
      </c>
      <c r="E3405" s="43">
        <v>86.59</v>
      </c>
      <c r="F3405" s="43">
        <v>19.52</v>
      </c>
      <c r="G3405" s="43">
        <v>106.11</v>
      </c>
      <c r="H3405" s="19">
        <f t="shared" si="53"/>
        <v>9</v>
      </c>
    </row>
    <row r="3406" spans="1:8" ht="30" x14ac:dyDescent="0.25">
      <c r="A3406" s="40" t="s">
        <v>6843</v>
      </c>
      <c r="B3406" s="40"/>
      <c r="C3406" s="41" t="s">
        <v>6844</v>
      </c>
      <c r="D3406" s="42" t="s">
        <v>21</v>
      </c>
      <c r="E3406" s="43">
        <v>91.59</v>
      </c>
      <c r="F3406" s="43">
        <v>19.52</v>
      </c>
      <c r="G3406" s="43">
        <v>111.11</v>
      </c>
      <c r="H3406" s="19">
        <f t="shared" si="53"/>
        <v>9</v>
      </c>
    </row>
    <row r="3407" spans="1:8" ht="30" x14ac:dyDescent="0.25">
      <c r="A3407" s="40" t="s">
        <v>6845</v>
      </c>
      <c r="B3407" s="40"/>
      <c r="C3407" s="41" t="s">
        <v>6846</v>
      </c>
      <c r="D3407" s="42" t="s">
        <v>21</v>
      </c>
      <c r="E3407" s="43">
        <v>58</v>
      </c>
      <c r="F3407" s="43">
        <v>19.52</v>
      </c>
      <c r="G3407" s="43">
        <v>77.52</v>
      </c>
      <c r="H3407" s="19">
        <f t="shared" si="53"/>
        <v>9</v>
      </c>
    </row>
    <row r="3408" spans="1:8" ht="30" x14ac:dyDescent="0.25">
      <c r="A3408" s="40" t="s">
        <v>6847</v>
      </c>
      <c r="B3408" s="40"/>
      <c r="C3408" s="41" t="s">
        <v>6848</v>
      </c>
      <c r="D3408" s="42" t="s">
        <v>21</v>
      </c>
      <c r="E3408" s="43">
        <v>70.180000000000007</v>
      </c>
      <c r="F3408" s="43">
        <v>19.52</v>
      </c>
      <c r="G3408" s="43">
        <v>89.7</v>
      </c>
      <c r="H3408" s="19">
        <f t="shared" si="53"/>
        <v>9</v>
      </c>
    </row>
    <row r="3409" spans="1:8" x14ac:dyDescent="0.25">
      <c r="A3409" s="40" t="s">
        <v>6849</v>
      </c>
      <c r="B3409" s="40"/>
      <c r="C3409" s="41" t="s">
        <v>6850</v>
      </c>
      <c r="D3409" s="42"/>
      <c r="E3409" s="43"/>
      <c r="F3409" s="43"/>
      <c r="G3409" s="43"/>
      <c r="H3409" s="19">
        <f t="shared" si="53"/>
        <v>5</v>
      </c>
    </row>
    <row r="3410" spans="1:8" ht="30" x14ac:dyDescent="0.25">
      <c r="A3410" s="40" t="s">
        <v>6851</v>
      </c>
      <c r="B3410" s="40"/>
      <c r="C3410" s="41" t="s">
        <v>6852</v>
      </c>
      <c r="D3410" s="42" t="s">
        <v>21</v>
      </c>
      <c r="E3410" s="43">
        <v>327.43</v>
      </c>
      <c r="F3410" s="43">
        <v>65.06</v>
      </c>
      <c r="G3410" s="43">
        <v>392.49</v>
      </c>
      <c r="H3410" s="19">
        <f t="shared" si="53"/>
        <v>9</v>
      </c>
    </row>
    <row r="3411" spans="1:8" x14ac:dyDescent="0.25">
      <c r="A3411" s="40" t="s">
        <v>6853</v>
      </c>
      <c r="B3411" s="40"/>
      <c r="C3411" s="41" t="s">
        <v>6854</v>
      </c>
      <c r="D3411" s="42" t="s">
        <v>21</v>
      </c>
      <c r="E3411" s="43">
        <v>266.66000000000003</v>
      </c>
      <c r="F3411" s="43">
        <v>65.06</v>
      </c>
      <c r="G3411" s="43">
        <v>331.72</v>
      </c>
      <c r="H3411" s="19">
        <f t="shared" si="53"/>
        <v>9</v>
      </c>
    </row>
    <row r="3412" spans="1:8" x14ac:dyDescent="0.25">
      <c r="A3412" s="40" t="s">
        <v>6855</v>
      </c>
      <c r="B3412" s="40"/>
      <c r="C3412" s="41" t="s">
        <v>6856</v>
      </c>
      <c r="D3412" s="42" t="s">
        <v>21</v>
      </c>
      <c r="E3412" s="43">
        <v>277.95999999999998</v>
      </c>
      <c r="F3412" s="43">
        <v>65.06</v>
      </c>
      <c r="G3412" s="43">
        <v>343.02</v>
      </c>
      <c r="H3412" s="19">
        <f t="shared" si="53"/>
        <v>9</v>
      </c>
    </row>
    <row r="3413" spans="1:8" x14ac:dyDescent="0.25">
      <c r="A3413" s="40" t="s">
        <v>6857</v>
      </c>
      <c r="B3413" s="40"/>
      <c r="C3413" s="41" t="s">
        <v>6858</v>
      </c>
      <c r="D3413" s="42" t="s">
        <v>21</v>
      </c>
      <c r="E3413" s="43">
        <v>401.59</v>
      </c>
      <c r="F3413" s="43">
        <v>65.06</v>
      </c>
      <c r="G3413" s="43">
        <v>466.65</v>
      </c>
      <c r="H3413" s="19">
        <f t="shared" si="53"/>
        <v>9</v>
      </c>
    </row>
    <row r="3414" spans="1:8" ht="30" x14ac:dyDescent="0.25">
      <c r="A3414" s="40" t="s">
        <v>6859</v>
      </c>
      <c r="B3414" s="40"/>
      <c r="C3414" s="41" t="s">
        <v>6860</v>
      </c>
      <c r="D3414" s="42" t="s">
        <v>21</v>
      </c>
      <c r="E3414" s="43">
        <v>1474.97</v>
      </c>
      <c r="F3414" s="43">
        <v>65.06</v>
      </c>
      <c r="G3414" s="43">
        <v>1540.03</v>
      </c>
      <c r="H3414" s="19">
        <f t="shared" si="53"/>
        <v>9</v>
      </c>
    </row>
    <row r="3415" spans="1:8" x14ac:dyDescent="0.25">
      <c r="A3415" s="40" t="s">
        <v>6861</v>
      </c>
      <c r="B3415" s="40"/>
      <c r="C3415" s="41" t="s">
        <v>6862</v>
      </c>
      <c r="D3415" s="42" t="s">
        <v>21</v>
      </c>
      <c r="E3415" s="43">
        <v>521.08000000000004</v>
      </c>
      <c r="F3415" s="43">
        <v>26.02</v>
      </c>
      <c r="G3415" s="43">
        <v>547.1</v>
      </c>
      <c r="H3415" s="19">
        <f t="shared" si="53"/>
        <v>9</v>
      </c>
    </row>
    <row r="3416" spans="1:8" x14ac:dyDescent="0.25">
      <c r="A3416" s="40" t="s">
        <v>6863</v>
      </c>
      <c r="B3416" s="40"/>
      <c r="C3416" s="41" t="s">
        <v>6864</v>
      </c>
      <c r="D3416" s="42" t="s">
        <v>21</v>
      </c>
      <c r="E3416" s="43">
        <v>364.14</v>
      </c>
      <c r="F3416" s="43">
        <v>26.02</v>
      </c>
      <c r="G3416" s="43">
        <v>390.16</v>
      </c>
      <c r="H3416" s="19">
        <f t="shared" si="53"/>
        <v>9</v>
      </c>
    </row>
    <row r="3417" spans="1:8" x14ac:dyDescent="0.25">
      <c r="A3417" s="40" t="s">
        <v>6865</v>
      </c>
      <c r="B3417" s="40"/>
      <c r="C3417" s="41" t="s">
        <v>6866</v>
      </c>
      <c r="D3417" s="42" t="s">
        <v>21</v>
      </c>
      <c r="E3417" s="43">
        <v>862.39</v>
      </c>
      <c r="F3417" s="43">
        <v>65.06</v>
      </c>
      <c r="G3417" s="43">
        <v>927.45</v>
      </c>
      <c r="H3417" s="19">
        <f t="shared" si="53"/>
        <v>9</v>
      </c>
    </row>
    <row r="3418" spans="1:8" ht="30" x14ac:dyDescent="0.25">
      <c r="A3418" s="40" t="s">
        <v>6867</v>
      </c>
      <c r="B3418" s="40"/>
      <c r="C3418" s="41" t="s">
        <v>6868</v>
      </c>
      <c r="D3418" s="42" t="s">
        <v>21</v>
      </c>
      <c r="E3418" s="43">
        <v>643.39</v>
      </c>
      <c r="F3418" s="43">
        <v>19.52</v>
      </c>
      <c r="G3418" s="43">
        <v>662.91</v>
      </c>
      <c r="H3418" s="19">
        <f t="shared" si="53"/>
        <v>9</v>
      </c>
    </row>
    <row r="3419" spans="1:8" ht="30" x14ac:dyDescent="0.25">
      <c r="A3419" s="40" t="s">
        <v>6869</v>
      </c>
      <c r="B3419" s="40"/>
      <c r="C3419" s="41" t="s">
        <v>6870</v>
      </c>
      <c r="D3419" s="42" t="s">
        <v>21</v>
      </c>
      <c r="E3419" s="43">
        <v>328.85</v>
      </c>
      <c r="F3419" s="43">
        <v>65.06</v>
      </c>
      <c r="G3419" s="43">
        <v>393.91</v>
      </c>
      <c r="H3419" s="19">
        <f t="shared" si="53"/>
        <v>9</v>
      </c>
    </row>
    <row r="3420" spans="1:8" x14ac:dyDescent="0.25">
      <c r="A3420" s="40" t="s">
        <v>6871</v>
      </c>
      <c r="B3420" s="40"/>
      <c r="C3420" s="41" t="s">
        <v>6872</v>
      </c>
      <c r="D3420" s="42"/>
      <c r="E3420" s="43"/>
      <c r="F3420" s="43"/>
      <c r="G3420" s="43"/>
      <c r="H3420" s="19">
        <f t="shared" si="53"/>
        <v>5</v>
      </c>
    </row>
    <row r="3421" spans="1:8" x14ac:dyDescent="0.25">
      <c r="A3421" s="40" t="s">
        <v>6873</v>
      </c>
      <c r="B3421" s="40"/>
      <c r="C3421" s="41" t="s">
        <v>6874</v>
      </c>
      <c r="D3421" s="42" t="s">
        <v>21</v>
      </c>
      <c r="E3421" s="43">
        <v>105.1</v>
      </c>
      <c r="F3421" s="43">
        <v>19.52</v>
      </c>
      <c r="G3421" s="43">
        <v>124.62</v>
      </c>
      <c r="H3421" s="19">
        <f t="shared" si="53"/>
        <v>9</v>
      </c>
    </row>
    <row r="3422" spans="1:8" x14ac:dyDescent="0.25">
      <c r="A3422" s="40" t="s">
        <v>6875</v>
      </c>
      <c r="B3422" s="40"/>
      <c r="C3422" s="41" t="s">
        <v>6876</v>
      </c>
      <c r="D3422" s="42" t="s">
        <v>21</v>
      </c>
      <c r="E3422" s="43">
        <v>132.62</v>
      </c>
      <c r="F3422" s="43">
        <v>19.52</v>
      </c>
      <c r="G3422" s="43">
        <v>152.13999999999999</v>
      </c>
      <c r="H3422" s="19">
        <f t="shared" si="53"/>
        <v>9</v>
      </c>
    </row>
    <row r="3423" spans="1:8" x14ac:dyDescent="0.25">
      <c r="A3423" s="40" t="s">
        <v>6877</v>
      </c>
      <c r="B3423" s="40"/>
      <c r="C3423" s="41" t="s">
        <v>6878</v>
      </c>
      <c r="D3423" s="42" t="s">
        <v>21</v>
      </c>
      <c r="E3423" s="43">
        <v>185.2</v>
      </c>
      <c r="F3423" s="43">
        <v>19.52</v>
      </c>
      <c r="G3423" s="43">
        <v>204.72</v>
      </c>
      <c r="H3423" s="19">
        <f t="shared" si="53"/>
        <v>9</v>
      </c>
    </row>
    <row r="3424" spans="1:8" x14ac:dyDescent="0.25">
      <c r="A3424" s="40" t="s">
        <v>6879</v>
      </c>
      <c r="B3424" s="40"/>
      <c r="C3424" s="41" t="s">
        <v>6880</v>
      </c>
      <c r="D3424" s="42" t="s">
        <v>21</v>
      </c>
      <c r="E3424" s="43">
        <v>221.52</v>
      </c>
      <c r="F3424" s="43">
        <v>19.52</v>
      </c>
      <c r="G3424" s="43">
        <v>241.04</v>
      </c>
      <c r="H3424" s="19">
        <f t="shared" si="53"/>
        <v>9</v>
      </c>
    </row>
    <row r="3425" spans="1:8" x14ac:dyDescent="0.25">
      <c r="A3425" s="40" t="s">
        <v>6881</v>
      </c>
      <c r="B3425" s="40"/>
      <c r="C3425" s="41" t="s">
        <v>6882</v>
      </c>
      <c r="D3425" s="42" t="s">
        <v>21</v>
      </c>
      <c r="E3425" s="43">
        <v>305.93</v>
      </c>
      <c r="F3425" s="43">
        <v>19.52</v>
      </c>
      <c r="G3425" s="43">
        <v>325.45</v>
      </c>
      <c r="H3425" s="19">
        <f t="shared" si="53"/>
        <v>9</v>
      </c>
    </row>
    <row r="3426" spans="1:8" x14ac:dyDescent="0.25">
      <c r="A3426" s="40" t="s">
        <v>6883</v>
      </c>
      <c r="B3426" s="40"/>
      <c r="C3426" s="41" t="s">
        <v>6884</v>
      </c>
      <c r="D3426" s="42" t="s">
        <v>21</v>
      </c>
      <c r="E3426" s="43">
        <v>526.70000000000005</v>
      </c>
      <c r="F3426" s="43">
        <v>19.52</v>
      </c>
      <c r="G3426" s="43">
        <v>546.22</v>
      </c>
      <c r="H3426" s="19">
        <f t="shared" si="53"/>
        <v>9</v>
      </c>
    </row>
    <row r="3427" spans="1:8" x14ac:dyDescent="0.25">
      <c r="A3427" s="40" t="s">
        <v>6885</v>
      </c>
      <c r="B3427" s="40"/>
      <c r="C3427" s="41" t="s">
        <v>6886</v>
      </c>
      <c r="D3427" s="42" t="s">
        <v>21</v>
      </c>
      <c r="E3427" s="43">
        <v>644.55999999999995</v>
      </c>
      <c r="F3427" s="43">
        <v>19.52</v>
      </c>
      <c r="G3427" s="43">
        <v>664.08</v>
      </c>
      <c r="H3427" s="19">
        <f t="shared" si="53"/>
        <v>9</v>
      </c>
    </row>
    <row r="3428" spans="1:8" x14ac:dyDescent="0.25">
      <c r="A3428" s="40" t="s">
        <v>6887</v>
      </c>
      <c r="B3428" s="40"/>
      <c r="C3428" s="41" t="s">
        <v>6888</v>
      </c>
      <c r="D3428" s="42" t="s">
        <v>21</v>
      </c>
      <c r="E3428" s="43">
        <v>1095.49</v>
      </c>
      <c r="F3428" s="43">
        <v>26.02</v>
      </c>
      <c r="G3428" s="43">
        <v>1121.51</v>
      </c>
      <c r="H3428" s="19">
        <f t="shared" si="53"/>
        <v>9</v>
      </c>
    </row>
    <row r="3429" spans="1:8" x14ac:dyDescent="0.25">
      <c r="A3429" s="40" t="s">
        <v>6889</v>
      </c>
      <c r="B3429" s="40"/>
      <c r="C3429" s="41" t="s">
        <v>6890</v>
      </c>
      <c r="D3429" s="42" t="s">
        <v>21</v>
      </c>
      <c r="E3429" s="43">
        <v>92.7</v>
      </c>
      <c r="F3429" s="43">
        <v>19.52</v>
      </c>
      <c r="G3429" s="43">
        <v>112.22</v>
      </c>
      <c r="H3429" s="19">
        <f t="shared" si="53"/>
        <v>9</v>
      </c>
    </row>
    <row r="3430" spans="1:8" x14ac:dyDescent="0.25">
      <c r="A3430" s="40" t="s">
        <v>6891</v>
      </c>
      <c r="B3430" s="40"/>
      <c r="C3430" s="41" t="s">
        <v>6892</v>
      </c>
      <c r="D3430" s="42" t="s">
        <v>21</v>
      </c>
      <c r="E3430" s="43">
        <v>124.6</v>
      </c>
      <c r="F3430" s="43">
        <v>19.52</v>
      </c>
      <c r="G3430" s="43">
        <v>144.12</v>
      </c>
      <c r="H3430" s="19">
        <f t="shared" si="53"/>
        <v>9</v>
      </c>
    </row>
    <row r="3431" spans="1:8" x14ac:dyDescent="0.25">
      <c r="A3431" s="40" t="s">
        <v>6893</v>
      </c>
      <c r="B3431" s="40"/>
      <c r="C3431" s="41" t="s">
        <v>6894</v>
      </c>
      <c r="D3431" s="42" t="s">
        <v>21</v>
      </c>
      <c r="E3431" s="43">
        <v>158.58000000000001</v>
      </c>
      <c r="F3431" s="43">
        <v>19.52</v>
      </c>
      <c r="G3431" s="43">
        <v>178.1</v>
      </c>
      <c r="H3431" s="19">
        <f t="shared" si="53"/>
        <v>9</v>
      </c>
    </row>
    <row r="3432" spans="1:8" x14ac:dyDescent="0.25">
      <c r="A3432" s="40" t="s">
        <v>6895</v>
      </c>
      <c r="B3432" s="40"/>
      <c r="C3432" s="41" t="s">
        <v>6896</v>
      </c>
      <c r="D3432" s="42" t="s">
        <v>21</v>
      </c>
      <c r="E3432" s="43">
        <v>222.74</v>
      </c>
      <c r="F3432" s="43">
        <v>19.52</v>
      </c>
      <c r="G3432" s="43">
        <v>242.26</v>
      </c>
      <c r="H3432" s="19">
        <f t="shared" si="53"/>
        <v>9</v>
      </c>
    </row>
    <row r="3433" spans="1:8" x14ac:dyDescent="0.25">
      <c r="A3433" s="40" t="s">
        <v>6897</v>
      </c>
      <c r="B3433" s="40"/>
      <c r="C3433" s="41" t="s">
        <v>6898</v>
      </c>
      <c r="D3433" s="42" t="s">
        <v>21</v>
      </c>
      <c r="E3433" s="43">
        <v>364.84</v>
      </c>
      <c r="F3433" s="43">
        <v>19.52</v>
      </c>
      <c r="G3433" s="43">
        <v>384.36</v>
      </c>
      <c r="H3433" s="19">
        <f t="shared" si="53"/>
        <v>9</v>
      </c>
    </row>
    <row r="3434" spans="1:8" x14ac:dyDescent="0.25">
      <c r="A3434" s="40" t="s">
        <v>6899</v>
      </c>
      <c r="B3434" s="40"/>
      <c r="C3434" s="41" t="s">
        <v>6900</v>
      </c>
      <c r="D3434" s="42" t="s">
        <v>21</v>
      </c>
      <c r="E3434" s="43">
        <v>545.29999999999995</v>
      </c>
      <c r="F3434" s="43">
        <v>19.52</v>
      </c>
      <c r="G3434" s="43">
        <v>564.82000000000005</v>
      </c>
      <c r="H3434" s="19">
        <f t="shared" si="53"/>
        <v>9</v>
      </c>
    </row>
    <row r="3435" spans="1:8" x14ac:dyDescent="0.25">
      <c r="A3435" s="40" t="s">
        <v>6901</v>
      </c>
      <c r="B3435" s="40"/>
      <c r="C3435" s="41" t="s">
        <v>6902</v>
      </c>
      <c r="D3435" s="42" t="s">
        <v>21</v>
      </c>
      <c r="E3435" s="43">
        <v>960.58</v>
      </c>
      <c r="F3435" s="43">
        <v>26.02</v>
      </c>
      <c r="G3435" s="43">
        <v>986.6</v>
      </c>
      <c r="H3435" s="19">
        <f t="shared" si="53"/>
        <v>9</v>
      </c>
    </row>
    <row r="3436" spans="1:8" x14ac:dyDescent="0.25">
      <c r="A3436" s="40" t="s">
        <v>6903</v>
      </c>
      <c r="B3436" s="40"/>
      <c r="C3436" s="41" t="s">
        <v>6904</v>
      </c>
      <c r="D3436" s="42" t="s">
        <v>21</v>
      </c>
      <c r="E3436" s="43">
        <v>88.44</v>
      </c>
      <c r="F3436" s="43">
        <v>19.52</v>
      </c>
      <c r="G3436" s="43">
        <v>107.96</v>
      </c>
      <c r="H3436" s="19">
        <f t="shared" si="53"/>
        <v>9</v>
      </c>
    </row>
    <row r="3437" spans="1:8" x14ac:dyDescent="0.25">
      <c r="A3437" s="40" t="s">
        <v>6905</v>
      </c>
      <c r="B3437" s="40"/>
      <c r="C3437" s="41" t="s">
        <v>6906</v>
      </c>
      <c r="D3437" s="42" t="s">
        <v>21</v>
      </c>
      <c r="E3437" s="43">
        <v>122.8</v>
      </c>
      <c r="F3437" s="43">
        <v>19.52</v>
      </c>
      <c r="G3437" s="43">
        <v>142.32</v>
      </c>
      <c r="H3437" s="19">
        <f t="shared" si="53"/>
        <v>9</v>
      </c>
    </row>
    <row r="3438" spans="1:8" x14ac:dyDescent="0.25">
      <c r="A3438" s="40" t="s">
        <v>6907</v>
      </c>
      <c r="B3438" s="40"/>
      <c r="C3438" s="41" t="s">
        <v>6908</v>
      </c>
      <c r="D3438" s="42" t="s">
        <v>21</v>
      </c>
      <c r="E3438" s="43">
        <v>150.80000000000001</v>
      </c>
      <c r="F3438" s="43">
        <v>19.52</v>
      </c>
      <c r="G3438" s="43">
        <v>170.32</v>
      </c>
      <c r="H3438" s="19">
        <f t="shared" si="53"/>
        <v>9</v>
      </c>
    </row>
    <row r="3439" spans="1:8" x14ac:dyDescent="0.25">
      <c r="A3439" s="40" t="s">
        <v>6909</v>
      </c>
      <c r="B3439" s="40"/>
      <c r="C3439" s="41" t="s">
        <v>6910</v>
      </c>
      <c r="D3439" s="42" t="s">
        <v>21</v>
      </c>
      <c r="E3439" s="43">
        <v>205.59</v>
      </c>
      <c r="F3439" s="43">
        <v>19.52</v>
      </c>
      <c r="G3439" s="43">
        <v>225.11</v>
      </c>
      <c r="H3439" s="19">
        <f t="shared" si="53"/>
        <v>9</v>
      </c>
    </row>
    <row r="3440" spans="1:8" x14ac:dyDescent="0.25">
      <c r="A3440" s="40" t="s">
        <v>6911</v>
      </c>
      <c r="B3440" s="40"/>
      <c r="C3440" s="41" t="s">
        <v>6912</v>
      </c>
      <c r="D3440" s="42" t="s">
        <v>21</v>
      </c>
      <c r="E3440" s="43">
        <v>331.16</v>
      </c>
      <c r="F3440" s="43">
        <v>19.52</v>
      </c>
      <c r="G3440" s="43">
        <v>350.68</v>
      </c>
      <c r="H3440" s="19">
        <f t="shared" si="53"/>
        <v>9</v>
      </c>
    </row>
    <row r="3441" spans="1:8" ht="45" x14ac:dyDescent="0.25">
      <c r="A3441" s="40" t="s">
        <v>6913</v>
      </c>
      <c r="B3441" s="40"/>
      <c r="C3441" s="41" t="s">
        <v>6914</v>
      </c>
      <c r="D3441" s="42" t="s">
        <v>21</v>
      </c>
      <c r="E3441" s="43">
        <v>6968.9</v>
      </c>
      <c r="F3441" s="43">
        <v>32.53</v>
      </c>
      <c r="G3441" s="43">
        <v>7001.43</v>
      </c>
      <c r="H3441" s="19">
        <f t="shared" si="53"/>
        <v>9</v>
      </c>
    </row>
    <row r="3442" spans="1:8" ht="45" x14ac:dyDescent="0.25">
      <c r="A3442" s="40" t="s">
        <v>6915</v>
      </c>
      <c r="B3442" s="40"/>
      <c r="C3442" s="41" t="s">
        <v>6916</v>
      </c>
      <c r="D3442" s="42" t="s">
        <v>21</v>
      </c>
      <c r="E3442" s="43">
        <v>168.83</v>
      </c>
      <c r="F3442" s="43">
        <v>19.52</v>
      </c>
      <c r="G3442" s="43">
        <v>188.35</v>
      </c>
      <c r="H3442" s="19">
        <f t="shared" si="53"/>
        <v>9</v>
      </c>
    </row>
    <row r="3443" spans="1:8" ht="30" x14ac:dyDescent="0.25">
      <c r="A3443" s="40" t="s">
        <v>6917</v>
      </c>
      <c r="B3443" s="40"/>
      <c r="C3443" s="41" t="s">
        <v>6918</v>
      </c>
      <c r="D3443" s="42" t="s">
        <v>21</v>
      </c>
      <c r="E3443" s="43">
        <v>511.02</v>
      </c>
      <c r="F3443" s="43">
        <v>19.52</v>
      </c>
      <c r="G3443" s="43">
        <v>530.54</v>
      </c>
      <c r="H3443" s="19">
        <f t="shared" si="53"/>
        <v>9</v>
      </c>
    </row>
    <row r="3444" spans="1:8" x14ac:dyDescent="0.25">
      <c r="A3444" s="40" t="s">
        <v>6919</v>
      </c>
      <c r="B3444" s="40"/>
      <c r="C3444" s="41" t="s">
        <v>6920</v>
      </c>
      <c r="D3444" s="42" t="s">
        <v>21</v>
      </c>
      <c r="E3444" s="43">
        <v>488.36</v>
      </c>
      <c r="F3444" s="43">
        <v>19.52</v>
      </c>
      <c r="G3444" s="43">
        <v>507.88</v>
      </c>
      <c r="H3444" s="19">
        <f t="shared" si="53"/>
        <v>9</v>
      </c>
    </row>
    <row r="3445" spans="1:8" x14ac:dyDescent="0.25">
      <c r="A3445" s="40" t="s">
        <v>6921</v>
      </c>
      <c r="B3445" s="40"/>
      <c r="C3445" s="41" t="s">
        <v>6922</v>
      </c>
      <c r="D3445" s="42" t="s">
        <v>21</v>
      </c>
      <c r="E3445" s="43">
        <v>937.4</v>
      </c>
      <c r="F3445" s="43">
        <v>26.02</v>
      </c>
      <c r="G3445" s="43">
        <v>963.42</v>
      </c>
      <c r="H3445" s="19">
        <f t="shared" si="53"/>
        <v>9</v>
      </c>
    </row>
    <row r="3446" spans="1:8" x14ac:dyDescent="0.25">
      <c r="A3446" s="40" t="s">
        <v>6923</v>
      </c>
      <c r="B3446" s="40"/>
      <c r="C3446" s="41" t="s">
        <v>6924</v>
      </c>
      <c r="D3446" s="42" t="s">
        <v>21</v>
      </c>
      <c r="E3446" s="43">
        <v>372.78</v>
      </c>
      <c r="F3446" s="43">
        <v>19.52</v>
      </c>
      <c r="G3446" s="43">
        <v>392.3</v>
      </c>
      <c r="H3446" s="19">
        <f t="shared" si="53"/>
        <v>9</v>
      </c>
    </row>
    <row r="3447" spans="1:8" ht="45" x14ac:dyDescent="0.25">
      <c r="A3447" s="40" t="s">
        <v>6925</v>
      </c>
      <c r="B3447" s="40"/>
      <c r="C3447" s="41" t="s">
        <v>6926</v>
      </c>
      <c r="D3447" s="42" t="s">
        <v>21</v>
      </c>
      <c r="E3447" s="43">
        <v>144.13</v>
      </c>
      <c r="F3447" s="43">
        <v>10.84</v>
      </c>
      <c r="G3447" s="43">
        <v>154.97</v>
      </c>
      <c r="H3447" s="19">
        <f t="shared" si="53"/>
        <v>9</v>
      </c>
    </row>
    <row r="3448" spans="1:8" ht="45" x14ac:dyDescent="0.25">
      <c r="A3448" s="40" t="s">
        <v>6927</v>
      </c>
      <c r="B3448" s="40"/>
      <c r="C3448" s="41" t="s">
        <v>6928</v>
      </c>
      <c r="D3448" s="42" t="s">
        <v>21</v>
      </c>
      <c r="E3448" s="43">
        <v>5863.36</v>
      </c>
      <c r="F3448" s="43">
        <v>26.02</v>
      </c>
      <c r="G3448" s="43">
        <v>5889.38</v>
      </c>
      <c r="H3448" s="19">
        <f t="shared" si="53"/>
        <v>9</v>
      </c>
    </row>
    <row r="3449" spans="1:8" ht="45" x14ac:dyDescent="0.25">
      <c r="A3449" s="40" t="s">
        <v>6929</v>
      </c>
      <c r="B3449" s="40"/>
      <c r="C3449" s="41" t="s">
        <v>6930</v>
      </c>
      <c r="D3449" s="42" t="s">
        <v>21</v>
      </c>
      <c r="E3449" s="43">
        <v>2058.6999999999998</v>
      </c>
      <c r="F3449" s="43">
        <v>26.02</v>
      </c>
      <c r="G3449" s="43">
        <v>2084.7199999999998</v>
      </c>
      <c r="H3449" s="19">
        <f t="shared" si="53"/>
        <v>9</v>
      </c>
    </row>
    <row r="3450" spans="1:8" ht="45" x14ac:dyDescent="0.25">
      <c r="A3450" s="40" t="s">
        <v>6931</v>
      </c>
      <c r="B3450" s="40"/>
      <c r="C3450" s="41" t="s">
        <v>6932</v>
      </c>
      <c r="D3450" s="42" t="s">
        <v>21</v>
      </c>
      <c r="E3450" s="43">
        <v>396.44</v>
      </c>
      <c r="F3450" s="43">
        <v>19.52</v>
      </c>
      <c r="G3450" s="43">
        <v>415.96</v>
      </c>
      <c r="H3450" s="19">
        <f t="shared" si="53"/>
        <v>9</v>
      </c>
    </row>
    <row r="3451" spans="1:8" ht="30" x14ac:dyDescent="0.25">
      <c r="A3451" s="40" t="s">
        <v>6933</v>
      </c>
      <c r="B3451" s="40"/>
      <c r="C3451" s="41" t="s">
        <v>6934</v>
      </c>
      <c r="D3451" s="42" t="s">
        <v>21</v>
      </c>
      <c r="E3451" s="43">
        <v>196.04</v>
      </c>
      <c r="F3451" s="43">
        <v>19.52</v>
      </c>
      <c r="G3451" s="43">
        <v>215.56</v>
      </c>
      <c r="H3451" s="19">
        <f t="shared" si="53"/>
        <v>9</v>
      </c>
    </row>
    <row r="3452" spans="1:8" ht="30" x14ac:dyDescent="0.25">
      <c r="A3452" s="40" t="s">
        <v>6935</v>
      </c>
      <c r="B3452" s="40"/>
      <c r="C3452" s="41" t="s">
        <v>6936</v>
      </c>
      <c r="D3452" s="42" t="s">
        <v>21</v>
      </c>
      <c r="E3452" s="43">
        <v>272.07</v>
      </c>
      <c r="F3452" s="43">
        <v>19.52</v>
      </c>
      <c r="G3452" s="43">
        <v>291.58999999999997</v>
      </c>
      <c r="H3452" s="19">
        <f t="shared" si="53"/>
        <v>9</v>
      </c>
    </row>
    <row r="3453" spans="1:8" ht="30" x14ac:dyDescent="0.25">
      <c r="A3453" s="40" t="s">
        <v>6937</v>
      </c>
      <c r="B3453" s="40"/>
      <c r="C3453" s="41" t="s">
        <v>6938</v>
      </c>
      <c r="D3453" s="42" t="s">
        <v>21</v>
      </c>
      <c r="E3453" s="43">
        <v>548.63</v>
      </c>
      <c r="F3453" s="43">
        <v>19.52</v>
      </c>
      <c r="G3453" s="43">
        <v>568.15</v>
      </c>
      <c r="H3453" s="19">
        <f t="shared" si="53"/>
        <v>9</v>
      </c>
    </row>
    <row r="3454" spans="1:8" ht="30" x14ac:dyDescent="0.25">
      <c r="A3454" s="40" t="s">
        <v>6939</v>
      </c>
      <c r="B3454" s="40"/>
      <c r="C3454" s="41" t="s">
        <v>6940</v>
      </c>
      <c r="D3454" s="42" t="s">
        <v>21</v>
      </c>
      <c r="E3454" s="43">
        <v>664.07</v>
      </c>
      <c r="F3454" s="43">
        <v>19.52</v>
      </c>
      <c r="G3454" s="43">
        <v>683.59</v>
      </c>
      <c r="H3454" s="19">
        <f t="shared" si="53"/>
        <v>9</v>
      </c>
    </row>
    <row r="3455" spans="1:8" ht="30" x14ac:dyDescent="0.25">
      <c r="A3455" s="40" t="s">
        <v>6941</v>
      </c>
      <c r="B3455" s="40"/>
      <c r="C3455" s="41" t="s">
        <v>6942</v>
      </c>
      <c r="D3455" s="42" t="s">
        <v>21</v>
      </c>
      <c r="E3455" s="43">
        <v>1091.0999999999999</v>
      </c>
      <c r="F3455" s="43">
        <v>19.52</v>
      </c>
      <c r="G3455" s="43">
        <v>1110.6199999999999</v>
      </c>
      <c r="H3455" s="19">
        <f t="shared" si="53"/>
        <v>9</v>
      </c>
    </row>
    <row r="3456" spans="1:8" ht="30" x14ac:dyDescent="0.25">
      <c r="A3456" s="40" t="s">
        <v>6943</v>
      </c>
      <c r="B3456" s="40"/>
      <c r="C3456" s="41" t="s">
        <v>6944</v>
      </c>
      <c r="D3456" s="42" t="s">
        <v>21</v>
      </c>
      <c r="E3456" s="43">
        <v>2177.3200000000002</v>
      </c>
      <c r="F3456" s="43">
        <v>26.02</v>
      </c>
      <c r="G3456" s="43">
        <v>2203.34</v>
      </c>
      <c r="H3456" s="19">
        <f t="shared" si="53"/>
        <v>9</v>
      </c>
    </row>
    <row r="3457" spans="1:8" ht="30" x14ac:dyDescent="0.25">
      <c r="A3457" s="40" t="s">
        <v>6945</v>
      </c>
      <c r="B3457" s="40"/>
      <c r="C3457" s="41" t="s">
        <v>6946</v>
      </c>
      <c r="D3457" s="42" t="s">
        <v>21</v>
      </c>
      <c r="E3457" s="43">
        <v>5554.64</v>
      </c>
      <c r="F3457" s="43">
        <v>26.02</v>
      </c>
      <c r="G3457" s="43">
        <v>5580.66</v>
      </c>
      <c r="H3457" s="19">
        <f t="shared" si="53"/>
        <v>9</v>
      </c>
    </row>
    <row r="3458" spans="1:8" ht="45" x14ac:dyDescent="0.25">
      <c r="A3458" s="40" t="s">
        <v>6947</v>
      </c>
      <c r="B3458" s="40"/>
      <c r="C3458" s="41" t="s">
        <v>6948</v>
      </c>
      <c r="D3458" s="42" t="s">
        <v>21</v>
      </c>
      <c r="E3458" s="43">
        <v>66.59</v>
      </c>
      <c r="F3458" s="43">
        <v>13.01</v>
      </c>
      <c r="G3458" s="43">
        <v>79.599999999999994</v>
      </c>
      <c r="H3458" s="19">
        <f t="shared" si="53"/>
        <v>9</v>
      </c>
    </row>
    <row r="3459" spans="1:8" ht="45" x14ac:dyDescent="0.25">
      <c r="A3459" s="40" t="s">
        <v>6949</v>
      </c>
      <c r="B3459" s="40"/>
      <c r="C3459" s="41" t="s">
        <v>6950</v>
      </c>
      <c r="D3459" s="42" t="s">
        <v>21</v>
      </c>
      <c r="E3459" s="43">
        <v>86.28</v>
      </c>
      <c r="F3459" s="43">
        <v>19.52</v>
      </c>
      <c r="G3459" s="43">
        <v>105.8</v>
      </c>
      <c r="H3459" s="19">
        <f t="shared" si="53"/>
        <v>9</v>
      </c>
    </row>
    <row r="3460" spans="1:8" ht="45" x14ac:dyDescent="0.25">
      <c r="A3460" s="40" t="s">
        <v>6951</v>
      </c>
      <c r="B3460" s="40"/>
      <c r="C3460" s="41" t="s">
        <v>6952</v>
      </c>
      <c r="D3460" s="42" t="s">
        <v>21</v>
      </c>
      <c r="E3460" s="43">
        <v>105.6</v>
      </c>
      <c r="F3460" s="43">
        <v>17.350000000000001</v>
      </c>
      <c r="G3460" s="43">
        <v>122.95</v>
      </c>
      <c r="H3460" s="19">
        <f t="shared" si="53"/>
        <v>9</v>
      </c>
    </row>
    <row r="3461" spans="1:8" ht="45" x14ac:dyDescent="0.25">
      <c r="A3461" s="40" t="s">
        <v>6953</v>
      </c>
      <c r="B3461" s="40"/>
      <c r="C3461" s="41" t="s">
        <v>6954</v>
      </c>
      <c r="D3461" s="42" t="s">
        <v>21</v>
      </c>
      <c r="E3461" s="43">
        <v>109.99</v>
      </c>
      <c r="F3461" s="43">
        <v>19.52</v>
      </c>
      <c r="G3461" s="43">
        <v>129.51</v>
      </c>
      <c r="H3461" s="19">
        <f t="shared" si="53"/>
        <v>9</v>
      </c>
    </row>
    <row r="3462" spans="1:8" ht="45" x14ac:dyDescent="0.25">
      <c r="A3462" s="40" t="s">
        <v>6955</v>
      </c>
      <c r="B3462" s="40"/>
      <c r="C3462" s="41" t="s">
        <v>6956</v>
      </c>
      <c r="D3462" s="42" t="s">
        <v>21</v>
      </c>
      <c r="E3462" s="43">
        <v>444.87</v>
      </c>
      <c r="F3462" s="43">
        <v>19.52</v>
      </c>
      <c r="G3462" s="43">
        <v>464.39</v>
      </c>
      <c r="H3462" s="19">
        <f t="shared" si="53"/>
        <v>9</v>
      </c>
    </row>
    <row r="3463" spans="1:8" ht="45" x14ac:dyDescent="0.25">
      <c r="A3463" s="40" t="s">
        <v>6957</v>
      </c>
      <c r="B3463" s="40"/>
      <c r="C3463" s="41" t="s">
        <v>6958</v>
      </c>
      <c r="D3463" s="42" t="s">
        <v>21</v>
      </c>
      <c r="E3463" s="43">
        <v>641.96</v>
      </c>
      <c r="F3463" s="43">
        <v>19.52</v>
      </c>
      <c r="G3463" s="43">
        <v>661.48</v>
      </c>
      <c r="H3463" s="19">
        <f t="shared" si="53"/>
        <v>9</v>
      </c>
    </row>
    <row r="3464" spans="1:8" ht="45" x14ac:dyDescent="0.25">
      <c r="A3464" s="40" t="s">
        <v>6959</v>
      </c>
      <c r="B3464" s="40"/>
      <c r="C3464" s="41" t="s">
        <v>6960</v>
      </c>
      <c r="D3464" s="42" t="s">
        <v>21</v>
      </c>
      <c r="E3464" s="43">
        <v>6308.38</v>
      </c>
      <c r="F3464" s="43">
        <v>86.74</v>
      </c>
      <c r="G3464" s="43">
        <v>6395.12</v>
      </c>
      <c r="H3464" s="19">
        <f t="shared" si="53"/>
        <v>9</v>
      </c>
    </row>
    <row r="3465" spans="1:8" ht="45" x14ac:dyDescent="0.25">
      <c r="A3465" s="40" t="s">
        <v>6961</v>
      </c>
      <c r="B3465" s="40"/>
      <c r="C3465" s="41" t="s">
        <v>6962</v>
      </c>
      <c r="D3465" s="42" t="s">
        <v>21</v>
      </c>
      <c r="E3465" s="43">
        <v>6494.17</v>
      </c>
      <c r="F3465" s="43">
        <v>86.74</v>
      </c>
      <c r="G3465" s="43">
        <v>6580.91</v>
      </c>
      <c r="H3465" s="19">
        <f t="shared" ref="H3465:H3528" si="54">LEN(A3465)</f>
        <v>9</v>
      </c>
    </row>
    <row r="3466" spans="1:8" x14ac:dyDescent="0.25">
      <c r="A3466" s="40" t="s">
        <v>6963</v>
      </c>
      <c r="B3466" s="40"/>
      <c r="C3466" s="41" t="s">
        <v>6964</v>
      </c>
      <c r="D3466" s="42" t="s">
        <v>21</v>
      </c>
      <c r="E3466" s="43">
        <v>508.23</v>
      </c>
      <c r="F3466" s="43">
        <v>43.37</v>
      </c>
      <c r="G3466" s="43">
        <v>551.6</v>
      </c>
      <c r="H3466" s="19">
        <f t="shared" si="54"/>
        <v>9</v>
      </c>
    </row>
    <row r="3467" spans="1:8" x14ac:dyDescent="0.25">
      <c r="A3467" s="40" t="s">
        <v>6965</v>
      </c>
      <c r="B3467" s="40"/>
      <c r="C3467" s="41" t="s">
        <v>6966</v>
      </c>
      <c r="D3467" s="42"/>
      <c r="E3467" s="43"/>
      <c r="F3467" s="43"/>
      <c r="G3467" s="43"/>
      <c r="H3467" s="19">
        <f t="shared" si="54"/>
        <v>5</v>
      </c>
    </row>
    <row r="3468" spans="1:8" ht="30" x14ac:dyDescent="0.25">
      <c r="A3468" s="40" t="s">
        <v>6967</v>
      </c>
      <c r="B3468" s="40"/>
      <c r="C3468" s="41" t="s">
        <v>6968</v>
      </c>
      <c r="D3468" s="42" t="s">
        <v>21</v>
      </c>
      <c r="E3468" s="43">
        <v>1309.02</v>
      </c>
      <c r="F3468" s="43">
        <v>54.21</v>
      </c>
      <c r="G3468" s="43">
        <v>1363.23</v>
      </c>
      <c r="H3468" s="19">
        <f t="shared" si="54"/>
        <v>9</v>
      </c>
    </row>
    <row r="3469" spans="1:8" ht="30" x14ac:dyDescent="0.25">
      <c r="A3469" s="40" t="s">
        <v>6969</v>
      </c>
      <c r="B3469" s="40"/>
      <c r="C3469" s="41" t="s">
        <v>6970</v>
      </c>
      <c r="D3469" s="42" t="s">
        <v>21</v>
      </c>
      <c r="E3469" s="43">
        <v>1415.9</v>
      </c>
      <c r="F3469" s="43">
        <v>151.80000000000001</v>
      </c>
      <c r="G3469" s="43">
        <v>1567.7</v>
      </c>
      <c r="H3469" s="19">
        <f t="shared" si="54"/>
        <v>9</v>
      </c>
    </row>
    <row r="3470" spans="1:8" ht="30" x14ac:dyDescent="0.25">
      <c r="A3470" s="40" t="s">
        <v>6973</v>
      </c>
      <c r="B3470" s="40"/>
      <c r="C3470" s="41" t="s">
        <v>6974</v>
      </c>
      <c r="D3470" s="42" t="s">
        <v>21</v>
      </c>
      <c r="E3470" s="43">
        <v>1189.21</v>
      </c>
      <c r="F3470" s="43">
        <v>151.80000000000001</v>
      </c>
      <c r="G3470" s="43">
        <v>1341.01</v>
      </c>
      <c r="H3470" s="19">
        <f t="shared" si="54"/>
        <v>9</v>
      </c>
    </row>
    <row r="3471" spans="1:8" ht="30" x14ac:dyDescent="0.25">
      <c r="A3471" s="40" t="s">
        <v>6975</v>
      </c>
      <c r="B3471" s="40"/>
      <c r="C3471" s="41" t="s">
        <v>6976</v>
      </c>
      <c r="D3471" s="42" t="s">
        <v>21</v>
      </c>
      <c r="E3471" s="43">
        <v>2472.33</v>
      </c>
      <c r="F3471" s="43">
        <v>151.80000000000001</v>
      </c>
      <c r="G3471" s="43">
        <v>2624.13</v>
      </c>
      <c r="H3471" s="19">
        <f t="shared" si="54"/>
        <v>9</v>
      </c>
    </row>
    <row r="3472" spans="1:8" x14ac:dyDescent="0.25">
      <c r="A3472" s="40" t="s">
        <v>6977</v>
      </c>
      <c r="B3472" s="40"/>
      <c r="C3472" s="41" t="s">
        <v>6978</v>
      </c>
      <c r="D3472" s="42" t="s">
        <v>21</v>
      </c>
      <c r="E3472" s="43">
        <v>1448.22</v>
      </c>
      <c r="F3472" s="43">
        <v>86.74</v>
      </c>
      <c r="G3472" s="43">
        <v>1534.96</v>
      </c>
      <c r="H3472" s="19">
        <f t="shared" si="54"/>
        <v>9</v>
      </c>
    </row>
    <row r="3473" spans="1:8" x14ac:dyDescent="0.25">
      <c r="A3473" s="40" t="s">
        <v>6979</v>
      </c>
      <c r="B3473" s="40"/>
      <c r="C3473" s="41" t="s">
        <v>6980</v>
      </c>
      <c r="D3473" s="42" t="s">
        <v>21</v>
      </c>
      <c r="E3473" s="43">
        <v>2925.26</v>
      </c>
      <c r="F3473" s="43">
        <v>86.74</v>
      </c>
      <c r="G3473" s="43">
        <v>3012</v>
      </c>
      <c r="H3473" s="19">
        <f t="shared" si="54"/>
        <v>9</v>
      </c>
    </row>
    <row r="3474" spans="1:8" ht="30" x14ac:dyDescent="0.25">
      <c r="A3474" s="40" t="s">
        <v>6981</v>
      </c>
      <c r="B3474" s="40"/>
      <c r="C3474" s="41" t="s">
        <v>6982</v>
      </c>
      <c r="D3474" s="42" t="s">
        <v>21</v>
      </c>
      <c r="E3474" s="43">
        <v>891.33</v>
      </c>
      <c r="F3474" s="43">
        <v>86.74</v>
      </c>
      <c r="G3474" s="43">
        <v>978.07</v>
      </c>
      <c r="H3474" s="19">
        <f t="shared" si="54"/>
        <v>9</v>
      </c>
    </row>
    <row r="3475" spans="1:8" ht="30" x14ac:dyDescent="0.25">
      <c r="A3475" s="40" t="s">
        <v>6983</v>
      </c>
      <c r="B3475" s="40"/>
      <c r="C3475" s="41" t="s">
        <v>6984</v>
      </c>
      <c r="D3475" s="42" t="s">
        <v>21</v>
      </c>
      <c r="E3475" s="43">
        <v>716.17</v>
      </c>
      <c r="F3475" s="43">
        <v>86.74</v>
      </c>
      <c r="G3475" s="43">
        <v>802.91</v>
      </c>
      <c r="H3475" s="19">
        <f t="shared" si="54"/>
        <v>9</v>
      </c>
    </row>
    <row r="3476" spans="1:8" ht="30" x14ac:dyDescent="0.25">
      <c r="A3476" s="40" t="s">
        <v>6985</v>
      </c>
      <c r="B3476" s="40"/>
      <c r="C3476" s="41" t="s">
        <v>6986</v>
      </c>
      <c r="D3476" s="42" t="s">
        <v>21</v>
      </c>
      <c r="E3476" s="43">
        <v>5982.69</v>
      </c>
      <c r="F3476" s="43">
        <v>54.21</v>
      </c>
      <c r="G3476" s="43">
        <v>6036.9</v>
      </c>
      <c r="H3476" s="19">
        <f t="shared" si="54"/>
        <v>9</v>
      </c>
    </row>
    <row r="3477" spans="1:8" ht="30" x14ac:dyDescent="0.25">
      <c r="A3477" s="40" t="s">
        <v>6987</v>
      </c>
      <c r="B3477" s="40"/>
      <c r="C3477" s="41" t="s">
        <v>6988</v>
      </c>
      <c r="D3477" s="42" t="s">
        <v>21</v>
      </c>
      <c r="E3477" s="43">
        <v>2848.68</v>
      </c>
      <c r="F3477" s="43">
        <v>26.02</v>
      </c>
      <c r="G3477" s="43">
        <v>2874.7</v>
      </c>
      <c r="H3477" s="19">
        <f t="shared" si="54"/>
        <v>9</v>
      </c>
    </row>
    <row r="3478" spans="1:8" x14ac:dyDescent="0.25">
      <c r="A3478" s="40" t="s">
        <v>6989</v>
      </c>
      <c r="B3478" s="40"/>
      <c r="C3478" s="41" t="s">
        <v>6990</v>
      </c>
      <c r="D3478" s="42" t="s">
        <v>21</v>
      </c>
      <c r="E3478" s="43">
        <v>973.21</v>
      </c>
      <c r="F3478" s="43">
        <v>86.74</v>
      </c>
      <c r="G3478" s="43">
        <v>1059.95</v>
      </c>
      <c r="H3478" s="19">
        <f t="shared" si="54"/>
        <v>9</v>
      </c>
    </row>
    <row r="3479" spans="1:8" ht="30" x14ac:dyDescent="0.25">
      <c r="A3479" s="40" t="s">
        <v>6991</v>
      </c>
      <c r="B3479" s="40"/>
      <c r="C3479" s="41" t="s">
        <v>6992</v>
      </c>
      <c r="D3479" s="42" t="s">
        <v>21</v>
      </c>
      <c r="E3479" s="43">
        <v>1001.08</v>
      </c>
      <c r="F3479" s="43">
        <v>32.53</v>
      </c>
      <c r="G3479" s="43">
        <v>1033.6099999999999</v>
      </c>
      <c r="H3479" s="19">
        <f t="shared" si="54"/>
        <v>9</v>
      </c>
    </row>
    <row r="3480" spans="1:8" ht="30" x14ac:dyDescent="0.25">
      <c r="A3480" s="40" t="s">
        <v>6993</v>
      </c>
      <c r="B3480" s="40"/>
      <c r="C3480" s="41" t="s">
        <v>6994</v>
      </c>
      <c r="D3480" s="42" t="s">
        <v>21</v>
      </c>
      <c r="E3480" s="43">
        <v>6078.08</v>
      </c>
      <c r="F3480" s="43">
        <v>130.11000000000001</v>
      </c>
      <c r="G3480" s="43">
        <v>6208.19</v>
      </c>
      <c r="H3480" s="19">
        <f t="shared" si="54"/>
        <v>9</v>
      </c>
    </row>
    <row r="3481" spans="1:8" ht="30" x14ac:dyDescent="0.25">
      <c r="A3481" s="40" t="s">
        <v>6995</v>
      </c>
      <c r="B3481" s="40"/>
      <c r="C3481" s="41" t="s">
        <v>6996</v>
      </c>
      <c r="D3481" s="42" t="s">
        <v>21</v>
      </c>
      <c r="E3481" s="43">
        <v>2026.9</v>
      </c>
      <c r="F3481" s="43">
        <v>86.74</v>
      </c>
      <c r="G3481" s="43">
        <v>2113.64</v>
      </c>
      <c r="H3481" s="19">
        <f t="shared" si="54"/>
        <v>9</v>
      </c>
    </row>
    <row r="3482" spans="1:8" ht="30" x14ac:dyDescent="0.25">
      <c r="A3482" s="40" t="s">
        <v>6997</v>
      </c>
      <c r="B3482" s="40"/>
      <c r="C3482" s="41" t="s">
        <v>6998</v>
      </c>
      <c r="D3482" s="42" t="s">
        <v>21</v>
      </c>
      <c r="E3482" s="43">
        <v>3314.19</v>
      </c>
      <c r="F3482" s="43">
        <v>86.74</v>
      </c>
      <c r="G3482" s="43">
        <v>3400.93</v>
      </c>
      <c r="H3482" s="19">
        <f t="shared" si="54"/>
        <v>9</v>
      </c>
    </row>
    <row r="3483" spans="1:8" ht="30" x14ac:dyDescent="0.25">
      <c r="A3483" s="40" t="s">
        <v>6999</v>
      </c>
      <c r="B3483" s="40"/>
      <c r="C3483" s="41" t="s">
        <v>7000</v>
      </c>
      <c r="D3483" s="42" t="s">
        <v>21</v>
      </c>
      <c r="E3483" s="43">
        <v>1622.23</v>
      </c>
      <c r="F3483" s="43">
        <v>86.74</v>
      </c>
      <c r="G3483" s="43">
        <v>1708.97</v>
      </c>
      <c r="H3483" s="19">
        <f t="shared" si="54"/>
        <v>9</v>
      </c>
    </row>
    <row r="3484" spans="1:8" x14ac:dyDescent="0.25">
      <c r="A3484" s="40" t="s">
        <v>7001</v>
      </c>
      <c r="B3484" s="40"/>
      <c r="C3484" s="41" t="s">
        <v>7002</v>
      </c>
      <c r="D3484" s="42"/>
      <c r="E3484" s="43"/>
      <c r="F3484" s="43"/>
      <c r="G3484" s="43"/>
      <c r="H3484" s="19">
        <f t="shared" si="54"/>
        <v>5</v>
      </c>
    </row>
    <row r="3485" spans="1:8" ht="45" x14ac:dyDescent="0.25">
      <c r="A3485" s="40" t="s">
        <v>7003</v>
      </c>
      <c r="B3485" s="40"/>
      <c r="C3485" s="41" t="s">
        <v>8315</v>
      </c>
      <c r="D3485" s="42" t="s">
        <v>21</v>
      </c>
      <c r="E3485" s="43">
        <v>85.42</v>
      </c>
      <c r="F3485" s="43">
        <v>19.52</v>
      </c>
      <c r="G3485" s="43">
        <v>104.94</v>
      </c>
      <c r="H3485" s="19">
        <f t="shared" si="54"/>
        <v>9</v>
      </c>
    </row>
    <row r="3486" spans="1:8" ht="45" x14ac:dyDescent="0.25">
      <c r="A3486" s="40" t="s">
        <v>7005</v>
      </c>
      <c r="B3486" s="40"/>
      <c r="C3486" s="41" t="s">
        <v>8316</v>
      </c>
      <c r="D3486" s="42" t="s">
        <v>21</v>
      </c>
      <c r="E3486" s="43">
        <v>111.06</v>
      </c>
      <c r="F3486" s="43">
        <v>26.02</v>
      </c>
      <c r="G3486" s="43">
        <v>137.08000000000001</v>
      </c>
      <c r="H3486" s="19">
        <f t="shared" si="54"/>
        <v>9</v>
      </c>
    </row>
    <row r="3487" spans="1:8" ht="45" x14ac:dyDescent="0.25">
      <c r="A3487" s="40" t="s">
        <v>7007</v>
      </c>
      <c r="B3487" s="40"/>
      <c r="C3487" s="41" t="s">
        <v>8317</v>
      </c>
      <c r="D3487" s="42" t="s">
        <v>21</v>
      </c>
      <c r="E3487" s="43">
        <v>155.52000000000001</v>
      </c>
      <c r="F3487" s="43">
        <v>32.53</v>
      </c>
      <c r="G3487" s="43">
        <v>188.05</v>
      </c>
      <c r="H3487" s="19">
        <f t="shared" si="54"/>
        <v>9</v>
      </c>
    </row>
    <row r="3488" spans="1:8" ht="45" x14ac:dyDescent="0.25">
      <c r="A3488" s="40" t="s">
        <v>7009</v>
      </c>
      <c r="B3488" s="40"/>
      <c r="C3488" s="41" t="s">
        <v>8318</v>
      </c>
      <c r="D3488" s="42" t="s">
        <v>21</v>
      </c>
      <c r="E3488" s="43">
        <v>238.32</v>
      </c>
      <c r="F3488" s="43">
        <v>34.69</v>
      </c>
      <c r="G3488" s="43">
        <v>273.01</v>
      </c>
      <c r="H3488" s="19">
        <f t="shared" si="54"/>
        <v>9</v>
      </c>
    </row>
    <row r="3489" spans="1:8" ht="45" x14ac:dyDescent="0.25">
      <c r="A3489" s="40" t="s">
        <v>7011</v>
      </c>
      <c r="B3489" s="40"/>
      <c r="C3489" s="41" t="s">
        <v>8319</v>
      </c>
      <c r="D3489" s="42" t="s">
        <v>21</v>
      </c>
      <c r="E3489" s="43">
        <v>432.5</v>
      </c>
      <c r="F3489" s="43">
        <v>54.21</v>
      </c>
      <c r="G3489" s="43">
        <v>486.71</v>
      </c>
      <c r="H3489" s="19">
        <f t="shared" si="54"/>
        <v>9</v>
      </c>
    </row>
    <row r="3490" spans="1:8" x14ac:dyDescent="0.25">
      <c r="A3490" s="40" t="s">
        <v>7013</v>
      </c>
      <c r="B3490" s="40"/>
      <c r="C3490" s="41" t="s">
        <v>7014</v>
      </c>
      <c r="D3490" s="42"/>
      <c r="E3490" s="43"/>
      <c r="F3490" s="43"/>
      <c r="G3490" s="43"/>
      <c r="H3490" s="19">
        <f t="shared" si="54"/>
        <v>5</v>
      </c>
    </row>
    <row r="3491" spans="1:8" ht="30" x14ac:dyDescent="0.25">
      <c r="A3491" s="40" t="s">
        <v>7015</v>
      </c>
      <c r="B3491" s="40"/>
      <c r="C3491" s="41" t="s">
        <v>7016</v>
      </c>
      <c r="D3491" s="42" t="s">
        <v>21</v>
      </c>
      <c r="E3491" s="43">
        <v>357.21</v>
      </c>
      <c r="F3491" s="43">
        <v>26.02</v>
      </c>
      <c r="G3491" s="43">
        <v>383.23</v>
      </c>
      <c r="H3491" s="19">
        <f t="shared" si="54"/>
        <v>9</v>
      </c>
    </row>
    <row r="3492" spans="1:8" ht="30" x14ac:dyDescent="0.25">
      <c r="A3492" s="40" t="s">
        <v>7017</v>
      </c>
      <c r="B3492" s="40"/>
      <c r="C3492" s="41" t="s">
        <v>7018</v>
      </c>
      <c r="D3492" s="42" t="s">
        <v>21</v>
      </c>
      <c r="E3492" s="43">
        <v>507</v>
      </c>
      <c r="F3492" s="43">
        <v>32.53</v>
      </c>
      <c r="G3492" s="43">
        <v>539.53</v>
      </c>
      <c r="H3492" s="19">
        <f t="shared" si="54"/>
        <v>9</v>
      </c>
    </row>
    <row r="3493" spans="1:8" ht="30" x14ac:dyDescent="0.25">
      <c r="A3493" s="40" t="s">
        <v>7019</v>
      </c>
      <c r="B3493" s="40"/>
      <c r="C3493" s="41" t="s">
        <v>7020</v>
      </c>
      <c r="D3493" s="42" t="s">
        <v>21</v>
      </c>
      <c r="E3493" s="43">
        <v>881.49</v>
      </c>
      <c r="F3493" s="43">
        <v>43.37</v>
      </c>
      <c r="G3493" s="43">
        <v>924.86</v>
      </c>
      <c r="H3493" s="19">
        <f t="shared" si="54"/>
        <v>9</v>
      </c>
    </row>
    <row r="3494" spans="1:8" ht="30" x14ac:dyDescent="0.25">
      <c r="A3494" s="40" t="s">
        <v>7021</v>
      </c>
      <c r="B3494" s="40"/>
      <c r="C3494" s="41" t="s">
        <v>7022</v>
      </c>
      <c r="D3494" s="42" t="s">
        <v>21</v>
      </c>
      <c r="E3494" s="43">
        <v>1246.24</v>
      </c>
      <c r="F3494" s="43">
        <v>54.21</v>
      </c>
      <c r="G3494" s="43">
        <v>1300.45</v>
      </c>
      <c r="H3494" s="19">
        <f t="shared" si="54"/>
        <v>9</v>
      </c>
    </row>
    <row r="3495" spans="1:8" x14ac:dyDescent="0.25">
      <c r="A3495" s="40" t="s">
        <v>7023</v>
      </c>
      <c r="B3495" s="40"/>
      <c r="C3495" s="41" t="s">
        <v>7024</v>
      </c>
      <c r="D3495" s="42"/>
      <c r="E3495" s="43"/>
      <c r="F3495" s="43"/>
      <c r="G3495" s="43"/>
      <c r="H3495" s="19">
        <f t="shared" si="54"/>
        <v>5</v>
      </c>
    </row>
    <row r="3496" spans="1:8" ht="45" x14ac:dyDescent="0.25">
      <c r="A3496" s="40" t="s">
        <v>7025</v>
      </c>
      <c r="B3496" s="40"/>
      <c r="C3496" s="41" t="s">
        <v>7026</v>
      </c>
      <c r="D3496" s="42" t="s">
        <v>21</v>
      </c>
      <c r="E3496" s="43">
        <v>469.21</v>
      </c>
      <c r="F3496" s="43">
        <v>19.52</v>
      </c>
      <c r="G3496" s="43">
        <v>488.73</v>
      </c>
      <c r="H3496" s="19">
        <f t="shared" si="54"/>
        <v>9</v>
      </c>
    </row>
    <row r="3497" spans="1:8" x14ac:dyDescent="0.25">
      <c r="A3497" s="40" t="s">
        <v>7027</v>
      </c>
      <c r="B3497" s="40"/>
      <c r="C3497" s="41" t="s">
        <v>7028</v>
      </c>
      <c r="D3497" s="42"/>
      <c r="E3497" s="43"/>
      <c r="F3497" s="43"/>
      <c r="G3497" s="43"/>
      <c r="H3497" s="19">
        <f t="shared" si="54"/>
        <v>5</v>
      </c>
    </row>
    <row r="3498" spans="1:8" ht="45" x14ac:dyDescent="0.25">
      <c r="A3498" s="40" t="s">
        <v>7029</v>
      </c>
      <c r="B3498" s="40"/>
      <c r="C3498" s="41" t="s">
        <v>7030</v>
      </c>
      <c r="D3498" s="42" t="s">
        <v>21</v>
      </c>
      <c r="E3498" s="43">
        <v>475.53</v>
      </c>
      <c r="F3498" s="43">
        <v>90.79</v>
      </c>
      <c r="G3498" s="43">
        <v>566.32000000000005</v>
      </c>
      <c r="H3498" s="19">
        <f t="shared" si="54"/>
        <v>9</v>
      </c>
    </row>
    <row r="3499" spans="1:8" ht="30" x14ac:dyDescent="0.25">
      <c r="A3499" s="40" t="s">
        <v>7031</v>
      </c>
      <c r="B3499" s="40"/>
      <c r="C3499" s="41" t="s">
        <v>7032</v>
      </c>
      <c r="D3499" s="42" t="s">
        <v>21</v>
      </c>
      <c r="E3499" s="43">
        <v>184.21</v>
      </c>
      <c r="F3499" s="43">
        <v>8.68</v>
      </c>
      <c r="G3499" s="43">
        <v>192.89</v>
      </c>
      <c r="H3499" s="19">
        <f t="shared" si="54"/>
        <v>9</v>
      </c>
    </row>
    <row r="3500" spans="1:8" ht="30" x14ac:dyDescent="0.25">
      <c r="A3500" s="40" t="s">
        <v>7033</v>
      </c>
      <c r="B3500" s="40"/>
      <c r="C3500" s="41" t="s">
        <v>7034</v>
      </c>
      <c r="D3500" s="42" t="s">
        <v>21</v>
      </c>
      <c r="E3500" s="43">
        <v>211.94</v>
      </c>
      <c r="F3500" s="43">
        <v>21.69</v>
      </c>
      <c r="G3500" s="43">
        <v>233.63</v>
      </c>
      <c r="H3500" s="19">
        <f t="shared" si="54"/>
        <v>9</v>
      </c>
    </row>
    <row r="3501" spans="1:8" ht="45" x14ac:dyDescent="0.25">
      <c r="A3501" s="40" t="s">
        <v>7035</v>
      </c>
      <c r="B3501" s="40"/>
      <c r="C3501" s="41" t="s">
        <v>7036</v>
      </c>
      <c r="D3501" s="42" t="s">
        <v>21</v>
      </c>
      <c r="E3501" s="43">
        <v>8901.76</v>
      </c>
      <c r="F3501" s="43">
        <v>90.79</v>
      </c>
      <c r="G3501" s="43">
        <v>8992.5499999999993</v>
      </c>
      <c r="H3501" s="19">
        <f t="shared" si="54"/>
        <v>9</v>
      </c>
    </row>
    <row r="3502" spans="1:8" x14ac:dyDescent="0.25">
      <c r="A3502" s="40" t="s">
        <v>7037</v>
      </c>
      <c r="B3502" s="40"/>
      <c r="C3502" s="41" t="s">
        <v>7038</v>
      </c>
      <c r="D3502" s="42"/>
      <c r="E3502" s="43"/>
      <c r="F3502" s="43"/>
      <c r="G3502" s="43"/>
      <c r="H3502" s="19">
        <f t="shared" si="54"/>
        <v>5</v>
      </c>
    </row>
    <row r="3503" spans="1:8" ht="30" x14ac:dyDescent="0.25">
      <c r="A3503" s="40" t="s">
        <v>7039</v>
      </c>
      <c r="B3503" s="40"/>
      <c r="C3503" s="41" t="s">
        <v>7040</v>
      </c>
      <c r="D3503" s="42" t="s">
        <v>21</v>
      </c>
      <c r="E3503" s="43">
        <v>2820.17</v>
      </c>
      <c r="F3503" s="43">
        <v>150.13999999999999</v>
      </c>
      <c r="G3503" s="43">
        <v>2970.31</v>
      </c>
      <c r="H3503" s="19">
        <f t="shared" si="54"/>
        <v>9</v>
      </c>
    </row>
    <row r="3504" spans="1:8" ht="30" x14ac:dyDescent="0.25">
      <c r="A3504" s="40" t="s">
        <v>7041</v>
      </c>
      <c r="B3504" s="40"/>
      <c r="C3504" s="41" t="s">
        <v>7042</v>
      </c>
      <c r="D3504" s="42" t="s">
        <v>21</v>
      </c>
      <c r="E3504" s="43">
        <v>946.17</v>
      </c>
      <c r="F3504" s="43">
        <v>150.13999999999999</v>
      </c>
      <c r="G3504" s="43">
        <v>1096.31</v>
      </c>
      <c r="H3504" s="19">
        <f t="shared" si="54"/>
        <v>9</v>
      </c>
    </row>
    <row r="3505" spans="1:8" ht="30" x14ac:dyDescent="0.25">
      <c r="A3505" s="40" t="s">
        <v>7043</v>
      </c>
      <c r="B3505" s="40"/>
      <c r="C3505" s="41" t="s">
        <v>7044</v>
      </c>
      <c r="D3505" s="42" t="s">
        <v>21</v>
      </c>
      <c r="E3505" s="43">
        <v>1208.99</v>
      </c>
      <c r="F3505" s="43">
        <v>54.21</v>
      </c>
      <c r="G3505" s="43">
        <v>1263.2</v>
      </c>
      <c r="H3505" s="19">
        <f t="shared" si="54"/>
        <v>9</v>
      </c>
    </row>
    <row r="3506" spans="1:8" ht="30" x14ac:dyDescent="0.25">
      <c r="A3506" s="40" t="s">
        <v>7045</v>
      </c>
      <c r="B3506" s="40"/>
      <c r="C3506" s="41" t="s">
        <v>7046</v>
      </c>
      <c r="D3506" s="42" t="s">
        <v>21</v>
      </c>
      <c r="E3506" s="43">
        <v>1602.38</v>
      </c>
      <c r="F3506" s="43">
        <v>97.58</v>
      </c>
      <c r="G3506" s="43">
        <v>1699.96</v>
      </c>
      <c r="H3506" s="19">
        <f t="shared" si="54"/>
        <v>9</v>
      </c>
    </row>
    <row r="3507" spans="1:8" ht="30" x14ac:dyDescent="0.25">
      <c r="A3507" s="40" t="s">
        <v>7047</v>
      </c>
      <c r="B3507" s="40"/>
      <c r="C3507" s="41" t="s">
        <v>7048</v>
      </c>
      <c r="D3507" s="42" t="s">
        <v>21</v>
      </c>
      <c r="E3507" s="43">
        <v>2365.4</v>
      </c>
      <c r="F3507" s="43">
        <v>97.58</v>
      </c>
      <c r="G3507" s="43">
        <v>2462.98</v>
      </c>
      <c r="H3507" s="19">
        <f t="shared" si="54"/>
        <v>9</v>
      </c>
    </row>
    <row r="3508" spans="1:8" ht="30" x14ac:dyDescent="0.25">
      <c r="A3508" s="40" t="s">
        <v>7049</v>
      </c>
      <c r="B3508" s="40"/>
      <c r="C3508" s="41" t="s">
        <v>7050</v>
      </c>
      <c r="D3508" s="42" t="s">
        <v>21</v>
      </c>
      <c r="E3508" s="43">
        <v>6164.32</v>
      </c>
      <c r="F3508" s="43">
        <v>150.13999999999999</v>
      </c>
      <c r="G3508" s="43">
        <v>6314.46</v>
      </c>
      <c r="H3508" s="19">
        <f t="shared" si="54"/>
        <v>9</v>
      </c>
    </row>
    <row r="3509" spans="1:8" ht="30" x14ac:dyDescent="0.25">
      <c r="A3509" s="40" t="s">
        <v>7051</v>
      </c>
      <c r="B3509" s="40"/>
      <c r="C3509" s="41" t="s">
        <v>7052</v>
      </c>
      <c r="D3509" s="42" t="s">
        <v>21</v>
      </c>
      <c r="E3509" s="43">
        <v>1123.31</v>
      </c>
      <c r="F3509" s="43">
        <v>150.13999999999999</v>
      </c>
      <c r="G3509" s="43">
        <v>1273.45</v>
      </c>
      <c r="H3509" s="19">
        <f t="shared" si="54"/>
        <v>9</v>
      </c>
    </row>
    <row r="3510" spans="1:8" ht="30" x14ac:dyDescent="0.25">
      <c r="A3510" s="40" t="s">
        <v>7053</v>
      </c>
      <c r="B3510" s="40"/>
      <c r="C3510" s="41" t="s">
        <v>7054</v>
      </c>
      <c r="D3510" s="42" t="s">
        <v>21</v>
      </c>
      <c r="E3510" s="43">
        <v>1732.11</v>
      </c>
      <c r="F3510" s="43">
        <v>150.13999999999999</v>
      </c>
      <c r="G3510" s="43">
        <v>1882.25</v>
      </c>
      <c r="H3510" s="19">
        <f t="shared" si="54"/>
        <v>9</v>
      </c>
    </row>
    <row r="3511" spans="1:8" ht="30" x14ac:dyDescent="0.25">
      <c r="A3511" s="40" t="s">
        <v>7055</v>
      </c>
      <c r="B3511" s="40"/>
      <c r="C3511" s="41" t="s">
        <v>7056</v>
      </c>
      <c r="D3511" s="42" t="s">
        <v>21</v>
      </c>
      <c r="E3511" s="43">
        <v>827.75</v>
      </c>
      <c r="F3511" s="43">
        <v>13.01</v>
      </c>
      <c r="G3511" s="43">
        <v>840.76</v>
      </c>
      <c r="H3511" s="19">
        <f t="shared" si="54"/>
        <v>9</v>
      </c>
    </row>
    <row r="3512" spans="1:8" ht="30" x14ac:dyDescent="0.25">
      <c r="A3512" s="40" t="s">
        <v>7057</v>
      </c>
      <c r="B3512" s="40"/>
      <c r="C3512" s="41" t="s">
        <v>7058</v>
      </c>
      <c r="D3512" s="42" t="s">
        <v>21</v>
      </c>
      <c r="E3512" s="43">
        <v>2051.56</v>
      </c>
      <c r="F3512" s="43">
        <v>19.079999999999998</v>
      </c>
      <c r="G3512" s="43">
        <v>2070.64</v>
      </c>
      <c r="H3512" s="19">
        <f t="shared" si="54"/>
        <v>9</v>
      </c>
    </row>
    <row r="3513" spans="1:8" x14ac:dyDescent="0.25">
      <c r="A3513" s="40" t="s">
        <v>7059</v>
      </c>
      <c r="B3513" s="40"/>
      <c r="C3513" s="41" t="s">
        <v>7060</v>
      </c>
      <c r="D3513" s="42"/>
      <c r="E3513" s="43"/>
      <c r="F3513" s="43"/>
      <c r="G3513" s="43"/>
      <c r="H3513" s="19">
        <f t="shared" si="54"/>
        <v>5</v>
      </c>
    </row>
    <row r="3514" spans="1:8" x14ac:dyDescent="0.25">
      <c r="A3514" s="40" t="s">
        <v>7061</v>
      </c>
      <c r="B3514" s="40"/>
      <c r="C3514" s="41" t="s">
        <v>7062</v>
      </c>
      <c r="D3514" s="42" t="s">
        <v>21</v>
      </c>
      <c r="E3514" s="43">
        <v>10.88</v>
      </c>
      <c r="F3514" s="43">
        <v>19.52</v>
      </c>
      <c r="G3514" s="43">
        <v>30.4</v>
      </c>
      <c r="H3514" s="19">
        <f t="shared" si="54"/>
        <v>9</v>
      </c>
    </row>
    <row r="3515" spans="1:8" ht="30" x14ac:dyDescent="0.25">
      <c r="A3515" s="40" t="s">
        <v>7063</v>
      </c>
      <c r="B3515" s="40"/>
      <c r="C3515" s="41" t="s">
        <v>7064</v>
      </c>
      <c r="D3515" s="42" t="s">
        <v>21</v>
      </c>
      <c r="E3515" s="43">
        <v>36.979999999999997</v>
      </c>
      <c r="F3515" s="43">
        <v>19.52</v>
      </c>
      <c r="G3515" s="43">
        <v>56.5</v>
      </c>
      <c r="H3515" s="19">
        <f t="shared" si="54"/>
        <v>9</v>
      </c>
    </row>
    <row r="3516" spans="1:8" x14ac:dyDescent="0.25">
      <c r="A3516" s="40" t="s">
        <v>7065</v>
      </c>
      <c r="B3516" s="40"/>
      <c r="C3516" s="41" t="s">
        <v>7066</v>
      </c>
      <c r="D3516" s="42"/>
      <c r="E3516" s="43"/>
      <c r="F3516" s="43"/>
      <c r="G3516" s="43"/>
      <c r="H3516" s="19">
        <f t="shared" si="54"/>
        <v>5</v>
      </c>
    </row>
    <row r="3517" spans="1:8" x14ac:dyDescent="0.25">
      <c r="A3517" s="40" t="s">
        <v>7067</v>
      </c>
      <c r="B3517" s="40"/>
      <c r="C3517" s="41" t="s">
        <v>7068</v>
      </c>
      <c r="D3517" s="42" t="s">
        <v>21</v>
      </c>
      <c r="E3517" s="43">
        <v>121.78</v>
      </c>
      <c r="F3517" s="43">
        <v>6.51</v>
      </c>
      <c r="G3517" s="43">
        <v>128.29</v>
      </c>
      <c r="H3517" s="19">
        <f t="shared" si="54"/>
        <v>9</v>
      </c>
    </row>
    <row r="3518" spans="1:8" x14ac:dyDescent="0.25">
      <c r="A3518" s="40" t="s">
        <v>7069</v>
      </c>
      <c r="B3518" s="40"/>
      <c r="C3518" s="41" t="s">
        <v>7070</v>
      </c>
      <c r="D3518" s="42" t="s">
        <v>21</v>
      </c>
      <c r="E3518" s="43">
        <v>472.78</v>
      </c>
      <c r="F3518" s="43">
        <v>54.21</v>
      </c>
      <c r="G3518" s="43">
        <v>526.99</v>
      </c>
      <c r="H3518" s="19">
        <f t="shared" si="54"/>
        <v>9</v>
      </c>
    </row>
    <row r="3519" spans="1:8" ht="30" x14ac:dyDescent="0.25">
      <c r="A3519" s="40" t="s">
        <v>7071</v>
      </c>
      <c r="B3519" s="40"/>
      <c r="C3519" s="41" t="s">
        <v>7072</v>
      </c>
      <c r="D3519" s="42" t="s">
        <v>21</v>
      </c>
      <c r="E3519" s="43">
        <v>489.34</v>
      </c>
      <c r="F3519" s="43">
        <v>54.21</v>
      </c>
      <c r="G3519" s="43">
        <v>543.54999999999995</v>
      </c>
      <c r="H3519" s="19">
        <f t="shared" si="54"/>
        <v>9</v>
      </c>
    </row>
    <row r="3520" spans="1:8" ht="30" x14ac:dyDescent="0.25">
      <c r="A3520" s="40" t="s">
        <v>7073</v>
      </c>
      <c r="B3520" s="40"/>
      <c r="C3520" s="41" t="s">
        <v>7074</v>
      </c>
      <c r="D3520" s="42" t="s">
        <v>21</v>
      </c>
      <c r="E3520" s="43">
        <v>35.090000000000003</v>
      </c>
      <c r="F3520" s="43">
        <v>9.15</v>
      </c>
      <c r="G3520" s="43">
        <v>44.24</v>
      </c>
      <c r="H3520" s="19">
        <f t="shared" si="54"/>
        <v>9</v>
      </c>
    </row>
    <row r="3521" spans="1:8" ht="30" x14ac:dyDescent="0.25">
      <c r="A3521" s="40" t="s">
        <v>7075</v>
      </c>
      <c r="B3521" s="40"/>
      <c r="C3521" s="41" t="s">
        <v>7076</v>
      </c>
      <c r="D3521" s="42" t="s">
        <v>21</v>
      </c>
      <c r="E3521" s="43">
        <v>750.33</v>
      </c>
      <c r="F3521" s="43">
        <v>30.51</v>
      </c>
      <c r="G3521" s="43">
        <v>780.84</v>
      </c>
      <c r="H3521" s="19">
        <f t="shared" si="54"/>
        <v>9</v>
      </c>
    </row>
    <row r="3522" spans="1:8" ht="30" x14ac:dyDescent="0.25">
      <c r="A3522" s="40" t="s">
        <v>7077</v>
      </c>
      <c r="B3522" s="40"/>
      <c r="C3522" s="41" t="s">
        <v>7078</v>
      </c>
      <c r="D3522" s="42" t="s">
        <v>21</v>
      </c>
      <c r="E3522" s="43">
        <v>356.67</v>
      </c>
      <c r="F3522" s="43">
        <v>30.51</v>
      </c>
      <c r="G3522" s="43">
        <v>387.18</v>
      </c>
      <c r="H3522" s="19">
        <f t="shared" si="54"/>
        <v>9</v>
      </c>
    </row>
    <row r="3523" spans="1:8" ht="30" x14ac:dyDescent="0.25">
      <c r="A3523" s="40" t="s">
        <v>7079</v>
      </c>
      <c r="B3523" s="40"/>
      <c r="C3523" s="41" t="s">
        <v>7080</v>
      </c>
      <c r="D3523" s="42" t="s">
        <v>21</v>
      </c>
      <c r="E3523" s="43">
        <v>91.66</v>
      </c>
      <c r="F3523" s="43">
        <v>21.69</v>
      </c>
      <c r="G3523" s="43">
        <v>113.35</v>
      </c>
      <c r="H3523" s="19">
        <f t="shared" si="54"/>
        <v>9</v>
      </c>
    </row>
    <row r="3524" spans="1:8" ht="30" x14ac:dyDescent="0.25">
      <c r="A3524" s="40" t="s">
        <v>7081</v>
      </c>
      <c r="B3524" s="40"/>
      <c r="C3524" s="41" t="s">
        <v>7082</v>
      </c>
      <c r="D3524" s="42" t="s">
        <v>21</v>
      </c>
      <c r="E3524" s="43">
        <v>3624.57</v>
      </c>
      <c r="F3524" s="43">
        <v>130.11000000000001</v>
      </c>
      <c r="G3524" s="43">
        <v>3754.68</v>
      </c>
      <c r="H3524" s="19">
        <f t="shared" si="54"/>
        <v>9</v>
      </c>
    </row>
    <row r="3525" spans="1:8" x14ac:dyDescent="0.25">
      <c r="A3525" s="40" t="s">
        <v>7083</v>
      </c>
      <c r="B3525" s="40"/>
      <c r="C3525" s="41" t="s">
        <v>7084</v>
      </c>
      <c r="D3525" s="42" t="s">
        <v>21</v>
      </c>
      <c r="E3525" s="43">
        <v>113.81</v>
      </c>
      <c r="F3525" s="43">
        <v>17.350000000000001</v>
      </c>
      <c r="G3525" s="43">
        <v>131.16</v>
      </c>
      <c r="H3525" s="19">
        <f t="shared" si="54"/>
        <v>9</v>
      </c>
    </row>
    <row r="3526" spans="1:8" ht="30" x14ac:dyDescent="0.25">
      <c r="A3526" s="40" t="s">
        <v>7085</v>
      </c>
      <c r="B3526" s="40"/>
      <c r="C3526" s="41" t="s">
        <v>7086</v>
      </c>
      <c r="D3526" s="42" t="s">
        <v>21</v>
      </c>
      <c r="E3526" s="43">
        <v>459.22</v>
      </c>
      <c r="F3526" s="43">
        <v>51.46</v>
      </c>
      <c r="G3526" s="43">
        <v>510.68</v>
      </c>
      <c r="H3526" s="19">
        <f t="shared" si="54"/>
        <v>9</v>
      </c>
    </row>
    <row r="3527" spans="1:8" ht="30" x14ac:dyDescent="0.25">
      <c r="A3527" s="40" t="s">
        <v>7087</v>
      </c>
      <c r="B3527" s="40"/>
      <c r="C3527" s="41" t="s">
        <v>7088</v>
      </c>
      <c r="D3527" s="42" t="s">
        <v>21</v>
      </c>
      <c r="E3527" s="43">
        <v>322.97000000000003</v>
      </c>
      <c r="F3527" s="43">
        <v>54.21</v>
      </c>
      <c r="G3527" s="43">
        <v>377.18</v>
      </c>
      <c r="H3527" s="19">
        <f t="shared" si="54"/>
        <v>9</v>
      </c>
    </row>
    <row r="3528" spans="1:8" ht="30" x14ac:dyDescent="0.25">
      <c r="A3528" s="40" t="s">
        <v>7089</v>
      </c>
      <c r="B3528" s="40"/>
      <c r="C3528" s="41" t="s">
        <v>7090</v>
      </c>
      <c r="D3528" s="42" t="s">
        <v>21</v>
      </c>
      <c r="E3528" s="43">
        <v>364.5</v>
      </c>
      <c r="F3528" s="43">
        <v>54.21</v>
      </c>
      <c r="G3528" s="43">
        <v>418.71</v>
      </c>
      <c r="H3528" s="19">
        <f t="shared" si="54"/>
        <v>9</v>
      </c>
    </row>
    <row r="3529" spans="1:8" x14ac:dyDescent="0.25">
      <c r="A3529" s="40" t="s">
        <v>7091</v>
      </c>
      <c r="B3529" s="40"/>
      <c r="C3529" s="41" t="s">
        <v>7092</v>
      </c>
      <c r="D3529" s="42"/>
      <c r="E3529" s="43"/>
      <c r="F3529" s="43"/>
      <c r="G3529" s="43"/>
      <c r="H3529" s="19">
        <f t="shared" ref="H3529:H3592" si="55">LEN(A3529)</f>
        <v>2</v>
      </c>
    </row>
    <row r="3530" spans="1:8" x14ac:dyDescent="0.25">
      <c r="A3530" s="40" t="s">
        <v>7093</v>
      </c>
      <c r="B3530" s="40"/>
      <c r="C3530" s="41" t="s">
        <v>7094</v>
      </c>
      <c r="D3530" s="42"/>
      <c r="E3530" s="43"/>
      <c r="F3530" s="43"/>
      <c r="G3530" s="43"/>
      <c r="H3530" s="19">
        <f t="shared" si="55"/>
        <v>5</v>
      </c>
    </row>
    <row r="3531" spans="1:8" x14ac:dyDescent="0.25">
      <c r="A3531" s="40" t="s">
        <v>7095</v>
      </c>
      <c r="B3531" s="40"/>
      <c r="C3531" s="41" t="s">
        <v>7096</v>
      </c>
      <c r="D3531" s="42" t="s">
        <v>21</v>
      </c>
      <c r="E3531" s="43">
        <v>9261.82</v>
      </c>
      <c r="F3531" s="43">
        <v>96.29</v>
      </c>
      <c r="G3531" s="43">
        <v>9358.11</v>
      </c>
      <c r="H3531" s="19">
        <f t="shared" si="55"/>
        <v>9</v>
      </c>
    </row>
    <row r="3532" spans="1:8" x14ac:dyDescent="0.25">
      <c r="A3532" s="40" t="s">
        <v>7097</v>
      </c>
      <c r="B3532" s="40"/>
      <c r="C3532" s="41" t="s">
        <v>7098</v>
      </c>
      <c r="D3532" s="42" t="s">
        <v>21</v>
      </c>
      <c r="E3532" s="43">
        <v>11902.38</v>
      </c>
      <c r="F3532" s="43">
        <v>131.57</v>
      </c>
      <c r="G3532" s="43">
        <v>12033.95</v>
      </c>
      <c r="H3532" s="19">
        <f t="shared" si="55"/>
        <v>9</v>
      </c>
    </row>
    <row r="3533" spans="1:8" ht="30" x14ac:dyDescent="0.25">
      <c r="A3533" s="40" t="s">
        <v>7099</v>
      </c>
      <c r="B3533" s="40"/>
      <c r="C3533" s="41" t="s">
        <v>7100</v>
      </c>
      <c r="D3533" s="42" t="s">
        <v>21</v>
      </c>
      <c r="E3533" s="43">
        <v>1073.33</v>
      </c>
      <c r="F3533" s="43">
        <v>52.19</v>
      </c>
      <c r="G3533" s="43">
        <v>1125.52</v>
      </c>
      <c r="H3533" s="19">
        <f t="shared" si="55"/>
        <v>9</v>
      </c>
    </row>
    <row r="3534" spans="1:8" ht="30" x14ac:dyDescent="0.25">
      <c r="A3534" s="40" t="s">
        <v>7101</v>
      </c>
      <c r="B3534" s="40"/>
      <c r="C3534" s="41" t="s">
        <v>7102</v>
      </c>
      <c r="D3534" s="42" t="s">
        <v>21</v>
      </c>
      <c r="E3534" s="43">
        <v>1921.18</v>
      </c>
      <c r="F3534" s="43">
        <v>52.19</v>
      </c>
      <c r="G3534" s="43">
        <v>1973.37</v>
      </c>
      <c r="H3534" s="19">
        <f t="shared" si="55"/>
        <v>9</v>
      </c>
    </row>
    <row r="3535" spans="1:8" ht="30" x14ac:dyDescent="0.25">
      <c r="A3535" s="40" t="s">
        <v>7103</v>
      </c>
      <c r="B3535" s="40"/>
      <c r="C3535" s="41" t="s">
        <v>7104</v>
      </c>
      <c r="D3535" s="42" t="s">
        <v>21</v>
      </c>
      <c r="E3535" s="43">
        <v>3079.46</v>
      </c>
      <c r="F3535" s="43">
        <v>61.01</v>
      </c>
      <c r="G3535" s="43">
        <v>3140.47</v>
      </c>
      <c r="H3535" s="19">
        <f t="shared" si="55"/>
        <v>9</v>
      </c>
    </row>
    <row r="3536" spans="1:8" ht="30" x14ac:dyDescent="0.25">
      <c r="A3536" s="40" t="s">
        <v>7105</v>
      </c>
      <c r="B3536" s="40"/>
      <c r="C3536" s="41" t="s">
        <v>7106</v>
      </c>
      <c r="D3536" s="42" t="s">
        <v>21</v>
      </c>
      <c r="E3536" s="43">
        <v>5506.91</v>
      </c>
      <c r="F3536" s="43">
        <v>78.650000000000006</v>
      </c>
      <c r="G3536" s="43">
        <v>5585.56</v>
      </c>
      <c r="H3536" s="19">
        <f t="shared" si="55"/>
        <v>9</v>
      </c>
    </row>
    <row r="3537" spans="1:8" ht="45" x14ac:dyDescent="0.25">
      <c r="A3537" s="40" t="s">
        <v>7107</v>
      </c>
      <c r="B3537" s="40"/>
      <c r="C3537" s="41" t="s">
        <v>7108</v>
      </c>
      <c r="D3537" s="42" t="s">
        <v>21</v>
      </c>
      <c r="E3537" s="43">
        <v>7685.86</v>
      </c>
      <c r="F3537" s="43">
        <v>69.83</v>
      </c>
      <c r="G3537" s="43">
        <v>7755.69</v>
      </c>
      <c r="H3537" s="19">
        <f t="shared" si="55"/>
        <v>9</v>
      </c>
    </row>
    <row r="3538" spans="1:8" ht="45" x14ac:dyDescent="0.25">
      <c r="A3538" s="40" t="s">
        <v>7109</v>
      </c>
      <c r="B3538" s="40"/>
      <c r="C3538" s="41" t="s">
        <v>7110</v>
      </c>
      <c r="D3538" s="42" t="s">
        <v>21</v>
      </c>
      <c r="E3538" s="43">
        <v>13618.38</v>
      </c>
      <c r="F3538" s="43">
        <v>96.29</v>
      </c>
      <c r="G3538" s="43">
        <v>13714.67</v>
      </c>
      <c r="H3538" s="19">
        <f t="shared" si="55"/>
        <v>9</v>
      </c>
    </row>
    <row r="3539" spans="1:8" ht="30" x14ac:dyDescent="0.25">
      <c r="A3539" s="40" t="s">
        <v>7111</v>
      </c>
      <c r="B3539" s="40"/>
      <c r="C3539" s="41" t="s">
        <v>7112</v>
      </c>
      <c r="D3539" s="42" t="s">
        <v>21</v>
      </c>
      <c r="E3539" s="43">
        <v>872.3</v>
      </c>
      <c r="F3539" s="43">
        <v>61.01</v>
      </c>
      <c r="G3539" s="43">
        <v>933.31</v>
      </c>
      <c r="H3539" s="19">
        <f t="shared" si="55"/>
        <v>9</v>
      </c>
    </row>
    <row r="3540" spans="1:8" ht="30" x14ac:dyDescent="0.25">
      <c r="A3540" s="40" t="s">
        <v>7113</v>
      </c>
      <c r="B3540" s="40"/>
      <c r="C3540" s="41" t="s">
        <v>7114</v>
      </c>
      <c r="D3540" s="42" t="s">
        <v>21</v>
      </c>
      <c r="E3540" s="43">
        <v>570.54</v>
      </c>
      <c r="F3540" s="43">
        <v>61.01</v>
      </c>
      <c r="G3540" s="43">
        <v>631.54999999999995</v>
      </c>
      <c r="H3540" s="19">
        <f t="shared" si="55"/>
        <v>9</v>
      </c>
    </row>
    <row r="3541" spans="1:8" x14ac:dyDescent="0.25">
      <c r="A3541" s="40" t="s">
        <v>7115</v>
      </c>
      <c r="B3541" s="40"/>
      <c r="C3541" s="41" t="s">
        <v>7116</v>
      </c>
      <c r="D3541" s="42"/>
      <c r="E3541" s="43"/>
      <c r="F3541" s="43"/>
      <c r="G3541" s="43"/>
      <c r="H3541" s="19">
        <f t="shared" si="55"/>
        <v>5</v>
      </c>
    </row>
    <row r="3542" spans="1:8" ht="30" x14ac:dyDescent="0.25">
      <c r="A3542" s="40" t="s">
        <v>7119</v>
      </c>
      <c r="B3542" s="40"/>
      <c r="C3542" s="41" t="s">
        <v>7120</v>
      </c>
      <c r="D3542" s="42" t="s">
        <v>334</v>
      </c>
      <c r="E3542" s="43">
        <v>6615.3</v>
      </c>
      <c r="F3542" s="43">
        <v>61.01</v>
      </c>
      <c r="G3542" s="43">
        <v>6676.31</v>
      </c>
      <c r="H3542" s="19">
        <f t="shared" si="55"/>
        <v>9</v>
      </c>
    </row>
    <row r="3543" spans="1:8" ht="30" x14ac:dyDescent="0.25">
      <c r="A3543" s="40" t="s">
        <v>7121</v>
      </c>
      <c r="B3543" s="40"/>
      <c r="C3543" s="41" t="s">
        <v>7122</v>
      </c>
      <c r="D3543" s="42" t="s">
        <v>334</v>
      </c>
      <c r="E3543" s="43">
        <v>10328.94</v>
      </c>
      <c r="F3543" s="43">
        <v>61.01</v>
      </c>
      <c r="G3543" s="43">
        <v>10389.950000000001</v>
      </c>
      <c r="H3543" s="19">
        <f t="shared" si="55"/>
        <v>9</v>
      </c>
    </row>
    <row r="3544" spans="1:8" ht="30" x14ac:dyDescent="0.25">
      <c r="A3544" s="40" t="s">
        <v>7123</v>
      </c>
      <c r="B3544" s="40"/>
      <c r="C3544" s="41" t="s">
        <v>7124</v>
      </c>
      <c r="D3544" s="42" t="s">
        <v>334</v>
      </c>
      <c r="E3544" s="43">
        <v>19623.080000000002</v>
      </c>
      <c r="F3544" s="43">
        <v>61.01</v>
      </c>
      <c r="G3544" s="43">
        <v>19684.09</v>
      </c>
      <c r="H3544" s="19">
        <f t="shared" si="55"/>
        <v>9</v>
      </c>
    </row>
    <row r="3545" spans="1:8" x14ac:dyDescent="0.25">
      <c r="A3545" s="40" t="s">
        <v>7125</v>
      </c>
      <c r="B3545" s="40"/>
      <c r="C3545" s="41" t="s">
        <v>7126</v>
      </c>
      <c r="D3545" s="42"/>
      <c r="E3545" s="43"/>
      <c r="F3545" s="43"/>
      <c r="G3545" s="43"/>
      <c r="H3545" s="19">
        <f t="shared" si="55"/>
        <v>5</v>
      </c>
    </row>
    <row r="3546" spans="1:8" ht="45" x14ac:dyDescent="0.25">
      <c r="A3546" s="40" t="s">
        <v>7127</v>
      </c>
      <c r="B3546" s="40"/>
      <c r="C3546" s="41" t="s">
        <v>7128</v>
      </c>
      <c r="D3546" s="42" t="s">
        <v>131</v>
      </c>
      <c r="E3546" s="43">
        <v>17711.82</v>
      </c>
      <c r="F3546" s="43">
        <v>3258.45</v>
      </c>
      <c r="G3546" s="43">
        <v>20970.27</v>
      </c>
      <c r="H3546" s="19">
        <f t="shared" si="55"/>
        <v>9</v>
      </c>
    </row>
    <row r="3547" spans="1:8" ht="45" x14ac:dyDescent="0.25">
      <c r="A3547" s="40" t="s">
        <v>7129</v>
      </c>
      <c r="B3547" s="40"/>
      <c r="C3547" s="41" t="s">
        <v>7130</v>
      </c>
      <c r="D3547" s="42" t="s">
        <v>131</v>
      </c>
      <c r="E3547" s="43">
        <v>34545.26</v>
      </c>
      <c r="F3547" s="43">
        <v>6973.44</v>
      </c>
      <c r="G3547" s="43">
        <v>41518.699999999997</v>
      </c>
      <c r="H3547" s="19">
        <f t="shared" si="55"/>
        <v>9</v>
      </c>
    </row>
    <row r="3548" spans="1:8" x14ac:dyDescent="0.25">
      <c r="A3548" s="40" t="s">
        <v>7131</v>
      </c>
      <c r="B3548" s="40"/>
      <c r="C3548" s="41" t="s">
        <v>7132</v>
      </c>
      <c r="D3548" s="42"/>
      <c r="E3548" s="43"/>
      <c r="F3548" s="43"/>
      <c r="G3548" s="43"/>
      <c r="H3548" s="19">
        <f t="shared" si="55"/>
        <v>5</v>
      </c>
    </row>
    <row r="3549" spans="1:8" x14ac:dyDescent="0.25">
      <c r="A3549" s="40" t="s">
        <v>7133</v>
      </c>
      <c r="B3549" s="40"/>
      <c r="C3549" s="41" t="s">
        <v>7134</v>
      </c>
      <c r="D3549" s="42" t="s">
        <v>21</v>
      </c>
      <c r="E3549" s="43">
        <v>87.42</v>
      </c>
      <c r="F3549" s="43">
        <v>13.01</v>
      </c>
      <c r="G3549" s="43">
        <v>100.43</v>
      </c>
      <c r="H3549" s="19">
        <f t="shared" si="55"/>
        <v>9</v>
      </c>
    </row>
    <row r="3550" spans="1:8" x14ac:dyDescent="0.25">
      <c r="A3550" s="40" t="s">
        <v>7135</v>
      </c>
      <c r="B3550" s="40"/>
      <c r="C3550" s="41" t="s">
        <v>7136</v>
      </c>
      <c r="D3550" s="42" t="s">
        <v>21</v>
      </c>
      <c r="E3550" s="43">
        <v>107.53</v>
      </c>
      <c r="F3550" s="43">
        <v>17.350000000000001</v>
      </c>
      <c r="G3550" s="43">
        <v>124.88</v>
      </c>
      <c r="H3550" s="19">
        <f t="shared" si="55"/>
        <v>9</v>
      </c>
    </row>
    <row r="3551" spans="1:8" x14ac:dyDescent="0.25">
      <c r="A3551" s="40" t="s">
        <v>7137</v>
      </c>
      <c r="B3551" s="40"/>
      <c r="C3551" s="41" t="s">
        <v>7138</v>
      </c>
      <c r="D3551" s="42" t="s">
        <v>21</v>
      </c>
      <c r="E3551" s="43">
        <v>236.21</v>
      </c>
      <c r="F3551" s="43">
        <v>19.52</v>
      </c>
      <c r="G3551" s="43">
        <v>255.73</v>
      </c>
      <c r="H3551" s="19">
        <f t="shared" si="55"/>
        <v>9</v>
      </c>
    </row>
    <row r="3552" spans="1:8" x14ac:dyDescent="0.25">
      <c r="A3552" s="40" t="s">
        <v>7139</v>
      </c>
      <c r="B3552" s="40"/>
      <c r="C3552" s="41" t="s">
        <v>7140</v>
      </c>
      <c r="D3552" s="42" t="s">
        <v>21</v>
      </c>
      <c r="E3552" s="43">
        <v>238.91</v>
      </c>
      <c r="F3552" s="43">
        <v>19.52</v>
      </c>
      <c r="G3552" s="43">
        <v>258.43</v>
      </c>
      <c r="H3552" s="19">
        <f t="shared" si="55"/>
        <v>9</v>
      </c>
    </row>
    <row r="3553" spans="1:8" x14ac:dyDescent="0.25">
      <c r="A3553" s="40" t="s">
        <v>7141</v>
      </c>
      <c r="B3553" s="40"/>
      <c r="C3553" s="41" t="s">
        <v>7142</v>
      </c>
      <c r="D3553" s="42" t="s">
        <v>21</v>
      </c>
      <c r="E3553" s="43">
        <v>303.12</v>
      </c>
      <c r="F3553" s="43">
        <v>26.02</v>
      </c>
      <c r="G3553" s="43">
        <v>329.14</v>
      </c>
      <c r="H3553" s="19">
        <f t="shared" si="55"/>
        <v>9</v>
      </c>
    </row>
    <row r="3554" spans="1:8" x14ac:dyDescent="0.25">
      <c r="A3554" s="40" t="s">
        <v>7143</v>
      </c>
      <c r="B3554" s="40"/>
      <c r="C3554" s="41" t="s">
        <v>7144</v>
      </c>
      <c r="D3554" s="42" t="s">
        <v>21</v>
      </c>
      <c r="E3554" s="43">
        <v>1529.83</v>
      </c>
      <c r="F3554" s="43">
        <v>19.52</v>
      </c>
      <c r="G3554" s="43">
        <v>1549.35</v>
      </c>
      <c r="H3554" s="19">
        <f t="shared" si="55"/>
        <v>9</v>
      </c>
    </row>
    <row r="3555" spans="1:8" x14ac:dyDescent="0.25">
      <c r="A3555" s="40" t="s">
        <v>7145</v>
      </c>
      <c r="B3555" s="40"/>
      <c r="C3555" s="41" t="s">
        <v>7146</v>
      </c>
      <c r="D3555" s="42" t="s">
        <v>21</v>
      </c>
      <c r="E3555" s="43">
        <v>1751.62</v>
      </c>
      <c r="F3555" s="43">
        <v>86.74</v>
      </c>
      <c r="G3555" s="43">
        <v>1838.36</v>
      </c>
      <c r="H3555" s="19">
        <f t="shared" si="55"/>
        <v>9</v>
      </c>
    </row>
    <row r="3556" spans="1:8" x14ac:dyDescent="0.25">
      <c r="A3556" s="40" t="s">
        <v>7147</v>
      </c>
      <c r="B3556" s="40"/>
      <c r="C3556" s="41" t="s">
        <v>7148</v>
      </c>
      <c r="D3556" s="42"/>
      <c r="E3556" s="43"/>
      <c r="F3556" s="43"/>
      <c r="G3556" s="43"/>
      <c r="H3556" s="19">
        <f t="shared" si="55"/>
        <v>5</v>
      </c>
    </row>
    <row r="3557" spans="1:8" x14ac:dyDescent="0.25">
      <c r="A3557" s="40" t="s">
        <v>7149</v>
      </c>
      <c r="B3557" s="40"/>
      <c r="C3557" s="41" t="s">
        <v>7150</v>
      </c>
      <c r="D3557" s="42" t="s">
        <v>21</v>
      </c>
      <c r="E3557" s="43"/>
      <c r="F3557" s="43">
        <v>52.92</v>
      </c>
      <c r="G3557" s="43">
        <v>52.92</v>
      </c>
      <c r="H3557" s="19">
        <f t="shared" si="55"/>
        <v>9</v>
      </c>
    </row>
    <row r="3558" spans="1:8" x14ac:dyDescent="0.25">
      <c r="A3558" s="40" t="s">
        <v>7151</v>
      </c>
      <c r="B3558" s="40"/>
      <c r="C3558" s="41" t="s">
        <v>7152</v>
      </c>
      <c r="D3558" s="42" t="s">
        <v>21</v>
      </c>
      <c r="E3558" s="43"/>
      <c r="F3558" s="43">
        <v>141.12</v>
      </c>
      <c r="G3558" s="43">
        <v>141.12</v>
      </c>
      <c r="H3558" s="19">
        <f t="shared" si="55"/>
        <v>9</v>
      </c>
    </row>
    <row r="3559" spans="1:8" x14ac:dyDescent="0.25">
      <c r="A3559" s="40" t="s">
        <v>7153</v>
      </c>
      <c r="B3559" s="40"/>
      <c r="C3559" s="41" t="s">
        <v>7154</v>
      </c>
      <c r="D3559" s="42" t="s">
        <v>21</v>
      </c>
      <c r="E3559" s="43"/>
      <c r="F3559" s="43">
        <v>317.52</v>
      </c>
      <c r="G3559" s="43">
        <v>317.52</v>
      </c>
      <c r="H3559" s="19">
        <f t="shared" si="55"/>
        <v>9</v>
      </c>
    </row>
    <row r="3560" spans="1:8" x14ac:dyDescent="0.25">
      <c r="A3560" s="40" t="s">
        <v>7155</v>
      </c>
      <c r="B3560" s="40"/>
      <c r="C3560" s="41" t="s">
        <v>7156</v>
      </c>
      <c r="D3560" s="42"/>
      <c r="E3560" s="43"/>
      <c r="F3560" s="43"/>
      <c r="G3560" s="43"/>
      <c r="H3560" s="19">
        <f t="shared" si="55"/>
        <v>2</v>
      </c>
    </row>
    <row r="3561" spans="1:8" x14ac:dyDescent="0.25">
      <c r="A3561" s="40" t="s">
        <v>7157</v>
      </c>
      <c r="B3561" s="40"/>
      <c r="C3561" s="41" t="s">
        <v>7158</v>
      </c>
      <c r="D3561" s="42"/>
      <c r="E3561" s="43"/>
      <c r="F3561" s="43"/>
      <c r="G3561" s="43"/>
      <c r="H3561" s="19">
        <f t="shared" si="55"/>
        <v>5</v>
      </c>
    </row>
    <row r="3562" spans="1:8" x14ac:dyDescent="0.25">
      <c r="A3562" s="40" t="s">
        <v>7159</v>
      </c>
      <c r="B3562" s="40"/>
      <c r="C3562" s="41" t="s">
        <v>7160</v>
      </c>
      <c r="D3562" s="42" t="s">
        <v>21</v>
      </c>
      <c r="E3562" s="43">
        <v>37.96</v>
      </c>
      <c r="F3562" s="43">
        <v>43.37</v>
      </c>
      <c r="G3562" s="43">
        <v>81.33</v>
      </c>
      <c r="H3562" s="19">
        <f t="shared" si="55"/>
        <v>9</v>
      </c>
    </row>
    <row r="3563" spans="1:8" x14ac:dyDescent="0.25">
      <c r="A3563" s="40" t="s">
        <v>7161</v>
      </c>
      <c r="B3563" s="40"/>
      <c r="C3563" s="41" t="s">
        <v>7162</v>
      </c>
      <c r="D3563" s="42" t="s">
        <v>21</v>
      </c>
      <c r="E3563" s="43">
        <v>49.83</v>
      </c>
      <c r="F3563" s="43">
        <v>43.37</v>
      </c>
      <c r="G3563" s="43">
        <v>93.2</v>
      </c>
      <c r="H3563" s="19">
        <f t="shared" si="55"/>
        <v>9</v>
      </c>
    </row>
    <row r="3564" spans="1:8" x14ac:dyDescent="0.25">
      <c r="A3564" s="40" t="s">
        <v>7163</v>
      </c>
      <c r="B3564" s="40"/>
      <c r="C3564" s="41" t="s">
        <v>7164</v>
      </c>
      <c r="D3564" s="42" t="s">
        <v>21</v>
      </c>
      <c r="E3564" s="43">
        <v>63.01</v>
      </c>
      <c r="F3564" s="43">
        <v>43.37</v>
      </c>
      <c r="G3564" s="43">
        <v>106.38</v>
      </c>
      <c r="H3564" s="19">
        <f t="shared" si="55"/>
        <v>9</v>
      </c>
    </row>
    <row r="3565" spans="1:8" x14ac:dyDescent="0.25">
      <c r="A3565" s="40" t="s">
        <v>7165</v>
      </c>
      <c r="B3565" s="40"/>
      <c r="C3565" s="41" t="s">
        <v>7166</v>
      </c>
      <c r="D3565" s="42" t="s">
        <v>21</v>
      </c>
      <c r="E3565" s="43">
        <v>73.459999999999994</v>
      </c>
      <c r="F3565" s="43">
        <v>43.37</v>
      </c>
      <c r="G3565" s="43">
        <v>116.83</v>
      </c>
      <c r="H3565" s="19">
        <f t="shared" si="55"/>
        <v>9</v>
      </c>
    </row>
    <row r="3566" spans="1:8" ht="30" x14ac:dyDescent="0.25">
      <c r="A3566" s="40" t="s">
        <v>7167</v>
      </c>
      <c r="B3566" s="40"/>
      <c r="C3566" s="41" t="s">
        <v>7168</v>
      </c>
      <c r="D3566" s="42" t="s">
        <v>21</v>
      </c>
      <c r="E3566" s="43">
        <v>76.36</v>
      </c>
      <c r="F3566" s="43">
        <v>43.37</v>
      </c>
      <c r="G3566" s="43">
        <v>119.73</v>
      </c>
      <c r="H3566" s="19">
        <f t="shared" si="55"/>
        <v>9</v>
      </c>
    </row>
    <row r="3567" spans="1:8" ht="30" x14ac:dyDescent="0.25">
      <c r="A3567" s="40" t="s">
        <v>7169</v>
      </c>
      <c r="B3567" s="40"/>
      <c r="C3567" s="41" t="s">
        <v>7170</v>
      </c>
      <c r="D3567" s="42" t="s">
        <v>21</v>
      </c>
      <c r="E3567" s="43">
        <v>98.26</v>
      </c>
      <c r="F3567" s="43">
        <v>43.37</v>
      </c>
      <c r="G3567" s="43">
        <v>141.63</v>
      </c>
      <c r="H3567" s="19">
        <f t="shared" si="55"/>
        <v>9</v>
      </c>
    </row>
    <row r="3568" spans="1:8" x14ac:dyDescent="0.25">
      <c r="A3568" s="40" t="s">
        <v>7171</v>
      </c>
      <c r="B3568" s="40"/>
      <c r="C3568" s="41" t="s">
        <v>7172</v>
      </c>
      <c r="D3568" s="42"/>
      <c r="E3568" s="43"/>
      <c r="F3568" s="43"/>
      <c r="G3568" s="43"/>
      <c r="H3568" s="19">
        <f t="shared" si="55"/>
        <v>5</v>
      </c>
    </row>
    <row r="3569" spans="1:8" x14ac:dyDescent="0.25">
      <c r="A3569" s="40" t="s">
        <v>7173</v>
      </c>
      <c r="B3569" s="40"/>
      <c r="C3569" s="41" t="s">
        <v>7174</v>
      </c>
      <c r="D3569" s="42" t="s">
        <v>21</v>
      </c>
      <c r="E3569" s="43">
        <v>102.44</v>
      </c>
      <c r="F3569" s="43">
        <v>196.22</v>
      </c>
      <c r="G3569" s="43">
        <v>298.66000000000003</v>
      </c>
      <c r="H3569" s="19">
        <f t="shared" si="55"/>
        <v>9</v>
      </c>
    </row>
    <row r="3570" spans="1:8" x14ac:dyDescent="0.25">
      <c r="A3570" s="40" t="s">
        <v>7175</v>
      </c>
      <c r="B3570" s="40"/>
      <c r="C3570" s="41" t="s">
        <v>7176</v>
      </c>
      <c r="D3570" s="42" t="s">
        <v>21</v>
      </c>
      <c r="E3570" s="43">
        <v>78.84</v>
      </c>
      <c r="F3570" s="43">
        <v>47.67</v>
      </c>
      <c r="G3570" s="43">
        <v>126.51</v>
      </c>
      <c r="H3570" s="19">
        <f t="shared" si="55"/>
        <v>9</v>
      </c>
    </row>
    <row r="3571" spans="1:8" ht="30" x14ac:dyDescent="0.25">
      <c r="A3571" s="40" t="s">
        <v>7177</v>
      </c>
      <c r="B3571" s="40"/>
      <c r="C3571" s="41" t="s">
        <v>7178</v>
      </c>
      <c r="D3571" s="42" t="s">
        <v>21</v>
      </c>
      <c r="E3571" s="43">
        <v>343.49</v>
      </c>
      <c r="F3571" s="43">
        <v>43.37</v>
      </c>
      <c r="G3571" s="43">
        <v>386.86</v>
      </c>
      <c r="H3571" s="19">
        <f t="shared" si="55"/>
        <v>9</v>
      </c>
    </row>
    <row r="3572" spans="1:8" x14ac:dyDescent="0.25">
      <c r="A3572" s="40" t="s">
        <v>7179</v>
      </c>
      <c r="B3572" s="40"/>
      <c r="C3572" s="41" t="s">
        <v>7180</v>
      </c>
      <c r="D3572" s="42"/>
      <c r="E3572" s="43"/>
      <c r="F3572" s="43"/>
      <c r="G3572" s="43"/>
      <c r="H3572" s="19">
        <f t="shared" si="55"/>
        <v>5</v>
      </c>
    </row>
    <row r="3573" spans="1:8" x14ac:dyDescent="0.25">
      <c r="A3573" s="40" t="s">
        <v>7181</v>
      </c>
      <c r="B3573" s="40"/>
      <c r="C3573" s="41" t="s">
        <v>7182</v>
      </c>
      <c r="D3573" s="42" t="s">
        <v>21</v>
      </c>
      <c r="E3573" s="43">
        <v>35.89</v>
      </c>
      <c r="F3573" s="43">
        <v>43.37</v>
      </c>
      <c r="G3573" s="43">
        <v>79.260000000000005</v>
      </c>
      <c r="H3573" s="19">
        <f t="shared" si="55"/>
        <v>9</v>
      </c>
    </row>
    <row r="3574" spans="1:8" x14ac:dyDescent="0.25">
      <c r="A3574" s="40" t="s">
        <v>7183</v>
      </c>
      <c r="B3574" s="40"/>
      <c r="C3574" s="41" t="s">
        <v>7184</v>
      </c>
      <c r="D3574" s="42"/>
      <c r="E3574" s="43"/>
      <c r="F3574" s="43"/>
      <c r="G3574" s="43"/>
      <c r="H3574" s="19">
        <f t="shared" si="55"/>
        <v>5</v>
      </c>
    </row>
    <row r="3575" spans="1:8" ht="30" x14ac:dyDescent="0.25">
      <c r="A3575" s="40" t="s">
        <v>7185</v>
      </c>
      <c r="B3575" s="40"/>
      <c r="C3575" s="41" t="s">
        <v>7186</v>
      </c>
      <c r="D3575" s="42" t="s">
        <v>21</v>
      </c>
      <c r="E3575" s="43">
        <v>134.6</v>
      </c>
      <c r="F3575" s="43">
        <v>52.05</v>
      </c>
      <c r="G3575" s="43">
        <v>186.65</v>
      </c>
      <c r="H3575" s="19">
        <f t="shared" si="55"/>
        <v>9</v>
      </c>
    </row>
    <row r="3576" spans="1:8" ht="30" x14ac:dyDescent="0.25">
      <c r="A3576" s="40" t="s">
        <v>7187</v>
      </c>
      <c r="B3576" s="40"/>
      <c r="C3576" s="41" t="s">
        <v>7188</v>
      </c>
      <c r="D3576" s="42" t="s">
        <v>21</v>
      </c>
      <c r="E3576" s="43">
        <v>532.83000000000004</v>
      </c>
      <c r="F3576" s="43">
        <v>65.06</v>
      </c>
      <c r="G3576" s="43">
        <v>597.89</v>
      </c>
      <c r="H3576" s="19">
        <f t="shared" si="55"/>
        <v>9</v>
      </c>
    </row>
    <row r="3577" spans="1:8" x14ac:dyDescent="0.25">
      <c r="A3577" s="40" t="s">
        <v>7189</v>
      </c>
      <c r="B3577" s="40"/>
      <c r="C3577" s="41" t="s">
        <v>7190</v>
      </c>
      <c r="D3577" s="42"/>
      <c r="E3577" s="43"/>
      <c r="F3577" s="43"/>
      <c r="G3577" s="43"/>
      <c r="H3577" s="19">
        <f t="shared" si="55"/>
        <v>5</v>
      </c>
    </row>
    <row r="3578" spans="1:8" x14ac:dyDescent="0.25">
      <c r="A3578" s="40" t="s">
        <v>7191</v>
      </c>
      <c r="B3578" s="40"/>
      <c r="C3578" s="41" t="s">
        <v>7192</v>
      </c>
      <c r="D3578" s="42" t="s">
        <v>21</v>
      </c>
      <c r="E3578" s="43">
        <v>13.25</v>
      </c>
      <c r="F3578" s="43">
        <v>2.6</v>
      </c>
      <c r="G3578" s="43">
        <v>15.85</v>
      </c>
      <c r="H3578" s="19">
        <f t="shared" si="55"/>
        <v>9</v>
      </c>
    </row>
    <row r="3579" spans="1:8" x14ac:dyDescent="0.25">
      <c r="A3579" s="40" t="s">
        <v>7193</v>
      </c>
      <c r="B3579" s="40"/>
      <c r="C3579" s="41" t="s">
        <v>7194</v>
      </c>
      <c r="D3579" s="42" t="s">
        <v>73</v>
      </c>
      <c r="E3579" s="43">
        <v>1104.96</v>
      </c>
      <c r="F3579" s="43">
        <v>28.38</v>
      </c>
      <c r="G3579" s="43">
        <v>1133.3399999999999</v>
      </c>
      <c r="H3579" s="19">
        <f t="shared" si="55"/>
        <v>9</v>
      </c>
    </row>
    <row r="3580" spans="1:8" x14ac:dyDescent="0.25">
      <c r="A3580" s="40" t="s">
        <v>7195</v>
      </c>
      <c r="B3580" s="40"/>
      <c r="C3580" s="41" t="s">
        <v>7196</v>
      </c>
      <c r="D3580" s="42" t="s">
        <v>21</v>
      </c>
      <c r="E3580" s="43">
        <v>9.57</v>
      </c>
      <c r="F3580" s="43">
        <v>2.6</v>
      </c>
      <c r="G3580" s="43">
        <v>12.17</v>
      </c>
      <c r="H3580" s="19">
        <f t="shared" si="55"/>
        <v>9</v>
      </c>
    </row>
    <row r="3581" spans="1:8" x14ac:dyDescent="0.25">
      <c r="A3581" s="40" t="s">
        <v>7197</v>
      </c>
      <c r="B3581" s="40"/>
      <c r="C3581" s="41" t="s">
        <v>7198</v>
      </c>
      <c r="D3581" s="42" t="s">
        <v>21</v>
      </c>
      <c r="E3581" s="43">
        <v>353.08</v>
      </c>
      <c r="F3581" s="43">
        <v>22.7</v>
      </c>
      <c r="G3581" s="43">
        <v>375.78</v>
      </c>
      <c r="H3581" s="19">
        <f t="shared" si="55"/>
        <v>9</v>
      </c>
    </row>
    <row r="3582" spans="1:8" x14ac:dyDescent="0.25">
      <c r="A3582" s="40" t="s">
        <v>7199</v>
      </c>
      <c r="B3582" s="40"/>
      <c r="C3582" s="41" t="s">
        <v>7200</v>
      </c>
      <c r="D3582" s="42" t="s">
        <v>21</v>
      </c>
      <c r="E3582" s="43">
        <v>34.299999999999997</v>
      </c>
      <c r="F3582" s="43">
        <v>2.6</v>
      </c>
      <c r="G3582" s="43">
        <v>36.9</v>
      </c>
      <c r="H3582" s="19">
        <f t="shared" si="55"/>
        <v>9</v>
      </c>
    </row>
    <row r="3583" spans="1:8" x14ac:dyDescent="0.25">
      <c r="A3583" s="40" t="s">
        <v>7201</v>
      </c>
      <c r="B3583" s="40"/>
      <c r="C3583" s="41" t="s">
        <v>7202</v>
      </c>
      <c r="D3583" s="42" t="s">
        <v>21</v>
      </c>
      <c r="E3583" s="43">
        <v>8.2799999999999994</v>
      </c>
      <c r="F3583" s="43">
        <v>2.6</v>
      </c>
      <c r="G3583" s="43">
        <v>10.88</v>
      </c>
      <c r="H3583" s="19">
        <f t="shared" si="55"/>
        <v>9</v>
      </c>
    </row>
    <row r="3584" spans="1:8" x14ac:dyDescent="0.25">
      <c r="A3584" s="40" t="s">
        <v>7203</v>
      </c>
      <c r="B3584" s="40"/>
      <c r="C3584" s="41" t="s">
        <v>7204</v>
      </c>
      <c r="D3584" s="42" t="s">
        <v>73</v>
      </c>
      <c r="E3584" s="43">
        <v>1065.1300000000001</v>
      </c>
      <c r="F3584" s="43">
        <v>28.38</v>
      </c>
      <c r="G3584" s="43">
        <v>1093.51</v>
      </c>
      <c r="H3584" s="19">
        <f t="shared" si="55"/>
        <v>9</v>
      </c>
    </row>
    <row r="3585" spans="1:8" ht="30" x14ac:dyDescent="0.25">
      <c r="A3585" s="40" t="s">
        <v>7205</v>
      </c>
      <c r="B3585" s="40"/>
      <c r="C3585" s="41" t="s">
        <v>7206</v>
      </c>
      <c r="D3585" s="42" t="s">
        <v>73</v>
      </c>
      <c r="E3585" s="43">
        <v>1360.31</v>
      </c>
      <c r="F3585" s="43">
        <v>28.38</v>
      </c>
      <c r="G3585" s="43">
        <v>1388.69</v>
      </c>
      <c r="H3585" s="19">
        <f t="shared" si="55"/>
        <v>9</v>
      </c>
    </row>
    <row r="3586" spans="1:8" ht="30" x14ac:dyDescent="0.25">
      <c r="A3586" s="40" t="s">
        <v>7207</v>
      </c>
      <c r="B3586" s="40"/>
      <c r="C3586" s="41" t="s">
        <v>7208</v>
      </c>
      <c r="D3586" s="42" t="s">
        <v>21</v>
      </c>
      <c r="E3586" s="43">
        <v>84.87</v>
      </c>
      <c r="F3586" s="43">
        <v>14.19</v>
      </c>
      <c r="G3586" s="43">
        <v>99.06</v>
      </c>
      <c r="H3586" s="19">
        <f t="shared" si="55"/>
        <v>9</v>
      </c>
    </row>
    <row r="3587" spans="1:8" ht="30" x14ac:dyDescent="0.25">
      <c r="A3587" s="40" t="s">
        <v>7209</v>
      </c>
      <c r="B3587" s="40"/>
      <c r="C3587" s="41" t="s">
        <v>7210</v>
      </c>
      <c r="D3587" s="42" t="s">
        <v>21</v>
      </c>
      <c r="E3587" s="43">
        <v>3654.22</v>
      </c>
      <c r="F3587" s="43">
        <v>52.05</v>
      </c>
      <c r="G3587" s="43">
        <v>3706.27</v>
      </c>
      <c r="H3587" s="19">
        <f t="shared" si="55"/>
        <v>9</v>
      </c>
    </row>
    <row r="3588" spans="1:8" ht="30" x14ac:dyDescent="0.25">
      <c r="A3588" s="40" t="s">
        <v>7211</v>
      </c>
      <c r="B3588" s="40"/>
      <c r="C3588" s="41" t="s">
        <v>7212</v>
      </c>
      <c r="D3588" s="42" t="s">
        <v>21</v>
      </c>
      <c r="E3588" s="43">
        <v>4359.2700000000004</v>
      </c>
      <c r="F3588" s="43">
        <v>52.05</v>
      </c>
      <c r="G3588" s="43">
        <v>4411.32</v>
      </c>
      <c r="H3588" s="19">
        <f t="shared" si="55"/>
        <v>9</v>
      </c>
    </row>
    <row r="3589" spans="1:8" ht="30" x14ac:dyDescent="0.25">
      <c r="A3589" s="40" t="s">
        <v>7213</v>
      </c>
      <c r="B3589" s="40"/>
      <c r="C3589" s="41" t="s">
        <v>7214</v>
      </c>
      <c r="D3589" s="42" t="s">
        <v>21</v>
      </c>
      <c r="E3589" s="43">
        <v>394.17</v>
      </c>
      <c r="F3589" s="43">
        <v>58.68</v>
      </c>
      <c r="G3589" s="43">
        <v>452.85</v>
      </c>
      <c r="H3589" s="19">
        <f t="shared" si="55"/>
        <v>9</v>
      </c>
    </row>
    <row r="3590" spans="1:8" ht="30" x14ac:dyDescent="0.25">
      <c r="A3590" s="40" t="s">
        <v>7215</v>
      </c>
      <c r="B3590" s="40"/>
      <c r="C3590" s="41" t="s">
        <v>8320</v>
      </c>
      <c r="D3590" s="42" t="s">
        <v>21</v>
      </c>
      <c r="E3590" s="43">
        <v>435.31</v>
      </c>
      <c r="F3590" s="43">
        <v>58.68</v>
      </c>
      <c r="G3590" s="43">
        <v>493.99</v>
      </c>
      <c r="H3590" s="19">
        <f t="shared" si="55"/>
        <v>9</v>
      </c>
    </row>
    <row r="3591" spans="1:8" ht="30" x14ac:dyDescent="0.25">
      <c r="A3591" s="40" t="s">
        <v>7217</v>
      </c>
      <c r="B3591" s="40"/>
      <c r="C3591" s="41" t="s">
        <v>7218</v>
      </c>
      <c r="D3591" s="42" t="s">
        <v>21</v>
      </c>
      <c r="E3591" s="43">
        <v>513.98</v>
      </c>
      <c r="F3591" s="43">
        <v>58.68</v>
      </c>
      <c r="G3591" s="43">
        <v>572.66</v>
      </c>
      <c r="H3591" s="19">
        <f t="shared" si="55"/>
        <v>9</v>
      </c>
    </row>
    <row r="3592" spans="1:8" ht="30" x14ac:dyDescent="0.25">
      <c r="A3592" s="40" t="s">
        <v>7219</v>
      </c>
      <c r="B3592" s="40"/>
      <c r="C3592" s="41" t="s">
        <v>7220</v>
      </c>
      <c r="D3592" s="42" t="s">
        <v>21</v>
      </c>
      <c r="E3592" s="43">
        <v>160.31</v>
      </c>
      <c r="F3592" s="43">
        <v>58.68</v>
      </c>
      <c r="G3592" s="43">
        <v>218.99</v>
      </c>
      <c r="H3592" s="19">
        <f t="shared" si="55"/>
        <v>9</v>
      </c>
    </row>
    <row r="3593" spans="1:8" ht="30" x14ac:dyDescent="0.25">
      <c r="A3593" s="40" t="s">
        <v>7221</v>
      </c>
      <c r="B3593" s="40"/>
      <c r="C3593" s="41" t="s">
        <v>7222</v>
      </c>
      <c r="D3593" s="42" t="s">
        <v>21</v>
      </c>
      <c r="E3593" s="43">
        <v>177.11</v>
      </c>
      <c r="F3593" s="43">
        <v>58.68</v>
      </c>
      <c r="G3593" s="43">
        <v>235.79</v>
      </c>
      <c r="H3593" s="19">
        <f t="shared" ref="H3593:H3656" si="56">LEN(A3593)</f>
        <v>9</v>
      </c>
    </row>
    <row r="3594" spans="1:8" ht="30" x14ac:dyDescent="0.25">
      <c r="A3594" s="40" t="s">
        <v>7223</v>
      </c>
      <c r="B3594" s="40"/>
      <c r="C3594" s="41" t="s">
        <v>7224</v>
      </c>
      <c r="D3594" s="42" t="s">
        <v>21</v>
      </c>
      <c r="E3594" s="43">
        <v>291.77</v>
      </c>
      <c r="F3594" s="43">
        <v>58.68</v>
      </c>
      <c r="G3594" s="43">
        <v>350.45</v>
      </c>
      <c r="H3594" s="19">
        <f t="shared" si="56"/>
        <v>9</v>
      </c>
    </row>
    <row r="3595" spans="1:8" ht="30" x14ac:dyDescent="0.25">
      <c r="A3595" s="40" t="s">
        <v>7225</v>
      </c>
      <c r="B3595" s="40"/>
      <c r="C3595" s="41" t="s">
        <v>7226</v>
      </c>
      <c r="D3595" s="42" t="s">
        <v>21</v>
      </c>
      <c r="E3595" s="43">
        <v>337.99</v>
      </c>
      <c r="F3595" s="43">
        <v>58.68</v>
      </c>
      <c r="G3595" s="43">
        <v>396.67</v>
      </c>
      <c r="H3595" s="19">
        <f t="shared" si="56"/>
        <v>9</v>
      </c>
    </row>
    <row r="3596" spans="1:8" ht="30" x14ac:dyDescent="0.25">
      <c r="A3596" s="40" t="s">
        <v>7227</v>
      </c>
      <c r="B3596" s="40"/>
      <c r="C3596" s="41" t="s">
        <v>7228</v>
      </c>
      <c r="D3596" s="42" t="s">
        <v>21</v>
      </c>
      <c r="E3596" s="43">
        <v>309.98</v>
      </c>
      <c r="F3596" s="43">
        <v>58.68</v>
      </c>
      <c r="G3596" s="43">
        <v>368.66</v>
      </c>
      <c r="H3596" s="19">
        <f t="shared" si="56"/>
        <v>9</v>
      </c>
    </row>
    <row r="3597" spans="1:8" ht="30" x14ac:dyDescent="0.25">
      <c r="A3597" s="40" t="s">
        <v>7229</v>
      </c>
      <c r="B3597" s="40"/>
      <c r="C3597" s="41" t="s">
        <v>7230</v>
      </c>
      <c r="D3597" s="42" t="s">
        <v>21</v>
      </c>
      <c r="E3597" s="43">
        <v>1582.84</v>
      </c>
      <c r="F3597" s="43">
        <v>58.68</v>
      </c>
      <c r="G3597" s="43">
        <v>1641.52</v>
      </c>
      <c r="H3597" s="19">
        <f t="shared" si="56"/>
        <v>9</v>
      </c>
    </row>
    <row r="3598" spans="1:8" ht="30" x14ac:dyDescent="0.25">
      <c r="A3598" s="40" t="s">
        <v>7231</v>
      </c>
      <c r="B3598" s="40"/>
      <c r="C3598" s="41" t="s">
        <v>7232</v>
      </c>
      <c r="D3598" s="42" t="s">
        <v>131</v>
      </c>
      <c r="E3598" s="43">
        <v>987.99</v>
      </c>
      <c r="F3598" s="43">
        <v>18.39</v>
      </c>
      <c r="G3598" s="43">
        <v>1006.38</v>
      </c>
      <c r="H3598" s="19">
        <f t="shared" si="56"/>
        <v>9</v>
      </c>
    </row>
    <row r="3599" spans="1:8" ht="30" x14ac:dyDescent="0.25">
      <c r="A3599" s="40" t="s">
        <v>7233</v>
      </c>
      <c r="B3599" s="40"/>
      <c r="C3599" s="41" t="s">
        <v>7234</v>
      </c>
      <c r="D3599" s="42" t="s">
        <v>131</v>
      </c>
      <c r="E3599" s="43">
        <v>1244.8499999999999</v>
      </c>
      <c r="F3599" s="43">
        <v>24.26</v>
      </c>
      <c r="G3599" s="43">
        <v>1269.1099999999999</v>
      </c>
      <c r="H3599" s="19">
        <f t="shared" si="56"/>
        <v>9</v>
      </c>
    </row>
    <row r="3600" spans="1:8" x14ac:dyDescent="0.25">
      <c r="A3600" s="40" t="s">
        <v>7235</v>
      </c>
      <c r="B3600" s="40"/>
      <c r="C3600" s="41" t="s">
        <v>7236</v>
      </c>
      <c r="D3600" s="42"/>
      <c r="E3600" s="43"/>
      <c r="F3600" s="43"/>
      <c r="G3600" s="43"/>
      <c r="H3600" s="19">
        <f t="shared" si="56"/>
        <v>5</v>
      </c>
    </row>
    <row r="3601" spans="1:8" x14ac:dyDescent="0.25">
      <c r="A3601" s="40" t="s">
        <v>7237</v>
      </c>
      <c r="B3601" s="40"/>
      <c r="C3601" s="41" t="s">
        <v>7238</v>
      </c>
      <c r="D3601" s="42" t="s">
        <v>21</v>
      </c>
      <c r="E3601" s="43">
        <v>320.44</v>
      </c>
      <c r="F3601" s="43">
        <v>43.37</v>
      </c>
      <c r="G3601" s="43">
        <v>363.81</v>
      </c>
      <c r="H3601" s="19">
        <f t="shared" si="56"/>
        <v>9</v>
      </c>
    </row>
    <row r="3602" spans="1:8" x14ac:dyDescent="0.25">
      <c r="A3602" s="40" t="s">
        <v>7239</v>
      </c>
      <c r="B3602" s="40"/>
      <c r="C3602" s="41" t="s">
        <v>7240</v>
      </c>
      <c r="D3602" s="42"/>
      <c r="E3602" s="43"/>
      <c r="F3602" s="43"/>
      <c r="G3602" s="43"/>
      <c r="H3602" s="19">
        <f t="shared" si="56"/>
        <v>5</v>
      </c>
    </row>
    <row r="3603" spans="1:8" x14ac:dyDescent="0.25">
      <c r="A3603" s="40" t="s">
        <v>7241</v>
      </c>
      <c r="B3603" s="40"/>
      <c r="C3603" s="41" t="s">
        <v>7242</v>
      </c>
      <c r="D3603" s="42" t="s">
        <v>131</v>
      </c>
      <c r="E3603" s="43">
        <v>410.45</v>
      </c>
      <c r="F3603" s="43">
        <v>9.7799999999999994</v>
      </c>
      <c r="G3603" s="43">
        <v>420.23</v>
      </c>
      <c r="H3603" s="19">
        <f t="shared" si="56"/>
        <v>9</v>
      </c>
    </row>
    <row r="3604" spans="1:8" ht="30" x14ac:dyDescent="0.25">
      <c r="A3604" s="40" t="s">
        <v>7243</v>
      </c>
      <c r="B3604" s="40"/>
      <c r="C3604" s="41" t="s">
        <v>7244</v>
      </c>
      <c r="D3604" s="42" t="s">
        <v>131</v>
      </c>
      <c r="E3604" s="43">
        <v>258.02</v>
      </c>
      <c r="F3604" s="43">
        <v>9.7799999999999994</v>
      </c>
      <c r="G3604" s="43">
        <v>267.8</v>
      </c>
      <c r="H3604" s="19">
        <f t="shared" si="56"/>
        <v>9</v>
      </c>
    </row>
    <row r="3605" spans="1:8" ht="30" x14ac:dyDescent="0.25">
      <c r="A3605" s="40" t="s">
        <v>7245</v>
      </c>
      <c r="B3605" s="40"/>
      <c r="C3605" s="41" t="s">
        <v>7246</v>
      </c>
      <c r="D3605" s="42" t="s">
        <v>131</v>
      </c>
      <c r="E3605" s="43">
        <v>338.25</v>
      </c>
      <c r="F3605" s="43">
        <v>9.7799999999999994</v>
      </c>
      <c r="G3605" s="43">
        <v>348.03</v>
      </c>
      <c r="H3605" s="19">
        <f t="shared" si="56"/>
        <v>9</v>
      </c>
    </row>
    <row r="3606" spans="1:8" x14ac:dyDescent="0.25">
      <c r="A3606" s="40" t="s">
        <v>7247</v>
      </c>
      <c r="B3606" s="40"/>
      <c r="C3606" s="41" t="s">
        <v>7248</v>
      </c>
      <c r="D3606" s="42"/>
      <c r="E3606" s="43"/>
      <c r="F3606" s="43"/>
      <c r="G3606" s="43"/>
      <c r="H3606" s="19">
        <f t="shared" si="56"/>
        <v>5</v>
      </c>
    </row>
    <row r="3607" spans="1:8" x14ac:dyDescent="0.25">
      <c r="A3607" s="40" t="s">
        <v>7249</v>
      </c>
      <c r="B3607" s="40"/>
      <c r="C3607" s="41" t="s">
        <v>7250</v>
      </c>
      <c r="D3607" s="42" t="s">
        <v>21</v>
      </c>
      <c r="E3607" s="43">
        <v>1874.66</v>
      </c>
      <c r="F3607" s="43">
        <v>1400.6</v>
      </c>
      <c r="G3607" s="43">
        <v>3275.26</v>
      </c>
      <c r="H3607" s="19">
        <f t="shared" si="56"/>
        <v>9</v>
      </c>
    </row>
    <row r="3608" spans="1:8" x14ac:dyDescent="0.25">
      <c r="A3608" s="40" t="s">
        <v>7251</v>
      </c>
      <c r="B3608" s="40"/>
      <c r="C3608" s="41" t="s">
        <v>7252</v>
      </c>
      <c r="D3608" s="42" t="s">
        <v>21</v>
      </c>
      <c r="E3608" s="43">
        <v>3179.57</v>
      </c>
      <c r="F3608" s="43">
        <v>2176.84</v>
      </c>
      <c r="G3608" s="43">
        <v>5356.41</v>
      </c>
      <c r="H3608" s="19">
        <f t="shared" si="56"/>
        <v>9</v>
      </c>
    </row>
    <row r="3609" spans="1:8" x14ac:dyDescent="0.25">
      <c r="A3609" s="40" t="s">
        <v>7253</v>
      </c>
      <c r="B3609" s="40"/>
      <c r="C3609" s="41" t="s">
        <v>7254</v>
      </c>
      <c r="D3609" s="42" t="s">
        <v>21</v>
      </c>
      <c r="E3609" s="43">
        <v>4432.66</v>
      </c>
      <c r="F3609" s="43">
        <v>2947.48</v>
      </c>
      <c r="G3609" s="43">
        <v>7380.14</v>
      </c>
      <c r="H3609" s="19">
        <f t="shared" si="56"/>
        <v>9</v>
      </c>
    </row>
    <row r="3610" spans="1:8" x14ac:dyDescent="0.25">
      <c r="A3610" s="40" t="s">
        <v>7255</v>
      </c>
      <c r="B3610" s="40"/>
      <c r="C3610" s="41" t="s">
        <v>7256</v>
      </c>
      <c r="D3610" s="42" t="s">
        <v>21</v>
      </c>
      <c r="E3610" s="43">
        <v>1201.51</v>
      </c>
      <c r="F3610" s="43">
        <v>1382.24</v>
      </c>
      <c r="G3610" s="43">
        <v>2583.75</v>
      </c>
      <c r="H3610" s="19">
        <f t="shared" si="56"/>
        <v>9</v>
      </c>
    </row>
    <row r="3611" spans="1:8" x14ac:dyDescent="0.25">
      <c r="A3611" s="40" t="s">
        <v>7257</v>
      </c>
      <c r="B3611" s="40"/>
      <c r="C3611" s="41" t="s">
        <v>7258</v>
      </c>
      <c r="D3611" s="42" t="s">
        <v>21</v>
      </c>
      <c r="E3611" s="43">
        <v>3749.67</v>
      </c>
      <c r="F3611" s="43">
        <v>2370.2600000000002</v>
      </c>
      <c r="G3611" s="43">
        <v>6119.93</v>
      </c>
      <c r="H3611" s="19">
        <f t="shared" si="56"/>
        <v>9</v>
      </c>
    </row>
    <row r="3612" spans="1:8" ht="30" x14ac:dyDescent="0.25">
      <c r="A3612" s="40" t="s">
        <v>7259</v>
      </c>
      <c r="B3612" s="40"/>
      <c r="C3612" s="41" t="s">
        <v>7260</v>
      </c>
      <c r="D3612" s="42" t="s">
        <v>131</v>
      </c>
      <c r="E3612" s="43">
        <v>272.88</v>
      </c>
      <c r="F3612" s="43">
        <v>344.34</v>
      </c>
      <c r="G3612" s="43">
        <v>617.22</v>
      </c>
      <c r="H3612" s="19">
        <f t="shared" si="56"/>
        <v>9</v>
      </c>
    </row>
    <row r="3613" spans="1:8" x14ac:dyDescent="0.25">
      <c r="A3613" s="40" t="s">
        <v>7261</v>
      </c>
      <c r="B3613" s="40"/>
      <c r="C3613" s="41" t="s">
        <v>7262</v>
      </c>
      <c r="D3613" s="42" t="s">
        <v>21</v>
      </c>
      <c r="E3613" s="43">
        <v>2197.37</v>
      </c>
      <c r="F3613" s="43">
        <v>2194.9699999999998</v>
      </c>
      <c r="G3613" s="43">
        <v>4392.34</v>
      </c>
      <c r="H3613" s="19">
        <f t="shared" si="56"/>
        <v>9</v>
      </c>
    </row>
    <row r="3614" spans="1:8" x14ac:dyDescent="0.25">
      <c r="A3614" s="40" t="s">
        <v>7263</v>
      </c>
      <c r="B3614" s="40"/>
      <c r="C3614" s="41" t="s">
        <v>7264</v>
      </c>
      <c r="D3614" s="42"/>
      <c r="E3614" s="43"/>
      <c r="F3614" s="43"/>
      <c r="G3614" s="43"/>
      <c r="H3614" s="19">
        <f t="shared" si="56"/>
        <v>5</v>
      </c>
    </row>
    <row r="3615" spans="1:8" ht="30" x14ac:dyDescent="0.25">
      <c r="A3615" s="40" t="s">
        <v>7265</v>
      </c>
      <c r="B3615" s="40"/>
      <c r="C3615" s="41" t="s">
        <v>7266</v>
      </c>
      <c r="D3615" s="42" t="s">
        <v>21</v>
      </c>
      <c r="E3615" s="43">
        <v>3868</v>
      </c>
      <c r="F3615" s="43">
        <v>2755.49</v>
      </c>
      <c r="G3615" s="43">
        <v>6623.49</v>
      </c>
      <c r="H3615" s="19">
        <f t="shared" si="56"/>
        <v>9</v>
      </c>
    </row>
    <row r="3616" spans="1:8" ht="30" x14ac:dyDescent="0.25">
      <c r="A3616" s="40" t="s">
        <v>7267</v>
      </c>
      <c r="B3616" s="40"/>
      <c r="C3616" s="41" t="s">
        <v>7268</v>
      </c>
      <c r="D3616" s="42" t="s">
        <v>21</v>
      </c>
      <c r="E3616" s="43">
        <v>6239.52</v>
      </c>
      <c r="F3616" s="43">
        <v>4478.6899999999996</v>
      </c>
      <c r="G3616" s="43">
        <v>10718.21</v>
      </c>
      <c r="H3616" s="19">
        <f t="shared" si="56"/>
        <v>9</v>
      </c>
    </row>
    <row r="3617" spans="1:8" ht="30" x14ac:dyDescent="0.25">
      <c r="A3617" s="40" t="s">
        <v>7269</v>
      </c>
      <c r="B3617" s="40"/>
      <c r="C3617" s="41" t="s">
        <v>7270</v>
      </c>
      <c r="D3617" s="42" t="s">
        <v>21</v>
      </c>
      <c r="E3617" s="43">
        <v>9174.15</v>
      </c>
      <c r="F3617" s="43">
        <v>5914.55</v>
      </c>
      <c r="G3617" s="43">
        <v>15088.7</v>
      </c>
      <c r="H3617" s="19">
        <f t="shared" si="56"/>
        <v>9</v>
      </c>
    </row>
    <row r="3618" spans="1:8" ht="30" x14ac:dyDescent="0.25">
      <c r="A3618" s="40" t="s">
        <v>7271</v>
      </c>
      <c r="B3618" s="40"/>
      <c r="C3618" s="41" t="s">
        <v>7272</v>
      </c>
      <c r="D3618" s="42" t="s">
        <v>21</v>
      </c>
      <c r="E3618" s="43">
        <v>13769.47</v>
      </c>
      <c r="F3618" s="43">
        <v>7372.27</v>
      </c>
      <c r="G3618" s="43">
        <v>21141.74</v>
      </c>
      <c r="H3618" s="19">
        <f t="shared" si="56"/>
        <v>9</v>
      </c>
    </row>
    <row r="3619" spans="1:8" x14ac:dyDescent="0.25">
      <c r="A3619" s="40" t="s">
        <v>7273</v>
      </c>
      <c r="B3619" s="40"/>
      <c r="C3619" s="41" t="s">
        <v>7274</v>
      </c>
      <c r="D3619" s="42"/>
      <c r="E3619" s="43"/>
      <c r="F3619" s="43"/>
      <c r="G3619" s="43"/>
      <c r="H3619" s="19">
        <f t="shared" si="56"/>
        <v>5</v>
      </c>
    </row>
    <row r="3620" spans="1:8" ht="30" x14ac:dyDescent="0.25">
      <c r="A3620" s="40" t="s">
        <v>7275</v>
      </c>
      <c r="B3620" s="40"/>
      <c r="C3620" s="41" t="s">
        <v>7276</v>
      </c>
      <c r="D3620" s="42" t="s">
        <v>21</v>
      </c>
      <c r="E3620" s="43">
        <v>2658.88</v>
      </c>
      <c r="F3620" s="43">
        <v>1378.72</v>
      </c>
      <c r="G3620" s="43">
        <v>4037.6</v>
      </c>
      <c r="H3620" s="19">
        <f t="shared" si="56"/>
        <v>9</v>
      </c>
    </row>
    <row r="3621" spans="1:8" ht="30" x14ac:dyDescent="0.25">
      <c r="A3621" s="40" t="s">
        <v>7277</v>
      </c>
      <c r="B3621" s="40"/>
      <c r="C3621" s="41" t="s">
        <v>7278</v>
      </c>
      <c r="D3621" s="42" t="s">
        <v>21</v>
      </c>
      <c r="E3621" s="43">
        <v>7479.51</v>
      </c>
      <c r="F3621" s="43">
        <v>2059.2399999999998</v>
      </c>
      <c r="G3621" s="43">
        <v>9538.75</v>
      </c>
      <c r="H3621" s="19">
        <f t="shared" si="56"/>
        <v>9</v>
      </c>
    </row>
    <row r="3622" spans="1:8" ht="30" x14ac:dyDescent="0.25">
      <c r="A3622" s="40" t="s">
        <v>7279</v>
      </c>
      <c r="B3622" s="40"/>
      <c r="C3622" s="41" t="s">
        <v>7280</v>
      </c>
      <c r="D3622" s="42" t="s">
        <v>21</v>
      </c>
      <c r="E3622" s="43">
        <v>11240.95</v>
      </c>
      <c r="F3622" s="43">
        <v>4118.45</v>
      </c>
      <c r="G3622" s="43">
        <v>15359.4</v>
      </c>
      <c r="H3622" s="19">
        <f t="shared" si="56"/>
        <v>9</v>
      </c>
    </row>
    <row r="3623" spans="1:8" x14ac:dyDescent="0.25">
      <c r="A3623" s="40" t="s">
        <v>7281</v>
      </c>
      <c r="B3623" s="40"/>
      <c r="C3623" s="41" t="s">
        <v>7282</v>
      </c>
      <c r="D3623" s="42" t="s">
        <v>131</v>
      </c>
      <c r="E3623" s="43">
        <v>1419.07</v>
      </c>
      <c r="F3623" s="43">
        <v>685.42</v>
      </c>
      <c r="G3623" s="43">
        <v>2104.4899999999998</v>
      </c>
      <c r="H3623" s="19">
        <f t="shared" si="56"/>
        <v>9</v>
      </c>
    </row>
    <row r="3624" spans="1:8" ht="30" x14ac:dyDescent="0.25">
      <c r="A3624" s="40" t="s">
        <v>7283</v>
      </c>
      <c r="B3624" s="40"/>
      <c r="C3624" s="41" t="s">
        <v>7284</v>
      </c>
      <c r="D3624" s="42" t="s">
        <v>21</v>
      </c>
      <c r="E3624" s="43">
        <v>929.18</v>
      </c>
      <c r="F3624" s="43">
        <v>39.119999999999997</v>
      </c>
      <c r="G3624" s="43">
        <v>968.3</v>
      </c>
      <c r="H3624" s="19">
        <f t="shared" si="56"/>
        <v>9</v>
      </c>
    </row>
    <row r="3625" spans="1:8" x14ac:dyDescent="0.25">
      <c r="A3625" s="40" t="s">
        <v>7285</v>
      </c>
      <c r="B3625" s="40"/>
      <c r="C3625" s="41" t="s">
        <v>7286</v>
      </c>
      <c r="D3625" s="42"/>
      <c r="E3625" s="43"/>
      <c r="F3625" s="43"/>
      <c r="G3625" s="43"/>
      <c r="H3625" s="19">
        <f t="shared" si="56"/>
        <v>5</v>
      </c>
    </row>
    <row r="3626" spans="1:8" x14ac:dyDescent="0.25">
      <c r="A3626" s="40" t="s">
        <v>7287</v>
      </c>
      <c r="B3626" s="40"/>
      <c r="C3626" s="41" t="s">
        <v>7288</v>
      </c>
      <c r="D3626" s="42" t="s">
        <v>131</v>
      </c>
      <c r="E3626" s="43">
        <v>370.62</v>
      </c>
      <c r="F3626" s="43">
        <v>28.38</v>
      </c>
      <c r="G3626" s="43">
        <v>399</v>
      </c>
      <c r="H3626" s="19">
        <f t="shared" si="56"/>
        <v>9</v>
      </c>
    </row>
    <row r="3627" spans="1:8" x14ac:dyDescent="0.25">
      <c r="A3627" s="40" t="s">
        <v>7289</v>
      </c>
      <c r="B3627" s="40"/>
      <c r="C3627" s="41" t="s">
        <v>7290</v>
      </c>
      <c r="D3627" s="42" t="s">
        <v>131</v>
      </c>
      <c r="E3627" s="43">
        <v>517.96</v>
      </c>
      <c r="F3627" s="43">
        <v>42.57</v>
      </c>
      <c r="G3627" s="43">
        <v>560.53</v>
      </c>
      <c r="H3627" s="19">
        <f t="shared" si="56"/>
        <v>9</v>
      </c>
    </row>
    <row r="3628" spans="1:8" x14ac:dyDescent="0.25">
      <c r="A3628" s="40" t="s">
        <v>7291</v>
      </c>
      <c r="B3628" s="40"/>
      <c r="C3628" s="41" t="s">
        <v>7292</v>
      </c>
      <c r="D3628" s="42" t="s">
        <v>131</v>
      </c>
      <c r="E3628" s="43">
        <v>575.91</v>
      </c>
      <c r="F3628" s="43">
        <v>56.76</v>
      </c>
      <c r="G3628" s="43">
        <v>632.66999999999996</v>
      </c>
      <c r="H3628" s="19">
        <f t="shared" si="56"/>
        <v>9</v>
      </c>
    </row>
    <row r="3629" spans="1:8" x14ac:dyDescent="0.25">
      <c r="A3629" s="40" t="s">
        <v>7293</v>
      </c>
      <c r="B3629" s="40"/>
      <c r="C3629" s="41" t="s">
        <v>7294</v>
      </c>
      <c r="D3629" s="42" t="s">
        <v>131</v>
      </c>
      <c r="E3629" s="43">
        <v>958.66</v>
      </c>
      <c r="F3629" s="43">
        <v>70.95</v>
      </c>
      <c r="G3629" s="43">
        <v>1029.6099999999999</v>
      </c>
      <c r="H3629" s="19">
        <f t="shared" si="56"/>
        <v>9</v>
      </c>
    </row>
    <row r="3630" spans="1:8" x14ac:dyDescent="0.25">
      <c r="A3630" s="40" t="s">
        <v>7295</v>
      </c>
      <c r="B3630" s="40"/>
      <c r="C3630" s="41" t="s">
        <v>7296</v>
      </c>
      <c r="D3630" s="42" t="s">
        <v>131</v>
      </c>
      <c r="E3630" s="43">
        <v>1543.46</v>
      </c>
      <c r="F3630" s="43">
        <v>85.14</v>
      </c>
      <c r="G3630" s="43">
        <v>1628.6</v>
      </c>
      <c r="H3630" s="19">
        <f t="shared" si="56"/>
        <v>9</v>
      </c>
    </row>
    <row r="3631" spans="1:8" x14ac:dyDescent="0.25">
      <c r="A3631" s="40" t="s">
        <v>7297</v>
      </c>
      <c r="B3631" s="40"/>
      <c r="C3631" s="41" t="s">
        <v>7298</v>
      </c>
      <c r="D3631" s="42" t="s">
        <v>131</v>
      </c>
      <c r="E3631" s="43">
        <v>2855.7</v>
      </c>
      <c r="F3631" s="43">
        <v>141.9</v>
      </c>
      <c r="G3631" s="43">
        <v>2997.6</v>
      </c>
      <c r="H3631" s="19">
        <f t="shared" si="56"/>
        <v>9</v>
      </c>
    </row>
    <row r="3632" spans="1:8" x14ac:dyDescent="0.25">
      <c r="A3632" s="40" t="s">
        <v>7299</v>
      </c>
      <c r="B3632" s="40"/>
      <c r="C3632" s="41" t="s">
        <v>7300</v>
      </c>
      <c r="D3632" s="42"/>
      <c r="E3632" s="43"/>
      <c r="F3632" s="43"/>
      <c r="G3632" s="43"/>
      <c r="H3632" s="19">
        <f t="shared" si="56"/>
        <v>5</v>
      </c>
    </row>
    <row r="3633" spans="1:8" x14ac:dyDescent="0.25">
      <c r="A3633" s="40" t="s">
        <v>7301</v>
      </c>
      <c r="B3633" s="40"/>
      <c r="C3633" s="41" t="s">
        <v>7302</v>
      </c>
      <c r="D3633" s="42" t="s">
        <v>21</v>
      </c>
      <c r="E3633" s="43">
        <v>570.64</v>
      </c>
      <c r="F3633" s="43">
        <v>17.350000000000001</v>
      </c>
      <c r="G3633" s="43">
        <v>587.99</v>
      </c>
      <c r="H3633" s="19">
        <f t="shared" si="56"/>
        <v>9</v>
      </c>
    </row>
    <row r="3634" spans="1:8" ht="30" x14ac:dyDescent="0.25">
      <c r="A3634" s="40" t="s">
        <v>7303</v>
      </c>
      <c r="B3634" s="40"/>
      <c r="C3634" s="41" t="s">
        <v>7304</v>
      </c>
      <c r="D3634" s="42" t="s">
        <v>21</v>
      </c>
      <c r="E3634" s="43">
        <v>254.18</v>
      </c>
      <c r="F3634" s="43">
        <v>21.69</v>
      </c>
      <c r="G3634" s="43">
        <v>275.87</v>
      </c>
      <c r="H3634" s="19">
        <f t="shared" si="56"/>
        <v>9</v>
      </c>
    </row>
    <row r="3635" spans="1:8" x14ac:dyDescent="0.25">
      <c r="A3635" s="40" t="s">
        <v>7305</v>
      </c>
      <c r="B3635" s="40"/>
      <c r="C3635" s="41" t="s">
        <v>7306</v>
      </c>
      <c r="D3635" s="42"/>
      <c r="E3635" s="43"/>
      <c r="F3635" s="43"/>
      <c r="G3635" s="43"/>
      <c r="H3635" s="19">
        <f t="shared" si="56"/>
        <v>2</v>
      </c>
    </row>
    <row r="3636" spans="1:8" x14ac:dyDescent="0.25">
      <c r="A3636" s="40" t="s">
        <v>7307</v>
      </c>
      <c r="B3636" s="40"/>
      <c r="C3636" s="41" t="s">
        <v>7308</v>
      </c>
      <c r="D3636" s="42"/>
      <c r="E3636" s="43"/>
      <c r="F3636" s="43"/>
      <c r="G3636" s="43"/>
      <c r="H3636" s="19">
        <f t="shared" si="56"/>
        <v>5</v>
      </c>
    </row>
    <row r="3637" spans="1:8" ht="30" x14ac:dyDescent="0.25">
      <c r="A3637" s="40" t="s">
        <v>7309</v>
      </c>
      <c r="B3637" s="40"/>
      <c r="C3637" s="41" t="s">
        <v>7310</v>
      </c>
      <c r="D3637" s="42" t="s">
        <v>21</v>
      </c>
      <c r="E3637" s="43">
        <v>1127.95</v>
      </c>
      <c r="F3637" s="43">
        <v>151.80000000000001</v>
      </c>
      <c r="G3637" s="43">
        <v>1279.75</v>
      </c>
      <c r="H3637" s="19">
        <f t="shared" si="56"/>
        <v>9</v>
      </c>
    </row>
    <row r="3638" spans="1:8" x14ac:dyDescent="0.25">
      <c r="A3638" s="40" t="s">
        <v>7311</v>
      </c>
      <c r="B3638" s="40"/>
      <c r="C3638" s="41" t="s">
        <v>7312</v>
      </c>
      <c r="D3638" s="42" t="s">
        <v>21</v>
      </c>
      <c r="E3638" s="43">
        <v>371.03</v>
      </c>
      <c r="F3638" s="43">
        <v>151.80000000000001</v>
      </c>
      <c r="G3638" s="43">
        <v>522.83000000000004</v>
      </c>
      <c r="H3638" s="19">
        <f t="shared" si="56"/>
        <v>9</v>
      </c>
    </row>
    <row r="3639" spans="1:8" x14ac:dyDescent="0.25">
      <c r="A3639" s="40" t="s">
        <v>7313</v>
      </c>
      <c r="B3639" s="40"/>
      <c r="C3639" s="41" t="s">
        <v>7314</v>
      </c>
      <c r="D3639" s="42" t="s">
        <v>131</v>
      </c>
      <c r="E3639" s="43">
        <v>20.07</v>
      </c>
      <c r="F3639" s="43">
        <v>4.33</v>
      </c>
      <c r="G3639" s="43">
        <v>24.4</v>
      </c>
      <c r="H3639" s="19">
        <f t="shared" si="56"/>
        <v>9</v>
      </c>
    </row>
    <row r="3640" spans="1:8" ht="30" x14ac:dyDescent="0.25">
      <c r="A3640" s="40" t="s">
        <v>7315</v>
      </c>
      <c r="B3640" s="40"/>
      <c r="C3640" s="41" t="s">
        <v>7316</v>
      </c>
      <c r="D3640" s="42" t="s">
        <v>21</v>
      </c>
      <c r="E3640" s="43">
        <v>66.84</v>
      </c>
      <c r="F3640" s="43">
        <v>13.01</v>
      </c>
      <c r="G3640" s="43">
        <v>79.849999999999994</v>
      </c>
      <c r="H3640" s="19">
        <f t="shared" si="56"/>
        <v>9</v>
      </c>
    </row>
    <row r="3641" spans="1:8" x14ac:dyDescent="0.25">
      <c r="A3641" s="40" t="s">
        <v>7317</v>
      </c>
      <c r="B3641" s="40"/>
      <c r="C3641" s="41" t="s">
        <v>7318</v>
      </c>
      <c r="D3641" s="42" t="s">
        <v>131</v>
      </c>
      <c r="E3641" s="43">
        <v>33.049999999999997</v>
      </c>
      <c r="F3641" s="43">
        <v>4.33</v>
      </c>
      <c r="G3641" s="43">
        <v>37.380000000000003</v>
      </c>
      <c r="H3641" s="19">
        <f t="shared" si="56"/>
        <v>9</v>
      </c>
    </row>
    <row r="3642" spans="1:8" ht="30" x14ac:dyDescent="0.25">
      <c r="A3642" s="40" t="s">
        <v>7319</v>
      </c>
      <c r="B3642" s="40"/>
      <c r="C3642" s="41" t="s">
        <v>7320</v>
      </c>
      <c r="D3642" s="42" t="s">
        <v>21</v>
      </c>
      <c r="E3642" s="43">
        <v>217.3</v>
      </c>
      <c r="F3642" s="43">
        <v>4.33</v>
      </c>
      <c r="G3642" s="43">
        <v>221.63</v>
      </c>
      <c r="H3642" s="19">
        <f t="shared" si="56"/>
        <v>9</v>
      </c>
    </row>
    <row r="3643" spans="1:8" ht="45" x14ac:dyDescent="0.25">
      <c r="A3643" s="40" t="s">
        <v>7321</v>
      </c>
      <c r="B3643" s="40"/>
      <c r="C3643" s="41" t="s">
        <v>7322</v>
      </c>
      <c r="D3643" s="42" t="s">
        <v>21</v>
      </c>
      <c r="E3643" s="43">
        <v>3533.8</v>
      </c>
      <c r="F3643" s="43">
        <v>238.54</v>
      </c>
      <c r="G3643" s="43">
        <v>3772.34</v>
      </c>
      <c r="H3643" s="19">
        <f t="shared" si="56"/>
        <v>9</v>
      </c>
    </row>
    <row r="3644" spans="1:8" x14ac:dyDescent="0.25">
      <c r="A3644" s="40" t="s">
        <v>7323</v>
      </c>
      <c r="B3644" s="40"/>
      <c r="C3644" s="41" t="s">
        <v>7324</v>
      </c>
      <c r="D3644" s="42" t="s">
        <v>21</v>
      </c>
      <c r="E3644" s="43">
        <v>65.430000000000007</v>
      </c>
      <c r="F3644" s="43">
        <v>4.33</v>
      </c>
      <c r="G3644" s="43">
        <v>69.760000000000005</v>
      </c>
      <c r="H3644" s="19">
        <f t="shared" si="56"/>
        <v>9</v>
      </c>
    </row>
    <row r="3645" spans="1:8" x14ac:dyDescent="0.25">
      <c r="A3645" s="40" t="s">
        <v>7325</v>
      </c>
      <c r="B3645" s="40"/>
      <c r="C3645" s="41" t="s">
        <v>7326</v>
      </c>
      <c r="D3645" s="42" t="s">
        <v>21</v>
      </c>
      <c r="E3645" s="43">
        <v>93.56</v>
      </c>
      <c r="F3645" s="43">
        <v>4.33</v>
      </c>
      <c r="G3645" s="43">
        <v>97.89</v>
      </c>
      <c r="H3645" s="19">
        <f t="shared" si="56"/>
        <v>9</v>
      </c>
    </row>
    <row r="3646" spans="1:8" x14ac:dyDescent="0.25">
      <c r="A3646" s="40" t="s">
        <v>7327</v>
      </c>
      <c r="B3646" s="40"/>
      <c r="C3646" s="41" t="s">
        <v>7328</v>
      </c>
      <c r="D3646" s="42" t="s">
        <v>21</v>
      </c>
      <c r="E3646" s="43">
        <v>1907.38</v>
      </c>
      <c r="F3646" s="43">
        <v>55.66</v>
      </c>
      <c r="G3646" s="43">
        <v>1963.04</v>
      </c>
      <c r="H3646" s="19">
        <f t="shared" si="56"/>
        <v>9</v>
      </c>
    </row>
    <row r="3647" spans="1:8" x14ac:dyDescent="0.25">
      <c r="A3647" s="40" t="s">
        <v>7329</v>
      </c>
      <c r="B3647" s="40"/>
      <c r="C3647" s="41" t="s">
        <v>7330</v>
      </c>
      <c r="D3647" s="42" t="s">
        <v>21</v>
      </c>
      <c r="E3647" s="43">
        <v>108.18</v>
      </c>
      <c r="F3647" s="43">
        <v>4.33</v>
      </c>
      <c r="G3647" s="43">
        <v>112.51</v>
      </c>
      <c r="H3647" s="19">
        <f t="shared" si="56"/>
        <v>9</v>
      </c>
    </row>
    <row r="3648" spans="1:8" x14ac:dyDescent="0.25">
      <c r="A3648" s="40" t="s">
        <v>7331</v>
      </c>
      <c r="B3648" s="40"/>
      <c r="C3648" s="41" t="s">
        <v>7332</v>
      </c>
      <c r="D3648" s="42" t="s">
        <v>21</v>
      </c>
      <c r="E3648" s="43">
        <v>79.53</v>
      </c>
      <c r="F3648" s="43">
        <v>4.33</v>
      </c>
      <c r="G3648" s="43">
        <v>83.86</v>
      </c>
      <c r="H3648" s="19">
        <f t="shared" si="56"/>
        <v>9</v>
      </c>
    </row>
    <row r="3649" spans="1:8" x14ac:dyDescent="0.25">
      <c r="A3649" s="40" t="s">
        <v>7333</v>
      </c>
      <c r="B3649" s="40"/>
      <c r="C3649" s="41" t="s">
        <v>7334</v>
      </c>
      <c r="D3649" s="42" t="s">
        <v>21</v>
      </c>
      <c r="E3649" s="43">
        <v>18.71</v>
      </c>
      <c r="F3649" s="43">
        <v>0.57999999999999996</v>
      </c>
      <c r="G3649" s="43">
        <v>19.29</v>
      </c>
      <c r="H3649" s="19">
        <f t="shared" si="56"/>
        <v>9</v>
      </c>
    </row>
    <row r="3650" spans="1:8" x14ac:dyDescent="0.25">
      <c r="A3650" s="40" t="s">
        <v>7335</v>
      </c>
      <c r="B3650" s="40"/>
      <c r="C3650" s="41" t="s">
        <v>7336</v>
      </c>
      <c r="D3650" s="42" t="s">
        <v>21</v>
      </c>
      <c r="E3650" s="43">
        <v>155.27000000000001</v>
      </c>
      <c r="F3650" s="43">
        <v>4.33</v>
      </c>
      <c r="G3650" s="43">
        <v>159.6</v>
      </c>
      <c r="H3650" s="19">
        <f t="shared" si="56"/>
        <v>9</v>
      </c>
    </row>
    <row r="3651" spans="1:8" ht="30" x14ac:dyDescent="0.25">
      <c r="A3651" s="40" t="s">
        <v>7337</v>
      </c>
      <c r="B3651" s="40"/>
      <c r="C3651" s="41" t="s">
        <v>7338</v>
      </c>
      <c r="D3651" s="42" t="s">
        <v>21</v>
      </c>
      <c r="E3651" s="43">
        <v>1877.74</v>
      </c>
      <c r="F3651" s="43">
        <v>225.53</v>
      </c>
      <c r="G3651" s="43">
        <v>2103.27</v>
      </c>
      <c r="H3651" s="19">
        <f t="shared" si="56"/>
        <v>9</v>
      </c>
    </row>
    <row r="3652" spans="1:8" ht="30" x14ac:dyDescent="0.25">
      <c r="A3652" s="40" t="s">
        <v>7339</v>
      </c>
      <c r="B3652" s="40"/>
      <c r="C3652" s="41" t="s">
        <v>7340</v>
      </c>
      <c r="D3652" s="42" t="s">
        <v>21</v>
      </c>
      <c r="E3652" s="43">
        <v>2483.1799999999998</v>
      </c>
      <c r="F3652" s="43">
        <v>225.53</v>
      </c>
      <c r="G3652" s="43">
        <v>2708.71</v>
      </c>
      <c r="H3652" s="19">
        <f t="shared" si="56"/>
        <v>9</v>
      </c>
    </row>
    <row r="3653" spans="1:8" ht="30" x14ac:dyDescent="0.25">
      <c r="A3653" s="40" t="s">
        <v>7341</v>
      </c>
      <c r="B3653" s="40"/>
      <c r="C3653" s="41" t="s">
        <v>7342</v>
      </c>
      <c r="D3653" s="42" t="s">
        <v>21</v>
      </c>
      <c r="E3653" s="43">
        <v>2784.26</v>
      </c>
      <c r="F3653" s="43">
        <v>706.15</v>
      </c>
      <c r="G3653" s="43">
        <v>3490.41</v>
      </c>
      <c r="H3653" s="19">
        <f t="shared" si="56"/>
        <v>9</v>
      </c>
    </row>
    <row r="3654" spans="1:8" x14ac:dyDescent="0.25">
      <c r="A3654" s="40" t="s">
        <v>7343</v>
      </c>
      <c r="B3654" s="40"/>
      <c r="C3654" s="41" t="s">
        <v>7344</v>
      </c>
      <c r="D3654" s="42"/>
      <c r="E3654" s="43"/>
      <c r="F3654" s="43"/>
      <c r="G3654" s="43"/>
      <c r="H3654" s="19">
        <f t="shared" si="56"/>
        <v>5</v>
      </c>
    </row>
    <row r="3655" spans="1:8" ht="30" x14ac:dyDescent="0.25">
      <c r="A3655" s="40" t="s">
        <v>7345</v>
      </c>
      <c r="B3655" s="40"/>
      <c r="C3655" s="41" t="s">
        <v>7346</v>
      </c>
      <c r="D3655" s="42" t="s">
        <v>21</v>
      </c>
      <c r="E3655" s="43">
        <v>32.409999999999997</v>
      </c>
      <c r="F3655" s="43">
        <v>15.25</v>
      </c>
      <c r="G3655" s="43">
        <v>47.66</v>
      </c>
      <c r="H3655" s="19">
        <f t="shared" si="56"/>
        <v>9</v>
      </c>
    </row>
    <row r="3656" spans="1:8" x14ac:dyDescent="0.25">
      <c r="A3656" s="40" t="s">
        <v>7347</v>
      </c>
      <c r="B3656" s="40"/>
      <c r="C3656" s="41" t="s">
        <v>7348</v>
      </c>
      <c r="D3656" s="42" t="s">
        <v>21</v>
      </c>
      <c r="E3656" s="43">
        <v>802.76</v>
      </c>
      <c r="F3656" s="43">
        <v>21.69</v>
      </c>
      <c r="G3656" s="43">
        <v>824.45</v>
      </c>
      <c r="H3656" s="19">
        <f t="shared" si="56"/>
        <v>9</v>
      </c>
    </row>
    <row r="3657" spans="1:8" ht="30" x14ac:dyDescent="0.25">
      <c r="A3657" s="40" t="s">
        <v>7349</v>
      </c>
      <c r="B3657" s="40"/>
      <c r="C3657" s="41" t="s">
        <v>7350</v>
      </c>
      <c r="D3657" s="42" t="s">
        <v>21</v>
      </c>
      <c r="E3657" s="43">
        <v>30.51</v>
      </c>
      <c r="F3657" s="43">
        <v>15.25</v>
      </c>
      <c r="G3657" s="43">
        <v>45.76</v>
      </c>
      <c r="H3657" s="19">
        <f t="shared" ref="H3657:H3720" si="57">LEN(A3657)</f>
        <v>9</v>
      </c>
    </row>
    <row r="3658" spans="1:8" ht="30" x14ac:dyDescent="0.25">
      <c r="A3658" s="40" t="s">
        <v>7351</v>
      </c>
      <c r="B3658" s="40"/>
      <c r="C3658" s="41" t="s">
        <v>7352</v>
      </c>
      <c r="D3658" s="42" t="s">
        <v>21</v>
      </c>
      <c r="E3658" s="43">
        <v>7304.27</v>
      </c>
      <c r="F3658" s="43">
        <v>130.11000000000001</v>
      </c>
      <c r="G3658" s="43">
        <v>7434.38</v>
      </c>
      <c r="H3658" s="19">
        <f t="shared" si="57"/>
        <v>9</v>
      </c>
    </row>
    <row r="3659" spans="1:8" x14ac:dyDescent="0.25">
      <c r="A3659" s="40" t="s">
        <v>7353</v>
      </c>
      <c r="B3659" s="40"/>
      <c r="C3659" s="41" t="s">
        <v>7354</v>
      </c>
      <c r="D3659" s="42"/>
      <c r="E3659" s="43"/>
      <c r="F3659" s="43"/>
      <c r="G3659" s="43"/>
      <c r="H3659" s="19">
        <f t="shared" si="57"/>
        <v>5</v>
      </c>
    </row>
    <row r="3660" spans="1:8" ht="30" x14ac:dyDescent="0.25">
      <c r="A3660" s="40" t="s">
        <v>7355</v>
      </c>
      <c r="B3660" s="40"/>
      <c r="C3660" s="41" t="s">
        <v>7356</v>
      </c>
      <c r="D3660" s="42" t="s">
        <v>21</v>
      </c>
      <c r="E3660" s="43">
        <v>208.96</v>
      </c>
      <c r="F3660" s="43">
        <v>34.69</v>
      </c>
      <c r="G3660" s="43">
        <v>243.65</v>
      </c>
      <c r="H3660" s="19">
        <f t="shared" si="57"/>
        <v>9</v>
      </c>
    </row>
    <row r="3661" spans="1:8" ht="30" x14ac:dyDescent="0.25">
      <c r="A3661" s="40" t="s">
        <v>7357</v>
      </c>
      <c r="B3661" s="40"/>
      <c r="C3661" s="41" t="s">
        <v>7358</v>
      </c>
      <c r="D3661" s="42" t="s">
        <v>21</v>
      </c>
      <c r="E3661" s="43">
        <v>29003.69</v>
      </c>
      <c r="F3661" s="43">
        <v>13.82</v>
      </c>
      <c r="G3661" s="43">
        <v>29017.51</v>
      </c>
      <c r="H3661" s="19">
        <f t="shared" si="57"/>
        <v>9</v>
      </c>
    </row>
    <row r="3662" spans="1:8" ht="30" x14ac:dyDescent="0.25">
      <c r="A3662" s="40" t="s">
        <v>8321</v>
      </c>
      <c r="B3662" s="40"/>
      <c r="C3662" s="41" t="s">
        <v>8322</v>
      </c>
      <c r="D3662" s="42" t="s">
        <v>21</v>
      </c>
      <c r="E3662" s="43">
        <v>89.14</v>
      </c>
      <c r="F3662" s="43">
        <v>21.69</v>
      </c>
      <c r="G3662" s="43">
        <v>110.83</v>
      </c>
      <c r="H3662" s="19">
        <f t="shared" si="57"/>
        <v>9</v>
      </c>
    </row>
    <row r="3663" spans="1:8" ht="30" x14ac:dyDescent="0.25">
      <c r="A3663" s="40" t="s">
        <v>7361</v>
      </c>
      <c r="B3663" s="40"/>
      <c r="C3663" s="41" t="s">
        <v>7362</v>
      </c>
      <c r="D3663" s="42" t="s">
        <v>21</v>
      </c>
      <c r="E3663" s="43">
        <v>90.44</v>
      </c>
      <c r="F3663" s="43">
        <v>21.69</v>
      </c>
      <c r="G3663" s="43">
        <v>112.13</v>
      </c>
      <c r="H3663" s="19">
        <f t="shared" si="57"/>
        <v>9</v>
      </c>
    </row>
    <row r="3664" spans="1:8" ht="30" x14ac:dyDescent="0.25">
      <c r="A3664" s="40" t="s">
        <v>7363</v>
      </c>
      <c r="B3664" s="40"/>
      <c r="C3664" s="41" t="s">
        <v>7364</v>
      </c>
      <c r="D3664" s="42" t="s">
        <v>21</v>
      </c>
      <c r="E3664" s="43">
        <v>242.33</v>
      </c>
      <c r="F3664" s="43">
        <v>13.01</v>
      </c>
      <c r="G3664" s="43">
        <v>255.34</v>
      </c>
      <c r="H3664" s="19">
        <f t="shared" si="57"/>
        <v>9</v>
      </c>
    </row>
    <row r="3665" spans="1:8" x14ac:dyDescent="0.25">
      <c r="A3665" s="40" t="s">
        <v>7365</v>
      </c>
      <c r="B3665" s="40"/>
      <c r="C3665" s="41" t="s">
        <v>7366</v>
      </c>
      <c r="D3665" s="42" t="s">
        <v>21</v>
      </c>
      <c r="E3665" s="43">
        <v>66.02</v>
      </c>
      <c r="F3665" s="43">
        <v>13.01</v>
      </c>
      <c r="G3665" s="43">
        <v>79.03</v>
      </c>
      <c r="H3665" s="19">
        <f t="shared" si="57"/>
        <v>9</v>
      </c>
    </row>
    <row r="3666" spans="1:8" ht="30" x14ac:dyDescent="0.25">
      <c r="A3666" s="40" t="s">
        <v>7367</v>
      </c>
      <c r="B3666" s="40"/>
      <c r="C3666" s="41" t="s">
        <v>7368</v>
      </c>
      <c r="D3666" s="42" t="s">
        <v>21</v>
      </c>
      <c r="E3666" s="43">
        <v>175.5</v>
      </c>
      <c r="F3666" s="43">
        <v>13.01</v>
      </c>
      <c r="G3666" s="43">
        <v>188.51</v>
      </c>
      <c r="H3666" s="19">
        <f t="shared" si="57"/>
        <v>9</v>
      </c>
    </row>
    <row r="3667" spans="1:8" ht="30" x14ac:dyDescent="0.25">
      <c r="A3667" s="40" t="s">
        <v>7369</v>
      </c>
      <c r="B3667" s="40"/>
      <c r="C3667" s="41" t="s">
        <v>7370</v>
      </c>
      <c r="D3667" s="42" t="s">
        <v>21</v>
      </c>
      <c r="E3667" s="43">
        <v>485.12</v>
      </c>
      <c r="F3667" s="43">
        <v>13.01</v>
      </c>
      <c r="G3667" s="43">
        <v>498.13</v>
      </c>
      <c r="H3667" s="19">
        <f t="shared" si="57"/>
        <v>9</v>
      </c>
    </row>
    <row r="3668" spans="1:8" x14ac:dyDescent="0.25">
      <c r="A3668" s="40" t="s">
        <v>7371</v>
      </c>
      <c r="B3668" s="40"/>
      <c r="C3668" s="41" t="s">
        <v>7372</v>
      </c>
      <c r="D3668" s="42" t="s">
        <v>21</v>
      </c>
      <c r="E3668" s="43">
        <v>265.06</v>
      </c>
      <c r="F3668" s="43">
        <v>13.01</v>
      </c>
      <c r="G3668" s="43">
        <v>278.07</v>
      </c>
      <c r="H3668" s="19">
        <f t="shared" si="57"/>
        <v>9</v>
      </c>
    </row>
    <row r="3669" spans="1:8" ht="30" x14ac:dyDescent="0.25">
      <c r="A3669" s="40" t="s">
        <v>7373</v>
      </c>
      <c r="B3669" s="40"/>
      <c r="C3669" s="41" t="s">
        <v>7374</v>
      </c>
      <c r="D3669" s="42" t="s">
        <v>21</v>
      </c>
      <c r="E3669" s="43">
        <v>815.74</v>
      </c>
      <c r="F3669" s="43">
        <v>13.82</v>
      </c>
      <c r="G3669" s="43">
        <v>829.56</v>
      </c>
      <c r="H3669" s="19">
        <f t="shared" si="57"/>
        <v>9</v>
      </c>
    </row>
    <row r="3670" spans="1:8" ht="30" x14ac:dyDescent="0.25">
      <c r="A3670" s="40" t="s">
        <v>7377</v>
      </c>
      <c r="B3670" s="40"/>
      <c r="C3670" s="41" t="s">
        <v>7378</v>
      </c>
      <c r="D3670" s="42" t="s">
        <v>21</v>
      </c>
      <c r="E3670" s="43">
        <v>726.1</v>
      </c>
      <c r="F3670" s="43">
        <v>13.82</v>
      </c>
      <c r="G3670" s="43">
        <v>739.92</v>
      </c>
      <c r="H3670" s="19">
        <f t="shared" si="57"/>
        <v>9</v>
      </c>
    </row>
    <row r="3671" spans="1:8" x14ac:dyDescent="0.25">
      <c r="A3671" s="40" t="s">
        <v>7379</v>
      </c>
      <c r="B3671" s="40"/>
      <c r="C3671" s="41" t="s">
        <v>7380</v>
      </c>
      <c r="D3671" s="42" t="s">
        <v>21</v>
      </c>
      <c r="E3671" s="43">
        <v>88.34</v>
      </c>
      <c r="F3671" s="43">
        <v>13.01</v>
      </c>
      <c r="G3671" s="43">
        <v>101.35</v>
      </c>
      <c r="H3671" s="19">
        <f t="shared" si="57"/>
        <v>9</v>
      </c>
    </row>
    <row r="3672" spans="1:8" ht="45" x14ac:dyDescent="0.25">
      <c r="A3672" s="40" t="s">
        <v>7381</v>
      </c>
      <c r="B3672" s="40"/>
      <c r="C3672" s="41" t="s">
        <v>7382</v>
      </c>
      <c r="D3672" s="42" t="s">
        <v>21</v>
      </c>
      <c r="E3672" s="43">
        <v>270.98</v>
      </c>
      <c r="F3672" s="43">
        <v>13.82</v>
      </c>
      <c r="G3672" s="43">
        <v>284.8</v>
      </c>
      <c r="H3672" s="19">
        <f t="shared" si="57"/>
        <v>9</v>
      </c>
    </row>
    <row r="3673" spans="1:8" x14ac:dyDescent="0.25">
      <c r="A3673" s="40" t="s">
        <v>7383</v>
      </c>
      <c r="B3673" s="40"/>
      <c r="C3673" s="41" t="s">
        <v>7384</v>
      </c>
      <c r="D3673" s="42" t="s">
        <v>21</v>
      </c>
      <c r="E3673" s="43">
        <v>72.87</v>
      </c>
      <c r="F3673" s="43">
        <v>47.7</v>
      </c>
      <c r="G3673" s="43">
        <v>120.57</v>
      </c>
      <c r="H3673" s="19">
        <f t="shared" si="57"/>
        <v>9</v>
      </c>
    </row>
    <row r="3674" spans="1:8" x14ac:dyDescent="0.25">
      <c r="A3674" s="40" t="s">
        <v>7385</v>
      </c>
      <c r="B3674" s="40"/>
      <c r="C3674" s="41" t="s">
        <v>7386</v>
      </c>
      <c r="D3674" s="42" t="s">
        <v>21</v>
      </c>
      <c r="E3674" s="43">
        <v>186.82</v>
      </c>
      <c r="F3674" s="43">
        <v>43.37</v>
      </c>
      <c r="G3674" s="43">
        <v>230.19</v>
      </c>
      <c r="H3674" s="19">
        <f t="shared" si="57"/>
        <v>9</v>
      </c>
    </row>
    <row r="3675" spans="1:8" ht="30" x14ac:dyDescent="0.25">
      <c r="A3675" s="40" t="s">
        <v>7387</v>
      </c>
      <c r="B3675" s="40"/>
      <c r="C3675" s="41" t="s">
        <v>7388</v>
      </c>
      <c r="D3675" s="42" t="s">
        <v>21</v>
      </c>
      <c r="E3675" s="43">
        <v>1334.99</v>
      </c>
      <c r="F3675" s="43">
        <v>13.01</v>
      </c>
      <c r="G3675" s="43">
        <v>1348</v>
      </c>
      <c r="H3675" s="19">
        <f t="shared" si="57"/>
        <v>9</v>
      </c>
    </row>
    <row r="3676" spans="1:8" x14ac:dyDescent="0.25">
      <c r="A3676" s="40" t="s">
        <v>7389</v>
      </c>
      <c r="B3676" s="40"/>
      <c r="C3676" s="41" t="s">
        <v>7390</v>
      </c>
      <c r="D3676" s="42" t="s">
        <v>21</v>
      </c>
      <c r="E3676" s="43">
        <v>176.25</v>
      </c>
      <c r="F3676" s="43">
        <v>13.01</v>
      </c>
      <c r="G3676" s="43">
        <v>189.26</v>
      </c>
      <c r="H3676" s="19">
        <f t="shared" si="57"/>
        <v>9</v>
      </c>
    </row>
    <row r="3677" spans="1:8" x14ac:dyDescent="0.25">
      <c r="A3677" s="40" t="s">
        <v>7391</v>
      </c>
      <c r="B3677" s="40"/>
      <c r="C3677" s="41" t="s">
        <v>7392</v>
      </c>
      <c r="D3677" s="42" t="s">
        <v>21</v>
      </c>
      <c r="E3677" s="43">
        <v>218.88</v>
      </c>
      <c r="F3677" s="43">
        <v>21.69</v>
      </c>
      <c r="G3677" s="43">
        <v>240.57</v>
      </c>
      <c r="H3677" s="19">
        <f t="shared" si="57"/>
        <v>9</v>
      </c>
    </row>
    <row r="3678" spans="1:8" x14ac:dyDescent="0.25">
      <c r="A3678" s="40" t="s">
        <v>7393</v>
      </c>
      <c r="B3678" s="40"/>
      <c r="C3678" s="41" t="s">
        <v>7394</v>
      </c>
      <c r="D3678" s="42" t="s">
        <v>21</v>
      </c>
      <c r="E3678" s="43">
        <v>411.04</v>
      </c>
      <c r="F3678" s="43">
        <v>13.01</v>
      </c>
      <c r="G3678" s="43">
        <v>424.05</v>
      </c>
      <c r="H3678" s="19">
        <f t="shared" si="57"/>
        <v>9</v>
      </c>
    </row>
    <row r="3679" spans="1:8" x14ac:dyDescent="0.25">
      <c r="A3679" s="40" t="s">
        <v>7395</v>
      </c>
      <c r="B3679" s="40"/>
      <c r="C3679" s="41" t="s">
        <v>7396</v>
      </c>
      <c r="D3679" s="42" t="s">
        <v>21</v>
      </c>
      <c r="E3679" s="43">
        <v>373.31</v>
      </c>
      <c r="F3679" s="43">
        <v>10.84</v>
      </c>
      <c r="G3679" s="43">
        <v>384.15</v>
      </c>
      <c r="H3679" s="19">
        <f t="shared" si="57"/>
        <v>9</v>
      </c>
    </row>
    <row r="3680" spans="1:8" x14ac:dyDescent="0.25">
      <c r="A3680" s="40" t="s">
        <v>7397</v>
      </c>
      <c r="B3680" s="40"/>
      <c r="C3680" s="41" t="s">
        <v>7398</v>
      </c>
      <c r="D3680" s="42" t="s">
        <v>21</v>
      </c>
      <c r="E3680" s="43">
        <v>186.76</v>
      </c>
      <c r="F3680" s="43">
        <v>10.84</v>
      </c>
      <c r="G3680" s="43">
        <v>197.6</v>
      </c>
      <c r="H3680" s="19">
        <f t="shared" si="57"/>
        <v>9</v>
      </c>
    </row>
    <row r="3681" spans="1:8" x14ac:dyDescent="0.25">
      <c r="A3681" s="40" t="s">
        <v>7399</v>
      </c>
      <c r="B3681" s="40"/>
      <c r="C3681" s="41" t="s">
        <v>7400</v>
      </c>
      <c r="D3681" s="42"/>
      <c r="E3681" s="43"/>
      <c r="F3681" s="43"/>
      <c r="G3681" s="43"/>
      <c r="H3681" s="19">
        <f t="shared" si="57"/>
        <v>5</v>
      </c>
    </row>
    <row r="3682" spans="1:8" x14ac:dyDescent="0.25">
      <c r="A3682" s="40" t="s">
        <v>7401</v>
      </c>
      <c r="B3682" s="40"/>
      <c r="C3682" s="41" t="s">
        <v>7402</v>
      </c>
      <c r="D3682" s="42" t="s">
        <v>21</v>
      </c>
      <c r="E3682" s="43">
        <v>1460.32</v>
      </c>
      <c r="F3682" s="43">
        <v>18.010000000000002</v>
      </c>
      <c r="G3682" s="43">
        <v>1478.33</v>
      </c>
      <c r="H3682" s="19">
        <f t="shared" si="57"/>
        <v>9</v>
      </c>
    </row>
    <row r="3683" spans="1:8" x14ac:dyDescent="0.25">
      <c r="A3683" s="40" t="s">
        <v>7403</v>
      </c>
      <c r="B3683" s="40"/>
      <c r="C3683" s="41" t="s">
        <v>7404</v>
      </c>
      <c r="D3683" s="42" t="s">
        <v>21</v>
      </c>
      <c r="E3683" s="43">
        <v>6130.52</v>
      </c>
      <c r="F3683" s="43">
        <v>18.010000000000002</v>
      </c>
      <c r="G3683" s="43">
        <v>6148.53</v>
      </c>
      <c r="H3683" s="19">
        <f t="shared" si="57"/>
        <v>9</v>
      </c>
    </row>
    <row r="3684" spans="1:8" x14ac:dyDescent="0.25">
      <c r="A3684" s="40" t="s">
        <v>7405</v>
      </c>
      <c r="B3684" s="40"/>
      <c r="C3684" s="41" t="s">
        <v>7406</v>
      </c>
      <c r="D3684" s="42" t="s">
        <v>21</v>
      </c>
      <c r="E3684" s="43">
        <v>186.59</v>
      </c>
      <c r="F3684" s="43">
        <v>18.010000000000002</v>
      </c>
      <c r="G3684" s="43">
        <v>204.6</v>
      </c>
      <c r="H3684" s="19">
        <f t="shared" si="57"/>
        <v>9</v>
      </c>
    </row>
    <row r="3685" spans="1:8" x14ac:dyDescent="0.25">
      <c r="A3685" s="40" t="s">
        <v>7407</v>
      </c>
      <c r="B3685" s="40"/>
      <c r="C3685" s="41" t="s">
        <v>7408</v>
      </c>
      <c r="D3685" s="42" t="s">
        <v>21</v>
      </c>
      <c r="E3685" s="43">
        <v>263.2</v>
      </c>
      <c r="F3685" s="43">
        <v>18.010000000000002</v>
      </c>
      <c r="G3685" s="43">
        <v>281.20999999999998</v>
      </c>
      <c r="H3685" s="19">
        <f t="shared" si="57"/>
        <v>9</v>
      </c>
    </row>
    <row r="3686" spans="1:8" ht="30" x14ac:dyDescent="0.25">
      <c r="A3686" s="40" t="s">
        <v>7409</v>
      </c>
      <c r="B3686" s="40"/>
      <c r="C3686" s="41" t="s">
        <v>7410</v>
      </c>
      <c r="D3686" s="42" t="s">
        <v>21</v>
      </c>
      <c r="E3686" s="43">
        <v>301.73</v>
      </c>
      <c r="F3686" s="43">
        <v>18.010000000000002</v>
      </c>
      <c r="G3686" s="43">
        <v>319.74</v>
      </c>
      <c r="H3686" s="19">
        <f t="shared" si="57"/>
        <v>9</v>
      </c>
    </row>
    <row r="3687" spans="1:8" ht="30" x14ac:dyDescent="0.25">
      <c r="A3687" s="40" t="s">
        <v>7411</v>
      </c>
      <c r="B3687" s="40"/>
      <c r="C3687" s="41" t="s">
        <v>7412</v>
      </c>
      <c r="D3687" s="42" t="s">
        <v>21</v>
      </c>
      <c r="E3687" s="43">
        <v>1635.36</v>
      </c>
      <c r="F3687" s="43"/>
      <c r="G3687" s="43">
        <v>1635.36</v>
      </c>
      <c r="H3687" s="19">
        <f t="shared" si="57"/>
        <v>9</v>
      </c>
    </row>
    <row r="3688" spans="1:8" x14ac:dyDescent="0.25">
      <c r="A3688" s="40" t="s">
        <v>7413</v>
      </c>
      <c r="B3688" s="40"/>
      <c r="C3688" s="41" t="s">
        <v>7414</v>
      </c>
      <c r="D3688" s="42" t="s">
        <v>21</v>
      </c>
      <c r="E3688" s="43">
        <v>199.65</v>
      </c>
      <c r="F3688" s="43">
        <v>18.010000000000002</v>
      </c>
      <c r="G3688" s="43">
        <v>217.66</v>
      </c>
      <c r="H3688" s="19">
        <f t="shared" si="57"/>
        <v>9</v>
      </c>
    </row>
    <row r="3689" spans="1:8" x14ac:dyDescent="0.25">
      <c r="A3689" s="40" t="s">
        <v>7415</v>
      </c>
      <c r="B3689" s="40"/>
      <c r="C3689" s="41" t="s">
        <v>7416</v>
      </c>
      <c r="D3689" s="42" t="s">
        <v>21</v>
      </c>
      <c r="E3689" s="43">
        <v>220.7</v>
      </c>
      <c r="F3689" s="43">
        <v>18.010000000000002</v>
      </c>
      <c r="G3689" s="43">
        <v>238.71</v>
      </c>
      <c r="H3689" s="19">
        <f t="shared" si="57"/>
        <v>9</v>
      </c>
    </row>
    <row r="3690" spans="1:8" x14ac:dyDescent="0.25">
      <c r="A3690" s="40" t="s">
        <v>7417</v>
      </c>
      <c r="B3690" s="40"/>
      <c r="C3690" s="41" t="s">
        <v>7418</v>
      </c>
      <c r="D3690" s="42" t="s">
        <v>21</v>
      </c>
      <c r="E3690" s="43">
        <v>258.64999999999998</v>
      </c>
      <c r="F3690" s="43">
        <v>18.010000000000002</v>
      </c>
      <c r="G3690" s="43">
        <v>276.66000000000003</v>
      </c>
      <c r="H3690" s="19">
        <f t="shared" si="57"/>
        <v>9</v>
      </c>
    </row>
    <row r="3691" spans="1:8" x14ac:dyDescent="0.25">
      <c r="A3691" s="40" t="s">
        <v>7419</v>
      </c>
      <c r="B3691" s="40"/>
      <c r="C3691" s="41" t="s">
        <v>7420</v>
      </c>
      <c r="D3691" s="42" t="s">
        <v>21</v>
      </c>
      <c r="E3691" s="43">
        <v>667.85</v>
      </c>
      <c r="F3691" s="43">
        <v>18.010000000000002</v>
      </c>
      <c r="G3691" s="43">
        <v>685.86</v>
      </c>
      <c r="H3691" s="19">
        <f t="shared" si="57"/>
        <v>9</v>
      </c>
    </row>
    <row r="3692" spans="1:8" x14ac:dyDescent="0.25">
      <c r="A3692" s="40" t="s">
        <v>7421</v>
      </c>
      <c r="B3692" s="40"/>
      <c r="C3692" s="41" t="s">
        <v>7422</v>
      </c>
      <c r="D3692" s="42" t="s">
        <v>21</v>
      </c>
      <c r="E3692" s="43">
        <v>223.15</v>
      </c>
      <c r="F3692" s="43">
        <v>1.76</v>
      </c>
      <c r="G3692" s="43">
        <v>224.91</v>
      </c>
      <c r="H3692" s="19">
        <f t="shared" si="57"/>
        <v>9</v>
      </c>
    </row>
    <row r="3693" spans="1:8" x14ac:dyDescent="0.25">
      <c r="A3693" s="40" t="s">
        <v>7423</v>
      </c>
      <c r="B3693" s="40"/>
      <c r="C3693" s="41" t="s">
        <v>7424</v>
      </c>
      <c r="D3693" s="42" t="s">
        <v>21</v>
      </c>
      <c r="E3693" s="43">
        <v>232.55</v>
      </c>
      <c r="F3693" s="43">
        <v>1.76</v>
      </c>
      <c r="G3693" s="43">
        <v>234.31</v>
      </c>
      <c r="H3693" s="19">
        <f t="shared" si="57"/>
        <v>9</v>
      </c>
    </row>
    <row r="3694" spans="1:8" x14ac:dyDescent="0.25">
      <c r="A3694" s="40" t="s">
        <v>7425</v>
      </c>
      <c r="B3694" s="40"/>
      <c r="C3694" s="41" t="s">
        <v>7426</v>
      </c>
      <c r="D3694" s="42"/>
      <c r="E3694" s="43"/>
      <c r="F3694" s="43"/>
      <c r="G3694" s="43"/>
      <c r="H3694" s="19">
        <f t="shared" si="57"/>
        <v>5</v>
      </c>
    </row>
    <row r="3695" spans="1:8" x14ac:dyDescent="0.25">
      <c r="A3695" s="40" t="s">
        <v>7427</v>
      </c>
      <c r="B3695" s="40"/>
      <c r="C3695" s="41" t="s">
        <v>7428</v>
      </c>
      <c r="D3695" s="42" t="s">
        <v>859</v>
      </c>
      <c r="E3695" s="43">
        <v>2.4900000000000002</v>
      </c>
      <c r="F3695" s="43"/>
      <c r="G3695" s="43">
        <v>2.4900000000000002</v>
      </c>
      <c r="H3695" s="19">
        <f t="shared" si="57"/>
        <v>9</v>
      </c>
    </row>
    <row r="3696" spans="1:8" x14ac:dyDescent="0.25">
      <c r="A3696" s="40" t="s">
        <v>7429</v>
      </c>
      <c r="B3696" s="40"/>
      <c r="C3696" s="41" t="s">
        <v>7430</v>
      </c>
      <c r="D3696" s="42" t="s">
        <v>592</v>
      </c>
      <c r="E3696" s="43">
        <v>10.89</v>
      </c>
      <c r="F3696" s="43"/>
      <c r="G3696" s="43">
        <v>10.89</v>
      </c>
      <c r="H3696" s="19">
        <f t="shared" si="57"/>
        <v>9</v>
      </c>
    </row>
    <row r="3697" spans="1:8" x14ac:dyDescent="0.25">
      <c r="A3697" s="40" t="s">
        <v>7431</v>
      </c>
      <c r="B3697" s="40"/>
      <c r="C3697" s="41" t="s">
        <v>7432</v>
      </c>
      <c r="D3697" s="42" t="s">
        <v>592</v>
      </c>
      <c r="E3697" s="43">
        <v>8.34</v>
      </c>
      <c r="F3697" s="43"/>
      <c r="G3697" s="43">
        <v>8.34</v>
      </c>
      <c r="H3697" s="19">
        <f t="shared" si="57"/>
        <v>9</v>
      </c>
    </row>
    <row r="3698" spans="1:8" ht="30" x14ac:dyDescent="0.25">
      <c r="A3698" s="40" t="s">
        <v>7433</v>
      </c>
      <c r="B3698" s="40"/>
      <c r="C3698" s="41" t="s">
        <v>7434</v>
      </c>
      <c r="D3698" s="42" t="s">
        <v>21</v>
      </c>
      <c r="E3698" s="43">
        <v>41.64</v>
      </c>
      <c r="F3698" s="43"/>
      <c r="G3698" s="43">
        <v>41.64</v>
      </c>
      <c r="H3698" s="19">
        <f t="shared" si="57"/>
        <v>9</v>
      </c>
    </row>
    <row r="3699" spans="1:8" ht="30" x14ac:dyDescent="0.25">
      <c r="A3699" s="40" t="s">
        <v>7435</v>
      </c>
      <c r="B3699" s="40"/>
      <c r="C3699" s="41" t="s">
        <v>7436</v>
      </c>
      <c r="D3699" s="42" t="s">
        <v>21</v>
      </c>
      <c r="E3699" s="43">
        <v>26.28</v>
      </c>
      <c r="F3699" s="43"/>
      <c r="G3699" s="43">
        <v>26.28</v>
      </c>
      <c r="H3699" s="19">
        <f t="shared" si="57"/>
        <v>9</v>
      </c>
    </row>
    <row r="3700" spans="1:8" x14ac:dyDescent="0.25">
      <c r="A3700" s="40" t="s">
        <v>7437</v>
      </c>
      <c r="B3700" s="40"/>
      <c r="C3700" s="41" t="s">
        <v>7438</v>
      </c>
      <c r="D3700" s="42" t="s">
        <v>21</v>
      </c>
      <c r="E3700" s="43">
        <v>0.06</v>
      </c>
      <c r="F3700" s="43">
        <v>15.25</v>
      </c>
      <c r="G3700" s="43">
        <v>15.31</v>
      </c>
      <c r="H3700" s="19">
        <f t="shared" si="57"/>
        <v>9</v>
      </c>
    </row>
    <row r="3701" spans="1:8" x14ac:dyDescent="0.25">
      <c r="A3701" s="40" t="s">
        <v>7439</v>
      </c>
      <c r="B3701" s="40"/>
      <c r="C3701" s="41" t="s">
        <v>7440</v>
      </c>
      <c r="D3701" s="42"/>
      <c r="E3701" s="43"/>
      <c r="F3701" s="43"/>
      <c r="G3701" s="43"/>
      <c r="H3701" s="19">
        <f t="shared" si="57"/>
        <v>2</v>
      </c>
    </row>
    <row r="3702" spans="1:8" x14ac:dyDescent="0.25">
      <c r="A3702" s="40" t="s">
        <v>7441</v>
      </c>
      <c r="B3702" s="40"/>
      <c r="C3702" s="41" t="s">
        <v>7442</v>
      </c>
      <c r="D3702" s="42"/>
      <c r="E3702" s="43"/>
      <c r="F3702" s="43"/>
      <c r="G3702" s="43"/>
      <c r="H3702" s="19">
        <f t="shared" si="57"/>
        <v>5</v>
      </c>
    </row>
    <row r="3703" spans="1:8" ht="30" x14ac:dyDescent="0.25">
      <c r="A3703" s="40" t="s">
        <v>7443</v>
      </c>
      <c r="B3703" s="40"/>
      <c r="C3703" s="41" t="s">
        <v>7444</v>
      </c>
      <c r="D3703" s="42" t="s">
        <v>73</v>
      </c>
      <c r="E3703" s="43">
        <v>3.64</v>
      </c>
      <c r="F3703" s="43">
        <v>0.14000000000000001</v>
      </c>
      <c r="G3703" s="43">
        <v>3.78</v>
      </c>
      <c r="H3703" s="19">
        <f t="shared" si="57"/>
        <v>9</v>
      </c>
    </row>
    <row r="3704" spans="1:8" ht="30" x14ac:dyDescent="0.25">
      <c r="A3704" s="40" t="s">
        <v>7445</v>
      </c>
      <c r="B3704" s="40"/>
      <c r="C3704" s="41" t="s">
        <v>7446</v>
      </c>
      <c r="D3704" s="42" t="s">
        <v>73</v>
      </c>
      <c r="E3704" s="43">
        <v>28.73</v>
      </c>
      <c r="F3704" s="43">
        <v>0.28000000000000003</v>
      </c>
      <c r="G3704" s="43">
        <v>29.01</v>
      </c>
      <c r="H3704" s="19">
        <f t="shared" si="57"/>
        <v>9</v>
      </c>
    </row>
    <row r="3705" spans="1:8" x14ac:dyDescent="0.25">
      <c r="A3705" s="40" t="s">
        <v>7447</v>
      </c>
      <c r="B3705" s="40"/>
      <c r="C3705" s="41" t="s">
        <v>7448</v>
      </c>
      <c r="D3705" s="42" t="s">
        <v>156</v>
      </c>
      <c r="E3705" s="43">
        <v>23.08</v>
      </c>
      <c r="F3705" s="43">
        <v>0.56000000000000005</v>
      </c>
      <c r="G3705" s="43">
        <v>23.64</v>
      </c>
      <c r="H3705" s="19">
        <f t="shared" si="57"/>
        <v>9</v>
      </c>
    </row>
    <row r="3706" spans="1:8" x14ac:dyDescent="0.25">
      <c r="A3706" s="40" t="s">
        <v>7449</v>
      </c>
      <c r="B3706" s="40"/>
      <c r="C3706" s="41" t="s">
        <v>7450</v>
      </c>
      <c r="D3706" s="42" t="s">
        <v>156</v>
      </c>
      <c r="E3706" s="43">
        <v>300.57</v>
      </c>
      <c r="F3706" s="43">
        <v>26.46</v>
      </c>
      <c r="G3706" s="43">
        <v>327.02999999999997</v>
      </c>
      <c r="H3706" s="19">
        <f t="shared" si="57"/>
        <v>9</v>
      </c>
    </row>
    <row r="3707" spans="1:8" x14ac:dyDescent="0.25">
      <c r="A3707" s="40" t="s">
        <v>7451</v>
      </c>
      <c r="B3707" s="40"/>
      <c r="C3707" s="41" t="s">
        <v>7452</v>
      </c>
      <c r="D3707" s="42" t="s">
        <v>156</v>
      </c>
      <c r="E3707" s="43">
        <v>243.72</v>
      </c>
      <c r="F3707" s="43">
        <v>2.72</v>
      </c>
      <c r="G3707" s="43">
        <v>246.44</v>
      </c>
      <c r="H3707" s="19">
        <f t="shared" si="57"/>
        <v>9</v>
      </c>
    </row>
    <row r="3708" spans="1:8" x14ac:dyDescent="0.25">
      <c r="A3708" s="40" t="s">
        <v>7453</v>
      </c>
      <c r="B3708" s="40"/>
      <c r="C3708" s="41" t="s">
        <v>7454</v>
      </c>
      <c r="D3708" s="42" t="s">
        <v>156</v>
      </c>
      <c r="E3708" s="43">
        <v>212.19</v>
      </c>
      <c r="F3708" s="43">
        <v>2.72</v>
      </c>
      <c r="G3708" s="43">
        <v>214.91</v>
      </c>
      <c r="H3708" s="19">
        <f t="shared" si="57"/>
        <v>9</v>
      </c>
    </row>
    <row r="3709" spans="1:8" x14ac:dyDescent="0.25">
      <c r="A3709" s="40" t="s">
        <v>7455</v>
      </c>
      <c r="B3709" s="40"/>
      <c r="C3709" s="41" t="s">
        <v>7456</v>
      </c>
      <c r="D3709" s="42" t="s">
        <v>156</v>
      </c>
      <c r="E3709" s="43">
        <v>868.74</v>
      </c>
      <c r="F3709" s="43">
        <v>13.23</v>
      </c>
      <c r="G3709" s="43">
        <v>881.97</v>
      </c>
      <c r="H3709" s="19">
        <f t="shared" si="57"/>
        <v>9</v>
      </c>
    </row>
    <row r="3710" spans="1:8" ht="30" x14ac:dyDescent="0.25">
      <c r="A3710" s="40" t="s">
        <v>7457</v>
      </c>
      <c r="B3710" s="40"/>
      <c r="C3710" s="41" t="s">
        <v>7458</v>
      </c>
      <c r="D3710" s="42" t="s">
        <v>156</v>
      </c>
      <c r="E3710" s="43">
        <v>302.2</v>
      </c>
      <c r="F3710" s="43"/>
      <c r="G3710" s="43">
        <v>302.2</v>
      </c>
      <c r="H3710" s="19">
        <f t="shared" si="57"/>
        <v>9</v>
      </c>
    </row>
    <row r="3711" spans="1:8" ht="30" x14ac:dyDescent="0.25">
      <c r="A3711" s="40" t="s">
        <v>7459</v>
      </c>
      <c r="B3711" s="40"/>
      <c r="C3711" s="41" t="s">
        <v>7460</v>
      </c>
      <c r="D3711" s="42" t="s">
        <v>73</v>
      </c>
      <c r="E3711" s="43">
        <v>24.06</v>
      </c>
      <c r="F3711" s="43">
        <v>0.4</v>
      </c>
      <c r="G3711" s="43">
        <v>24.46</v>
      </c>
      <c r="H3711" s="19">
        <f t="shared" si="57"/>
        <v>9</v>
      </c>
    </row>
    <row r="3712" spans="1:8" x14ac:dyDescent="0.25">
      <c r="A3712" s="40" t="s">
        <v>7461</v>
      </c>
      <c r="B3712" s="40"/>
      <c r="C3712" s="41" t="s">
        <v>7462</v>
      </c>
      <c r="D3712" s="42" t="s">
        <v>73</v>
      </c>
      <c r="E3712" s="43"/>
      <c r="F3712" s="43">
        <v>0.71</v>
      </c>
      <c r="G3712" s="43">
        <v>0.71</v>
      </c>
      <c r="H3712" s="19">
        <f t="shared" si="57"/>
        <v>9</v>
      </c>
    </row>
    <row r="3713" spans="1:8" x14ac:dyDescent="0.25">
      <c r="A3713" s="40" t="s">
        <v>7463</v>
      </c>
      <c r="B3713" s="40"/>
      <c r="C3713" s="41" t="s">
        <v>7464</v>
      </c>
      <c r="D3713" s="42"/>
      <c r="E3713" s="43"/>
      <c r="F3713" s="43"/>
      <c r="G3713" s="43"/>
      <c r="H3713" s="19">
        <f t="shared" si="57"/>
        <v>5</v>
      </c>
    </row>
    <row r="3714" spans="1:8" ht="30" x14ac:dyDescent="0.25">
      <c r="A3714" s="40" t="s">
        <v>7465</v>
      </c>
      <c r="B3714" s="40"/>
      <c r="C3714" s="41" t="s">
        <v>7466</v>
      </c>
      <c r="D3714" s="42" t="s">
        <v>156</v>
      </c>
      <c r="E3714" s="43">
        <v>118.73</v>
      </c>
      <c r="F3714" s="43">
        <v>11.29</v>
      </c>
      <c r="G3714" s="43">
        <v>130.02000000000001</v>
      </c>
      <c r="H3714" s="19">
        <f t="shared" si="57"/>
        <v>9</v>
      </c>
    </row>
    <row r="3715" spans="1:8" ht="30" x14ac:dyDescent="0.25">
      <c r="A3715" s="40" t="s">
        <v>7467</v>
      </c>
      <c r="B3715" s="40"/>
      <c r="C3715" s="41" t="s">
        <v>7468</v>
      </c>
      <c r="D3715" s="42" t="s">
        <v>156</v>
      </c>
      <c r="E3715" s="43">
        <v>175.97</v>
      </c>
      <c r="F3715" s="43">
        <v>83.22</v>
      </c>
      <c r="G3715" s="43">
        <v>259.19</v>
      </c>
      <c r="H3715" s="19">
        <f t="shared" si="57"/>
        <v>9</v>
      </c>
    </row>
    <row r="3716" spans="1:8" x14ac:dyDescent="0.25">
      <c r="A3716" s="40" t="s">
        <v>7469</v>
      </c>
      <c r="B3716" s="40"/>
      <c r="C3716" s="41" t="s">
        <v>7470</v>
      </c>
      <c r="D3716" s="42"/>
      <c r="E3716" s="43"/>
      <c r="F3716" s="43"/>
      <c r="G3716" s="43"/>
      <c r="H3716" s="19">
        <f t="shared" si="57"/>
        <v>5</v>
      </c>
    </row>
    <row r="3717" spans="1:8" x14ac:dyDescent="0.25">
      <c r="A3717" s="40" t="s">
        <v>7471</v>
      </c>
      <c r="B3717" s="40"/>
      <c r="C3717" s="41" t="s">
        <v>7472</v>
      </c>
      <c r="D3717" s="42" t="s">
        <v>156</v>
      </c>
      <c r="E3717" s="43">
        <v>1331.32</v>
      </c>
      <c r="F3717" s="43">
        <v>14.7</v>
      </c>
      <c r="G3717" s="43">
        <v>1346.02</v>
      </c>
      <c r="H3717" s="19">
        <f t="shared" si="57"/>
        <v>9</v>
      </c>
    </row>
    <row r="3718" spans="1:8" ht="30" x14ac:dyDescent="0.25">
      <c r="A3718" s="40" t="s">
        <v>7473</v>
      </c>
      <c r="B3718" s="40"/>
      <c r="C3718" s="41" t="s">
        <v>7474</v>
      </c>
      <c r="D3718" s="42" t="s">
        <v>156</v>
      </c>
      <c r="E3718" s="43">
        <v>1487.08</v>
      </c>
      <c r="F3718" s="43">
        <v>14.7</v>
      </c>
      <c r="G3718" s="43">
        <v>1501.78</v>
      </c>
      <c r="H3718" s="19">
        <f t="shared" si="57"/>
        <v>9</v>
      </c>
    </row>
    <row r="3719" spans="1:8" ht="30" x14ac:dyDescent="0.25">
      <c r="A3719" s="40" t="s">
        <v>7475</v>
      </c>
      <c r="B3719" s="40"/>
      <c r="C3719" s="41" t="s">
        <v>7476</v>
      </c>
      <c r="D3719" s="42" t="s">
        <v>156</v>
      </c>
      <c r="E3719" s="43">
        <v>1487.08</v>
      </c>
      <c r="F3719" s="43">
        <v>14.7</v>
      </c>
      <c r="G3719" s="43">
        <v>1501.78</v>
      </c>
      <c r="H3719" s="19">
        <f t="shared" si="57"/>
        <v>9</v>
      </c>
    </row>
    <row r="3720" spans="1:8" x14ac:dyDescent="0.25">
      <c r="A3720" s="40" t="s">
        <v>7477</v>
      </c>
      <c r="B3720" s="40"/>
      <c r="C3720" s="41" t="s">
        <v>7478</v>
      </c>
      <c r="D3720" s="42" t="s">
        <v>73</v>
      </c>
      <c r="E3720" s="43">
        <v>7.01</v>
      </c>
      <c r="F3720" s="43">
        <v>0.09</v>
      </c>
      <c r="G3720" s="43">
        <v>7.1</v>
      </c>
      <c r="H3720" s="19">
        <f t="shared" si="57"/>
        <v>9</v>
      </c>
    </row>
    <row r="3721" spans="1:8" x14ac:dyDescent="0.25">
      <c r="A3721" s="40" t="s">
        <v>7479</v>
      </c>
      <c r="B3721" s="40"/>
      <c r="C3721" s="41" t="s">
        <v>7480</v>
      </c>
      <c r="D3721" s="42" t="s">
        <v>73</v>
      </c>
      <c r="E3721" s="43">
        <v>13.65</v>
      </c>
      <c r="F3721" s="43">
        <v>0.11</v>
      </c>
      <c r="G3721" s="43">
        <v>13.76</v>
      </c>
      <c r="H3721" s="19">
        <f t="shared" ref="H3721:H3784" si="58">LEN(A3721)</f>
        <v>9</v>
      </c>
    </row>
    <row r="3722" spans="1:8" x14ac:dyDescent="0.25">
      <c r="A3722" s="40" t="s">
        <v>7481</v>
      </c>
      <c r="B3722" s="40"/>
      <c r="C3722" s="41" t="s">
        <v>7482</v>
      </c>
      <c r="D3722" s="42" t="s">
        <v>156</v>
      </c>
      <c r="E3722" s="43">
        <v>1552.64</v>
      </c>
      <c r="F3722" s="43">
        <v>14.7</v>
      </c>
      <c r="G3722" s="43">
        <v>1567.34</v>
      </c>
      <c r="H3722" s="19">
        <f t="shared" si="58"/>
        <v>9</v>
      </c>
    </row>
    <row r="3723" spans="1:8" x14ac:dyDescent="0.25">
      <c r="A3723" s="40" t="s">
        <v>7483</v>
      </c>
      <c r="B3723" s="40"/>
      <c r="C3723" s="41" t="s">
        <v>7484</v>
      </c>
      <c r="D3723" s="42" t="s">
        <v>156</v>
      </c>
      <c r="E3723" s="43">
        <v>1641.72</v>
      </c>
      <c r="F3723" s="43">
        <v>35.28</v>
      </c>
      <c r="G3723" s="43">
        <v>1677</v>
      </c>
      <c r="H3723" s="19">
        <f t="shared" si="58"/>
        <v>9</v>
      </c>
    </row>
    <row r="3724" spans="1:8" x14ac:dyDescent="0.25">
      <c r="A3724" s="40" t="s">
        <v>7485</v>
      </c>
      <c r="B3724" s="40"/>
      <c r="C3724" s="41" t="s">
        <v>7486</v>
      </c>
      <c r="D3724" s="42"/>
      <c r="E3724" s="43"/>
      <c r="F3724" s="43"/>
      <c r="G3724" s="43"/>
      <c r="H3724" s="19">
        <f t="shared" si="58"/>
        <v>5</v>
      </c>
    </row>
    <row r="3725" spans="1:8" x14ac:dyDescent="0.25">
      <c r="A3725" s="40" t="s">
        <v>7487</v>
      </c>
      <c r="B3725" s="40"/>
      <c r="C3725" s="41" t="s">
        <v>7488</v>
      </c>
      <c r="D3725" s="42" t="s">
        <v>73</v>
      </c>
      <c r="E3725" s="43">
        <v>278.64</v>
      </c>
      <c r="F3725" s="43">
        <v>22.56</v>
      </c>
      <c r="G3725" s="43">
        <v>301.2</v>
      </c>
      <c r="H3725" s="19">
        <f t="shared" si="58"/>
        <v>9</v>
      </c>
    </row>
    <row r="3726" spans="1:8" x14ac:dyDescent="0.25">
      <c r="A3726" s="40" t="s">
        <v>7489</v>
      </c>
      <c r="B3726" s="40"/>
      <c r="C3726" s="41" t="s">
        <v>7490</v>
      </c>
      <c r="D3726" s="42" t="s">
        <v>73</v>
      </c>
      <c r="E3726" s="43">
        <v>15.35</v>
      </c>
      <c r="F3726" s="43">
        <v>1.76</v>
      </c>
      <c r="G3726" s="43">
        <v>17.11</v>
      </c>
      <c r="H3726" s="19">
        <f t="shared" si="58"/>
        <v>9</v>
      </c>
    </row>
    <row r="3727" spans="1:8" ht="30" x14ac:dyDescent="0.25">
      <c r="A3727" s="40" t="s">
        <v>7491</v>
      </c>
      <c r="B3727" s="40"/>
      <c r="C3727" s="41" t="s">
        <v>7492</v>
      </c>
      <c r="D3727" s="42" t="s">
        <v>73</v>
      </c>
      <c r="E3727" s="43">
        <v>10.220000000000001</v>
      </c>
      <c r="F3727" s="43">
        <v>5.47</v>
      </c>
      <c r="G3727" s="43">
        <v>15.69</v>
      </c>
      <c r="H3727" s="19">
        <f t="shared" si="58"/>
        <v>9</v>
      </c>
    </row>
    <row r="3728" spans="1:8" x14ac:dyDescent="0.25">
      <c r="A3728" s="40" t="s">
        <v>7493</v>
      </c>
      <c r="B3728" s="40"/>
      <c r="C3728" s="41" t="s">
        <v>7494</v>
      </c>
      <c r="D3728" s="42" t="s">
        <v>73</v>
      </c>
      <c r="E3728" s="43">
        <v>45.48</v>
      </c>
      <c r="F3728" s="43">
        <v>4.41</v>
      </c>
      <c r="G3728" s="43">
        <v>49.89</v>
      </c>
      <c r="H3728" s="19">
        <f t="shared" si="58"/>
        <v>9</v>
      </c>
    </row>
    <row r="3729" spans="1:8" ht="45" x14ac:dyDescent="0.25">
      <c r="A3729" s="40" t="s">
        <v>7495</v>
      </c>
      <c r="B3729" s="40"/>
      <c r="C3729" s="41" t="s">
        <v>7496</v>
      </c>
      <c r="D3729" s="42" t="s">
        <v>73</v>
      </c>
      <c r="E3729" s="43">
        <v>102.3</v>
      </c>
      <c r="F3729" s="43">
        <v>17.02</v>
      </c>
      <c r="G3729" s="43">
        <v>119.32</v>
      </c>
      <c r="H3729" s="19">
        <f t="shared" si="58"/>
        <v>9</v>
      </c>
    </row>
    <row r="3730" spans="1:8" ht="45" x14ac:dyDescent="0.25">
      <c r="A3730" s="40" t="s">
        <v>7497</v>
      </c>
      <c r="B3730" s="40"/>
      <c r="C3730" s="41" t="s">
        <v>7498</v>
      </c>
      <c r="D3730" s="42" t="s">
        <v>73</v>
      </c>
      <c r="E3730" s="43">
        <v>103.06</v>
      </c>
      <c r="F3730" s="43">
        <v>17.02</v>
      </c>
      <c r="G3730" s="43">
        <v>120.08</v>
      </c>
      <c r="H3730" s="19">
        <f t="shared" si="58"/>
        <v>9</v>
      </c>
    </row>
    <row r="3731" spans="1:8" ht="45" x14ac:dyDescent="0.25">
      <c r="A3731" s="40" t="s">
        <v>7499</v>
      </c>
      <c r="B3731" s="40"/>
      <c r="C3731" s="41" t="s">
        <v>7500</v>
      </c>
      <c r="D3731" s="42" t="s">
        <v>73</v>
      </c>
      <c r="E3731" s="43">
        <v>119.36</v>
      </c>
      <c r="F3731" s="43">
        <v>22.7</v>
      </c>
      <c r="G3731" s="43">
        <v>142.06</v>
      </c>
      <c r="H3731" s="19">
        <f t="shared" si="58"/>
        <v>9</v>
      </c>
    </row>
    <row r="3732" spans="1:8" ht="30" x14ac:dyDescent="0.25">
      <c r="A3732" s="40" t="s">
        <v>7501</v>
      </c>
      <c r="B3732" s="40"/>
      <c r="C3732" s="41" t="s">
        <v>7502</v>
      </c>
      <c r="D3732" s="42" t="s">
        <v>73</v>
      </c>
      <c r="E3732" s="43">
        <v>92.16</v>
      </c>
      <c r="F3732" s="43">
        <v>8.34</v>
      </c>
      <c r="G3732" s="43">
        <v>100.5</v>
      </c>
      <c r="H3732" s="19">
        <f t="shared" si="58"/>
        <v>9</v>
      </c>
    </row>
    <row r="3733" spans="1:8" ht="30" x14ac:dyDescent="0.25">
      <c r="A3733" s="40" t="s">
        <v>7503</v>
      </c>
      <c r="B3733" s="40"/>
      <c r="C3733" s="41" t="s">
        <v>7504</v>
      </c>
      <c r="D3733" s="42" t="s">
        <v>73</v>
      </c>
      <c r="E3733" s="43">
        <v>106.12</v>
      </c>
      <c r="F3733" s="43">
        <v>17.64</v>
      </c>
      <c r="G3733" s="43">
        <v>123.76</v>
      </c>
      <c r="H3733" s="19">
        <f t="shared" si="58"/>
        <v>9</v>
      </c>
    </row>
    <row r="3734" spans="1:8" ht="30" x14ac:dyDescent="0.25">
      <c r="A3734" s="40" t="s">
        <v>7505</v>
      </c>
      <c r="B3734" s="40"/>
      <c r="C3734" s="41" t="s">
        <v>7506</v>
      </c>
      <c r="D3734" s="42" t="s">
        <v>73</v>
      </c>
      <c r="E3734" s="43">
        <v>115.04</v>
      </c>
      <c r="F3734" s="43">
        <v>17.64</v>
      </c>
      <c r="G3734" s="43">
        <v>132.68</v>
      </c>
      <c r="H3734" s="19">
        <f t="shared" si="58"/>
        <v>9</v>
      </c>
    </row>
    <row r="3735" spans="1:8" x14ac:dyDescent="0.25">
      <c r="A3735" s="40" t="s">
        <v>7507</v>
      </c>
      <c r="B3735" s="40"/>
      <c r="C3735" s="41" t="s">
        <v>7508</v>
      </c>
      <c r="D3735" s="42"/>
      <c r="E3735" s="43"/>
      <c r="F3735" s="43"/>
      <c r="G3735" s="43"/>
      <c r="H3735" s="19">
        <f t="shared" si="58"/>
        <v>5</v>
      </c>
    </row>
    <row r="3736" spans="1:8" x14ac:dyDescent="0.25">
      <c r="A3736" s="40" t="s">
        <v>7509</v>
      </c>
      <c r="B3736" s="40"/>
      <c r="C3736" s="41" t="s">
        <v>7510</v>
      </c>
      <c r="D3736" s="42" t="s">
        <v>131</v>
      </c>
      <c r="E3736" s="43">
        <v>44.83</v>
      </c>
      <c r="F3736" s="43">
        <v>10.65</v>
      </c>
      <c r="G3736" s="43">
        <v>55.48</v>
      </c>
      <c r="H3736" s="19">
        <f t="shared" si="58"/>
        <v>9</v>
      </c>
    </row>
    <row r="3737" spans="1:8" x14ac:dyDescent="0.25">
      <c r="A3737" s="40" t="s">
        <v>7511</v>
      </c>
      <c r="B3737" s="40"/>
      <c r="C3737" s="41" t="s">
        <v>7512</v>
      </c>
      <c r="D3737" s="42" t="s">
        <v>131</v>
      </c>
      <c r="E3737" s="43">
        <v>43.33</v>
      </c>
      <c r="F3737" s="43">
        <v>10.65</v>
      </c>
      <c r="G3737" s="43">
        <v>53.98</v>
      </c>
      <c r="H3737" s="19">
        <f t="shared" si="58"/>
        <v>9</v>
      </c>
    </row>
    <row r="3738" spans="1:8" ht="30" x14ac:dyDescent="0.25">
      <c r="A3738" s="40" t="s">
        <v>7513</v>
      </c>
      <c r="B3738" s="40"/>
      <c r="C3738" s="41" t="s">
        <v>7514</v>
      </c>
      <c r="D3738" s="42" t="s">
        <v>156</v>
      </c>
      <c r="E3738" s="43">
        <v>505.8</v>
      </c>
      <c r="F3738" s="43">
        <v>38.35</v>
      </c>
      <c r="G3738" s="43">
        <v>544.15</v>
      </c>
      <c r="H3738" s="19">
        <f t="shared" si="58"/>
        <v>9</v>
      </c>
    </row>
    <row r="3739" spans="1:8" ht="30" x14ac:dyDescent="0.25">
      <c r="A3739" s="40" t="s">
        <v>7515</v>
      </c>
      <c r="B3739" s="40"/>
      <c r="C3739" s="41" t="s">
        <v>7516</v>
      </c>
      <c r="D3739" s="42" t="s">
        <v>156</v>
      </c>
      <c r="E3739" s="43">
        <v>526.71</v>
      </c>
      <c r="F3739" s="43">
        <v>38.35</v>
      </c>
      <c r="G3739" s="43">
        <v>565.05999999999995</v>
      </c>
      <c r="H3739" s="19">
        <f t="shared" si="58"/>
        <v>9</v>
      </c>
    </row>
    <row r="3740" spans="1:8" x14ac:dyDescent="0.25">
      <c r="A3740" s="40" t="s">
        <v>7517</v>
      </c>
      <c r="B3740" s="40"/>
      <c r="C3740" s="41" t="s">
        <v>7518</v>
      </c>
      <c r="D3740" s="42" t="s">
        <v>156</v>
      </c>
      <c r="E3740" s="43">
        <v>83.91</v>
      </c>
      <c r="F3740" s="43">
        <v>276.23</v>
      </c>
      <c r="G3740" s="43">
        <v>360.14</v>
      </c>
      <c r="H3740" s="19">
        <f t="shared" si="58"/>
        <v>9</v>
      </c>
    </row>
    <row r="3741" spans="1:8" ht="30" x14ac:dyDescent="0.25">
      <c r="A3741" s="40" t="s">
        <v>7519</v>
      </c>
      <c r="B3741" s="40"/>
      <c r="C3741" s="41" t="s">
        <v>7520</v>
      </c>
      <c r="D3741" s="42" t="s">
        <v>156</v>
      </c>
      <c r="E3741" s="43">
        <v>710.73</v>
      </c>
      <c r="F3741" s="43">
        <v>78.239999999999995</v>
      </c>
      <c r="G3741" s="43">
        <v>788.97</v>
      </c>
      <c r="H3741" s="19">
        <f t="shared" si="58"/>
        <v>9</v>
      </c>
    </row>
    <row r="3742" spans="1:8" ht="30" x14ac:dyDescent="0.25">
      <c r="A3742" s="40" t="s">
        <v>7521</v>
      </c>
      <c r="B3742" s="40"/>
      <c r="C3742" s="41" t="s">
        <v>7522</v>
      </c>
      <c r="D3742" s="42" t="s">
        <v>156</v>
      </c>
      <c r="E3742" s="43">
        <v>731.64</v>
      </c>
      <c r="F3742" s="43">
        <v>78.239999999999995</v>
      </c>
      <c r="G3742" s="43">
        <v>809.88</v>
      </c>
      <c r="H3742" s="19">
        <f t="shared" si="58"/>
        <v>9</v>
      </c>
    </row>
    <row r="3743" spans="1:8" x14ac:dyDescent="0.25">
      <c r="A3743" s="40" t="s">
        <v>7523</v>
      </c>
      <c r="B3743" s="40"/>
      <c r="C3743" s="41" t="s">
        <v>7524</v>
      </c>
      <c r="D3743" s="42"/>
      <c r="E3743" s="43"/>
      <c r="F3743" s="43"/>
      <c r="G3743" s="43"/>
      <c r="H3743" s="19">
        <f t="shared" si="58"/>
        <v>5</v>
      </c>
    </row>
    <row r="3744" spans="1:8" x14ac:dyDescent="0.25">
      <c r="A3744" s="40" t="s">
        <v>7525</v>
      </c>
      <c r="B3744" s="40"/>
      <c r="C3744" s="41" t="s">
        <v>7526</v>
      </c>
      <c r="D3744" s="42" t="s">
        <v>73</v>
      </c>
      <c r="E3744" s="43">
        <v>318.48</v>
      </c>
      <c r="F3744" s="43"/>
      <c r="G3744" s="43">
        <v>318.48</v>
      </c>
      <c r="H3744" s="19">
        <f t="shared" si="58"/>
        <v>9</v>
      </c>
    </row>
    <row r="3745" spans="1:8" ht="30" x14ac:dyDescent="0.25">
      <c r="A3745" s="40" t="s">
        <v>7527</v>
      </c>
      <c r="B3745" s="40"/>
      <c r="C3745" s="41" t="s">
        <v>8390</v>
      </c>
      <c r="D3745" s="42" t="s">
        <v>73</v>
      </c>
      <c r="E3745" s="43">
        <v>79.25</v>
      </c>
      <c r="F3745" s="43">
        <v>9.9700000000000006</v>
      </c>
      <c r="G3745" s="43">
        <v>89.22</v>
      </c>
      <c r="H3745" s="19">
        <f t="shared" si="58"/>
        <v>9</v>
      </c>
    </row>
    <row r="3746" spans="1:8" ht="30" x14ac:dyDescent="0.25">
      <c r="A3746" s="40" t="s">
        <v>7529</v>
      </c>
      <c r="B3746" s="40"/>
      <c r="C3746" s="41" t="s">
        <v>7530</v>
      </c>
      <c r="D3746" s="42" t="s">
        <v>73</v>
      </c>
      <c r="E3746" s="43">
        <v>83.23</v>
      </c>
      <c r="F3746" s="43">
        <v>9.9700000000000006</v>
      </c>
      <c r="G3746" s="43">
        <v>93.2</v>
      </c>
      <c r="H3746" s="19">
        <f t="shared" si="58"/>
        <v>9</v>
      </c>
    </row>
    <row r="3747" spans="1:8" ht="30" x14ac:dyDescent="0.25">
      <c r="A3747" s="40" t="s">
        <v>7531</v>
      </c>
      <c r="B3747" s="40"/>
      <c r="C3747" s="41" t="s">
        <v>7532</v>
      </c>
      <c r="D3747" s="42" t="s">
        <v>73</v>
      </c>
      <c r="E3747" s="43">
        <v>4.5999999999999996</v>
      </c>
      <c r="F3747" s="43">
        <v>8.9</v>
      </c>
      <c r="G3747" s="43">
        <v>13.5</v>
      </c>
      <c r="H3747" s="19">
        <f t="shared" si="58"/>
        <v>9</v>
      </c>
    </row>
    <row r="3748" spans="1:8" ht="30" x14ac:dyDescent="0.25">
      <c r="A3748" s="40" t="s">
        <v>7533</v>
      </c>
      <c r="B3748" s="40"/>
      <c r="C3748" s="41" t="s">
        <v>7534</v>
      </c>
      <c r="D3748" s="42" t="s">
        <v>73</v>
      </c>
      <c r="E3748" s="43">
        <v>2.02</v>
      </c>
      <c r="F3748" s="43">
        <v>8.9</v>
      </c>
      <c r="G3748" s="43">
        <v>10.92</v>
      </c>
      <c r="H3748" s="19">
        <f t="shared" si="58"/>
        <v>9</v>
      </c>
    </row>
    <row r="3749" spans="1:8" ht="30" x14ac:dyDescent="0.25">
      <c r="A3749" s="40" t="s">
        <v>7535</v>
      </c>
      <c r="B3749" s="40"/>
      <c r="C3749" s="41" t="s">
        <v>7536</v>
      </c>
      <c r="D3749" s="42" t="s">
        <v>73</v>
      </c>
      <c r="E3749" s="43">
        <v>108.65</v>
      </c>
      <c r="F3749" s="43">
        <v>25.24</v>
      </c>
      <c r="G3749" s="43">
        <v>133.88999999999999</v>
      </c>
      <c r="H3749" s="19">
        <f t="shared" si="58"/>
        <v>9</v>
      </c>
    </row>
    <row r="3750" spans="1:8" x14ac:dyDescent="0.25">
      <c r="A3750" s="40" t="s">
        <v>8323</v>
      </c>
      <c r="B3750" s="40"/>
      <c r="C3750" s="41" t="s">
        <v>8324</v>
      </c>
      <c r="D3750" s="42"/>
      <c r="E3750" s="43"/>
      <c r="F3750" s="43"/>
      <c r="G3750" s="43"/>
      <c r="H3750" s="19">
        <f t="shared" si="58"/>
        <v>5</v>
      </c>
    </row>
    <row r="3751" spans="1:8" ht="45" x14ac:dyDescent="0.25">
      <c r="A3751" s="40" t="s">
        <v>8325</v>
      </c>
      <c r="B3751" s="40"/>
      <c r="C3751" s="41" t="s">
        <v>8326</v>
      </c>
      <c r="D3751" s="42" t="s">
        <v>73</v>
      </c>
      <c r="E3751" s="43">
        <v>0.22</v>
      </c>
      <c r="F3751" s="43">
        <v>0.24</v>
      </c>
      <c r="G3751" s="43">
        <v>0.46</v>
      </c>
      <c r="H3751" s="19">
        <f t="shared" si="58"/>
        <v>9</v>
      </c>
    </row>
    <row r="3752" spans="1:8" ht="30" x14ac:dyDescent="0.25">
      <c r="A3752" s="40" t="s">
        <v>8327</v>
      </c>
      <c r="B3752" s="40"/>
      <c r="C3752" s="41" t="s">
        <v>8328</v>
      </c>
      <c r="D3752" s="42" t="s">
        <v>73</v>
      </c>
      <c r="E3752" s="43">
        <v>0.99</v>
      </c>
      <c r="F3752" s="43">
        <v>0.24</v>
      </c>
      <c r="G3752" s="43">
        <v>1.23</v>
      </c>
      <c r="H3752" s="19">
        <f t="shared" si="58"/>
        <v>9</v>
      </c>
    </row>
    <row r="3753" spans="1:8" ht="30" x14ac:dyDescent="0.25">
      <c r="A3753" s="40" t="s">
        <v>8329</v>
      </c>
      <c r="B3753" s="40"/>
      <c r="C3753" s="41" t="s">
        <v>8330</v>
      </c>
      <c r="D3753" s="42" t="s">
        <v>592</v>
      </c>
      <c r="E3753" s="43">
        <v>33.130000000000003</v>
      </c>
      <c r="F3753" s="43">
        <v>17.21</v>
      </c>
      <c r="G3753" s="43">
        <v>50.34</v>
      </c>
      <c r="H3753" s="19">
        <f t="shared" si="58"/>
        <v>9</v>
      </c>
    </row>
    <row r="3754" spans="1:8" ht="30" x14ac:dyDescent="0.25">
      <c r="A3754" s="40" t="s">
        <v>8331</v>
      </c>
      <c r="B3754" s="40"/>
      <c r="C3754" s="41" t="s">
        <v>8332</v>
      </c>
      <c r="D3754" s="42" t="s">
        <v>592</v>
      </c>
      <c r="E3754" s="43">
        <v>26.36</v>
      </c>
      <c r="F3754" s="43">
        <v>17.21</v>
      </c>
      <c r="G3754" s="43">
        <v>43.57</v>
      </c>
      <c r="H3754" s="19">
        <f t="shared" si="58"/>
        <v>9</v>
      </c>
    </row>
    <row r="3755" spans="1:8" x14ac:dyDescent="0.25">
      <c r="A3755" s="40" t="s">
        <v>7537</v>
      </c>
      <c r="B3755" s="40"/>
      <c r="C3755" s="41" t="s">
        <v>7538</v>
      </c>
      <c r="D3755" s="42"/>
      <c r="E3755" s="43"/>
      <c r="F3755" s="43"/>
      <c r="G3755" s="43"/>
      <c r="H3755" s="19">
        <f t="shared" si="58"/>
        <v>5</v>
      </c>
    </row>
    <row r="3756" spans="1:8" x14ac:dyDescent="0.25">
      <c r="A3756" s="40" t="s">
        <v>7539</v>
      </c>
      <c r="B3756" s="40"/>
      <c r="C3756" s="41" t="s">
        <v>7540</v>
      </c>
      <c r="D3756" s="42" t="s">
        <v>131</v>
      </c>
      <c r="E3756" s="43">
        <v>66.319999999999993</v>
      </c>
      <c r="F3756" s="43">
        <v>12.17</v>
      </c>
      <c r="G3756" s="43">
        <v>78.489999999999995</v>
      </c>
      <c r="H3756" s="19">
        <f t="shared" si="58"/>
        <v>9</v>
      </c>
    </row>
    <row r="3757" spans="1:8" x14ac:dyDescent="0.25">
      <c r="A3757" s="40" t="s">
        <v>8333</v>
      </c>
      <c r="B3757" s="40"/>
      <c r="C3757" s="41" t="s">
        <v>8334</v>
      </c>
      <c r="D3757" s="42" t="s">
        <v>21</v>
      </c>
      <c r="E3757" s="43">
        <v>119.26</v>
      </c>
      <c r="F3757" s="43">
        <v>17.2</v>
      </c>
      <c r="G3757" s="43">
        <v>136.46</v>
      </c>
      <c r="H3757" s="19">
        <f t="shared" si="58"/>
        <v>9</v>
      </c>
    </row>
    <row r="3758" spans="1:8" x14ac:dyDescent="0.25">
      <c r="A3758" s="40" t="s">
        <v>7541</v>
      </c>
      <c r="B3758" s="40"/>
      <c r="C3758" s="41" t="s">
        <v>7542</v>
      </c>
      <c r="D3758" s="42" t="s">
        <v>131</v>
      </c>
      <c r="E3758" s="43">
        <v>9.85</v>
      </c>
      <c r="F3758" s="43">
        <v>10.65</v>
      </c>
      <c r="G3758" s="43">
        <v>20.5</v>
      </c>
      <c r="H3758" s="19">
        <f t="shared" si="58"/>
        <v>9</v>
      </c>
    </row>
    <row r="3759" spans="1:8" x14ac:dyDescent="0.25">
      <c r="A3759" s="40" t="s">
        <v>7543</v>
      </c>
      <c r="B3759" s="40"/>
      <c r="C3759" s="41" t="s">
        <v>7544</v>
      </c>
      <c r="D3759" s="42" t="s">
        <v>73</v>
      </c>
      <c r="E3759" s="43">
        <v>14.97</v>
      </c>
      <c r="F3759" s="43">
        <v>22.56</v>
      </c>
      <c r="G3759" s="43">
        <v>37.53</v>
      </c>
      <c r="H3759" s="19">
        <f t="shared" si="58"/>
        <v>9</v>
      </c>
    </row>
    <row r="3760" spans="1:8" ht="30" x14ac:dyDescent="0.25">
      <c r="A3760" s="40" t="s">
        <v>7545</v>
      </c>
      <c r="B3760" s="40"/>
      <c r="C3760" s="41" t="s">
        <v>7546</v>
      </c>
      <c r="D3760" s="42" t="s">
        <v>73</v>
      </c>
      <c r="E3760" s="43">
        <v>9.84</v>
      </c>
      <c r="F3760" s="43">
        <v>13.94</v>
      </c>
      <c r="G3760" s="43">
        <v>23.78</v>
      </c>
      <c r="H3760" s="19">
        <f t="shared" si="58"/>
        <v>9</v>
      </c>
    </row>
    <row r="3761" spans="1:8" ht="30" x14ac:dyDescent="0.25">
      <c r="A3761" s="40" t="s">
        <v>7547</v>
      </c>
      <c r="B3761" s="40"/>
      <c r="C3761" s="41" t="s">
        <v>7548</v>
      </c>
      <c r="D3761" s="42" t="s">
        <v>73</v>
      </c>
      <c r="E3761" s="43">
        <v>9.9499999999999993</v>
      </c>
      <c r="F3761" s="43">
        <v>16.14</v>
      </c>
      <c r="G3761" s="43">
        <v>26.09</v>
      </c>
      <c r="H3761" s="19">
        <f t="shared" si="58"/>
        <v>9</v>
      </c>
    </row>
    <row r="3762" spans="1:8" ht="30" x14ac:dyDescent="0.25">
      <c r="A3762" s="40" t="s">
        <v>7549</v>
      </c>
      <c r="B3762" s="40"/>
      <c r="C3762" s="41" t="s">
        <v>7550</v>
      </c>
      <c r="D3762" s="42" t="s">
        <v>73</v>
      </c>
      <c r="E3762" s="43">
        <v>10.119999999999999</v>
      </c>
      <c r="F3762" s="43">
        <v>19.39</v>
      </c>
      <c r="G3762" s="43">
        <v>29.51</v>
      </c>
      <c r="H3762" s="19">
        <f t="shared" si="58"/>
        <v>9</v>
      </c>
    </row>
    <row r="3763" spans="1:8" x14ac:dyDescent="0.25">
      <c r="A3763" s="40" t="s">
        <v>7551</v>
      </c>
      <c r="B3763" s="40"/>
      <c r="C3763" s="41" t="s">
        <v>7552</v>
      </c>
      <c r="D3763" s="42"/>
      <c r="E3763" s="43"/>
      <c r="F3763" s="43"/>
      <c r="G3763" s="43"/>
      <c r="H3763" s="19">
        <f t="shared" si="58"/>
        <v>2</v>
      </c>
    </row>
    <row r="3764" spans="1:8" x14ac:dyDescent="0.25">
      <c r="A3764" s="40" t="s">
        <v>7553</v>
      </c>
      <c r="B3764" s="40"/>
      <c r="C3764" s="41" t="s">
        <v>7554</v>
      </c>
      <c r="D3764" s="42"/>
      <c r="E3764" s="43"/>
      <c r="F3764" s="43"/>
      <c r="G3764" s="43"/>
      <c r="H3764" s="19">
        <f t="shared" si="58"/>
        <v>5</v>
      </c>
    </row>
    <row r="3765" spans="1:8" x14ac:dyDescent="0.25">
      <c r="A3765" s="40" t="s">
        <v>7555</v>
      </c>
      <c r="B3765" s="40"/>
      <c r="C3765" s="41" t="s">
        <v>7556</v>
      </c>
      <c r="D3765" s="42" t="s">
        <v>73</v>
      </c>
      <c r="E3765" s="43"/>
      <c r="F3765" s="43">
        <v>12.35</v>
      </c>
      <c r="G3765" s="43">
        <v>12.35</v>
      </c>
      <c r="H3765" s="19">
        <f t="shared" si="58"/>
        <v>9</v>
      </c>
    </row>
    <row r="3766" spans="1:8" x14ac:dyDescent="0.25">
      <c r="A3766" s="40" t="s">
        <v>7557</v>
      </c>
      <c r="B3766" s="40"/>
      <c r="C3766" s="41" t="s">
        <v>7558</v>
      </c>
      <c r="D3766" s="42" t="s">
        <v>73</v>
      </c>
      <c r="E3766" s="43">
        <v>2.72</v>
      </c>
      <c r="F3766" s="43">
        <v>5.12</v>
      </c>
      <c r="G3766" s="43">
        <v>7.84</v>
      </c>
      <c r="H3766" s="19">
        <f t="shared" si="58"/>
        <v>9</v>
      </c>
    </row>
    <row r="3767" spans="1:8" ht="30" x14ac:dyDescent="0.25">
      <c r="A3767" s="40" t="s">
        <v>7559</v>
      </c>
      <c r="B3767" s="40"/>
      <c r="C3767" s="41" t="s">
        <v>7560</v>
      </c>
      <c r="D3767" s="42" t="s">
        <v>73</v>
      </c>
      <c r="E3767" s="43">
        <v>2.91</v>
      </c>
      <c r="F3767" s="43">
        <v>3.53</v>
      </c>
      <c r="G3767" s="43">
        <v>6.44</v>
      </c>
      <c r="H3767" s="19">
        <f t="shared" si="58"/>
        <v>9</v>
      </c>
    </row>
    <row r="3768" spans="1:8" ht="30" x14ac:dyDescent="0.25">
      <c r="A3768" s="40" t="s">
        <v>7561</v>
      </c>
      <c r="B3768" s="40"/>
      <c r="C3768" s="41" t="s">
        <v>7562</v>
      </c>
      <c r="D3768" s="42" t="s">
        <v>21</v>
      </c>
      <c r="E3768" s="43"/>
      <c r="F3768" s="43">
        <v>14.11</v>
      </c>
      <c r="G3768" s="43">
        <v>14.11</v>
      </c>
      <c r="H3768" s="19">
        <f t="shared" si="58"/>
        <v>9</v>
      </c>
    </row>
    <row r="3769" spans="1:8" x14ac:dyDescent="0.25">
      <c r="A3769" s="40" t="s">
        <v>7563</v>
      </c>
      <c r="B3769" s="40"/>
      <c r="C3769" s="41" t="s">
        <v>7564</v>
      </c>
      <c r="D3769" s="42" t="s">
        <v>73</v>
      </c>
      <c r="E3769" s="43"/>
      <c r="F3769" s="43">
        <v>13.23</v>
      </c>
      <c r="G3769" s="43">
        <v>13.23</v>
      </c>
      <c r="H3769" s="19">
        <f t="shared" si="58"/>
        <v>9</v>
      </c>
    </row>
    <row r="3770" spans="1:8" ht="30" x14ac:dyDescent="0.25">
      <c r="A3770" s="40" t="s">
        <v>7565</v>
      </c>
      <c r="B3770" s="40"/>
      <c r="C3770" s="41" t="s">
        <v>7566</v>
      </c>
      <c r="D3770" s="42" t="s">
        <v>73</v>
      </c>
      <c r="E3770" s="43">
        <v>7.97</v>
      </c>
      <c r="F3770" s="43">
        <v>5.12</v>
      </c>
      <c r="G3770" s="43">
        <v>13.09</v>
      </c>
      <c r="H3770" s="19">
        <f t="shared" si="58"/>
        <v>9</v>
      </c>
    </row>
    <row r="3771" spans="1:8" x14ac:dyDescent="0.25">
      <c r="A3771" s="40" t="s">
        <v>7567</v>
      </c>
      <c r="B3771" s="40"/>
      <c r="C3771" s="41" t="s">
        <v>7568</v>
      </c>
      <c r="D3771" s="42" t="s">
        <v>73</v>
      </c>
      <c r="E3771" s="43">
        <v>6.92</v>
      </c>
      <c r="F3771" s="43"/>
      <c r="G3771" s="43">
        <v>6.92</v>
      </c>
      <c r="H3771" s="19">
        <f t="shared" si="58"/>
        <v>9</v>
      </c>
    </row>
    <row r="3772" spans="1:8" x14ac:dyDescent="0.25">
      <c r="A3772" s="40" t="s">
        <v>7569</v>
      </c>
      <c r="B3772" s="40"/>
      <c r="C3772" s="41" t="s">
        <v>7570</v>
      </c>
      <c r="D3772" s="42"/>
      <c r="E3772" s="43"/>
      <c r="F3772" s="43"/>
      <c r="G3772" s="43"/>
      <c r="H3772" s="19">
        <f t="shared" si="58"/>
        <v>5</v>
      </c>
    </row>
    <row r="3773" spans="1:8" x14ac:dyDescent="0.25">
      <c r="A3773" s="40" t="s">
        <v>7571</v>
      </c>
      <c r="B3773" s="40"/>
      <c r="C3773" s="41" t="s">
        <v>7572</v>
      </c>
      <c r="D3773" s="42" t="s">
        <v>21</v>
      </c>
      <c r="E3773" s="43"/>
      <c r="F3773" s="43">
        <v>5.29</v>
      </c>
      <c r="G3773" s="43">
        <v>5.29</v>
      </c>
      <c r="H3773" s="19">
        <f t="shared" si="58"/>
        <v>9</v>
      </c>
    </row>
    <row r="3774" spans="1:8" x14ac:dyDescent="0.25">
      <c r="A3774" s="40" t="s">
        <v>7573</v>
      </c>
      <c r="B3774" s="40"/>
      <c r="C3774" s="41" t="s">
        <v>7574</v>
      </c>
      <c r="D3774" s="42" t="s">
        <v>21</v>
      </c>
      <c r="E3774" s="43">
        <v>26.75</v>
      </c>
      <c r="F3774" s="43">
        <v>17.64</v>
      </c>
      <c r="G3774" s="43">
        <v>44.39</v>
      </c>
      <c r="H3774" s="19">
        <f t="shared" si="58"/>
        <v>9</v>
      </c>
    </row>
    <row r="3775" spans="1:8" x14ac:dyDescent="0.25">
      <c r="A3775" s="40" t="s">
        <v>7575</v>
      </c>
      <c r="B3775" s="40"/>
      <c r="C3775" s="41" t="s">
        <v>7576</v>
      </c>
      <c r="D3775" s="42" t="s">
        <v>156</v>
      </c>
      <c r="E3775" s="43">
        <v>190.28</v>
      </c>
      <c r="F3775" s="43"/>
      <c r="G3775" s="43">
        <v>190.28</v>
      </c>
      <c r="H3775" s="19">
        <f t="shared" si="58"/>
        <v>9</v>
      </c>
    </row>
    <row r="3776" spans="1:8" x14ac:dyDescent="0.25">
      <c r="A3776" s="40" t="s">
        <v>7577</v>
      </c>
      <c r="B3776" s="40"/>
      <c r="C3776" s="41" t="s">
        <v>7578</v>
      </c>
      <c r="D3776" s="42" t="s">
        <v>21</v>
      </c>
      <c r="E3776" s="43"/>
      <c r="F3776" s="43">
        <v>19.559999999999999</v>
      </c>
      <c r="G3776" s="43">
        <v>19.559999999999999</v>
      </c>
      <c r="H3776" s="19">
        <f t="shared" si="58"/>
        <v>9</v>
      </c>
    </row>
    <row r="3777" spans="1:8" ht="30" x14ac:dyDescent="0.25">
      <c r="A3777" s="40" t="s">
        <v>7579</v>
      </c>
      <c r="B3777" s="40"/>
      <c r="C3777" s="41" t="s">
        <v>7580</v>
      </c>
      <c r="D3777" s="42" t="s">
        <v>131</v>
      </c>
      <c r="E3777" s="43"/>
      <c r="F3777" s="43">
        <v>9.7799999999999994</v>
      </c>
      <c r="G3777" s="43">
        <v>9.7799999999999994</v>
      </c>
      <c r="H3777" s="19">
        <f t="shared" si="58"/>
        <v>9</v>
      </c>
    </row>
    <row r="3778" spans="1:8" ht="30" x14ac:dyDescent="0.25">
      <c r="A3778" s="40" t="s">
        <v>7581</v>
      </c>
      <c r="B3778" s="40"/>
      <c r="C3778" s="41" t="s">
        <v>7582</v>
      </c>
      <c r="D3778" s="42" t="s">
        <v>131</v>
      </c>
      <c r="E3778" s="43"/>
      <c r="F3778" s="43">
        <v>10.44</v>
      </c>
      <c r="G3778" s="43">
        <v>10.44</v>
      </c>
      <c r="H3778" s="19">
        <f t="shared" si="58"/>
        <v>9</v>
      </c>
    </row>
    <row r="3779" spans="1:8" x14ac:dyDescent="0.25">
      <c r="A3779" s="40" t="s">
        <v>7583</v>
      </c>
      <c r="B3779" s="40"/>
      <c r="C3779" s="41" t="s">
        <v>7584</v>
      </c>
      <c r="D3779" s="42"/>
      <c r="E3779" s="43"/>
      <c r="F3779" s="43"/>
      <c r="G3779" s="43"/>
      <c r="H3779" s="19">
        <f t="shared" si="58"/>
        <v>5</v>
      </c>
    </row>
    <row r="3780" spans="1:8" x14ac:dyDescent="0.25">
      <c r="A3780" s="40" t="s">
        <v>7585</v>
      </c>
      <c r="B3780" s="40"/>
      <c r="C3780" s="41" t="s">
        <v>7586</v>
      </c>
      <c r="D3780" s="42" t="s">
        <v>413</v>
      </c>
      <c r="E3780" s="43">
        <v>103.39</v>
      </c>
      <c r="F3780" s="43"/>
      <c r="G3780" s="43">
        <v>103.39</v>
      </c>
      <c r="H3780" s="19">
        <f t="shared" si="58"/>
        <v>9</v>
      </c>
    </row>
    <row r="3781" spans="1:8" x14ac:dyDescent="0.25">
      <c r="A3781" s="40" t="s">
        <v>7587</v>
      </c>
      <c r="B3781" s="40"/>
      <c r="C3781" s="41" t="s">
        <v>7588</v>
      </c>
      <c r="D3781" s="42"/>
      <c r="E3781" s="43"/>
      <c r="F3781" s="43"/>
      <c r="G3781" s="43"/>
      <c r="H3781" s="19">
        <f t="shared" si="58"/>
        <v>2</v>
      </c>
    </row>
    <row r="3782" spans="1:8" x14ac:dyDescent="0.25">
      <c r="A3782" s="40" t="s">
        <v>7589</v>
      </c>
      <c r="B3782" s="40"/>
      <c r="C3782" s="41" t="s">
        <v>7590</v>
      </c>
      <c r="D3782" s="42"/>
      <c r="E3782" s="43"/>
      <c r="F3782" s="43"/>
      <c r="G3782" s="43"/>
      <c r="H3782" s="19">
        <f t="shared" si="58"/>
        <v>5</v>
      </c>
    </row>
    <row r="3783" spans="1:8" ht="30" x14ac:dyDescent="0.25">
      <c r="A3783" s="40" t="s">
        <v>7591</v>
      </c>
      <c r="B3783" s="40"/>
      <c r="C3783" s="41" t="s">
        <v>7592</v>
      </c>
      <c r="D3783" s="42" t="s">
        <v>334</v>
      </c>
      <c r="E3783" s="43">
        <v>103961.2</v>
      </c>
      <c r="F3783" s="43"/>
      <c r="G3783" s="43">
        <v>103961.2</v>
      </c>
      <c r="H3783" s="19">
        <f t="shared" si="58"/>
        <v>9</v>
      </c>
    </row>
    <row r="3784" spans="1:8" ht="30" x14ac:dyDescent="0.25">
      <c r="A3784" s="40" t="s">
        <v>7593</v>
      </c>
      <c r="B3784" s="40"/>
      <c r="C3784" s="41" t="s">
        <v>7594</v>
      </c>
      <c r="D3784" s="42" t="s">
        <v>334</v>
      </c>
      <c r="E3784" s="43">
        <v>126100</v>
      </c>
      <c r="F3784" s="43"/>
      <c r="G3784" s="43">
        <v>126100</v>
      </c>
      <c r="H3784" s="19">
        <f t="shared" si="58"/>
        <v>9</v>
      </c>
    </row>
    <row r="3785" spans="1:8" ht="30" x14ac:dyDescent="0.25">
      <c r="A3785" s="40" t="s">
        <v>7595</v>
      </c>
      <c r="B3785" s="40"/>
      <c r="C3785" s="41" t="s">
        <v>7596</v>
      </c>
      <c r="D3785" s="42" t="s">
        <v>334</v>
      </c>
      <c r="E3785" s="43">
        <v>119494.3</v>
      </c>
      <c r="F3785" s="43"/>
      <c r="G3785" s="43">
        <v>119494.3</v>
      </c>
      <c r="H3785" s="19">
        <f t="shared" ref="H3785:H3848" si="59">LEN(A3785)</f>
        <v>9</v>
      </c>
    </row>
    <row r="3786" spans="1:8" ht="30" x14ac:dyDescent="0.25">
      <c r="A3786" s="40" t="s">
        <v>7597</v>
      </c>
      <c r="B3786" s="40"/>
      <c r="C3786" s="41" t="s">
        <v>7598</v>
      </c>
      <c r="D3786" s="42" t="s">
        <v>334</v>
      </c>
      <c r="E3786" s="43">
        <v>130288.3</v>
      </c>
      <c r="F3786" s="43"/>
      <c r="G3786" s="43">
        <v>130288.3</v>
      </c>
      <c r="H3786" s="19">
        <f t="shared" si="59"/>
        <v>9</v>
      </c>
    </row>
    <row r="3787" spans="1:8" ht="30" x14ac:dyDescent="0.25">
      <c r="A3787" s="40" t="s">
        <v>7599</v>
      </c>
      <c r="B3787" s="40"/>
      <c r="C3787" s="41" t="s">
        <v>7600</v>
      </c>
      <c r="D3787" s="42" t="s">
        <v>334</v>
      </c>
      <c r="E3787" s="43">
        <v>135800</v>
      </c>
      <c r="F3787" s="43"/>
      <c r="G3787" s="43">
        <v>135800</v>
      </c>
      <c r="H3787" s="19">
        <f t="shared" si="59"/>
        <v>9</v>
      </c>
    </row>
    <row r="3788" spans="1:8" x14ac:dyDescent="0.25">
      <c r="A3788" s="40" t="s">
        <v>7601</v>
      </c>
      <c r="B3788" s="40"/>
      <c r="C3788" s="41" t="s">
        <v>7602</v>
      </c>
      <c r="D3788" s="42" t="s">
        <v>73</v>
      </c>
      <c r="E3788" s="43">
        <v>1291.77</v>
      </c>
      <c r="F3788" s="43"/>
      <c r="G3788" s="43">
        <v>1291.77</v>
      </c>
      <c r="H3788" s="19">
        <f t="shared" si="59"/>
        <v>9</v>
      </c>
    </row>
    <row r="3789" spans="1:8" x14ac:dyDescent="0.25">
      <c r="A3789" s="40" t="s">
        <v>7603</v>
      </c>
      <c r="B3789" s="40"/>
      <c r="C3789" s="41" t="s">
        <v>7604</v>
      </c>
      <c r="D3789" s="42"/>
      <c r="E3789" s="43"/>
      <c r="F3789" s="43"/>
      <c r="G3789" s="43"/>
      <c r="H3789" s="19">
        <f t="shared" si="59"/>
        <v>5</v>
      </c>
    </row>
    <row r="3790" spans="1:8" ht="30" x14ac:dyDescent="0.25">
      <c r="A3790" s="40" t="s">
        <v>7605</v>
      </c>
      <c r="B3790" s="40"/>
      <c r="C3790" s="41" t="s">
        <v>7606</v>
      </c>
      <c r="D3790" s="42" t="s">
        <v>21</v>
      </c>
      <c r="E3790" s="43">
        <v>477518</v>
      </c>
      <c r="F3790" s="43">
        <v>26958.85</v>
      </c>
      <c r="G3790" s="43">
        <v>504476.85</v>
      </c>
      <c r="H3790" s="19">
        <f t="shared" si="59"/>
        <v>9</v>
      </c>
    </row>
    <row r="3791" spans="1:8" ht="30" x14ac:dyDescent="0.25">
      <c r="A3791" s="40" t="s">
        <v>7607</v>
      </c>
      <c r="B3791" s="40"/>
      <c r="C3791" s="41" t="s">
        <v>7608</v>
      </c>
      <c r="D3791" s="42" t="s">
        <v>21</v>
      </c>
      <c r="E3791" s="43">
        <v>456705.61</v>
      </c>
      <c r="F3791" s="43">
        <v>28717.599999999999</v>
      </c>
      <c r="G3791" s="43">
        <v>485423.21</v>
      </c>
      <c r="H3791" s="19">
        <f t="shared" si="59"/>
        <v>9</v>
      </c>
    </row>
    <row r="3792" spans="1:8" ht="30" x14ac:dyDescent="0.25">
      <c r="A3792" s="40" t="s">
        <v>7609</v>
      </c>
      <c r="B3792" s="40"/>
      <c r="C3792" s="41" t="s">
        <v>7610</v>
      </c>
      <c r="D3792" s="42" t="s">
        <v>21</v>
      </c>
      <c r="E3792" s="43">
        <v>670803.4</v>
      </c>
      <c r="F3792" s="43">
        <v>26109.25</v>
      </c>
      <c r="G3792" s="43">
        <v>696912.65</v>
      </c>
      <c r="H3792" s="19">
        <f t="shared" si="59"/>
        <v>9</v>
      </c>
    </row>
    <row r="3793" spans="1:8" ht="30" x14ac:dyDescent="0.25">
      <c r="A3793" s="40" t="s">
        <v>7611</v>
      </c>
      <c r="B3793" s="40"/>
      <c r="C3793" s="41" t="s">
        <v>7612</v>
      </c>
      <c r="D3793" s="42" t="s">
        <v>21</v>
      </c>
      <c r="E3793" s="43">
        <v>276662.12</v>
      </c>
      <c r="F3793" s="43">
        <v>21567.08</v>
      </c>
      <c r="G3793" s="43">
        <v>298229.2</v>
      </c>
      <c r="H3793" s="19">
        <f t="shared" si="59"/>
        <v>9</v>
      </c>
    </row>
    <row r="3794" spans="1:8" ht="30" x14ac:dyDescent="0.25">
      <c r="A3794" s="40" t="s">
        <v>7613</v>
      </c>
      <c r="B3794" s="40"/>
      <c r="C3794" s="41" t="s">
        <v>7614</v>
      </c>
      <c r="D3794" s="42" t="s">
        <v>21</v>
      </c>
      <c r="E3794" s="43">
        <v>92590.54</v>
      </c>
      <c r="F3794" s="43">
        <v>13479.43</v>
      </c>
      <c r="G3794" s="43">
        <v>106069.97</v>
      </c>
      <c r="H3794" s="19">
        <f t="shared" si="59"/>
        <v>9</v>
      </c>
    </row>
    <row r="3795" spans="1:8" ht="30" x14ac:dyDescent="0.25">
      <c r="A3795" s="40" t="s">
        <v>7615</v>
      </c>
      <c r="B3795" s="40"/>
      <c r="C3795" s="41" t="s">
        <v>7616</v>
      </c>
      <c r="D3795" s="42" t="s">
        <v>21</v>
      </c>
      <c r="E3795" s="43">
        <v>22526.22</v>
      </c>
      <c r="F3795" s="43">
        <v>3190.45</v>
      </c>
      <c r="G3795" s="43">
        <v>25716.67</v>
      </c>
      <c r="H3795" s="19">
        <f t="shared" si="59"/>
        <v>9</v>
      </c>
    </row>
    <row r="3796" spans="1:8" ht="30" x14ac:dyDescent="0.25">
      <c r="A3796" s="40" t="s">
        <v>7617</v>
      </c>
      <c r="B3796" s="40"/>
      <c r="C3796" s="41" t="s">
        <v>8268</v>
      </c>
      <c r="D3796" s="42" t="s">
        <v>21</v>
      </c>
      <c r="E3796" s="43">
        <v>18974.45</v>
      </c>
      <c r="F3796" s="43">
        <v>3190.45</v>
      </c>
      <c r="G3796" s="43">
        <v>22164.9</v>
      </c>
      <c r="H3796" s="19">
        <f t="shared" si="59"/>
        <v>9</v>
      </c>
    </row>
    <row r="3797" spans="1:8" ht="30" x14ac:dyDescent="0.25">
      <c r="A3797" s="40" t="s">
        <v>7619</v>
      </c>
      <c r="B3797" s="40"/>
      <c r="C3797" s="41" t="s">
        <v>7620</v>
      </c>
      <c r="D3797" s="42" t="s">
        <v>21</v>
      </c>
      <c r="E3797" s="43">
        <v>61907.199999999997</v>
      </c>
      <c r="F3797" s="43">
        <v>6970.28</v>
      </c>
      <c r="G3797" s="43">
        <v>68877.48</v>
      </c>
      <c r="H3797" s="19">
        <f t="shared" si="59"/>
        <v>9</v>
      </c>
    </row>
    <row r="3798" spans="1:8" ht="30" x14ac:dyDescent="0.25">
      <c r="A3798" s="40" t="s">
        <v>7621</v>
      </c>
      <c r="B3798" s="40"/>
      <c r="C3798" s="41" t="s">
        <v>7622</v>
      </c>
      <c r="D3798" s="42" t="s">
        <v>21</v>
      </c>
      <c r="E3798" s="43">
        <v>56455.09</v>
      </c>
      <c r="F3798" s="43">
        <v>8504.9</v>
      </c>
      <c r="G3798" s="43">
        <v>64959.99</v>
      </c>
      <c r="H3798" s="19">
        <f t="shared" si="59"/>
        <v>9</v>
      </c>
    </row>
    <row r="3799" spans="1:8" ht="45" x14ac:dyDescent="0.25">
      <c r="A3799" s="40" t="s">
        <v>7623</v>
      </c>
      <c r="B3799" s="40"/>
      <c r="C3799" s="41" t="s">
        <v>7624</v>
      </c>
      <c r="D3799" s="42" t="s">
        <v>21</v>
      </c>
      <c r="E3799" s="43">
        <v>5532.09</v>
      </c>
      <c r="F3799" s="43">
        <v>538.55999999999995</v>
      </c>
      <c r="G3799" s="43">
        <v>6070.65</v>
      </c>
      <c r="H3799" s="19">
        <f t="shared" si="59"/>
        <v>9</v>
      </c>
    </row>
    <row r="3800" spans="1:8" ht="45" x14ac:dyDescent="0.25">
      <c r="A3800" s="40" t="s">
        <v>7625</v>
      </c>
      <c r="B3800" s="40"/>
      <c r="C3800" s="41" t="s">
        <v>7626</v>
      </c>
      <c r="D3800" s="42" t="s">
        <v>21</v>
      </c>
      <c r="E3800" s="43">
        <v>6206.98</v>
      </c>
      <c r="F3800" s="43">
        <v>673.2</v>
      </c>
      <c r="G3800" s="43">
        <v>6880.18</v>
      </c>
      <c r="H3800" s="19">
        <f t="shared" si="59"/>
        <v>9</v>
      </c>
    </row>
    <row r="3801" spans="1:8" ht="45" x14ac:dyDescent="0.25">
      <c r="A3801" s="40" t="s">
        <v>7627</v>
      </c>
      <c r="B3801" s="40"/>
      <c r="C3801" s="41" t="s">
        <v>7628</v>
      </c>
      <c r="D3801" s="42" t="s">
        <v>21</v>
      </c>
      <c r="E3801" s="43">
        <v>7489.68</v>
      </c>
      <c r="F3801" s="43">
        <v>807.84</v>
      </c>
      <c r="G3801" s="43">
        <v>8297.52</v>
      </c>
      <c r="H3801" s="19">
        <f t="shared" si="59"/>
        <v>9</v>
      </c>
    </row>
    <row r="3802" spans="1:8" ht="45" x14ac:dyDescent="0.25">
      <c r="A3802" s="40" t="s">
        <v>7629</v>
      </c>
      <c r="B3802" s="40"/>
      <c r="C3802" s="41" t="s">
        <v>7630</v>
      </c>
      <c r="D3802" s="42" t="s">
        <v>21</v>
      </c>
      <c r="E3802" s="43">
        <v>7525.06</v>
      </c>
      <c r="F3802" s="43">
        <v>875.16</v>
      </c>
      <c r="G3802" s="43">
        <v>8400.2199999999993</v>
      </c>
      <c r="H3802" s="19">
        <f t="shared" si="59"/>
        <v>9</v>
      </c>
    </row>
    <row r="3803" spans="1:8" ht="30" x14ac:dyDescent="0.25">
      <c r="A3803" s="40" t="s">
        <v>7631</v>
      </c>
      <c r="B3803" s="40"/>
      <c r="C3803" s="41" t="s">
        <v>7632</v>
      </c>
      <c r="D3803" s="42" t="s">
        <v>21</v>
      </c>
      <c r="E3803" s="43">
        <v>4806.1899999999996</v>
      </c>
      <c r="F3803" s="43">
        <v>421.56</v>
      </c>
      <c r="G3803" s="43">
        <v>5227.75</v>
      </c>
      <c r="H3803" s="19">
        <f t="shared" si="59"/>
        <v>9</v>
      </c>
    </row>
    <row r="3804" spans="1:8" ht="30" x14ac:dyDescent="0.25">
      <c r="A3804" s="40" t="s">
        <v>7633</v>
      </c>
      <c r="B3804" s="40"/>
      <c r="C3804" s="41" t="s">
        <v>7634</v>
      </c>
      <c r="D3804" s="42" t="s">
        <v>21</v>
      </c>
      <c r="E3804" s="43">
        <v>5482.42</v>
      </c>
      <c r="F3804" s="43">
        <v>421.56</v>
      </c>
      <c r="G3804" s="43">
        <v>5903.98</v>
      </c>
      <c r="H3804" s="19">
        <f t="shared" si="59"/>
        <v>9</v>
      </c>
    </row>
    <row r="3805" spans="1:8" ht="30" x14ac:dyDescent="0.25">
      <c r="A3805" s="40" t="s">
        <v>7635</v>
      </c>
      <c r="B3805" s="40"/>
      <c r="C3805" s="41" t="s">
        <v>7636</v>
      </c>
      <c r="D3805" s="42" t="s">
        <v>21</v>
      </c>
      <c r="E3805" s="43">
        <v>6185.53</v>
      </c>
      <c r="F3805" s="43">
        <v>421.56</v>
      </c>
      <c r="G3805" s="43">
        <v>6607.09</v>
      </c>
      <c r="H3805" s="19">
        <f t="shared" si="59"/>
        <v>9</v>
      </c>
    </row>
    <row r="3806" spans="1:8" x14ac:dyDescent="0.25">
      <c r="A3806" s="40" t="s">
        <v>7637</v>
      </c>
      <c r="B3806" s="40"/>
      <c r="C3806" s="41" t="s">
        <v>7638</v>
      </c>
      <c r="D3806" s="42" t="s">
        <v>131</v>
      </c>
      <c r="E3806" s="43">
        <v>12.68</v>
      </c>
      <c r="F3806" s="43">
        <v>11.7</v>
      </c>
      <c r="G3806" s="43">
        <v>24.38</v>
      </c>
      <c r="H3806" s="19">
        <f t="shared" si="59"/>
        <v>9</v>
      </c>
    </row>
    <row r="3807" spans="1:8" x14ac:dyDescent="0.25">
      <c r="A3807" s="40" t="s">
        <v>7639</v>
      </c>
      <c r="B3807" s="40"/>
      <c r="C3807" s="41" t="s">
        <v>7640</v>
      </c>
      <c r="D3807" s="42" t="s">
        <v>131</v>
      </c>
      <c r="E3807" s="43">
        <v>17.559999999999999</v>
      </c>
      <c r="F3807" s="43">
        <v>11.7</v>
      </c>
      <c r="G3807" s="43">
        <v>29.26</v>
      </c>
      <c r="H3807" s="19">
        <f t="shared" si="59"/>
        <v>9</v>
      </c>
    </row>
    <row r="3808" spans="1:8" x14ac:dyDescent="0.25">
      <c r="A3808" s="40" t="s">
        <v>7641</v>
      </c>
      <c r="B3808" s="40"/>
      <c r="C3808" s="41" t="s">
        <v>7642</v>
      </c>
      <c r="D3808" s="42" t="s">
        <v>131</v>
      </c>
      <c r="E3808" s="43">
        <v>22.75</v>
      </c>
      <c r="F3808" s="43">
        <v>11.7</v>
      </c>
      <c r="G3808" s="43">
        <v>34.450000000000003</v>
      </c>
      <c r="H3808" s="19">
        <f t="shared" si="59"/>
        <v>9</v>
      </c>
    </row>
    <row r="3809" spans="1:8" ht="30" x14ac:dyDescent="0.25">
      <c r="A3809" s="40" t="s">
        <v>7643</v>
      </c>
      <c r="B3809" s="40"/>
      <c r="C3809" s="41" t="s">
        <v>7644</v>
      </c>
      <c r="D3809" s="42" t="s">
        <v>73</v>
      </c>
      <c r="E3809" s="43">
        <v>94.86</v>
      </c>
      <c r="F3809" s="43">
        <v>84.15</v>
      </c>
      <c r="G3809" s="43">
        <v>179.01</v>
      </c>
      <c r="H3809" s="19">
        <f t="shared" si="59"/>
        <v>9</v>
      </c>
    </row>
    <row r="3810" spans="1:8" ht="30" x14ac:dyDescent="0.25">
      <c r="A3810" s="40" t="s">
        <v>7645</v>
      </c>
      <c r="B3810" s="40"/>
      <c r="C3810" s="41" t="s">
        <v>7646</v>
      </c>
      <c r="D3810" s="42" t="s">
        <v>73</v>
      </c>
      <c r="E3810" s="43">
        <v>6244.89</v>
      </c>
      <c r="F3810" s="43"/>
      <c r="G3810" s="43">
        <v>6244.89</v>
      </c>
      <c r="H3810" s="19">
        <f t="shared" si="59"/>
        <v>9</v>
      </c>
    </row>
    <row r="3811" spans="1:8" x14ac:dyDescent="0.25">
      <c r="A3811" s="40" t="s">
        <v>7647</v>
      </c>
      <c r="B3811" s="40"/>
      <c r="C3811" s="41" t="s">
        <v>7648</v>
      </c>
      <c r="D3811" s="42" t="s">
        <v>73</v>
      </c>
      <c r="E3811" s="43">
        <v>2151.92</v>
      </c>
      <c r="F3811" s="43">
        <v>109.3</v>
      </c>
      <c r="G3811" s="43">
        <v>2261.2199999999998</v>
      </c>
      <c r="H3811" s="19">
        <f t="shared" si="59"/>
        <v>9</v>
      </c>
    </row>
    <row r="3812" spans="1:8" x14ac:dyDescent="0.25">
      <c r="A3812" s="40" t="s">
        <v>7649</v>
      </c>
      <c r="B3812" s="40"/>
      <c r="C3812" s="41" t="s">
        <v>7650</v>
      </c>
      <c r="D3812" s="42" t="s">
        <v>73</v>
      </c>
      <c r="E3812" s="43">
        <v>1690.51</v>
      </c>
      <c r="F3812" s="43">
        <v>84.46</v>
      </c>
      <c r="G3812" s="43">
        <v>1774.97</v>
      </c>
      <c r="H3812" s="19">
        <f t="shared" si="59"/>
        <v>9</v>
      </c>
    </row>
    <row r="3813" spans="1:8" x14ac:dyDescent="0.25">
      <c r="A3813" s="40" t="s">
        <v>7651</v>
      </c>
      <c r="B3813" s="40"/>
      <c r="C3813" s="41" t="s">
        <v>7652</v>
      </c>
      <c r="D3813" s="42" t="s">
        <v>73</v>
      </c>
      <c r="E3813" s="43">
        <v>1385.86</v>
      </c>
      <c r="F3813" s="43">
        <v>74.52</v>
      </c>
      <c r="G3813" s="43">
        <v>1460.38</v>
      </c>
      <c r="H3813" s="19">
        <f t="shared" si="59"/>
        <v>9</v>
      </c>
    </row>
    <row r="3814" spans="1:8" x14ac:dyDescent="0.25">
      <c r="A3814" s="40" t="s">
        <v>7653</v>
      </c>
      <c r="B3814" s="40"/>
      <c r="C3814" s="41" t="s">
        <v>7654</v>
      </c>
      <c r="D3814" s="42" t="s">
        <v>21</v>
      </c>
      <c r="E3814" s="43"/>
      <c r="F3814" s="43">
        <v>317.8</v>
      </c>
      <c r="G3814" s="43">
        <v>317.8</v>
      </c>
      <c r="H3814" s="19">
        <f t="shared" si="59"/>
        <v>9</v>
      </c>
    </row>
    <row r="3815" spans="1:8" ht="30" x14ac:dyDescent="0.25">
      <c r="A3815" s="40" t="s">
        <v>7655</v>
      </c>
      <c r="B3815" s="40"/>
      <c r="C3815" s="41" t="s">
        <v>7656</v>
      </c>
      <c r="D3815" s="42" t="s">
        <v>21</v>
      </c>
      <c r="E3815" s="43">
        <v>8276.2900000000009</v>
      </c>
      <c r="F3815" s="43">
        <v>1346.4</v>
      </c>
      <c r="G3815" s="43">
        <v>9622.69</v>
      </c>
      <c r="H3815" s="19">
        <f t="shared" si="59"/>
        <v>9</v>
      </c>
    </row>
    <row r="3816" spans="1:8" x14ac:dyDescent="0.25">
      <c r="A3816" s="40" t="s">
        <v>7657</v>
      </c>
      <c r="B3816" s="40"/>
      <c r="C3816" s="41" t="s">
        <v>7658</v>
      </c>
      <c r="D3816" s="42" t="s">
        <v>21</v>
      </c>
      <c r="E3816" s="43">
        <v>177.46</v>
      </c>
      <c r="F3816" s="43">
        <v>39.74</v>
      </c>
      <c r="G3816" s="43">
        <v>217.2</v>
      </c>
      <c r="H3816" s="19">
        <f t="shared" si="59"/>
        <v>9</v>
      </c>
    </row>
    <row r="3817" spans="1:8" ht="30" x14ac:dyDescent="0.25">
      <c r="A3817" s="40" t="s">
        <v>7659</v>
      </c>
      <c r="B3817" s="40"/>
      <c r="C3817" s="41" t="s">
        <v>7660</v>
      </c>
      <c r="D3817" s="42" t="s">
        <v>21</v>
      </c>
      <c r="E3817" s="43">
        <v>1157.32</v>
      </c>
      <c r="F3817" s="43">
        <v>114.26</v>
      </c>
      <c r="G3817" s="43">
        <v>1271.58</v>
      </c>
      <c r="H3817" s="19">
        <f t="shared" si="59"/>
        <v>9</v>
      </c>
    </row>
    <row r="3818" spans="1:8" ht="30" x14ac:dyDescent="0.25">
      <c r="A3818" s="40" t="s">
        <v>7661</v>
      </c>
      <c r="B3818" s="40"/>
      <c r="C3818" s="41" t="s">
        <v>7662</v>
      </c>
      <c r="D3818" s="42" t="s">
        <v>73</v>
      </c>
      <c r="E3818" s="43">
        <v>4029.82</v>
      </c>
      <c r="F3818" s="43">
        <v>173.88</v>
      </c>
      <c r="G3818" s="43">
        <v>4203.7</v>
      </c>
      <c r="H3818" s="19">
        <f t="shared" si="59"/>
        <v>9</v>
      </c>
    </row>
    <row r="3819" spans="1:8" x14ac:dyDescent="0.25">
      <c r="A3819" s="40" t="s">
        <v>7663</v>
      </c>
      <c r="B3819" s="40"/>
      <c r="C3819" s="41" t="s">
        <v>7664</v>
      </c>
      <c r="D3819" s="42" t="s">
        <v>131</v>
      </c>
      <c r="E3819" s="43">
        <v>4281.59</v>
      </c>
      <c r="F3819" s="43">
        <v>43.37</v>
      </c>
      <c r="G3819" s="43">
        <v>4324.96</v>
      </c>
      <c r="H3819" s="19">
        <f t="shared" si="59"/>
        <v>9</v>
      </c>
    </row>
    <row r="3820" spans="1:8" x14ac:dyDescent="0.25">
      <c r="A3820" s="40" t="s">
        <v>7665</v>
      </c>
      <c r="B3820" s="40"/>
      <c r="C3820" s="41" t="s">
        <v>7666</v>
      </c>
      <c r="D3820" s="42" t="s">
        <v>21</v>
      </c>
      <c r="E3820" s="43">
        <v>81.93</v>
      </c>
      <c r="F3820" s="43">
        <v>39.74</v>
      </c>
      <c r="G3820" s="43">
        <v>121.67</v>
      </c>
      <c r="H3820" s="19">
        <f t="shared" si="59"/>
        <v>9</v>
      </c>
    </row>
    <row r="3821" spans="1:8" x14ac:dyDescent="0.25">
      <c r="A3821" s="40" t="s">
        <v>7667</v>
      </c>
      <c r="B3821" s="40"/>
      <c r="C3821" s="41" t="s">
        <v>7668</v>
      </c>
      <c r="D3821" s="42" t="s">
        <v>21</v>
      </c>
      <c r="E3821" s="43">
        <v>105.16</v>
      </c>
      <c r="F3821" s="43">
        <v>39.74</v>
      </c>
      <c r="G3821" s="43">
        <v>144.9</v>
      </c>
      <c r="H3821" s="19">
        <f t="shared" si="59"/>
        <v>9</v>
      </c>
    </row>
    <row r="3822" spans="1:8" ht="30" x14ac:dyDescent="0.25">
      <c r="A3822" s="40" t="s">
        <v>7669</v>
      </c>
      <c r="B3822" s="40"/>
      <c r="C3822" s="41" t="s">
        <v>7670</v>
      </c>
      <c r="D3822" s="42" t="s">
        <v>21</v>
      </c>
      <c r="E3822" s="43">
        <v>357.23</v>
      </c>
      <c r="F3822" s="43">
        <v>39.74</v>
      </c>
      <c r="G3822" s="43">
        <v>396.97</v>
      </c>
      <c r="H3822" s="19">
        <f t="shared" si="59"/>
        <v>9</v>
      </c>
    </row>
    <row r="3823" spans="1:8" ht="30" x14ac:dyDescent="0.25">
      <c r="A3823" s="40" t="s">
        <v>7671</v>
      </c>
      <c r="B3823" s="40"/>
      <c r="C3823" s="41" t="s">
        <v>7672</v>
      </c>
      <c r="D3823" s="42" t="s">
        <v>21</v>
      </c>
      <c r="E3823" s="43">
        <v>279.77</v>
      </c>
      <c r="F3823" s="43">
        <v>39.74</v>
      </c>
      <c r="G3823" s="43">
        <v>319.51</v>
      </c>
      <c r="H3823" s="19">
        <f t="shared" si="59"/>
        <v>9</v>
      </c>
    </row>
    <row r="3824" spans="1:8" ht="30" x14ac:dyDescent="0.25">
      <c r="A3824" s="40" t="s">
        <v>7673</v>
      </c>
      <c r="B3824" s="40"/>
      <c r="C3824" s="41" t="s">
        <v>7674</v>
      </c>
      <c r="D3824" s="42" t="s">
        <v>73</v>
      </c>
      <c r="E3824" s="43">
        <v>2678.92</v>
      </c>
      <c r="F3824" s="43">
        <v>243.44</v>
      </c>
      <c r="G3824" s="43">
        <v>2922.36</v>
      </c>
      <c r="H3824" s="19">
        <f t="shared" si="59"/>
        <v>9</v>
      </c>
    </row>
    <row r="3825" spans="1:8" ht="30" x14ac:dyDescent="0.25">
      <c r="A3825" s="40" t="s">
        <v>7675</v>
      </c>
      <c r="B3825" s="40"/>
      <c r="C3825" s="41" t="s">
        <v>7676</v>
      </c>
      <c r="D3825" s="42" t="s">
        <v>73</v>
      </c>
      <c r="E3825" s="43">
        <v>1992.57</v>
      </c>
      <c r="F3825" s="43">
        <v>99.36</v>
      </c>
      <c r="G3825" s="43">
        <v>2091.9299999999998</v>
      </c>
      <c r="H3825" s="19">
        <f t="shared" si="59"/>
        <v>9</v>
      </c>
    </row>
    <row r="3826" spans="1:8" ht="30" x14ac:dyDescent="0.25">
      <c r="A3826" s="40" t="s">
        <v>7677</v>
      </c>
      <c r="B3826" s="40"/>
      <c r="C3826" s="41" t="s">
        <v>7678</v>
      </c>
      <c r="D3826" s="42" t="s">
        <v>73</v>
      </c>
      <c r="E3826" s="43">
        <v>1656.92</v>
      </c>
      <c r="F3826" s="43">
        <v>49.68</v>
      </c>
      <c r="G3826" s="43">
        <v>1706.6</v>
      </c>
      <c r="H3826" s="19">
        <f t="shared" si="59"/>
        <v>9</v>
      </c>
    </row>
    <row r="3827" spans="1:8" x14ac:dyDescent="0.25">
      <c r="A3827" s="40" t="s">
        <v>7679</v>
      </c>
      <c r="B3827" s="40"/>
      <c r="C3827" s="41" t="s">
        <v>7680</v>
      </c>
      <c r="D3827" s="42" t="s">
        <v>73</v>
      </c>
      <c r="E3827" s="43">
        <v>1543.05</v>
      </c>
      <c r="F3827" s="43">
        <v>109.3</v>
      </c>
      <c r="G3827" s="43">
        <v>1652.35</v>
      </c>
      <c r="H3827" s="19">
        <f t="shared" si="59"/>
        <v>9</v>
      </c>
    </row>
    <row r="3828" spans="1:8" x14ac:dyDescent="0.25">
      <c r="A3828" s="40" t="s">
        <v>7681</v>
      </c>
      <c r="B3828" s="40"/>
      <c r="C3828" s="41" t="s">
        <v>7682</v>
      </c>
      <c r="D3828" s="42" t="s">
        <v>73</v>
      </c>
      <c r="E3828" s="43">
        <v>1961.91</v>
      </c>
      <c r="F3828" s="43">
        <v>144.08000000000001</v>
      </c>
      <c r="G3828" s="43">
        <v>2105.9899999999998</v>
      </c>
      <c r="H3828" s="19">
        <f t="shared" si="59"/>
        <v>9</v>
      </c>
    </row>
    <row r="3829" spans="1:8" x14ac:dyDescent="0.25">
      <c r="A3829" s="40" t="s">
        <v>7683</v>
      </c>
      <c r="B3829" s="40"/>
      <c r="C3829" s="41" t="s">
        <v>7684</v>
      </c>
      <c r="D3829" s="42" t="s">
        <v>73</v>
      </c>
      <c r="E3829" s="43">
        <v>3289.96</v>
      </c>
      <c r="F3829" s="43">
        <v>238.46</v>
      </c>
      <c r="G3829" s="43">
        <v>3528.42</v>
      </c>
      <c r="H3829" s="19">
        <f t="shared" si="59"/>
        <v>9</v>
      </c>
    </row>
    <row r="3830" spans="1:8" ht="30" x14ac:dyDescent="0.25">
      <c r="A3830" s="40" t="s">
        <v>7685</v>
      </c>
      <c r="B3830" s="40"/>
      <c r="C3830" s="41" t="s">
        <v>7686</v>
      </c>
      <c r="D3830" s="42" t="s">
        <v>73</v>
      </c>
      <c r="E3830" s="43">
        <v>2425.83</v>
      </c>
      <c r="F3830" s="43">
        <v>178.84</v>
      </c>
      <c r="G3830" s="43">
        <v>2604.67</v>
      </c>
      <c r="H3830" s="19">
        <f t="shared" si="59"/>
        <v>9</v>
      </c>
    </row>
    <row r="3831" spans="1:8" ht="30" x14ac:dyDescent="0.25">
      <c r="A3831" s="40" t="s">
        <v>7687</v>
      </c>
      <c r="B3831" s="40"/>
      <c r="C3831" s="41" t="s">
        <v>7688</v>
      </c>
      <c r="D3831" s="42" t="s">
        <v>73</v>
      </c>
      <c r="E3831" s="43">
        <v>1772.83</v>
      </c>
      <c r="F3831" s="43">
        <v>124.2</v>
      </c>
      <c r="G3831" s="43">
        <v>1897.03</v>
      </c>
      <c r="H3831" s="19">
        <f t="shared" si="59"/>
        <v>9</v>
      </c>
    </row>
    <row r="3832" spans="1:8" ht="30" x14ac:dyDescent="0.25">
      <c r="A3832" s="40" t="s">
        <v>7689</v>
      </c>
      <c r="B3832" s="40"/>
      <c r="C3832" s="41" t="s">
        <v>7690</v>
      </c>
      <c r="D3832" s="42" t="s">
        <v>73</v>
      </c>
      <c r="E3832" s="43">
        <v>1472.05</v>
      </c>
      <c r="F3832" s="43">
        <v>99.36</v>
      </c>
      <c r="G3832" s="43">
        <v>1571.41</v>
      </c>
      <c r="H3832" s="19">
        <f t="shared" si="59"/>
        <v>9</v>
      </c>
    </row>
    <row r="3833" spans="1:8" ht="30" x14ac:dyDescent="0.25">
      <c r="A3833" s="40" t="s">
        <v>7691</v>
      </c>
      <c r="B3833" s="40"/>
      <c r="C3833" s="41" t="s">
        <v>7692</v>
      </c>
      <c r="D3833" s="42" t="s">
        <v>73</v>
      </c>
      <c r="E3833" s="43">
        <v>1292.9100000000001</v>
      </c>
      <c r="F3833" s="43">
        <v>84.46</v>
      </c>
      <c r="G3833" s="43">
        <v>1377.37</v>
      </c>
      <c r="H3833" s="19">
        <f t="shared" si="59"/>
        <v>9</v>
      </c>
    </row>
    <row r="3834" spans="1:8" ht="30" x14ac:dyDescent="0.25">
      <c r="A3834" s="40" t="s">
        <v>7693</v>
      </c>
      <c r="B3834" s="40"/>
      <c r="C3834" s="41" t="s">
        <v>7694</v>
      </c>
      <c r="D3834" s="42" t="s">
        <v>73</v>
      </c>
      <c r="E3834" s="43">
        <v>1176.1500000000001</v>
      </c>
      <c r="F3834" s="43">
        <v>74.52</v>
      </c>
      <c r="G3834" s="43">
        <v>1250.67</v>
      </c>
      <c r="H3834" s="19">
        <f t="shared" si="59"/>
        <v>9</v>
      </c>
    </row>
    <row r="3835" spans="1:8" x14ac:dyDescent="0.25">
      <c r="A3835" s="40" t="s">
        <v>7695</v>
      </c>
      <c r="B3835" s="40"/>
      <c r="C3835" s="41" t="s">
        <v>7696</v>
      </c>
      <c r="D3835" s="42" t="s">
        <v>73</v>
      </c>
      <c r="E3835" s="43">
        <v>1579.84</v>
      </c>
      <c r="F3835" s="43">
        <v>99.36</v>
      </c>
      <c r="G3835" s="43">
        <v>1679.2</v>
      </c>
      <c r="H3835" s="19">
        <f t="shared" si="59"/>
        <v>9</v>
      </c>
    </row>
    <row r="3836" spans="1:8" x14ac:dyDescent="0.25">
      <c r="A3836" s="40" t="s">
        <v>7697</v>
      </c>
      <c r="B3836" s="40"/>
      <c r="C3836" s="41" t="s">
        <v>7698</v>
      </c>
      <c r="D3836" s="42" t="s">
        <v>73</v>
      </c>
      <c r="E3836" s="43">
        <v>1096.4000000000001</v>
      </c>
      <c r="F3836" s="43">
        <v>59.62</v>
      </c>
      <c r="G3836" s="43">
        <v>1156.02</v>
      </c>
      <c r="H3836" s="19">
        <f t="shared" si="59"/>
        <v>9</v>
      </c>
    </row>
    <row r="3837" spans="1:8" x14ac:dyDescent="0.25">
      <c r="A3837" s="40" t="s">
        <v>7699</v>
      </c>
      <c r="B3837" s="40"/>
      <c r="C3837" s="41" t="s">
        <v>7700</v>
      </c>
      <c r="D3837" s="42" t="s">
        <v>21</v>
      </c>
      <c r="E3837" s="43">
        <v>196.46</v>
      </c>
      <c r="F3837" s="43">
        <v>44.72</v>
      </c>
      <c r="G3837" s="43">
        <v>241.18</v>
      </c>
      <c r="H3837" s="19">
        <f t="shared" si="59"/>
        <v>9</v>
      </c>
    </row>
    <row r="3838" spans="1:8" x14ac:dyDescent="0.25">
      <c r="A3838" s="40" t="s">
        <v>7701</v>
      </c>
      <c r="B3838" s="40"/>
      <c r="C3838" s="41" t="s">
        <v>7702</v>
      </c>
      <c r="D3838" s="42" t="s">
        <v>21</v>
      </c>
      <c r="E3838" s="43">
        <v>304.29000000000002</v>
      </c>
      <c r="F3838" s="43">
        <v>59.62</v>
      </c>
      <c r="G3838" s="43">
        <v>363.91</v>
      </c>
      <c r="H3838" s="19">
        <f t="shared" si="59"/>
        <v>9</v>
      </c>
    </row>
    <row r="3839" spans="1:8" x14ac:dyDescent="0.25">
      <c r="A3839" s="40" t="s">
        <v>7703</v>
      </c>
      <c r="B3839" s="40"/>
      <c r="C3839" s="41" t="s">
        <v>7704</v>
      </c>
      <c r="D3839" s="42"/>
      <c r="E3839" s="43"/>
      <c r="F3839" s="43"/>
      <c r="G3839" s="43"/>
      <c r="H3839" s="19">
        <f t="shared" si="59"/>
        <v>5</v>
      </c>
    </row>
    <row r="3840" spans="1:8" ht="30" x14ac:dyDescent="0.25">
      <c r="A3840" s="40" t="s">
        <v>7705</v>
      </c>
      <c r="B3840" s="40"/>
      <c r="C3840" s="41" t="s">
        <v>7706</v>
      </c>
      <c r="D3840" s="42" t="s">
        <v>21</v>
      </c>
      <c r="E3840" s="43">
        <v>7106.45</v>
      </c>
      <c r="F3840" s="43">
        <v>2019.6</v>
      </c>
      <c r="G3840" s="43">
        <v>9126.0499999999993</v>
      </c>
      <c r="H3840" s="19">
        <f t="shared" si="59"/>
        <v>9</v>
      </c>
    </row>
    <row r="3841" spans="1:8" ht="30" x14ac:dyDescent="0.25">
      <c r="A3841" s="40" t="s">
        <v>7707</v>
      </c>
      <c r="B3841" s="40"/>
      <c r="C3841" s="41" t="s">
        <v>7708</v>
      </c>
      <c r="D3841" s="42" t="s">
        <v>21</v>
      </c>
      <c r="E3841" s="43">
        <v>21218.97</v>
      </c>
      <c r="F3841" s="43">
        <v>4712.3999999999996</v>
      </c>
      <c r="G3841" s="43">
        <v>25931.37</v>
      </c>
      <c r="H3841" s="19">
        <f t="shared" si="59"/>
        <v>9</v>
      </c>
    </row>
    <row r="3842" spans="1:8" ht="30" x14ac:dyDescent="0.25">
      <c r="A3842" s="40" t="s">
        <v>7709</v>
      </c>
      <c r="B3842" s="40"/>
      <c r="C3842" s="41" t="s">
        <v>7710</v>
      </c>
      <c r="D3842" s="42" t="s">
        <v>21</v>
      </c>
      <c r="E3842" s="43">
        <v>10178.18</v>
      </c>
      <c r="F3842" s="43">
        <v>260.22000000000003</v>
      </c>
      <c r="G3842" s="43">
        <v>10438.4</v>
      </c>
      <c r="H3842" s="19">
        <f t="shared" si="59"/>
        <v>9</v>
      </c>
    </row>
    <row r="3843" spans="1:8" ht="30" x14ac:dyDescent="0.25">
      <c r="A3843" s="40" t="s">
        <v>7711</v>
      </c>
      <c r="B3843" s="40"/>
      <c r="C3843" s="41" t="s">
        <v>7712</v>
      </c>
      <c r="D3843" s="42" t="s">
        <v>21</v>
      </c>
      <c r="E3843" s="43">
        <v>9232.2900000000009</v>
      </c>
      <c r="F3843" s="43">
        <v>260.22000000000003</v>
      </c>
      <c r="G3843" s="43">
        <v>9492.51</v>
      </c>
      <c r="H3843" s="19">
        <f t="shared" si="59"/>
        <v>9</v>
      </c>
    </row>
    <row r="3844" spans="1:8" ht="30" x14ac:dyDescent="0.25">
      <c r="A3844" s="40" t="s">
        <v>7713</v>
      </c>
      <c r="B3844" s="40"/>
      <c r="C3844" s="41" t="s">
        <v>7714</v>
      </c>
      <c r="D3844" s="42" t="s">
        <v>21</v>
      </c>
      <c r="E3844" s="43">
        <v>4951.88</v>
      </c>
      <c r="F3844" s="43">
        <v>260.22000000000003</v>
      </c>
      <c r="G3844" s="43">
        <v>5212.1000000000004</v>
      </c>
      <c r="H3844" s="19">
        <f t="shared" si="59"/>
        <v>9</v>
      </c>
    </row>
    <row r="3845" spans="1:8" ht="30" x14ac:dyDescent="0.25">
      <c r="A3845" s="40" t="s">
        <v>7715</v>
      </c>
      <c r="B3845" s="40"/>
      <c r="C3845" s="41" t="s">
        <v>7716</v>
      </c>
      <c r="D3845" s="42" t="s">
        <v>21</v>
      </c>
      <c r="E3845" s="43">
        <v>3923.72</v>
      </c>
      <c r="F3845" s="43">
        <v>260.22000000000003</v>
      </c>
      <c r="G3845" s="43">
        <v>4183.9399999999996</v>
      </c>
      <c r="H3845" s="19">
        <f t="shared" si="59"/>
        <v>9</v>
      </c>
    </row>
    <row r="3846" spans="1:8" ht="30" x14ac:dyDescent="0.25">
      <c r="A3846" s="40" t="s">
        <v>7717</v>
      </c>
      <c r="B3846" s="40"/>
      <c r="C3846" s="41" t="s">
        <v>7718</v>
      </c>
      <c r="D3846" s="42" t="s">
        <v>21</v>
      </c>
      <c r="E3846" s="43">
        <v>17002</v>
      </c>
      <c r="F3846" s="43">
        <v>610.1</v>
      </c>
      <c r="G3846" s="43">
        <v>17612.099999999999</v>
      </c>
      <c r="H3846" s="19">
        <f t="shared" si="59"/>
        <v>9</v>
      </c>
    </row>
    <row r="3847" spans="1:8" x14ac:dyDescent="0.25">
      <c r="A3847" s="40" t="s">
        <v>7719</v>
      </c>
      <c r="B3847" s="40"/>
      <c r="C3847" s="41" t="s">
        <v>7720</v>
      </c>
      <c r="D3847" s="42"/>
      <c r="E3847" s="43"/>
      <c r="F3847" s="43"/>
      <c r="G3847" s="43"/>
      <c r="H3847" s="19">
        <f t="shared" si="59"/>
        <v>5</v>
      </c>
    </row>
    <row r="3848" spans="1:8" ht="30" x14ac:dyDescent="0.25">
      <c r="A3848" s="40" t="s">
        <v>7721</v>
      </c>
      <c r="B3848" s="40"/>
      <c r="C3848" s="41" t="s">
        <v>7722</v>
      </c>
      <c r="D3848" s="42" t="s">
        <v>21</v>
      </c>
      <c r="E3848" s="43">
        <v>184.74</v>
      </c>
      <c r="F3848" s="43">
        <v>2.17</v>
      </c>
      <c r="G3848" s="43">
        <v>186.91</v>
      </c>
      <c r="H3848" s="19">
        <f t="shared" si="59"/>
        <v>9</v>
      </c>
    </row>
    <row r="3849" spans="1:8" x14ac:dyDescent="0.25">
      <c r="A3849" s="40" t="s">
        <v>7723</v>
      </c>
      <c r="B3849" s="40"/>
      <c r="C3849" s="41" t="s">
        <v>7724</v>
      </c>
      <c r="D3849" s="42" t="s">
        <v>21</v>
      </c>
      <c r="E3849" s="43">
        <v>11.17</v>
      </c>
      <c r="F3849" s="43">
        <v>13.01</v>
      </c>
      <c r="G3849" s="43">
        <v>24.18</v>
      </c>
      <c r="H3849" s="19">
        <f t="shared" ref="H3849:H3912" si="60">LEN(A3849)</f>
        <v>9</v>
      </c>
    </row>
    <row r="3850" spans="1:8" ht="30" x14ac:dyDescent="0.25">
      <c r="A3850" s="40" t="s">
        <v>7725</v>
      </c>
      <c r="B3850" s="40"/>
      <c r="C3850" s="41" t="s">
        <v>7726</v>
      </c>
      <c r="D3850" s="42" t="s">
        <v>21</v>
      </c>
      <c r="E3850" s="43">
        <v>241.7</v>
      </c>
      <c r="F3850" s="43">
        <v>2.17</v>
      </c>
      <c r="G3850" s="43">
        <v>243.87</v>
      </c>
      <c r="H3850" s="19">
        <f t="shared" si="60"/>
        <v>9</v>
      </c>
    </row>
    <row r="3851" spans="1:8" ht="30" x14ac:dyDescent="0.25">
      <c r="A3851" s="40" t="s">
        <v>7727</v>
      </c>
      <c r="B3851" s="40"/>
      <c r="C3851" s="41" t="s">
        <v>7728</v>
      </c>
      <c r="D3851" s="42" t="s">
        <v>21</v>
      </c>
      <c r="E3851" s="43">
        <v>1775.2</v>
      </c>
      <c r="F3851" s="43">
        <v>13.24</v>
      </c>
      <c r="G3851" s="43">
        <v>1788.44</v>
      </c>
      <c r="H3851" s="19">
        <f t="shared" si="60"/>
        <v>9</v>
      </c>
    </row>
    <row r="3852" spans="1:8" ht="30" x14ac:dyDescent="0.25">
      <c r="A3852" s="40" t="s">
        <v>7729</v>
      </c>
      <c r="B3852" s="40"/>
      <c r="C3852" s="41" t="s">
        <v>7730</v>
      </c>
      <c r="D3852" s="42" t="s">
        <v>21</v>
      </c>
      <c r="E3852" s="43">
        <v>2441.09</v>
      </c>
      <c r="F3852" s="43">
        <v>19.86</v>
      </c>
      <c r="G3852" s="43">
        <v>2460.9499999999998</v>
      </c>
      <c r="H3852" s="19">
        <f t="shared" si="60"/>
        <v>9</v>
      </c>
    </row>
    <row r="3853" spans="1:8" x14ac:dyDescent="0.25">
      <c r="A3853" s="40" t="s">
        <v>7731</v>
      </c>
      <c r="B3853" s="40"/>
      <c r="C3853" s="41" t="s">
        <v>7732</v>
      </c>
      <c r="D3853" s="42" t="s">
        <v>21</v>
      </c>
      <c r="E3853" s="43">
        <v>1030.81</v>
      </c>
      <c r="F3853" s="43">
        <v>15.45</v>
      </c>
      <c r="G3853" s="43">
        <v>1046.26</v>
      </c>
      <c r="H3853" s="19">
        <f t="shared" si="60"/>
        <v>9</v>
      </c>
    </row>
    <row r="3854" spans="1:8" ht="30" x14ac:dyDescent="0.25">
      <c r="A3854" s="40" t="s">
        <v>7733</v>
      </c>
      <c r="B3854" s="40"/>
      <c r="C3854" s="41" t="s">
        <v>7734</v>
      </c>
      <c r="D3854" s="42" t="s">
        <v>21</v>
      </c>
      <c r="E3854" s="43">
        <v>2869</v>
      </c>
      <c r="F3854" s="43">
        <v>19.86</v>
      </c>
      <c r="G3854" s="43">
        <v>2888.86</v>
      </c>
      <c r="H3854" s="19">
        <f t="shared" si="60"/>
        <v>9</v>
      </c>
    </row>
    <row r="3855" spans="1:8" x14ac:dyDescent="0.25">
      <c r="A3855" s="40" t="s">
        <v>7735</v>
      </c>
      <c r="B3855" s="40"/>
      <c r="C3855" s="41" t="s">
        <v>7736</v>
      </c>
      <c r="D3855" s="42" t="s">
        <v>21</v>
      </c>
      <c r="E3855" s="43">
        <v>345.45</v>
      </c>
      <c r="F3855" s="43">
        <v>19.86</v>
      </c>
      <c r="G3855" s="43">
        <v>365.31</v>
      </c>
      <c r="H3855" s="19">
        <f t="shared" si="60"/>
        <v>9</v>
      </c>
    </row>
    <row r="3856" spans="1:8" ht="30" x14ac:dyDescent="0.25">
      <c r="A3856" s="40" t="s">
        <v>7737</v>
      </c>
      <c r="B3856" s="40"/>
      <c r="C3856" s="41" t="s">
        <v>7738</v>
      </c>
      <c r="D3856" s="42" t="s">
        <v>21</v>
      </c>
      <c r="E3856" s="43">
        <v>2383.29</v>
      </c>
      <c r="F3856" s="43">
        <v>19.86</v>
      </c>
      <c r="G3856" s="43">
        <v>2403.15</v>
      </c>
      <c r="H3856" s="19">
        <f t="shared" si="60"/>
        <v>9</v>
      </c>
    </row>
    <row r="3857" spans="1:8" ht="30" x14ac:dyDescent="0.25">
      <c r="A3857" s="40" t="s">
        <v>7739</v>
      </c>
      <c r="B3857" s="40"/>
      <c r="C3857" s="41" t="s">
        <v>7740</v>
      </c>
      <c r="D3857" s="42" t="s">
        <v>21</v>
      </c>
      <c r="E3857" s="43">
        <v>1090.44</v>
      </c>
      <c r="F3857" s="43">
        <v>13.24</v>
      </c>
      <c r="G3857" s="43">
        <v>1103.68</v>
      </c>
      <c r="H3857" s="19">
        <f t="shared" si="60"/>
        <v>9</v>
      </c>
    </row>
    <row r="3858" spans="1:8" x14ac:dyDescent="0.25">
      <c r="A3858" s="40" t="s">
        <v>7741</v>
      </c>
      <c r="B3858" s="40"/>
      <c r="C3858" s="41" t="s">
        <v>7742</v>
      </c>
      <c r="D3858" s="42" t="s">
        <v>21</v>
      </c>
      <c r="E3858" s="43">
        <v>2425.9499999999998</v>
      </c>
      <c r="F3858" s="43">
        <v>15.45</v>
      </c>
      <c r="G3858" s="43">
        <v>2441.4</v>
      </c>
      <c r="H3858" s="19">
        <f t="shared" si="60"/>
        <v>9</v>
      </c>
    </row>
    <row r="3859" spans="1:8" x14ac:dyDescent="0.25">
      <c r="A3859" s="40" t="s">
        <v>7743</v>
      </c>
      <c r="B3859" s="40"/>
      <c r="C3859" s="41" t="s">
        <v>7744</v>
      </c>
      <c r="D3859" s="42" t="s">
        <v>21</v>
      </c>
      <c r="E3859" s="43">
        <v>123.62</v>
      </c>
      <c r="F3859" s="43">
        <v>6.51</v>
      </c>
      <c r="G3859" s="43">
        <v>130.13</v>
      </c>
      <c r="H3859" s="19">
        <f t="shared" si="60"/>
        <v>9</v>
      </c>
    </row>
    <row r="3860" spans="1:8" x14ac:dyDescent="0.25">
      <c r="A3860" s="40" t="s">
        <v>7745</v>
      </c>
      <c r="B3860" s="40"/>
      <c r="C3860" s="41" t="s">
        <v>7746</v>
      </c>
      <c r="D3860" s="42" t="s">
        <v>21</v>
      </c>
      <c r="E3860" s="43">
        <v>215.14</v>
      </c>
      <c r="F3860" s="43">
        <v>65.66</v>
      </c>
      <c r="G3860" s="43">
        <v>280.8</v>
      </c>
      <c r="H3860" s="19">
        <f t="shared" si="60"/>
        <v>9</v>
      </c>
    </row>
    <row r="3861" spans="1:8" x14ac:dyDescent="0.25">
      <c r="A3861" s="40" t="s">
        <v>7747</v>
      </c>
      <c r="B3861" s="40"/>
      <c r="C3861" s="41" t="s">
        <v>7748</v>
      </c>
      <c r="D3861" s="42" t="s">
        <v>21</v>
      </c>
      <c r="E3861" s="43">
        <v>1482.48</v>
      </c>
      <c r="F3861" s="43">
        <v>44.95</v>
      </c>
      <c r="G3861" s="43">
        <v>1527.43</v>
      </c>
      <c r="H3861" s="19">
        <f t="shared" si="60"/>
        <v>9</v>
      </c>
    </row>
    <row r="3862" spans="1:8" x14ac:dyDescent="0.25">
      <c r="A3862" s="40" t="s">
        <v>7749</v>
      </c>
      <c r="B3862" s="40"/>
      <c r="C3862" s="41" t="s">
        <v>7750</v>
      </c>
      <c r="D3862" s="42" t="s">
        <v>21</v>
      </c>
      <c r="E3862" s="43">
        <v>361.29</v>
      </c>
      <c r="F3862" s="43">
        <v>32.53</v>
      </c>
      <c r="G3862" s="43">
        <v>393.82</v>
      </c>
      <c r="H3862" s="19">
        <f t="shared" si="60"/>
        <v>9</v>
      </c>
    </row>
    <row r="3863" spans="1:8" x14ac:dyDescent="0.25">
      <c r="A3863" s="40" t="s">
        <v>7751</v>
      </c>
      <c r="B3863" s="40"/>
      <c r="C3863" s="41" t="s">
        <v>7752</v>
      </c>
      <c r="D3863" s="42" t="s">
        <v>21</v>
      </c>
      <c r="E3863" s="43">
        <v>179.58</v>
      </c>
      <c r="F3863" s="43">
        <v>65.66</v>
      </c>
      <c r="G3863" s="43">
        <v>245.24</v>
      </c>
      <c r="H3863" s="19">
        <f t="shared" si="60"/>
        <v>9</v>
      </c>
    </row>
    <row r="3864" spans="1:8" ht="30" x14ac:dyDescent="0.25">
      <c r="A3864" s="40" t="s">
        <v>7753</v>
      </c>
      <c r="B3864" s="40"/>
      <c r="C3864" s="41" t="s">
        <v>7754</v>
      </c>
      <c r="D3864" s="42" t="s">
        <v>21</v>
      </c>
      <c r="E3864" s="43">
        <v>67.13</v>
      </c>
      <c r="F3864" s="43">
        <v>71.64</v>
      </c>
      <c r="G3864" s="43">
        <v>138.77000000000001</v>
      </c>
      <c r="H3864" s="19">
        <f t="shared" si="60"/>
        <v>9</v>
      </c>
    </row>
    <row r="3865" spans="1:8" x14ac:dyDescent="0.25">
      <c r="A3865" s="40" t="s">
        <v>7755</v>
      </c>
      <c r="B3865" s="40"/>
      <c r="C3865" s="41" t="s">
        <v>7756</v>
      </c>
      <c r="D3865" s="42" t="s">
        <v>21</v>
      </c>
      <c r="E3865" s="43">
        <v>1121.98</v>
      </c>
      <c r="F3865" s="43">
        <v>65.66</v>
      </c>
      <c r="G3865" s="43">
        <v>1187.6400000000001</v>
      </c>
      <c r="H3865" s="19">
        <f t="shared" si="60"/>
        <v>9</v>
      </c>
    </row>
    <row r="3866" spans="1:8" ht="30" x14ac:dyDescent="0.25">
      <c r="A3866" s="40" t="s">
        <v>7757</v>
      </c>
      <c r="B3866" s="40"/>
      <c r="C3866" s="41" t="s">
        <v>7758</v>
      </c>
      <c r="D3866" s="42" t="s">
        <v>21</v>
      </c>
      <c r="E3866" s="43">
        <v>1058.69</v>
      </c>
      <c r="F3866" s="43">
        <v>65.66</v>
      </c>
      <c r="G3866" s="43">
        <v>1124.3499999999999</v>
      </c>
      <c r="H3866" s="19">
        <f t="shared" si="60"/>
        <v>9</v>
      </c>
    </row>
    <row r="3867" spans="1:8" ht="30" x14ac:dyDescent="0.25">
      <c r="A3867" s="40" t="s">
        <v>7759</v>
      </c>
      <c r="B3867" s="40"/>
      <c r="C3867" s="41" t="s">
        <v>7760</v>
      </c>
      <c r="D3867" s="42" t="s">
        <v>21</v>
      </c>
      <c r="E3867" s="43">
        <v>1943.47</v>
      </c>
      <c r="F3867" s="43">
        <v>65.66</v>
      </c>
      <c r="G3867" s="43">
        <v>2009.13</v>
      </c>
      <c r="H3867" s="19">
        <f t="shared" si="60"/>
        <v>9</v>
      </c>
    </row>
    <row r="3868" spans="1:8" x14ac:dyDescent="0.25">
      <c r="A3868" s="40" t="s">
        <v>7761</v>
      </c>
      <c r="B3868" s="40"/>
      <c r="C3868" s="41" t="s">
        <v>7762</v>
      </c>
      <c r="D3868" s="42" t="s">
        <v>21</v>
      </c>
      <c r="E3868" s="43">
        <v>4311.6499999999996</v>
      </c>
      <c r="F3868" s="43">
        <v>298.83</v>
      </c>
      <c r="G3868" s="43">
        <v>4610.4799999999996</v>
      </c>
      <c r="H3868" s="19">
        <f t="shared" si="60"/>
        <v>9</v>
      </c>
    </row>
    <row r="3869" spans="1:8" x14ac:dyDescent="0.25">
      <c r="A3869" s="40" t="s">
        <v>7763</v>
      </c>
      <c r="B3869" s="40"/>
      <c r="C3869" s="41" t="s">
        <v>7764</v>
      </c>
      <c r="D3869" s="42" t="s">
        <v>21</v>
      </c>
      <c r="E3869" s="43">
        <v>3148.54</v>
      </c>
      <c r="F3869" s="43">
        <v>175.15</v>
      </c>
      <c r="G3869" s="43">
        <v>3323.69</v>
      </c>
      <c r="H3869" s="19">
        <f t="shared" si="60"/>
        <v>9</v>
      </c>
    </row>
    <row r="3870" spans="1:8" x14ac:dyDescent="0.25">
      <c r="A3870" s="40" t="s">
        <v>7765</v>
      </c>
      <c r="B3870" s="40"/>
      <c r="C3870" s="41" t="s">
        <v>7766</v>
      </c>
      <c r="D3870" s="42" t="s">
        <v>21</v>
      </c>
      <c r="E3870" s="43">
        <v>3554.04</v>
      </c>
      <c r="F3870" s="43">
        <v>175.15</v>
      </c>
      <c r="G3870" s="43">
        <v>3729.19</v>
      </c>
      <c r="H3870" s="19">
        <f t="shared" si="60"/>
        <v>9</v>
      </c>
    </row>
    <row r="3871" spans="1:8" x14ac:dyDescent="0.25">
      <c r="A3871" s="40" t="s">
        <v>7767</v>
      </c>
      <c r="B3871" s="40"/>
      <c r="C3871" s="41" t="s">
        <v>7768</v>
      </c>
      <c r="D3871" s="42" t="s">
        <v>21</v>
      </c>
      <c r="E3871" s="43">
        <v>957.66</v>
      </c>
      <c r="F3871" s="43">
        <v>200.94</v>
      </c>
      <c r="G3871" s="43">
        <v>1158.5999999999999</v>
      </c>
      <c r="H3871" s="19">
        <f t="shared" si="60"/>
        <v>9</v>
      </c>
    </row>
    <row r="3872" spans="1:8" x14ac:dyDescent="0.25">
      <c r="A3872" s="40" t="s">
        <v>7769</v>
      </c>
      <c r="B3872" s="40"/>
      <c r="C3872" s="41" t="s">
        <v>7770</v>
      </c>
      <c r="D3872" s="42"/>
      <c r="E3872" s="43"/>
      <c r="F3872" s="43"/>
      <c r="G3872" s="43"/>
      <c r="H3872" s="19">
        <f t="shared" si="60"/>
        <v>5</v>
      </c>
    </row>
    <row r="3873" spans="1:8" x14ac:dyDescent="0.25">
      <c r="A3873" s="40" t="s">
        <v>7771</v>
      </c>
      <c r="B3873" s="40"/>
      <c r="C3873" s="41" t="s">
        <v>7772</v>
      </c>
      <c r="D3873" s="42" t="s">
        <v>334</v>
      </c>
      <c r="E3873" s="43">
        <v>1077.78</v>
      </c>
      <c r="F3873" s="43">
        <v>11.39</v>
      </c>
      <c r="G3873" s="43">
        <v>1089.17</v>
      </c>
      <c r="H3873" s="19">
        <f t="shared" si="60"/>
        <v>9</v>
      </c>
    </row>
    <row r="3874" spans="1:8" x14ac:dyDescent="0.25">
      <c r="A3874" s="40" t="s">
        <v>7773</v>
      </c>
      <c r="B3874" s="40"/>
      <c r="C3874" s="41" t="s">
        <v>7774</v>
      </c>
      <c r="D3874" s="42" t="s">
        <v>334</v>
      </c>
      <c r="E3874" s="43">
        <v>1314.91</v>
      </c>
      <c r="F3874" s="43">
        <v>11.39</v>
      </c>
      <c r="G3874" s="43">
        <v>1326.3</v>
      </c>
      <c r="H3874" s="19">
        <f t="shared" si="60"/>
        <v>9</v>
      </c>
    </row>
    <row r="3875" spans="1:8" ht="30" x14ac:dyDescent="0.25">
      <c r="A3875" s="40" t="s">
        <v>7775</v>
      </c>
      <c r="B3875" s="40"/>
      <c r="C3875" s="41" t="s">
        <v>7776</v>
      </c>
      <c r="D3875" s="42" t="s">
        <v>334</v>
      </c>
      <c r="E3875" s="43">
        <v>1284.77</v>
      </c>
      <c r="F3875" s="43">
        <v>460.62</v>
      </c>
      <c r="G3875" s="43">
        <v>1745.39</v>
      </c>
      <c r="H3875" s="19">
        <f t="shared" si="60"/>
        <v>9</v>
      </c>
    </row>
    <row r="3876" spans="1:8" ht="30" x14ac:dyDescent="0.25">
      <c r="A3876" s="40" t="s">
        <v>7777</v>
      </c>
      <c r="B3876" s="40"/>
      <c r="C3876" s="41" t="s">
        <v>7778</v>
      </c>
      <c r="D3876" s="42" t="s">
        <v>334</v>
      </c>
      <c r="E3876" s="43">
        <v>1447.23</v>
      </c>
      <c r="F3876" s="43">
        <v>491.13</v>
      </c>
      <c r="G3876" s="43">
        <v>1938.36</v>
      </c>
      <c r="H3876" s="19">
        <f t="shared" si="60"/>
        <v>9</v>
      </c>
    </row>
    <row r="3877" spans="1:8" ht="30" x14ac:dyDescent="0.25">
      <c r="A3877" s="40" t="s">
        <v>7779</v>
      </c>
      <c r="B3877" s="40"/>
      <c r="C3877" s="41" t="s">
        <v>7780</v>
      </c>
      <c r="D3877" s="42" t="s">
        <v>334</v>
      </c>
      <c r="E3877" s="43">
        <v>1717.85</v>
      </c>
      <c r="F3877" s="43">
        <v>552.14</v>
      </c>
      <c r="G3877" s="43">
        <v>2269.9899999999998</v>
      </c>
      <c r="H3877" s="19">
        <f t="shared" si="60"/>
        <v>9</v>
      </c>
    </row>
    <row r="3878" spans="1:8" ht="30" x14ac:dyDescent="0.25">
      <c r="A3878" s="40" t="s">
        <v>7781</v>
      </c>
      <c r="B3878" s="40"/>
      <c r="C3878" s="41" t="s">
        <v>7782</v>
      </c>
      <c r="D3878" s="42" t="s">
        <v>334</v>
      </c>
      <c r="E3878" s="43">
        <v>2295.59</v>
      </c>
      <c r="F3878" s="43">
        <v>582.64</v>
      </c>
      <c r="G3878" s="43">
        <v>2878.23</v>
      </c>
      <c r="H3878" s="19">
        <f t="shared" si="60"/>
        <v>9</v>
      </c>
    </row>
    <row r="3879" spans="1:8" x14ac:dyDescent="0.25">
      <c r="A3879" s="40" t="s">
        <v>7783</v>
      </c>
      <c r="B3879" s="40"/>
      <c r="C3879" s="41" t="s">
        <v>7784</v>
      </c>
      <c r="D3879" s="42" t="s">
        <v>592</v>
      </c>
      <c r="E3879" s="43">
        <v>23.04</v>
      </c>
      <c r="F3879" s="43">
        <v>25.22</v>
      </c>
      <c r="G3879" s="43">
        <v>48.26</v>
      </c>
      <c r="H3879" s="19">
        <f t="shared" si="60"/>
        <v>9</v>
      </c>
    </row>
    <row r="3880" spans="1:8" x14ac:dyDescent="0.25">
      <c r="A3880" s="40" t="s">
        <v>7785</v>
      </c>
      <c r="B3880" s="40"/>
      <c r="C3880" s="41" t="s">
        <v>7786</v>
      </c>
      <c r="D3880" s="42" t="s">
        <v>21</v>
      </c>
      <c r="E3880" s="43">
        <v>195.41</v>
      </c>
      <c r="F3880" s="43">
        <v>14.11</v>
      </c>
      <c r="G3880" s="43">
        <v>209.52</v>
      </c>
      <c r="H3880" s="19">
        <f t="shared" si="60"/>
        <v>9</v>
      </c>
    </row>
    <row r="3881" spans="1:8" ht="30" x14ac:dyDescent="0.25">
      <c r="A3881" s="40" t="s">
        <v>7787</v>
      </c>
      <c r="B3881" s="40"/>
      <c r="C3881" s="41" t="s">
        <v>7788</v>
      </c>
      <c r="D3881" s="42"/>
      <c r="E3881" s="43"/>
      <c r="F3881" s="43"/>
      <c r="G3881" s="43"/>
      <c r="H3881" s="19">
        <f t="shared" si="60"/>
        <v>2</v>
      </c>
    </row>
    <row r="3882" spans="1:8" x14ac:dyDescent="0.25">
      <c r="A3882" s="40" t="s">
        <v>7789</v>
      </c>
      <c r="B3882" s="40"/>
      <c r="C3882" s="41" t="s">
        <v>7790</v>
      </c>
      <c r="D3882" s="42"/>
      <c r="E3882" s="43"/>
      <c r="F3882" s="43"/>
      <c r="G3882" s="43"/>
      <c r="H3882" s="19">
        <f t="shared" si="60"/>
        <v>5</v>
      </c>
    </row>
    <row r="3883" spans="1:8" ht="30" x14ac:dyDescent="0.25">
      <c r="A3883" s="40" t="s">
        <v>7791</v>
      </c>
      <c r="B3883" s="40"/>
      <c r="C3883" s="41" t="s">
        <v>7792</v>
      </c>
      <c r="D3883" s="42" t="s">
        <v>21</v>
      </c>
      <c r="E3883" s="43">
        <v>6122.3</v>
      </c>
      <c r="F3883" s="43">
        <v>21.69</v>
      </c>
      <c r="G3883" s="43">
        <v>6143.99</v>
      </c>
      <c r="H3883" s="19">
        <f t="shared" si="60"/>
        <v>9</v>
      </c>
    </row>
    <row r="3884" spans="1:8" x14ac:dyDescent="0.25">
      <c r="A3884" s="40" t="s">
        <v>7793</v>
      </c>
      <c r="B3884" s="40"/>
      <c r="C3884" s="41" t="s">
        <v>7794</v>
      </c>
      <c r="D3884" s="42" t="s">
        <v>131</v>
      </c>
      <c r="E3884" s="43">
        <v>2194.0700000000002</v>
      </c>
      <c r="F3884" s="43"/>
      <c r="G3884" s="43">
        <v>2194.0700000000002</v>
      </c>
      <c r="H3884" s="19">
        <f t="shared" si="60"/>
        <v>9</v>
      </c>
    </row>
    <row r="3885" spans="1:8" ht="30" x14ac:dyDescent="0.25">
      <c r="A3885" s="40" t="s">
        <v>7795</v>
      </c>
      <c r="B3885" s="40"/>
      <c r="C3885" s="41" t="s">
        <v>7796</v>
      </c>
      <c r="D3885" s="42" t="s">
        <v>131</v>
      </c>
      <c r="E3885" s="43">
        <v>2605.15</v>
      </c>
      <c r="F3885" s="43"/>
      <c r="G3885" s="43">
        <v>2605.15</v>
      </c>
      <c r="H3885" s="19">
        <f t="shared" si="60"/>
        <v>9</v>
      </c>
    </row>
    <row r="3886" spans="1:8" x14ac:dyDescent="0.25">
      <c r="A3886" s="40" t="s">
        <v>7797</v>
      </c>
      <c r="B3886" s="40"/>
      <c r="C3886" s="41" t="s">
        <v>7798</v>
      </c>
      <c r="D3886" s="42"/>
      <c r="E3886" s="43"/>
      <c r="F3886" s="43"/>
      <c r="G3886" s="43"/>
      <c r="H3886" s="19">
        <f t="shared" si="60"/>
        <v>5</v>
      </c>
    </row>
    <row r="3887" spans="1:8" ht="30" x14ac:dyDescent="0.25">
      <c r="A3887" s="40" t="s">
        <v>7799</v>
      </c>
      <c r="B3887" s="40"/>
      <c r="C3887" s="41" t="s">
        <v>7800</v>
      </c>
      <c r="D3887" s="42" t="s">
        <v>73</v>
      </c>
      <c r="E3887" s="43">
        <v>10615.42</v>
      </c>
      <c r="F3887" s="43"/>
      <c r="G3887" s="43">
        <v>10615.42</v>
      </c>
      <c r="H3887" s="19">
        <f t="shared" si="60"/>
        <v>9</v>
      </c>
    </row>
    <row r="3888" spans="1:8" ht="30" x14ac:dyDescent="0.25">
      <c r="A3888" s="40" t="s">
        <v>7801</v>
      </c>
      <c r="B3888" s="40"/>
      <c r="C3888" s="41" t="s">
        <v>7802</v>
      </c>
      <c r="D3888" s="42" t="s">
        <v>73</v>
      </c>
      <c r="E3888" s="43">
        <v>8859.23</v>
      </c>
      <c r="F3888" s="43"/>
      <c r="G3888" s="43">
        <v>8859.23</v>
      </c>
      <c r="H3888" s="19">
        <f t="shared" si="60"/>
        <v>9</v>
      </c>
    </row>
    <row r="3889" spans="1:8" ht="30" x14ac:dyDescent="0.25">
      <c r="A3889" s="40" t="s">
        <v>7803</v>
      </c>
      <c r="B3889" s="40"/>
      <c r="C3889" s="41" t="s">
        <v>7804</v>
      </c>
      <c r="D3889" s="42" t="s">
        <v>73</v>
      </c>
      <c r="E3889" s="43">
        <v>4549.53</v>
      </c>
      <c r="F3889" s="43"/>
      <c r="G3889" s="43">
        <v>4549.53</v>
      </c>
      <c r="H3889" s="19">
        <f t="shared" si="60"/>
        <v>9</v>
      </c>
    </row>
    <row r="3890" spans="1:8" x14ac:dyDescent="0.25">
      <c r="A3890" s="40" t="s">
        <v>7805</v>
      </c>
      <c r="B3890" s="40"/>
      <c r="C3890" s="41" t="s">
        <v>7806</v>
      </c>
      <c r="D3890" s="42"/>
      <c r="E3890" s="43"/>
      <c r="F3890" s="43"/>
      <c r="G3890" s="43"/>
      <c r="H3890" s="19">
        <f t="shared" si="60"/>
        <v>2</v>
      </c>
    </row>
    <row r="3891" spans="1:8" x14ac:dyDescent="0.25">
      <c r="A3891" s="40" t="s">
        <v>7807</v>
      </c>
      <c r="B3891" s="40"/>
      <c r="C3891" s="41" t="s">
        <v>7808</v>
      </c>
      <c r="D3891" s="42"/>
      <c r="E3891" s="43"/>
      <c r="F3891" s="43"/>
      <c r="G3891" s="43"/>
      <c r="H3891" s="19">
        <f t="shared" si="60"/>
        <v>5</v>
      </c>
    </row>
    <row r="3892" spans="1:8" x14ac:dyDescent="0.25">
      <c r="A3892" s="40" t="s">
        <v>7809</v>
      </c>
      <c r="B3892" s="40"/>
      <c r="C3892" s="41" t="s">
        <v>7810</v>
      </c>
      <c r="D3892" s="42" t="s">
        <v>73</v>
      </c>
      <c r="E3892" s="43">
        <v>1984.51</v>
      </c>
      <c r="F3892" s="43"/>
      <c r="G3892" s="43">
        <v>1984.51</v>
      </c>
      <c r="H3892" s="19">
        <f t="shared" si="60"/>
        <v>9</v>
      </c>
    </row>
    <row r="3893" spans="1:8" x14ac:dyDescent="0.25">
      <c r="A3893" s="40" t="s">
        <v>7811</v>
      </c>
      <c r="B3893" s="40"/>
      <c r="C3893" s="41" t="s">
        <v>7812</v>
      </c>
      <c r="D3893" s="42"/>
      <c r="E3893" s="43"/>
      <c r="F3893" s="43"/>
      <c r="G3893" s="43"/>
      <c r="H3893" s="19">
        <f t="shared" si="60"/>
        <v>5</v>
      </c>
    </row>
    <row r="3894" spans="1:8" x14ac:dyDescent="0.25">
      <c r="A3894" s="40" t="s">
        <v>7813</v>
      </c>
      <c r="B3894" s="40"/>
      <c r="C3894" s="41" t="s">
        <v>7814</v>
      </c>
      <c r="D3894" s="42" t="s">
        <v>73</v>
      </c>
      <c r="E3894" s="43">
        <v>2371.7199999999998</v>
      </c>
      <c r="F3894" s="43"/>
      <c r="G3894" s="43">
        <v>2371.7199999999998</v>
      </c>
      <c r="H3894" s="19">
        <f t="shared" si="60"/>
        <v>9</v>
      </c>
    </row>
    <row r="3895" spans="1:8" ht="30" x14ac:dyDescent="0.25">
      <c r="A3895" s="40" t="s">
        <v>7815</v>
      </c>
      <c r="B3895" s="40"/>
      <c r="C3895" s="41" t="s">
        <v>7816</v>
      </c>
      <c r="D3895" s="42"/>
      <c r="E3895" s="43"/>
      <c r="F3895" s="43"/>
      <c r="G3895" s="43"/>
      <c r="H3895" s="19">
        <f t="shared" si="60"/>
        <v>2</v>
      </c>
    </row>
    <row r="3896" spans="1:8" x14ac:dyDescent="0.25">
      <c r="A3896" s="40" t="s">
        <v>7817</v>
      </c>
      <c r="B3896" s="40"/>
      <c r="C3896" s="41" t="s">
        <v>7818</v>
      </c>
      <c r="D3896" s="42"/>
      <c r="E3896" s="43"/>
      <c r="F3896" s="43"/>
      <c r="G3896" s="43"/>
      <c r="H3896" s="19">
        <f t="shared" si="60"/>
        <v>5</v>
      </c>
    </row>
    <row r="3897" spans="1:8" ht="30" x14ac:dyDescent="0.25">
      <c r="A3897" s="40" t="s">
        <v>7819</v>
      </c>
      <c r="B3897" s="40"/>
      <c r="C3897" s="41" t="s">
        <v>7820</v>
      </c>
      <c r="D3897" s="42" t="s">
        <v>21</v>
      </c>
      <c r="E3897" s="43">
        <v>908.17</v>
      </c>
      <c r="F3897" s="43">
        <v>13.01</v>
      </c>
      <c r="G3897" s="43">
        <v>921.18</v>
      </c>
      <c r="H3897" s="19">
        <f t="shared" si="60"/>
        <v>9</v>
      </c>
    </row>
    <row r="3898" spans="1:8" x14ac:dyDescent="0.25">
      <c r="A3898" s="40" t="s">
        <v>7821</v>
      </c>
      <c r="B3898" s="40"/>
      <c r="C3898" s="41" t="s">
        <v>7822</v>
      </c>
      <c r="D3898" s="42" t="s">
        <v>21</v>
      </c>
      <c r="E3898" s="43">
        <v>12063.49</v>
      </c>
      <c r="F3898" s="43"/>
      <c r="G3898" s="43">
        <v>12063.49</v>
      </c>
      <c r="H3898" s="19">
        <f t="shared" si="60"/>
        <v>9</v>
      </c>
    </row>
    <row r="3899" spans="1:8" x14ac:dyDescent="0.25">
      <c r="A3899" s="40" t="s">
        <v>7823</v>
      </c>
      <c r="B3899" s="40"/>
      <c r="C3899" s="41" t="s">
        <v>7824</v>
      </c>
      <c r="D3899" s="42" t="s">
        <v>334</v>
      </c>
      <c r="E3899" s="43">
        <v>184.65</v>
      </c>
      <c r="F3899" s="43">
        <v>43.37</v>
      </c>
      <c r="G3899" s="43">
        <v>228.02</v>
      </c>
      <c r="H3899" s="19">
        <f t="shared" si="60"/>
        <v>9</v>
      </c>
    </row>
    <row r="3900" spans="1:8" ht="30" x14ac:dyDescent="0.25">
      <c r="A3900" s="40" t="s">
        <v>7825</v>
      </c>
      <c r="B3900" s="40"/>
      <c r="C3900" s="41" t="s">
        <v>7826</v>
      </c>
      <c r="D3900" s="42" t="s">
        <v>334</v>
      </c>
      <c r="E3900" s="43">
        <v>3325.69</v>
      </c>
      <c r="F3900" s="43"/>
      <c r="G3900" s="43">
        <v>3325.69</v>
      </c>
      <c r="H3900" s="19">
        <f t="shared" si="60"/>
        <v>9</v>
      </c>
    </row>
    <row r="3901" spans="1:8" ht="30" x14ac:dyDescent="0.25">
      <c r="A3901" s="40" t="s">
        <v>7827</v>
      </c>
      <c r="B3901" s="40"/>
      <c r="C3901" s="41" t="s">
        <v>7828</v>
      </c>
      <c r="D3901" s="42" t="s">
        <v>334</v>
      </c>
      <c r="E3901" s="43">
        <v>5937.01</v>
      </c>
      <c r="F3901" s="43"/>
      <c r="G3901" s="43">
        <v>5937.01</v>
      </c>
      <c r="H3901" s="19">
        <f t="shared" si="60"/>
        <v>9</v>
      </c>
    </row>
    <row r="3902" spans="1:8" x14ac:dyDescent="0.25">
      <c r="A3902" s="40" t="s">
        <v>7829</v>
      </c>
      <c r="B3902" s="40"/>
      <c r="C3902" s="41" t="s">
        <v>7830</v>
      </c>
      <c r="D3902" s="42" t="s">
        <v>334</v>
      </c>
      <c r="E3902" s="43">
        <v>1394.7</v>
      </c>
      <c r="F3902" s="43">
        <v>108.43</v>
      </c>
      <c r="G3902" s="43">
        <v>1503.13</v>
      </c>
      <c r="H3902" s="19">
        <f t="shared" si="60"/>
        <v>9</v>
      </c>
    </row>
    <row r="3903" spans="1:8" x14ac:dyDescent="0.25">
      <c r="A3903" s="40" t="s">
        <v>7831</v>
      </c>
      <c r="B3903" s="40"/>
      <c r="C3903" s="41" t="s">
        <v>7832</v>
      </c>
      <c r="D3903" s="42" t="s">
        <v>21</v>
      </c>
      <c r="E3903" s="43">
        <v>2853.94</v>
      </c>
      <c r="F3903" s="43">
        <v>13.01</v>
      </c>
      <c r="G3903" s="43">
        <v>2866.95</v>
      </c>
      <c r="H3903" s="19">
        <f t="shared" si="60"/>
        <v>9</v>
      </c>
    </row>
    <row r="3904" spans="1:8" ht="30" x14ac:dyDescent="0.25">
      <c r="A3904" s="40" t="s">
        <v>7833</v>
      </c>
      <c r="B3904" s="40"/>
      <c r="C3904" s="41" t="s">
        <v>7834</v>
      </c>
      <c r="D3904" s="42" t="s">
        <v>334</v>
      </c>
      <c r="E3904" s="43">
        <v>3250.07</v>
      </c>
      <c r="F3904" s="43">
        <v>592.17999999999995</v>
      </c>
      <c r="G3904" s="43">
        <v>3842.25</v>
      </c>
      <c r="H3904" s="19">
        <f t="shared" si="60"/>
        <v>9</v>
      </c>
    </row>
    <row r="3905" spans="1:8" ht="30" x14ac:dyDescent="0.25">
      <c r="A3905" s="40" t="s">
        <v>7835</v>
      </c>
      <c r="B3905" s="40"/>
      <c r="C3905" s="41" t="s">
        <v>7836</v>
      </c>
      <c r="D3905" s="42"/>
      <c r="E3905" s="43"/>
      <c r="F3905" s="43"/>
      <c r="G3905" s="43"/>
      <c r="H3905" s="19">
        <f t="shared" si="60"/>
        <v>5</v>
      </c>
    </row>
    <row r="3906" spans="1:8" ht="45" x14ac:dyDescent="0.25">
      <c r="A3906" s="40" t="s">
        <v>7837</v>
      </c>
      <c r="B3906" s="40"/>
      <c r="C3906" s="41" t="s">
        <v>7838</v>
      </c>
      <c r="D3906" s="42" t="s">
        <v>21</v>
      </c>
      <c r="E3906" s="43">
        <v>4017</v>
      </c>
      <c r="F3906" s="43">
        <v>965.52</v>
      </c>
      <c r="G3906" s="43">
        <v>4982.5200000000004</v>
      </c>
      <c r="H3906" s="19">
        <f t="shared" si="60"/>
        <v>9</v>
      </c>
    </row>
    <row r="3907" spans="1:8" x14ac:dyDescent="0.25">
      <c r="A3907" s="40" t="s">
        <v>7839</v>
      </c>
      <c r="B3907" s="40"/>
      <c r="C3907" s="41" t="s">
        <v>7840</v>
      </c>
      <c r="D3907" s="42" t="s">
        <v>21</v>
      </c>
      <c r="E3907" s="43">
        <v>878.76</v>
      </c>
      <c r="F3907" s="43">
        <v>301.73</v>
      </c>
      <c r="G3907" s="43">
        <v>1180.49</v>
      </c>
      <c r="H3907" s="19">
        <f t="shared" si="60"/>
        <v>9</v>
      </c>
    </row>
    <row r="3908" spans="1:8" x14ac:dyDescent="0.25">
      <c r="A3908" s="40" t="s">
        <v>7841</v>
      </c>
      <c r="B3908" s="40"/>
      <c r="C3908" s="41" t="s">
        <v>7842</v>
      </c>
      <c r="D3908" s="42" t="s">
        <v>21</v>
      </c>
      <c r="E3908" s="43">
        <v>1383.48</v>
      </c>
      <c r="F3908" s="43">
        <v>301.73</v>
      </c>
      <c r="G3908" s="43">
        <v>1685.21</v>
      </c>
      <c r="H3908" s="19">
        <f t="shared" si="60"/>
        <v>9</v>
      </c>
    </row>
    <row r="3909" spans="1:8" x14ac:dyDescent="0.25">
      <c r="A3909" s="40" t="s">
        <v>7843</v>
      </c>
      <c r="B3909" s="40"/>
      <c r="C3909" s="41" t="s">
        <v>7844</v>
      </c>
      <c r="D3909" s="42" t="s">
        <v>21</v>
      </c>
      <c r="E3909" s="43">
        <v>1355.17</v>
      </c>
      <c r="F3909" s="43">
        <v>301.73</v>
      </c>
      <c r="G3909" s="43">
        <v>1656.9</v>
      </c>
      <c r="H3909" s="19">
        <f t="shared" si="60"/>
        <v>9</v>
      </c>
    </row>
    <row r="3910" spans="1:8" x14ac:dyDescent="0.25">
      <c r="A3910" s="40" t="s">
        <v>7845</v>
      </c>
      <c r="B3910" s="40"/>
      <c r="C3910" s="41" t="s">
        <v>7846</v>
      </c>
      <c r="D3910" s="42" t="s">
        <v>21</v>
      </c>
      <c r="E3910" s="43">
        <v>2762.38</v>
      </c>
      <c r="F3910" s="43">
        <v>603.45000000000005</v>
      </c>
      <c r="G3910" s="43">
        <v>3365.83</v>
      </c>
      <c r="H3910" s="19">
        <f t="shared" si="60"/>
        <v>9</v>
      </c>
    </row>
    <row r="3911" spans="1:8" x14ac:dyDescent="0.25">
      <c r="A3911" s="40" t="s">
        <v>7847</v>
      </c>
      <c r="B3911" s="40"/>
      <c r="C3911" s="41" t="s">
        <v>7848</v>
      </c>
      <c r="D3911" s="42" t="s">
        <v>21</v>
      </c>
      <c r="E3911" s="43">
        <v>900</v>
      </c>
      <c r="F3911" s="43">
        <v>9.6199999999999992</v>
      </c>
      <c r="G3911" s="43">
        <v>909.62</v>
      </c>
      <c r="H3911" s="19">
        <f t="shared" si="60"/>
        <v>9</v>
      </c>
    </row>
    <row r="3912" spans="1:8" x14ac:dyDescent="0.25">
      <c r="A3912" s="40" t="s">
        <v>7849</v>
      </c>
      <c r="B3912" s="40"/>
      <c r="C3912" s="41" t="s">
        <v>7850</v>
      </c>
      <c r="D3912" s="42" t="s">
        <v>21</v>
      </c>
      <c r="E3912" s="43">
        <v>13.51</v>
      </c>
      <c r="F3912" s="43">
        <v>21.69</v>
      </c>
      <c r="G3912" s="43">
        <v>35.200000000000003</v>
      </c>
      <c r="H3912" s="19">
        <f t="shared" si="60"/>
        <v>9</v>
      </c>
    </row>
    <row r="3913" spans="1:8" ht="30" x14ac:dyDescent="0.25">
      <c r="A3913" s="40" t="s">
        <v>7851</v>
      </c>
      <c r="B3913" s="40"/>
      <c r="C3913" s="41" t="s">
        <v>7852</v>
      </c>
      <c r="D3913" s="42" t="s">
        <v>21</v>
      </c>
      <c r="E3913" s="43">
        <v>975.11</v>
      </c>
      <c r="F3913" s="43">
        <v>173.48</v>
      </c>
      <c r="G3913" s="43">
        <v>1148.5899999999999</v>
      </c>
      <c r="H3913" s="19">
        <f t="shared" ref="H3913:H3976" si="61">LEN(A3913)</f>
        <v>9</v>
      </c>
    </row>
    <row r="3914" spans="1:8" x14ac:dyDescent="0.25">
      <c r="A3914" s="40" t="s">
        <v>7853</v>
      </c>
      <c r="B3914" s="40"/>
      <c r="C3914" s="41" t="s">
        <v>7854</v>
      </c>
      <c r="D3914" s="42" t="s">
        <v>21</v>
      </c>
      <c r="E3914" s="43">
        <v>175.83</v>
      </c>
      <c r="F3914" s="43">
        <v>43.37</v>
      </c>
      <c r="G3914" s="43">
        <v>219.2</v>
      </c>
      <c r="H3914" s="19">
        <f t="shared" si="61"/>
        <v>9</v>
      </c>
    </row>
    <row r="3915" spans="1:8" x14ac:dyDescent="0.25">
      <c r="A3915" s="40" t="s">
        <v>7855</v>
      </c>
      <c r="B3915" s="40"/>
      <c r="C3915" s="41" t="s">
        <v>7856</v>
      </c>
      <c r="D3915" s="42" t="s">
        <v>21</v>
      </c>
      <c r="E3915" s="43">
        <v>482.44</v>
      </c>
      <c r="F3915" s="43">
        <v>13.01</v>
      </c>
      <c r="G3915" s="43">
        <v>495.45</v>
      </c>
      <c r="H3915" s="19">
        <f t="shared" si="61"/>
        <v>9</v>
      </c>
    </row>
    <row r="3916" spans="1:8" ht="30" x14ac:dyDescent="0.25">
      <c r="A3916" s="40" t="s">
        <v>7857</v>
      </c>
      <c r="B3916" s="40"/>
      <c r="C3916" s="41" t="s">
        <v>7858</v>
      </c>
      <c r="D3916" s="42" t="s">
        <v>21</v>
      </c>
      <c r="E3916" s="43">
        <v>1074.31</v>
      </c>
      <c r="F3916" s="43">
        <v>177.22</v>
      </c>
      <c r="G3916" s="43">
        <v>1251.53</v>
      </c>
      <c r="H3916" s="19">
        <f t="shared" si="61"/>
        <v>9</v>
      </c>
    </row>
    <row r="3917" spans="1:8" ht="30" x14ac:dyDescent="0.25">
      <c r="A3917" s="40" t="s">
        <v>7859</v>
      </c>
      <c r="B3917" s="40"/>
      <c r="C3917" s="41" t="s">
        <v>7860</v>
      </c>
      <c r="D3917" s="42" t="s">
        <v>21</v>
      </c>
      <c r="E3917" s="43">
        <v>4059.16</v>
      </c>
      <c r="F3917" s="43">
        <v>177.22</v>
      </c>
      <c r="G3917" s="43">
        <v>4236.38</v>
      </c>
      <c r="H3917" s="19">
        <f t="shared" si="61"/>
        <v>9</v>
      </c>
    </row>
    <row r="3918" spans="1:8" ht="30" x14ac:dyDescent="0.25">
      <c r="A3918" s="40" t="s">
        <v>7861</v>
      </c>
      <c r="B3918" s="40"/>
      <c r="C3918" s="41" t="s">
        <v>7862</v>
      </c>
      <c r="D3918" s="42" t="s">
        <v>21</v>
      </c>
      <c r="E3918" s="43">
        <v>11610.74</v>
      </c>
      <c r="F3918" s="43">
        <v>177.22</v>
      </c>
      <c r="G3918" s="43">
        <v>11787.96</v>
      </c>
      <c r="H3918" s="19">
        <f t="shared" si="61"/>
        <v>9</v>
      </c>
    </row>
    <row r="3919" spans="1:8" x14ac:dyDescent="0.25">
      <c r="A3919" s="40" t="s">
        <v>7863</v>
      </c>
      <c r="B3919" s="40"/>
      <c r="C3919" s="41" t="s">
        <v>7864</v>
      </c>
      <c r="D3919" s="42" t="s">
        <v>21</v>
      </c>
      <c r="E3919" s="43">
        <v>1336.98</v>
      </c>
      <c r="F3919" s="43">
        <v>3.21</v>
      </c>
      <c r="G3919" s="43">
        <v>1340.19</v>
      </c>
      <c r="H3919" s="19">
        <f t="shared" si="61"/>
        <v>9</v>
      </c>
    </row>
    <row r="3920" spans="1:8" ht="30" x14ac:dyDescent="0.25">
      <c r="A3920" s="40" t="s">
        <v>7865</v>
      </c>
      <c r="B3920" s="40"/>
      <c r="C3920" s="41" t="s">
        <v>7866</v>
      </c>
      <c r="D3920" s="42" t="s">
        <v>334</v>
      </c>
      <c r="E3920" s="43">
        <v>11885.8</v>
      </c>
      <c r="F3920" s="43">
        <v>229.16</v>
      </c>
      <c r="G3920" s="43">
        <v>12114.96</v>
      </c>
      <c r="H3920" s="19">
        <f t="shared" si="61"/>
        <v>9</v>
      </c>
    </row>
    <row r="3921" spans="1:8" ht="30" x14ac:dyDescent="0.25">
      <c r="A3921" s="40" t="s">
        <v>7867</v>
      </c>
      <c r="B3921" s="40"/>
      <c r="C3921" s="41" t="s">
        <v>7868</v>
      </c>
      <c r="D3921" s="42" t="s">
        <v>334</v>
      </c>
      <c r="E3921" s="43">
        <v>17966.96</v>
      </c>
      <c r="F3921" s="43">
        <v>229.16</v>
      </c>
      <c r="G3921" s="43">
        <v>18196.12</v>
      </c>
      <c r="H3921" s="19">
        <f t="shared" si="61"/>
        <v>9</v>
      </c>
    </row>
    <row r="3922" spans="1:8" ht="45" x14ac:dyDescent="0.25">
      <c r="A3922" s="40" t="s">
        <v>7869</v>
      </c>
      <c r="B3922" s="40"/>
      <c r="C3922" s="41" t="s">
        <v>7870</v>
      </c>
      <c r="D3922" s="42" t="s">
        <v>21</v>
      </c>
      <c r="E3922" s="43">
        <v>1416.2</v>
      </c>
      <c r="F3922" s="43">
        <v>152.77000000000001</v>
      </c>
      <c r="G3922" s="43">
        <v>1568.97</v>
      </c>
      <c r="H3922" s="19">
        <f t="shared" si="61"/>
        <v>9</v>
      </c>
    </row>
    <row r="3923" spans="1:8" ht="45" x14ac:dyDescent="0.25">
      <c r="A3923" s="40" t="s">
        <v>7871</v>
      </c>
      <c r="B3923" s="40"/>
      <c r="C3923" s="41" t="s">
        <v>7872</v>
      </c>
      <c r="D3923" s="42" t="s">
        <v>21</v>
      </c>
      <c r="E3923" s="43">
        <v>1789.35</v>
      </c>
      <c r="F3923" s="43">
        <v>229.16</v>
      </c>
      <c r="G3923" s="43">
        <v>2018.51</v>
      </c>
      <c r="H3923" s="19">
        <f t="shared" si="61"/>
        <v>9</v>
      </c>
    </row>
    <row r="3924" spans="1:8" ht="45" x14ac:dyDescent="0.25">
      <c r="A3924" s="40" t="s">
        <v>7873</v>
      </c>
      <c r="B3924" s="40"/>
      <c r="C3924" s="41" t="s">
        <v>7874</v>
      </c>
      <c r="D3924" s="42" t="s">
        <v>21</v>
      </c>
      <c r="E3924" s="43">
        <v>4376.58</v>
      </c>
      <c r="F3924" s="43">
        <v>301.73</v>
      </c>
      <c r="G3924" s="43">
        <v>4678.3100000000004</v>
      </c>
      <c r="H3924" s="19">
        <f t="shared" si="61"/>
        <v>9</v>
      </c>
    </row>
    <row r="3925" spans="1:8" x14ac:dyDescent="0.25">
      <c r="A3925" s="40" t="s">
        <v>7875</v>
      </c>
      <c r="B3925" s="40"/>
      <c r="C3925" s="41" t="s">
        <v>7876</v>
      </c>
      <c r="D3925" s="42"/>
      <c r="E3925" s="43"/>
      <c r="F3925" s="43"/>
      <c r="G3925" s="43"/>
      <c r="H3925" s="19">
        <f t="shared" si="61"/>
        <v>5</v>
      </c>
    </row>
    <row r="3926" spans="1:8" x14ac:dyDescent="0.25">
      <c r="A3926" s="40" t="s">
        <v>7877</v>
      </c>
      <c r="B3926" s="40"/>
      <c r="C3926" s="41" t="s">
        <v>7878</v>
      </c>
      <c r="D3926" s="42" t="s">
        <v>21</v>
      </c>
      <c r="E3926" s="43">
        <v>19.239999999999998</v>
      </c>
      <c r="F3926" s="43">
        <v>12.07</v>
      </c>
      <c r="G3926" s="43">
        <v>31.31</v>
      </c>
      <c r="H3926" s="19">
        <f t="shared" si="61"/>
        <v>9</v>
      </c>
    </row>
    <row r="3927" spans="1:8" x14ac:dyDescent="0.25">
      <c r="A3927" s="40" t="s">
        <v>7879</v>
      </c>
      <c r="B3927" s="40"/>
      <c r="C3927" s="41" t="s">
        <v>7880</v>
      </c>
      <c r="D3927" s="42" t="s">
        <v>21</v>
      </c>
      <c r="E3927" s="43">
        <v>34.770000000000003</v>
      </c>
      <c r="F3927" s="43">
        <v>12.07</v>
      </c>
      <c r="G3927" s="43">
        <v>46.84</v>
      </c>
      <c r="H3927" s="19">
        <f t="shared" si="61"/>
        <v>9</v>
      </c>
    </row>
    <row r="3928" spans="1:8" x14ac:dyDescent="0.25">
      <c r="A3928" s="40" t="s">
        <v>7881</v>
      </c>
      <c r="B3928" s="40"/>
      <c r="C3928" s="41" t="s">
        <v>7882</v>
      </c>
      <c r="D3928" s="42" t="s">
        <v>21</v>
      </c>
      <c r="E3928" s="43"/>
      <c r="F3928" s="43">
        <v>177.22</v>
      </c>
      <c r="G3928" s="43">
        <v>177.22</v>
      </c>
      <c r="H3928" s="19">
        <f t="shared" si="61"/>
        <v>9</v>
      </c>
    </row>
    <row r="3929" spans="1:8" x14ac:dyDescent="0.25">
      <c r="A3929" s="40" t="s">
        <v>7883</v>
      </c>
      <c r="B3929" s="40"/>
      <c r="C3929" s="41" t="s">
        <v>7884</v>
      </c>
      <c r="D3929" s="42" t="s">
        <v>21</v>
      </c>
      <c r="E3929" s="43"/>
      <c r="F3929" s="43">
        <v>177.22</v>
      </c>
      <c r="G3929" s="43">
        <v>177.22</v>
      </c>
      <c r="H3929" s="19">
        <f t="shared" si="61"/>
        <v>9</v>
      </c>
    </row>
    <row r="3930" spans="1:8" ht="30" x14ac:dyDescent="0.25">
      <c r="A3930" s="40" t="s">
        <v>7885</v>
      </c>
      <c r="B3930" s="40"/>
      <c r="C3930" s="41" t="s">
        <v>7886</v>
      </c>
      <c r="D3930" s="42" t="s">
        <v>21</v>
      </c>
      <c r="E3930" s="43">
        <v>14526.59</v>
      </c>
      <c r="F3930" s="43">
        <v>16.04</v>
      </c>
      <c r="G3930" s="43">
        <v>14542.63</v>
      </c>
      <c r="H3930" s="19">
        <f t="shared" si="61"/>
        <v>9</v>
      </c>
    </row>
    <row r="3931" spans="1:8" ht="30" x14ac:dyDescent="0.25">
      <c r="A3931" s="40" t="s">
        <v>7887</v>
      </c>
      <c r="B3931" s="40"/>
      <c r="C3931" s="41" t="s">
        <v>7888</v>
      </c>
      <c r="D3931" s="42" t="s">
        <v>21</v>
      </c>
      <c r="E3931" s="43">
        <v>2703.25</v>
      </c>
      <c r="F3931" s="43">
        <v>16.04</v>
      </c>
      <c r="G3931" s="43">
        <v>2719.29</v>
      </c>
      <c r="H3931" s="19">
        <f t="shared" si="61"/>
        <v>9</v>
      </c>
    </row>
    <row r="3932" spans="1:8" ht="30" x14ac:dyDescent="0.25">
      <c r="A3932" s="40" t="s">
        <v>7889</v>
      </c>
      <c r="B3932" s="40"/>
      <c r="C3932" s="41" t="s">
        <v>7890</v>
      </c>
      <c r="D3932" s="42"/>
      <c r="E3932" s="43"/>
      <c r="F3932" s="43"/>
      <c r="G3932" s="43"/>
      <c r="H3932" s="19">
        <f t="shared" si="61"/>
        <v>2</v>
      </c>
    </row>
    <row r="3933" spans="1:8" x14ac:dyDescent="0.25">
      <c r="A3933" s="40" t="s">
        <v>7891</v>
      </c>
      <c r="B3933" s="40"/>
      <c r="C3933" s="41" t="s">
        <v>7892</v>
      </c>
      <c r="D3933" s="42"/>
      <c r="E3933" s="43"/>
      <c r="F3933" s="43"/>
      <c r="G3933" s="43"/>
      <c r="H3933" s="19">
        <f t="shared" si="61"/>
        <v>5</v>
      </c>
    </row>
    <row r="3934" spans="1:8" x14ac:dyDescent="0.25">
      <c r="A3934" s="40" t="s">
        <v>7893</v>
      </c>
      <c r="B3934" s="40"/>
      <c r="C3934" s="41" t="s">
        <v>7894</v>
      </c>
      <c r="D3934" s="42" t="s">
        <v>21</v>
      </c>
      <c r="E3934" s="43">
        <v>2154.58</v>
      </c>
      <c r="F3934" s="43">
        <v>78.239999999999995</v>
      </c>
      <c r="G3934" s="43">
        <v>2232.8200000000002</v>
      </c>
      <c r="H3934" s="19">
        <f t="shared" si="61"/>
        <v>9</v>
      </c>
    </row>
    <row r="3935" spans="1:8" x14ac:dyDescent="0.25">
      <c r="A3935" s="40" t="s">
        <v>7895</v>
      </c>
      <c r="B3935" s="40"/>
      <c r="C3935" s="41" t="s">
        <v>7896</v>
      </c>
      <c r="D3935" s="42" t="s">
        <v>73</v>
      </c>
      <c r="E3935" s="43">
        <v>1081.48</v>
      </c>
      <c r="F3935" s="43">
        <v>8.82</v>
      </c>
      <c r="G3935" s="43">
        <v>1090.3</v>
      </c>
      <c r="H3935" s="19">
        <f t="shared" si="61"/>
        <v>9</v>
      </c>
    </row>
    <row r="3936" spans="1:8" ht="30" x14ac:dyDescent="0.25">
      <c r="A3936" s="40" t="s">
        <v>7897</v>
      </c>
      <c r="B3936" s="40"/>
      <c r="C3936" s="41" t="s">
        <v>7898</v>
      </c>
      <c r="D3936" s="42" t="s">
        <v>73</v>
      </c>
      <c r="E3936" s="43">
        <v>2812.23</v>
      </c>
      <c r="F3936" s="43">
        <v>8.82</v>
      </c>
      <c r="G3936" s="43">
        <v>2821.05</v>
      </c>
      <c r="H3936" s="19">
        <f t="shared" si="61"/>
        <v>9</v>
      </c>
    </row>
    <row r="3937" spans="1:8" ht="30" x14ac:dyDescent="0.25">
      <c r="A3937" s="40" t="s">
        <v>7899</v>
      </c>
      <c r="B3937" s="40"/>
      <c r="C3937" s="41" t="s">
        <v>7900</v>
      </c>
      <c r="D3937" s="42" t="s">
        <v>21</v>
      </c>
      <c r="E3937" s="43">
        <v>1048.26</v>
      </c>
      <c r="F3937" s="43">
        <v>4.41</v>
      </c>
      <c r="G3937" s="43">
        <v>1052.67</v>
      </c>
      <c r="H3937" s="19">
        <f t="shared" si="61"/>
        <v>9</v>
      </c>
    </row>
    <row r="3938" spans="1:8" ht="45" x14ac:dyDescent="0.25">
      <c r="A3938" s="40" t="s">
        <v>7901</v>
      </c>
      <c r="B3938" s="40"/>
      <c r="C3938" s="41" t="s">
        <v>7902</v>
      </c>
      <c r="D3938" s="42" t="s">
        <v>21</v>
      </c>
      <c r="E3938" s="43">
        <v>22436.04</v>
      </c>
      <c r="F3938" s="43">
        <v>156.88999999999999</v>
      </c>
      <c r="G3938" s="43">
        <v>22592.93</v>
      </c>
      <c r="H3938" s="19">
        <f t="shared" si="61"/>
        <v>9</v>
      </c>
    </row>
    <row r="3939" spans="1:8" x14ac:dyDescent="0.25">
      <c r="A3939" s="40" t="s">
        <v>7903</v>
      </c>
      <c r="B3939" s="40"/>
      <c r="C3939" s="41" t="s">
        <v>7904</v>
      </c>
      <c r="D3939" s="42" t="s">
        <v>73</v>
      </c>
      <c r="E3939" s="43">
        <v>5385.79</v>
      </c>
      <c r="F3939" s="43">
        <v>28.38</v>
      </c>
      <c r="G3939" s="43">
        <v>5414.17</v>
      </c>
      <c r="H3939" s="19">
        <f t="shared" si="61"/>
        <v>9</v>
      </c>
    </row>
    <row r="3940" spans="1:8" ht="45" x14ac:dyDescent="0.25">
      <c r="A3940" s="40" t="s">
        <v>7905</v>
      </c>
      <c r="B3940" s="40"/>
      <c r="C3940" s="41" t="s">
        <v>7906</v>
      </c>
      <c r="D3940" s="42" t="s">
        <v>21</v>
      </c>
      <c r="E3940" s="43">
        <v>106771.58</v>
      </c>
      <c r="F3940" s="43"/>
      <c r="G3940" s="43">
        <v>106771.58</v>
      </c>
      <c r="H3940" s="19">
        <f t="shared" si="61"/>
        <v>9</v>
      </c>
    </row>
    <row r="3941" spans="1:8" ht="45" x14ac:dyDescent="0.25">
      <c r="A3941" s="40" t="s">
        <v>7907</v>
      </c>
      <c r="B3941" s="40"/>
      <c r="C3941" s="41" t="s">
        <v>7908</v>
      </c>
      <c r="D3941" s="42" t="s">
        <v>21</v>
      </c>
      <c r="E3941" s="43">
        <v>56156.31</v>
      </c>
      <c r="F3941" s="43">
        <v>253.59</v>
      </c>
      <c r="G3941" s="43">
        <v>56409.9</v>
      </c>
      <c r="H3941" s="19">
        <f t="shared" si="61"/>
        <v>9</v>
      </c>
    </row>
    <row r="3942" spans="1:8" ht="45" x14ac:dyDescent="0.25">
      <c r="A3942" s="40" t="s">
        <v>7909</v>
      </c>
      <c r="B3942" s="40"/>
      <c r="C3942" s="41" t="s">
        <v>7910</v>
      </c>
      <c r="D3942" s="42" t="s">
        <v>334</v>
      </c>
      <c r="E3942" s="43">
        <v>481467.62</v>
      </c>
      <c r="F3942" s="43"/>
      <c r="G3942" s="43">
        <v>481467.62</v>
      </c>
      <c r="H3942" s="19">
        <f t="shared" si="61"/>
        <v>9</v>
      </c>
    </row>
    <row r="3943" spans="1:8" ht="60" x14ac:dyDescent="0.25">
      <c r="A3943" s="40" t="s">
        <v>7911</v>
      </c>
      <c r="B3943" s="40"/>
      <c r="C3943" s="41" t="s">
        <v>7912</v>
      </c>
      <c r="D3943" s="42" t="s">
        <v>334</v>
      </c>
      <c r="E3943" s="43">
        <v>6110.58</v>
      </c>
      <c r="F3943" s="43">
        <v>55075.92</v>
      </c>
      <c r="G3943" s="43">
        <v>61186.5</v>
      </c>
      <c r="H3943" s="19">
        <f t="shared" si="61"/>
        <v>9</v>
      </c>
    </row>
    <row r="3944" spans="1:8" ht="60" x14ac:dyDescent="0.25">
      <c r="A3944" s="40" t="s">
        <v>7913</v>
      </c>
      <c r="B3944" s="40"/>
      <c r="C3944" s="41" t="s">
        <v>7914</v>
      </c>
      <c r="D3944" s="42" t="s">
        <v>334</v>
      </c>
      <c r="E3944" s="43">
        <v>8457.84</v>
      </c>
      <c r="F3944" s="43">
        <v>66480.429999999993</v>
      </c>
      <c r="G3944" s="43">
        <v>74938.27</v>
      </c>
      <c r="H3944" s="19">
        <f t="shared" si="61"/>
        <v>9</v>
      </c>
    </row>
    <row r="3945" spans="1:8" x14ac:dyDescent="0.25">
      <c r="A3945" s="40" t="s">
        <v>7915</v>
      </c>
      <c r="B3945" s="40"/>
      <c r="C3945" s="41" t="s">
        <v>7916</v>
      </c>
      <c r="D3945" s="42"/>
      <c r="E3945" s="43"/>
      <c r="F3945" s="43"/>
      <c r="G3945" s="43"/>
      <c r="H3945" s="19">
        <f t="shared" si="61"/>
        <v>2</v>
      </c>
    </row>
    <row r="3946" spans="1:8" x14ac:dyDescent="0.25">
      <c r="A3946" s="40" t="s">
        <v>7917</v>
      </c>
      <c r="B3946" s="40"/>
      <c r="C3946" s="41" t="s">
        <v>7918</v>
      </c>
      <c r="D3946" s="42"/>
      <c r="E3946" s="43"/>
      <c r="F3946" s="43"/>
      <c r="G3946" s="43"/>
      <c r="H3946" s="19">
        <f t="shared" si="61"/>
        <v>5</v>
      </c>
    </row>
    <row r="3947" spans="1:8" x14ac:dyDescent="0.25">
      <c r="A3947" s="40" t="s">
        <v>7919</v>
      </c>
      <c r="B3947" s="40"/>
      <c r="C3947" s="41" t="s">
        <v>7920</v>
      </c>
      <c r="D3947" s="42" t="s">
        <v>21</v>
      </c>
      <c r="E3947" s="43">
        <v>1373.03</v>
      </c>
      <c r="F3947" s="43">
        <v>264.92</v>
      </c>
      <c r="G3947" s="43">
        <v>1637.95</v>
      </c>
      <c r="H3947" s="19">
        <f t="shared" si="61"/>
        <v>9</v>
      </c>
    </row>
    <row r="3948" spans="1:8" x14ac:dyDescent="0.25">
      <c r="A3948" s="40" t="s">
        <v>7921</v>
      </c>
      <c r="B3948" s="40"/>
      <c r="C3948" s="41" t="s">
        <v>7922</v>
      </c>
      <c r="D3948" s="42" t="s">
        <v>21</v>
      </c>
      <c r="E3948" s="43">
        <v>1485.83</v>
      </c>
      <c r="F3948" s="43">
        <v>264.92</v>
      </c>
      <c r="G3948" s="43">
        <v>1750.75</v>
      </c>
      <c r="H3948" s="19">
        <f t="shared" si="61"/>
        <v>9</v>
      </c>
    </row>
    <row r="3949" spans="1:8" x14ac:dyDescent="0.25">
      <c r="A3949" s="40" t="s">
        <v>7923</v>
      </c>
      <c r="B3949" s="40"/>
      <c r="C3949" s="41" t="s">
        <v>7924</v>
      </c>
      <c r="D3949" s="42" t="s">
        <v>21</v>
      </c>
      <c r="E3949" s="43">
        <v>2058.37</v>
      </c>
      <c r="F3949" s="43">
        <v>264.92</v>
      </c>
      <c r="G3949" s="43">
        <v>2323.29</v>
      </c>
      <c r="H3949" s="19">
        <f t="shared" si="61"/>
        <v>9</v>
      </c>
    </row>
    <row r="3950" spans="1:8" x14ac:dyDescent="0.25">
      <c r="A3950" s="40" t="s">
        <v>7925</v>
      </c>
      <c r="B3950" s="40"/>
      <c r="C3950" s="41" t="s">
        <v>7926</v>
      </c>
      <c r="D3950" s="42" t="s">
        <v>21</v>
      </c>
      <c r="E3950" s="43">
        <v>2001.05</v>
      </c>
      <c r="F3950" s="43">
        <v>264.92</v>
      </c>
      <c r="G3950" s="43">
        <v>2265.9699999999998</v>
      </c>
      <c r="H3950" s="19">
        <f t="shared" si="61"/>
        <v>9</v>
      </c>
    </row>
    <row r="3951" spans="1:8" x14ac:dyDescent="0.25">
      <c r="A3951" s="40" t="s">
        <v>7927</v>
      </c>
      <c r="B3951" s="40"/>
      <c r="C3951" s="41" t="s">
        <v>7928</v>
      </c>
      <c r="D3951" s="42" t="s">
        <v>21</v>
      </c>
      <c r="E3951" s="43">
        <v>2395.52</v>
      </c>
      <c r="F3951" s="43">
        <v>264.92</v>
      </c>
      <c r="G3951" s="43">
        <v>2660.44</v>
      </c>
      <c r="H3951" s="19">
        <f t="shared" si="61"/>
        <v>9</v>
      </c>
    </row>
    <row r="3952" spans="1:8" x14ac:dyDescent="0.25">
      <c r="A3952" s="40" t="s">
        <v>7929</v>
      </c>
      <c r="B3952" s="40"/>
      <c r="C3952" s="41" t="s">
        <v>7930</v>
      </c>
      <c r="D3952" s="42" t="s">
        <v>21</v>
      </c>
      <c r="E3952" s="43">
        <v>1470.25</v>
      </c>
      <c r="F3952" s="43">
        <v>264.92</v>
      </c>
      <c r="G3952" s="43">
        <v>1735.17</v>
      </c>
      <c r="H3952" s="19">
        <f t="shared" si="61"/>
        <v>9</v>
      </c>
    </row>
    <row r="3953" spans="1:8" x14ac:dyDescent="0.25">
      <c r="A3953" s="40" t="s">
        <v>7931</v>
      </c>
      <c r="B3953" s="40"/>
      <c r="C3953" s="41" t="s">
        <v>7932</v>
      </c>
      <c r="D3953" s="42" t="s">
        <v>21</v>
      </c>
      <c r="E3953" s="43">
        <v>1642.55</v>
      </c>
      <c r="F3953" s="43">
        <v>264.92</v>
      </c>
      <c r="G3953" s="43">
        <v>1907.47</v>
      </c>
      <c r="H3953" s="19">
        <f t="shared" si="61"/>
        <v>9</v>
      </c>
    </row>
    <row r="3954" spans="1:8" x14ac:dyDescent="0.25">
      <c r="A3954" s="40" t="s">
        <v>7933</v>
      </c>
      <c r="B3954" s="40"/>
      <c r="C3954" s="41" t="s">
        <v>7934</v>
      </c>
      <c r="D3954" s="42" t="s">
        <v>21</v>
      </c>
      <c r="E3954" s="43">
        <v>2474.91</v>
      </c>
      <c r="F3954" s="43">
        <v>264.92</v>
      </c>
      <c r="G3954" s="43">
        <v>2739.83</v>
      </c>
      <c r="H3954" s="19">
        <f t="shared" si="61"/>
        <v>9</v>
      </c>
    </row>
    <row r="3955" spans="1:8" x14ac:dyDescent="0.25">
      <c r="A3955" s="40" t="s">
        <v>7935</v>
      </c>
      <c r="B3955" s="40"/>
      <c r="C3955" s="41" t="s">
        <v>7936</v>
      </c>
      <c r="D3955" s="42" t="s">
        <v>21</v>
      </c>
      <c r="E3955" s="43">
        <v>2649.08</v>
      </c>
      <c r="F3955" s="43">
        <v>264.92</v>
      </c>
      <c r="G3955" s="43">
        <v>2914</v>
      </c>
      <c r="H3955" s="19">
        <f t="shared" si="61"/>
        <v>9</v>
      </c>
    </row>
    <row r="3956" spans="1:8" x14ac:dyDescent="0.25">
      <c r="A3956" s="40" t="s">
        <v>7937</v>
      </c>
      <c r="B3956" s="40"/>
      <c r="C3956" s="41" t="s">
        <v>7938</v>
      </c>
      <c r="D3956" s="42" t="s">
        <v>21</v>
      </c>
      <c r="E3956" s="43">
        <v>2904.05</v>
      </c>
      <c r="F3956" s="43">
        <v>264.92</v>
      </c>
      <c r="G3956" s="43">
        <v>3168.97</v>
      </c>
      <c r="H3956" s="19">
        <f t="shared" si="61"/>
        <v>9</v>
      </c>
    </row>
    <row r="3957" spans="1:8" x14ac:dyDescent="0.25">
      <c r="A3957" s="40" t="s">
        <v>7939</v>
      </c>
      <c r="B3957" s="40"/>
      <c r="C3957" s="41" t="s">
        <v>7940</v>
      </c>
      <c r="D3957" s="42" t="s">
        <v>21</v>
      </c>
      <c r="E3957" s="43">
        <v>3222.47</v>
      </c>
      <c r="F3957" s="43">
        <v>264.92</v>
      </c>
      <c r="G3957" s="43">
        <v>3487.39</v>
      </c>
      <c r="H3957" s="19">
        <f t="shared" si="61"/>
        <v>9</v>
      </c>
    </row>
    <row r="3958" spans="1:8" x14ac:dyDescent="0.25">
      <c r="A3958" s="40" t="s">
        <v>7941</v>
      </c>
      <c r="B3958" s="40"/>
      <c r="C3958" s="41" t="s">
        <v>7942</v>
      </c>
      <c r="D3958" s="42" t="s">
        <v>21</v>
      </c>
      <c r="E3958" s="43">
        <v>3457.93</v>
      </c>
      <c r="F3958" s="43">
        <v>264.92</v>
      </c>
      <c r="G3958" s="43">
        <v>3722.85</v>
      </c>
      <c r="H3958" s="19">
        <f t="shared" si="61"/>
        <v>9</v>
      </c>
    </row>
    <row r="3959" spans="1:8" x14ac:dyDescent="0.25">
      <c r="A3959" s="40" t="s">
        <v>7943</v>
      </c>
      <c r="B3959" s="40"/>
      <c r="C3959" s="41" t="s">
        <v>7944</v>
      </c>
      <c r="D3959" s="42" t="s">
        <v>21</v>
      </c>
      <c r="E3959" s="43">
        <v>6041.85</v>
      </c>
      <c r="F3959" s="43">
        <v>264.92</v>
      </c>
      <c r="G3959" s="43">
        <v>6306.77</v>
      </c>
      <c r="H3959" s="19">
        <f t="shared" si="61"/>
        <v>9</v>
      </c>
    </row>
    <row r="3960" spans="1:8" x14ac:dyDescent="0.25">
      <c r="A3960" s="40" t="s">
        <v>7945</v>
      </c>
      <c r="B3960" s="40"/>
      <c r="C3960" s="41" t="s">
        <v>7946</v>
      </c>
      <c r="D3960" s="42"/>
      <c r="E3960" s="43"/>
      <c r="F3960" s="43"/>
      <c r="G3960" s="43"/>
      <c r="H3960" s="19">
        <f t="shared" si="61"/>
        <v>5</v>
      </c>
    </row>
    <row r="3961" spans="1:8" x14ac:dyDescent="0.25">
      <c r="A3961" s="40" t="s">
        <v>7947</v>
      </c>
      <c r="B3961" s="40"/>
      <c r="C3961" s="41" t="s">
        <v>7948</v>
      </c>
      <c r="D3961" s="42" t="s">
        <v>21</v>
      </c>
      <c r="E3961" s="43">
        <v>645.91</v>
      </c>
      <c r="F3961" s="43">
        <v>155.4</v>
      </c>
      <c r="G3961" s="43">
        <v>801.31</v>
      </c>
      <c r="H3961" s="19">
        <f t="shared" si="61"/>
        <v>9</v>
      </c>
    </row>
    <row r="3962" spans="1:8" x14ac:dyDescent="0.25">
      <c r="A3962" s="40" t="s">
        <v>7949</v>
      </c>
      <c r="B3962" s="40"/>
      <c r="C3962" s="41" t="s">
        <v>7950</v>
      </c>
      <c r="D3962" s="42" t="s">
        <v>21</v>
      </c>
      <c r="E3962" s="43">
        <v>476.84</v>
      </c>
      <c r="F3962" s="43">
        <v>186.48</v>
      </c>
      <c r="G3962" s="43">
        <v>663.32</v>
      </c>
      <c r="H3962" s="19">
        <f t="shared" si="61"/>
        <v>9</v>
      </c>
    </row>
    <row r="3963" spans="1:8" x14ac:dyDescent="0.25">
      <c r="A3963" s="40" t="s">
        <v>7951</v>
      </c>
      <c r="B3963" s="40"/>
      <c r="C3963" s="41" t="s">
        <v>7952</v>
      </c>
      <c r="D3963" s="42" t="s">
        <v>21</v>
      </c>
      <c r="E3963" s="43">
        <v>1047.06</v>
      </c>
      <c r="F3963" s="43">
        <v>186.48</v>
      </c>
      <c r="G3963" s="43">
        <v>1233.54</v>
      </c>
      <c r="H3963" s="19">
        <f t="shared" si="61"/>
        <v>9</v>
      </c>
    </row>
    <row r="3964" spans="1:8" x14ac:dyDescent="0.25">
      <c r="A3964" s="40" t="s">
        <v>7953</v>
      </c>
      <c r="B3964" s="40"/>
      <c r="C3964" s="41" t="s">
        <v>7954</v>
      </c>
      <c r="D3964" s="42" t="s">
        <v>21</v>
      </c>
      <c r="E3964" s="43">
        <v>1314.74</v>
      </c>
      <c r="F3964" s="43">
        <v>279.72000000000003</v>
      </c>
      <c r="G3964" s="43">
        <v>1594.46</v>
      </c>
      <c r="H3964" s="19">
        <f t="shared" si="61"/>
        <v>9</v>
      </c>
    </row>
    <row r="3965" spans="1:8" x14ac:dyDescent="0.25">
      <c r="A3965" s="40" t="s">
        <v>7955</v>
      </c>
      <c r="B3965" s="40"/>
      <c r="C3965" s="41" t="s">
        <v>7956</v>
      </c>
      <c r="D3965" s="42" t="s">
        <v>21</v>
      </c>
      <c r="E3965" s="43">
        <v>1532.2</v>
      </c>
      <c r="F3965" s="43">
        <v>372.96</v>
      </c>
      <c r="G3965" s="43">
        <v>1905.16</v>
      </c>
      <c r="H3965" s="19">
        <f t="shared" si="61"/>
        <v>9</v>
      </c>
    </row>
    <row r="3966" spans="1:8" x14ac:dyDescent="0.25">
      <c r="A3966" s="40" t="s">
        <v>7957</v>
      </c>
      <c r="B3966" s="40"/>
      <c r="C3966" s="41" t="s">
        <v>7958</v>
      </c>
      <c r="D3966" s="42" t="s">
        <v>21</v>
      </c>
      <c r="E3966" s="43">
        <v>2434.02</v>
      </c>
      <c r="F3966" s="43">
        <v>279.72000000000003</v>
      </c>
      <c r="G3966" s="43">
        <v>2713.74</v>
      </c>
      <c r="H3966" s="19">
        <f t="shared" si="61"/>
        <v>9</v>
      </c>
    </row>
    <row r="3967" spans="1:8" x14ac:dyDescent="0.25">
      <c r="A3967" s="40" t="s">
        <v>7959</v>
      </c>
      <c r="B3967" s="40"/>
      <c r="C3967" s="41" t="s">
        <v>7960</v>
      </c>
      <c r="D3967" s="42" t="s">
        <v>21</v>
      </c>
      <c r="E3967" s="43">
        <v>1198.4000000000001</v>
      </c>
      <c r="F3967" s="43">
        <v>279.72000000000003</v>
      </c>
      <c r="G3967" s="43">
        <v>1478.12</v>
      </c>
      <c r="H3967" s="19">
        <f t="shared" si="61"/>
        <v>9</v>
      </c>
    </row>
    <row r="3968" spans="1:8" x14ac:dyDescent="0.25">
      <c r="A3968" s="40" t="s">
        <v>7961</v>
      </c>
      <c r="B3968" s="40"/>
      <c r="C3968" s="41" t="s">
        <v>7962</v>
      </c>
      <c r="D3968" s="42" t="s">
        <v>21</v>
      </c>
      <c r="E3968" s="43">
        <v>2442</v>
      </c>
      <c r="F3968" s="43">
        <v>372.96</v>
      </c>
      <c r="G3968" s="43">
        <v>2814.96</v>
      </c>
      <c r="H3968" s="19">
        <f t="shared" si="61"/>
        <v>9</v>
      </c>
    </row>
    <row r="3969" spans="1:8" x14ac:dyDescent="0.25">
      <c r="A3969" s="40" t="s">
        <v>7963</v>
      </c>
      <c r="B3969" s="40"/>
      <c r="C3969" s="41" t="s">
        <v>7964</v>
      </c>
      <c r="D3969" s="42" t="s">
        <v>21</v>
      </c>
      <c r="E3969" s="43">
        <v>124.27</v>
      </c>
      <c r="F3969" s="43">
        <v>124.32</v>
      </c>
      <c r="G3969" s="43">
        <v>248.59</v>
      </c>
      <c r="H3969" s="19">
        <f t="shared" si="61"/>
        <v>9</v>
      </c>
    </row>
    <row r="3970" spans="1:8" x14ac:dyDescent="0.25">
      <c r="A3970" s="40" t="s">
        <v>7965</v>
      </c>
      <c r="B3970" s="40"/>
      <c r="C3970" s="41" t="s">
        <v>7966</v>
      </c>
      <c r="D3970" s="42" t="s">
        <v>21</v>
      </c>
      <c r="E3970" s="43">
        <v>133.19</v>
      </c>
      <c r="F3970" s="43">
        <v>124.32</v>
      </c>
      <c r="G3970" s="43">
        <v>257.51</v>
      </c>
      <c r="H3970" s="19">
        <f t="shared" si="61"/>
        <v>9</v>
      </c>
    </row>
    <row r="3971" spans="1:8" x14ac:dyDescent="0.25">
      <c r="A3971" s="40" t="s">
        <v>7967</v>
      </c>
      <c r="B3971" s="40"/>
      <c r="C3971" s="41" t="s">
        <v>7968</v>
      </c>
      <c r="D3971" s="42" t="s">
        <v>21</v>
      </c>
      <c r="E3971" s="43">
        <v>230.9</v>
      </c>
      <c r="F3971" s="43">
        <v>155.4</v>
      </c>
      <c r="G3971" s="43">
        <v>386.3</v>
      </c>
      <c r="H3971" s="19">
        <f t="shared" si="61"/>
        <v>9</v>
      </c>
    </row>
    <row r="3972" spans="1:8" x14ac:dyDescent="0.25">
      <c r="A3972" s="40" t="s">
        <v>7969</v>
      </c>
      <c r="B3972" s="40"/>
      <c r="C3972" s="41" t="s">
        <v>7970</v>
      </c>
      <c r="D3972" s="42" t="s">
        <v>21</v>
      </c>
      <c r="E3972" s="43">
        <v>461.8</v>
      </c>
      <c r="F3972" s="43">
        <v>186.48</v>
      </c>
      <c r="G3972" s="43">
        <v>648.28</v>
      </c>
      <c r="H3972" s="19">
        <f t="shared" si="61"/>
        <v>9</v>
      </c>
    </row>
    <row r="3973" spans="1:8" x14ac:dyDescent="0.25">
      <c r="A3973" s="40" t="s">
        <v>7971</v>
      </c>
      <c r="B3973" s="40"/>
      <c r="C3973" s="41" t="s">
        <v>7972</v>
      </c>
      <c r="D3973" s="42"/>
      <c r="E3973" s="43"/>
      <c r="F3973" s="43"/>
      <c r="G3973" s="43"/>
      <c r="H3973" s="19">
        <f t="shared" si="61"/>
        <v>5</v>
      </c>
    </row>
    <row r="3974" spans="1:8" x14ac:dyDescent="0.25">
      <c r="A3974" s="40" t="s">
        <v>7973</v>
      </c>
      <c r="B3974" s="40"/>
      <c r="C3974" s="41" t="s">
        <v>7974</v>
      </c>
      <c r="D3974" s="42" t="s">
        <v>21</v>
      </c>
      <c r="E3974" s="43">
        <v>241.98</v>
      </c>
      <c r="F3974" s="43">
        <v>209.09</v>
      </c>
      <c r="G3974" s="43">
        <v>451.07</v>
      </c>
      <c r="H3974" s="19">
        <f t="shared" si="61"/>
        <v>9</v>
      </c>
    </row>
    <row r="3975" spans="1:8" ht="30" x14ac:dyDescent="0.25">
      <c r="A3975" s="40" t="s">
        <v>7975</v>
      </c>
      <c r="B3975" s="40"/>
      <c r="C3975" s="41" t="s">
        <v>7976</v>
      </c>
      <c r="D3975" s="42" t="s">
        <v>21</v>
      </c>
      <c r="E3975" s="43">
        <v>63.46</v>
      </c>
      <c r="F3975" s="43">
        <v>15.25</v>
      </c>
      <c r="G3975" s="43">
        <v>78.709999999999994</v>
      </c>
      <c r="H3975" s="19">
        <f t="shared" si="61"/>
        <v>9</v>
      </c>
    </row>
    <row r="3976" spans="1:8" ht="30" x14ac:dyDescent="0.25">
      <c r="A3976" s="40" t="s">
        <v>7977</v>
      </c>
      <c r="B3976" s="40"/>
      <c r="C3976" s="41" t="s">
        <v>7978</v>
      </c>
      <c r="D3976" s="42" t="s">
        <v>21</v>
      </c>
      <c r="E3976" s="43">
        <v>642.46</v>
      </c>
      <c r="F3976" s="43">
        <v>30.51</v>
      </c>
      <c r="G3976" s="43">
        <v>672.97</v>
      </c>
      <c r="H3976" s="19">
        <f t="shared" si="61"/>
        <v>9</v>
      </c>
    </row>
    <row r="3977" spans="1:8" x14ac:dyDescent="0.25">
      <c r="A3977" s="40" t="s">
        <v>7979</v>
      </c>
      <c r="B3977" s="40"/>
      <c r="C3977" s="41" t="s">
        <v>7980</v>
      </c>
      <c r="D3977" s="42" t="s">
        <v>21</v>
      </c>
      <c r="E3977" s="43">
        <v>33.86</v>
      </c>
      <c r="F3977" s="43">
        <v>30.36</v>
      </c>
      <c r="G3977" s="43">
        <v>64.22</v>
      </c>
      <c r="H3977" s="19">
        <f t="shared" ref="H3977:H4040" si="62">LEN(A3977)</f>
        <v>9</v>
      </c>
    </row>
    <row r="3978" spans="1:8" ht="30" x14ac:dyDescent="0.25">
      <c r="A3978" s="40" t="s">
        <v>7981</v>
      </c>
      <c r="B3978" s="40"/>
      <c r="C3978" s="41" t="s">
        <v>7982</v>
      </c>
      <c r="D3978" s="42"/>
      <c r="E3978" s="43"/>
      <c r="F3978" s="43"/>
      <c r="G3978" s="43"/>
      <c r="H3978" s="19">
        <f t="shared" si="62"/>
        <v>2</v>
      </c>
    </row>
    <row r="3979" spans="1:8" x14ac:dyDescent="0.25">
      <c r="A3979" s="40" t="s">
        <v>7983</v>
      </c>
      <c r="B3979" s="40"/>
      <c r="C3979" s="41" t="s">
        <v>7984</v>
      </c>
      <c r="D3979" s="42"/>
      <c r="E3979" s="43"/>
      <c r="F3979" s="43"/>
      <c r="G3979" s="43"/>
      <c r="H3979" s="19">
        <f t="shared" si="62"/>
        <v>5</v>
      </c>
    </row>
    <row r="3980" spans="1:8" ht="30" x14ac:dyDescent="0.25">
      <c r="A3980" s="40" t="s">
        <v>7985</v>
      </c>
      <c r="B3980" s="40"/>
      <c r="C3980" s="41" t="s">
        <v>7986</v>
      </c>
      <c r="D3980" s="42" t="s">
        <v>21</v>
      </c>
      <c r="E3980" s="43">
        <v>75.55</v>
      </c>
      <c r="F3980" s="43"/>
      <c r="G3980" s="43">
        <v>75.55</v>
      </c>
      <c r="H3980" s="19">
        <f t="shared" si="62"/>
        <v>9</v>
      </c>
    </row>
    <row r="3981" spans="1:8" ht="30" x14ac:dyDescent="0.25">
      <c r="A3981" s="40" t="s">
        <v>7987</v>
      </c>
      <c r="B3981" s="40"/>
      <c r="C3981" s="41" t="s">
        <v>7988</v>
      </c>
      <c r="D3981" s="42" t="s">
        <v>21</v>
      </c>
      <c r="E3981" s="43">
        <v>377.44</v>
      </c>
      <c r="F3981" s="43">
        <v>54.66</v>
      </c>
      <c r="G3981" s="43">
        <v>432.1</v>
      </c>
      <c r="H3981" s="19">
        <f t="shared" si="62"/>
        <v>9</v>
      </c>
    </row>
    <row r="3982" spans="1:8" ht="30" x14ac:dyDescent="0.25">
      <c r="A3982" s="40" t="s">
        <v>7989</v>
      </c>
      <c r="B3982" s="40"/>
      <c r="C3982" s="41" t="s">
        <v>7990</v>
      </c>
      <c r="D3982" s="42" t="s">
        <v>21</v>
      </c>
      <c r="E3982" s="43">
        <v>758.05</v>
      </c>
      <c r="F3982" s="43">
        <v>116.25</v>
      </c>
      <c r="G3982" s="43">
        <v>874.3</v>
      </c>
      <c r="H3982" s="19">
        <f t="shared" si="62"/>
        <v>9</v>
      </c>
    </row>
    <row r="3983" spans="1:8" x14ac:dyDescent="0.25">
      <c r="A3983" s="40" t="s">
        <v>7991</v>
      </c>
      <c r="B3983" s="40"/>
      <c r="C3983" s="41" t="s">
        <v>7992</v>
      </c>
      <c r="D3983" s="42" t="s">
        <v>21</v>
      </c>
      <c r="E3983" s="43">
        <v>1807.42</v>
      </c>
      <c r="F3983" s="43">
        <v>6.1</v>
      </c>
      <c r="G3983" s="43">
        <v>1813.52</v>
      </c>
      <c r="H3983" s="19">
        <f t="shared" si="62"/>
        <v>9</v>
      </c>
    </row>
    <row r="3984" spans="1:8" ht="45" x14ac:dyDescent="0.25">
      <c r="A3984" s="40" t="s">
        <v>7993</v>
      </c>
      <c r="B3984" s="40"/>
      <c r="C3984" s="41" t="s">
        <v>7994</v>
      </c>
      <c r="D3984" s="42" t="s">
        <v>21</v>
      </c>
      <c r="E3984" s="43">
        <v>141.1</v>
      </c>
      <c r="F3984" s="43">
        <v>17.350000000000001</v>
      </c>
      <c r="G3984" s="43">
        <v>158.44999999999999</v>
      </c>
      <c r="H3984" s="19">
        <f t="shared" si="62"/>
        <v>9</v>
      </c>
    </row>
    <row r="3985" spans="1:8" x14ac:dyDescent="0.25">
      <c r="A3985" s="40" t="s">
        <v>7995</v>
      </c>
      <c r="B3985" s="40"/>
      <c r="C3985" s="41" t="s">
        <v>7996</v>
      </c>
      <c r="D3985" s="42" t="s">
        <v>21</v>
      </c>
      <c r="E3985" s="43">
        <v>35.130000000000003</v>
      </c>
      <c r="F3985" s="43">
        <v>6.51</v>
      </c>
      <c r="G3985" s="43">
        <v>41.64</v>
      </c>
      <c r="H3985" s="19">
        <f t="shared" si="62"/>
        <v>9</v>
      </c>
    </row>
    <row r="3986" spans="1:8" x14ac:dyDescent="0.25">
      <c r="A3986" s="40" t="s">
        <v>7997</v>
      </c>
      <c r="B3986" s="40"/>
      <c r="C3986" s="41" t="s">
        <v>7998</v>
      </c>
      <c r="D3986" s="42" t="s">
        <v>21</v>
      </c>
      <c r="E3986" s="43">
        <v>175.15</v>
      </c>
      <c r="F3986" s="43">
        <v>6.51</v>
      </c>
      <c r="G3986" s="43">
        <v>181.66</v>
      </c>
      <c r="H3986" s="19">
        <f t="shared" si="62"/>
        <v>9</v>
      </c>
    </row>
    <row r="3987" spans="1:8" ht="30" x14ac:dyDescent="0.25">
      <c r="A3987" s="40" t="s">
        <v>7999</v>
      </c>
      <c r="B3987" s="40"/>
      <c r="C3987" s="41" t="s">
        <v>8000</v>
      </c>
      <c r="D3987" s="42" t="s">
        <v>334</v>
      </c>
      <c r="E3987" s="43">
        <v>7171.61</v>
      </c>
      <c r="F3987" s="43"/>
      <c r="G3987" s="43">
        <v>7171.61</v>
      </c>
      <c r="H3987" s="19">
        <f t="shared" si="62"/>
        <v>9</v>
      </c>
    </row>
    <row r="3988" spans="1:8" ht="30" x14ac:dyDescent="0.25">
      <c r="A3988" s="40" t="s">
        <v>8001</v>
      </c>
      <c r="B3988" s="40"/>
      <c r="C3988" s="41" t="s">
        <v>8002</v>
      </c>
      <c r="D3988" s="42" t="s">
        <v>334</v>
      </c>
      <c r="E3988" s="43">
        <v>33811.51</v>
      </c>
      <c r="F3988" s="43"/>
      <c r="G3988" s="43">
        <v>33811.51</v>
      </c>
      <c r="H3988" s="19">
        <f t="shared" si="62"/>
        <v>9</v>
      </c>
    </row>
    <row r="3989" spans="1:8" ht="30" x14ac:dyDescent="0.25">
      <c r="A3989" s="40" t="s">
        <v>8003</v>
      </c>
      <c r="B3989" s="40"/>
      <c r="C3989" s="41" t="s">
        <v>8004</v>
      </c>
      <c r="D3989" s="42" t="s">
        <v>334</v>
      </c>
      <c r="E3989" s="43">
        <v>45375.77</v>
      </c>
      <c r="F3989" s="43"/>
      <c r="G3989" s="43">
        <v>45375.77</v>
      </c>
      <c r="H3989" s="19">
        <f t="shared" si="62"/>
        <v>9</v>
      </c>
    </row>
    <row r="3990" spans="1:8" x14ac:dyDescent="0.25">
      <c r="A3990" s="40" t="s">
        <v>8005</v>
      </c>
      <c r="B3990" s="40"/>
      <c r="C3990" s="41" t="s">
        <v>8006</v>
      </c>
      <c r="D3990" s="42"/>
      <c r="E3990" s="43"/>
      <c r="F3990" s="43"/>
      <c r="G3990" s="43"/>
      <c r="H3990" s="19">
        <f t="shared" si="62"/>
        <v>5</v>
      </c>
    </row>
    <row r="3991" spans="1:8" ht="30" x14ac:dyDescent="0.25">
      <c r="A3991" s="40" t="s">
        <v>8007</v>
      </c>
      <c r="B3991" s="40"/>
      <c r="C3991" s="41" t="s">
        <v>8008</v>
      </c>
      <c r="D3991" s="42" t="s">
        <v>21</v>
      </c>
      <c r="E3991" s="43">
        <v>9843.35</v>
      </c>
      <c r="F3991" s="43">
        <v>65.06</v>
      </c>
      <c r="G3991" s="43">
        <v>9908.41</v>
      </c>
      <c r="H3991" s="19">
        <f t="shared" si="62"/>
        <v>9</v>
      </c>
    </row>
    <row r="3992" spans="1:8" ht="30" x14ac:dyDescent="0.25">
      <c r="A3992" s="40" t="s">
        <v>8009</v>
      </c>
      <c r="B3992" s="40"/>
      <c r="C3992" s="41" t="s">
        <v>8010</v>
      </c>
      <c r="D3992" s="42" t="s">
        <v>21</v>
      </c>
      <c r="E3992" s="43">
        <v>13747.17</v>
      </c>
      <c r="F3992" s="43">
        <v>65.06</v>
      </c>
      <c r="G3992" s="43">
        <v>13812.23</v>
      </c>
      <c r="H3992" s="19">
        <f t="shared" si="62"/>
        <v>9</v>
      </c>
    </row>
    <row r="3993" spans="1:8" ht="30" x14ac:dyDescent="0.25">
      <c r="A3993" s="40" t="s">
        <v>8011</v>
      </c>
      <c r="B3993" s="40"/>
      <c r="C3993" s="41" t="s">
        <v>8012</v>
      </c>
      <c r="D3993" s="42" t="s">
        <v>21</v>
      </c>
      <c r="E3993" s="43">
        <v>41396.18</v>
      </c>
      <c r="F3993" s="43">
        <v>65.06</v>
      </c>
      <c r="G3993" s="43">
        <v>41461.24</v>
      </c>
      <c r="H3993" s="19">
        <f t="shared" si="62"/>
        <v>9</v>
      </c>
    </row>
    <row r="3994" spans="1:8" x14ac:dyDescent="0.25">
      <c r="A3994" s="40" t="s">
        <v>8013</v>
      </c>
      <c r="B3994" s="40"/>
      <c r="C3994" s="41" t="s">
        <v>8014</v>
      </c>
      <c r="D3994" s="42"/>
      <c r="E3994" s="43"/>
      <c r="F3994" s="43"/>
      <c r="G3994" s="43"/>
      <c r="H3994" s="19">
        <f t="shared" si="62"/>
        <v>5</v>
      </c>
    </row>
    <row r="3995" spans="1:8" ht="30" x14ac:dyDescent="0.25">
      <c r="A3995" s="40" t="s">
        <v>8015</v>
      </c>
      <c r="B3995" s="40"/>
      <c r="C3995" s="41" t="s">
        <v>8016</v>
      </c>
      <c r="D3995" s="42" t="s">
        <v>21</v>
      </c>
      <c r="E3995" s="43">
        <v>40980.57</v>
      </c>
      <c r="F3995" s="43">
        <v>122.02</v>
      </c>
      <c r="G3995" s="43">
        <v>41102.589999999997</v>
      </c>
      <c r="H3995" s="19">
        <f t="shared" si="62"/>
        <v>9</v>
      </c>
    </row>
    <row r="3996" spans="1:8" ht="30" x14ac:dyDescent="0.25">
      <c r="A3996" s="40" t="s">
        <v>8017</v>
      </c>
      <c r="B3996" s="40"/>
      <c r="C3996" s="41" t="s">
        <v>8018</v>
      </c>
      <c r="D3996" s="42" t="s">
        <v>21</v>
      </c>
      <c r="E3996" s="43">
        <v>51200.28</v>
      </c>
      <c r="F3996" s="43">
        <v>122.02</v>
      </c>
      <c r="G3996" s="43">
        <v>51322.3</v>
      </c>
      <c r="H3996" s="19">
        <f t="shared" si="62"/>
        <v>9</v>
      </c>
    </row>
    <row r="3997" spans="1:8" ht="30" x14ac:dyDescent="0.25">
      <c r="A3997" s="40" t="s">
        <v>8019</v>
      </c>
      <c r="B3997" s="40"/>
      <c r="C3997" s="41" t="s">
        <v>8020</v>
      </c>
      <c r="D3997" s="42" t="s">
        <v>21</v>
      </c>
      <c r="E3997" s="43">
        <v>47527.07</v>
      </c>
      <c r="F3997" s="43">
        <v>122.02</v>
      </c>
      <c r="G3997" s="43">
        <v>47649.09</v>
      </c>
      <c r="H3997" s="19">
        <f t="shared" si="62"/>
        <v>9</v>
      </c>
    </row>
    <row r="3998" spans="1:8" ht="30" x14ac:dyDescent="0.25">
      <c r="A3998" s="40" t="s">
        <v>8021</v>
      </c>
      <c r="B3998" s="40"/>
      <c r="C3998" s="41" t="s">
        <v>8022</v>
      </c>
      <c r="D3998" s="42" t="s">
        <v>21</v>
      </c>
      <c r="E3998" s="43">
        <v>5455.53</v>
      </c>
      <c r="F3998" s="43">
        <v>86.74</v>
      </c>
      <c r="G3998" s="43">
        <v>5542.27</v>
      </c>
      <c r="H3998" s="19">
        <f t="shared" si="62"/>
        <v>9</v>
      </c>
    </row>
    <row r="3999" spans="1:8" ht="30" x14ac:dyDescent="0.25">
      <c r="A3999" s="40" t="s">
        <v>8023</v>
      </c>
      <c r="B3999" s="40"/>
      <c r="C3999" s="41" t="s">
        <v>8024</v>
      </c>
      <c r="D3999" s="42" t="s">
        <v>21</v>
      </c>
      <c r="E3999" s="43">
        <v>20234.29</v>
      </c>
      <c r="F3999" s="43">
        <v>122.02</v>
      </c>
      <c r="G3999" s="43">
        <v>20356.310000000001</v>
      </c>
      <c r="H3999" s="19">
        <f t="shared" si="62"/>
        <v>9</v>
      </c>
    </row>
    <row r="4000" spans="1:8" ht="30" x14ac:dyDescent="0.25">
      <c r="A4000" s="40" t="s">
        <v>8025</v>
      </c>
      <c r="B4000" s="40"/>
      <c r="C4000" s="41" t="s">
        <v>8026</v>
      </c>
      <c r="D4000" s="42" t="s">
        <v>21</v>
      </c>
      <c r="E4000" s="43">
        <v>22379.71</v>
      </c>
      <c r="F4000" s="43">
        <v>86.74</v>
      </c>
      <c r="G4000" s="43">
        <v>22466.45</v>
      </c>
      <c r="H4000" s="19">
        <f t="shared" si="62"/>
        <v>9</v>
      </c>
    </row>
    <row r="4001" spans="1:8" ht="30" x14ac:dyDescent="0.25">
      <c r="A4001" s="40" t="s">
        <v>8027</v>
      </c>
      <c r="B4001" s="40"/>
      <c r="C4001" s="41" t="s">
        <v>8028</v>
      </c>
      <c r="D4001" s="42" t="s">
        <v>21</v>
      </c>
      <c r="E4001" s="43">
        <v>943.54</v>
      </c>
      <c r="F4001" s="43">
        <v>43.37</v>
      </c>
      <c r="G4001" s="43">
        <v>986.91</v>
      </c>
      <c r="H4001" s="19">
        <f t="shared" si="62"/>
        <v>9</v>
      </c>
    </row>
    <row r="4002" spans="1:8" ht="30" x14ac:dyDescent="0.25">
      <c r="A4002" s="40" t="s">
        <v>8029</v>
      </c>
      <c r="B4002" s="40"/>
      <c r="C4002" s="41" t="s">
        <v>8030</v>
      </c>
      <c r="D4002" s="42" t="s">
        <v>21</v>
      </c>
      <c r="E4002" s="43">
        <v>47647.47</v>
      </c>
      <c r="F4002" s="43">
        <v>122.02</v>
      </c>
      <c r="G4002" s="43">
        <v>47769.49</v>
      </c>
      <c r="H4002" s="19">
        <f t="shared" si="62"/>
        <v>9</v>
      </c>
    </row>
    <row r="4003" spans="1:8" ht="30" x14ac:dyDescent="0.25">
      <c r="A4003" s="40" t="s">
        <v>8031</v>
      </c>
      <c r="B4003" s="40"/>
      <c r="C4003" s="41" t="s">
        <v>8032</v>
      </c>
      <c r="D4003" s="42" t="s">
        <v>21</v>
      </c>
      <c r="E4003" s="43">
        <v>65166.07</v>
      </c>
      <c r="F4003" s="43">
        <v>122.02</v>
      </c>
      <c r="G4003" s="43">
        <v>65288.09</v>
      </c>
      <c r="H4003" s="19">
        <f t="shared" si="62"/>
        <v>9</v>
      </c>
    </row>
    <row r="4004" spans="1:8" ht="30" x14ac:dyDescent="0.25">
      <c r="A4004" s="40" t="s">
        <v>8033</v>
      </c>
      <c r="B4004" s="40"/>
      <c r="C4004" s="41" t="s">
        <v>8034</v>
      </c>
      <c r="D4004" s="42" t="s">
        <v>21</v>
      </c>
      <c r="E4004" s="43">
        <v>121532.99</v>
      </c>
      <c r="F4004" s="43">
        <v>122.02</v>
      </c>
      <c r="G4004" s="43">
        <v>121655.01</v>
      </c>
      <c r="H4004" s="19">
        <f t="shared" si="62"/>
        <v>9</v>
      </c>
    </row>
    <row r="4005" spans="1:8" ht="30" x14ac:dyDescent="0.25">
      <c r="A4005" s="40" t="s">
        <v>8035</v>
      </c>
      <c r="B4005" s="40"/>
      <c r="C4005" s="41" t="s">
        <v>8036</v>
      </c>
      <c r="D4005" s="42" t="s">
        <v>21</v>
      </c>
      <c r="E4005" s="43">
        <v>155282.82999999999</v>
      </c>
      <c r="F4005" s="43">
        <v>122.02</v>
      </c>
      <c r="G4005" s="43">
        <v>155404.85</v>
      </c>
      <c r="H4005" s="19">
        <f t="shared" si="62"/>
        <v>9</v>
      </c>
    </row>
    <row r="4006" spans="1:8" ht="30" x14ac:dyDescent="0.25">
      <c r="A4006" s="40" t="s">
        <v>8037</v>
      </c>
      <c r="B4006" s="40"/>
      <c r="C4006" s="41" t="s">
        <v>8038</v>
      </c>
      <c r="D4006" s="42" t="s">
        <v>21</v>
      </c>
      <c r="E4006" s="43">
        <v>55095.73</v>
      </c>
      <c r="F4006" s="43">
        <v>122.02</v>
      </c>
      <c r="G4006" s="43">
        <v>55217.75</v>
      </c>
      <c r="H4006" s="19">
        <f t="shared" si="62"/>
        <v>9</v>
      </c>
    </row>
    <row r="4007" spans="1:8" ht="30" x14ac:dyDescent="0.25">
      <c r="A4007" s="40" t="s">
        <v>8039</v>
      </c>
      <c r="B4007" s="40"/>
      <c r="C4007" s="41" t="s">
        <v>8040</v>
      </c>
      <c r="D4007" s="42" t="s">
        <v>21</v>
      </c>
      <c r="E4007" s="43">
        <v>26949.77</v>
      </c>
      <c r="F4007" s="43">
        <v>122.02</v>
      </c>
      <c r="G4007" s="43">
        <v>27071.79</v>
      </c>
      <c r="H4007" s="19">
        <f t="shared" si="62"/>
        <v>9</v>
      </c>
    </row>
    <row r="4008" spans="1:8" ht="30" x14ac:dyDescent="0.25">
      <c r="A4008" s="40" t="s">
        <v>8041</v>
      </c>
      <c r="B4008" s="40"/>
      <c r="C4008" s="41" t="s">
        <v>8042</v>
      </c>
      <c r="D4008" s="42" t="s">
        <v>21</v>
      </c>
      <c r="E4008" s="43">
        <v>40619.15</v>
      </c>
      <c r="F4008" s="43">
        <v>122.02</v>
      </c>
      <c r="G4008" s="43">
        <v>40741.17</v>
      </c>
      <c r="H4008" s="19">
        <f t="shared" si="62"/>
        <v>9</v>
      </c>
    </row>
    <row r="4009" spans="1:8" ht="30" x14ac:dyDescent="0.25">
      <c r="A4009" s="40" t="s">
        <v>8043</v>
      </c>
      <c r="B4009" s="40"/>
      <c r="C4009" s="41" t="s">
        <v>8044</v>
      </c>
      <c r="D4009" s="42" t="s">
        <v>21</v>
      </c>
      <c r="E4009" s="43">
        <v>75801.41</v>
      </c>
      <c r="F4009" s="43">
        <v>122.02</v>
      </c>
      <c r="G4009" s="43">
        <v>75923.429999999993</v>
      </c>
      <c r="H4009" s="19">
        <f t="shared" si="62"/>
        <v>9</v>
      </c>
    </row>
    <row r="4010" spans="1:8" ht="30" x14ac:dyDescent="0.25">
      <c r="A4010" s="40" t="s">
        <v>8045</v>
      </c>
      <c r="B4010" s="40"/>
      <c r="C4010" s="41" t="s">
        <v>8046</v>
      </c>
      <c r="D4010" s="42" t="s">
        <v>21</v>
      </c>
      <c r="E4010" s="43">
        <v>35193.86</v>
      </c>
      <c r="F4010" s="43">
        <v>122.02</v>
      </c>
      <c r="G4010" s="43">
        <v>35315.879999999997</v>
      </c>
      <c r="H4010" s="19">
        <f t="shared" si="62"/>
        <v>9</v>
      </c>
    </row>
    <row r="4011" spans="1:8" ht="30" x14ac:dyDescent="0.25">
      <c r="A4011" s="40" t="s">
        <v>8047</v>
      </c>
      <c r="B4011" s="40"/>
      <c r="C4011" s="41" t="s">
        <v>8048</v>
      </c>
      <c r="D4011" s="42" t="s">
        <v>21</v>
      </c>
      <c r="E4011" s="43">
        <v>92416.2</v>
      </c>
      <c r="F4011" s="43">
        <v>122.02</v>
      </c>
      <c r="G4011" s="43">
        <v>92538.22</v>
      </c>
      <c r="H4011" s="19">
        <f t="shared" si="62"/>
        <v>9</v>
      </c>
    </row>
    <row r="4012" spans="1:8" x14ac:dyDescent="0.25">
      <c r="A4012" s="40" t="s">
        <v>8049</v>
      </c>
      <c r="B4012" s="40"/>
      <c r="C4012" s="41" t="s">
        <v>8050</v>
      </c>
      <c r="D4012" s="42"/>
      <c r="E4012" s="43"/>
      <c r="F4012" s="43"/>
      <c r="G4012" s="43"/>
      <c r="H4012" s="19">
        <f t="shared" si="62"/>
        <v>5</v>
      </c>
    </row>
    <row r="4013" spans="1:8" x14ac:dyDescent="0.25">
      <c r="A4013" s="40" t="s">
        <v>8051</v>
      </c>
      <c r="B4013" s="40"/>
      <c r="C4013" s="41" t="s">
        <v>8052</v>
      </c>
      <c r="D4013" s="42" t="s">
        <v>21</v>
      </c>
      <c r="E4013" s="43">
        <v>888.48</v>
      </c>
      <c r="F4013" s="43">
        <v>49.72</v>
      </c>
      <c r="G4013" s="43">
        <v>938.2</v>
      </c>
      <c r="H4013" s="19">
        <f t="shared" si="62"/>
        <v>9</v>
      </c>
    </row>
    <row r="4014" spans="1:8" x14ac:dyDescent="0.25">
      <c r="A4014" s="40" t="s">
        <v>8053</v>
      </c>
      <c r="B4014" s="40"/>
      <c r="C4014" s="41" t="s">
        <v>8054</v>
      </c>
      <c r="D4014" s="42"/>
      <c r="E4014" s="43"/>
      <c r="F4014" s="43"/>
      <c r="G4014" s="43"/>
      <c r="H4014" s="19">
        <f t="shared" si="62"/>
        <v>5</v>
      </c>
    </row>
    <row r="4015" spans="1:8" x14ac:dyDescent="0.25">
      <c r="A4015" s="40" t="s">
        <v>8055</v>
      </c>
      <c r="B4015" s="40"/>
      <c r="C4015" s="41" t="s">
        <v>8056</v>
      </c>
      <c r="D4015" s="42" t="s">
        <v>21</v>
      </c>
      <c r="E4015" s="43">
        <v>50.05</v>
      </c>
      <c r="F4015" s="43">
        <v>8.68</v>
      </c>
      <c r="G4015" s="43">
        <v>58.73</v>
      </c>
      <c r="H4015" s="19">
        <f t="shared" si="62"/>
        <v>9</v>
      </c>
    </row>
    <row r="4016" spans="1:8" x14ac:dyDescent="0.25">
      <c r="A4016" s="40" t="s">
        <v>8057</v>
      </c>
      <c r="B4016" s="40"/>
      <c r="C4016" s="41" t="s">
        <v>8058</v>
      </c>
      <c r="D4016" s="42" t="s">
        <v>21</v>
      </c>
      <c r="E4016" s="43">
        <v>909.45</v>
      </c>
      <c r="F4016" s="43">
        <v>34.69</v>
      </c>
      <c r="G4016" s="43">
        <v>944.14</v>
      </c>
      <c r="H4016" s="19">
        <f t="shared" si="62"/>
        <v>9</v>
      </c>
    </row>
    <row r="4017" spans="1:8" x14ac:dyDescent="0.25">
      <c r="A4017" s="40" t="s">
        <v>8059</v>
      </c>
      <c r="B4017" s="40"/>
      <c r="C4017" s="41" t="s">
        <v>8060</v>
      </c>
      <c r="D4017" s="42" t="s">
        <v>21</v>
      </c>
      <c r="E4017" s="43">
        <v>598.51</v>
      </c>
      <c r="F4017" s="43">
        <v>34.69</v>
      </c>
      <c r="G4017" s="43">
        <v>633.20000000000005</v>
      </c>
      <c r="H4017" s="19">
        <f t="shared" si="62"/>
        <v>9</v>
      </c>
    </row>
    <row r="4018" spans="1:8" x14ac:dyDescent="0.25">
      <c r="A4018" s="40" t="s">
        <v>8061</v>
      </c>
      <c r="B4018" s="40"/>
      <c r="C4018" s="41" t="s">
        <v>8062</v>
      </c>
      <c r="D4018" s="42" t="s">
        <v>21</v>
      </c>
      <c r="E4018" s="43">
        <v>147.77000000000001</v>
      </c>
      <c r="F4018" s="43">
        <v>8.68</v>
      </c>
      <c r="G4018" s="43">
        <v>156.44999999999999</v>
      </c>
      <c r="H4018" s="19">
        <f t="shared" si="62"/>
        <v>9</v>
      </c>
    </row>
    <row r="4019" spans="1:8" ht="30" x14ac:dyDescent="0.25">
      <c r="A4019" s="40" t="s">
        <v>8063</v>
      </c>
      <c r="B4019" s="40"/>
      <c r="C4019" s="41" t="s">
        <v>8064</v>
      </c>
      <c r="D4019" s="42" t="s">
        <v>21</v>
      </c>
      <c r="E4019" s="43">
        <v>1427.75</v>
      </c>
      <c r="F4019" s="43">
        <v>3.21</v>
      </c>
      <c r="G4019" s="43">
        <v>1430.96</v>
      </c>
      <c r="H4019" s="19">
        <f t="shared" si="62"/>
        <v>9</v>
      </c>
    </row>
    <row r="4020" spans="1:8" x14ac:dyDescent="0.25">
      <c r="A4020" s="40" t="s">
        <v>8065</v>
      </c>
      <c r="B4020" s="40"/>
      <c r="C4020" s="41" t="s">
        <v>8066</v>
      </c>
      <c r="D4020" s="42"/>
      <c r="E4020" s="43"/>
      <c r="F4020" s="43"/>
      <c r="G4020" s="43"/>
      <c r="H4020" s="19">
        <f t="shared" si="62"/>
        <v>5</v>
      </c>
    </row>
    <row r="4021" spans="1:8" ht="30" x14ac:dyDescent="0.25">
      <c r="A4021" s="40" t="s">
        <v>8067</v>
      </c>
      <c r="B4021" s="40"/>
      <c r="C4021" s="41" t="s">
        <v>8335</v>
      </c>
      <c r="D4021" s="42" t="s">
        <v>21</v>
      </c>
      <c r="E4021" s="43">
        <v>494.62</v>
      </c>
      <c r="F4021" s="43">
        <v>19.89</v>
      </c>
      <c r="G4021" s="43">
        <v>514.51</v>
      </c>
      <c r="H4021" s="19">
        <f t="shared" si="62"/>
        <v>9</v>
      </c>
    </row>
    <row r="4022" spans="1:8" ht="30" x14ac:dyDescent="0.25">
      <c r="A4022" s="40" t="s">
        <v>8069</v>
      </c>
      <c r="B4022" s="40"/>
      <c r="C4022" s="41" t="s">
        <v>8070</v>
      </c>
      <c r="D4022" s="42" t="s">
        <v>334</v>
      </c>
      <c r="E4022" s="43">
        <v>479.59</v>
      </c>
      <c r="F4022" s="43">
        <v>346.96</v>
      </c>
      <c r="G4022" s="43">
        <v>826.55</v>
      </c>
      <c r="H4022" s="19">
        <f t="shared" si="62"/>
        <v>9</v>
      </c>
    </row>
    <row r="4023" spans="1:8" ht="30" x14ac:dyDescent="0.25">
      <c r="A4023" s="40" t="s">
        <v>8336</v>
      </c>
      <c r="B4023" s="40"/>
      <c r="C4023" s="41" t="s">
        <v>8337</v>
      </c>
      <c r="D4023" s="42" t="s">
        <v>21</v>
      </c>
      <c r="E4023" s="43">
        <v>1075.92</v>
      </c>
      <c r="F4023" s="43">
        <v>25.36</v>
      </c>
      <c r="G4023" s="43">
        <v>1101.28</v>
      </c>
      <c r="H4023" s="19">
        <f t="shared" si="62"/>
        <v>9</v>
      </c>
    </row>
    <row r="4024" spans="1:8" x14ac:dyDescent="0.25">
      <c r="A4024" s="40" t="s">
        <v>8071</v>
      </c>
      <c r="B4024" s="40"/>
      <c r="C4024" s="41" t="s">
        <v>8072</v>
      </c>
      <c r="D4024" s="42"/>
      <c r="E4024" s="43"/>
      <c r="F4024" s="43"/>
      <c r="G4024" s="43"/>
      <c r="H4024" s="19">
        <f t="shared" si="62"/>
        <v>5</v>
      </c>
    </row>
    <row r="4025" spans="1:8" x14ac:dyDescent="0.25">
      <c r="A4025" s="40" t="s">
        <v>8073</v>
      </c>
      <c r="B4025" s="40"/>
      <c r="C4025" s="41" t="s">
        <v>8074</v>
      </c>
      <c r="D4025" s="42" t="s">
        <v>131</v>
      </c>
      <c r="E4025" s="43">
        <v>0.45</v>
      </c>
      <c r="F4025" s="43">
        <v>4.33</v>
      </c>
      <c r="G4025" s="43">
        <v>4.78</v>
      </c>
      <c r="H4025" s="19">
        <f t="shared" si="62"/>
        <v>9</v>
      </c>
    </row>
    <row r="4026" spans="1:8" x14ac:dyDescent="0.25">
      <c r="A4026" s="40" t="s">
        <v>8075</v>
      </c>
      <c r="B4026" s="40"/>
      <c r="C4026" s="41" t="s">
        <v>8076</v>
      </c>
      <c r="D4026" s="42" t="s">
        <v>21</v>
      </c>
      <c r="E4026" s="43">
        <v>5.72</v>
      </c>
      <c r="F4026" s="43">
        <v>8.68</v>
      </c>
      <c r="G4026" s="43">
        <v>14.4</v>
      </c>
      <c r="H4026" s="19">
        <f t="shared" si="62"/>
        <v>9</v>
      </c>
    </row>
    <row r="4027" spans="1:8" x14ac:dyDescent="0.25">
      <c r="A4027" s="40" t="s">
        <v>8077</v>
      </c>
      <c r="B4027" s="40"/>
      <c r="C4027" s="41" t="s">
        <v>8078</v>
      </c>
      <c r="D4027" s="42" t="s">
        <v>21</v>
      </c>
      <c r="E4027" s="43">
        <v>2.27</v>
      </c>
      <c r="F4027" s="43">
        <v>8.68</v>
      </c>
      <c r="G4027" s="43">
        <v>10.95</v>
      </c>
      <c r="H4027" s="19">
        <f t="shared" si="62"/>
        <v>9</v>
      </c>
    </row>
    <row r="4028" spans="1:8" ht="30" x14ac:dyDescent="0.25">
      <c r="A4028" s="40" t="s">
        <v>8079</v>
      </c>
      <c r="B4028" s="40"/>
      <c r="C4028" s="41" t="s">
        <v>8080</v>
      </c>
      <c r="D4028" s="42" t="s">
        <v>21</v>
      </c>
      <c r="E4028" s="43">
        <v>2.87</v>
      </c>
      <c r="F4028" s="43">
        <v>8.68</v>
      </c>
      <c r="G4028" s="43">
        <v>11.55</v>
      </c>
      <c r="H4028" s="19">
        <f t="shared" si="62"/>
        <v>9</v>
      </c>
    </row>
    <row r="4029" spans="1:8" x14ac:dyDescent="0.25">
      <c r="A4029" s="40" t="s">
        <v>8081</v>
      </c>
      <c r="B4029" s="40"/>
      <c r="C4029" s="41" t="s">
        <v>8082</v>
      </c>
      <c r="D4029" s="42" t="s">
        <v>21</v>
      </c>
      <c r="E4029" s="43">
        <v>252.77</v>
      </c>
      <c r="F4029" s="43">
        <v>9.6300000000000008</v>
      </c>
      <c r="G4029" s="43">
        <v>262.39999999999998</v>
      </c>
      <c r="H4029" s="19">
        <f t="shared" si="62"/>
        <v>9</v>
      </c>
    </row>
    <row r="4030" spans="1:8" x14ac:dyDescent="0.25">
      <c r="A4030" s="40" t="s">
        <v>8083</v>
      </c>
      <c r="B4030" s="40"/>
      <c r="C4030" s="41" t="s">
        <v>8084</v>
      </c>
      <c r="D4030" s="42" t="s">
        <v>21</v>
      </c>
      <c r="E4030" s="43">
        <v>530.20000000000005</v>
      </c>
      <c r="F4030" s="43">
        <v>9.6300000000000008</v>
      </c>
      <c r="G4030" s="43">
        <v>539.83000000000004</v>
      </c>
      <c r="H4030" s="19">
        <f t="shared" si="62"/>
        <v>9</v>
      </c>
    </row>
    <row r="4031" spans="1:8" x14ac:dyDescent="0.25">
      <c r="A4031" s="40" t="s">
        <v>8085</v>
      </c>
      <c r="B4031" s="40"/>
      <c r="C4031" s="41" t="s">
        <v>8086</v>
      </c>
      <c r="D4031" s="42" t="s">
        <v>21</v>
      </c>
      <c r="E4031" s="43">
        <v>6.04</v>
      </c>
      <c r="F4031" s="43">
        <v>15.25</v>
      </c>
      <c r="G4031" s="43">
        <v>21.29</v>
      </c>
      <c r="H4031" s="19">
        <f t="shared" si="62"/>
        <v>9</v>
      </c>
    </row>
    <row r="4032" spans="1:8" x14ac:dyDescent="0.25">
      <c r="A4032" s="40" t="s">
        <v>8087</v>
      </c>
      <c r="B4032" s="40"/>
      <c r="C4032" s="41" t="s">
        <v>8088</v>
      </c>
      <c r="D4032" s="42" t="s">
        <v>21</v>
      </c>
      <c r="E4032" s="43">
        <v>26.45</v>
      </c>
      <c r="F4032" s="43">
        <v>15.25</v>
      </c>
      <c r="G4032" s="43">
        <v>41.7</v>
      </c>
      <c r="H4032" s="19">
        <f t="shared" si="62"/>
        <v>9</v>
      </c>
    </row>
    <row r="4033" spans="1:8" x14ac:dyDescent="0.25">
      <c r="A4033" s="40" t="s">
        <v>8089</v>
      </c>
      <c r="B4033" s="40"/>
      <c r="C4033" s="41" t="s">
        <v>8090</v>
      </c>
      <c r="D4033" s="42" t="s">
        <v>21</v>
      </c>
      <c r="E4033" s="43">
        <v>73.88</v>
      </c>
      <c r="F4033" s="43">
        <v>1.76</v>
      </c>
      <c r="G4033" s="43">
        <v>75.64</v>
      </c>
      <c r="H4033" s="19">
        <f t="shared" si="62"/>
        <v>9</v>
      </c>
    </row>
    <row r="4034" spans="1:8" x14ac:dyDescent="0.25">
      <c r="A4034" s="40" t="s">
        <v>8091</v>
      </c>
      <c r="B4034" s="40"/>
      <c r="C4034" s="41" t="s">
        <v>8092</v>
      </c>
      <c r="D4034" s="42" t="s">
        <v>21</v>
      </c>
      <c r="E4034" s="43">
        <v>196.39</v>
      </c>
      <c r="F4034" s="43">
        <v>9.9499999999999993</v>
      </c>
      <c r="G4034" s="43">
        <v>206.34</v>
      </c>
      <c r="H4034" s="19">
        <f t="shared" si="62"/>
        <v>9</v>
      </c>
    </row>
    <row r="4035" spans="1:8" x14ac:dyDescent="0.25">
      <c r="A4035" s="40" t="s">
        <v>8093</v>
      </c>
      <c r="B4035" s="40"/>
      <c r="C4035" s="41" t="s">
        <v>8094</v>
      </c>
      <c r="D4035" s="42" t="s">
        <v>21</v>
      </c>
      <c r="E4035" s="43">
        <v>85.1</v>
      </c>
      <c r="F4035" s="43">
        <v>6.42</v>
      </c>
      <c r="G4035" s="43">
        <v>91.52</v>
      </c>
      <c r="H4035" s="19">
        <f t="shared" si="62"/>
        <v>9</v>
      </c>
    </row>
    <row r="4036" spans="1:8" x14ac:dyDescent="0.25">
      <c r="A4036" s="40" t="s">
        <v>8095</v>
      </c>
      <c r="B4036" s="40"/>
      <c r="C4036" s="41" t="s">
        <v>8096</v>
      </c>
      <c r="D4036" s="42" t="s">
        <v>21</v>
      </c>
      <c r="E4036" s="43">
        <v>110.53</v>
      </c>
      <c r="F4036" s="43">
        <v>6.42</v>
      </c>
      <c r="G4036" s="43">
        <v>116.95</v>
      </c>
      <c r="H4036" s="19">
        <f t="shared" si="62"/>
        <v>9</v>
      </c>
    </row>
    <row r="4037" spans="1:8" x14ac:dyDescent="0.25">
      <c r="A4037" s="40" t="s">
        <v>8097</v>
      </c>
      <c r="B4037" s="40"/>
      <c r="C4037" s="41" t="s">
        <v>8098</v>
      </c>
      <c r="D4037" s="42" t="s">
        <v>21</v>
      </c>
      <c r="E4037" s="43">
        <v>169.86</v>
      </c>
      <c r="F4037" s="43">
        <v>6.42</v>
      </c>
      <c r="G4037" s="43">
        <v>176.28</v>
      </c>
      <c r="H4037" s="19">
        <f t="shared" si="62"/>
        <v>9</v>
      </c>
    </row>
    <row r="4038" spans="1:8" x14ac:dyDescent="0.25">
      <c r="A4038" s="40" t="s">
        <v>8099</v>
      </c>
      <c r="B4038" s="40"/>
      <c r="C4038" s="41" t="s">
        <v>8100</v>
      </c>
      <c r="D4038" s="42" t="s">
        <v>21</v>
      </c>
      <c r="E4038" s="43">
        <v>98.95</v>
      </c>
      <c r="F4038" s="43">
        <v>1.76</v>
      </c>
      <c r="G4038" s="43">
        <v>100.71</v>
      </c>
      <c r="H4038" s="19">
        <f t="shared" si="62"/>
        <v>9</v>
      </c>
    </row>
    <row r="4039" spans="1:8" x14ac:dyDescent="0.25">
      <c r="A4039" s="40" t="s">
        <v>8101</v>
      </c>
      <c r="B4039" s="40"/>
      <c r="C4039" s="41" t="s">
        <v>8102</v>
      </c>
      <c r="D4039" s="42" t="s">
        <v>21</v>
      </c>
      <c r="E4039" s="43">
        <v>103.9</v>
      </c>
      <c r="F4039" s="43">
        <v>1.76</v>
      </c>
      <c r="G4039" s="43">
        <v>105.66</v>
      </c>
      <c r="H4039" s="19">
        <f t="shared" si="62"/>
        <v>9</v>
      </c>
    </row>
    <row r="4040" spans="1:8" x14ac:dyDescent="0.25">
      <c r="A4040" s="40" t="s">
        <v>8103</v>
      </c>
      <c r="B4040" s="40"/>
      <c r="C4040" s="41" t="s">
        <v>8104</v>
      </c>
      <c r="D4040" s="42" t="s">
        <v>21</v>
      </c>
      <c r="E4040" s="43">
        <v>10.42</v>
      </c>
      <c r="F4040" s="43">
        <v>3.53</v>
      </c>
      <c r="G4040" s="43">
        <v>13.95</v>
      </c>
      <c r="H4040" s="19">
        <f t="shared" si="62"/>
        <v>9</v>
      </c>
    </row>
    <row r="4041" spans="1:8" x14ac:dyDescent="0.25">
      <c r="A4041" s="40" t="s">
        <v>8105</v>
      </c>
      <c r="B4041" s="40"/>
      <c r="C4041" s="41" t="s">
        <v>8106</v>
      </c>
      <c r="D4041" s="42" t="s">
        <v>21</v>
      </c>
      <c r="E4041" s="43">
        <v>15.48</v>
      </c>
      <c r="F4041" s="43">
        <v>3.53</v>
      </c>
      <c r="G4041" s="43">
        <v>19.010000000000002</v>
      </c>
      <c r="H4041" s="19">
        <f t="shared" ref="H4041:H4104" si="63">LEN(A4041)</f>
        <v>9</v>
      </c>
    </row>
    <row r="4042" spans="1:8" x14ac:dyDescent="0.25">
      <c r="A4042" s="40" t="s">
        <v>8107</v>
      </c>
      <c r="B4042" s="40"/>
      <c r="C4042" s="41" t="s">
        <v>8108</v>
      </c>
      <c r="D4042" s="42" t="s">
        <v>21</v>
      </c>
      <c r="E4042" s="43">
        <v>18.190000000000001</v>
      </c>
      <c r="F4042" s="43">
        <v>16.41</v>
      </c>
      <c r="G4042" s="43">
        <v>34.6</v>
      </c>
      <c r="H4042" s="19">
        <f t="shared" si="63"/>
        <v>9</v>
      </c>
    </row>
    <row r="4043" spans="1:8" x14ac:dyDescent="0.25">
      <c r="A4043" s="40" t="s">
        <v>8109</v>
      </c>
      <c r="B4043" s="40"/>
      <c r="C4043" s="41" t="s">
        <v>8110</v>
      </c>
      <c r="D4043" s="42" t="s">
        <v>21</v>
      </c>
      <c r="E4043" s="43">
        <v>8.4</v>
      </c>
      <c r="F4043" s="43">
        <v>9.9499999999999993</v>
      </c>
      <c r="G4043" s="43">
        <v>18.350000000000001</v>
      </c>
      <c r="H4043" s="19">
        <f t="shared" si="63"/>
        <v>9</v>
      </c>
    </row>
    <row r="4044" spans="1:8" x14ac:dyDescent="0.25">
      <c r="A4044" s="40" t="s">
        <v>8111</v>
      </c>
      <c r="B4044" s="40"/>
      <c r="C4044" s="41" t="s">
        <v>8112</v>
      </c>
      <c r="D4044" s="42" t="s">
        <v>21</v>
      </c>
      <c r="E4044" s="43">
        <v>11.58</v>
      </c>
      <c r="F4044" s="43">
        <v>9.9499999999999993</v>
      </c>
      <c r="G4044" s="43">
        <v>21.53</v>
      </c>
      <c r="H4044" s="19">
        <f t="shared" si="63"/>
        <v>9</v>
      </c>
    </row>
    <row r="4045" spans="1:8" ht="30" x14ac:dyDescent="0.25">
      <c r="A4045" s="40" t="s">
        <v>8113</v>
      </c>
      <c r="B4045" s="40"/>
      <c r="C4045" s="41" t="s">
        <v>8114</v>
      </c>
      <c r="D4045" s="42" t="s">
        <v>21</v>
      </c>
      <c r="E4045" s="43">
        <v>14.99</v>
      </c>
      <c r="F4045" s="43">
        <v>9.9499999999999993</v>
      </c>
      <c r="G4045" s="43">
        <v>24.94</v>
      </c>
      <c r="H4045" s="19">
        <f t="shared" si="63"/>
        <v>9</v>
      </c>
    </row>
    <row r="4046" spans="1:8" ht="30" x14ac:dyDescent="0.25">
      <c r="A4046" s="40" t="s">
        <v>8115</v>
      </c>
      <c r="B4046" s="40"/>
      <c r="C4046" s="41" t="s">
        <v>8116</v>
      </c>
      <c r="D4046" s="42" t="s">
        <v>21</v>
      </c>
      <c r="E4046" s="43">
        <v>34.57</v>
      </c>
      <c r="F4046" s="43">
        <v>16.84</v>
      </c>
      <c r="G4046" s="43">
        <v>51.41</v>
      </c>
      <c r="H4046" s="19">
        <f t="shared" si="63"/>
        <v>9</v>
      </c>
    </row>
    <row r="4047" spans="1:8" x14ac:dyDescent="0.25">
      <c r="A4047" s="40" t="s">
        <v>8117</v>
      </c>
      <c r="B4047" s="40"/>
      <c r="C4047" s="41" t="s">
        <v>8118</v>
      </c>
      <c r="D4047" s="42" t="s">
        <v>21</v>
      </c>
      <c r="E4047" s="43">
        <v>11.79</v>
      </c>
      <c r="F4047" s="43">
        <v>8.68</v>
      </c>
      <c r="G4047" s="43">
        <v>20.47</v>
      </c>
      <c r="H4047" s="19">
        <f t="shared" si="63"/>
        <v>9</v>
      </c>
    </row>
    <row r="4048" spans="1:8" ht="30" x14ac:dyDescent="0.25">
      <c r="A4048" s="40" t="s">
        <v>8119</v>
      </c>
      <c r="B4048" s="40"/>
      <c r="C4048" s="41" t="s">
        <v>8120</v>
      </c>
      <c r="D4048" s="42" t="s">
        <v>21</v>
      </c>
      <c r="E4048" s="43">
        <v>86.86</v>
      </c>
      <c r="F4048" s="43">
        <v>30.51</v>
      </c>
      <c r="G4048" s="43">
        <v>117.37</v>
      </c>
      <c r="H4048" s="19">
        <f t="shared" si="63"/>
        <v>9</v>
      </c>
    </row>
    <row r="4049" spans="1:8" x14ac:dyDescent="0.25">
      <c r="A4049" s="40" t="s">
        <v>8121</v>
      </c>
      <c r="B4049" s="40"/>
      <c r="C4049" s="41" t="s">
        <v>8122</v>
      </c>
      <c r="D4049" s="42"/>
      <c r="E4049" s="43"/>
      <c r="F4049" s="43"/>
      <c r="G4049" s="43"/>
      <c r="H4049" s="19">
        <f t="shared" si="63"/>
        <v>2</v>
      </c>
    </row>
    <row r="4050" spans="1:8" x14ac:dyDescent="0.25">
      <c r="A4050" s="40" t="s">
        <v>8123</v>
      </c>
      <c r="B4050" s="40"/>
      <c r="C4050" s="41" t="s">
        <v>8124</v>
      </c>
      <c r="D4050" s="42"/>
      <c r="E4050" s="43"/>
      <c r="F4050" s="43"/>
      <c r="G4050" s="43"/>
      <c r="H4050" s="19">
        <f t="shared" si="63"/>
        <v>5</v>
      </c>
    </row>
    <row r="4051" spans="1:8" ht="30" x14ac:dyDescent="0.25">
      <c r="A4051" s="40" t="s">
        <v>8269</v>
      </c>
      <c r="B4051" s="40"/>
      <c r="C4051" s="41" t="s">
        <v>8338</v>
      </c>
      <c r="D4051" s="42" t="s">
        <v>73</v>
      </c>
      <c r="E4051" s="43">
        <v>259.64999999999998</v>
      </c>
      <c r="F4051" s="43">
        <v>2.96</v>
      </c>
      <c r="G4051" s="43">
        <v>262.61</v>
      </c>
      <c r="H4051" s="19">
        <f t="shared" si="63"/>
        <v>9</v>
      </c>
    </row>
    <row r="4052" spans="1:8" ht="30" x14ac:dyDescent="0.25">
      <c r="A4052" s="40" t="s">
        <v>8270</v>
      </c>
      <c r="B4052" s="40"/>
      <c r="C4052" s="41" t="s">
        <v>8339</v>
      </c>
      <c r="D4052" s="42" t="s">
        <v>73</v>
      </c>
      <c r="E4052" s="43">
        <v>211.81</v>
      </c>
      <c r="F4052" s="43">
        <v>2.4900000000000002</v>
      </c>
      <c r="G4052" s="43">
        <v>214.3</v>
      </c>
      <c r="H4052" s="19">
        <f t="shared" si="63"/>
        <v>9</v>
      </c>
    </row>
    <row r="4053" spans="1:8" ht="30" x14ac:dyDescent="0.25">
      <c r="A4053" s="40" t="s">
        <v>8271</v>
      </c>
      <c r="B4053" s="40"/>
      <c r="C4053" s="41" t="s">
        <v>8340</v>
      </c>
      <c r="D4053" s="42" t="s">
        <v>73</v>
      </c>
      <c r="E4053" s="43">
        <v>212.53</v>
      </c>
      <c r="F4053" s="43">
        <v>2.5</v>
      </c>
      <c r="G4053" s="43">
        <v>215.03</v>
      </c>
      <c r="H4053" s="19">
        <f t="shared" si="63"/>
        <v>9</v>
      </c>
    </row>
    <row r="4054" spans="1:8" x14ac:dyDescent="0.25">
      <c r="A4054" s="40" t="s">
        <v>8131</v>
      </c>
      <c r="B4054" s="40"/>
      <c r="C4054" s="41" t="s">
        <v>8132</v>
      </c>
      <c r="D4054" s="42" t="s">
        <v>131</v>
      </c>
      <c r="E4054" s="43">
        <v>433.05</v>
      </c>
      <c r="F4054" s="43">
        <v>12.42</v>
      </c>
      <c r="G4054" s="43">
        <v>445.47</v>
      </c>
      <c r="H4054" s="19">
        <f t="shared" si="63"/>
        <v>9</v>
      </c>
    </row>
    <row r="4055" spans="1:8" x14ac:dyDescent="0.25">
      <c r="A4055" s="40" t="s">
        <v>8133</v>
      </c>
      <c r="B4055" s="40"/>
      <c r="C4055" s="41" t="s">
        <v>8134</v>
      </c>
      <c r="D4055" s="42"/>
      <c r="E4055" s="43"/>
      <c r="F4055" s="43"/>
      <c r="G4055" s="43"/>
      <c r="H4055" s="19">
        <f t="shared" si="63"/>
        <v>5</v>
      </c>
    </row>
    <row r="4056" spans="1:8" x14ac:dyDescent="0.25">
      <c r="A4056" s="40" t="s">
        <v>8135</v>
      </c>
      <c r="B4056" s="40"/>
      <c r="C4056" s="41" t="s">
        <v>8136</v>
      </c>
      <c r="D4056" s="42" t="s">
        <v>73</v>
      </c>
      <c r="E4056" s="43">
        <v>76.8</v>
      </c>
      <c r="F4056" s="43"/>
      <c r="G4056" s="43">
        <v>76.8</v>
      </c>
      <c r="H4056" s="19">
        <f t="shared" si="63"/>
        <v>9</v>
      </c>
    </row>
    <row r="4057" spans="1:8" x14ac:dyDescent="0.25">
      <c r="A4057" s="40" t="s">
        <v>8137</v>
      </c>
      <c r="B4057" s="40"/>
      <c r="C4057" s="41" t="s">
        <v>8138</v>
      </c>
      <c r="D4057" s="42" t="s">
        <v>73</v>
      </c>
      <c r="E4057" s="43">
        <v>37.380000000000003</v>
      </c>
      <c r="F4057" s="43"/>
      <c r="G4057" s="43">
        <v>37.380000000000003</v>
      </c>
      <c r="H4057" s="19">
        <f t="shared" si="63"/>
        <v>9</v>
      </c>
    </row>
    <row r="4058" spans="1:8" ht="30" x14ac:dyDescent="0.25">
      <c r="A4058" s="40" t="s">
        <v>8139</v>
      </c>
      <c r="B4058" s="40"/>
      <c r="C4058" s="41" t="s">
        <v>8140</v>
      </c>
      <c r="D4058" s="42" t="s">
        <v>73</v>
      </c>
      <c r="E4058" s="43">
        <v>173.72</v>
      </c>
      <c r="F4058" s="43"/>
      <c r="G4058" s="43">
        <v>173.72</v>
      </c>
      <c r="H4058" s="19">
        <f t="shared" si="63"/>
        <v>9</v>
      </c>
    </row>
    <row r="4059" spans="1:8" ht="30" x14ac:dyDescent="0.25">
      <c r="A4059" s="40" t="s">
        <v>8141</v>
      </c>
      <c r="B4059" s="40"/>
      <c r="C4059" s="41" t="s">
        <v>8142</v>
      </c>
      <c r="D4059" s="42" t="s">
        <v>73</v>
      </c>
      <c r="E4059" s="43">
        <v>217.15</v>
      </c>
      <c r="F4059" s="43"/>
      <c r="G4059" s="43">
        <v>217.15</v>
      </c>
      <c r="H4059" s="19">
        <f t="shared" si="63"/>
        <v>9</v>
      </c>
    </row>
    <row r="4060" spans="1:8" ht="30" x14ac:dyDescent="0.25">
      <c r="A4060" s="40" t="s">
        <v>8143</v>
      </c>
      <c r="B4060" s="40"/>
      <c r="C4060" s="41" t="s">
        <v>8144</v>
      </c>
      <c r="D4060" s="42" t="s">
        <v>73</v>
      </c>
      <c r="E4060" s="43">
        <v>74.58</v>
      </c>
      <c r="F4060" s="43"/>
      <c r="G4060" s="43">
        <v>74.58</v>
      </c>
      <c r="H4060" s="19">
        <f t="shared" si="63"/>
        <v>9</v>
      </c>
    </row>
    <row r="4061" spans="1:8" ht="30" x14ac:dyDescent="0.25">
      <c r="A4061" s="40" t="s">
        <v>8145</v>
      </c>
      <c r="B4061" s="40"/>
      <c r="C4061" s="41" t="s">
        <v>8146</v>
      </c>
      <c r="D4061" s="42" t="s">
        <v>73</v>
      </c>
      <c r="E4061" s="43">
        <v>112.22</v>
      </c>
      <c r="F4061" s="43"/>
      <c r="G4061" s="43">
        <v>112.22</v>
      </c>
      <c r="H4061" s="19">
        <f t="shared" si="63"/>
        <v>9</v>
      </c>
    </row>
    <row r="4062" spans="1:8" ht="30" x14ac:dyDescent="0.25">
      <c r="A4062" s="40" t="s">
        <v>8147</v>
      </c>
      <c r="B4062" s="40"/>
      <c r="C4062" s="41" t="s">
        <v>8148</v>
      </c>
      <c r="D4062" s="42" t="s">
        <v>73</v>
      </c>
      <c r="E4062" s="43">
        <v>123.58</v>
      </c>
      <c r="F4062" s="43"/>
      <c r="G4062" s="43">
        <v>123.58</v>
      </c>
      <c r="H4062" s="19">
        <f t="shared" si="63"/>
        <v>9</v>
      </c>
    </row>
    <row r="4063" spans="1:8" x14ac:dyDescent="0.25">
      <c r="A4063" s="40" t="s">
        <v>8149</v>
      </c>
      <c r="B4063" s="40"/>
      <c r="C4063" s="41" t="s">
        <v>8150</v>
      </c>
      <c r="D4063" s="42" t="s">
        <v>73</v>
      </c>
      <c r="E4063" s="43">
        <v>213.13</v>
      </c>
      <c r="F4063" s="43"/>
      <c r="G4063" s="43">
        <v>213.13</v>
      </c>
      <c r="H4063" s="19">
        <f t="shared" si="63"/>
        <v>9</v>
      </c>
    </row>
    <row r="4064" spans="1:8" x14ac:dyDescent="0.25">
      <c r="A4064" s="40" t="s">
        <v>8151</v>
      </c>
      <c r="B4064" s="40"/>
      <c r="C4064" s="41" t="s">
        <v>8152</v>
      </c>
      <c r="D4064" s="42" t="s">
        <v>73</v>
      </c>
      <c r="E4064" s="43">
        <v>183.09</v>
      </c>
      <c r="F4064" s="43"/>
      <c r="G4064" s="43">
        <v>183.09</v>
      </c>
      <c r="H4064" s="19">
        <f t="shared" si="63"/>
        <v>9</v>
      </c>
    </row>
    <row r="4065" spans="1:8" ht="30" x14ac:dyDescent="0.25">
      <c r="A4065" s="40" t="s">
        <v>8153</v>
      </c>
      <c r="B4065" s="40"/>
      <c r="C4065" s="41" t="s">
        <v>8154</v>
      </c>
      <c r="D4065" s="42" t="s">
        <v>73</v>
      </c>
      <c r="E4065" s="43">
        <v>40.44</v>
      </c>
      <c r="F4065" s="43"/>
      <c r="G4065" s="43">
        <v>40.44</v>
      </c>
      <c r="H4065" s="19">
        <f t="shared" si="63"/>
        <v>9</v>
      </c>
    </row>
    <row r="4066" spans="1:8" x14ac:dyDescent="0.25">
      <c r="A4066" s="40" t="s">
        <v>8155</v>
      </c>
      <c r="B4066" s="40"/>
      <c r="C4066" s="41" t="s">
        <v>8156</v>
      </c>
      <c r="D4066" s="42"/>
      <c r="E4066" s="43"/>
      <c r="F4066" s="43"/>
      <c r="G4066" s="43"/>
      <c r="H4066" s="19">
        <f t="shared" si="63"/>
        <v>5</v>
      </c>
    </row>
    <row r="4067" spans="1:8" ht="30" x14ac:dyDescent="0.25">
      <c r="A4067" s="40" t="s">
        <v>8157</v>
      </c>
      <c r="B4067" s="40"/>
      <c r="C4067" s="41" t="s">
        <v>8158</v>
      </c>
      <c r="D4067" s="42" t="s">
        <v>73</v>
      </c>
      <c r="E4067" s="43">
        <v>1518.76</v>
      </c>
      <c r="F4067" s="43">
        <v>22.45</v>
      </c>
      <c r="G4067" s="43">
        <v>1541.21</v>
      </c>
      <c r="H4067" s="19">
        <f t="shared" si="63"/>
        <v>9</v>
      </c>
    </row>
    <row r="4068" spans="1:8" ht="30" x14ac:dyDescent="0.25">
      <c r="A4068" s="40" t="s">
        <v>8159</v>
      </c>
      <c r="B4068" s="40"/>
      <c r="C4068" s="41" t="s">
        <v>8160</v>
      </c>
      <c r="D4068" s="42" t="s">
        <v>73</v>
      </c>
      <c r="E4068" s="43">
        <v>1583.14</v>
      </c>
      <c r="F4068" s="43">
        <v>22.44</v>
      </c>
      <c r="G4068" s="43">
        <v>1605.58</v>
      </c>
      <c r="H4068" s="19">
        <f t="shared" si="63"/>
        <v>9</v>
      </c>
    </row>
    <row r="4069" spans="1:8" ht="30" x14ac:dyDescent="0.25">
      <c r="A4069" s="40" t="s">
        <v>8161</v>
      </c>
      <c r="B4069" s="40"/>
      <c r="C4069" s="41" t="s">
        <v>8162</v>
      </c>
      <c r="D4069" s="42" t="s">
        <v>73</v>
      </c>
      <c r="E4069" s="43">
        <v>1708.89</v>
      </c>
      <c r="F4069" s="43">
        <v>22.44</v>
      </c>
      <c r="G4069" s="43">
        <v>1731.33</v>
      </c>
      <c r="H4069" s="19">
        <f t="shared" si="63"/>
        <v>9</v>
      </c>
    </row>
    <row r="4070" spans="1:8" ht="30" x14ac:dyDescent="0.25">
      <c r="A4070" s="40" t="s">
        <v>8163</v>
      </c>
      <c r="B4070" s="40"/>
      <c r="C4070" s="41" t="s">
        <v>8164</v>
      </c>
      <c r="D4070" s="42" t="s">
        <v>73</v>
      </c>
      <c r="E4070" s="43">
        <v>1764.23</v>
      </c>
      <c r="F4070" s="43">
        <v>22.44</v>
      </c>
      <c r="G4070" s="43">
        <v>1786.67</v>
      </c>
      <c r="H4070" s="19">
        <f t="shared" si="63"/>
        <v>9</v>
      </c>
    </row>
    <row r="4071" spans="1:8" ht="30" x14ac:dyDescent="0.25">
      <c r="A4071" s="40" t="s">
        <v>8165</v>
      </c>
      <c r="B4071" s="40"/>
      <c r="C4071" s="41" t="s">
        <v>8166</v>
      </c>
      <c r="D4071" s="42" t="s">
        <v>73</v>
      </c>
      <c r="E4071" s="43">
        <v>2153.77</v>
      </c>
      <c r="F4071" s="43">
        <v>22.44</v>
      </c>
      <c r="G4071" s="43">
        <v>2176.21</v>
      </c>
      <c r="H4071" s="19">
        <f t="shared" si="63"/>
        <v>9</v>
      </c>
    </row>
    <row r="4072" spans="1:8" ht="30" x14ac:dyDescent="0.25">
      <c r="A4072" s="40" t="s">
        <v>8167</v>
      </c>
      <c r="B4072" s="40"/>
      <c r="C4072" s="41" t="s">
        <v>8168</v>
      </c>
      <c r="D4072" s="42" t="s">
        <v>73</v>
      </c>
      <c r="E4072" s="43">
        <v>1727.34</v>
      </c>
      <c r="F4072" s="43">
        <v>33.659999999999997</v>
      </c>
      <c r="G4072" s="43">
        <v>1761</v>
      </c>
      <c r="H4072" s="19">
        <f t="shared" si="63"/>
        <v>9</v>
      </c>
    </row>
    <row r="4073" spans="1:8" ht="30" x14ac:dyDescent="0.25">
      <c r="A4073" s="40" t="s">
        <v>8169</v>
      </c>
      <c r="B4073" s="40"/>
      <c r="C4073" s="41" t="s">
        <v>8170</v>
      </c>
      <c r="D4073" s="42" t="s">
        <v>73</v>
      </c>
      <c r="E4073" s="43">
        <v>1652.04</v>
      </c>
      <c r="F4073" s="43">
        <v>33.659999999999997</v>
      </c>
      <c r="G4073" s="43">
        <v>1685.7</v>
      </c>
      <c r="H4073" s="19">
        <f t="shared" si="63"/>
        <v>9</v>
      </c>
    </row>
    <row r="4074" spans="1:8" ht="30" x14ac:dyDescent="0.25">
      <c r="A4074" s="40" t="s">
        <v>8171</v>
      </c>
      <c r="B4074" s="40"/>
      <c r="C4074" s="41" t="s">
        <v>8172</v>
      </c>
      <c r="D4074" s="42" t="s">
        <v>73</v>
      </c>
      <c r="E4074" s="43">
        <v>1958.36</v>
      </c>
      <c r="F4074" s="43">
        <v>33.659999999999997</v>
      </c>
      <c r="G4074" s="43">
        <v>1992.02</v>
      </c>
      <c r="H4074" s="19">
        <f t="shared" si="63"/>
        <v>9</v>
      </c>
    </row>
    <row r="4075" spans="1:8" x14ac:dyDescent="0.25">
      <c r="A4075" s="40" t="s">
        <v>8173</v>
      </c>
      <c r="B4075" s="40"/>
      <c r="C4075" s="41" t="s">
        <v>8174</v>
      </c>
      <c r="D4075" s="42"/>
      <c r="E4075" s="43"/>
      <c r="F4075" s="43"/>
      <c r="G4075" s="43"/>
      <c r="H4075" s="19">
        <f t="shared" si="63"/>
        <v>5</v>
      </c>
    </row>
    <row r="4076" spans="1:8" ht="30" x14ac:dyDescent="0.25">
      <c r="A4076" s="40" t="s">
        <v>8175</v>
      </c>
      <c r="B4076" s="40"/>
      <c r="C4076" s="41" t="s">
        <v>8176</v>
      </c>
      <c r="D4076" s="42" t="s">
        <v>21</v>
      </c>
      <c r="E4076" s="43">
        <v>1177.04</v>
      </c>
      <c r="F4076" s="43">
        <v>98.01</v>
      </c>
      <c r="G4076" s="43">
        <v>1275.05</v>
      </c>
      <c r="H4076" s="19">
        <f t="shared" si="63"/>
        <v>9</v>
      </c>
    </row>
    <row r="4077" spans="1:8" x14ac:dyDescent="0.25">
      <c r="A4077" s="40" t="s">
        <v>8177</v>
      </c>
      <c r="B4077" s="40"/>
      <c r="C4077" s="41" t="s">
        <v>8178</v>
      </c>
      <c r="D4077" s="42" t="s">
        <v>21</v>
      </c>
      <c r="E4077" s="43">
        <v>3386.44</v>
      </c>
      <c r="F4077" s="43">
        <v>98.01</v>
      </c>
      <c r="G4077" s="43">
        <v>3484.45</v>
      </c>
      <c r="H4077" s="19">
        <f t="shared" si="63"/>
        <v>9</v>
      </c>
    </row>
    <row r="4078" spans="1:8" x14ac:dyDescent="0.25">
      <c r="A4078" s="40" t="s">
        <v>8179</v>
      </c>
      <c r="B4078" s="40"/>
      <c r="C4078" s="41" t="s">
        <v>8180</v>
      </c>
      <c r="D4078" s="42" t="s">
        <v>21</v>
      </c>
      <c r="E4078" s="43">
        <v>5729.79</v>
      </c>
      <c r="F4078" s="43">
        <v>167.63</v>
      </c>
      <c r="G4078" s="43">
        <v>5897.42</v>
      </c>
      <c r="H4078" s="19">
        <f t="shared" si="63"/>
        <v>9</v>
      </c>
    </row>
    <row r="4079" spans="1:8" ht="30" x14ac:dyDescent="0.25">
      <c r="A4079" s="40" t="s">
        <v>8181</v>
      </c>
      <c r="B4079" s="40"/>
      <c r="C4079" s="41" t="s">
        <v>8182</v>
      </c>
      <c r="D4079" s="42" t="s">
        <v>21</v>
      </c>
      <c r="E4079" s="43">
        <v>5756.9</v>
      </c>
      <c r="F4079" s="43">
        <v>98.01</v>
      </c>
      <c r="G4079" s="43">
        <v>5854.91</v>
      </c>
      <c r="H4079" s="19">
        <f t="shared" si="63"/>
        <v>9</v>
      </c>
    </row>
    <row r="4080" spans="1:8" x14ac:dyDescent="0.25">
      <c r="A4080" s="40" t="s">
        <v>8183</v>
      </c>
      <c r="B4080" s="40"/>
      <c r="C4080" s="41" t="s">
        <v>8184</v>
      </c>
      <c r="D4080" s="42" t="s">
        <v>21</v>
      </c>
      <c r="E4080" s="43">
        <v>2847.49</v>
      </c>
      <c r="F4080" s="43">
        <v>61.01</v>
      </c>
      <c r="G4080" s="43">
        <v>2908.5</v>
      </c>
      <c r="H4080" s="19">
        <f t="shared" si="63"/>
        <v>9</v>
      </c>
    </row>
    <row r="4081" spans="1:8" ht="30" x14ac:dyDescent="0.25">
      <c r="A4081" s="40" t="s">
        <v>8185</v>
      </c>
      <c r="B4081" s="40"/>
      <c r="C4081" s="41" t="s">
        <v>8186</v>
      </c>
      <c r="D4081" s="42" t="s">
        <v>21</v>
      </c>
      <c r="E4081" s="43">
        <v>1924.14</v>
      </c>
      <c r="F4081" s="43">
        <v>98.01</v>
      </c>
      <c r="G4081" s="43">
        <v>2022.15</v>
      </c>
      <c r="H4081" s="19">
        <f t="shared" si="63"/>
        <v>9</v>
      </c>
    </row>
    <row r="4082" spans="1:8" x14ac:dyDescent="0.25">
      <c r="A4082" s="40" t="s">
        <v>8187</v>
      </c>
      <c r="B4082" s="40"/>
      <c r="C4082" s="41" t="s">
        <v>8188</v>
      </c>
      <c r="D4082" s="42" t="s">
        <v>21</v>
      </c>
      <c r="E4082" s="43">
        <v>2920.73</v>
      </c>
      <c r="F4082" s="43">
        <v>98.01</v>
      </c>
      <c r="G4082" s="43">
        <v>3018.74</v>
      </c>
      <c r="H4082" s="19">
        <f t="shared" si="63"/>
        <v>9</v>
      </c>
    </row>
    <row r="4083" spans="1:8" x14ac:dyDescent="0.25">
      <c r="A4083" s="40" t="s">
        <v>8189</v>
      </c>
      <c r="B4083" s="40"/>
      <c r="C4083" s="41" t="s">
        <v>8190</v>
      </c>
      <c r="D4083" s="42"/>
      <c r="E4083" s="43"/>
      <c r="F4083" s="43"/>
      <c r="G4083" s="43"/>
      <c r="H4083" s="19">
        <f t="shared" si="63"/>
        <v>5</v>
      </c>
    </row>
    <row r="4084" spans="1:8" x14ac:dyDescent="0.25">
      <c r="A4084" s="40" t="s">
        <v>8191</v>
      </c>
      <c r="B4084" s="40"/>
      <c r="C4084" s="41" t="s">
        <v>8192</v>
      </c>
      <c r="D4084" s="42" t="s">
        <v>21</v>
      </c>
      <c r="E4084" s="43">
        <v>434.88</v>
      </c>
      <c r="F4084" s="43">
        <v>20.64</v>
      </c>
      <c r="G4084" s="43">
        <v>455.52</v>
      </c>
      <c r="H4084" s="19">
        <f t="shared" si="63"/>
        <v>9</v>
      </c>
    </row>
    <row r="4085" spans="1:8" x14ac:dyDescent="0.25">
      <c r="A4085" s="40" t="s">
        <v>8193</v>
      </c>
      <c r="B4085" s="40"/>
      <c r="C4085" s="41" t="s">
        <v>8194</v>
      </c>
      <c r="D4085" s="42" t="s">
        <v>21</v>
      </c>
      <c r="E4085" s="43">
        <v>3356.02</v>
      </c>
      <c r="F4085" s="43">
        <v>45.86</v>
      </c>
      <c r="G4085" s="43">
        <v>3401.88</v>
      </c>
      <c r="H4085" s="19">
        <f t="shared" si="63"/>
        <v>9</v>
      </c>
    </row>
    <row r="4086" spans="1:8" x14ac:dyDescent="0.25">
      <c r="A4086" s="40" t="s">
        <v>8195</v>
      </c>
      <c r="B4086" s="40"/>
      <c r="C4086" s="41" t="s">
        <v>8196</v>
      </c>
      <c r="D4086" s="42" t="s">
        <v>21</v>
      </c>
      <c r="E4086" s="43">
        <v>1549.57</v>
      </c>
      <c r="F4086" s="43">
        <v>30.51</v>
      </c>
      <c r="G4086" s="43">
        <v>1580.08</v>
      </c>
      <c r="H4086" s="19">
        <f t="shared" si="63"/>
        <v>9</v>
      </c>
    </row>
    <row r="4087" spans="1:8" ht="30" x14ac:dyDescent="0.25">
      <c r="A4087" s="40" t="s">
        <v>8197</v>
      </c>
      <c r="B4087" s="40"/>
      <c r="C4087" s="41" t="s">
        <v>8198</v>
      </c>
      <c r="D4087" s="42" t="s">
        <v>21</v>
      </c>
      <c r="E4087" s="43">
        <v>3089.31</v>
      </c>
      <c r="F4087" s="43">
        <v>521.9</v>
      </c>
      <c r="G4087" s="43">
        <v>3611.21</v>
      </c>
      <c r="H4087" s="19">
        <f t="shared" si="63"/>
        <v>9</v>
      </c>
    </row>
    <row r="4088" spans="1:8" ht="30" x14ac:dyDescent="0.25">
      <c r="A4088" s="40" t="s">
        <v>8199</v>
      </c>
      <c r="B4088" s="40"/>
      <c r="C4088" s="41" t="s">
        <v>8200</v>
      </c>
      <c r="D4088" s="42" t="s">
        <v>21</v>
      </c>
      <c r="E4088" s="43">
        <v>8625.06</v>
      </c>
      <c r="F4088" s="43">
        <v>608.64</v>
      </c>
      <c r="G4088" s="43">
        <v>9233.7000000000007</v>
      </c>
      <c r="H4088" s="19">
        <f t="shared" si="63"/>
        <v>9</v>
      </c>
    </row>
    <row r="4089" spans="1:8" x14ac:dyDescent="0.25">
      <c r="A4089" s="40" t="s">
        <v>8201</v>
      </c>
      <c r="B4089" s="40"/>
      <c r="C4089" s="41" t="s">
        <v>8202</v>
      </c>
      <c r="D4089" s="42"/>
      <c r="E4089" s="43"/>
      <c r="F4089" s="43"/>
      <c r="G4089" s="43"/>
      <c r="H4089" s="19">
        <f t="shared" si="63"/>
        <v>5</v>
      </c>
    </row>
    <row r="4090" spans="1:8" x14ac:dyDescent="0.25">
      <c r="A4090" s="40" t="s">
        <v>8203</v>
      </c>
      <c r="B4090" s="40"/>
      <c r="C4090" s="41" t="s">
        <v>8341</v>
      </c>
      <c r="D4090" s="42" t="s">
        <v>21</v>
      </c>
      <c r="E4090" s="43">
        <v>100.26</v>
      </c>
      <c r="F4090" s="43">
        <v>9.94</v>
      </c>
      <c r="G4090" s="43">
        <v>110.2</v>
      </c>
      <c r="H4090" s="19">
        <f t="shared" si="63"/>
        <v>9</v>
      </c>
    </row>
    <row r="4091" spans="1:8" ht="30" x14ac:dyDescent="0.25">
      <c r="A4091" s="40" t="s">
        <v>8205</v>
      </c>
      <c r="B4091" s="40"/>
      <c r="C4091" s="41" t="s">
        <v>8342</v>
      </c>
      <c r="D4091" s="42" t="s">
        <v>21</v>
      </c>
      <c r="E4091" s="43">
        <v>43.58</v>
      </c>
      <c r="F4091" s="43">
        <v>7.46</v>
      </c>
      <c r="G4091" s="43">
        <v>51.04</v>
      </c>
      <c r="H4091" s="19">
        <f t="shared" si="63"/>
        <v>9</v>
      </c>
    </row>
    <row r="4092" spans="1:8" x14ac:dyDescent="0.25">
      <c r="A4092" s="40" t="s">
        <v>8207</v>
      </c>
      <c r="B4092" s="40"/>
      <c r="C4092" s="41" t="s">
        <v>8208</v>
      </c>
      <c r="D4092" s="42" t="s">
        <v>21</v>
      </c>
      <c r="E4092" s="43">
        <v>20.99</v>
      </c>
      <c r="F4092" s="43">
        <v>7.46</v>
      </c>
      <c r="G4092" s="43">
        <v>28.45</v>
      </c>
      <c r="H4092" s="19">
        <f t="shared" si="63"/>
        <v>9</v>
      </c>
    </row>
    <row r="4093" spans="1:8" x14ac:dyDescent="0.25">
      <c r="A4093" s="40" t="s">
        <v>8209</v>
      </c>
      <c r="B4093" s="40"/>
      <c r="C4093" s="41" t="s">
        <v>8210</v>
      </c>
      <c r="D4093" s="42" t="s">
        <v>21</v>
      </c>
      <c r="E4093" s="43">
        <v>17.440000000000001</v>
      </c>
      <c r="F4093" s="43">
        <v>7.46</v>
      </c>
      <c r="G4093" s="43">
        <v>24.9</v>
      </c>
      <c r="H4093" s="19">
        <f t="shared" si="63"/>
        <v>9</v>
      </c>
    </row>
    <row r="4094" spans="1:8" x14ac:dyDescent="0.25">
      <c r="A4094" s="40" t="s">
        <v>8211</v>
      </c>
      <c r="B4094" s="40"/>
      <c r="C4094" s="41" t="s">
        <v>8212</v>
      </c>
      <c r="D4094" s="42" t="s">
        <v>21</v>
      </c>
      <c r="E4094" s="43">
        <v>31.05</v>
      </c>
      <c r="F4094" s="43">
        <v>7.46</v>
      </c>
      <c r="G4094" s="43">
        <v>38.51</v>
      </c>
      <c r="H4094" s="19">
        <f t="shared" si="63"/>
        <v>9</v>
      </c>
    </row>
    <row r="4095" spans="1:8" x14ac:dyDescent="0.25">
      <c r="A4095" s="40" t="s">
        <v>8213</v>
      </c>
      <c r="B4095" s="40"/>
      <c r="C4095" s="41" t="s">
        <v>8214</v>
      </c>
      <c r="D4095" s="42" t="s">
        <v>21</v>
      </c>
      <c r="E4095" s="43">
        <v>23.88</v>
      </c>
      <c r="F4095" s="43">
        <v>7.46</v>
      </c>
      <c r="G4095" s="43">
        <v>31.34</v>
      </c>
      <c r="H4095" s="19">
        <f t="shared" si="63"/>
        <v>9</v>
      </c>
    </row>
    <row r="4096" spans="1:8" x14ac:dyDescent="0.25">
      <c r="A4096" s="40" t="s">
        <v>8215</v>
      </c>
      <c r="B4096" s="40"/>
      <c r="C4096" s="41" t="s">
        <v>8216</v>
      </c>
      <c r="D4096" s="42" t="s">
        <v>21</v>
      </c>
      <c r="E4096" s="43">
        <v>72.8</v>
      </c>
      <c r="F4096" s="43">
        <v>8.34</v>
      </c>
      <c r="G4096" s="43">
        <v>81.14</v>
      </c>
      <c r="H4096" s="19">
        <f t="shared" si="63"/>
        <v>9</v>
      </c>
    </row>
    <row r="4097" spans="1:8" x14ac:dyDescent="0.25">
      <c r="A4097" s="40" t="s">
        <v>8217</v>
      </c>
      <c r="B4097" s="40"/>
      <c r="C4097" s="41" t="s">
        <v>8218</v>
      </c>
      <c r="D4097" s="42" t="s">
        <v>21</v>
      </c>
      <c r="E4097" s="43">
        <v>71.349999999999994</v>
      </c>
      <c r="F4097" s="43">
        <v>8.34</v>
      </c>
      <c r="G4097" s="43">
        <v>79.69</v>
      </c>
      <c r="H4097" s="19">
        <f t="shared" si="63"/>
        <v>9</v>
      </c>
    </row>
    <row r="4098" spans="1:8" x14ac:dyDescent="0.25">
      <c r="A4098" s="40" t="s">
        <v>8343</v>
      </c>
      <c r="B4098" s="40"/>
      <c r="C4098" s="41" t="s">
        <v>8344</v>
      </c>
      <c r="D4098" s="42" t="s">
        <v>21</v>
      </c>
      <c r="E4098" s="43">
        <v>50.34</v>
      </c>
      <c r="F4098" s="43">
        <v>7.46</v>
      </c>
      <c r="G4098" s="43">
        <v>57.8</v>
      </c>
      <c r="H4098" s="19">
        <f t="shared" si="63"/>
        <v>9</v>
      </c>
    </row>
    <row r="4099" spans="1:8" x14ac:dyDescent="0.25">
      <c r="A4099" s="40" t="s">
        <v>8345</v>
      </c>
      <c r="B4099" s="40"/>
      <c r="C4099" s="41" t="s">
        <v>8346</v>
      </c>
      <c r="D4099" s="42" t="s">
        <v>21</v>
      </c>
      <c r="E4099" s="43">
        <v>32.619999999999997</v>
      </c>
      <c r="F4099" s="43">
        <v>7.46</v>
      </c>
      <c r="G4099" s="43">
        <v>40.08</v>
      </c>
      <c r="H4099" s="19">
        <f t="shared" si="63"/>
        <v>9</v>
      </c>
    </row>
    <row r="4100" spans="1:8" x14ac:dyDescent="0.25">
      <c r="A4100" s="40" t="s">
        <v>8347</v>
      </c>
      <c r="B4100" s="40"/>
      <c r="C4100" s="41" t="s">
        <v>8348</v>
      </c>
      <c r="D4100" s="42" t="s">
        <v>21</v>
      </c>
      <c r="E4100" s="43">
        <v>39.74</v>
      </c>
      <c r="F4100" s="43">
        <v>7.46</v>
      </c>
      <c r="G4100" s="43">
        <v>47.2</v>
      </c>
      <c r="H4100" s="19">
        <f t="shared" si="63"/>
        <v>9</v>
      </c>
    </row>
    <row r="4101" spans="1:8" x14ac:dyDescent="0.25">
      <c r="A4101" s="40" t="s">
        <v>8349</v>
      </c>
      <c r="B4101" s="40"/>
      <c r="C4101" s="41" t="s">
        <v>8350</v>
      </c>
      <c r="D4101" s="42" t="s">
        <v>21</v>
      </c>
      <c r="E4101" s="43">
        <v>39.74</v>
      </c>
      <c r="F4101" s="43">
        <v>7.46</v>
      </c>
      <c r="G4101" s="43">
        <v>47.2</v>
      </c>
      <c r="H4101" s="19">
        <f t="shared" si="63"/>
        <v>9</v>
      </c>
    </row>
    <row r="4102" spans="1:8" x14ac:dyDescent="0.25">
      <c r="A4102" s="40" t="s">
        <v>8351</v>
      </c>
      <c r="B4102" s="40"/>
      <c r="C4102" s="41" t="s">
        <v>8352</v>
      </c>
      <c r="D4102" s="42" t="s">
        <v>21</v>
      </c>
      <c r="E4102" s="43">
        <v>55.91</v>
      </c>
      <c r="F4102" s="43">
        <v>8.34</v>
      </c>
      <c r="G4102" s="43">
        <v>64.25</v>
      </c>
      <c r="H4102" s="19">
        <f t="shared" si="63"/>
        <v>9</v>
      </c>
    </row>
    <row r="4103" spans="1:8" x14ac:dyDescent="0.25">
      <c r="A4103" s="40" t="s">
        <v>8353</v>
      </c>
      <c r="B4103" s="40"/>
      <c r="C4103" s="41" t="s">
        <v>8354</v>
      </c>
      <c r="D4103" s="42" t="s">
        <v>21</v>
      </c>
      <c r="E4103" s="43">
        <v>53.96</v>
      </c>
      <c r="F4103" s="43">
        <v>8.34</v>
      </c>
      <c r="G4103" s="43">
        <v>62.3</v>
      </c>
      <c r="H4103" s="19">
        <f t="shared" si="63"/>
        <v>9</v>
      </c>
    </row>
    <row r="4104" spans="1:8" x14ac:dyDescent="0.25">
      <c r="A4104" s="40" t="s">
        <v>8355</v>
      </c>
      <c r="B4104" s="40"/>
      <c r="C4104" s="41" t="s">
        <v>8356</v>
      </c>
      <c r="D4104" s="42"/>
      <c r="E4104" s="43"/>
      <c r="F4104" s="43"/>
      <c r="G4104" s="43"/>
      <c r="H4104" s="19">
        <f t="shared" si="63"/>
        <v>5</v>
      </c>
    </row>
    <row r="4105" spans="1:8" ht="45" x14ac:dyDescent="0.25">
      <c r="A4105" s="40" t="s">
        <v>8357</v>
      </c>
      <c r="B4105" s="40"/>
      <c r="C4105" s="41" t="s">
        <v>8358</v>
      </c>
      <c r="D4105" s="42" t="s">
        <v>73</v>
      </c>
      <c r="E4105" s="43">
        <v>335.57</v>
      </c>
      <c r="F4105" s="43">
        <v>11.89</v>
      </c>
      <c r="G4105" s="43">
        <v>347.46</v>
      </c>
      <c r="H4105" s="19">
        <f t="shared" ref="H4105:H4124" si="64">LEN(A4105)</f>
        <v>9</v>
      </c>
    </row>
    <row r="4106" spans="1:8" ht="30" x14ac:dyDescent="0.25">
      <c r="A4106" s="40" t="s">
        <v>8359</v>
      </c>
      <c r="B4106" s="40"/>
      <c r="C4106" s="41" t="s">
        <v>8360</v>
      </c>
      <c r="D4106" s="42" t="s">
        <v>73</v>
      </c>
      <c r="E4106" s="43">
        <v>244.97</v>
      </c>
      <c r="F4106" s="43">
        <v>10.97</v>
      </c>
      <c r="G4106" s="43">
        <v>255.94</v>
      </c>
      <c r="H4106" s="19">
        <f t="shared" si="64"/>
        <v>9</v>
      </c>
    </row>
    <row r="4107" spans="1:8" ht="30" x14ac:dyDescent="0.25">
      <c r="A4107" s="40" t="s">
        <v>8361</v>
      </c>
      <c r="B4107" s="40"/>
      <c r="C4107" s="41" t="s">
        <v>8362</v>
      </c>
      <c r="D4107" s="42" t="s">
        <v>73</v>
      </c>
      <c r="E4107" s="43">
        <v>246.59</v>
      </c>
      <c r="F4107" s="43">
        <v>11.04</v>
      </c>
      <c r="G4107" s="43">
        <v>257.63</v>
      </c>
      <c r="H4107" s="19">
        <f t="shared" si="64"/>
        <v>9</v>
      </c>
    </row>
    <row r="4108" spans="1:8" ht="30" x14ac:dyDescent="0.25">
      <c r="A4108" s="40" t="s">
        <v>8363</v>
      </c>
      <c r="B4108" s="40"/>
      <c r="C4108" s="41" t="s">
        <v>8364</v>
      </c>
      <c r="D4108" s="42" t="s">
        <v>120</v>
      </c>
      <c r="E4108" s="43">
        <v>8.49</v>
      </c>
      <c r="F4108" s="43">
        <v>1.92</v>
      </c>
      <c r="G4108" s="43">
        <v>10.41</v>
      </c>
      <c r="H4108" s="19">
        <f t="shared" si="64"/>
        <v>9</v>
      </c>
    </row>
    <row r="4109" spans="1:8" x14ac:dyDescent="0.25">
      <c r="A4109" s="40" t="s">
        <v>8365</v>
      </c>
      <c r="B4109" s="40"/>
      <c r="C4109" s="41" t="s">
        <v>8366</v>
      </c>
      <c r="D4109" s="42" t="s">
        <v>8367</v>
      </c>
      <c r="E4109" s="43">
        <v>559.19000000000005</v>
      </c>
      <c r="F4109" s="43">
        <v>1176.8</v>
      </c>
      <c r="G4109" s="43">
        <v>1735.99</v>
      </c>
      <c r="H4109" s="19">
        <f t="shared" si="64"/>
        <v>9</v>
      </c>
    </row>
    <row r="4110" spans="1:8" x14ac:dyDescent="0.25">
      <c r="A4110" s="40" t="s">
        <v>8219</v>
      </c>
      <c r="B4110" s="40"/>
      <c r="C4110" s="41" t="s">
        <v>8220</v>
      </c>
      <c r="D4110" s="42"/>
      <c r="E4110" s="43"/>
      <c r="F4110" s="43"/>
      <c r="G4110" s="43"/>
      <c r="H4110" s="19">
        <f t="shared" si="64"/>
        <v>2</v>
      </c>
    </row>
    <row r="4111" spans="1:8" x14ac:dyDescent="0.25">
      <c r="A4111" s="40" t="s">
        <v>8221</v>
      </c>
      <c r="B4111" s="40"/>
      <c r="C4111" s="41" t="s">
        <v>8222</v>
      </c>
      <c r="D4111" s="42"/>
      <c r="E4111" s="43"/>
      <c r="F4111" s="43"/>
      <c r="G4111" s="43"/>
      <c r="H4111" s="19">
        <f t="shared" si="64"/>
        <v>5</v>
      </c>
    </row>
    <row r="4112" spans="1:8" x14ac:dyDescent="0.25">
      <c r="A4112" s="40" t="s">
        <v>8223</v>
      </c>
      <c r="B4112" s="40"/>
      <c r="C4112" s="41" t="s">
        <v>8224</v>
      </c>
      <c r="D4112" s="42" t="s">
        <v>73</v>
      </c>
      <c r="E4112" s="43">
        <v>12044.89</v>
      </c>
      <c r="F4112" s="43">
        <v>78.239999999999995</v>
      </c>
      <c r="G4112" s="43">
        <v>12123.13</v>
      </c>
      <c r="H4112" s="19">
        <f t="shared" si="64"/>
        <v>9</v>
      </c>
    </row>
    <row r="4113" spans="1:8" x14ac:dyDescent="0.25">
      <c r="A4113" s="40" t="s">
        <v>8225</v>
      </c>
      <c r="B4113" s="40"/>
      <c r="C4113" s="41" t="s">
        <v>8226</v>
      </c>
      <c r="D4113" s="42" t="s">
        <v>73</v>
      </c>
      <c r="E4113" s="43">
        <v>354.74</v>
      </c>
      <c r="F4113" s="43">
        <v>78.239999999999995</v>
      </c>
      <c r="G4113" s="43">
        <v>432.98</v>
      </c>
      <c r="H4113" s="19">
        <f t="shared" si="64"/>
        <v>9</v>
      </c>
    </row>
    <row r="4114" spans="1:8" x14ac:dyDescent="0.25">
      <c r="A4114" s="40" t="s">
        <v>8227</v>
      </c>
      <c r="B4114" s="40"/>
      <c r="C4114" s="41" t="s">
        <v>8228</v>
      </c>
      <c r="D4114" s="42" t="s">
        <v>73</v>
      </c>
      <c r="E4114" s="43">
        <v>3918.07</v>
      </c>
      <c r="F4114" s="43">
        <v>78.239999999999995</v>
      </c>
      <c r="G4114" s="43">
        <v>3996.31</v>
      </c>
      <c r="H4114" s="19">
        <f t="shared" si="64"/>
        <v>9</v>
      </c>
    </row>
    <row r="4115" spans="1:8" ht="45" x14ac:dyDescent="0.25">
      <c r="A4115" s="40" t="s">
        <v>8229</v>
      </c>
      <c r="B4115" s="40"/>
      <c r="C4115" s="41" t="s">
        <v>8230</v>
      </c>
      <c r="D4115" s="42" t="s">
        <v>21</v>
      </c>
      <c r="E4115" s="43">
        <v>11.85</v>
      </c>
      <c r="F4115" s="43">
        <v>5.68</v>
      </c>
      <c r="G4115" s="43">
        <v>17.53</v>
      </c>
      <c r="H4115" s="19">
        <f t="shared" si="64"/>
        <v>9</v>
      </c>
    </row>
    <row r="4116" spans="1:8" ht="45" x14ac:dyDescent="0.25">
      <c r="A4116" s="40" t="s">
        <v>8231</v>
      </c>
      <c r="B4116" s="40"/>
      <c r="C4116" s="41" t="s">
        <v>8232</v>
      </c>
      <c r="D4116" s="42" t="s">
        <v>21</v>
      </c>
      <c r="E4116" s="43">
        <v>6.85</v>
      </c>
      <c r="F4116" s="43">
        <v>5.68</v>
      </c>
      <c r="G4116" s="43">
        <v>12.53</v>
      </c>
      <c r="H4116" s="19">
        <f t="shared" si="64"/>
        <v>9</v>
      </c>
    </row>
    <row r="4117" spans="1:8" ht="30" x14ac:dyDescent="0.25">
      <c r="A4117" s="40" t="s">
        <v>8233</v>
      </c>
      <c r="B4117" s="40"/>
      <c r="C4117" s="41" t="s">
        <v>8234</v>
      </c>
      <c r="D4117" s="42" t="s">
        <v>21</v>
      </c>
      <c r="E4117" s="43">
        <v>11.6</v>
      </c>
      <c r="F4117" s="43">
        <v>5.68</v>
      </c>
      <c r="G4117" s="43">
        <v>17.28</v>
      </c>
      <c r="H4117" s="19">
        <f t="shared" si="64"/>
        <v>9</v>
      </c>
    </row>
    <row r="4118" spans="1:8" ht="30" x14ac:dyDescent="0.25">
      <c r="A4118" s="40" t="s">
        <v>8235</v>
      </c>
      <c r="B4118" s="40"/>
      <c r="C4118" s="41" t="s">
        <v>8236</v>
      </c>
      <c r="D4118" s="42" t="s">
        <v>21</v>
      </c>
      <c r="E4118" s="43">
        <v>9.58</v>
      </c>
      <c r="F4118" s="43">
        <v>5.68</v>
      </c>
      <c r="G4118" s="43">
        <v>15.26</v>
      </c>
      <c r="H4118" s="19">
        <f t="shared" si="64"/>
        <v>9</v>
      </c>
    </row>
    <row r="4119" spans="1:8" x14ac:dyDescent="0.25">
      <c r="A4119" s="40" t="s">
        <v>8237</v>
      </c>
      <c r="B4119" s="40"/>
      <c r="C4119" s="41" t="s">
        <v>8238</v>
      </c>
      <c r="D4119" s="42" t="s">
        <v>21</v>
      </c>
      <c r="E4119" s="43">
        <v>17.62</v>
      </c>
      <c r="F4119" s="43">
        <v>5.68</v>
      </c>
      <c r="G4119" s="43">
        <v>23.3</v>
      </c>
      <c r="H4119" s="19">
        <f t="shared" si="64"/>
        <v>9</v>
      </c>
    </row>
    <row r="4120" spans="1:8" ht="30" x14ac:dyDescent="0.25">
      <c r="A4120" s="40" t="s">
        <v>8239</v>
      </c>
      <c r="B4120" s="40"/>
      <c r="C4120" s="41" t="s">
        <v>8240</v>
      </c>
      <c r="D4120" s="42" t="s">
        <v>21</v>
      </c>
      <c r="E4120" s="43">
        <v>5.77</v>
      </c>
      <c r="F4120" s="43">
        <v>5.68</v>
      </c>
      <c r="G4120" s="43">
        <v>11.45</v>
      </c>
      <c r="H4120" s="19">
        <f t="shared" si="64"/>
        <v>9</v>
      </c>
    </row>
    <row r="4121" spans="1:8" x14ac:dyDescent="0.25">
      <c r="A4121" s="40" t="s">
        <v>8241</v>
      </c>
      <c r="B4121" s="40"/>
      <c r="C4121" s="41" t="s">
        <v>8242</v>
      </c>
      <c r="D4121" s="42" t="s">
        <v>21</v>
      </c>
      <c r="E4121" s="43">
        <v>215.84</v>
      </c>
      <c r="F4121" s="43">
        <v>3.22</v>
      </c>
      <c r="G4121" s="43">
        <v>219.06</v>
      </c>
      <c r="H4121" s="19">
        <f t="shared" si="64"/>
        <v>9</v>
      </c>
    </row>
    <row r="4122" spans="1:8" x14ac:dyDescent="0.25">
      <c r="A4122" s="40" t="s">
        <v>8243</v>
      </c>
      <c r="B4122" s="40"/>
      <c r="C4122" s="41" t="s">
        <v>8244</v>
      </c>
      <c r="D4122" s="42"/>
      <c r="E4122" s="43"/>
      <c r="F4122" s="43"/>
      <c r="G4122" s="43"/>
      <c r="H4122" s="19">
        <f t="shared" si="64"/>
        <v>5</v>
      </c>
    </row>
    <row r="4123" spans="1:8" x14ac:dyDescent="0.25">
      <c r="A4123" s="40" t="s">
        <v>8245</v>
      </c>
      <c r="B4123" s="40"/>
      <c r="C4123" s="41" t="s">
        <v>8246</v>
      </c>
      <c r="D4123" s="42" t="s">
        <v>21</v>
      </c>
      <c r="E4123" s="43">
        <v>11.29</v>
      </c>
      <c r="F4123" s="43">
        <v>49.47</v>
      </c>
      <c r="G4123" s="43">
        <v>60.76</v>
      </c>
      <c r="H4123" s="19">
        <f t="shared" si="64"/>
        <v>9</v>
      </c>
    </row>
    <row r="4124" spans="1:8" x14ac:dyDescent="0.25">
      <c r="A4124" s="40" t="s">
        <v>8247</v>
      </c>
      <c r="B4124" s="40"/>
      <c r="C4124" s="41" t="s">
        <v>8248</v>
      </c>
      <c r="D4124" s="42"/>
      <c r="E4124" s="43"/>
      <c r="F4124" s="43"/>
      <c r="G4124" s="43"/>
      <c r="H4124" s="19">
        <f t="shared" si="64"/>
        <v>5</v>
      </c>
    </row>
    <row r="4125" spans="1:8" ht="45" x14ac:dyDescent="0.25">
      <c r="A4125" s="40" t="s">
        <v>8249</v>
      </c>
      <c r="B4125" s="40"/>
      <c r="C4125" s="41" t="s">
        <v>8250</v>
      </c>
      <c r="D4125" s="42" t="s">
        <v>21</v>
      </c>
      <c r="E4125" s="43">
        <v>88.41</v>
      </c>
      <c r="F4125" s="43">
        <v>6.65</v>
      </c>
      <c r="G4125" s="43">
        <v>95.06</v>
      </c>
    </row>
    <row r="4126" spans="1:8" ht="30" x14ac:dyDescent="0.25">
      <c r="A4126" s="40" t="s">
        <v>8251</v>
      </c>
      <c r="B4126" s="40"/>
      <c r="C4126" s="41" t="s">
        <v>8252</v>
      </c>
      <c r="D4126" s="42" t="s">
        <v>21</v>
      </c>
      <c r="E4126" s="43">
        <v>34.659999999999997</v>
      </c>
      <c r="F4126" s="43">
        <v>1.37</v>
      </c>
      <c r="G4126" s="43">
        <v>36.03</v>
      </c>
    </row>
    <row r="4127" spans="1:8" x14ac:dyDescent="0.25">
      <c r="A4127" s="40" t="s">
        <v>8253</v>
      </c>
      <c r="B4127" s="40"/>
      <c r="C4127" s="41" t="s">
        <v>8254</v>
      </c>
      <c r="D4127" s="42" t="s">
        <v>73</v>
      </c>
      <c r="E4127" s="43">
        <v>70.75</v>
      </c>
      <c r="F4127" s="43"/>
      <c r="G4127" s="43">
        <v>70.75</v>
      </c>
    </row>
    <row r="4128" spans="1:8" x14ac:dyDescent="0.25">
      <c r="A4128" s="40" t="s">
        <v>8255</v>
      </c>
      <c r="B4128" s="40"/>
      <c r="C4128" s="41" t="s">
        <v>8256</v>
      </c>
      <c r="D4128" s="42" t="s">
        <v>592</v>
      </c>
      <c r="E4128" s="43">
        <v>26.79</v>
      </c>
      <c r="F4128" s="43"/>
      <c r="G4128" s="43">
        <v>26.79</v>
      </c>
    </row>
    <row r="4129" spans="1:8" x14ac:dyDescent="0.25">
      <c r="A4129" s="40" t="s">
        <v>8257</v>
      </c>
      <c r="B4129" s="40"/>
      <c r="C4129" s="41" t="s">
        <v>8258</v>
      </c>
      <c r="D4129" s="42"/>
      <c r="E4129" s="43"/>
      <c r="F4129" s="43"/>
      <c r="G4129" s="43"/>
    </row>
    <row r="4130" spans="1:8" x14ac:dyDescent="0.25">
      <c r="A4130" s="40" t="s">
        <v>8259</v>
      </c>
      <c r="B4130" s="40"/>
      <c r="C4130" s="41" t="s">
        <v>8260</v>
      </c>
      <c r="D4130" s="42"/>
      <c r="E4130" s="43"/>
      <c r="F4130" s="43"/>
      <c r="G4130" s="43"/>
    </row>
    <row r="4131" spans="1:8" ht="30" x14ac:dyDescent="0.25">
      <c r="A4131" s="40" t="s">
        <v>8261</v>
      </c>
      <c r="B4131" s="40"/>
      <c r="C4131" s="41" t="s">
        <v>8262</v>
      </c>
      <c r="D4131" s="42" t="s">
        <v>21</v>
      </c>
      <c r="E4131" s="43">
        <v>649.58000000000004</v>
      </c>
      <c r="F4131" s="43"/>
      <c r="G4131" s="43">
        <v>649.58000000000004</v>
      </c>
      <c r="H4131" s="19">
        <f>LEN(A4131)</f>
        <v>9</v>
      </c>
    </row>
  </sheetData>
  <mergeCells count="4">
    <mergeCell ref="C1:G1"/>
    <mergeCell ref="A2:G2"/>
    <mergeCell ref="A3:G3"/>
    <mergeCell ref="A4:G4"/>
  </mergeCells>
  <conditionalFormatting sqref="A9:B4131">
    <cfRule type="expression" dxfId="6" priority="7">
      <formula>H9&lt;6</formula>
    </cfRule>
  </conditionalFormatting>
  <conditionalFormatting sqref="C9:C4131">
    <cfRule type="expression" dxfId="5" priority="6">
      <formula>H9&lt;6</formula>
    </cfRule>
  </conditionalFormatting>
  <conditionalFormatting sqref="D9:D4131">
    <cfRule type="expression" dxfId="4" priority="5">
      <formula>H9&lt;6</formula>
    </cfRule>
  </conditionalFormatting>
  <conditionalFormatting sqref="E9:E4131">
    <cfRule type="expression" dxfId="3" priority="4">
      <formula>H9&lt;6</formula>
    </cfRule>
  </conditionalFormatting>
  <conditionalFormatting sqref="F9:F4131">
    <cfRule type="expression" dxfId="2" priority="3">
      <formula>H9&lt;6</formula>
    </cfRule>
  </conditionalFormatting>
  <conditionalFormatting sqref="G9:G4131">
    <cfRule type="expression" dxfId="1" priority="2">
      <formula>H9&lt;6</formula>
    </cfRule>
  </conditionalFormatting>
  <pageMargins left="0.51180555555555596" right="0.51180555555555596" top="0.78749999999999998" bottom="0.78749999999999998" header="0.511811023622047" footer="0.511811023622047"/>
  <pageSetup paperSize="9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C00"/>
  </sheetPr>
  <dimension ref="A1:IW115"/>
  <sheetViews>
    <sheetView view="pageBreakPreview" zoomScaleNormal="110" workbookViewId="0">
      <pane ySplit="6" topLeftCell="A56" activePane="bottomLeft" state="frozen"/>
      <selection pane="bottomLeft" activeCell="Q56" sqref="Q56"/>
    </sheetView>
  </sheetViews>
  <sheetFormatPr defaultColWidth="9.140625" defaultRowHeight="15" x14ac:dyDescent="0.25"/>
  <cols>
    <col min="1" max="1" width="7.7109375" style="78" customWidth="1"/>
    <col min="2" max="2" width="8" style="78" customWidth="1"/>
    <col min="3" max="3" width="9.85546875" style="79" customWidth="1"/>
    <col min="4" max="4" width="48.7109375" style="80" customWidth="1"/>
    <col min="5" max="5" width="6.28515625" style="78" customWidth="1"/>
    <col min="6" max="6" width="12.5703125" style="81" customWidth="1"/>
    <col min="7" max="8" width="11.7109375" style="82" customWidth="1"/>
    <col min="9" max="9" width="16.28515625" style="81" customWidth="1"/>
    <col min="10" max="10" width="45.85546875" style="83" hidden="1" customWidth="1"/>
    <col min="11" max="11" width="32.140625" style="78" customWidth="1"/>
    <col min="12" max="257" width="9.140625" style="78"/>
  </cols>
  <sheetData>
    <row r="1" spans="1:10" ht="51" customHeight="1" x14ac:dyDescent="0.25">
      <c r="A1" s="84"/>
      <c r="B1" s="85"/>
      <c r="C1" s="86"/>
      <c r="D1" s="5" t="s">
        <v>8391</v>
      </c>
      <c r="E1" s="5"/>
      <c r="F1" s="5"/>
      <c r="G1" s="5"/>
      <c r="H1" s="5"/>
      <c r="I1" s="5"/>
    </row>
    <row r="2" spans="1:10" ht="40.5" customHeight="1" x14ac:dyDescent="0.25">
      <c r="A2" s="87"/>
      <c r="B2" s="88"/>
      <c r="C2" s="88"/>
      <c r="D2" s="89"/>
      <c r="E2" s="4" t="s">
        <v>8392</v>
      </c>
      <c r="F2" s="4"/>
      <c r="G2" s="90" t="s">
        <v>8393</v>
      </c>
      <c r="H2" s="91" t="s">
        <v>8394</v>
      </c>
      <c r="I2" s="92">
        <v>0.25</v>
      </c>
    </row>
    <row r="3" spans="1:10" ht="30" customHeight="1" x14ac:dyDescent="0.25">
      <c r="A3" s="3" t="s">
        <v>8395</v>
      </c>
      <c r="B3" s="3"/>
      <c r="C3" s="3"/>
      <c r="D3" s="3"/>
      <c r="E3" s="3"/>
      <c r="F3" s="3"/>
      <c r="G3" s="3"/>
      <c r="H3" s="3"/>
      <c r="I3" s="3"/>
    </row>
    <row r="4" spans="1:10" ht="26.25" customHeight="1" x14ac:dyDescent="0.25">
      <c r="A4" s="2" t="s">
        <v>8396</v>
      </c>
      <c r="B4" s="2"/>
      <c r="C4" s="1" t="s">
        <v>8397</v>
      </c>
      <c r="D4" s="1"/>
      <c r="E4" s="471" t="s">
        <v>8368</v>
      </c>
      <c r="F4" s="471"/>
      <c r="G4" s="94"/>
      <c r="H4" s="95" t="s">
        <v>8398</v>
      </c>
      <c r="I4" s="95" t="s">
        <v>8399</v>
      </c>
    </row>
    <row r="5" spans="1:10" ht="15" customHeight="1" x14ac:dyDescent="0.25">
      <c r="A5" s="472" t="s">
        <v>8400</v>
      </c>
      <c r="B5" s="473" t="s">
        <v>8401</v>
      </c>
      <c r="C5" s="474" t="s">
        <v>8402</v>
      </c>
      <c r="D5" s="475" t="s">
        <v>8403</v>
      </c>
      <c r="E5" s="476" t="s">
        <v>8404</v>
      </c>
      <c r="F5" s="477" t="s">
        <v>8405</v>
      </c>
      <c r="G5" s="478" t="s">
        <v>8406</v>
      </c>
      <c r="H5" s="478"/>
      <c r="I5" s="479" t="s">
        <v>8407</v>
      </c>
    </row>
    <row r="6" spans="1:10" s="97" customFormat="1" ht="15" customHeight="1" x14ac:dyDescent="0.25">
      <c r="A6" s="472"/>
      <c r="B6" s="473"/>
      <c r="C6" s="474"/>
      <c r="D6" s="475"/>
      <c r="E6" s="476"/>
      <c r="F6" s="477"/>
      <c r="G6" s="96" t="s">
        <v>8408</v>
      </c>
      <c r="H6" s="96" t="s">
        <v>8409</v>
      </c>
      <c r="I6" s="479"/>
      <c r="J6" s="83"/>
    </row>
    <row r="7" spans="1:10" ht="26.25" x14ac:dyDescent="0.25">
      <c r="A7" s="98"/>
      <c r="B7" s="98"/>
      <c r="C7" s="99">
        <v>1</v>
      </c>
      <c r="D7" s="100" t="s">
        <v>8410</v>
      </c>
      <c r="E7" s="101"/>
      <c r="F7" s="102"/>
      <c r="G7" s="103"/>
      <c r="H7" s="103" t="str">
        <f t="shared" ref="H7:H17" si="0">IF(G7="","",ROUND(G7*(1+$I$2),2))</f>
        <v/>
      </c>
      <c r="I7" s="104">
        <f>SUBTOTAL(9,I8:I34)</f>
        <v>1071632.7200000002</v>
      </c>
    </row>
    <row r="8" spans="1:10" x14ac:dyDescent="0.25">
      <c r="A8" s="105"/>
      <c r="B8" s="106"/>
      <c r="C8" s="107" t="s">
        <v>8411</v>
      </c>
      <c r="D8" s="108" t="s">
        <v>8412</v>
      </c>
      <c r="E8" s="109"/>
      <c r="F8" s="110"/>
      <c r="G8" s="111"/>
      <c r="H8" s="112" t="str">
        <f t="shared" si="0"/>
        <v/>
      </c>
      <c r="I8" s="113">
        <f>SUBTOTAL(9,I9:I11)</f>
        <v>11556.35</v>
      </c>
      <c r="J8" s="114"/>
    </row>
    <row r="9" spans="1:10" ht="25.5" x14ac:dyDescent="0.25">
      <c r="A9" s="115">
        <v>1</v>
      </c>
      <c r="B9" s="115" t="s">
        <v>8396</v>
      </c>
      <c r="C9" s="116" t="s">
        <v>426</v>
      </c>
      <c r="D9" s="117" t="str">
        <f>IF($B9="","",VLOOKUP($C9,'CDHU 191'!$A$10:$AT$4489,3,0))</f>
        <v>Placa em lona com impressão digital e requadro em metalon</v>
      </c>
      <c r="E9" s="118" t="str">
        <f>IF($B9="","",VLOOKUP($C9,'CDHU 191'!$A$10:$AT$4489,4,0))</f>
        <v>M2</v>
      </c>
      <c r="F9" s="119">
        <v>6</v>
      </c>
      <c r="G9" s="120">
        <f>IF($B9="","",VLOOKUP($C9,'CDHU 191'!$A$10:$AT$4489,7,0))</f>
        <v>314.42</v>
      </c>
      <c r="H9" s="121">
        <f t="shared" si="0"/>
        <v>393.03</v>
      </c>
      <c r="I9" s="122">
        <f>IF($B9="","",ROUND(F9*H9,2))</f>
        <v>2358.1799999999998</v>
      </c>
      <c r="J9" s="123" t="s">
        <v>8413</v>
      </c>
    </row>
    <row r="10" spans="1:10" x14ac:dyDescent="0.25">
      <c r="A10" s="115">
        <v>2</v>
      </c>
      <c r="B10" s="115" t="s">
        <v>8396</v>
      </c>
      <c r="C10" s="116" t="s">
        <v>450</v>
      </c>
      <c r="D10" s="117" t="str">
        <f>IF($B10="","",VLOOKUP($C10,'CDHU 191'!$A$10:$AT$4489,3,0))</f>
        <v>Locação de vias, calçadas, tanques e lagoas</v>
      </c>
      <c r="E10" s="118" t="str">
        <f>IF($B10="","",VLOOKUP($C10,'CDHU 191'!$A$10:$AT$4489,4,0))</f>
        <v>M2</v>
      </c>
      <c r="F10" s="119">
        <f>F13</f>
        <v>4088.32</v>
      </c>
      <c r="G10" s="120">
        <f>IF($B10="","",VLOOKUP($C10,'CDHU 191'!$A$10:$AT$4489,7,0))</f>
        <v>1.72</v>
      </c>
      <c r="H10" s="121">
        <f t="shared" si="0"/>
        <v>2.15</v>
      </c>
      <c r="I10" s="122">
        <f>IF($B10="","",ROUND(F10*H10,2))</f>
        <v>8789.89</v>
      </c>
    </row>
    <row r="11" spans="1:10" x14ac:dyDescent="0.25">
      <c r="A11" s="115">
        <v>3</v>
      </c>
      <c r="B11" s="115" t="s">
        <v>8396</v>
      </c>
      <c r="C11" s="116" t="s">
        <v>446</v>
      </c>
      <c r="D11" s="117" t="str">
        <f>IF($B11="","",VLOOKUP($C11,'CDHU 191'!$A$10:$AT$4489,3,0))</f>
        <v>Locação de rede de canalização</v>
      </c>
      <c r="E11" s="118" t="str">
        <f>IF($B11="","",VLOOKUP($C11,'CDHU 191'!$A$10:$AT$4489,4,0))</f>
        <v>M</v>
      </c>
      <c r="F11" s="119">
        <f>F27</f>
        <v>236</v>
      </c>
      <c r="G11" s="120">
        <f>IF($B11="","",VLOOKUP($C11,'CDHU 191'!$A$10:$AT$4489,7,0))</f>
        <v>1.38</v>
      </c>
      <c r="H11" s="121">
        <f t="shared" si="0"/>
        <v>1.73</v>
      </c>
      <c r="I11" s="122">
        <f>IF($B11="","",ROUND(F11*H11,2))</f>
        <v>408.28</v>
      </c>
    </row>
    <row r="12" spans="1:10" s="130" customFormat="1" ht="12.75" x14ac:dyDescent="0.2">
      <c r="A12" s="124"/>
      <c r="B12" s="124"/>
      <c r="C12" s="125" t="s">
        <v>8414</v>
      </c>
      <c r="D12" s="126" t="s">
        <v>8415</v>
      </c>
      <c r="E12" s="127"/>
      <c r="F12" s="128"/>
      <c r="G12" s="114"/>
      <c r="H12" s="114" t="str">
        <f t="shared" si="0"/>
        <v/>
      </c>
      <c r="I12" s="129">
        <f>SUBTOTAL(9,I13:I17)</f>
        <v>681818.55</v>
      </c>
      <c r="J12" s="114"/>
    </row>
    <row r="13" spans="1:10" s="130" customFormat="1" ht="25.5" x14ac:dyDescent="0.2">
      <c r="A13" s="115">
        <v>1</v>
      </c>
      <c r="B13" s="115" t="s">
        <v>8396</v>
      </c>
      <c r="C13" s="116" t="s">
        <v>7459</v>
      </c>
      <c r="D13" s="117" t="str">
        <f>IF($B13="","",VLOOKUP($C13,'CDHU 191'!$A$10:$AT$4489,3,0))</f>
        <v>Abertura de caixa até 25 cm, inclui escavação, compactação, transporte e preparo do sub-leito</v>
      </c>
      <c r="E13" s="118" t="str">
        <f>IF($B13="","",VLOOKUP($C13,'CDHU 191'!$A$10:$AT$4489,4,0))</f>
        <v>M2</v>
      </c>
      <c r="F13" s="119">
        <v>4088.32</v>
      </c>
      <c r="G13" s="120">
        <f>IF($B13="","",VLOOKUP($C13,'CDHU 191'!$A$10:$AT$4489,7,0))</f>
        <v>24.46</v>
      </c>
      <c r="H13" s="121">
        <f t="shared" si="0"/>
        <v>30.58</v>
      </c>
      <c r="I13" s="122">
        <f>IF($B13="","",ROUND(F13*H13,2))</f>
        <v>125020.83</v>
      </c>
      <c r="J13" s="123" t="s">
        <v>8416</v>
      </c>
    </row>
    <row r="14" spans="1:10" s="130" customFormat="1" ht="12.75" x14ac:dyDescent="0.2">
      <c r="A14" s="115">
        <v>2</v>
      </c>
      <c r="B14" s="115" t="s">
        <v>8396</v>
      </c>
      <c r="C14" s="116" t="s">
        <v>7451</v>
      </c>
      <c r="D14" s="117" t="str">
        <f>IF($B14="","",VLOOKUP($C14,'CDHU 191'!$A$10:$AT$4489,3,0))</f>
        <v>Base de brita graduada</v>
      </c>
      <c r="E14" s="118" t="str">
        <f>IF($B14="","",VLOOKUP($C14,'CDHU 191'!$A$10:$AT$4489,4,0))</f>
        <v>M3</v>
      </c>
      <c r="F14" s="119">
        <f>4088.32*0.2</f>
        <v>817.6640000000001</v>
      </c>
      <c r="G14" s="120">
        <f>IF($B14="","",VLOOKUP($C14,'CDHU 191'!$A$10:$AT$4489,7,0))</f>
        <v>246.44</v>
      </c>
      <c r="H14" s="121">
        <f t="shared" si="0"/>
        <v>308.05</v>
      </c>
      <c r="I14" s="122">
        <f>IF($B14="","",ROUND(F14*H14,2))</f>
        <v>251881.4</v>
      </c>
      <c r="J14" s="123" t="s">
        <v>8417</v>
      </c>
    </row>
    <row r="15" spans="1:10" s="130" customFormat="1" ht="12.75" x14ac:dyDescent="0.2">
      <c r="A15" s="115">
        <v>3</v>
      </c>
      <c r="B15" s="115" t="s">
        <v>8396</v>
      </c>
      <c r="C15" s="116" t="s">
        <v>7477</v>
      </c>
      <c r="D15" s="117" t="str">
        <f>IF($B15="","",VLOOKUP($C15,'CDHU 191'!$A$10:$AT$4489,3,0))</f>
        <v>Imprimação betuminosa ligante</v>
      </c>
      <c r="E15" s="118" t="str">
        <f>IF($B15="","",VLOOKUP($C15,'CDHU 191'!$A$10:$AT$4489,4,0))</f>
        <v>M2</v>
      </c>
      <c r="F15" s="119">
        <v>3700.58</v>
      </c>
      <c r="G15" s="120">
        <f>IF($B15="","",VLOOKUP($C15,'CDHU 191'!$A$10:$AT$4489,7,0))</f>
        <v>7.1</v>
      </c>
      <c r="H15" s="121">
        <f t="shared" si="0"/>
        <v>8.8800000000000008</v>
      </c>
      <c r="I15" s="122">
        <f>IF($B15="","",ROUND(F15*H15,2))</f>
        <v>32861.15</v>
      </c>
      <c r="J15" s="123" t="s">
        <v>8418</v>
      </c>
    </row>
    <row r="16" spans="1:10" s="130" customFormat="1" ht="12.75" x14ac:dyDescent="0.2">
      <c r="A16" s="115">
        <v>4</v>
      </c>
      <c r="B16" s="115" t="s">
        <v>8396</v>
      </c>
      <c r="C16" s="116" t="s">
        <v>7479</v>
      </c>
      <c r="D16" s="117" t="str">
        <f>IF($B16="","",VLOOKUP($C16,'CDHU 191'!$A$10:$AT$4489,3,0))</f>
        <v>Imprimação betuminosa impermeabilizante</v>
      </c>
      <c r="E16" s="118" t="str">
        <f>IF($B16="","",VLOOKUP($C16,'CDHU 191'!$A$10:$AT$4489,4,0))</f>
        <v>M2</v>
      </c>
      <c r="F16" s="119">
        <f>F15</f>
        <v>3700.58</v>
      </c>
      <c r="G16" s="120">
        <f>IF($B16="","",VLOOKUP($C16,'CDHU 191'!$A$10:$AT$4489,7,0))</f>
        <v>13.76</v>
      </c>
      <c r="H16" s="121">
        <f t="shared" si="0"/>
        <v>17.2</v>
      </c>
      <c r="I16" s="122">
        <f>IF($B16="","",ROUND(F16*H16,2))</f>
        <v>63649.98</v>
      </c>
      <c r="J16" s="123" t="s">
        <v>8418</v>
      </c>
    </row>
    <row r="17" spans="1:10" s="130" customFormat="1" ht="25.5" x14ac:dyDescent="0.2">
      <c r="A17" s="115">
        <v>5</v>
      </c>
      <c r="B17" s="115" t="s">
        <v>8396</v>
      </c>
      <c r="C17" s="116" t="s">
        <v>7473</v>
      </c>
      <c r="D17" s="117" t="str">
        <f>IF($B17="","",VLOOKUP($C17,'CDHU 191'!$A$10:$AT$4489,3,0))</f>
        <v>Camada de rolamento em concreto betuminoso usinado quente - CBUQ</v>
      </c>
      <c r="E17" s="118" t="str">
        <f>IF($B17="","",VLOOKUP($C17,'CDHU 191'!$A$10:$AT$4489,4,0))</f>
        <v>M3</v>
      </c>
      <c r="F17" s="119">
        <f>3700.58*0.03</f>
        <v>111.01739999999999</v>
      </c>
      <c r="G17" s="120">
        <f>IF($B17="","",VLOOKUP($C17,'CDHU 191'!$A$10:$AT$4489,7,0))</f>
        <v>1501.78</v>
      </c>
      <c r="H17" s="121">
        <f t="shared" si="0"/>
        <v>1877.23</v>
      </c>
      <c r="I17" s="122">
        <f>IF($B17="","",ROUND(F17*H17,2))</f>
        <v>208405.19</v>
      </c>
      <c r="J17" s="123" t="s">
        <v>8419</v>
      </c>
    </row>
    <row r="18" spans="1:10" s="130" customFormat="1" ht="12.75" x14ac:dyDescent="0.2">
      <c r="A18" s="124"/>
      <c r="B18" s="124"/>
      <c r="C18" s="125" t="s">
        <v>8420</v>
      </c>
      <c r="D18" s="126" t="s">
        <v>8421</v>
      </c>
      <c r="E18" s="127"/>
      <c r="F18" s="131"/>
      <c r="G18" s="114"/>
      <c r="H18" s="114"/>
      <c r="I18" s="129">
        <f>SUBTOTAL(9,I19:I20)</f>
        <v>103374.91</v>
      </c>
      <c r="J18" s="114"/>
    </row>
    <row r="19" spans="1:10" s="130" customFormat="1" ht="12.75" x14ac:dyDescent="0.2">
      <c r="A19" s="115">
        <v>1</v>
      </c>
      <c r="B19" s="115" t="s">
        <v>8396</v>
      </c>
      <c r="C19" s="116" t="s">
        <v>7511</v>
      </c>
      <c r="D19" s="117" t="str">
        <f>IF($B19="","",VLOOKUP($C19,'CDHU 191'!$A$10:$AT$4489,3,0))</f>
        <v>Guia pré-moldada reta tipo PMSP 100 - fck 25 MPa</v>
      </c>
      <c r="E19" s="118" t="str">
        <f>IF($B19="","",VLOOKUP($C19,'CDHU 191'!$A$10:$AT$4489,4,0))</f>
        <v>M</v>
      </c>
      <c r="F19" s="119">
        <f>442.01+435.69+46.45</f>
        <v>924.15000000000009</v>
      </c>
      <c r="G19" s="120">
        <f>IF($B19="","",VLOOKUP($C19,'CDHU 191'!$A$10:$AT$4489,7,0))</f>
        <v>53.98</v>
      </c>
      <c r="H19" s="121">
        <f t="shared" ref="H19:H32" si="1">IF(G19="","",ROUND(G19*(1+$I$2),2))</f>
        <v>67.48</v>
      </c>
      <c r="I19" s="122">
        <f>IF($B19="","",ROUND(F19*H19,2))</f>
        <v>62361.64</v>
      </c>
      <c r="J19" s="123" t="s">
        <v>8422</v>
      </c>
    </row>
    <row r="20" spans="1:10" s="130" customFormat="1" ht="25.5" x14ac:dyDescent="0.2">
      <c r="A20" s="115">
        <v>2</v>
      </c>
      <c r="B20" s="115" t="s">
        <v>8396</v>
      </c>
      <c r="C20" s="116" t="s">
        <v>7519</v>
      </c>
      <c r="D20" s="117" t="str">
        <f>IF($B20="","",VLOOKUP($C20,'CDHU 191'!$A$10:$AT$4489,3,0))</f>
        <v>Sarjeta ou sarjetão moldado no local, tipo PMSP em concreto com fck 20 MPa</v>
      </c>
      <c r="E20" s="118" t="str">
        <f>IF($B20="","",VLOOKUP($C20,'CDHU 191'!$A$10:$AT$4489,4,0))</f>
        <v>M3</v>
      </c>
      <c r="F20" s="119">
        <f>F19*0.3*0.15</f>
        <v>41.586750000000002</v>
      </c>
      <c r="G20" s="120">
        <f>IF($B20="","",VLOOKUP($C20,'CDHU 191'!$A$10:$AT$4489,7,0))</f>
        <v>788.97</v>
      </c>
      <c r="H20" s="121">
        <f t="shared" si="1"/>
        <v>986.21</v>
      </c>
      <c r="I20" s="122">
        <f>IF($B20="","",ROUND(F20*H20,2))</f>
        <v>41013.269999999997</v>
      </c>
      <c r="J20" s="132" t="s">
        <v>8423</v>
      </c>
    </row>
    <row r="21" spans="1:10" x14ac:dyDescent="0.25">
      <c r="A21" s="124"/>
      <c r="B21" s="124"/>
      <c r="C21" s="125" t="s">
        <v>8424</v>
      </c>
      <c r="D21" s="126" t="s">
        <v>8425</v>
      </c>
      <c r="E21" s="127"/>
      <c r="F21" s="131"/>
      <c r="G21" s="114"/>
      <c r="H21" s="114" t="str">
        <f t="shared" si="1"/>
        <v/>
      </c>
      <c r="I21" s="129">
        <f>SUBTOTAL(9,I22:I32)</f>
        <v>274024.36</v>
      </c>
      <c r="J21" s="114"/>
    </row>
    <row r="22" spans="1:10" ht="25.5" x14ac:dyDescent="0.25">
      <c r="A22" s="115">
        <v>1</v>
      </c>
      <c r="B22" s="115" t="s">
        <v>8396</v>
      </c>
      <c r="C22" s="116" t="s">
        <v>1060</v>
      </c>
      <c r="D22" s="117" t="str">
        <f>IF($B22="","",VLOOKUP($C22,'CDHU 191'!$A$10:$AT$4489,3,0))</f>
        <v>Escavação mecanizada de valas ou cavas com profundidade de até 2 m</v>
      </c>
      <c r="E22" s="118" t="str">
        <f>IF($B22="","",VLOOKUP($C22,'CDHU 191'!$A$10:$AT$4489,4,0))</f>
        <v>M3</v>
      </c>
      <c r="F22" s="119">
        <f>97*0.8+236*1.8</f>
        <v>502.40000000000003</v>
      </c>
      <c r="G22" s="120">
        <f>IF($B22="","",VLOOKUP($C22,'CDHU 191'!$A$10:$AT$4489,7,0))</f>
        <v>11.01</v>
      </c>
      <c r="H22" s="121">
        <f t="shared" si="1"/>
        <v>13.76</v>
      </c>
      <c r="I22" s="122">
        <f t="shared" ref="I22:I32" si="2">IF($B22="","",ROUND(F22*H22,2))</f>
        <v>6913.02</v>
      </c>
      <c r="J22" s="133" t="s">
        <v>8426</v>
      </c>
    </row>
    <row r="23" spans="1:10" ht="25.5" x14ac:dyDescent="0.25">
      <c r="A23" s="115">
        <v>2</v>
      </c>
      <c r="B23" s="115" t="s">
        <v>8396</v>
      </c>
      <c r="C23" s="116" t="s">
        <v>1084</v>
      </c>
      <c r="D23" s="117" t="str">
        <f>IF($B23="","",VLOOKUP($C23,'CDHU 191'!$A$10:$AT$4489,3,0))</f>
        <v>Reaterro compactado mecanizado de vala ou cava com compactador</v>
      </c>
      <c r="E23" s="118" t="str">
        <f>IF($B23="","",VLOOKUP($C23,'CDHU 191'!$A$10:$AT$4489,4,0))</f>
        <v>M3</v>
      </c>
      <c r="F23" s="119">
        <f>97*0.2+236*0.43</f>
        <v>120.88000000000001</v>
      </c>
      <c r="G23" s="120">
        <f>IF($B23="","",VLOOKUP($C23,'CDHU 191'!$A$10:$AT$4489,7,0))</f>
        <v>6.32</v>
      </c>
      <c r="H23" s="121">
        <f t="shared" si="1"/>
        <v>7.9</v>
      </c>
      <c r="I23" s="122">
        <f t="shared" si="2"/>
        <v>954.95</v>
      </c>
      <c r="J23" s="133" t="s">
        <v>8427</v>
      </c>
    </row>
    <row r="24" spans="1:10" ht="25.5" x14ac:dyDescent="0.25">
      <c r="A24" s="115">
        <v>3</v>
      </c>
      <c r="B24" s="115" t="s">
        <v>8396</v>
      </c>
      <c r="C24" s="116" t="s">
        <v>1080</v>
      </c>
      <c r="D24" s="117" t="str">
        <f>IF($B24="","",VLOOKUP($C24,'CDHU 191'!$A$10:$AT$4489,3,0))</f>
        <v>Espalhamento de solo em bota-fora com compactação sem controle</v>
      </c>
      <c r="E24" s="118" t="str">
        <f>IF($B24="","",VLOOKUP($C24,'CDHU 191'!$A$10:$AT$4489,4,0))</f>
        <v>M3</v>
      </c>
      <c r="F24" s="119">
        <f>F22-F23</f>
        <v>381.52000000000004</v>
      </c>
      <c r="G24" s="120">
        <f>IF($B24="","",VLOOKUP($C24,'CDHU 191'!$A$10:$AT$4489,7,0))</f>
        <v>6.85</v>
      </c>
      <c r="H24" s="121">
        <f t="shared" si="1"/>
        <v>8.56</v>
      </c>
      <c r="I24" s="122">
        <f t="shared" si="2"/>
        <v>3265.81</v>
      </c>
      <c r="J24" s="133" t="s">
        <v>8428</v>
      </c>
    </row>
    <row r="25" spans="1:10" x14ac:dyDescent="0.25">
      <c r="A25" s="115">
        <v>4</v>
      </c>
      <c r="B25" s="115" t="s">
        <v>8396</v>
      </c>
      <c r="C25" s="116" t="s">
        <v>1323</v>
      </c>
      <c r="D25" s="117" t="str">
        <f>IF($B25="","",VLOOKUP($C25,'CDHU 191'!$A$10:$AT$4489,3,0))</f>
        <v>Lastro de pedra britada</v>
      </c>
      <c r="E25" s="118" t="str">
        <f>IF($B25="","",VLOOKUP($C25,'CDHU 191'!$A$10:$AT$4489,4,0))</f>
        <v>M3</v>
      </c>
      <c r="F25" s="119">
        <f>236*0.24</f>
        <v>56.64</v>
      </c>
      <c r="G25" s="120">
        <f>IF($B25="","",VLOOKUP($C25,'CDHU 191'!$A$10:$AT$4489,7,0))</f>
        <v>183.8</v>
      </c>
      <c r="H25" s="121">
        <f t="shared" si="1"/>
        <v>229.75</v>
      </c>
      <c r="I25" s="122">
        <f t="shared" si="2"/>
        <v>13013.04</v>
      </c>
      <c r="J25" s="133" t="s">
        <v>8429</v>
      </c>
    </row>
    <row r="26" spans="1:10" x14ac:dyDescent="0.25">
      <c r="A26" s="115">
        <v>5</v>
      </c>
      <c r="B26" s="115" t="s">
        <v>8396</v>
      </c>
      <c r="C26" s="116" t="s">
        <v>6345</v>
      </c>
      <c r="D26" s="117" t="str">
        <f>IF($B26="","",VLOOKUP($C26,'CDHU 191'!$A$10:$AT$4489,3,0))</f>
        <v>Tubo de concreto (PA-1), DN= 400mm</v>
      </c>
      <c r="E26" s="118" t="str">
        <f>IF($B26="","",VLOOKUP($C26,'CDHU 191'!$A$10:$AT$4489,4,0))</f>
        <v>M</v>
      </c>
      <c r="F26" s="119">
        <f>4*4+9+8+4*6+10+11+19</f>
        <v>97</v>
      </c>
      <c r="G26" s="120">
        <f>IF($B26="","",VLOOKUP($C26,'CDHU 191'!$A$10:$AT$4489,7,0))</f>
        <v>148.65</v>
      </c>
      <c r="H26" s="121">
        <f t="shared" si="1"/>
        <v>185.81</v>
      </c>
      <c r="I26" s="122">
        <f t="shared" si="2"/>
        <v>18023.57</v>
      </c>
      <c r="J26" s="133" t="s">
        <v>8430</v>
      </c>
    </row>
    <row r="27" spans="1:10" x14ac:dyDescent="0.25">
      <c r="A27" s="115">
        <v>6</v>
      </c>
      <c r="B27" s="115" t="s">
        <v>8396</v>
      </c>
      <c r="C27" s="116" t="s">
        <v>6325</v>
      </c>
      <c r="D27" s="117" t="str">
        <f>IF($B27="","",VLOOKUP($C27,'CDHU 191'!$A$10:$AT$4489,3,0))</f>
        <v>Tubo de concreto (PA-2), DN= 600mm</v>
      </c>
      <c r="E27" s="118" t="str">
        <f>IF($B27="","",VLOOKUP($C27,'CDHU 191'!$A$10:$AT$4489,4,0))</f>
        <v>M</v>
      </c>
      <c r="F27" s="119">
        <f>18+19+31+34+22+23+13+11+52+13</f>
        <v>236</v>
      </c>
      <c r="G27" s="120">
        <f>IF($B27="","",VLOOKUP($C27,'CDHU 191'!$A$10:$AT$4489,7,0))</f>
        <v>227.67</v>
      </c>
      <c r="H27" s="121">
        <f t="shared" si="1"/>
        <v>284.58999999999997</v>
      </c>
      <c r="I27" s="122">
        <f t="shared" si="2"/>
        <v>67163.240000000005</v>
      </c>
      <c r="J27" s="133" t="s">
        <v>8431</v>
      </c>
    </row>
    <row r="28" spans="1:10" ht="25.5" x14ac:dyDescent="0.25">
      <c r="A28" s="115">
        <v>7</v>
      </c>
      <c r="B28" s="115" t="s">
        <v>8396</v>
      </c>
      <c r="C28" s="116" t="s">
        <v>7249</v>
      </c>
      <c r="D28" s="117" t="str">
        <f>IF($B28="","",VLOOKUP($C28,'CDHU 191'!$A$10:$AT$4489,3,0))</f>
        <v>Boca de lobo simples tipo PMSP com tampa de concreto</v>
      </c>
      <c r="E28" s="118" t="str">
        <f>IF($B28="","",VLOOKUP($C28,'CDHU 191'!$A$10:$AT$4489,4,0))</f>
        <v>UN</v>
      </c>
      <c r="F28" s="119">
        <v>17</v>
      </c>
      <c r="G28" s="120">
        <f>IF($B28="","",VLOOKUP($C28,'CDHU 191'!$A$10:$AT$4489,7,0))</f>
        <v>3275.26</v>
      </c>
      <c r="H28" s="121">
        <f t="shared" si="1"/>
        <v>4094.08</v>
      </c>
      <c r="I28" s="122">
        <f t="shared" si="2"/>
        <v>69599.360000000001</v>
      </c>
      <c r="J28" s="134">
        <v>17</v>
      </c>
    </row>
    <row r="29" spans="1:10" x14ac:dyDescent="0.25">
      <c r="A29" s="115">
        <v>8</v>
      </c>
      <c r="B29" s="115" t="s">
        <v>8396</v>
      </c>
      <c r="C29" s="116" t="s">
        <v>7257</v>
      </c>
      <c r="D29" s="117" t="str">
        <f>IF($B29="","",VLOOKUP($C29,'CDHU 191'!$A$10:$AT$4489,3,0))</f>
        <v>Poço de visita de 1,60 x 1,60 x 1,60 m - tipo PMSP</v>
      </c>
      <c r="E29" s="118" t="str">
        <f>IF($B29="","",VLOOKUP($C29,'CDHU 191'!$A$10:$AT$4489,4,0))</f>
        <v>UN</v>
      </c>
      <c r="F29" s="119">
        <v>10</v>
      </c>
      <c r="G29" s="120">
        <f>IF($B29="","",VLOOKUP($C29,'CDHU 191'!$A$10:$AT$4489,7,0))</f>
        <v>6119.93</v>
      </c>
      <c r="H29" s="121">
        <f t="shared" si="1"/>
        <v>7649.91</v>
      </c>
      <c r="I29" s="122">
        <f t="shared" si="2"/>
        <v>76499.100000000006</v>
      </c>
      <c r="J29" s="134">
        <v>10</v>
      </c>
    </row>
    <row r="30" spans="1:10" ht="25.5" x14ac:dyDescent="0.25">
      <c r="A30" s="115">
        <v>9</v>
      </c>
      <c r="B30" s="115" t="s">
        <v>8396</v>
      </c>
      <c r="C30" s="116" t="s">
        <v>7259</v>
      </c>
      <c r="D30" s="117" t="str">
        <f>IF($B30="","",VLOOKUP($C30,'CDHU 191'!$A$10:$AT$4489,3,0))</f>
        <v>Chaminé para poço de visita tipo PMSP em alvenaria, diâmetro interno 70 cm - pescoço</v>
      </c>
      <c r="E30" s="118" t="str">
        <f>IF($B30="","",VLOOKUP($C30,'CDHU 191'!$A$10:$AT$4489,4,0))</f>
        <v>M</v>
      </c>
      <c r="F30" s="119">
        <v>10</v>
      </c>
      <c r="G30" s="120">
        <f>IF($B30="","",VLOOKUP($C30,'CDHU 191'!$A$10:$AT$4489,7,0))</f>
        <v>617.22</v>
      </c>
      <c r="H30" s="121">
        <f t="shared" si="1"/>
        <v>771.53</v>
      </c>
      <c r="I30" s="122">
        <f t="shared" si="2"/>
        <v>7715.3</v>
      </c>
      <c r="J30" s="134">
        <v>10</v>
      </c>
    </row>
    <row r="31" spans="1:10" ht="25.5" x14ac:dyDescent="0.25">
      <c r="A31" s="115">
        <v>10</v>
      </c>
      <c r="B31" s="115" t="s">
        <v>8396</v>
      </c>
      <c r="C31" s="116" t="s">
        <v>7213</v>
      </c>
      <c r="D31" s="117" t="str">
        <f>IF($B31="","",VLOOKUP($C31,'CDHU 191'!$A$10:$AT$4489,3,0))</f>
        <v>Tampão em ferro fundido, diâmetro de 600 mm, classe B 125 (ruptura &gt; 125 kN)</v>
      </c>
      <c r="E31" s="118" t="str">
        <f>IF($B31="","",VLOOKUP($C31,'CDHU 191'!$A$10:$AT$4489,4,0))</f>
        <v>UN</v>
      </c>
      <c r="F31" s="119">
        <v>10</v>
      </c>
      <c r="G31" s="120">
        <f>IF($B31="","",VLOOKUP($C31,'CDHU 191'!$A$10:$AT$4489,7,0))</f>
        <v>452.85</v>
      </c>
      <c r="H31" s="121">
        <f t="shared" si="1"/>
        <v>566.05999999999995</v>
      </c>
      <c r="I31" s="122">
        <f t="shared" si="2"/>
        <v>5660.6</v>
      </c>
      <c r="J31" s="134">
        <v>10</v>
      </c>
    </row>
    <row r="32" spans="1:10" s="130" customFormat="1" ht="31.5" customHeight="1" x14ac:dyDescent="0.2">
      <c r="A32" s="135">
        <v>11</v>
      </c>
      <c r="B32" s="135" t="s">
        <v>8396</v>
      </c>
      <c r="C32" s="136" t="s">
        <v>8432</v>
      </c>
      <c r="D32" s="137" t="s">
        <v>8433</v>
      </c>
      <c r="E32" s="138" t="s">
        <v>8434</v>
      </c>
      <c r="F32" s="139">
        <v>3</v>
      </c>
      <c r="G32" s="120">
        <v>1391.03</v>
      </c>
      <c r="H32" s="140">
        <f t="shared" si="1"/>
        <v>1738.79</v>
      </c>
      <c r="I32" s="141">
        <f t="shared" si="2"/>
        <v>5216.37</v>
      </c>
      <c r="J32" s="134">
        <v>3</v>
      </c>
    </row>
    <row r="33" spans="1:10" s="130" customFormat="1" ht="12.75" x14ac:dyDescent="0.2">
      <c r="A33" s="142"/>
      <c r="B33" s="142"/>
      <c r="C33" s="143" t="s">
        <v>8435</v>
      </c>
      <c r="D33" s="144" t="s">
        <v>8436</v>
      </c>
      <c r="E33" s="145"/>
      <c r="F33" s="146"/>
      <c r="G33" s="147"/>
      <c r="H33" s="147"/>
      <c r="I33" s="148">
        <f>SUBTOTAL(9,I34:I34)</f>
        <v>858.55</v>
      </c>
      <c r="J33" s="147"/>
    </row>
    <row r="34" spans="1:10" s="130" customFormat="1" ht="25.5" x14ac:dyDescent="0.2">
      <c r="A34" s="115">
        <v>1</v>
      </c>
      <c r="B34" s="115" t="s">
        <v>8396</v>
      </c>
      <c r="C34" s="116" t="s">
        <v>71</v>
      </c>
      <c r="D34" s="117" t="str">
        <f>IF($B34="","",VLOOKUP($C34,'CDHU 191'!$A$10:$AT$4489,3,0))</f>
        <v>Levantamento planimétrico de área pavimentada para veículo e pedestre</v>
      </c>
      <c r="E34" s="118" t="str">
        <f>IF($B34="","",VLOOKUP($C34,'CDHU 191'!$A$10:$AT$4489,4,0))</f>
        <v>M2</v>
      </c>
      <c r="F34" s="119">
        <v>4088.32</v>
      </c>
      <c r="G34" s="120">
        <f>IF($B34="","",VLOOKUP($C34,'CDHU 191'!$A$10:$AT$4489,7,0))</f>
        <v>0.17</v>
      </c>
      <c r="H34" s="121">
        <f t="shared" ref="H34:H45" si="3">IF(G34="","",ROUND(G34*(1+$I$2),2))</f>
        <v>0.21</v>
      </c>
      <c r="I34" s="122">
        <f>IF($B34="","",ROUND(F34*H34,2))</f>
        <v>858.55</v>
      </c>
      <c r="J34" s="123" t="s">
        <v>8416</v>
      </c>
    </row>
    <row r="35" spans="1:10" ht="25.5" x14ac:dyDescent="0.25">
      <c r="A35" s="149"/>
      <c r="B35" s="149"/>
      <c r="C35" s="150">
        <v>2</v>
      </c>
      <c r="D35" s="151" t="s">
        <v>8437</v>
      </c>
      <c r="E35" s="152"/>
      <c r="F35" s="153"/>
      <c r="G35" s="154"/>
      <c r="H35" s="154" t="str">
        <f t="shared" si="3"/>
        <v/>
      </c>
      <c r="I35" s="155">
        <f>SUBTOTAL(9,I36:I62)</f>
        <v>1605724.5900000005</v>
      </c>
    </row>
    <row r="36" spans="1:10" x14ac:dyDescent="0.25">
      <c r="A36" s="156"/>
      <c r="B36" s="157"/>
      <c r="C36" s="158" t="s">
        <v>8438</v>
      </c>
      <c r="D36" s="159" t="s">
        <v>8412</v>
      </c>
      <c r="E36" s="160"/>
      <c r="F36" s="161"/>
      <c r="G36" s="162"/>
      <c r="H36" s="163" t="str">
        <f t="shared" si="3"/>
        <v/>
      </c>
      <c r="I36" s="155">
        <f>SUBTOTAL(9,I37:I39)</f>
        <v>17620.03</v>
      </c>
    </row>
    <row r="37" spans="1:10" ht="25.5" x14ac:dyDescent="0.25">
      <c r="A37" s="115">
        <v>1</v>
      </c>
      <c r="B37" s="115" t="s">
        <v>8396</v>
      </c>
      <c r="C37" s="116" t="s">
        <v>426</v>
      </c>
      <c r="D37" s="117" t="str">
        <f>IF($B37="","",VLOOKUP($C37,'CDHU 191'!$A$10:$AT$4489,3,0))</f>
        <v>Placa em lona com impressão digital e requadro em metalon</v>
      </c>
      <c r="E37" s="118" t="str">
        <f>IF($B37="","",VLOOKUP($C37,'CDHU 191'!$A$10:$AT$4489,4,0))</f>
        <v>M2</v>
      </c>
      <c r="F37" s="119">
        <v>6</v>
      </c>
      <c r="G37" s="120">
        <f>IF($B37="","",VLOOKUP($C37,'CDHU 191'!$A$10:$AT$4489,7,0))</f>
        <v>314.42</v>
      </c>
      <c r="H37" s="121">
        <f t="shared" si="3"/>
        <v>393.03</v>
      </c>
      <c r="I37" s="122">
        <f>IF($B37="","",ROUND(F37*H37,2))</f>
        <v>2358.1799999999998</v>
      </c>
      <c r="J37" s="123" t="s">
        <v>8413</v>
      </c>
    </row>
    <row r="38" spans="1:10" ht="25.5" x14ac:dyDescent="0.25">
      <c r="A38" s="115">
        <v>2</v>
      </c>
      <c r="B38" s="115" t="s">
        <v>8396</v>
      </c>
      <c r="C38" s="116" t="s">
        <v>450</v>
      </c>
      <c r="D38" s="117" t="str">
        <f>IF($B38="","",VLOOKUP($C38,'CDHU 191'!$A$10:$AT$4489,3,0))</f>
        <v>Locação de vias, calçadas, tanques e lagoas</v>
      </c>
      <c r="E38" s="118" t="str">
        <f>IF($B38="","",VLOOKUP($C38,'CDHU 191'!$A$10:$AT$4489,4,0))</f>
        <v>M2</v>
      </c>
      <c r="F38" s="119">
        <f>F41</f>
        <v>6750.12</v>
      </c>
      <c r="G38" s="120">
        <f>IF($B38="","",VLOOKUP($C38,'CDHU 191'!$A$10:$AT$4489,7,0))</f>
        <v>1.72</v>
      </c>
      <c r="H38" s="121">
        <f t="shared" si="3"/>
        <v>2.15</v>
      </c>
      <c r="I38" s="122">
        <f>IF($B38="","",ROUND(F38*H38,2))</f>
        <v>14512.76</v>
      </c>
      <c r="J38" s="134" t="s">
        <v>8439</v>
      </c>
    </row>
    <row r="39" spans="1:10" x14ac:dyDescent="0.25">
      <c r="A39" s="115">
        <v>3</v>
      </c>
      <c r="B39" s="115" t="s">
        <v>8396</v>
      </c>
      <c r="C39" s="116" t="s">
        <v>446</v>
      </c>
      <c r="D39" s="117" t="str">
        <f>IF($B39="","",VLOOKUP($C39,'CDHU 191'!$A$10:$AT$4489,3,0))</f>
        <v>Locação de rede de canalização</v>
      </c>
      <c r="E39" s="118" t="str">
        <f>IF($B39="","",VLOOKUP($C39,'CDHU 191'!$A$10:$AT$4489,4,0))</f>
        <v>M</v>
      </c>
      <c r="F39" s="119">
        <f>F55</f>
        <v>433</v>
      </c>
      <c r="G39" s="120">
        <f>IF($B39="","",VLOOKUP($C39,'CDHU 191'!$A$10:$AT$4489,7,0))</f>
        <v>1.38</v>
      </c>
      <c r="H39" s="121">
        <f t="shared" si="3"/>
        <v>1.73</v>
      </c>
      <c r="I39" s="122">
        <f>IF($B39="","",ROUND(F39*H39,2))</f>
        <v>749.09</v>
      </c>
    </row>
    <row r="40" spans="1:10" x14ac:dyDescent="0.25">
      <c r="A40" s="124"/>
      <c r="B40" s="124"/>
      <c r="C40" s="125" t="s">
        <v>8440</v>
      </c>
      <c r="D40" s="164" t="s">
        <v>8415</v>
      </c>
      <c r="E40" s="127"/>
      <c r="F40" s="128"/>
      <c r="G40" s="114"/>
      <c r="H40" s="114" t="str">
        <f t="shared" si="3"/>
        <v/>
      </c>
      <c r="I40" s="129">
        <f>SUBTOTAL(9,I41:I45)</f>
        <v>1178482.52</v>
      </c>
    </row>
    <row r="41" spans="1:10" ht="25.5" x14ac:dyDescent="0.25">
      <c r="A41" s="115">
        <v>3</v>
      </c>
      <c r="B41" s="115" t="s">
        <v>8396</v>
      </c>
      <c r="C41" s="116" t="s">
        <v>7459</v>
      </c>
      <c r="D41" s="117" t="str">
        <f>IF($B41="","",VLOOKUP($C41,'CDHU 191'!$A$10:$AT$4489,3,0))</f>
        <v>Abertura de caixa até 25 cm, inclui escavação, compactação, transporte e preparo do sub-leito</v>
      </c>
      <c r="E41" s="118" t="str">
        <f>IF($B41="","",VLOOKUP($C41,'CDHU 191'!$A$10:$AT$4489,4,0))</f>
        <v>M2</v>
      </c>
      <c r="F41" s="119">
        <f>2975.21+3488.94+285.97</f>
        <v>6750.12</v>
      </c>
      <c r="G41" s="120">
        <f>IF($B41="","",VLOOKUP($C41,'CDHU 191'!$A$10:$AT$4489,7,0))</f>
        <v>24.46</v>
      </c>
      <c r="H41" s="121">
        <f t="shared" si="3"/>
        <v>30.58</v>
      </c>
      <c r="I41" s="122">
        <f>IF($B41="","",ROUND(F41*H41,2))</f>
        <v>206418.67</v>
      </c>
      <c r="J41" s="123" t="s">
        <v>8441</v>
      </c>
    </row>
    <row r="42" spans="1:10" x14ac:dyDescent="0.25">
      <c r="A42" s="115">
        <v>4</v>
      </c>
      <c r="B42" s="115" t="s">
        <v>8396</v>
      </c>
      <c r="C42" s="116" t="s">
        <v>7451</v>
      </c>
      <c r="D42" s="117" t="str">
        <f>IF($B42="","",VLOOKUP($C42,'CDHU 191'!$A$10:$AT$4489,3,0))</f>
        <v>Base de brita graduada</v>
      </c>
      <c r="E42" s="118" t="str">
        <f>IF($B42="","",VLOOKUP($C42,'CDHU 191'!$A$10:$AT$4489,4,0))</f>
        <v>M3</v>
      </c>
      <c r="F42" s="119">
        <f>F41*0.2</f>
        <v>1350.0240000000001</v>
      </c>
      <c r="G42" s="120">
        <f>IF($B42="","",VLOOKUP($C42,'CDHU 191'!$A$10:$AT$4489,7,0))</f>
        <v>246.44</v>
      </c>
      <c r="H42" s="121">
        <f t="shared" si="3"/>
        <v>308.05</v>
      </c>
      <c r="I42" s="122">
        <f>IF($B42="","",ROUND(F42*H42,2))</f>
        <v>415874.89</v>
      </c>
      <c r="J42" s="132" t="s">
        <v>8442</v>
      </c>
    </row>
    <row r="43" spans="1:10" x14ac:dyDescent="0.25">
      <c r="A43" s="115">
        <v>5</v>
      </c>
      <c r="B43" s="115" t="s">
        <v>8396</v>
      </c>
      <c r="C43" s="116" t="s">
        <v>7477</v>
      </c>
      <c r="D43" s="117" t="str">
        <f>IF($B43="","",VLOOKUP($C43,'CDHU 191'!$A$10:$AT$4489,3,0))</f>
        <v>Imprimação betuminosa ligante</v>
      </c>
      <c r="E43" s="118" t="str">
        <f>IF($B43="","",VLOOKUP($C43,'CDHU 191'!$A$10:$AT$4489,4,0))</f>
        <v>M2</v>
      </c>
      <c r="F43" s="119">
        <f>F41</f>
        <v>6750.12</v>
      </c>
      <c r="G43" s="120">
        <f>IF($B43="","",VLOOKUP($C43,'CDHU 191'!$A$10:$AT$4489,7,0))</f>
        <v>7.1</v>
      </c>
      <c r="H43" s="121">
        <f t="shared" si="3"/>
        <v>8.8800000000000008</v>
      </c>
      <c r="I43" s="122">
        <f>IF($B43="","",ROUND(F43*H43,2))</f>
        <v>59941.07</v>
      </c>
      <c r="J43" s="165" t="s">
        <v>8443</v>
      </c>
    </row>
    <row r="44" spans="1:10" x14ac:dyDescent="0.25">
      <c r="A44" s="115">
        <v>6</v>
      </c>
      <c r="B44" s="115" t="s">
        <v>8396</v>
      </c>
      <c r="C44" s="116" t="s">
        <v>7479</v>
      </c>
      <c r="D44" s="117" t="str">
        <f>IF($B44="","",VLOOKUP($C44,'CDHU 191'!$A$10:$AT$4489,3,0))</f>
        <v>Imprimação betuminosa impermeabilizante</v>
      </c>
      <c r="E44" s="118" t="str">
        <f>IF($B44="","",VLOOKUP($C44,'CDHU 191'!$A$10:$AT$4489,4,0))</f>
        <v>M2</v>
      </c>
      <c r="F44" s="119">
        <f>F43</f>
        <v>6750.12</v>
      </c>
      <c r="G44" s="120">
        <f>IF($B44="","",VLOOKUP($C44,'CDHU 191'!$A$10:$AT$4489,7,0))</f>
        <v>13.76</v>
      </c>
      <c r="H44" s="121">
        <f t="shared" si="3"/>
        <v>17.2</v>
      </c>
      <c r="I44" s="122">
        <f>IF($B44="","",ROUND(F44*H44,2))</f>
        <v>116102.06</v>
      </c>
      <c r="J44" s="165" t="s">
        <v>8443</v>
      </c>
    </row>
    <row r="45" spans="1:10" ht="25.5" x14ac:dyDescent="0.25">
      <c r="A45" s="115">
        <v>7</v>
      </c>
      <c r="B45" s="115" t="s">
        <v>8396</v>
      </c>
      <c r="C45" s="116" t="s">
        <v>7473</v>
      </c>
      <c r="D45" s="117" t="str">
        <f>IF($B45="","",VLOOKUP($C45,'CDHU 191'!$A$10:$AT$4489,3,0))</f>
        <v>Camada de rolamento em concreto betuminoso usinado quente - CBUQ</v>
      </c>
      <c r="E45" s="118" t="str">
        <f>IF($B45="","",VLOOKUP($C45,'CDHU 191'!$A$10:$AT$4489,4,0))</f>
        <v>M3</v>
      </c>
      <c r="F45" s="119">
        <f>F44*0.03</f>
        <v>202.50359999999998</v>
      </c>
      <c r="G45" s="120">
        <f>IF($B45="","",VLOOKUP($C45,'CDHU 191'!$A$10:$AT$4489,7,0))</f>
        <v>1501.78</v>
      </c>
      <c r="H45" s="121">
        <f t="shared" si="3"/>
        <v>1877.23</v>
      </c>
      <c r="I45" s="122">
        <f>IF($B45="","",ROUND(F45*H45,2))</f>
        <v>380145.83</v>
      </c>
      <c r="J45" s="165" t="s">
        <v>8444</v>
      </c>
    </row>
    <row r="46" spans="1:10" x14ac:dyDescent="0.25">
      <c r="A46" s="124"/>
      <c r="B46" s="124"/>
      <c r="C46" s="125" t="s">
        <v>8445</v>
      </c>
      <c r="D46" s="164" t="s">
        <v>8421</v>
      </c>
      <c r="E46" s="127"/>
      <c r="F46" s="131"/>
      <c r="G46" s="114"/>
      <c r="H46" s="114"/>
      <c r="I46" s="129">
        <f>SUBTOTAL(9,I47:I48)</f>
        <v>77189.73</v>
      </c>
      <c r="J46" s="134"/>
    </row>
    <row r="47" spans="1:10" ht="38.25" x14ac:dyDescent="0.25">
      <c r="A47" s="115">
        <v>1</v>
      </c>
      <c r="B47" s="115" t="s">
        <v>8396</v>
      </c>
      <c r="C47" s="116" t="s">
        <v>7511</v>
      </c>
      <c r="D47" s="117" t="str">
        <f>IF($B47="","",VLOOKUP($C47,'CDHU 191'!$A$10:$AT$4489,3,0))</f>
        <v>Guia pré-moldada reta tipo PMSP 100 - fck 25 MPa</v>
      </c>
      <c r="E47" s="118" t="str">
        <f>IF($B47="","",VLOOKUP($C47,'CDHU 191'!$A$10:$AT$4489,4,0))</f>
        <v>M</v>
      </c>
      <c r="F47" s="119">
        <f>8.86+15.07+15.3+288.23+173.73+39.12+5.91+18.52+7.25+21.55+27.69+15.24+20.59+33</f>
        <v>690.06000000000006</v>
      </c>
      <c r="G47" s="120">
        <f>IF($B47="","",VLOOKUP($C47,'CDHU 191'!$A$10:$AT$4489,7,0))</f>
        <v>53.98</v>
      </c>
      <c r="H47" s="121">
        <f t="shared" ref="H47:H60" si="4">IF(G47="","",ROUND(G47*(1+$I$2),2))</f>
        <v>67.48</v>
      </c>
      <c r="I47" s="122">
        <f>IF($B47="","",ROUND(F47*H47,2))</f>
        <v>46565.25</v>
      </c>
      <c r="J47" s="134" t="s">
        <v>8446</v>
      </c>
    </row>
    <row r="48" spans="1:10" ht="38.25" x14ac:dyDescent="0.25">
      <c r="A48" s="115">
        <v>2</v>
      </c>
      <c r="B48" s="115" t="s">
        <v>8396</v>
      </c>
      <c r="C48" s="116" t="s">
        <v>7519</v>
      </c>
      <c r="D48" s="117" t="str">
        <f>IF($B48="","",VLOOKUP($C48,'CDHU 191'!$A$10:$AT$4489,3,0))</f>
        <v>Sarjeta ou sarjetão moldado no local, tipo PMSP em concreto com fck 20 MPa</v>
      </c>
      <c r="E48" s="118" t="str">
        <f>IF($B48="","",VLOOKUP($C48,'CDHU 191'!$A$10:$AT$4489,4,0))</f>
        <v>M3</v>
      </c>
      <c r="F48" s="119">
        <f>(8.86+15.07+15.3+288.23+173.73+39.12+5.91+18.52+7.25+21.55+27.69+15.24+20.59+33)*0.3*0.15</f>
        <v>31.052699999999998</v>
      </c>
      <c r="G48" s="120">
        <f>IF($B48="","",VLOOKUP($C48,'CDHU 191'!$A$10:$AT$4489,7,0))</f>
        <v>788.97</v>
      </c>
      <c r="H48" s="121">
        <f t="shared" si="4"/>
        <v>986.21</v>
      </c>
      <c r="I48" s="122">
        <f>IF($B48="","",ROUND(F48*H48,2))</f>
        <v>30624.48</v>
      </c>
      <c r="J48" s="134" t="s">
        <v>8447</v>
      </c>
    </row>
    <row r="49" spans="1:10" x14ac:dyDescent="0.25">
      <c r="A49" s="124"/>
      <c r="B49" s="124"/>
      <c r="C49" s="125" t="s">
        <v>8448</v>
      </c>
      <c r="D49" s="164" t="s">
        <v>8425</v>
      </c>
      <c r="E49" s="127"/>
      <c r="F49" s="131"/>
      <c r="G49" s="114"/>
      <c r="H49" s="114" t="str">
        <f t="shared" si="4"/>
        <v/>
      </c>
      <c r="I49" s="129">
        <f>SUBTOTAL(9,I50:I60)</f>
        <v>331014.77999999991</v>
      </c>
      <c r="J49" s="134"/>
    </row>
    <row r="50" spans="1:10" ht="25.5" x14ac:dyDescent="0.25">
      <c r="A50" s="115">
        <v>1</v>
      </c>
      <c r="B50" s="115" t="s">
        <v>8396</v>
      </c>
      <c r="C50" s="116" t="s">
        <v>1060</v>
      </c>
      <c r="D50" s="117" t="str">
        <f>IF($B50="","",VLOOKUP($C50,'CDHU 191'!$A$10:$AT$4489,3,0))</f>
        <v>Escavação mecanizada de valas ou cavas com profundidade de até 2 m</v>
      </c>
      <c r="E50" s="118" t="str">
        <f>IF($B50="","",VLOOKUP($C50,'CDHU 191'!$A$10:$AT$4489,4,0))</f>
        <v>M3</v>
      </c>
      <c r="F50" s="119">
        <f>87*0.8+433*1.8</f>
        <v>849</v>
      </c>
      <c r="G50" s="120">
        <f>IF($B50="","",VLOOKUP($C50,'CDHU 191'!$A$10:$AT$4489,7,0))</f>
        <v>11.01</v>
      </c>
      <c r="H50" s="121">
        <f t="shared" si="4"/>
        <v>13.76</v>
      </c>
      <c r="I50" s="122">
        <f t="shared" ref="I50:I60" si="5">IF($B50="","",ROUND(F50*H50,2))</f>
        <v>11682.24</v>
      </c>
      <c r="J50" s="134" t="s">
        <v>8449</v>
      </c>
    </row>
    <row r="51" spans="1:10" ht="25.5" x14ac:dyDescent="0.25">
      <c r="A51" s="115">
        <v>2</v>
      </c>
      <c r="B51" s="115" t="s">
        <v>8396</v>
      </c>
      <c r="C51" s="116" t="s">
        <v>1084</v>
      </c>
      <c r="D51" s="117" t="str">
        <f>IF($B51="","",VLOOKUP($C51,'CDHU 191'!$A$10:$AU$4489,3,0))</f>
        <v>Reaterro compactado mecanizado de vala ou cava com compactador</v>
      </c>
      <c r="E51" s="118" t="str">
        <f>IF($B51="","",VLOOKUP($C51,'CDHU 191'!$A$10:$AT$4489,4,0))</f>
        <v>M3</v>
      </c>
      <c r="F51" s="119">
        <f>87*0.2+433*0.43</f>
        <v>203.59</v>
      </c>
      <c r="G51" s="120">
        <f>IF($B51="","",VLOOKUP($C51,'CDHU 191'!$A$10:$AT$4489,7,0))</f>
        <v>6.32</v>
      </c>
      <c r="H51" s="121">
        <f t="shared" si="4"/>
        <v>7.9</v>
      </c>
      <c r="I51" s="122">
        <f t="shared" si="5"/>
        <v>1608.36</v>
      </c>
      <c r="J51" s="134" t="s">
        <v>8450</v>
      </c>
    </row>
    <row r="52" spans="1:10" ht="25.5" x14ac:dyDescent="0.25">
      <c r="A52" s="115">
        <v>3</v>
      </c>
      <c r="B52" s="115" t="s">
        <v>8396</v>
      </c>
      <c r="C52" s="116" t="s">
        <v>1080</v>
      </c>
      <c r="D52" s="117" t="str">
        <f>IF($B52="","",VLOOKUP($C52,'CDHU 191'!$A$10:$AT$4489,3,0))</f>
        <v>Espalhamento de solo em bota-fora com compactação sem controle</v>
      </c>
      <c r="E52" s="118" t="str">
        <f>IF($B52="","",VLOOKUP($C52,'CDHU 191'!$A$10:$AT$4489,4,0))</f>
        <v>M3</v>
      </c>
      <c r="F52" s="119">
        <f>F50-F51</f>
        <v>645.41</v>
      </c>
      <c r="G52" s="120">
        <f>IF($B52="","",VLOOKUP($C52,'CDHU 191'!$A$10:$AT$4489,7,0))</f>
        <v>6.85</v>
      </c>
      <c r="H52" s="121">
        <f t="shared" si="4"/>
        <v>8.56</v>
      </c>
      <c r="I52" s="122">
        <f t="shared" si="5"/>
        <v>5524.71</v>
      </c>
      <c r="J52" s="133" t="s">
        <v>8428</v>
      </c>
    </row>
    <row r="53" spans="1:10" x14ac:dyDescent="0.25">
      <c r="A53" s="115">
        <v>4</v>
      </c>
      <c r="B53" s="115" t="s">
        <v>8396</v>
      </c>
      <c r="C53" s="116" t="s">
        <v>1323</v>
      </c>
      <c r="D53" s="117" t="str">
        <f>IF($B53="","",VLOOKUP($C53,'CDHU 191'!$A$10:$AT$4489,3,0))</f>
        <v>Lastro de pedra britada</v>
      </c>
      <c r="E53" s="118" t="str">
        <f>IF($B53="","",VLOOKUP($C53,'CDHU 191'!$A$10:$AT$4489,4,0))</f>
        <v>M3</v>
      </c>
      <c r="F53" s="119">
        <f>433*0.24</f>
        <v>103.92</v>
      </c>
      <c r="G53" s="120">
        <f>IF($B53="","",VLOOKUP($C53,'CDHU 191'!$A$10:$AT$4489,7,0))</f>
        <v>183.8</v>
      </c>
      <c r="H53" s="121">
        <f t="shared" si="4"/>
        <v>229.75</v>
      </c>
      <c r="I53" s="122">
        <f t="shared" si="5"/>
        <v>23875.62</v>
      </c>
      <c r="J53" s="134" t="s">
        <v>8451</v>
      </c>
    </row>
    <row r="54" spans="1:10" x14ac:dyDescent="0.25">
      <c r="A54" s="115">
        <v>5</v>
      </c>
      <c r="B54" s="115" t="s">
        <v>8396</v>
      </c>
      <c r="C54" s="116" t="s">
        <v>6345</v>
      </c>
      <c r="D54" s="117" t="str">
        <f>IF($B54="","",VLOOKUP($C54,'CDHU 191'!$A$10:$AT$4489,3,0))</f>
        <v>Tubo de concreto (PA-1), DN= 400mm</v>
      </c>
      <c r="E54" s="118" t="str">
        <f>IF($B54="","",VLOOKUP($C54,'CDHU 191'!$A$10:$AT$4489,4,0))</f>
        <v>M</v>
      </c>
      <c r="F54" s="119">
        <f>9+(6*7)+(6*6)</f>
        <v>87</v>
      </c>
      <c r="G54" s="120">
        <f>IF($B54="","",VLOOKUP($C54,'CDHU 191'!$A$10:$AT$4489,7,0))</f>
        <v>148.65</v>
      </c>
      <c r="H54" s="121">
        <f t="shared" si="4"/>
        <v>185.81</v>
      </c>
      <c r="I54" s="122">
        <f t="shared" si="5"/>
        <v>16165.47</v>
      </c>
      <c r="J54" s="134" t="s">
        <v>8452</v>
      </c>
    </row>
    <row r="55" spans="1:10" x14ac:dyDescent="0.25">
      <c r="A55" s="115">
        <v>6</v>
      </c>
      <c r="B55" s="115" t="s">
        <v>8396</v>
      </c>
      <c r="C55" s="116" t="s">
        <v>6325</v>
      </c>
      <c r="D55" s="117" t="str">
        <f>IF($B55="","",VLOOKUP($C55,'CDHU 191'!$A$10:$AT$4489,3,0))</f>
        <v>Tubo de concreto (PA-2), DN= 600mm</v>
      </c>
      <c r="E55" s="118" t="str">
        <f>IF($B55="","",VLOOKUP($C55,'CDHU 191'!$A$10:$AT$4489,4,0))</f>
        <v>M</v>
      </c>
      <c r="F55" s="119">
        <f>50+50+57+22+55+68+55+48+28</f>
        <v>433</v>
      </c>
      <c r="G55" s="120">
        <f>IF($B55="","",VLOOKUP($C55,'CDHU 191'!$A$10:$AT$4489,7,0))</f>
        <v>227.67</v>
      </c>
      <c r="H55" s="121">
        <f t="shared" si="4"/>
        <v>284.58999999999997</v>
      </c>
      <c r="I55" s="122">
        <f t="shared" si="5"/>
        <v>123227.47</v>
      </c>
      <c r="J55" s="134" t="s">
        <v>8453</v>
      </c>
    </row>
    <row r="56" spans="1:10" ht="25.5" x14ac:dyDescent="0.25">
      <c r="A56" s="115">
        <v>7</v>
      </c>
      <c r="B56" s="115" t="s">
        <v>8396</v>
      </c>
      <c r="C56" s="116" t="s">
        <v>7249</v>
      </c>
      <c r="D56" s="117" t="str">
        <f>IF($B56="","",VLOOKUP($C56,'CDHU 191'!$A$10:$AT$4489,3,0))</f>
        <v>Boca de lobo simples tipo PMSP com tampa de concreto</v>
      </c>
      <c r="E56" s="118" t="str">
        <f>IF($B56="","",VLOOKUP($C56,'CDHU 191'!$A$10:$AT$4489,4,0))</f>
        <v>UN</v>
      </c>
      <c r="F56" s="119">
        <v>14</v>
      </c>
      <c r="G56" s="120">
        <f>IF($B56="","",VLOOKUP($C56,'CDHU 191'!$A$10:$AT$4489,7,0))</f>
        <v>3275.26</v>
      </c>
      <c r="H56" s="121">
        <f t="shared" si="4"/>
        <v>4094.08</v>
      </c>
      <c r="I56" s="122">
        <f t="shared" si="5"/>
        <v>57317.120000000003</v>
      </c>
      <c r="J56" s="134">
        <v>14</v>
      </c>
    </row>
    <row r="57" spans="1:10" x14ac:dyDescent="0.25">
      <c r="A57" s="115">
        <v>8</v>
      </c>
      <c r="B57" s="115" t="s">
        <v>8396</v>
      </c>
      <c r="C57" s="116" t="s">
        <v>7257</v>
      </c>
      <c r="D57" s="117" t="str">
        <f>IF($B57="","",VLOOKUP($C57,'CDHU 191'!$A$10:$AT$4489,3,0))</f>
        <v>Poço de visita de 1,60 x 1,60 x 1,60 m - tipo PMSP</v>
      </c>
      <c r="E57" s="118" t="str">
        <f>IF($B57="","",VLOOKUP($C57,'CDHU 191'!$A$10:$AT$4489,4,0))</f>
        <v>UN</v>
      </c>
      <c r="F57" s="119">
        <v>10</v>
      </c>
      <c r="G57" s="120">
        <f>IF($B57="","",VLOOKUP($C57,'CDHU 191'!$A$10:$AT$4489,7,0))</f>
        <v>6119.93</v>
      </c>
      <c r="H57" s="121">
        <f t="shared" si="4"/>
        <v>7649.91</v>
      </c>
      <c r="I57" s="122">
        <f t="shared" si="5"/>
        <v>76499.100000000006</v>
      </c>
      <c r="J57" s="134">
        <v>10</v>
      </c>
    </row>
    <row r="58" spans="1:10" ht="25.5" x14ac:dyDescent="0.25">
      <c r="A58" s="115">
        <v>9</v>
      </c>
      <c r="B58" s="115" t="s">
        <v>8396</v>
      </c>
      <c r="C58" s="116" t="s">
        <v>7259</v>
      </c>
      <c r="D58" s="117" t="str">
        <f>IF($B58="","",VLOOKUP($C58,'CDHU 191'!$A$10:$AT$4489,3,0))</f>
        <v>Chaminé para poço de visita tipo PMSP em alvenaria, diâmetro interno 70 cm - pescoço</v>
      </c>
      <c r="E58" s="118" t="str">
        <f>IF($B58="","",VLOOKUP($C58,'CDHU 191'!$A$10:$AT$4489,4,0))</f>
        <v>M</v>
      </c>
      <c r="F58" s="119">
        <v>10</v>
      </c>
      <c r="G58" s="120">
        <f>IF($B58="","",VLOOKUP($C58,'CDHU 191'!$A$10:$AT$4489,7,0))</f>
        <v>617.22</v>
      </c>
      <c r="H58" s="121">
        <f t="shared" si="4"/>
        <v>771.53</v>
      </c>
      <c r="I58" s="122">
        <f t="shared" si="5"/>
        <v>7715.3</v>
      </c>
      <c r="J58" s="134">
        <v>4</v>
      </c>
    </row>
    <row r="59" spans="1:10" ht="25.5" x14ac:dyDescent="0.25">
      <c r="A59" s="115">
        <v>10</v>
      </c>
      <c r="B59" s="115" t="s">
        <v>8396</v>
      </c>
      <c r="C59" s="116" t="s">
        <v>7213</v>
      </c>
      <c r="D59" s="117" t="str">
        <f>IF($B59="","",VLOOKUP($C59,'CDHU 191'!$A$10:$AT$4489,3,0))</f>
        <v>Tampão em ferro fundido, diâmetro de 600 mm, classe B 125 (ruptura &gt; 125 kN)</v>
      </c>
      <c r="E59" s="118" t="str">
        <f>IF($B59="","",VLOOKUP($C59,'CDHU 191'!$A$10:$AT$4489,4,0))</f>
        <v>UN</v>
      </c>
      <c r="F59" s="119">
        <v>10</v>
      </c>
      <c r="G59" s="120">
        <f>IF($B59="","",VLOOKUP($C59,'CDHU 191'!$A$10:$AT$4489,7,0))</f>
        <v>452.85</v>
      </c>
      <c r="H59" s="121">
        <f t="shared" si="4"/>
        <v>566.05999999999995</v>
      </c>
      <c r="I59" s="122">
        <f t="shared" si="5"/>
        <v>5660.6</v>
      </c>
      <c r="J59" s="134">
        <v>4</v>
      </c>
    </row>
    <row r="60" spans="1:10" ht="25.5" x14ac:dyDescent="0.25">
      <c r="A60" s="115">
        <v>11</v>
      </c>
      <c r="B60" s="115" t="s">
        <v>8396</v>
      </c>
      <c r="C60" s="116" t="s">
        <v>8432</v>
      </c>
      <c r="D60" s="117" t="s">
        <v>8433</v>
      </c>
      <c r="E60" s="166" t="s">
        <v>8434</v>
      </c>
      <c r="F60" s="119">
        <v>1</v>
      </c>
      <c r="G60" s="120">
        <v>1391.03</v>
      </c>
      <c r="H60" s="121">
        <f t="shared" si="4"/>
        <v>1738.79</v>
      </c>
      <c r="I60" s="122">
        <f t="shared" si="5"/>
        <v>1738.79</v>
      </c>
      <c r="J60" s="134">
        <v>1</v>
      </c>
    </row>
    <row r="61" spans="1:10" x14ac:dyDescent="0.25">
      <c r="A61" s="142"/>
      <c r="B61" s="142"/>
      <c r="C61" s="143" t="s">
        <v>8454</v>
      </c>
      <c r="D61" s="144" t="s">
        <v>8436</v>
      </c>
      <c r="E61" s="145"/>
      <c r="F61" s="146"/>
      <c r="G61" s="147"/>
      <c r="H61" s="147"/>
      <c r="I61" s="148">
        <f>SUBTOTAL(9,I62:I62)</f>
        <v>1417.53</v>
      </c>
    </row>
    <row r="62" spans="1:10" ht="25.5" x14ac:dyDescent="0.25">
      <c r="A62" s="115">
        <v>1</v>
      </c>
      <c r="B62" s="115" t="s">
        <v>8396</v>
      </c>
      <c r="C62" s="116" t="s">
        <v>71</v>
      </c>
      <c r="D62" s="117" t="str">
        <f>IF($B62="","",VLOOKUP($C62,'CDHU 191'!$A$10:$AT$4489,3,0))</f>
        <v>Levantamento planimétrico de área pavimentada para veículo e pedestre</v>
      </c>
      <c r="E62" s="118" t="str">
        <f>IF($B62="","",VLOOKUP($C62,'CDHU 191'!$A$10:$AT$4489,4,0))</f>
        <v>M2</v>
      </c>
      <c r="F62" s="119">
        <f>F41</f>
        <v>6750.12</v>
      </c>
      <c r="G62" s="120">
        <f>IF($B62="","",VLOOKUP($C62,'CDHU 191'!$A$10:$AT$4489,7,0))</f>
        <v>0.17</v>
      </c>
      <c r="H62" s="121">
        <f>IF(G62="","",ROUND(G62*(1+$I$2),2))</f>
        <v>0.21</v>
      </c>
      <c r="I62" s="122">
        <f>IF($B62="","",ROUND(F62*H62,2))</f>
        <v>1417.53</v>
      </c>
      <c r="J62" s="134" t="s">
        <v>8439</v>
      </c>
    </row>
    <row r="63" spans="1:10" x14ac:dyDescent="0.25">
      <c r="A63" s="115"/>
      <c r="B63" s="115"/>
      <c r="C63" s="116"/>
      <c r="D63" s="167"/>
      <c r="E63" s="168"/>
      <c r="F63" s="169"/>
      <c r="G63" s="170"/>
      <c r="H63" s="121"/>
      <c r="I63" s="122"/>
    </row>
    <row r="64" spans="1:10" ht="25.5" x14ac:dyDescent="0.25">
      <c r="A64" s="149"/>
      <c r="B64" s="149"/>
      <c r="C64" s="150">
        <v>3</v>
      </c>
      <c r="D64" s="151" t="s">
        <v>8623</v>
      </c>
      <c r="E64" s="171"/>
      <c r="F64" s="172"/>
      <c r="G64" s="173"/>
      <c r="H64" s="173" t="str">
        <f t="shared" ref="H64:H71" si="6">IF(G64="","",ROUND(G64*(1+$I$2),2))</f>
        <v/>
      </c>
      <c r="I64" s="174">
        <f>SUBTOTAL(9,I65:I94)</f>
        <v>1493703.9699999997</v>
      </c>
    </row>
    <row r="65" spans="1:10" x14ac:dyDescent="0.25">
      <c r="A65" s="105"/>
      <c r="B65" s="106"/>
      <c r="C65" s="107" t="s">
        <v>8456</v>
      </c>
      <c r="D65" s="175" t="s">
        <v>8412</v>
      </c>
      <c r="E65" s="109"/>
      <c r="F65" s="110"/>
      <c r="G65" s="111"/>
      <c r="H65" s="112" t="str">
        <f t="shared" si="6"/>
        <v/>
      </c>
      <c r="I65" s="113">
        <f>SUBTOTAL(9,I66:I68)</f>
        <v>13586.99</v>
      </c>
    </row>
    <row r="66" spans="1:10" ht="25.5" x14ac:dyDescent="0.25">
      <c r="A66" s="115">
        <v>1</v>
      </c>
      <c r="B66" s="115" t="s">
        <v>8396</v>
      </c>
      <c r="C66" s="116" t="s">
        <v>426</v>
      </c>
      <c r="D66" s="117" t="str">
        <f>IF($B66="","",VLOOKUP($C66,'CDHU 191'!$A$10:$AT$4489,3,0))</f>
        <v>Placa em lona com impressão digital e requadro em metalon</v>
      </c>
      <c r="E66" s="118" t="str">
        <f>IF($B66="","",VLOOKUP($C66,'CDHU 191'!$A$10:$AT$4489,4,0))</f>
        <v>M2</v>
      </c>
      <c r="F66" s="119">
        <v>6</v>
      </c>
      <c r="G66" s="120">
        <f>IF($B66="","",VLOOKUP($C66,'CDHU 191'!$A$10:$AT$4489,7,0))</f>
        <v>314.42</v>
      </c>
      <c r="H66" s="121">
        <f t="shared" si="6"/>
        <v>393.03</v>
      </c>
      <c r="I66" s="122">
        <f>IF($B66="","",ROUND(F66*H66,2))</f>
        <v>2358.1799999999998</v>
      </c>
      <c r="J66" s="123" t="s">
        <v>8413</v>
      </c>
    </row>
    <row r="67" spans="1:10" x14ac:dyDescent="0.25">
      <c r="A67" s="115">
        <v>2</v>
      </c>
      <c r="B67" s="115" t="s">
        <v>8396</v>
      </c>
      <c r="C67" s="116" t="s">
        <v>450</v>
      </c>
      <c r="D67" s="117" t="str">
        <f>IF($B67="","",VLOOKUP($C67,'CDHU 191'!$A$10:$AT$4489,3,0))</f>
        <v>Locação de vias, calçadas, tanques e lagoas</v>
      </c>
      <c r="E67" s="118" t="str">
        <f>IF($B67="","",VLOOKUP($C67,'CDHU 191'!$A$10:$AT$4489,4,0))</f>
        <v>M2</v>
      </c>
      <c r="F67" s="119">
        <v>4815.55</v>
      </c>
      <c r="G67" s="120">
        <f>IF($B67="","",VLOOKUP($C67,'CDHU 191'!$A$10:$AT$4489,7,0))</f>
        <v>1.72</v>
      </c>
      <c r="H67" s="121">
        <f t="shared" si="6"/>
        <v>2.15</v>
      </c>
      <c r="I67" s="122">
        <f>IF($B67="","",ROUND(F67*H67,2))</f>
        <v>10353.43</v>
      </c>
      <c r="J67" s="123" t="s">
        <v>8457</v>
      </c>
    </row>
    <row r="68" spans="1:10" x14ac:dyDescent="0.25">
      <c r="A68" s="115">
        <v>3</v>
      </c>
      <c r="B68" s="115" t="s">
        <v>8396</v>
      </c>
      <c r="C68" s="116" t="s">
        <v>446</v>
      </c>
      <c r="D68" s="117" t="str">
        <f>IF($B68="","",VLOOKUP($C68,'CDHU 191'!$A$10:$AT$4489,3,0))</f>
        <v>Locação de rede de canalização</v>
      </c>
      <c r="E68" s="118" t="str">
        <f>IF($B68="","",VLOOKUP($C68,'CDHU 191'!$A$10:$AT$4489,4,0))</f>
        <v>M</v>
      </c>
      <c r="F68" s="169">
        <f>F84+F85</f>
        <v>506</v>
      </c>
      <c r="G68" s="120">
        <f>IF($B68="","",VLOOKUP($C68,'CDHU 191'!$A$10:$AT$4489,7,0))</f>
        <v>1.38</v>
      </c>
      <c r="H68" s="121">
        <f t="shared" si="6"/>
        <v>1.73</v>
      </c>
      <c r="I68" s="122">
        <f>IF($B68="","",ROUND(F68*H68,2))</f>
        <v>875.38</v>
      </c>
    </row>
    <row r="69" spans="1:10" x14ac:dyDescent="0.25">
      <c r="A69" s="124"/>
      <c r="B69" s="124"/>
      <c r="C69" s="125" t="s">
        <v>8458</v>
      </c>
      <c r="D69" s="164" t="s">
        <v>8415</v>
      </c>
      <c r="E69" s="127"/>
      <c r="F69" s="128"/>
      <c r="G69" s="114"/>
      <c r="H69" s="114" t="str">
        <f t="shared" si="6"/>
        <v/>
      </c>
      <c r="I69" s="129">
        <f>SUBTOTAL(9,I70:I74)</f>
        <v>869618.00999999989</v>
      </c>
    </row>
    <row r="70" spans="1:10" ht="25.5" x14ac:dyDescent="0.25">
      <c r="A70" s="115">
        <v>1</v>
      </c>
      <c r="B70" s="115" t="s">
        <v>8396</v>
      </c>
      <c r="C70" s="116" t="s">
        <v>7459</v>
      </c>
      <c r="D70" s="117" t="str">
        <f>IF($B70="","",VLOOKUP($C70,'CDHU 191'!$A$10:$AT$4489,3,0))</f>
        <v>Abertura de caixa até 25 cm, inclui escavação, compactação, transporte e preparo do sub-leito</v>
      </c>
      <c r="E70" s="118" t="str">
        <f>IF($B70="","",VLOOKUP($C70,'CDHU 191'!$A$10:$AT$4489,4,0))</f>
        <v>M2</v>
      </c>
      <c r="F70" s="119">
        <v>4815.55</v>
      </c>
      <c r="G70" s="120">
        <f>IF($B70="","",VLOOKUP($C70,'CDHU 191'!$A$10:$AT$4489,7,0))</f>
        <v>24.46</v>
      </c>
      <c r="H70" s="121">
        <f t="shared" si="6"/>
        <v>30.58</v>
      </c>
      <c r="I70" s="122">
        <f>IF($B70="","",ROUND(F70*H70,2))</f>
        <v>147259.51999999999</v>
      </c>
      <c r="J70" s="123" t="s">
        <v>8457</v>
      </c>
    </row>
    <row r="71" spans="1:10" x14ac:dyDescent="0.25">
      <c r="A71" s="115">
        <v>2</v>
      </c>
      <c r="B71" s="115" t="s">
        <v>8396</v>
      </c>
      <c r="C71" s="116" t="s">
        <v>7451</v>
      </c>
      <c r="D71" s="117" t="str">
        <f>IF($B71="","",VLOOKUP($C71,'CDHU 191'!$A$10:$AT$4489,3,0))</f>
        <v>Base de brita graduada</v>
      </c>
      <c r="E71" s="118" t="str">
        <f>IF($B71="","",VLOOKUP($C71,'CDHU 191'!$A$10:$AT$4489,4,0))</f>
        <v>M3</v>
      </c>
      <c r="F71" s="119">
        <f>4815.55*0.2</f>
        <v>963.11000000000013</v>
      </c>
      <c r="G71" s="120">
        <f>IF($B71="","",VLOOKUP($C71,'CDHU 191'!$A$10:$AT$4489,7,0))</f>
        <v>246.44</v>
      </c>
      <c r="H71" s="121">
        <f t="shared" si="6"/>
        <v>308.05</v>
      </c>
      <c r="I71" s="122">
        <f>IF($B71="","",ROUND(F71*H71,2))</f>
        <v>296686.03999999998</v>
      </c>
      <c r="J71" s="123" t="s">
        <v>8459</v>
      </c>
    </row>
    <row r="72" spans="1:10" x14ac:dyDescent="0.25">
      <c r="A72" s="115">
        <v>3</v>
      </c>
      <c r="B72" s="115" t="s">
        <v>8396</v>
      </c>
      <c r="C72" s="116" t="s">
        <v>7477</v>
      </c>
      <c r="D72" s="117" t="str">
        <f>IF($B72="","",VLOOKUP($C72,'CDHU 191'!$A$10:$AT$4489,3,0))</f>
        <v>Imprimação betuminosa ligante</v>
      </c>
      <c r="E72" s="118" t="str">
        <f>IF($B72="","",VLOOKUP($C72,'CDHU 191'!$A$10:$AT$4489,4,0))</f>
        <v>M2</v>
      </c>
      <c r="F72" s="119">
        <v>4490.57</v>
      </c>
      <c r="G72" s="120">
        <f>IF($B72="","",VLOOKUP($C72,'CDHU 191'!$A$10:$AT$4489,7,0))</f>
        <v>7.1</v>
      </c>
      <c r="H72" s="121">
        <f>IF(G73="","",ROUND(G73*(1+$I$2),2))</f>
        <v>17.2</v>
      </c>
      <c r="I72" s="122">
        <f>IF($B72="","",ROUND(F72*H72,2))</f>
        <v>77237.8</v>
      </c>
      <c r="J72" s="123" t="s">
        <v>8460</v>
      </c>
    </row>
    <row r="73" spans="1:10" x14ac:dyDescent="0.25">
      <c r="A73" s="115">
        <v>4</v>
      </c>
      <c r="B73" s="115" t="s">
        <v>8396</v>
      </c>
      <c r="C73" s="116" t="s">
        <v>7479</v>
      </c>
      <c r="D73" s="117" t="str">
        <f>IF($B73="","",VLOOKUP($C73,'CDHU 191'!$A$10:$AT$4489,3,0))</f>
        <v>Imprimação betuminosa impermeabilizante</v>
      </c>
      <c r="E73" s="118" t="str">
        <f>IF($B73="","",VLOOKUP($C73,'CDHU 191'!$A$10:$AT$4489,4,0))</f>
        <v>M2</v>
      </c>
      <c r="F73" s="119">
        <f>F72</f>
        <v>4490.57</v>
      </c>
      <c r="G73" s="120">
        <f>IF($B73="","",VLOOKUP($C73,'CDHU 191'!$A$10:$AT$4489,7,0))</f>
        <v>13.76</v>
      </c>
      <c r="H73" s="121">
        <f>IF(G73="","",ROUND(G73*(1+$I$2),2))</f>
        <v>17.2</v>
      </c>
      <c r="I73" s="122">
        <f>IF($B73="","",ROUND(F73*H73,2))</f>
        <v>77237.8</v>
      </c>
      <c r="J73" s="123" t="s">
        <v>8460</v>
      </c>
    </row>
    <row r="74" spans="1:10" ht="25.5" x14ac:dyDescent="0.25">
      <c r="A74" s="115">
        <v>5</v>
      </c>
      <c r="B74" s="115" t="s">
        <v>8396</v>
      </c>
      <c r="C74" s="116" t="s">
        <v>7473</v>
      </c>
      <c r="D74" s="117" t="str">
        <f>IF($B74="","",VLOOKUP($C74,'CDHU 191'!$A$10:$AT$4489,3,0))</f>
        <v>Camada de rolamento em concreto betuminoso usinado quente - CBUQ</v>
      </c>
      <c r="E74" s="118" t="str">
        <f>IF($B74="","",VLOOKUP($C74,'CDHU 191'!$A$10:$AT$4489,4,0))</f>
        <v>M3</v>
      </c>
      <c r="F74" s="119">
        <f>F70*0.03</f>
        <v>144.4665</v>
      </c>
      <c r="G74" s="120">
        <f>IF($B74="","",VLOOKUP($C74,'CDHU 191'!$A$10:$AT$4489,7,0))</f>
        <v>1501.78</v>
      </c>
      <c r="H74" s="121">
        <f>IF(G74="","",ROUND(G74*(1+$I$2),2))</f>
        <v>1877.23</v>
      </c>
      <c r="I74" s="122">
        <f>IF($B74="","",ROUND(F74*H74,2))</f>
        <v>271196.84999999998</v>
      </c>
      <c r="J74" s="123" t="s">
        <v>8461</v>
      </c>
    </row>
    <row r="75" spans="1:10" x14ac:dyDescent="0.25">
      <c r="A75" s="124"/>
      <c r="B75" s="124"/>
      <c r="C75" s="125" t="s">
        <v>8462</v>
      </c>
      <c r="D75" s="164" t="s">
        <v>8421</v>
      </c>
      <c r="E75" s="127"/>
      <c r="F75" s="131"/>
      <c r="G75" s="114"/>
      <c r="H75" s="114"/>
      <c r="I75" s="129">
        <f>SUBTOTAL(9,I76:I77)</f>
        <v>117640.35</v>
      </c>
    </row>
    <row r="76" spans="1:10" x14ac:dyDescent="0.25">
      <c r="A76" s="115">
        <v>1</v>
      </c>
      <c r="B76" s="115" t="s">
        <v>8396</v>
      </c>
      <c r="C76" s="116" t="s">
        <v>7511</v>
      </c>
      <c r="D76" s="117" t="str">
        <f>IF($B76="","",VLOOKUP($C76,'CDHU 191'!$A$10:$AT$4489,3,0))</f>
        <v>Guia pré-moldada reta tipo PMSP 100 - fck 25 MPa</v>
      </c>
      <c r="E76" s="118" t="str">
        <f>IF($B76="","",VLOOKUP($C76,'CDHU 191'!$A$10:$AT$4489,4,0))</f>
        <v>M</v>
      </c>
      <c r="F76" s="119">
        <f>1084.75-(9.2+8.6+8.6+6.67)</f>
        <v>1051.68</v>
      </c>
      <c r="G76" s="120">
        <f>IF($B76="","",VLOOKUP($C76,'CDHU 191'!$A$10:$AT$4489,7,0))</f>
        <v>53.98</v>
      </c>
      <c r="H76" s="121">
        <f t="shared" ref="H76:H90" si="7">IF(G76="","",ROUND(G76*(1+$I$2),2))</f>
        <v>67.48</v>
      </c>
      <c r="I76" s="122">
        <f>IF($B76="","",ROUND(F76*H76,2))</f>
        <v>70967.37</v>
      </c>
      <c r="J76" s="123" t="s">
        <v>8463</v>
      </c>
    </row>
    <row r="77" spans="1:10" ht="25.5" x14ac:dyDescent="0.25">
      <c r="A77" s="115">
        <v>2</v>
      </c>
      <c r="B77" s="115" t="s">
        <v>8396</v>
      </c>
      <c r="C77" s="116" t="s">
        <v>7519</v>
      </c>
      <c r="D77" s="117" t="str">
        <f>IF($B77="","",VLOOKUP($C77,'CDHU 191'!$A$10:$AT$4489,3,0))</f>
        <v>Sarjeta ou sarjetão moldado no local, tipo PMSP em concreto com fck 20 MPa</v>
      </c>
      <c r="E77" s="118" t="str">
        <f>IF($B77="","",VLOOKUP($C77,'CDHU 191'!$A$10:$AT$4489,4,0))</f>
        <v>M3</v>
      </c>
      <c r="F77" s="119">
        <f>(1084.75-(9.2+8.6+8.6+6.67))*0.3*0.15</f>
        <v>47.325600000000001</v>
      </c>
      <c r="G77" s="120">
        <f>IF($B77="","",VLOOKUP($C77,'CDHU 191'!$A$10:$AT$4489,7,0))</f>
        <v>788.97</v>
      </c>
      <c r="H77" s="121">
        <f t="shared" si="7"/>
        <v>986.21</v>
      </c>
      <c r="I77" s="122">
        <f>IF($B77="","",ROUND(F77*H77,2))</f>
        <v>46672.98</v>
      </c>
      <c r="J77" s="123" t="s">
        <v>8464</v>
      </c>
    </row>
    <row r="78" spans="1:10" x14ac:dyDescent="0.25">
      <c r="A78" s="124"/>
      <c r="B78" s="124"/>
      <c r="C78" s="125" t="s">
        <v>8465</v>
      </c>
      <c r="D78" s="164" t="s">
        <v>8425</v>
      </c>
      <c r="E78" s="127"/>
      <c r="F78" s="131"/>
      <c r="G78" s="114"/>
      <c r="H78" s="114" t="str">
        <f t="shared" si="7"/>
        <v/>
      </c>
      <c r="I78" s="129">
        <f>SUBTOTAL(9,I79:I90)</f>
        <v>491847.34999999992</v>
      </c>
    </row>
    <row r="79" spans="1:10" ht="25.5" x14ac:dyDescent="0.25">
      <c r="A79" s="115">
        <v>1</v>
      </c>
      <c r="B79" s="115" t="s">
        <v>8396</v>
      </c>
      <c r="C79" s="116" t="s">
        <v>1060</v>
      </c>
      <c r="D79" s="117" t="str">
        <f>IF($B79="","",VLOOKUP($C79,'CDHU 191'!$A$10:$AT$4489,3,0))</f>
        <v>Escavação mecanizada de valas ou cavas com profundidade de até 2 m</v>
      </c>
      <c r="E79" s="118" t="str">
        <f>IF($B79="","",VLOOKUP($C79,'CDHU 191'!$A$10:$AT$4489,4,0))</f>
        <v>M3</v>
      </c>
      <c r="F79" s="119">
        <f>140*0.8+357*1.8+149*2.55</f>
        <v>1134.55</v>
      </c>
      <c r="G79" s="120">
        <f>IF($B79="","",VLOOKUP($C79,'CDHU 191'!$A$10:$AT$4489,7,0))</f>
        <v>11.01</v>
      </c>
      <c r="H79" s="121">
        <f t="shared" si="7"/>
        <v>13.76</v>
      </c>
      <c r="I79" s="122">
        <f t="shared" ref="I79:I90" si="8">IF($B79="","",ROUND(F79*H79,2))</f>
        <v>15611.41</v>
      </c>
      <c r="J79" s="134" t="s">
        <v>8466</v>
      </c>
    </row>
    <row r="80" spans="1:10" ht="25.5" x14ac:dyDescent="0.25">
      <c r="A80" s="115">
        <v>2</v>
      </c>
      <c r="B80" s="115" t="s">
        <v>8396</v>
      </c>
      <c r="C80" s="116" t="s">
        <v>1084</v>
      </c>
      <c r="D80" s="117" t="str">
        <f>IF($B80="","",VLOOKUP($C80,'CDHU 191'!$A$10:$AT$4489,3,0))</f>
        <v>Reaterro compactado mecanizado de vala ou cava com compactador</v>
      </c>
      <c r="E80" s="118" t="str">
        <f>IF($B80="","",VLOOKUP($C80,'CDHU 191'!$A$10:$AT$4489,4,0))</f>
        <v>M3</v>
      </c>
      <c r="F80" s="119">
        <f>140*0.2+357*0.43+149*0.7</f>
        <v>285.81</v>
      </c>
      <c r="G80" s="120">
        <f>IF($B80="","",VLOOKUP($C80,'CDHU 191'!$A$10:$AT$4489,7,0))</f>
        <v>6.32</v>
      </c>
      <c r="H80" s="121">
        <f t="shared" si="7"/>
        <v>7.9</v>
      </c>
      <c r="I80" s="122">
        <f t="shared" si="8"/>
        <v>2257.9</v>
      </c>
      <c r="J80" s="134" t="s">
        <v>8467</v>
      </c>
    </row>
    <row r="81" spans="1:10" ht="25.5" x14ac:dyDescent="0.25">
      <c r="A81" s="115">
        <v>3</v>
      </c>
      <c r="B81" s="115" t="s">
        <v>8396</v>
      </c>
      <c r="C81" s="116" t="s">
        <v>1080</v>
      </c>
      <c r="D81" s="117" t="str">
        <f>IF($B81="","",VLOOKUP($C81,'CDHU 191'!$A$10:$AT$4489,3,0))</f>
        <v>Espalhamento de solo em bota-fora com compactação sem controle</v>
      </c>
      <c r="E81" s="118" t="str">
        <f>IF($B81="","",VLOOKUP($C81,'CDHU 191'!$A$10:$AT$4489,4,0))</f>
        <v>M3</v>
      </c>
      <c r="F81" s="119">
        <f>F79-F80</f>
        <v>848.74</v>
      </c>
      <c r="G81" s="120">
        <f>IF($B81="","",VLOOKUP($C81,'CDHU 191'!$A$10:$AT$4489,7,0))</f>
        <v>6.85</v>
      </c>
      <c r="H81" s="121">
        <f t="shared" si="7"/>
        <v>8.56</v>
      </c>
      <c r="I81" s="122">
        <f t="shared" si="8"/>
        <v>7265.21</v>
      </c>
      <c r="J81" s="134" t="s">
        <v>8468</v>
      </c>
    </row>
    <row r="82" spans="1:10" x14ac:dyDescent="0.25">
      <c r="A82" s="115">
        <v>4</v>
      </c>
      <c r="B82" s="115" t="s">
        <v>8396</v>
      </c>
      <c r="C82" s="116" t="s">
        <v>1323</v>
      </c>
      <c r="D82" s="117" t="str">
        <f>IF($B82="","",VLOOKUP($C82,'CDHU 191'!$A$10:$AT$4489,3,0))</f>
        <v>Lastro de pedra britada</v>
      </c>
      <c r="E82" s="118" t="str">
        <f>IF($B82="","",VLOOKUP($C82,'CDHU 191'!$A$10:$AT$4489,4,0))</f>
        <v>M3</v>
      </c>
      <c r="F82" s="119">
        <f>357*1.2*0.24+149*0.3</f>
        <v>147.51599999999999</v>
      </c>
      <c r="G82" s="120">
        <f>IF($B82="","",VLOOKUP($C82,'CDHU 191'!$A$10:$AT$4489,7,0))</f>
        <v>183.8</v>
      </c>
      <c r="H82" s="121">
        <f t="shared" si="7"/>
        <v>229.75</v>
      </c>
      <c r="I82" s="122">
        <f t="shared" si="8"/>
        <v>33891.800000000003</v>
      </c>
      <c r="J82" s="134" t="s">
        <v>8469</v>
      </c>
    </row>
    <row r="83" spans="1:10" x14ac:dyDescent="0.25">
      <c r="A83" s="115">
        <v>5</v>
      </c>
      <c r="B83" s="115" t="s">
        <v>8396</v>
      </c>
      <c r="C83" s="116" t="s">
        <v>6345</v>
      </c>
      <c r="D83" s="117" t="str">
        <f>IF($B83="","",VLOOKUP($C83,'CDHU 191'!$A$10:$AT$4489,3,0))</f>
        <v>Tubo de concreto (PA-1), DN= 400mm</v>
      </c>
      <c r="E83" s="118" t="str">
        <f>IF($B83="","",VLOOKUP($C83,'CDHU 191'!$A$10:$AT$4489,4,0))</f>
        <v>M</v>
      </c>
      <c r="F83" s="119">
        <f>(6*5)+(22*5)</f>
        <v>140</v>
      </c>
      <c r="G83" s="120">
        <f>IF($B83="","",VLOOKUP($C83,'CDHU 191'!$A$10:$AT$4489,7,0))</f>
        <v>148.65</v>
      </c>
      <c r="H83" s="121">
        <f t="shared" si="7"/>
        <v>185.81</v>
      </c>
      <c r="I83" s="122">
        <f t="shared" si="8"/>
        <v>26013.4</v>
      </c>
      <c r="J83" s="134" t="s">
        <v>8470</v>
      </c>
    </row>
    <row r="84" spans="1:10" x14ac:dyDescent="0.25">
      <c r="A84" s="115">
        <v>6</v>
      </c>
      <c r="B84" s="115" t="s">
        <v>8396</v>
      </c>
      <c r="C84" s="116" t="s">
        <v>6325</v>
      </c>
      <c r="D84" s="117" t="str">
        <f>IF($B84="","",VLOOKUP($C84,'CDHU 191'!$A$10:$AT$4489,3,0))</f>
        <v>Tubo de concreto (PA-2), DN= 600mm</v>
      </c>
      <c r="E84" s="118" t="str">
        <f>IF($B84="","",VLOOKUP($C84,'CDHU 191'!$A$10:$AT$4489,4,0))</f>
        <v>M</v>
      </c>
      <c r="F84" s="119">
        <f>(15+45+45)+(40+40+40+44+32+31+25)</f>
        <v>357</v>
      </c>
      <c r="G84" s="120">
        <f>IF($B84="","",VLOOKUP($C84,'CDHU 191'!$A$10:$AT$4489,7,0))</f>
        <v>227.67</v>
      </c>
      <c r="H84" s="121">
        <f t="shared" si="7"/>
        <v>284.58999999999997</v>
      </c>
      <c r="I84" s="122">
        <f t="shared" si="8"/>
        <v>101598.63</v>
      </c>
      <c r="J84" s="134" t="s">
        <v>8471</v>
      </c>
    </row>
    <row r="85" spans="1:10" x14ac:dyDescent="0.25">
      <c r="A85" s="115">
        <v>7</v>
      </c>
      <c r="B85" s="115" t="s">
        <v>8396</v>
      </c>
      <c r="C85" s="116" t="s">
        <v>6327</v>
      </c>
      <c r="D85" s="117" t="str">
        <f>IF($B85="","",VLOOKUP($C85,'CDHU 191'!$A$10:$AT$4489,3,0))</f>
        <v>Tubo de concreto (PA-2), DN= 800mm</v>
      </c>
      <c r="E85" s="118" t="str">
        <f>IF($B85="","",VLOOKUP($C85,'CDHU 191'!$A$10:$AT$4489,4,0))</f>
        <v>M</v>
      </c>
      <c r="F85" s="119">
        <f>21+15+37+23+23+30</f>
        <v>149</v>
      </c>
      <c r="G85" s="120">
        <f>IF($B85="","",VLOOKUP($C85,'CDHU 191'!$A$10:$AT$4489,7,0))</f>
        <v>434.82</v>
      </c>
      <c r="H85" s="121">
        <f t="shared" si="7"/>
        <v>543.53</v>
      </c>
      <c r="I85" s="122">
        <f t="shared" si="8"/>
        <v>80985.97</v>
      </c>
      <c r="J85" s="134" t="s">
        <v>8472</v>
      </c>
    </row>
    <row r="86" spans="1:10" ht="25.5" x14ac:dyDescent="0.25">
      <c r="A86" s="115">
        <v>8</v>
      </c>
      <c r="B86" s="115" t="s">
        <v>8396</v>
      </c>
      <c r="C86" s="116" t="s">
        <v>7249</v>
      </c>
      <c r="D86" s="117" t="str">
        <f>IF($B86="","",VLOOKUP($C86,'CDHU 191'!$A$10:$AT$4489,3,0))</f>
        <v>Boca de lobo simples tipo PMSP com tampa de concreto</v>
      </c>
      <c r="E86" s="118" t="str">
        <f>IF($B86="","",VLOOKUP($C86,'CDHU 191'!$A$10:$AT$4489,4,0))</f>
        <v>UN</v>
      </c>
      <c r="F86" s="119">
        <v>28</v>
      </c>
      <c r="G86" s="120">
        <f>IF($B86="","",VLOOKUP($C86,'CDHU 191'!$A$10:$AT$4489,7,0))</f>
        <v>3275.26</v>
      </c>
      <c r="H86" s="121">
        <f t="shared" si="7"/>
        <v>4094.08</v>
      </c>
      <c r="I86" s="122">
        <f t="shared" si="8"/>
        <v>114634.24000000001</v>
      </c>
      <c r="J86" s="134">
        <v>28</v>
      </c>
    </row>
    <row r="87" spans="1:10" x14ac:dyDescent="0.25">
      <c r="A87" s="115">
        <v>9</v>
      </c>
      <c r="B87" s="115" t="s">
        <v>8396</v>
      </c>
      <c r="C87" s="116" t="s">
        <v>7257</v>
      </c>
      <c r="D87" s="117" t="str">
        <f>IF($B87="","",VLOOKUP($C87,'CDHU 191'!$A$10:$AT$4489,3,0))</f>
        <v>Poço de visita de 1,60 x 1,60 x 1,60 m - tipo PMSP</v>
      </c>
      <c r="E87" s="118" t="str">
        <f>IF($B87="","",VLOOKUP($C87,'CDHU 191'!$A$10:$AT$4489,4,0))</f>
        <v>UN</v>
      </c>
      <c r="F87" s="119">
        <v>12</v>
      </c>
      <c r="G87" s="120">
        <f>IF($B87="","",VLOOKUP($C87,'CDHU 191'!$A$10:$AT$4489,7,0))</f>
        <v>6119.93</v>
      </c>
      <c r="H87" s="121">
        <f t="shared" si="7"/>
        <v>7649.91</v>
      </c>
      <c r="I87" s="122">
        <f t="shared" si="8"/>
        <v>91798.92</v>
      </c>
      <c r="J87" s="134">
        <v>16</v>
      </c>
    </row>
    <row r="88" spans="1:10" ht="25.5" x14ac:dyDescent="0.25">
      <c r="A88" s="115">
        <v>10</v>
      </c>
      <c r="B88" s="115" t="s">
        <v>8396</v>
      </c>
      <c r="C88" s="116" t="s">
        <v>7259</v>
      </c>
      <c r="D88" s="117" t="str">
        <f>IF($B88="","",VLOOKUP($C88,'CDHU 191'!$A$10:$AT$4489,3,0))</f>
        <v>Chaminé para poço de visita tipo PMSP em alvenaria, diâmetro interno 70 cm - pescoço</v>
      </c>
      <c r="E88" s="118" t="str">
        <f>IF($B88="","",VLOOKUP($C88,'CDHU 191'!$A$10:$AT$4489,4,0))</f>
        <v>M</v>
      </c>
      <c r="F88" s="119">
        <v>12</v>
      </c>
      <c r="G88" s="120">
        <f>IF($B88="","",VLOOKUP($C88,'CDHU 191'!$A$10:$AT$4489,7,0))</f>
        <v>617.22</v>
      </c>
      <c r="H88" s="121">
        <f t="shared" si="7"/>
        <v>771.53</v>
      </c>
      <c r="I88" s="122">
        <f t="shared" si="8"/>
        <v>9258.36</v>
      </c>
      <c r="J88" s="134">
        <v>16</v>
      </c>
    </row>
    <row r="89" spans="1:10" ht="25.5" x14ac:dyDescent="0.25">
      <c r="A89" s="115">
        <v>11</v>
      </c>
      <c r="B89" s="115" t="s">
        <v>8396</v>
      </c>
      <c r="C89" s="116" t="s">
        <v>7213</v>
      </c>
      <c r="D89" s="117" t="str">
        <f>IF($B89="","",VLOOKUP($C89,'CDHU 191'!$A$10:$AT$4489,3,0))</f>
        <v>Tampão em ferro fundido, diâmetro de 600 mm, classe B 125 (ruptura &gt; 125 kN)</v>
      </c>
      <c r="E89" s="118" t="str">
        <f>IF($B89="","",VLOOKUP($C89,'CDHU 191'!$A$10:$AT$4489,4,0))</f>
        <v>UN</v>
      </c>
      <c r="F89" s="119">
        <v>12</v>
      </c>
      <c r="G89" s="120">
        <f>IF($B89="","",VLOOKUP($C89,'CDHU 191'!$A$10:$AT$4489,7,0))</f>
        <v>452.85</v>
      </c>
      <c r="H89" s="121">
        <f t="shared" si="7"/>
        <v>566.05999999999995</v>
      </c>
      <c r="I89" s="122">
        <f t="shared" si="8"/>
        <v>6792.72</v>
      </c>
      <c r="J89" s="134">
        <v>16</v>
      </c>
    </row>
    <row r="90" spans="1:10" ht="25.5" x14ac:dyDescent="0.25">
      <c r="A90" s="115">
        <v>12</v>
      </c>
      <c r="B90" s="115" t="s">
        <v>8396</v>
      </c>
      <c r="C90" s="116" t="s">
        <v>8432</v>
      </c>
      <c r="D90" s="117" t="s">
        <v>8433</v>
      </c>
      <c r="E90" s="166" t="s">
        <v>8434</v>
      </c>
      <c r="F90" s="119">
        <v>1</v>
      </c>
      <c r="G90" s="120">
        <v>1391.03</v>
      </c>
      <c r="H90" s="121">
        <f t="shared" si="7"/>
        <v>1738.79</v>
      </c>
      <c r="I90" s="122">
        <f t="shared" si="8"/>
        <v>1738.79</v>
      </c>
      <c r="J90" s="134"/>
    </row>
    <row r="91" spans="1:10" x14ac:dyDescent="0.25">
      <c r="A91" s="115"/>
      <c r="B91" s="115"/>
      <c r="C91" s="116"/>
      <c r="D91" s="176"/>
      <c r="E91" s="166"/>
      <c r="F91" s="169"/>
      <c r="G91" s="170"/>
      <c r="H91" s="121"/>
      <c r="I91" s="122"/>
      <c r="J91" s="134"/>
    </row>
    <row r="92" spans="1:10" x14ac:dyDescent="0.25">
      <c r="A92" s="142"/>
      <c r="B92" s="142"/>
      <c r="C92" s="143" t="s">
        <v>8473</v>
      </c>
      <c r="D92" s="144" t="s">
        <v>8436</v>
      </c>
      <c r="E92" s="145"/>
      <c r="F92" s="146"/>
      <c r="G92" s="114"/>
      <c r="H92" s="147"/>
      <c r="I92" s="148">
        <f>SUBTOTAL(9,I93:I93)</f>
        <v>1011.27</v>
      </c>
      <c r="J92" s="134"/>
    </row>
    <row r="93" spans="1:10" ht="25.5" x14ac:dyDescent="0.25">
      <c r="A93" s="115">
        <v>1</v>
      </c>
      <c r="B93" s="115" t="s">
        <v>8396</v>
      </c>
      <c r="C93" s="116" t="s">
        <v>71</v>
      </c>
      <c r="D93" s="117" t="str">
        <f>IF($B93="","",VLOOKUP($C93,'CDHU 191'!$A$10:$AT$4489,3,0))</f>
        <v>Levantamento planimétrico de área pavimentada para veículo e pedestre</v>
      </c>
      <c r="E93" s="118" t="str">
        <f>IF($B93="","",VLOOKUP($C93,'CDHU 191'!$A$10:$AT$4489,4,0))</f>
        <v>M2</v>
      </c>
      <c r="F93" s="119">
        <f>F70</f>
        <v>4815.55</v>
      </c>
      <c r="G93" s="120">
        <f>IF($B93="","",VLOOKUP($C93,'CDHU 191'!$A$10:$AT$4489,7,0))</f>
        <v>0.17</v>
      </c>
      <c r="H93" s="121">
        <f>IF(G93="","",ROUND(G93*(1+$I$2),2))</f>
        <v>0.21</v>
      </c>
      <c r="I93" s="122">
        <f>IF($B93="","",ROUND(F93*H93,2))</f>
        <v>1011.27</v>
      </c>
      <c r="J93" s="134" t="s">
        <v>8457</v>
      </c>
    </row>
    <row r="94" spans="1:10" x14ac:dyDescent="0.25">
      <c r="A94" s="177"/>
      <c r="B94" s="177"/>
      <c r="C94" s="178"/>
      <c r="D94" s="179"/>
      <c r="E94" s="180"/>
      <c r="F94" s="181"/>
      <c r="G94" s="182"/>
      <c r="H94" s="183"/>
      <c r="I94" s="181"/>
      <c r="J94" s="134"/>
    </row>
    <row r="95" spans="1:10" x14ac:dyDescent="0.25">
      <c r="J95" s="134"/>
    </row>
    <row r="96" spans="1:10" ht="15.75" customHeight="1" x14ac:dyDescent="0.25">
      <c r="A96" s="480" t="s">
        <v>8407</v>
      </c>
      <c r="B96" s="480"/>
      <c r="C96" s="480"/>
      <c r="D96" s="480"/>
      <c r="E96" s="480"/>
      <c r="F96" s="480"/>
      <c r="G96" s="480"/>
      <c r="H96" s="480"/>
      <c r="I96" s="184">
        <f>SUBTOTAL(9,I7:I93)</f>
        <v>4171061.2800000007</v>
      </c>
    </row>
    <row r="98" spans="1:9" x14ac:dyDescent="0.25">
      <c r="A98" s="480" t="s">
        <v>8474</v>
      </c>
      <c r="B98" s="480"/>
      <c r="C98" s="480"/>
      <c r="D98" s="480"/>
      <c r="E98" s="480"/>
      <c r="F98" s="480"/>
      <c r="G98" s="480"/>
      <c r="H98" s="480"/>
      <c r="I98" s="184">
        <v>2000000</v>
      </c>
    </row>
    <row r="100" spans="1:9" x14ac:dyDescent="0.25">
      <c r="A100" s="480" t="s">
        <v>8475</v>
      </c>
      <c r="B100" s="480"/>
      <c r="C100" s="480"/>
      <c r="D100" s="480"/>
      <c r="E100" s="480"/>
      <c r="F100" s="480"/>
      <c r="G100" s="480"/>
      <c r="H100" s="480"/>
      <c r="I100" s="184">
        <f>I96-I98</f>
        <v>2171061.2800000007</v>
      </c>
    </row>
    <row r="103" spans="1:9" x14ac:dyDescent="0.25">
      <c r="D103" s="80" t="s">
        <v>8476</v>
      </c>
    </row>
    <row r="107" spans="1:9" x14ac:dyDescent="0.25">
      <c r="D107" s="80" t="s">
        <v>8477</v>
      </c>
    </row>
    <row r="108" spans="1:9" x14ac:dyDescent="0.25">
      <c r="D108" s="80" t="s">
        <v>8478</v>
      </c>
    </row>
    <row r="109" spans="1:9" ht="12" customHeight="1" x14ac:dyDescent="0.25"/>
    <row r="113" spans="9:9" x14ac:dyDescent="0.25">
      <c r="I113" s="81">
        <v>2186838.4</v>
      </c>
    </row>
    <row r="114" spans="9:9" x14ac:dyDescent="0.25">
      <c r="I114" s="81">
        <f>I113-I100</f>
        <v>15777.11999999918</v>
      </c>
    </row>
    <row r="115" spans="9:9" x14ac:dyDescent="0.25">
      <c r="I115" s="185">
        <f>I114/I113</f>
        <v>7.2145797330059602E-3</v>
      </c>
    </row>
  </sheetData>
  <mergeCells count="17">
    <mergeCell ref="A100:H100"/>
    <mergeCell ref="F5:F6"/>
    <mergeCell ref="G5:H5"/>
    <mergeCell ref="I5:I6"/>
    <mergeCell ref="A96:H96"/>
    <mergeCell ref="A98:H98"/>
    <mergeCell ref="A5:A6"/>
    <mergeCell ref="B5:B6"/>
    <mergeCell ref="C5:C6"/>
    <mergeCell ref="D5:D6"/>
    <mergeCell ref="E5:E6"/>
    <mergeCell ref="D1:I1"/>
    <mergeCell ref="E2:F2"/>
    <mergeCell ref="A3:I3"/>
    <mergeCell ref="A4:B4"/>
    <mergeCell ref="C4:D4"/>
    <mergeCell ref="E4:F4"/>
  </mergeCells>
  <printOptions horizontalCentered="1"/>
  <pageMargins left="0.78749999999999998" right="0.39374999999999999" top="0.78749999999999998" bottom="0.39374999999999999" header="0.511811023622047" footer="0.31527777777777799"/>
  <pageSetup paperSize="9" scale="67" orientation="portrait" r:id="rId1"/>
  <headerFooter>
    <oddFooter>&amp;RPágina &amp;P de &amp;N</oddFooter>
  </headerFooter>
  <colBreaks count="1" manualBreakCount="1">
    <brk id="9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66CC"/>
    <pageSetUpPr fitToPage="1"/>
  </sheetPr>
  <dimension ref="A1:IW54"/>
  <sheetViews>
    <sheetView view="pageBreakPreview" topLeftCell="A5" zoomScaleNormal="70" workbookViewId="0">
      <selection activeCell="B50" sqref="B50"/>
    </sheetView>
  </sheetViews>
  <sheetFormatPr defaultColWidth="9.140625" defaultRowHeight="15" x14ac:dyDescent="0.25"/>
  <cols>
    <col min="1" max="1" width="5.42578125" style="305" customWidth="1"/>
    <col min="2" max="2" width="46.140625" style="305" customWidth="1"/>
    <col min="3" max="3" width="9.28515625" style="306" customWidth="1"/>
    <col min="4" max="5" width="20.7109375" style="306" customWidth="1"/>
    <col min="6" max="11" width="20.7109375" style="305" customWidth="1"/>
    <col min="12" max="12" width="18.7109375" style="305" customWidth="1"/>
    <col min="13" max="13" width="20" style="305" customWidth="1"/>
    <col min="14" max="257" width="9.140625" style="305"/>
  </cols>
  <sheetData>
    <row r="1" spans="1:11" ht="122.25" customHeight="1" x14ac:dyDescent="0.25"/>
    <row r="2" spans="1:11" ht="18.75" customHeight="1" x14ac:dyDescent="0.3">
      <c r="A2" s="307"/>
      <c r="B2" s="308"/>
      <c r="C2" s="309" t="s">
        <v>8518</v>
      </c>
      <c r="D2" s="310"/>
      <c r="E2" s="310"/>
      <c r="F2" s="308"/>
      <c r="G2" s="308"/>
      <c r="H2" s="308"/>
      <c r="I2" s="308"/>
      <c r="J2" s="311"/>
    </row>
    <row r="3" spans="1:11" s="313" customFormat="1" ht="18" customHeight="1" x14ac:dyDescent="0.25">
      <c r="A3" s="312" t="s">
        <v>8519</v>
      </c>
      <c r="G3" s="314"/>
      <c r="H3" s="314"/>
      <c r="I3" s="314"/>
      <c r="J3" s="315"/>
    </row>
    <row r="4" spans="1:11" ht="5.25" customHeight="1" x14ac:dyDescent="0.25">
      <c r="A4" s="316"/>
      <c r="J4" s="317"/>
    </row>
    <row r="5" spans="1:11" ht="21.75" customHeight="1" x14ac:dyDescent="0.25">
      <c r="A5" s="318" t="s">
        <v>8520</v>
      </c>
      <c r="B5" s="319"/>
      <c r="C5" s="319"/>
      <c r="D5" s="319"/>
      <c r="F5" s="489" t="s">
        <v>8521</v>
      </c>
      <c r="G5" s="489"/>
      <c r="H5" s="489"/>
      <c r="I5" s="320"/>
      <c r="J5" s="321"/>
    </row>
    <row r="6" spans="1:11" ht="13.5" customHeight="1" x14ac:dyDescent="0.25">
      <c r="A6" s="322" t="s">
        <v>8522</v>
      </c>
      <c r="B6" s="319"/>
      <c r="C6" s="319"/>
      <c r="D6" s="319"/>
      <c r="F6" s="490" t="s">
        <v>8523</v>
      </c>
      <c r="G6" s="490"/>
      <c r="H6" s="490"/>
      <c r="I6" s="323"/>
      <c r="J6" s="324"/>
    </row>
    <row r="7" spans="1:11" ht="5.25" customHeight="1" x14ac:dyDescent="0.25">
      <c r="A7" s="316"/>
      <c r="F7" s="325"/>
      <c r="J7" s="317"/>
    </row>
    <row r="8" spans="1:11" ht="12.75" customHeight="1" x14ac:dyDescent="0.25">
      <c r="A8" s="326" t="s">
        <v>8524</v>
      </c>
      <c r="B8" s="327"/>
      <c r="C8" s="328"/>
      <c r="D8" s="329"/>
      <c r="F8" s="330" t="s">
        <v>8525</v>
      </c>
      <c r="G8" s="331"/>
      <c r="H8" s="331"/>
      <c r="I8" s="332"/>
      <c r="J8" s="333" t="s">
        <v>8526</v>
      </c>
    </row>
    <row r="9" spans="1:11" ht="18" customHeight="1" x14ac:dyDescent="0.25">
      <c r="A9" s="334"/>
      <c r="B9" s="491" t="s">
        <v>8527</v>
      </c>
      <c r="C9" s="491"/>
      <c r="D9" s="491"/>
      <c r="E9" s="305"/>
      <c r="F9" s="335" t="s">
        <v>8528</v>
      </c>
      <c r="G9" s="336"/>
      <c r="H9" s="336"/>
      <c r="I9" s="337"/>
      <c r="J9" s="338" t="s">
        <v>8529</v>
      </c>
    </row>
    <row r="10" spans="1:11" ht="18" customHeight="1" x14ac:dyDescent="0.25">
      <c r="A10" s="339"/>
      <c r="F10" s="340" t="s">
        <v>8530</v>
      </c>
      <c r="G10" s="341"/>
      <c r="H10" s="341"/>
      <c r="I10" s="337"/>
      <c r="J10" s="342"/>
    </row>
    <row r="11" spans="1:11" ht="6.75" customHeight="1" x14ac:dyDescent="0.25">
      <c r="A11" s="316"/>
      <c r="J11" s="317"/>
    </row>
    <row r="12" spans="1:11" ht="18" customHeight="1" x14ac:dyDescent="0.25">
      <c r="A12" s="492" t="s">
        <v>8531</v>
      </c>
      <c r="B12" s="493" t="s">
        <v>8532</v>
      </c>
      <c r="C12" s="494" t="s">
        <v>8533</v>
      </c>
      <c r="D12" s="495" t="s">
        <v>8534</v>
      </c>
      <c r="E12" s="495"/>
      <c r="F12" s="496" t="s">
        <v>8535</v>
      </c>
      <c r="G12" s="496"/>
      <c r="H12" s="496" t="s">
        <v>8536</v>
      </c>
      <c r="I12" s="496"/>
      <c r="J12" s="343"/>
    </row>
    <row r="13" spans="1:11" ht="18" customHeight="1" x14ac:dyDescent="0.25">
      <c r="A13" s="492"/>
      <c r="B13" s="493"/>
      <c r="C13" s="493"/>
      <c r="D13" s="497" t="s">
        <v>8537</v>
      </c>
      <c r="E13" s="497"/>
      <c r="F13" s="497" t="s">
        <v>8537</v>
      </c>
      <c r="G13" s="497"/>
      <c r="H13" s="497" t="s">
        <v>8537</v>
      </c>
      <c r="I13" s="497"/>
      <c r="J13" s="344" t="s">
        <v>8407</v>
      </c>
    </row>
    <row r="14" spans="1:11" ht="72" customHeight="1" x14ac:dyDescent="0.25">
      <c r="A14" s="492"/>
      <c r="B14" s="493"/>
      <c r="C14" s="493"/>
      <c r="D14" s="345" t="s">
        <v>8538</v>
      </c>
      <c r="E14" s="346" t="s">
        <v>8539</v>
      </c>
      <c r="F14" s="347" t="s">
        <v>8540</v>
      </c>
      <c r="G14" s="347" t="s">
        <v>8541</v>
      </c>
      <c r="H14" s="347" t="s">
        <v>8540</v>
      </c>
      <c r="I14" s="347" t="s">
        <v>8541</v>
      </c>
      <c r="J14" s="348"/>
    </row>
    <row r="15" spans="1:11" ht="19.5" customHeight="1" x14ac:dyDescent="0.25">
      <c r="A15" s="498">
        <v>1</v>
      </c>
      <c r="B15" s="499" t="s">
        <v>8410</v>
      </c>
      <c r="C15" s="349" t="s">
        <v>8508</v>
      </c>
      <c r="D15" s="500">
        <f>ROUND(K15*0.3,2)</f>
        <v>0</v>
      </c>
      <c r="E15" s="500"/>
      <c r="F15" s="500">
        <f>ROUND(K15*0.35,2)</f>
        <v>0</v>
      </c>
      <c r="G15" s="500"/>
      <c r="H15" s="500">
        <f>K15-D15-F15</f>
        <v>0</v>
      </c>
      <c r="I15" s="500"/>
      <c r="J15" s="350">
        <f>SUM(D15:I15)</f>
        <v>0</v>
      </c>
      <c r="K15" s="351"/>
    </row>
    <row r="16" spans="1:11" ht="19.5" customHeight="1" x14ac:dyDescent="0.25">
      <c r="A16" s="498"/>
      <c r="B16" s="499"/>
      <c r="C16" s="352" t="s">
        <v>8542</v>
      </c>
      <c r="D16" s="501">
        <f>ROUND(K16*0.3,2)</f>
        <v>322306.5</v>
      </c>
      <c r="E16" s="501"/>
      <c r="F16" s="501">
        <f>ROUND(K16*0.35,2)</f>
        <v>376024.25</v>
      </c>
      <c r="G16" s="501"/>
      <c r="H16" s="501">
        <f>K16-D16-F16</f>
        <v>376024.26</v>
      </c>
      <c r="I16" s="501"/>
      <c r="J16" s="353">
        <v>1074355.01</v>
      </c>
      <c r="K16" s="351">
        <v>1074355.01</v>
      </c>
    </row>
    <row r="17" spans="1:11" ht="19.5" customHeight="1" x14ac:dyDescent="0.25">
      <c r="A17" s="498">
        <v>2</v>
      </c>
      <c r="B17" s="499" t="s">
        <v>8437</v>
      </c>
      <c r="C17" s="349" t="s">
        <v>8508</v>
      </c>
      <c r="D17" s="500"/>
      <c r="E17" s="500"/>
      <c r="F17" s="500"/>
      <c r="G17" s="500"/>
      <c r="H17" s="500"/>
      <c r="I17" s="500"/>
      <c r="J17" s="350">
        <f>SUM(D17:I17)</f>
        <v>0</v>
      </c>
    </row>
    <row r="18" spans="1:11" ht="19.5" customHeight="1" x14ac:dyDescent="0.25">
      <c r="A18" s="498"/>
      <c r="B18" s="499"/>
      <c r="C18" s="352" t="s">
        <v>8542</v>
      </c>
      <c r="D18" s="501">
        <f>ROUND(K18*0.3,2)</f>
        <v>486252.08</v>
      </c>
      <c r="E18" s="501"/>
      <c r="F18" s="501">
        <f>ROUND(K18*0.35,2)</f>
        <v>567294.09</v>
      </c>
      <c r="G18" s="501"/>
      <c r="H18" s="501">
        <f>K18-D18-F18</f>
        <v>567294.09</v>
      </c>
      <c r="I18" s="501"/>
      <c r="J18" s="353">
        <v>1620840.26</v>
      </c>
      <c r="K18" s="351">
        <v>1620840.26</v>
      </c>
    </row>
    <row r="19" spans="1:11" ht="19.5" customHeight="1" x14ac:dyDescent="0.25">
      <c r="A19" s="498">
        <v>3</v>
      </c>
      <c r="B19" s="502" t="s">
        <v>8455</v>
      </c>
      <c r="C19" s="349" t="s">
        <v>8508</v>
      </c>
      <c r="D19" s="500"/>
      <c r="E19" s="500"/>
      <c r="F19" s="500"/>
      <c r="G19" s="500"/>
      <c r="H19" s="500"/>
      <c r="I19" s="500"/>
      <c r="J19" s="350">
        <f>SUM(D19:I19)</f>
        <v>0</v>
      </c>
    </row>
    <row r="20" spans="1:11" ht="19.5" customHeight="1" x14ac:dyDescent="0.25">
      <c r="A20" s="498"/>
      <c r="B20" s="502"/>
      <c r="C20" s="352" t="s">
        <v>8542</v>
      </c>
      <c r="D20" s="501">
        <f>ROUND(K20*0.3,2)</f>
        <v>447492.94</v>
      </c>
      <c r="E20" s="501"/>
      <c r="F20" s="501">
        <f>ROUND(K20*0.35,2)</f>
        <v>522075.1</v>
      </c>
      <c r="G20" s="501"/>
      <c r="H20" s="501">
        <f>K20-D20-F20</f>
        <v>522075.08999999997</v>
      </c>
      <c r="I20" s="501"/>
      <c r="J20" s="353">
        <v>1491643.13</v>
      </c>
      <c r="K20" s="351">
        <v>1491643.13</v>
      </c>
    </row>
    <row r="21" spans="1:11" ht="19.5" customHeight="1" x14ac:dyDescent="0.25">
      <c r="A21" s="498">
        <v>4</v>
      </c>
      <c r="B21" s="502"/>
      <c r="C21" s="349" t="s">
        <v>8508</v>
      </c>
      <c r="D21" s="500"/>
      <c r="E21" s="500"/>
      <c r="F21" s="500"/>
      <c r="G21" s="500"/>
      <c r="H21" s="500"/>
      <c r="I21" s="500"/>
      <c r="J21" s="350">
        <f t="shared" ref="J21:J40" si="0">SUM(D21:I21)</f>
        <v>0</v>
      </c>
    </row>
    <row r="22" spans="1:11" ht="19.5" customHeight="1" x14ac:dyDescent="0.25">
      <c r="A22" s="498"/>
      <c r="B22" s="502"/>
      <c r="C22" s="352" t="s">
        <v>8542</v>
      </c>
      <c r="D22" s="501"/>
      <c r="E22" s="501"/>
      <c r="F22" s="501"/>
      <c r="G22" s="501"/>
      <c r="H22" s="501"/>
      <c r="I22" s="501"/>
      <c r="J22" s="353">
        <f t="shared" si="0"/>
        <v>0</v>
      </c>
    </row>
    <row r="23" spans="1:11" ht="19.5" customHeight="1" x14ac:dyDescent="0.25">
      <c r="A23" s="498">
        <v>5</v>
      </c>
      <c r="B23" s="502"/>
      <c r="C23" s="349" t="s">
        <v>8508</v>
      </c>
      <c r="D23" s="500"/>
      <c r="E23" s="500"/>
      <c r="F23" s="500"/>
      <c r="G23" s="500"/>
      <c r="H23" s="500"/>
      <c r="I23" s="500"/>
      <c r="J23" s="350">
        <f t="shared" si="0"/>
        <v>0</v>
      </c>
    </row>
    <row r="24" spans="1:11" ht="19.5" customHeight="1" x14ac:dyDescent="0.25">
      <c r="A24" s="498"/>
      <c r="B24" s="502"/>
      <c r="C24" s="352" t="s">
        <v>8542</v>
      </c>
      <c r="D24" s="501"/>
      <c r="E24" s="501"/>
      <c r="F24" s="501"/>
      <c r="G24" s="501"/>
      <c r="H24" s="501"/>
      <c r="I24" s="501"/>
      <c r="J24" s="353">
        <f t="shared" si="0"/>
        <v>0</v>
      </c>
    </row>
    <row r="25" spans="1:11" ht="19.5" customHeight="1" x14ac:dyDescent="0.25">
      <c r="A25" s="498">
        <v>6</v>
      </c>
      <c r="B25" s="502"/>
      <c r="C25" s="349" t="s">
        <v>8508</v>
      </c>
      <c r="D25" s="500"/>
      <c r="E25" s="500"/>
      <c r="F25" s="500"/>
      <c r="G25" s="500"/>
      <c r="H25" s="500"/>
      <c r="I25" s="500"/>
      <c r="J25" s="350">
        <f t="shared" si="0"/>
        <v>0</v>
      </c>
    </row>
    <row r="26" spans="1:11" ht="19.5" customHeight="1" x14ac:dyDescent="0.25">
      <c r="A26" s="498"/>
      <c r="B26" s="502"/>
      <c r="C26" s="352" t="s">
        <v>8542</v>
      </c>
      <c r="D26" s="501"/>
      <c r="E26" s="501"/>
      <c r="F26" s="501"/>
      <c r="G26" s="501"/>
      <c r="H26" s="501"/>
      <c r="I26" s="501"/>
      <c r="J26" s="353">
        <f t="shared" si="0"/>
        <v>0</v>
      </c>
      <c r="K26" s="351"/>
    </row>
    <row r="27" spans="1:11" ht="19.5" hidden="1" customHeight="1" x14ac:dyDescent="0.25">
      <c r="A27" s="498">
        <v>7</v>
      </c>
      <c r="B27" s="502"/>
      <c r="C27" s="349" t="s">
        <v>8508</v>
      </c>
      <c r="D27" s="500"/>
      <c r="E27" s="500"/>
      <c r="F27" s="500"/>
      <c r="G27" s="500"/>
      <c r="H27" s="500"/>
      <c r="I27" s="500"/>
      <c r="J27" s="350">
        <f t="shared" si="0"/>
        <v>0</v>
      </c>
    </row>
    <row r="28" spans="1:11" ht="19.5" hidden="1" customHeight="1" x14ac:dyDescent="0.25">
      <c r="A28" s="498"/>
      <c r="B28" s="502"/>
      <c r="C28" s="352" t="s">
        <v>8542</v>
      </c>
      <c r="D28" s="501"/>
      <c r="E28" s="501"/>
      <c r="F28" s="501"/>
      <c r="G28" s="501"/>
      <c r="H28" s="501"/>
      <c r="I28" s="501"/>
      <c r="J28" s="353">
        <f t="shared" si="0"/>
        <v>0</v>
      </c>
    </row>
    <row r="29" spans="1:11" ht="19.5" hidden="1" customHeight="1" x14ac:dyDescent="0.25">
      <c r="A29" s="498">
        <v>8</v>
      </c>
      <c r="B29" s="502"/>
      <c r="C29" s="349" t="s">
        <v>8508</v>
      </c>
      <c r="D29" s="500"/>
      <c r="E29" s="500"/>
      <c r="F29" s="500"/>
      <c r="G29" s="500"/>
      <c r="H29" s="500"/>
      <c r="I29" s="500"/>
      <c r="J29" s="350">
        <f t="shared" si="0"/>
        <v>0</v>
      </c>
    </row>
    <row r="30" spans="1:11" ht="19.5" hidden="1" customHeight="1" x14ac:dyDescent="0.25">
      <c r="A30" s="498"/>
      <c r="B30" s="502"/>
      <c r="C30" s="352" t="s">
        <v>8542</v>
      </c>
      <c r="D30" s="501"/>
      <c r="E30" s="501"/>
      <c r="F30" s="501"/>
      <c r="G30" s="501"/>
      <c r="H30" s="501"/>
      <c r="I30" s="501"/>
      <c r="J30" s="353">
        <f t="shared" si="0"/>
        <v>0</v>
      </c>
    </row>
    <row r="31" spans="1:11" ht="19.5" hidden="1" customHeight="1" x14ac:dyDescent="0.25">
      <c r="A31" s="498">
        <v>9</v>
      </c>
      <c r="B31" s="502"/>
      <c r="C31" s="349" t="s">
        <v>8508</v>
      </c>
      <c r="D31" s="500"/>
      <c r="E31" s="500"/>
      <c r="F31" s="500"/>
      <c r="G31" s="500"/>
      <c r="H31" s="500"/>
      <c r="I31" s="500"/>
      <c r="J31" s="350">
        <f t="shared" si="0"/>
        <v>0</v>
      </c>
    </row>
    <row r="32" spans="1:11" ht="19.5" hidden="1" customHeight="1" x14ac:dyDescent="0.25">
      <c r="A32" s="498"/>
      <c r="B32" s="502"/>
      <c r="C32" s="352" t="s">
        <v>8542</v>
      </c>
      <c r="D32" s="501"/>
      <c r="E32" s="501"/>
      <c r="F32" s="501"/>
      <c r="G32" s="501"/>
      <c r="H32" s="501"/>
      <c r="I32" s="501"/>
      <c r="J32" s="353">
        <f t="shared" si="0"/>
        <v>0</v>
      </c>
    </row>
    <row r="33" spans="1:12" ht="19.5" hidden="1" customHeight="1" x14ac:dyDescent="0.25">
      <c r="A33" s="498">
        <v>10</v>
      </c>
      <c r="B33" s="502"/>
      <c r="C33" s="349" t="s">
        <v>8508</v>
      </c>
      <c r="D33" s="500"/>
      <c r="E33" s="500"/>
      <c r="F33" s="500"/>
      <c r="G33" s="500"/>
      <c r="H33" s="500"/>
      <c r="I33" s="500"/>
      <c r="J33" s="350">
        <f t="shared" si="0"/>
        <v>0</v>
      </c>
    </row>
    <row r="34" spans="1:12" ht="19.5" hidden="1" customHeight="1" x14ac:dyDescent="0.25">
      <c r="A34" s="498"/>
      <c r="B34" s="502"/>
      <c r="C34" s="352" t="s">
        <v>8542</v>
      </c>
      <c r="D34" s="501"/>
      <c r="E34" s="501"/>
      <c r="F34" s="501"/>
      <c r="G34" s="501"/>
      <c r="H34" s="501"/>
      <c r="I34" s="501"/>
      <c r="J34" s="353">
        <f t="shared" si="0"/>
        <v>0</v>
      </c>
    </row>
    <row r="35" spans="1:12" ht="19.5" hidden="1" customHeight="1" x14ac:dyDescent="0.25">
      <c r="A35" s="498">
        <v>11</v>
      </c>
      <c r="B35" s="502"/>
      <c r="C35" s="349" t="s">
        <v>8508</v>
      </c>
      <c r="D35" s="500"/>
      <c r="E35" s="500"/>
      <c r="F35" s="500"/>
      <c r="G35" s="500"/>
      <c r="H35" s="500"/>
      <c r="I35" s="500"/>
      <c r="J35" s="350">
        <f t="shared" si="0"/>
        <v>0</v>
      </c>
    </row>
    <row r="36" spans="1:12" ht="19.5" hidden="1" customHeight="1" x14ac:dyDescent="0.25">
      <c r="A36" s="498"/>
      <c r="B36" s="502"/>
      <c r="C36" s="352" t="s">
        <v>8542</v>
      </c>
      <c r="D36" s="501"/>
      <c r="E36" s="501"/>
      <c r="F36" s="501"/>
      <c r="G36" s="501"/>
      <c r="H36" s="501"/>
      <c r="I36" s="501"/>
      <c r="J36" s="353">
        <f t="shared" si="0"/>
        <v>0</v>
      </c>
    </row>
    <row r="37" spans="1:12" ht="19.5" hidden="1" customHeight="1" x14ac:dyDescent="0.25">
      <c r="A37" s="498">
        <v>12</v>
      </c>
      <c r="B37" s="502"/>
      <c r="C37" s="349" t="s">
        <v>8508</v>
      </c>
      <c r="D37" s="500"/>
      <c r="E37" s="500"/>
      <c r="F37" s="500"/>
      <c r="G37" s="500"/>
      <c r="H37" s="500"/>
      <c r="I37" s="500"/>
      <c r="J37" s="350">
        <f t="shared" si="0"/>
        <v>0</v>
      </c>
    </row>
    <row r="38" spans="1:12" ht="19.5" hidden="1" customHeight="1" x14ac:dyDescent="0.25">
      <c r="A38" s="498"/>
      <c r="B38" s="502"/>
      <c r="C38" s="352" t="s">
        <v>8542</v>
      </c>
      <c r="D38" s="501"/>
      <c r="E38" s="501"/>
      <c r="F38" s="501"/>
      <c r="G38" s="501"/>
      <c r="H38" s="501"/>
      <c r="I38" s="501"/>
      <c r="J38" s="353">
        <f t="shared" si="0"/>
        <v>0</v>
      </c>
    </row>
    <row r="39" spans="1:12" ht="19.5" hidden="1" customHeight="1" x14ac:dyDescent="0.25">
      <c r="A39" s="498">
        <v>13</v>
      </c>
      <c r="B39" s="502"/>
      <c r="C39" s="349" t="s">
        <v>8508</v>
      </c>
      <c r="D39" s="500"/>
      <c r="E39" s="500"/>
      <c r="F39" s="500"/>
      <c r="G39" s="500"/>
      <c r="H39" s="500"/>
      <c r="I39" s="500"/>
      <c r="J39" s="350">
        <f t="shared" si="0"/>
        <v>0</v>
      </c>
    </row>
    <row r="40" spans="1:12" ht="19.5" hidden="1" customHeight="1" x14ac:dyDescent="0.25">
      <c r="A40" s="498"/>
      <c r="B40" s="502"/>
      <c r="C40" s="352" t="s">
        <v>8542</v>
      </c>
      <c r="D40" s="501"/>
      <c r="E40" s="501"/>
      <c r="F40" s="501"/>
      <c r="G40" s="501"/>
      <c r="H40" s="503"/>
      <c r="I40" s="503"/>
      <c r="J40" s="353">
        <f t="shared" si="0"/>
        <v>0</v>
      </c>
    </row>
    <row r="41" spans="1:12" ht="6.75" customHeight="1" x14ac:dyDescent="0.25">
      <c r="A41" s="354"/>
      <c r="B41" s="355"/>
      <c r="C41" s="356"/>
      <c r="D41" s="357"/>
      <c r="E41" s="357"/>
      <c r="F41" s="358"/>
      <c r="G41" s="358"/>
      <c r="H41" s="358"/>
      <c r="I41" s="358"/>
      <c r="J41" s="359"/>
    </row>
    <row r="42" spans="1:12" ht="19.5" customHeight="1" x14ac:dyDescent="0.25">
      <c r="A42" s="360" t="s">
        <v>8543</v>
      </c>
      <c r="B42" s="361"/>
      <c r="C42" s="362"/>
      <c r="D42" s="504">
        <v>600000</v>
      </c>
      <c r="E42" s="504"/>
      <c r="F42" s="504">
        <v>700000</v>
      </c>
      <c r="G42" s="504"/>
      <c r="H42" s="504">
        <v>700000</v>
      </c>
      <c r="I42" s="504"/>
      <c r="J42" s="363">
        <f>SUM(D42:I42)</f>
        <v>2000000</v>
      </c>
      <c r="K42" s="364"/>
      <c r="L42" s="365"/>
    </row>
    <row r="43" spans="1:12" ht="19.5" customHeight="1" x14ac:dyDescent="0.25">
      <c r="A43" s="366" t="s">
        <v>8544</v>
      </c>
      <c r="B43" s="361"/>
      <c r="C43" s="362"/>
      <c r="D43" s="505">
        <f>D44-D42</f>
        <v>656051.52</v>
      </c>
      <c r="E43" s="505"/>
      <c r="F43" s="505">
        <f>F44-F42</f>
        <v>765393.44</v>
      </c>
      <c r="G43" s="505"/>
      <c r="H43" s="505">
        <f>H44-H42</f>
        <v>765393.44</v>
      </c>
      <c r="I43" s="505"/>
      <c r="J43" s="367">
        <f>SUM(D43:I43)</f>
        <v>2186838.4</v>
      </c>
    </row>
    <row r="44" spans="1:12" s="371" customFormat="1" ht="19.5" customHeight="1" x14ac:dyDescent="0.25">
      <c r="A44" s="360" t="s">
        <v>8545</v>
      </c>
      <c r="B44" s="368"/>
      <c r="C44" s="369"/>
      <c r="D44" s="506">
        <f>SUM(D20+D18+D16+D22+D24+D26+D28+D30+D32+D34+D36+D38+D40)</f>
        <v>1256051.52</v>
      </c>
      <c r="E44" s="506"/>
      <c r="F44" s="506">
        <f>SUM(F20+F18+F16+F22+F24+F26+F28+F30+F32+F34+F36+F38+F40)</f>
        <v>1465393.44</v>
      </c>
      <c r="G44" s="506"/>
      <c r="H44" s="506">
        <f>SUM(H20+H18+H16+H22+H24+H26+H28+H30+H32+H34+H36+H38+H40)</f>
        <v>1465393.44</v>
      </c>
      <c r="I44" s="506"/>
      <c r="J44" s="370">
        <f>SUM(J15:J26)</f>
        <v>4186838.4</v>
      </c>
    </row>
    <row r="45" spans="1:12" s="371" customFormat="1" ht="4.5" customHeight="1" x14ac:dyDescent="0.25">
      <c r="A45" s="372"/>
      <c r="B45" s="373"/>
      <c r="C45" s="374"/>
      <c r="D45" s="375"/>
      <c r="E45" s="375"/>
      <c r="F45" s="376"/>
      <c r="G45" s="376"/>
      <c r="H45" s="376"/>
      <c r="I45" s="376"/>
      <c r="J45" s="377"/>
    </row>
    <row r="46" spans="1:12" ht="9" customHeight="1" x14ac:dyDescent="0.25">
      <c r="A46" s="316"/>
      <c r="F46" s="313"/>
      <c r="G46" s="313"/>
      <c r="H46" s="313"/>
      <c r="I46" s="313"/>
      <c r="J46" s="378"/>
    </row>
    <row r="47" spans="1:12" ht="15" customHeight="1" x14ac:dyDescent="0.25">
      <c r="A47" s="379"/>
      <c r="B47" s="313"/>
      <c r="C47" s="380"/>
      <c r="D47" s="380"/>
      <c r="E47" s="380"/>
      <c r="F47" s="381"/>
      <c r="J47" s="317"/>
    </row>
    <row r="48" spans="1:12" ht="20.25" customHeight="1" x14ac:dyDescent="0.25">
      <c r="A48" s="507"/>
      <c r="B48" s="507"/>
      <c r="C48" s="507"/>
      <c r="D48" s="507"/>
      <c r="E48" s="383"/>
      <c r="F48" s="381"/>
      <c r="J48" s="317"/>
    </row>
    <row r="49" spans="1:10" ht="38.25" customHeight="1" x14ac:dyDescent="0.25">
      <c r="A49" s="382"/>
      <c r="B49" s="80" t="s">
        <v>8546</v>
      </c>
      <c r="C49" s="304"/>
      <c r="D49" s="304"/>
      <c r="E49" s="380"/>
      <c r="J49" s="317"/>
    </row>
    <row r="50" spans="1:10" ht="17.25" customHeight="1" x14ac:dyDescent="0.25">
      <c r="A50" s="316"/>
      <c r="B50" s="80"/>
      <c r="D50" s="305"/>
      <c r="E50" s="305"/>
      <c r="J50" s="317"/>
    </row>
    <row r="51" spans="1:10" ht="18" customHeight="1" x14ac:dyDescent="0.25">
      <c r="A51" s="316"/>
      <c r="B51" s="80"/>
      <c r="D51" s="305"/>
      <c r="E51" s="305"/>
      <c r="J51" s="317"/>
    </row>
    <row r="52" spans="1:10" ht="18" customHeight="1" x14ac:dyDescent="0.25">
      <c r="A52" s="316"/>
      <c r="B52" s="80" t="s">
        <v>8477</v>
      </c>
      <c r="D52" s="305"/>
      <c r="E52" s="305"/>
      <c r="J52" s="317"/>
    </row>
    <row r="53" spans="1:10" ht="23.25" customHeight="1" x14ac:dyDescent="0.25">
      <c r="A53" s="384"/>
      <c r="B53" s="80" t="s">
        <v>8478</v>
      </c>
      <c r="D53" s="305"/>
      <c r="E53" s="305"/>
      <c r="J53" s="317"/>
    </row>
    <row r="54" spans="1:10" ht="18" customHeight="1" x14ac:dyDescent="0.25">
      <c r="A54" s="385"/>
      <c r="B54" s="386"/>
      <c r="C54" s="387"/>
      <c r="D54" s="388"/>
      <c r="E54" s="388"/>
      <c r="F54" s="388"/>
      <c r="G54" s="388"/>
      <c r="H54" s="388"/>
      <c r="I54" s="388"/>
      <c r="J54" s="389"/>
    </row>
  </sheetData>
  <mergeCells count="126">
    <mergeCell ref="D43:E43"/>
    <mergeCell ref="F43:G43"/>
    <mergeCell ref="H43:I43"/>
    <mergeCell ref="D44:E44"/>
    <mergeCell ref="F44:G44"/>
    <mergeCell ref="H44:I44"/>
    <mergeCell ref="A48:D48"/>
    <mergeCell ref="A39:A40"/>
    <mergeCell ref="B39:B40"/>
    <mergeCell ref="D39:E39"/>
    <mergeCell ref="F39:G39"/>
    <mergeCell ref="H39:I39"/>
    <mergeCell ref="D40:E40"/>
    <mergeCell ref="F40:G40"/>
    <mergeCell ref="H40:I40"/>
    <mergeCell ref="D42:E42"/>
    <mergeCell ref="F42:G42"/>
    <mergeCell ref="H42:I42"/>
    <mergeCell ref="A35:A36"/>
    <mergeCell ref="B35:B36"/>
    <mergeCell ref="D35:E35"/>
    <mergeCell ref="F35:G35"/>
    <mergeCell ref="H35:I35"/>
    <mergeCell ref="D36:E36"/>
    <mergeCell ref="F36:G36"/>
    <mergeCell ref="H36:I36"/>
    <mergeCell ref="A37:A38"/>
    <mergeCell ref="B37:B38"/>
    <mergeCell ref="D37:E37"/>
    <mergeCell ref="F37:G37"/>
    <mergeCell ref="H37:I37"/>
    <mergeCell ref="D38:E38"/>
    <mergeCell ref="F38:G38"/>
    <mergeCell ref="H38:I38"/>
    <mergeCell ref="A31:A32"/>
    <mergeCell ref="B31:B32"/>
    <mergeCell ref="D31:E31"/>
    <mergeCell ref="F31:G31"/>
    <mergeCell ref="H31:I31"/>
    <mergeCell ref="D32:E32"/>
    <mergeCell ref="F32:G32"/>
    <mergeCell ref="H32:I32"/>
    <mergeCell ref="A33:A34"/>
    <mergeCell ref="B33:B34"/>
    <mergeCell ref="D33:E33"/>
    <mergeCell ref="F33:G33"/>
    <mergeCell ref="H33:I33"/>
    <mergeCell ref="D34:E34"/>
    <mergeCell ref="F34:G34"/>
    <mergeCell ref="H34:I34"/>
    <mergeCell ref="A27:A28"/>
    <mergeCell ref="B27:B28"/>
    <mergeCell ref="D27:E27"/>
    <mergeCell ref="F27:G27"/>
    <mergeCell ref="H27:I27"/>
    <mergeCell ref="D28:E28"/>
    <mergeCell ref="F28:G28"/>
    <mergeCell ref="H28:I28"/>
    <mergeCell ref="A29:A30"/>
    <mergeCell ref="B29:B30"/>
    <mergeCell ref="D29:E29"/>
    <mergeCell ref="F29:G29"/>
    <mergeCell ref="H29:I29"/>
    <mergeCell ref="D30:E30"/>
    <mergeCell ref="F30:G30"/>
    <mergeCell ref="H30:I30"/>
    <mergeCell ref="A23:A24"/>
    <mergeCell ref="B23:B24"/>
    <mergeCell ref="D23:E23"/>
    <mergeCell ref="F23:G23"/>
    <mergeCell ref="H23:I23"/>
    <mergeCell ref="D24:E24"/>
    <mergeCell ref="F24:G24"/>
    <mergeCell ref="H24:I24"/>
    <mergeCell ref="A25:A26"/>
    <mergeCell ref="B25:B26"/>
    <mergeCell ref="D25:E25"/>
    <mergeCell ref="F25:G25"/>
    <mergeCell ref="H25:I25"/>
    <mergeCell ref="D26:E26"/>
    <mergeCell ref="F26:G26"/>
    <mergeCell ref="H26:I26"/>
    <mergeCell ref="A19:A20"/>
    <mergeCell ref="B19:B20"/>
    <mergeCell ref="D19:E19"/>
    <mergeCell ref="F19:G19"/>
    <mergeCell ref="H19:I19"/>
    <mergeCell ref="D20:E20"/>
    <mergeCell ref="F20:G20"/>
    <mergeCell ref="H20:I20"/>
    <mergeCell ref="A21:A22"/>
    <mergeCell ref="B21:B22"/>
    <mergeCell ref="D21:E21"/>
    <mergeCell ref="F21:G21"/>
    <mergeCell ref="H21:I21"/>
    <mergeCell ref="D22:E22"/>
    <mergeCell ref="F22:G22"/>
    <mergeCell ref="H22:I22"/>
    <mergeCell ref="A15:A16"/>
    <mergeCell ref="B15:B16"/>
    <mergeCell ref="D15:E15"/>
    <mergeCell ref="F15:G15"/>
    <mergeCell ref="H15:I15"/>
    <mergeCell ref="D16:E16"/>
    <mergeCell ref="F16:G16"/>
    <mergeCell ref="H16:I16"/>
    <mergeCell ref="A17:A18"/>
    <mergeCell ref="B17:B18"/>
    <mergeCell ref="D17:E17"/>
    <mergeCell ref="F17:G17"/>
    <mergeCell ref="H17:I17"/>
    <mergeCell ref="D18:E18"/>
    <mergeCell ref="F18:G18"/>
    <mergeCell ref="H18:I18"/>
    <mergeCell ref="F5:H5"/>
    <mergeCell ref="F6:H6"/>
    <mergeCell ref="B9:D9"/>
    <mergeCell ref="A12:A14"/>
    <mergeCell ref="B12:B14"/>
    <mergeCell ref="C12:C14"/>
    <mergeCell ref="D12:E12"/>
    <mergeCell ref="F12:G12"/>
    <mergeCell ref="H12:I12"/>
    <mergeCell ref="D13:E13"/>
    <mergeCell ref="F13:G13"/>
    <mergeCell ref="H13:I13"/>
  </mergeCells>
  <printOptions horizontalCentered="1" verticalCentered="1"/>
  <pageMargins left="0.31527777777777799" right="0.35416666666666702" top="1.25972222222222" bottom="0.62986111111111098" header="0.511811023622047" footer="0.511811023622047"/>
  <pageSetup paperSize="9" scale="55" orientation="landscape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0AF7F-3798-436D-B0F9-163806238AEE}">
  <sheetPr>
    <tabColor rgb="FF00B050"/>
    <pageSetUpPr fitToPage="1"/>
  </sheetPr>
  <dimension ref="A6:P37"/>
  <sheetViews>
    <sheetView view="pageBreakPreview" topLeftCell="A3" zoomScaleNormal="100" zoomScaleSheetLayoutView="100" workbookViewId="0">
      <selection activeCell="S17" sqref="S17"/>
    </sheetView>
  </sheetViews>
  <sheetFormatPr defaultRowHeight="15" x14ac:dyDescent="0.25"/>
  <cols>
    <col min="1" max="1" width="5.5703125" bestFit="1" customWidth="1"/>
    <col min="2" max="2" width="38.28515625" customWidth="1"/>
    <col min="3" max="3" width="16.5703125" bestFit="1" customWidth="1"/>
    <col min="4" max="4" width="10.140625" customWidth="1"/>
    <col min="5" max="5" width="14.42578125" customWidth="1"/>
    <col min="6" max="6" width="5.7109375" bestFit="1" customWidth="1"/>
    <col min="7" max="7" width="15" customWidth="1"/>
    <col min="8" max="8" width="6.28515625" customWidth="1"/>
    <col min="9" max="9" width="14.42578125" customWidth="1"/>
    <col min="10" max="10" width="6.28515625" customWidth="1"/>
    <col min="11" max="11" width="14.7109375" bestFit="1" customWidth="1"/>
    <col min="12" max="12" width="5.42578125" bestFit="1" customWidth="1"/>
    <col min="13" max="13" width="15.140625" bestFit="1" customWidth="1"/>
    <col min="14" max="14" width="5.42578125" bestFit="1" customWidth="1"/>
    <col min="15" max="15" width="15.140625" bestFit="1" customWidth="1"/>
    <col min="16" max="16" width="6.5703125" bestFit="1" customWidth="1"/>
    <col min="257" max="257" width="38.28515625" customWidth="1"/>
    <col min="258" max="258" width="16.5703125" bestFit="1" customWidth="1"/>
    <col min="259" max="259" width="13.140625" bestFit="1" customWidth="1"/>
    <col min="260" max="260" width="14.42578125" customWidth="1"/>
    <col min="261" max="261" width="5.7109375" bestFit="1" customWidth="1"/>
    <col min="262" max="262" width="15" customWidth="1"/>
    <col min="263" max="263" width="4.7109375" bestFit="1" customWidth="1"/>
    <col min="264" max="264" width="14.42578125" customWidth="1"/>
    <col min="265" max="265" width="4.7109375" bestFit="1" customWidth="1"/>
    <col min="266" max="266" width="14.7109375" bestFit="1" customWidth="1"/>
    <col min="267" max="267" width="4.7109375" bestFit="1" customWidth="1"/>
    <col min="268" max="268" width="14" bestFit="1" customWidth="1"/>
    <col min="269" max="269" width="4.7109375" bestFit="1" customWidth="1"/>
    <col min="270" max="270" width="14.140625" bestFit="1" customWidth="1"/>
    <col min="271" max="271" width="5.42578125" bestFit="1" customWidth="1"/>
    <col min="513" max="513" width="38.28515625" customWidth="1"/>
    <col min="514" max="514" width="16.5703125" bestFit="1" customWidth="1"/>
    <col min="515" max="515" width="13.140625" bestFit="1" customWidth="1"/>
    <col min="516" max="516" width="14.42578125" customWidth="1"/>
    <col min="517" max="517" width="5.7109375" bestFit="1" customWidth="1"/>
    <col min="518" max="518" width="15" customWidth="1"/>
    <col min="519" max="519" width="4.7109375" bestFit="1" customWidth="1"/>
    <col min="520" max="520" width="14.42578125" customWidth="1"/>
    <col min="521" max="521" width="4.7109375" bestFit="1" customWidth="1"/>
    <col min="522" max="522" width="14.7109375" bestFit="1" customWidth="1"/>
    <col min="523" max="523" width="4.7109375" bestFit="1" customWidth="1"/>
    <col min="524" max="524" width="14" bestFit="1" customWidth="1"/>
    <col min="525" max="525" width="4.7109375" bestFit="1" customWidth="1"/>
    <col min="526" max="526" width="14.140625" bestFit="1" customWidth="1"/>
    <col min="527" max="527" width="5.42578125" bestFit="1" customWidth="1"/>
    <col min="769" max="769" width="38.28515625" customWidth="1"/>
    <col min="770" max="770" width="16.5703125" bestFit="1" customWidth="1"/>
    <col min="771" max="771" width="13.140625" bestFit="1" customWidth="1"/>
    <col min="772" max="772" width="14.42578125" customWidth="1"/>
    <col min="773" max="773" width="5.7109375" bestFit="1" customWidth="1"/>
    <col min="774" max="774" width="15" customWidth="1"/>
    <col min="775" max="775" width="4.7109375" bestFit="1" customWidth="1"/>
    <col min="776" max="776" width="14.42578125" customWidth="1"/>
    <col min="777" max="777" width="4.7109375" bestFit="1" customWidth="1"/>
    <col min="778" max="778" width="14.7109375" bestFit="1" customWidth="1"/>
    <col min="779" max="779" width="4.7109375" bestFit="1" customWidth="1"/>
    <col min="780" max="780" width="14" bestFit="1" customWidth="1"/>
    <col min="781" max="781" width="4.7109375" bestFit="1" customWidth="1"/>
    <col min="782" max="782" width="14.140625" bestFit="1" customWidth="1"/>
    <col min="783" max="783" width="5.42578125" bestFit="1" customWidth="1"/>
    <col min="1025" max="1025" width="38.28515625" customWidth="1"/>
    <col min="1026" max="1026" width="16.5703125" bestFit="1" customWidth="1"/>
    <col min="1027" max="1027" width="13.140625" bestFit="1" customWidth="1"/>
    <col min="1028" max="1028" width="14.42578125" customWidth="1"/>
    <col min="1029" max="1029" width="5.7109375" bestFit="1" customWidth="1"/>
    <col min="1030" max="1030" width="15" customWidth="1"/>
    <col min="1031" max="1031" width="4.7109375" bestFit="1" customWidth="1"/>
    <col min="1032" max="1032" width="14.42578125" customWidth="1"/>
    <col min="1033" max="1033" width="4.7109375" bestFit="1" customWidth="1"/>
    <col min="1034" max="1034" width="14.7109375" bestFit="1" customWidth="1"/>
    <col min="1035" max="1035" width="4.7109375" bestFit="1" customWidth="1"/>
    <col min="1036" max="1036" width="14" bestFit="1" customWidth="1"/>
    <col min="1037" max="1037" width="4.7109375" bestFit="1" customWidth="1"/>
    <col min="1038" max="1038" width="14.140625" bestFit="1" customWidth="1"/>
    <col min="1039" max="1039" width="5.42578125" bestFit="1" customWidth="1"/>
    <col min="1281" max="1281" width="38.28515625" customWidth="1"/>
    <col min="1282" max="1282" width="16.5703125" bestFit="1" customWidth="1"/>
    <col min="1283" max="1283" width="13.140625" bestFit="1" customWidth="1"/>
    <col min="1284" max="1284" width="14.42578125" customWidth="1"/>
    <col min="1285" max="1285" width="5.7109375" bestFit="1" customWidth="1"/>
    <col min="1286" max="1286" width="15" customWidth="1"/>
    <col min="1287" max="1287" width="4.7109375" bestFit="1" customWidth="1"/>
    <col min="1288" max="1288" width="14.42578125" customWidth="1"/>
    <col min="1289" max="1289" width="4.7109375" bestFit="1" customWidth="1"/>
    <col min="1290" max="1290" width="14.7109375" bestFit="1" customWidth="1"/>
    <col min="1291" max="1291" width="4.7109375" bestFit="1" customWidth="1"/>
    <col min="1292" max="1292" width="14" bestFit="1" customWidth="1"/>
    <col min="1293" max="1293" width="4.7109375" bestFit="1" customWidth="1"/>
    <col min="1294" max="1294" width="14.140625" bestFit="1" customWidth="1"/>
    <col min="1295" max="1295" width="5.42578125" bestFit="1" customWidth="1"/>
    <col min="1537" max="1537" width="38.28515625" customWidth="1"/>
    <col min="1538" max="1538" width="16.5703125" bestFit="1" customWidth="1"/>
    <col min="1539" max="1539" width="13.140625" bestFit="1" customWidth="1"/>
    <col min="1540" max="1540" width="14.42578125" customWidth="1"/>
    <col min="1541" max="1541" width="5.7109375" bestFit="1" customWidth="1"/>
    <col min="1542" max="1542" width="15" customWidth="1"/>
    <col min="1543" max="1543" width="4.7109375" bestFit="1" customWidth="1"/>
    <col min="1544" max="1544" width="14.42578125" customWidth="1"/>
    <col min="1545" max="1545" width="4.7109375" bestFit="1" customWidth="1"/>
    <col min="1546" max="1546" width="14.7109375" bestFit="1" customWidth="1"/>
    <col min="1547" max="1547" width="4.7109375" bestFit="1" customWidth="1"/>
    <col min="1548" max="1548" width="14" bestFit="1" customWidth="1"/>
    <col min="1549" max="1549" width="4.7109375" bestFit="1" customWidth="1"/>
    <col min="1550" max="1550" width="14.140625" bestFit="1" customWidth="1"/>
    <col min="1551" max="1551" width="5.42578125" bestFit="1" customWidth="1"/>
    <col min="1793" max="1793" width="38.28515625" customWidth="1"/>
    <col min="1794" max="1794" width="16.5703125" bestFit="1" customWidth="1"/>
    <col min="1795" max="1795" width="13.140625" bestFit="1" customWidth="1"/>
    <col min="1796" max="1796" width="14.42578125" customWidth="1"/>
    <col min="1797" max="1797" width="5.7109375" bestFit="1" customWidth="1"/>
    <col min="1798" max="1798" width="15" customWidth="1"/>
    <col min="1799" max="1799" width="4.7109375" bestFit="1" customWidth="1"/>
    <col min="1800" max="1800" width="14.42578125" customWidth="1"/>
    <col min="1801" max="1801" width="4.7109375" bestFit="1" customWidth="1"/>
    <col min="1802" max="1802" width="14.7109375" bestFit="1" customWidth="1"/>
    <col min="1803" max="1803" width="4.7109375" bestFit="1" customWidth="1"/>
    <col min="1804" max="1804" width="14" bestFit="1" customWidth="1"/>
    <col min="1805" max="1805" width="4.7109375" bestFit="1" customWidth="1"/>
    <col min="1806" max="1806" width="14.140625" bestFit="1" customWidth="1"/>
    <col min="1807" max="1807" width="5.42578125" bestFit="1" customWidth="1"/>
    <col min="2049" max="2049" width="38.28515625" customWidth="1"/>
    <col min="2050" max="2050" width="16.5703125" bestFit="1" customWidth="1"/>
    <col min="2051" max="2051" width="13.140625" bestFit="1" customWidth="1"/>
    <col min="2052" max="2052" width="14.42578125" customWidth="1"/>
    <col min="2053" max="2053" width="5.7109375" bestFit="1" customWidth="1"/>
    <col min="2054" max="2054" width="15" customWidth="1"/>
    <col min="2055" max="2055" width="4.7109375" bestFit="1" customWidth="1"/>
    <col min="2056" max="2056" width="14.42578125" customWidth="1"/>
    <col min="2057" max="2057" width="4.7109375" bestFit="1" customWidth="1"/>
    <col min="2058" max="2058" width="14.7109375" bestFit="1" customWidth="1"/>
    <col min="2059" max="2059" width="4.7109375" bestFit="1" customWidth="1"/>
    <col min="2060" max="2060" width="14" bestFit="1" customWidth="1"/>
    <col min="2061" max="2061" width="4.7109375" bestFit="1" customWidth="1"/>
    <col min="2062" max="2062" width="14.140625" bestFit="1" customWidth="1"/>
    <col min="2063" max="2063" width="5.42578125" bestFit="1" customWidth="1"/>
    <col min="2305" max="2305" width="38.28515625" customWidth="1"/>
    <col min="2306" max="2306" width="16.5703125" bestFit="1" customWidth="1"/>
    <col min="2307" max="2307" width="13.140625" bestFit="1" customWidth="1"/>
    <col min="2308" max="2308" width="14.42578125" customWidth="1"/>
    <col min="2309" max="2309" width="5.7109375" bestFit="1" customWidth="1"/>
    <col min="2310" max="2310" width="15" customWidth="1"/>
    <col min="2311" max="2311" width="4.7109375" bestFit="1" customWidth="1"/>
    <col min="2312" max="2312" width="14.42578125" customWidth="1"/>
    <col min="2313" max="2313" width="4.7109375" bestFit="1" customWidth="1"/>
    <col min="2314" max="2314" width="14.7109375" bestFit="1" customWidth="1"/>
    <col min="2315" max="2315" width="4.7109375" bestFit="1" customWidth="1"/>
    <col min="2316" max="2316" width="14" bestFit="1" customWidth="1"/>
    <col min="2317" max="2317" width="4.7109375" bestFit="1" customWidth="1"/>
    <col min="2318" max="2318" width="14.140625" bestFit="1" customWidth="1"/>
    <col min="2319" max="2319" width="5.42578125" bestFit="1" customWidth="1"/>
    <col min="2561" max="2561" width="38.28515625" customWidth="1"/>
    <col min="2562" max="2562" width="16.5703125" bestFit="1" customWidth="1"/>
    <col min="2563" max="2563" width="13.140625" bestFit="1" customWidth="1"/>
    <col min="2564" max="2564" width="14.42578125" customWidth="1"/>
    <col min="2565" max="2565" width="5.7109375" bestFit="1" customWidth="1"/>
    <col min="2566" max="2566" width="15" customWidth="1"/>
    <col min="2567" max="2567" width="4.7109375" bestFit="1" customWidth="1"/>
    <col min="2568" max="2568" width="14.42578125" customWidth="1"/>
    <col min="2569" max="2569" width="4.7109375" bestFit="1" customWidth="1"/>
    <col min="2570" max="2570" width="14.7109375" bestFit="1" customWidth="1"/>
    <col min="2571" max="2571" width="4.7109375" bestFit="1" customWidth="1"/>
    <col min="2572" max="2572" width="14" bestFit="1" customWidth="1"/>
    <col min="2573" max="2573" width="4.7109375" bestFit="1" customWidth="1"/>
    <col min="2574" max="2574" width="14.140625" bestFit="1" customWidth="1"/>
    <col min="2575" max="2575" width="5.42578125" bestFit="1" customWidth="1"/>
    <col min="2817" max="2817" width="38.28515625" customWidth="1"/>
    <col min="2818" max="2818" width="16.5703125" bestFit="1" customWidth="1"/>
    <col min="2819" max="2819" width="13.140625" bestFit="1" customWidth="1"/>
    <col min="2820" max="2820" width="14.42578125" customWidth="1"/>
    <col min="2821" max="2821" width="5.7109375" bestFit="1" customWidth="1"/>
    <col min="2822" max="2822" width="15" customWidth="1"/>
    <col min="2823" max="2823" width="4.7109375" bestFit="1" customWidth="1"/>
    <col min="2824" max="2824" width="14.42578125" customWidth="1"/>
    <col min="2825" max="2825" width="4.7109375" bestFit="1" customWidth="1"/>
    <col min="2826" max="2826" width="14.7109375" bestFit="1" customWidth="1"/>
    <col min="2827" max="2827" width="4.7109375" bestFit="1" customWidth="1"/>
    <col min="2828" max="2828" width="14" bestFit="1" customWidth="1"/>
    <col min="2829" max="2829" width="4.7109375" bestFit="1" customWidth="1"/>
    <col min="2830" max="2830" width="14.140625" bestFit="1" customWidth="1"/>
    <col min="2831" max="2831" width="5.42578125" bestFit="1" customWidth="1"/>
    <col min="3073" max="3073" width="38.28515625" customWidth="1"/>
    <col min="3074" max="3074" width="16.5703125" bestFit="1" customWidth="1"/>
    <col min="3075" max="3075" width="13.140625" bestFit="1" customWidth="1"/>
    <col min="3076" max="3076" width="14.42578125" customWidth="1"/>
    <col min="3077" max="3077" width="5.7109375" bestFit="1" customWidth="1"/>
    <col min="3078" max="3078" width="15" customWidth="1"/>
    <col min="3079" max="3079" width="4.7109375" bestFit="1" customWidth="1"/>
    <col min="3080" max="3080" width="14.42578125" customWidth="1"/>
    <col min="3081" max="3081" width="4.7109375" bestFit="1" customWidth="1"/>
    <col min="3082" max="3082" width="14.7109375" bestFit="1" customWidth="1"/>
    <col min="3083" max="3083" width="4.7109375" bestFit="1" customWidth="1"/>
    <col min="3084" max="3084" width="14" bestFit="1" customWidth="1"/>
    <col min="3085" max="3085" width="4.7109375" bestFit="1" customWidth="1"/>
    <col min="3086" max="3086" width="14.140625" bestFit="1" customWidth="1"/>
    <col min="3087" max="3087" width="5.42578125" bestFit="1" customWidth="1"/>
    <col min="3329" max="3329" width="38.28515625" customWidth="1"/>
    <col min="3330" max="3330" width="16.5703125" bestFit="1" customWidth="1"/>
    <col min="3331" max="3331" width="13.140625" bestFit="1" customWidth="1"/>
    <col min="3332" max="3332" width="14.42578125" customWidth="1"/>
    <col min="3333" max="3333" width="5.7109375" bestFit="1" customWidth="1"/>
    <col min="3334" max="3334" width="15" customWidth="1"/>
    <col min="3335" max="3335" width="4.7109375" bestFit="1" customWidth="1"/>
    <col min="3336" max="3336" width="14.42578125" customWidth="1"/>
    <col min="3337" max="3337" width="4.7109375" bestFit="1" customWidth="1"/>
    <col min="3338" max="3338" width="14.7109375" bestFit="1" customWidth="1"/>
    <col min="3339" max="3339" width="4.7109375" bestFit="1" customWidth="1"/>
    <col min="3340" max="3340" width="14" bestFit="1" customWidth="1"/>
    <col min="3341" max="3341" width="4.7109375" bestFit="1" customWidth="1"/>
    <col min="3342" max="3342" width="14.140625" bestFit="1" customWidth="1"/>
    <col min="3343" max="3343" width="5.42578125" bestFit="1" customWidth="1"/>
    <col min="3585" max="3585" width="38.28515625" customWidth="1"/>
    <col min="3586" max="3586" width="16.5703125" bestFit="1" customWidth="1"/>
    <col min="3587" max="3587" width="13.140625" bestFit="1" customWidth="1"/>
    <col min="3588" max="3588" width="14.42578125" customWidth="1"/>
    <col min="3589" max="3589" width="5.7109375" bestFit="1" customWidth="1"/>
    <col min="3590" max="3590" width="15" customWidth="1"/>
    <col min="3591" max="3591" width="4.7109375" bestFit="1" customWidth="1"/>
    <col min="3592" max="3592" width="14.42578125" customWidth="1"/>
    <col min="3593" max="3593" width="4.7109375" bestFit="1" customWidth="1"/>
    <col min="3594" max="3594" width="14.7109375" bestFit="1" customWidth="1"/>
    <col min="3595" max="3595" width="4.7109375" bestFit="1" customWidth="1"/>
    <col min="3596" max="3596" width="14" bestFit="1" customWidth="1"/>
    <col min="3597" max="3597" width="4.7109375" bestFit="1" customWidth="1"/>
    <col min="3598" max="3598" width="14.140625" bestFit="1" customWidth="1"/>
    <col min="3599" max="3599" width="5.42578125" bestFit="1" customWidth="1"/>
    <col min="3841" max="3841" width="38.28515625" customWidth="1"/>
    <col min="3842" max="3842" width="16.5703125" bestFit="1" customWidth="1"/>
    <col min="3843" max="3843" width="13.140625" bestFit="1" customWidth="1"/>
    <col min="3844" max="3844" width="14.42578125" customWidth="1"/>
    <col min="3845" max="3845" width="5.7109375" bestFit="1" customWidth="1"/>
    <col min="3846" max="3846" width="15" customWidth="1"/>
    <col min="3847" max="3847" width="4.7109375" bestFit="1" customWidth="1"/>
    <col min="3848" max="3848" width="14.42578125" customWidth="1"/>
    <col min="3849" max="3849" width="4.7109375" bestFit="1" customWidth="1"/>
    <col min="3850" max="3850" width="14.7109375" bestFit="1" customWidth="1"/>
    <col min="3851" max="3851" width="4.7109375" bestFit="1" customWidth="1"/>
    <col min="3852" max="3852" width="14" bestFit="1" customWidth="1"/>
    <col min="3853" max="3853" width="4.7109375" bestFit="1" customWidth="1"/>
    <col min="3854" max="3854" width="14.140625" bestFit="1" customWidth="1"/>
    <col min="3855" max="3855" width="5.42578125" bestFit="1" customWidth="1"/>
    <col min="4097" max="4097" width="38.28515625" customWidth="1"/>
    <col min="4098" max="4098" width="16.5703125" bestFit="1" customWidth="1"/>
    <col min="4099" max="4099" width="13.140625" bestFit="1" customWidth="1"/>
    <col min="4100" max="4100" width="14.42578125" customWidth="1"/>
    <col min="4101" max="4101" width="5.7109375" bestFit="1" customWidth="1"/>
    <col min="4102" max="4102" width="15" customWidth="1"/>
    <col min="4103" max="4103" width="4.7109375" bestFit="1" customWidth="1"/>
    <col min="4104" max="4104" width="14.42578125" customWidth="1"/>
    <col min="4105" max="4105" width="4.7109375" bestFit="1" customWidth="1"/>
    <col min="4106" max="4106" width="14.7109375" bestFit="1" customWidth="1"/>
    <col min="4107" max="4107" width="4.7109375" bestFit="1" customWidth="1"/>
    <col min="4108" max="4108" width="14" bestFit="1" customWidth="1"/>
    <col min="4109" max="4109" width="4.7109375" bestFit="1" customWidth="1"/>
    <col min="4110" max="4110" width="14.140625" bestFit="1" customWidth="1"/>
    <col min="4111" max="4111" width="5.42578125" bestFit="1" customWidth="1"/>
    <col min="4353" max="4353" width="38.28515625" customWidth="1"/>
    <col min="4354" max="4354" width="16.5703125" bestFit="1" customWidth="1"/>
    <col min="4355" max="4355" width="13.140625" bestFit="1" customWidth="1"/>
    <col min="4356" max="4356" width="14.42578125" customWidth="1"/>
    <col min="4357" max="4357" width="5.7109375" bestFit="1" customWidth="1"/>
    <col min="4358" max="4358" width="15" customWidth="1"/>
    <col min="4359" max="4359" width="4.7109375" bestFit="1" customWidth="1"/>
    <col min="4360" max="4360" width="14.42578125" customWidth="1"/>
    <col min="4361" max="4361" width="4.7109375" bestFit="1" customWidth="1"/>
    <col min="4362" max="4362" width="14.7109375" bestFit="1" customWidth="1"/>
    <col min="4363" max="4363" width="4.7109375" bestFit="1" customWidth="1"/>
    <col min="4364" max="4364" width="14" bestFit="1" customWidth="1"/>
    <col min="4365" max="4365" width="4.7109375" bestFit="1" customWidth="1"/>
    <col min="4366" max="4366" width="14.140625" bestFit="1" customWidth="1"/>
    <col min="4367" max="4367" width="5.42578125" bestFit="1" customWidth="1"/>
    <col min="4609" max="4609" width="38.28515625" customWidth="1"/>
    <col min="4610" max="4610" width="16.5703125" bestFit="1" customWidth="1"/>
    <col min="4611" max="4611" width="13.140625" bestFit="1" customWidth="1"/>
    <col min="4612" max="4612" width="14.42578125" customWidth="1"/>
    <col min="4613" max="4613" width="5.7109375" bestFit="1" customWidth="1"/>
    <col min="4614" max="4614" width="15" customWidth="1"/>
    <col min="4615" max="4615" width="4.7109375" bestFit="1" customWidth="1"/>
    <col min="4616" max="4616" width="14.42578125" customWidth="1"/>
    <col min="4617" max="4617" width="4.7109375" bestFit="1" customWidth="1"/>
    <col min="4618" max="4618" width="14.7109375" bestFit="1" customWidth="1"/>
    <col min="4619" max="4619" width="4.7109375" bestFit="1" customWidth="1"/>
    <col min="4620" max="4620" width="14" bestFit="1" customWidth="1"/>
    <col min="4621" max="4621" width="4.7109375" bestFit="1" customWidth="1"/>
    <col min="4622" max="4622" width="14.140625" bestFit="1" customWidth="1"/>
    <col min="4623" max="4623" width="5.42578125" bestFit="1" customWidth="1"/>
    <col min="4865" max="4865" width="38.28515625" customWidth="1"/>
    <col min="4866" max="4866" width="16.5703125" bestFit="1" customWidth="1"/>
    <col min="4867" max="4867" width="13.140625" bestFit="1" customWidth="1"/>
    <col min="4868" max="4868" width="14.42578125" customWidth="1"/>
    <col min="4869" max="4869" width="5.7109375" bestFit="1" customWidth="1"/>
    <col min="4870" max="4870" width="15" customWidth="1"/>
    <col min="4871" max="4871" width="4.7109375" bestFit="1" customWidth="1"/>
    <col min="4872" max="4872" width="14.42578125" customWidth="1"/>
    <col min="4873" max="4873" width="4.7109375" bestFit="1" customWidth="1"/>
    <col min="4874" max="4874" width="14.7109375" bestFit="1" customWidth="1"/>
    <col min="4875" max="4875" width="4.7109375" bestFit="1" customWidth="1"/>
    <col min="4876" max="4876" width="14" bestFit="1" customWidth="1"/>
    <col min="4877" max="4877" width="4.7109375" bestFit="1" customWidth="1"/>
    <col min="4878" max="4878" width="14.140625" bestFit="1" customWidth="1"/>
    <col min="4879" max="4879" width="5.42578125" bestFit="1" customWidth="1"/>
    <col min="5121" max="5121" width="38.28515625" customWidth="1"/>
    <col min="5122" max="5122" width="16.5703125" bestFit="1" customWidth="1"/>
    <col min="5123" max="5123" width="13.140625" bestFit="1" customWidth="1"/>
    <col min="5124" max="5124" width="14.42578125" customWidth="1"/>
    <col min="5125" max="5125" width="5.7109375" bestFit="1" customWidth="1"/>
    <col min="5126" max="5126" width="15" customWidth="1"/>
    <col min="5127" max="5127" width="4.7109375" bestFit="1" customWidth="1"/>
    <col min="5128" max="5128" width="14.42578125" customWidth="1"/>
    <col min="5129" max="5129" width="4.7109375" bestFit="1" customWidth="1"/>
    <col min="5130" max="5130" width="14.7109375" bestFit="1" customWidth="1"/>
    <col min="5131" max="5131" width="4.7109375" bestFit="1" customWidth="1"/>
    <col min="5132" max="5132" width="14" bestFit="1" customWidth="1"/>
    <col min="5133" max="5133" width="4.7109375" bestFit="1" customWidth="1"/>
    <col min="5134" max="5134" width="14.140625" bestFit="1" customWidth="1"/>
    <col min="5135" max="5135" width="5.42578125" bestFit="1" customWidth="1"/>
    <col min="5377" max="5377" width="38.28515625" customWidth="1"/>
    <col min="5378" max="5378" width="16.5703125" bestFit="1" customWidth="1"/>
    <col min="5379" max="5379" width="13.140625" bestFit="1" customWidth="1"/>
    <col min="5380" max="5380" width="14.42578125" customWidth="1"/>
    <col min="5381" max="5381" width="5.7109375" bestFit="1" customWidth="1"/>
    <col min="5382" max="5382" width="15" customWidth="1"/>
    <col min="5383" max="5383" width="4.7109375" bestFit="1" customWidth="1"/>
    <col min="5384" max="5384" width="14.42578125" customWidth="1"/>
    <col min="5385" max="5385" width="4.7109375" bestFit="1" customWidth="1"/>
    <col min="5386" max="5386" width="14.7109375" bestFit="1" customWidth="1"/>
    <col min="5387" max="5387" width="4.7109375" bestFit="1" customWidth="1"/>
    <col min="5388" max="5388" width="14" bestFit="1" customWidth="1"/>
    <col min="5389" max="5389" width="4.7109375" bestFit="1" customWidth="1"/>
    <col min="5390" max="5390" width="14.140625" bestFit="1" customWidth="1"/>
    <col min="5391" max="5391" width="5.42578125" bestFit="1" customWidth="1"/>
    <col min="5633" max="5633" width="38.28515625" customWidth="1"/>
    <col min="5634" max="5634" width="16.5703125" bestFit="1" customWidth="1"/>
    <col min="5635" max="5635" width="13.140625" bestFit="1" customWidth="1"/>
    <col min="5636" max="5636" width="14.42578125" customWidth="1"/>
    <col min="5637" max="5637" width="5.7109375" bestFit="1" customWidth="1"/>
    <col min="5638" max="5638" width="15" customWidth="1"/>
    <col min="5639" max="5639" width="4.7109375" bestFit="1" customWidth="1"/>
    <col min="5640" max="5640" width="14.42578125" customWidth="1"/>
    <col min="5641" max="5641" width="4.7109375" bestFit="1" customWidth="1"/>
    <col min="5642" max="5642" width="14.7109375" bestFit="1" customWidth="1"/>
    <col min="5643" max="5643" width="4.7109375" bestFit="1" customWidth="1"/>
    <col min="5644" max="5644" width="14" bestFit="1" customWidth="1"/>
    <col min="5645" max="5645" width="4.7109375" bestFit="1" customWidth="1"/>
    <col min="5646" max="5646" width="14.140625" bestFit="1" customWidth="1"/>
    <col min="5647" max="5647" width="5.42578125" bestFit="1" customWidth="1"/>
    <col min="5889" max="5889" width="38.28515625" customWidth="1"/>
    <col min="5890" max="5890" width="16.5703125" bestFit="1" customWidth="1"/>
    <col min="5891" max="5891" width="13.140625" bestFit="1" customWidth="1"/>
    <col min="5892" max="5892" width="14.42578125" customWidth="1"/>
    <col min="5893" max="5893" width="5.7109375" bestFit="1" customWidth="1"/>
    <col min="5894" max="5894" width="15" customWidth="1"/>
    <col min="5895" max="5895" width="4.7109375" bestFit="1" customWidth="1"/>
    <col min="5896" max="5896" width="14.42578125" customWidth="1"/>
    <col min="5897" max="5897" width="4.7109375" bestFit="1" customWidth="1"/>
    <col min="5898" max="5898" width="14.7109375" bestFit="1" customWidth="1"/>
    <col min="5899" max="5899" width="4.7109375" bestFit="1" customWidth="1"/>
    <col min="5900" max="5900" width="14" bestFit="1" customWidth="1"/>
    <col min="5901" max="5901" width="4.7109375" bestFit="1" customWidth="1"/>
    <col min="5902" max="5902" width="14.140625" bestFit="1" customWidth="1"/>
    <col min="5903" max="5903" width="5.42578125" bestFit="1" customWidth="1"/>
    <col min="6145" max="6145" width="38.28515625" customWidth="1"/>
    <col min="6146" max="6146" width="16.5703125" bestFit="1" customWidth="1"/>
    <col min="6147" max="6147" width="13.140625" bestFit="1" customWidth="1"/>
    <col min="6148" max="6148" width="14.42578125" customWidth="1"/>
    <col min="6149" max="6149" width="5.7109375" bestFit="1" customWidth="1"/>
    <col min="6150" max="6150" width="15" customWidth="1"/>
    <col min="6151" max="6151" width="4.7109375" bestFit="1" customWidth="1"/>
    <col min="6152" max="6152" width="14.42578125" customWidth="1"/>
    <col min="6153" max="6153" width="4.7109375" bestFit="1" customWidth="1"/>
    <col min="6154" max="6154" width="14.7109375" bestFit="1" customWidth="1"/>
    <col min="6155" max="6155" width="4.7109375" bestFit="1" customWidth="1"/>
    <col min="6156" max="6156" width="14" bestFit="1" customWidth="1"/>
    <col min="6157" max="6157" width="4.7109375" bestFit="1" customWidth="1"/>
    <col min="6158" max="6158" width="14.140625" bestFit="1" customWidth="1"/>
    <col min="6159" max="6159" width="5.42578125" bestFit="1" customWidth="1"/>
    <col min="6401" max="6401" width="38.28515625" customWidth="1"/>
    <col min="6402" max="6402" width="16.5703125" bestFit="1" customWidth="1"/>
    <col min="6403" max="6403" width="13.140625" bestFit="1" customWidth="1"/>
    <col min="6404" max="6404" width="14.42578125" customWidth="1"/>
    <col min="6405" max="6405" width="5.7109375" bestFit="1" customWidth="1"/>
    <col min="6406" max="6406" width="15" customWidth="1"/>
    <col min="6407" max="6407" width="4.7109375" bestFit="1" customWidth="1"/>
    <col min="6408" max="6408" width="14.42578125" customWidth="1"/>
    <col min="6409" max="6409" width="4.7109375" bestFit="1" customWidth="1"/>
    <col min="6410" max="6410" width="14.7109375" bestFit="1" customWidth="1"/>
    <col min="6411" max="6411" width="4.7109375" bestFit="1" customWidth="1"/>
    <col min="6412" max="6412" width="14" bestFit="1" customWidth="1"/>
    <col min="6413" max="6413" width="4.7109375" bestFit="1" customWidth="1"/>
    <col min="6414" max="6414" width="14.140625" bestFit="1" customWidth="1"/>
    <col min="6415" max="6415" width="5.42578125" bestFit="1" customWidth="1"/>
    <col min="6657" max="6657" width="38.28515625" customWidth="1"/>
    <col min="6658" max="6658" width="16.5703125" bestFit="1" customWidth="1"/>
    <col min="6659" max="6659" width="13.140625" bestFit="1" customWidth="1"/>
    <col min="6660" max="6660" width="14.42578125" customWidth="1"/>
    <col min="6661" max="6661" width="5.7109375" bestFit="1" customWidth="1"/>
    <col min="6662" max="6662" width="15" customWidth="1"/>
    <col min="6663" max="6663" width="4.7109375" bestFit="1" customWidth="1"/>
    <col min="6664" max="6664" width="14.42578125" customWidth="1"/>
    <col min="6665" max="6665" width="4.7109375" bestFit="1" customWidth="1"/>
    <col min="6666" max="6666" width="14.7109375" bestFit="1" customWidth="1"/>
    <col min="6667" max="6667" width="4.7109375" bestFit="1" customWidth="1"/>
    <col min="6668" max="6668" width="14" bestFit="1" customWidth="1"/>
    <col min="6669" max="6669" width="4.7109375" bestFit="1" customWidth="1"/>
    <col min="6670" max="6670" width="14.140625" bestFit="1" customWidth="1"/>
    <col min="6671" max="6671" width="5.42578125" bestFit="1" customWidth="1"/>
    <col min="6913" max="6913" width="38.28515625" customWidth="1"/>
    <col min="6914" max="6914" width="16.5703125" bestFit="1" customWidth="1"/>
    <col min="6915" max="6915" width="13.140625" bestFit="1" customWidth="1"/>
    <col min="6916" max="6916" width="14.42578125" customWidth="1"/>
    <col min="6917" max="6917" width="5.7109375" bestFit="1" customWidth="1"/>
    <col min="6918" max="6918" width="15" customWidth="1"/>
    <col min="6919" max="6919" width="4.7109375" bestFit="1" customWidth="1"/>
    <col min="6920" max="6920" width="14.42578125" customWidth="1"/>
    <col min="6921" max="6921" width="4.7109375" bestFit="1" customWidth="1"/>
    <col min="6922" max="6922" width="14.7109375" bestFit="1" customWidth="1"/>
    <col min="6923" max="6923" width="4.7109375" bestFit="1" customWidth="1"/>
    <col min="6924" max="6924" width="14" bestFit="1" customWidth="1"/>
    <col min="6925" max="6925" width="4.7109375" bestFit="1" customWidth="1"/>
    <col min="6926" max="6926" width="14.140625" bestFit="1" customWidth="1"/>
    <col min="6927" max="6927" width="5.42578125" bestFit="1" customWidth="1"/>
    <col min="7169" max="7169" width="38.28515625" customWidth="1"/>
    <col min="7170" max="7170" width="16.5703125" bestFit="1" customWidth="1"/>
    <col min="7171" max="7171" width="13.140625" bestFit="1" customWidth="1"/>
    <col min="7172" max="7172" width="14.42578125" customWidth="1"/>
    <col min="7173" max="7173" width="5.7109375" bestFit="1" customWidth="1"/>
    <col min="7174" max="7174" width="15" customWidth="1"/>
    <col min="7175" max="7175" width="4.7109375" bestFit="1" customWidth="1"/>
    <col min="7176" max="7176" width="14.42578125" customWidth="1"/>
    <col min="7177" max="7177" width="4.7109375" bestFit="1" customWidth="1"/>
    <col min="7178" max="7178" width="14.7109375" bestFit="1" customWidth="1"/>
    <col min="7179" max="7179" width="4.7109375" bestFit="1" customWidth="1"/>
    <col min="7180" max="7180" width="14" bestFit="1" customWidth="1"/>
    <col min="7181" max="7181" width="4.7109375" bestFit="1" customWidth="1"/>
    <col min="7182" max="7182" width="14.140625" bestFit="1" customWidth="1"/>
    <col min="7183" max="7183" width="5.42578125" bestFit="1" customWidth="1"/>
    <col min="7425" max="7425" width="38.28515625" customWidth="1"/>
    <col min="7426" max="7426" width="16.5703125" bestFit="1" customWidth="1"/>
    <col min="7427" max="7427" width="13.140625" bestFit="1" customWidth="1"/>
    <col min="7428" max="7428" width="14.42578125" customWidth="1"/>
    <col min="7429" max="7429" width="5.7109375" bestFit="1" customWidth="1"/>
    <col min="7430" max="7430" width="15" customWidth="1"/>
    <col min="7431" max="7431" width="4.7109375" bestFit="1" customWidth="1"/>
    <col min="7432" max="7432" width="14.42578125" customWidth="1"/>
    <col min="7433" max="7433" width="4.7109375" bestFit="1" customWidth="1"/>
    <col min="7434" max="7434" width="14.7109375" bestFit="1" customWidth="1"/>
    <col min="7435" max="7435" width="4.7109375" bestFit="1" customWidth="1"/>
    <col min="7436" max="7436" width="14" bestFit="1" customWidth="1"/>
    <col min="7437" max="7437" width="4.7109375" bestFit="1" customWidth="1"/>
    <col min="7438" max="7438" width="14.140625" bestFit="1" customWidth="1"/>
    <col min="7439" max="7439" width="5.42578125" bestFit="1" customWidth="1"/>
    <col min="7681" max="7681" width="38.28515625" customWidth="1"/>
    <col min="7682" max="7682" width="16.5703125" bestFit="1" customWidth="1"/>
    <col min="7683" max="7683" width="13.140625" bestFit="1" customWidth="1"/>
    <col min="7684" max="7684" width="14.42578125" customWidth="1"/>
    <col min="7685" max="7685" width="5.7109375" bestFit="1" customWidth="1"/>
    <col min="7686" max="7686" width="15" customWidth="1"/>
    <col min="7687" max="7687" width="4.7109375" bestFit="1" customWidth="1"/>
    <col min="7688" max="7688" width="14.42578125" customWidth="1"/>
    <col min="7689" max="7689" width="4.7109375" bestFit="1" customWidth="1"/>
    <col min="7690" max="7690" width="14.7109375" bestFit="1" customWidth="1"/>
    <col min="7691" max="7691" width="4.7109375" bestFit="1" customWidth="1"/>
    <col min="7692" max="7692" width="14" bestFit="1" customWidth="1"/>
    <col min="7693" max="7693" width="4.7109375" bestFit="1" customWidth="1"/>
    <col min="7694" max="7694" width="14.140625" bestFit="1" customWidth="1"/>
    <col min="7695" max="7695" width="5.42578125" bestFit="1" customWidth="1"/>
    <col min="7937" max="7937" width="38.28515625" customWidth="1"/>
    <col min="7938" max="7938" width="16.5703125" bestFit="1" customWidth="1"/>
    <col min="7939" max="7939" width="13.140625" bestFit="1" customWidth="1"/>
    <col min="7940" max="7940" width="14.42578125" customWidth="1"/>
    <col min="7941" max="7941" width="5.7109375" bestFit="1" customWidth="1"/>
    <col min="7942" max="7942" width="15" customWidth="1"/>
    <col min="7943" max="7943" width="4.7109375" bestFit="1" customWidth="1"/>
    <col min="7944" max="7944" width="14.42578125" customWidth="1"/>
    <col min="7945" max="7945" width="4.7109375" bestFit="1" customWidth="1"/>
    <col min="7946" max="7946" width="14.7109375" bestFit="1" customWidth="1"/>
    <col min="7947" max="7947" width="4.7109375" bestFit="1" customWidth="1"/>
    <col min="7948" max="7948" width="14" bestFit="1" customWidth="1"/>
    <col min="7949" max="7949" width="4.7109375" bestFit="1" customWidth="1"/>
    <col min="7950" max="7950" width="14.140625" bestFit="1" customWidth="1"/>
    <col min="7951" max="7951" width="5.42578125" bestFit="1" customWidth="1"/>
    <col min="8193" max="8193" width="38.28515625" customWidth="1"/>
    <col min="8194" max="8194" width="16.5703125" bestFit="1" customWidth="1"/>
    <col min="8195" max="8195" width="13.140625" bestFit="1" customWidth="1"/>
    <col min="8196" max="8196" width="14.42578125" customWidth="1"/>
    <col min="8197" max="8197" width="5.7109375" bestFit="1" customWidth="1"/>
    <col min="8198" max="8198" width="15" customWidth="1"/>
    <col min="8199" max="8199" width="4.7109375" bestFit="1" customWidth="1"/>
    <col min="8200" max="8200" width="14.42578125" customWidth="1"/>
    <col min="8201" max="8201" width="4.7109375" bestFit="1" customWidth="1"/>
    <col min="8202" max="8202" width="14.7109375" bestFit="1" customWidth="1"/>
    <col min="8203" max="8203" width="4.7109375" bestFit="1" customWidth="1"/>
    <col min="8204" max="8204" width="14" bestFit="1" customWidth="1"/>
    <col min="8205" max="8205" width="4.7109375" bestFit="1" customWidth="1"/>
    <col min="8206" max="8206" width="14.140625" bestFit="1" customWidth="1"/>
    <col min="8207" max="8207" width="5.42578125" bestFit="1" customWidth="1"/>
    <col min="8449" max="8449" width="38.28515625" customWidth="1"/>
    <col min="8450" max="8450" width="16.5703125" bestFit="1" customWidth="1"/>
    <col min="8451" max="8451" width="13.140625" bestFit="1" customWidth="1"/>
    <col min="8452" max="8452" width="14.42578125" customWidth="1"/>
    <col min="8453" max="8453" width="5.7109375" bestFit="1" customWidth="1"/>
    <col min="8454" max="8454" width="15" customWidth="1"/>
    <col min="8455" max="8455" width="4.7109375" bestFit="1" customWidth="1"/>
    <col min="8456" max="8456" width="14.42578125" customWidth="1"/>
    <col min="8457" max="8457" width="4.7109375" bestFit="1" customWidth="1"/>
    <col min="8458" max="8458" width="14.7109375" bestFit="1" customWidth="1"/>
    <col min="8459" max="8459" width="4.7109375" bestFit="1" customWidth="1"/>
    <col min="8460" max="8460" width="14" bestFit="1" customWidth="1"/>
    <col min="8461" max="8461" width="4.7109375" bestFit="1" customWidth="1"/>
    <col min="8462" max="8462" width="14.140625" bestFit="1" customWidth="1"/>
    <col min="8463" max="8463" width="5.42578125" bestFit="1" customWidth="1"/>
    <col min="8705" max="8705" width="38.28515625" customWidth="1"/>
    <col min="8706" max="8706" width="16.5703125" bestFit="1" customWidth="1"/>
    <col min="8707" max="8707" width="13.140625" bestFit="1" customWidth="1"/>
    <col min="8708" max="8708" width="14.42578125" customWidth="1"/>
    <col min="8709" max="8709" width="5.7109375" bestFit="1" customWidth="1"/>
    <col min="8710" max="8710" width="15" customWidth="1"/>
    <col min="8711" max="8711" width="4.7109375" bestFit="1" customWidth="1"/>
    <col min="8712" max="8712" width="14.42578125" customWidth="1"/>
    <col min="8713" max="8713" width="4.7109375" bestFit="1" customWidth="1"/>
    <col min="8714" max="8714" width="14.7109375" bestFit="1" customWidth="1"/>
    <col min="8715" max="8715" width="4.7109375" bestFit="1" customWidth="1"/>
    <col min="8716" max="8716" width="14" bestFit="1" customWidth="1"/>
    <col min="8717" max="8717" width="4.7109375" bestFit="1" customWidth="1"/>
    <col min="8718" max="8718" width="14.140625" bestFit="1" customWidth="1"/>
    <col min="8719" max="8719" width="5.42578125" bestFit="1" customWidth="1"/>
    <col min="8961" max="8961" width="38.28515625" customWidth="1"/>
    <col min="8962" max="8962" width="16.5703125" bestFit="1" customWidth="1"/>
    <col min="8963" max="8963" width="13.140625" bestFit="1" customWidth="1"/>
    <col min="8964" max="8964" width="14.42578125" customWidth="1"/>
    <col min="8965" max="8965" width="5.7109375" bestFit="1" customWidth="1"/>
    <col min="8966" max="8966" width="15" customWidth="1"/>
    <col min="8967" max="8967" width="4.7109375" bestFit="1" customWidth="1"/>
    <col min="8968" max="8968" width="14.42578125" customWidth="1"/>
    <col min="8969" max="8969" width="4.7109375" bestFit="1" customWidth="1"/>
    <col min="8970" max="8970" width="14.7109375" bestFit="1" customWidth="1"/>
    <col min="8971" max="8971" width="4.7109375" bestFit="1" customWidth="1"/>
    <col min="8972" max="8972" width="14" bestFit="1" customWidth="1"/>
    <col min="8973" max="8973" width="4.7109375" bestFit="1" customWidth="1"/>
    <col min="8974" max="8974" width="14.140625" bestFit="1" customWidth="1"/>
    <col min="8975" max="8975" width="5.42578125" bestFit="1" customWidth="1"/>
    <col min="9217" max="9217" width="38.28515625" customWidth="1"/>
    <col min="9218" max="9218" width="16.5703125" bestFit="1" customWidth="1"/>
    <col min="9219" max="9219" width="13.140625" bestFit="1" customWidth="1"/>
    <col min="9220" max="9220" width="14.42578125" customWidth="1"/>
    <col min="9221" max="9221" width="5.7109375" bestFit="1" customWidth="1"/>
    <col min="9222" max="9222" width="15" customWidth="1"/>
    <col min="9223" max="9223" width="4.7109375" bestFit="1" customWidth="1"/>
    <col min="9224" max="9224" width="14.42578125" customWidth="1"/>
    <col min="9225" max="9225" width="4.7109375" bestFit="1" customWidth="1"/>
    <col min="9226" max="9226" width="14.7109375" bestFit="1" customWidth="1"/>
    <col min="9227" max="9227" width="4.7109375" bestFit="1" customWidth="1"/>
    <col min="9228" max="9228" width="14" bestFit="1" customWidth="1"/>
    <col min="9229" max="9229" width="4.7109375" bestFit="1" customWidth="1"/>
    <col min="9230" max="9230" width="14.140625" bestFit="1" customWidth="1"/>
    <col min="9231" max="9231" width="5.42578125" bestFit="1" customWidth="1"/>
    <col min="9473" max="9473" width="38.28515625" customWidth="1"/>
    <col min="9474" max="9474" width="16.5703125" bestFit="1" customWidth="1"/>
    <col min="9475" max="9475" width="13.140625" bestFit="1" customWidth="1"/>
    <col min="9476" max="9476" width="14.42578125" customWidth="1"/>
    <col min="9477" max="9477" width="5.7109375" bestFit="1" customWidth="1"/>
    <col min="9478" max="9478" width="15" customWidth="1"/>
    <col min="9479" max="9479" width="4.7109375" bestFit="1" customWidth="1"/>
    <col min="9480" max="9480" width="14.42578125" customWidth="1"/>
    <col min="9481" max="9481" width="4.7109375" bestFit="1" customWidth="1"/>
    <col min="9482" max="9482" width="14.7109375" bestFit="1" customWidth="1"/>
    <col min="9483" max="9483" width="4.7109375" bestFit="1" customWidth="1"/>
    <col min="9484" max="9484" width="14" bestFit="1" customWidth="1"/>
    <col min="9485" max="9485" width="4.7109375" bestFit="1" customWidth="1"/>
    <col min="9486" max="9486" width="14.140625" bestFit="1" customWidth="1"/>
    <col min="9487" max="9487" width="5.42578125" bestFit="1" customWidth="1"/>
    <col min="9729" max="9729" width="38.28515625" customWidth="1"/>
    <col min="9730" max="9730" width="16.5703125" bestFit="1" customWidth="1"/>
    <col min="9731" max="9731" width="13.140625" bestFit="1" customWidth="1"/>
    <col min="9732" max="9732" width="14.42578125" customWidth="1"/>
    <col min="9733" max="9733" width="5.7109375" bestFit="1" customWidth="1"/>
    <col min="9734" max="9734" width="15" customWidth="1"/>
    <col min="9735" max="9735" width="4.7109375" bestFit="1" customWidth="1"/>
    <col min="9736" max="9736" width="14.42578125" customWidth="1"/>
    <col min="9737" max="9737" width="4.7109375" bestFit="1" customWidth="1"/>
    <col min="9738" max="9738" width="14.7109375" bestFit="1" customWidth="1"/>
    <col min="9739" max="9739" width="4.7109375" bestFit="1" customWidth="1"/>
    <col min="9740" max="9740" width="14" bestFit="1" customWidth="1"/>
    <col min="9741" max="9741" width="4.7109375" bestFit="1" customWidth="1"/>
    <col min="9742" max="9742" width="14.140625" bestFit="1" customWidth="1"/>
    <col min="9743" max="9743" width="5.42578125" bestFit="1" customWidth="1"/>
    <col min="9985" max="9985" width="38.28515625" customWidth="1"/>
    <col min="9986" max="9986" width="16.5703125" bestFit="1" customWidth="1"/>
    <col min="9987" max="9987" width="13.140625" bestFit="1" customWidth="1"/>
    <col min="9988" max="9988" width="14.42578125" customWidth="1"/>
    <col min="9989" max="9989" width="5.7109375" bestFit="1" customWidth="1"/>
    <col min="9990" max="9990" width="15" customWidth="1"/>
    <col min="9991" max="9991" width="4.7109375" bestFit="1" customWidth="1"/>
    <col min="9992" max="9992" width="14.42578125" customWidth="1"/>
    <col min="9993" max="9993" width="4.7109375" bestFit="1" customWidth="1"/>
    <col min="9994" max="9994" width="14.7109375" bestFit="1" customWidth="1"/>
    <col min="9995" max="9995" width="4.7109375" bestFit="1" customWidth="1"/>
    <col min="9996" max="9996" width="14" bestFit="1" customWidth="1"/>
    <col min="9997" max="9997" width="4.7109375" bestFit="1" customWidth="1"/>
    <col min="9998" max="9998" width="14.140625" bestFit="1" customWidth="1"/>
    <col min="9999" max="9999" width="5.42578125" bestFit="1" customWidth="1"/>
    <col min="10241" max="10241" width="38.28515625" customWidth="1"/>
    <col min="10242" max="10242" width="16.5703125" bestFit="1" customWidth="1"/>
    <col min="10243" max="10243" width="13.140625" bestFit="1" customWidth="1"/>
    <col min="10244" max="10244" width="14.42578125" customWidth="1"/>
    <col min="10245" max="10245" width="5.7109375" bestFit="1" customWidth="1"/>
    <col min="10246" max="10246" width="15" customWidth="1"/>
    <col min="10247" max="10247" width="4.7109375" bestFit="1" customWidth="1"/>
    <col min="10248" max="10248" width="14.42578125" customWidth="1"/>
    <col min="10249" max="10249" width="4.7109375" bestFit="1" customWidth="1"/>
    <col min="10250" max="10250" width="14.7109375" bestFit="1" customWidth="1"/>
    <col min="10251" max="10251" width="4.7109375" bestFit="1" customWidth="1"/>
    <col min="10252" max="10252" width="14" bestFit="1" customWidth="1"/>
    <col min="10253" max="10253" width="4.7109375" bestFit="1" customWidth="1"/>
    <col min="10254" max="10254" width="14.140625" bestFit="1" customWidth="1"/>
    <col min="10255" max="10255" width="5.42578125" bestFit="1" customWidth="1"/>
    <col min="10497" max="10497" width="38.28515625" customWidth="1"/>
    <col min="10498" max="10498" width="16.5703125" bestFit="1" customWidth="1"/>
    <col min="10499" max="10499" width="13.140625" bestFit="1" customWidth="1"/>
    <col min="10500" max="10500" width="14.42578125" customWidth="1"/>
    <col min="10501" max="10501" width="5.7109375" bestFit="1" customWidth="1"/>
    <col min="10502" max="10502" width="15" customWidth="1"/>
    <col min="10503" max="10503" width="4.7109375" bestFit="1" customWidth="1"/>
    <col min="10504" max="10504" width="14.42578125" customWidth="1"/>
    <col min="10505" max="10505" width="4.7109375" bestFit="1" customWidth="1"/>
    <col min="10506" max="10506" width="14.7109375" bestFit="1" customWidth="1"/>
    <col min="10507" max="10507" width="4.7109375" bestFit="1" customWidth="1"/>
    <col min="10508" max="10508" width="14" bestFit="1" customWidth="1"/>
    <col min="10509" max="10509" width="4.7109375" bestFit="1" customWidth="1"/>
    <col min="10510" max="10510" width="14.140625" bestFit="1" customWidth="1"/>
    <col min="10511" max="10511" width="5.42578125" bestFit="1" customWidth="1"/>
    <col min="10753" max="10753" width="38.28515625" customWidth="1"/>
    <col min="10754" max="10754" width="16.5703125" bestFit="1" customWidth="1"/>
    <col min="10755" max="10755" width="13.140625" bestFit="1" customWidth="1"/>
    <col min="10756" max="10756" width="14.42578125" customWidth="1"/>
    <col min="10757" max="10757" width="5.7109375" bestFit="1" customWidth="1"/>
    <col min="10758" max="10758" width="15" customWidth="1"/>
    <col min="10759" max="10759" width="4.7109375" bestFit="1" customWidth="1"/>
    <col min="10760" max="10760" width="14.42578125" customWidth="1"/>
    <col min="10761" max="10761" width="4.7109375" bestFit="1" customWidth="1"/>
    <col min="10762" max="10762" width="14.7109375" bestFit="1" customWidth="1"/>
    <col min="10763" max="10763" width="4.7109375" bestFit="1" customWidth="1"/>
    <col min="10764" max="10764" width="14" bestFit="1" customWidth="1"/>
    <col min="10765" max="10765" width="4.7109375" bestFit="1" customWidth="1"/>
    <col min="10766" max="10766" width="14.140625" bestFit="1" customWidth="1"/>
    <col min="10767" max="10767" width="5.42578125" bestFit="1" customWidth="1"/>
    <col min="11009" max="11009" width="38.28515625" customWidth="1"/>
    <col min="11010" max="11010" width="16.5703125" bestFit="1" customWidth="1"/>
    <col min="11011" max="11011" width="13.140625" bestFit="1" customWidth="1"/>
    <col min="11012" max="11012" width="14.42578125" customWidth="1"/>
    <col min="11013" max="11013" width="5.7109375" bestFit="1" customWidth="1"/>
    <col min="11014" max="11014" width="15" customWidth="1"/>
    <col min="11015" max="11015" width="4.7109375" bestFit="1" customWidth="1"/>
    <col min="11016" max="11016" width="14.42578125" customWidth="1"/>
    <col min="11017" max="11017" width="4.7109375" bestFit="1" customWidth="1"/>
    <col min="11018" max="11018" width="14.7109375" bestFit="1" customWidth="1"/>
    <col min="11019" max="11019" width="4.7109375" bestFit="1" customWidth="1"/>
    <col min="11020" max="11020" width="14" bestFit="1" customWidth="1"/>
    <col min="11021" max="11021" width="4.7109375" bestFit="1" customWidth="1"/>
    <col min="11022" max="11022" width="14.140625" bestFit="1" customWidth="1"/>
    <col min="11023" max="11023" width="5.42578125" bestFit="1" customWidth="1"/>
    <col min="11265" max="11265" width="38.28515625" customWidth="1"/>
    <col min="11266" max="11266" width="16.5703125" bestFit="1" customWidth="1"/>
    <col min="11267" max="11267" width="13.140625" bestFit="1" customWidth="1"/>
    <col min="11268" max="11268" width="14.42578125" customWidth="1"/>
    <col min="11269" max="11269" width="5.7109375" bestFit="1" customWidth="1"/>
    <col min="11270" max="11270" width="15" customWidth="1"/>
    <col min="11271" max="11271" width="4.7109375" bestFit="1" customWidth="1"/>
    <col min="11272" max="11272" width="14.42578125" customWidth="1"/>
    <col min="11273" max="11273" width="4.7109375" bestFit="1" customWidth="1"/>
    <col min="11274" max="11274" width="14.7109375" bestFit="1" customWidth="1"/>
    <col min="11275" max="11275" width="4.7109375" bestFit="1" customWidth="1"/>
    <col min="11276" max="11276" width="14" bestFit="1" customWidth="1"/>
    <col min="11277" max="11277" width="4.7109375" bestFit="1" customWidth="1"/>
    <col min="11278" max="11278" width="14.140625" bestFit="1" customWidth="1"/>
    <col min="11279" max="11279" width="5.42578125" bestFit="1" customWidth="1"/>
    <col min="11521" max="11521" width="38.28515625" customWidth="1"/>
    <col min="11522" max="11522" width="16.5703125" bestFit="1" customWidth="1"/>
    <col min="11523" max="11523" width="13.140625" bestFit="1" customWidth="1"/>
    <col min="11524" max="11524" width="14.42578125" customWidth="1"/>
    <col min="11525" max="11525" width="5.7109375" bestFit="1" customWidth="1"/>
    <col min="11526" max="11526" width="15" customWidth="1"/>
    <col min="11527" max="11527" width="4.7109375" bestFit="1" customWidth="1"/>
    <col min="11528" max="11528" width="14.42578125" customWidth="1"/>
    <col min="11529" max="11529" width="4.7109375" bestFit="1" customWidth="1"/>
    <col min="11530" max="11530" width="14.7109375" bestFit="1" customWidth="1"/>
    <col min="11531" max="11531" width="4.7109375" bestFit="1" customWidth="1"/>
    <col min="11532" max="11532" width="14" bestFit="1" customWidth="1"/>
    <col min="11533" max="11533" width="4.7109375" bestFit="1" customWidth="1"/>
    <col min="11534" max="11534" width="14.140625" bestFit="1" customWidth="1"/>
    <col min="11535" max="11535" width="5.42578125" bestFit="1" customWidth="1"/>
    <col min="11777" max="11777" width="38.28515625" customWidth="1"/>
    <col min="11778" max="11778" width="16.5703125" bestFit="1" customWidth="1"/>
    <col min="11779" max="11779" width="13.140625" bestFit="1" customWidth="1"/>
    <col min="11780" max="11780" width="14.42578125" customWidth="1"/>
    <col min="11781" max="11781" width="5.7109375" bestFit="1" customWidth="1"/>
    <col min="11782" max="11782" width="15" customWidth="1"/>
    <col min="11783" max="11783" width="4.7109375" bestFit="1" customWidth="1"/>
    <col min="11784" max="11784" width="14.42578125" customWidth="1"/>
    <col min="11785" max="11785" width="4.7109375" bestFit="1" customWidth="1"/>
    <col min="11786" max="11786" width="14.7109375" bestFit="1" customWidth="1"/>
    <col min="11787" max="11787" width="4.7109375" bestFit="1" customWidth="1"/>
    <col min="11788" max="11788" width="14" bestFit="1" customWidth="1"/>
    <col min="11789" max="11789" width="4.7109375" bestFit="1" customWidth="1"/>
    <col min="11790" max="11790" width="14.140625" bestFit="1" customWidth="1"/>
    <col min="11791" max="11791" width="5.42578125" bestFit="1" customWidth="1"/>
    <col min="12033" max="12033" width="38.28515625" customWidth="1"/>
    <col min="12034" max="12034" width="16.5703125" bestFit="1" customWidth="1"/>
    <col min="12035" max="12035" width="13.140625" bestFit="1" customWidth="1"/>
    <col min="12036" max="12036" width="14.42578125" customWidth="1"/>
    <col min="12037" max="12037" width="5.7109375" bestFit="1" customWidth="1"/>
    <col min="12038" max="12038" width="15" customWidth="1"/>
    <col min="12039" max="12039" width="4.7109375" bestFit="1" customWidth="1"/>
    <col min="12040" max="12040" width="14.42578125" customWidth="1"/>
    <col min="12041" max="12041" width="4.7109375" bestFit="1" customWidth="1"/>
    <col min="12042" max="12042" width="14.7109375" bestFit="1" customWidth="1"/>
    <col min="12043" max="12043" width="4.7109375" bestFit="1" customWidth="1"/>
    <col min="12044" max="12044" width="14" bestFit="1" customWidth="1"/>
    <col min="12045" max="12045" width="4.7109375" bestFit="1" customWidth="1"/>
    <col min="12046" max="12046" width="14.140625" bestFit="1" customWidth="1"/>
    <col min="12047" max="12047" width="5.42578125" bestFit="1" customWidth="1"/>
    <col min="12289" max="12289" width="38.28515625" customWidth="1"/>
    <col min="12290" max="12290" width="16.5703125" bestFit="1" customWidth="1"/>
    <col min="12291" max="12291" width="13.140625" bestFit="1" customWidth="1"/>
    <col min="12292" max="12292" width="14.42578125" customWidth="1"/>
    <col min="12293" max="12293" width="5.7109375" bestFit="1" customWidth="1"/>
    <col min="12294" max="12294" width="15" customWidth="1"/>
    <col min="12295" max="12295" width="4.7109375" bestFit="1" customWidth="1"/>
    <col min="12296" max="12296" width="14.42578125" customWidth="1"/>
    <col min="12297" max="12297" width="4.7109375" bestFit="1" customWidth="1"/>
    <col min="12298" max="12298" width="14.7109375" bestFit="1" customWidth="1"/>
    <col min="12299" max="12299" width="4.7109375" bestFit="1" customWidth="1"/>
    <col min="12300" max="12300" width="14" bestFit="1" customWidth="1"/>
    <col min="12301" max="12301" width="4.7109375" bestFit="1" customWidth="1"/>
    <col min="12302" max="12302" width="14.140625" bestFit="1" customWidth="1"/>
    <col min="12303" max="12303" width="5.42578125" bestFit="1" customWidth="1"/>
    <col min="12545" max="12545" width="38.28515625" customWidth="1"/>
    <col min="12546" max="12546" width="16.5703125" bestFit="1" customWidth="1"/>
    <col min="12547" max="12547" width="13.140625" bestFit="1" customWidth="1"/>
    <col min="12548" max="12548" width="14.42578125" customWidth="1"/>
    <col min="12549" max="12549" width="5.7109375" bestFit="1" customWidth="1"/>
    <col min="12550" max="12550" width="15" customWidth="1"/>
    <col min="12551" max="12551" width="4.7109375" bestFit="1" customWidth="1"/>
    <col min="12552" max="12552" width="14.42578125" customWidth="1"/>
    <col min="12553" max="12553" width="4.7109375" bestFit="1" customWidth="1"/>
    <col min="12554" max="12554" width="14.7109375" bestFit="1" customWidth="1"/>
    <col min="12555" max="12555" width="4.7109375" bestFit="1" customWidth="1"/>
    <col min="12556" max="12556" width="14" bestFit="1" customWidth="1"/>
    <col min="12557" max="12557" width="4.7109375" bestFit="1" customWidth="1"/>
    <col min="12558" max="12558" width="14.140625" bestFit="1" customWidth="1"/>
    <col min="12559" max="12559" width="5.42578125" bestFit="1" customWidth="1"/>
    <col min="12801" max="12801" width="38.28515625" customWidth="1"/>
    <col min="12802" max="12802" width="16.5703125" bestFit="1" customWidth="1"/>
    <col min="12803" max="12803" width="13.140625" bestFit="1" customWidth="1"/>
    <col min="12804" max="12804" width="14.42578125" customWidth="1"/>
    <col min="12805" max="12805" width="5.7109375" bestFit="1" customWidth="1"/>
    <col min="12806" max="12806" width="15" customWidth="1"/>
    <col min="12807" max="12807" width="4.7109375" bestFit="1" customWidth="1"/>
    <col min="12808" max="12808" width="14.42578125" customWidth="1"/>
    <col min="12809" max="12809" width="4.7109375" bestFit="1" customWidth="1"/>
    <col min="12810" max="12810" width="14.7109375" bestFit="1" customWidth="1"/>
    <col min="12811" max="12811" width="4.7109375" bestFit="1" customWidth="1"/>
    <col min="12812" max="12812" width="14" bestFit="1" customWidth="1"/>
    <col min="12813" max="12813" width="4.7109375" bestFit="1" customWidth="1"/>
    <col min="12814" max="12814" width="14.140625" bestFit="1" customWidth="1"/>
    <col min="12815" max="12815" width="5.42578125" bestFit="1" customWidth="1"/>
    <col min="13057" max="13057" width="38.28515625" customWidth="1"/>
    <col min="13058" max="13058" width="16.5703125" bestFit="1" customWidth="1"/>
    <col min="13059" max="13059" width="13.140625" bestFit="1" customWidth="1"/>
    <col min="13060" max="13060" width="14.42578125" customWidth="1"/>
    <col min="13061" max="13061" width="5.7109375" bestFit="1" customWidth="1"/>
    <col min="13062" max="13062" width="15" customWidth="1"/>
    <col min="13063" max="13063" width="4.7109375" bestFit="1" customWidth="1"/>
    <col min="13064" max="13064" width="14.42578125" customWidth="1"/>
    <col min="13065" max="13065" width="4.7109375" bestFit="1" customWidth="1"/>
    <col min="13066" max="13066" width="14.7109375" bestFit="1" customWidth="1"/>
    <col min="13067" max="13067" width="4.7109375" bestFit="1" customWidth="1"/>
    <col min="13068" max="13068" width="14" bestFit="1" customWidth="1"/>
    <col min="13069" max="13069" width="4.7109375" bestFit="1" customWidth="1"/>
    <col min="13070" max="13070" width="14.140625" bestFit="1" customWidth="1"/>
    <col min="13071" max="13071" width="5.42578125" bestFit="1" customWidth="1"/>
    <col min="13313" max="13313" width="38.28515625" customWidth="1"/>
    <col min="13314" max="13314" width="16.5703125" bestFit="1" customWidth="1"/>
    <col min="13315" max="13315" width="13.140625" bestFit="1" customWidth="1"/>
    <col min="13316" max="13316" width="14.42578125" customWidth="1"/>
    <col min="13317" max="13317" width="5.7109375" bestFit="1" customWidth="1"/>
    <col min="13318" max="13318" width="15" customWidth="1"/>
    <col min="13319" max="13319" width="4.7109375" bestFit="1" customWidth="1"/>
    <col min="13320" max="13320" width="14.42578125" customWidth="1"/>
    <col min="13321" max="13321" width="4.7109375" bestFit="1" customWidth="1"/>
    <col min="13322" max="13322" width="14.7109375" bestFit="1" customWidth="1"/>
    <col min="13323" max="13323" width="4.7109375" bestFit="1" customWidth="1"/>
    <col min="13324" max="13324" width="14" bestFit="1" customWidth="1"/>
    <col min="13325" max="13325" width="4.7109375" bestFit="1" customWidth="1"/>
    <col min="13326" max="13326" width="14.140625" bestFit="1" customWidth="1"/>
    <col min="13327" max="13327" width="5.42578125" bestFit="1" customWidth="1"/>
    <col min="13569" max="13569" width="38.28515625" customWidth="1"/>
    <col min="13570" max="13570" width="16.5703125" bestFit="1" customWidth="1"/>
    <col min="13571" max="13571" width="13.140625" bestFit="1" customWidth="1"/>
    <col min="13572" max="13572" width="14.42578125" customWidth="1"/>
    <col min="13573" max="13573" width="5.7109375" bestFit="1" customWidth="1"/>
    <col min="13574" max="13574" width="15" customWidth="1"/>
    <col min="13575" max="13575" width="4.7109375" bestFit="1" customWidth="1"/>
    <col min="13576" max="13576" width="14.42578125" customWidth="1"/>
    <col min="13577" max="13577" width="4.7109375" bestFit="1" customWidth="1"/>
    <col min="13578" max="13578" width="14.7109375" bestFit="1" customWidth="1"/>
    <col min="13579" max="13579" width="4.7109375" bestFit="1" customWidth="1"/>
    <col min="13580" max="13580" width="14" bestFit="1" customWidth="1"/>
    <col min="13581" max="13581" width="4.7109375" bestFit="1" customWidth="1"/>
    <col min="13582" max="13582" width="14.140625" bestFit="1" customWidth="1"/>
    <col min="13583" max="13583" width="5.42578125" bestFit="1" customWidth="1"/>
    <col min="13825" max="13825" width="38.28515625" customWidth="1"/>
    <col min="13826" max="13826" width="16.5703125" bestFit="1" customWidth="1"/>
    <col min="13827" max="13827" width="13.140625" bestFit="1" customWidth="1"/>
    <col min="13828" max="13828" width="14.42578125" customWidth="1"/>
    <col min="13829" max="13829" width="5.7109375" bestFit="1" customWidth="1"/>
    <col min="13830" max="13830" width="15" customWidth="1"/>
    <col min="13831" max="13831" width="4.7109375" bestFit="1" customWidth="1"/>
    <col min="13832" max="13832" width="14.42578125" customWidth="1"/>
    <col min="13833" max="13833" width="4.7109375" bestFit="1" customWidth="1"/>
    <col min="13834" max="13834" width="14.7109375" bestFit="1" customWidth="1"/>
    <col min="13835" max="13835" width="4.7109375" bestFit="1" customWidth="1"/>
    <col min="13836" max="13836" width="14" bestFit="1" customWidth="1"/>
    <col min="13837" max="13837" width="4.7109375" bestFit="1" customWidth="1"/>
    <col min="13838" max="13838" width="14.140625" bestFit="1" customWidth="1"/>
    <col min="13839" max="13839" width="5.42578125" bestFit="1" customWidth="1"/>
    <col min="14081" max="14081" width="38.28515625" customWidth="1"/>
    <col min="14082" max="14082" width="16.5703125" bestFit="1" customWidth="1"/>
    <col min="14083" max="14083" width="13.140625" bestFit="1" customWidth="1"/>
    <col min="14084" max="14084" width="14.42578125" customWidth="1"/>
    <col min="14085" max="14085" width="5.7109375" bestFit="1" customWidth="1"/>
    <col min="14086" max="14086" width="15" customWidth="1"/>
    <col min="14087" max="14087" width="4.7109375" bestFit="1" customWidth="1"/>
    <col min="14088" max="14088" width="14.42578125" customWidth="1"/>
    <col min="14089" max="14089" width="4.7109375" bestFit="1" customWidth="1"/>
    <col min="14090" max="14090" width="14.7109375" bestFit="1" customWidth="1"/>
    <col min="14091" max="14091" width="4.7109375" bestFit="1" customWidth="1"/>
    <col min="14092" max="14092" width="14" bestFit="1" customWidth="1"/>
    <col min="14093" max="14093" width="4.7109375" bestFit="1" customWidth="1"/>
    <col min="14094" max="14094" width="14.140625" bestFit="1" customWidth="1"/>
    <col min="14095" max="14095" width="5.42578125" bestFit="1" customWidth="1"/>
    <col min="14337" max="14337" width="38.28515625" customWidth="1"/>
    <col min="14338" max="14338" width="16.5703125" bestFit="1" customWidth="1"/>
    <col min="14339" max="14339" width="13.140625" bestFit="1" customWidth="1"/>
    <col min="14340" max="14340" width="14.42578125" customWidth="1"/>
    <col min="14341" max="14341" width="5.7109375" bestFit="1" customWidth="1"/>
    <col min="14342" max="14342" width="15" customWidth="1"/>
    <col min="14343" max="14343" width="4.7109375" bestFit="1" customWidth="1"/>
    <col min="14344" max="14344" width="14.42578125" customWidth="1"/>
    <col min="14345" max="14345" width="4.7109375" bestFit="1" customWidth="1"/>
    <col min="14346" max="14346" width="14.7109375" bestFit="1" customWidth="1"/>
    <col min="14347" max="14347" width="4.7109375" bestFit="1" customWidth="1"/>
    <col min="14348" max="14348" width="14" bestFit="1" customWidth="1"/>
    <col min="14349" max="14349" width="4.7109375" bestFit="1" customWidth="1"/>
    <col min="14350" max="14350" width="14.140625" bestFit="1" customWidth="1"/>
    <col min="14351" max="14351" width="5.42578125" bestFit="1" customWidth="1"/>
    <col min="14593" max="14593" width="38.28515625" customWidth="1"/>
    <col min="14594" max="14594" width="16.5703125" bestFit="1" customWidth="1"/>
    <col min="14595" max="14595" width="13.140625" bestFit="1" customWidth="1"/>
    <col min="14596" max="14596" width="14.42578125" customWidth="1"/>
    <col min="14597" max="14597" width="5.7109375" bestFit="1" customWidth="1"/>
    <col min="14598" max="14598" width="15" customWidth="1"/>
    <col min="14599" max="14599" width="4.7109375" bestFit="1" customWidth="1"/>
    <col min="14600" max="14600" width="14.42578125" customWidth="1"/>
    <col min="14601" max="14601" width="4.7109375" bestFit="1" customWidth="1"/>
    <col min="14602" max="14602" width="14.7109375" bestFit="1" customWidth="1"/>
    <col min="14603" max="14603" width="4.7109375" bestFit="1" customWidth="1"/>
    <col min="14604" max="14604" width="14" bestFit="1" customWidth="1"/>
    <col min="14605" max="14605" width="4.7109375" bestFit="1" customWidth="1"/>
    <col min="14606" max="14606" width="14.140625" bestFit="1" customWidth="1"/>
    <col min="14607" max="14607" width="5.42578125" bestFit="1" customWidth="1"/>
    <col min="14849" max="14849" width="38.28515625" customWidth="1"/>
    <col min="14850" max="14850" width="16.5703125" bestFit="1" customWidth="1"/>
    <col min="14851" max="14851" width="13.140625" bestFit="1" customWidth="1"/>
    <col min="14852" max="14852" width="14.42578125" customWidth="1"/>
    <col min="14853" max="14853" width="5.7109375" bestFit="1" customWidth="1"/>
    <col min="14854" max="14854" width="15" customWidth="1"/>
    <col min="14855" max="14855" width="4.7109375" bestFit="1" customWidth="1"/>
    <col min="14856" max="14856" width="14.42578125" customWidth="1"/>
    <col min="14857" max="14857" width="4.7109375" bestFit="1" customWidth="1"/>
    <col min="14858" max="14858" width="14.7109375" bestFit="1" customWidth="1"/>
    <col min="14859" max="14859" width="4.7109375" bestFit="1" customWidth="1"/>
    <col min="14860" max="14860" width="14" bestFit="1" customWidth="1"/>
    <col min="14861" max="14861" width="4.7109375" bestFit="1" customWidth="1"/>
    <col min="14862" max="14862" width="14.140625" bestFit="1" customWidth="1"/>
    <col min="14863" max="14863" width="5.42578125" bestFit="1" customWidth="1"/>
    <col min="15105" max="15105" width="38.28515625" customWidth="1"/>
    <col min="15106" max="15106" width="16.5703125" bestFit="1" customWidth="1"/>
    <col min="15107" max="15107" width="13.140625" bestFit="1" customWidth="1"/>
    <col min="15108" max="15108" width="14.42578125" customWidth="1"/>
    <col min="15109" max="15109" width="5.7109375" bestFit="1" customWidth="1"/>
    <col min="15110" max="15110" width="15" customWidth="1"/>
    <col min="15111" max="15111" width="4.7109375" bestFit="1" customWidth="1"/>
    <col min="15112" max="15112" width="14.42578125" customWidth="1"/>
    <col min="15113" max="15113" width="4.7109375" bestFit="1" customWidth="1"/>
    <col min="15114" max="15114" width="14.7109375" bestFit="1" customWidth="1"/>
    <col min="15115" max="15115" width="4.7109375" bestFit="1" customWidth="1"/>
    <col min="15116" max="15116" width="14" bestFit="1" customWidth="1"/>
    <col min="15117" max="15117" width="4.7109375" bestFit="1" customWidth="1"/>
    <col min="15118" max="15118" width="14.140625" bestFit="1" customWidth="1"/>
    <col min="15119" max="15119" width="5.42578125" bestFit="1" customWidth="1"/>
    <col min="15361" max="15361" width="38.28515625" customWidth="1"/>
    <col min="15362" max="15362" width="16.5703125" bestFit="1" customWidth="1"/>
    <col min="15363" max="15363" width="13.140625" bestFit="1" customWidth="1"/>
    <col min="15364" max="15364" width="14.42578125" customWidth="1"/>
    <col min="15365" max="15365" width="5.7109375" bestFit="1" customWidth="1"/>
    <col min="15366" max="15366" width="15" customWidth="1"/>
    <col min="15367" max="15367" width="4.7109375" bestFit="1" customWidth="1"/>
    <col min="15368" max="15368" width="14.42578125" customWidth="1"/>
    <col min="15369" max="15369" width="4.7109375" bestFit="1" customWidth="1"/>
    <col min="15370" max="15370" width="14.7109375" bestFit="1" customWidth="1"/>
    <col min="15371" max="15371" width="4.7109375" bestFit="1" customWidth="1"/>
    <col min="15372" max="15372" width="14" bestFit="1" customWidth="1"/>
    <col min="15373" max="15373" width="4.7109375" bestFit="1" customWidth="1"/>
    <col min="15374" max="15374" width="14.140625" bestFit="1" customWidth="1"/>
    <col min="15375" max="15375" width="5.42578125" bestFit="1" customWidth="1"/>
    <col min="15617" max="15617" width="38.28515625" customWidth="1"/>
    <col min="15618" max="15618" width="16.5703125" bestFit="1" customWidth="1"/>
    <col min="15619" max="15619" width="13.140625" bestFit="1" customWidth="1"/>
    <col min="15620" max="15620" width="14.42578125" customWidth="1"/>
    <col min="15621" max="15621" width="5.7109375" bestFit="1" customWidth="1"/>
    <col min="15622" max="15622" width="15" customWidth="1"/>
    <col min="15623" max="15623" width="4.7109375" bestFit="1" customWidth="1"/>
    <col min="15624" max="15624" width="14.42578125" customWidth="1"/>
    <col min="15625" max="15625" width="4.7109375" bestFit="1" customWidth="1"/>
    <col min="15626" max="15626" width="14.7109375" bestFit="1" customWidth="1"/>
    <col min="15627" max="15627" width="4.7109375" bestFit="1" customWidth="1"/>
    <col min="15628" max="15628" width="14" bestFit="1" customWidth="1"/>
    <col min="15629" max="15629" width="4.7109375" bestFit="1" customWidth="1"/>
    <col min="15630" max="15630" width="14.140625" bestFit="1" customWidth="1"/>
    <col min="15631" max="15631" width="5.42578125" bestFit="1" customWidth="1"/>
    <col min="15873" max="15873" width="38.28515625" customWidth="1"/>
    <col min="15874" max="15874" width="16.5703125" bestFit="1" customWidth="1"/>
    <col min="15875" max="15875" width="13.140625" bestFit="1" customWidth="1"/>
    <col min="15876" max="15876" width="14.42578125" customWidth="1"/>
    <col min="15877" max="15877" width="5.7109375" bestFit="1" customWidth="1"/>
    <col min="15878" max="15878" width="15" customWidth="1"/>
    <col min="15879" max="15879" width="4.7109375" bestFit="1" customWidth="1"/>
    <col min="15880" max="15880" width="14.42578125" customWidth="1"/>
    <col min="15881" max="15881" width="4.7109375" bestFit="1" customWidth="1"/>
    <col min="15882" max="15882" width="14.7109375" bestFit="1" customWidth="1"/>
    <col min="15883" max="15883" width="4.7109375" bestFit="1" customWidth="1"/>
    <col min="15884" max="15884" width="14" bestFit="1" customWidth="1"/>
    <col min="15885" max="15885" width="4.7109375" bestFit="1" customWidth="1"/>
    <col min="15886" max="15886" width="14.140625" bestFit="1" customWidth="1"/>
    <col min="15887" max="15887" width="5.42578125" bestFit="1" customWidth="1"/>
    <col min="16129" max="16129" width="38.28515625" customWidth="1"/>
    <col min="16130" max="16130" width="16.5703125" bestFit="1" customWidth="1"/>
    <col min="16131" max="16131" width="13.140625" bestFit="1" customWidth="1"/>
    <col min="16132" max="16132" width="14.42578125" customWidth="1"/>
    <col min="16133" max="16133" width="5.7109375" bestFit="1" customWidth="1"/>
    <col min="16134" max="16134" width="15" customWidth="1"/>
    <col min="16135" max="16135" width="4.7109375" bestFit="1" customWidth="1"/>
    <col min="16136" max="16136" width="14.42578125" customWidth="1"/>
    <col min="16137" max="16137" width="4.7109375" bestFit="1" customWidth="1"/>
    <col min="16138" max="16138" width="14.7109375" bestFit="1" customWidth="1"/>
    <col min="16139" max="16139" width="4.7109375" bestFit="1" customWidth="1"/>
    <col min="16140" max="16140" width="14" bestFit="1" customWidth="1"/>
    <col min="16141" max="16141" width="4.7109375" bestFit="1" customWidth="1"/>
    <col min="16142" max="16142" width="14.140625" bestFit="1" customWidth="1"/>
    <col min="16143" max="16143" width="5.42578125" bestFit="1" customWidth="1"/>
  </cols>
  <sheetData>
    <row r="6" spans="1:16" ht="15.75" thickBot="1" x14ac:dyDescent="0.3"/>
    <row r="7" spans="1:16" ht="18.75" thickBot="1" x14ac:dyDescent="0.3">
      <c r="A7" s="519" t="s">
        <v>8604</v>
      </c>
      <c r="B7" s="520"/>
      <c r="C7" s="520"/>
      <c r="D7" s="520"/>
      <c r="E7" s="520"/>
      <c r="F7" s="520"/>
      <c r="G7" s="520"/>
      <c r="H7" s="520"/>
      <c r="I7" s="520"/>
      <c r="J7" s="520"/>
      <c r="K7" s="520"/>
      <c r="L7" s="520"/>
      <c r="M7" s="520"/>
      <c r="N7" s="520"/>
      <c r="O7" s="520"/>
      <c r="P7" s="521"/>
    </row>
    <row r="8" spans="1:16" ht="18.75" thickBot="1" x14ac:dyDescent="0.3">
      <c r="A8" s="522"/>
      <c r="B8" s="522"/>
      <c r="C8" s="522"/>
      <c r="D8" s="522"/>
      <c r="E8" s="522"/>
      <c r="F8" s="522"/>
      <c r="G8" s="522"/>
      <c r="H8" s="522"/>
      <c r="I8" s="522"/>
      <c r="J8" s="522"/>
      <c r="K8" s="522"/>
      <c r="L8" s="522"/>
      <c r="M8" s="522"/>
      <c r="N8" s="522"/>
      <c r="O8" s="522"/>
      <c r="P8" s="522"/>
    </row>
    <row r="9" spans="1:16" ht="22.5" customHeight="1" x14ac:dyDescent="0.25">
      <c r="A9" s="523" t="s">
        <v>8605</v>
      </c>
      <c r="B9" s="524" t="str">
        <f>Planilha_Orçamentária!A3</f>
        <v>OBRA: Pavimentação das vias - Avenida Nossa Senhora do Amparo - Rua Natal Pitarello - Rua André Brambilla Vaccari</v>
      </c>
      <c r="C9" s="525"/>
      <c r="D9" s="525"/>
      <c r="E9" s="525"/>
      <c r="F9" s="525"/>
      <c r="G9" s="525"/>
      <c r="H9" s="525"/>
      <c r="I9" s="525"/>
      <c r="J9" s="525"/>
      <c r="K9" s="525"/>
      <c r="L9" s="525"/>
      <c r="M9" s="525"/>
      <c r="N9" s="525"/>
      <c r="O9" s="525"/>
      <c r="P9" s="526"/>
    </row>
    <row r="10" spans="1:16" ht="16.5" thickBot="1" x14ac:dyDescent="0.3">
      <c r="A10" s="527"/>
      <c r="B10" s="528"/>
      <c r="C10" s="529"/>
      <c r="D10" s="529"/>
      <c r="E10" s="529"/>
      <c r="F10" s="529"/>
      <c r="G10" s="529"/>
      <c r="H10" s="529"/>
      <c r="L10" s="517"/>
      <c r="M10" s="518"/>
      <c r="N10" s="517"/>
      <c r="O10" s="518"/>
      <c r="P10" s="517"/>
    </row>
    <row r="11" spans="1:16" ht="15.75" x14ac:dyDescent="0.25">
      <c r="A11" s="530" t="s">
        <v>8621</v>
      </c>
      <c r="B11" s="531"/>
      <c r="C11" s="531"/>
      <c r="D11" s="531"/>
      <c r="E11" s="531"/>
      <c r="F11" s="531"/>
      <c r="G11" s="588" t="s">
        <v>8606</v>
      </c>
      <c r="H11" s="590">
        <f>BDI!C22</f>
        <v>0.25004485941278043</v>
      </c>
      <c r="I11" s="591"/>
      <c r="L11" s="517"/>
      <c r="M11" s="518"/>
      <c r="N11" s="517"/>
      <c r="O11" s="518"/>
      <c r="P11" s="517"/>
    </row>
    <row r="12" spans="1:16" ht="16.5" thickBot="1" x14ac:dyDescent="0.3">
      <c r="A12" s="532" t="s">
        <v>8622</v>
      </c>
      <c r="B12" s="533"/>
      <c r="C12" s="533"/>
      <c r="D12" s="533"/>
      <c r="E12" s="533"/>
      <c r="F12" s="533"/>
      <c r="G12" s="589"/>
      <c r="H12" s="592"/>
      <c r="I12" s="593"/>
      <c r="L12" s="517"/>
      <c r="M12" s="518"/>
      <c r="N12" s="517"/>
      <c r="O12" s="518"/>
      <c r="P12" s="517"/>
    </row>
    <row r="13" spans="1:16" ht="15.75" thickBot="1" x14ac:dyDescent="0.3">
      <c r="A13" s="534"/>
      <c r="B13" s="535"/>
      <c r="C13" s="536"/>
      <c r="D13" s="534"/>
      <c r="E13" s="534"/>
      <c r="F13" s="537"/>
      <c r="G13" s="536"/>
      <c r="H13" s="536"/>
      <c r="I13" s="534"/>
      <c r="J13" s="517"/>
      <c r="K13" s="534"/>
      <c r="L13" s="517"/>
      <c r="M13" s="538"/>
      <c r="N13" s="517"/>
      <c r="O13" s="539"/>
      <c r="P13" s="517"/>
    </row>
    <row r="14" spans="1:16" x14ac:dyDescent="0.25">
      <c r="A14" s="540" t="s">
        <v>8607</v>
      </c>
      <c r="B14" s="541" t="s">
        <v>8608</v>
      </c>
      <c r="C14" s="542" t="s">
        <v>8609</v>
      </c>
      <c r="D14" s="543" t="s">
        <v>8610</v>
      </c>
      <c r="E14" s="544" t="s">
        <v>8611</v>
      </c>
      <c r="F14" s="545"/>
      <c r="G14" s="544" t="s">
        <v>8612</v>
      </c>
      <c r="H14" s="545"/>
      <c r="I14" s="544" t="s">
        <v>8613</v>
      </c>
      <c r="J14" s="545"/>
      <c r="K14" s="544" t="s">
        <v>8614</v>
      </c>
      <c r="L14" s="545"/>
      <c r="M14" s="544" t="s">
        <v>8615</v>
      </c>
      <c r="N14" s="545"/>
      <c r="O14" s="544" t="s">
        <v>8616</v>
      </c>
      <c r="P14" s="546"/>
    </row>
    <row r="15" spans="1:16" ht="26.25" x14ac:dyDescent="0.25">
      <c r="A15" s="547">
        <v>1</v>
      </c>
      <c r="B15" s="548" t="str">
        <f>Planilha_Orçamentária!D7</f>
        <v xml:space="preserve">Avenida Nossa Senhora do  Amparo, n°0 - Chácara Bocaina </v>
      </c>
      <c r="C15" s="594">
        <f>Planilha_Orçamentária!I7</f>
        <v>1071632.7200000002</v>
      </c>
      <c r="D15" s="595">
        <f>C15/C$21</f>
        <v>0.25692087650172335</v>
      </c>
      <c r="E15" s="596">
        <f>F15*C15</f>
        <v>107163.27200000003</v>
      </c>
      <c r="F15" s="597">
        <v>0.1</v>
      </c>
      <c r="G15" s="596">
        <f>H15*C15</f>
        <v>321489.81600000005</v>
      </c>
      <c r="H15" s="597">
        <v>0.3</v>
      </c>
      <c r="I15" s="596">
        <f>J15*C15</f>
        <v>214326.54400000005</v>
      </c>
      <c r="J15" s="597">
        <v>0.2</v>
      </c>
      <c r="K15" s="596">
        <f>L15*C15</f>
        <v>214326.54400000005</v>
      </c>
      <c r="L15" s="597">
        <v>0.2</v>
      </c>
      <c r="M15" s="596">
        <f>N15*C15</f>
        <v>107163.27200000003</v>
      </c>
      <c r="N15" s="597">
        <v>0.1</v>
      </c>
      <c r="O15" s="596">
        <f>P15*C15</f>
        <v>107163.27200000003</v>
      </c>
      <c r="P15" s="598">
        <v>0.1</v>
      </c>
    </row>
    <row r="16" spans="1:16" x14ac:dyDescent="0.25">
      <c r="A16" s="547"/>
      <c r="B16" s="548"/>
      <c r="C16" s="549"/>
      <c r="D16" s="550"/>
      <c r="E16" s="551"/>
      <c r="F16" s="552"/>
      <c r="G16" s="551"/>
      <c r="H16" s="552"/>
      <c r="I16" s="551"/>
      <c r="J16" s="552"/>
      <c r="K16" s="551"/>
      <c r="L16" s="552"/>
      <c r="M16" s="551"/>
      <c r="N16" s="552"/>
      <c r="O16" s="551"/>
      <c r="P16" s="553"/>
    </row>
    <row r="17" spans="1:16" ht="26.25" x14ac:dyDescent="0.25">
      <c r="A17" s="547">
        <v>2</v>
      </c>
      <c r="B17" s="548" t="str">
        <f>Planilha_Orçamentária!D35</f>
        <v>Rua Natal Pitarello -  Jardim Serra das Estâncias</v>
      </c>
      <c r="C17" s="594">
        <f>Planilha_Orçamentária!I35</f>
        <v>1605724.5900000005</v>
      </c>
      <c r="D17" s="595">
        <f>C17/C$21</f>
        <v>0.38496787321235437</v>
      </c>
      <c r="E17" s="596">
        <f>F17*C17</f>
        <v>160572.45900000006</v>
      </c>
      <c r="F17" s="597">
        <v>0.1</v>
      </c>
      <c r="G17" s="596">
        <f>H17*C17</f>
        <v>481717.37700000015</v>
      </c>
      <c r="H17" s="597">
        <v>0.3</v>
      </c>
      <c r="I17" s="596">
        <f>J17*C17</f>
        <v>321144.91800000012</v>
      </c>
      <c r="J17" s="597">
        <v>0.2</v>
      </c>
      <c r="K17" s="596">
        <f>L17*C17</f>
        <v>321144.91800000012</v>
      </c>
      <c r="L17" s="597">
        <v>0.2</v>
      </c>
      <c r="M17" s="596">
        <f>N17*C17</f>
        <v>160572.45900000006</v>
      </c>
      <c r="N17" s="597">
        <v>0.1</v>
      </c>
      <c r="O17" s="596">
        <f>P17*C17</f>
        <v>160572.45900000006</v>
      </c>
      <c r="P17" s="598">
        <v>0.1</v>
      </c>
    </row>
    <row r="18" spans="1:16" x14ac:dyDescent="0.25">
      <c r="A18" s="547"/>
      <c r="B18" s="548"/>
      <c r="C18" s="549"/>
      <c r="D18" s="550"/>
      <c r="E18" s="554"/>
      <c r="F18" s="552"/>
      <c r="G18" s="551"/>
      <c r="H18" s="552"/>
      <c r="I18" s="551"/>
      <c r="J18" s="552"/>
      <c r="K18" s="551"/>
      <c r="L18" s="552"/>
      <c r="M18" s="551"/>
      <c r="N18" s="552"/>
      <c r="O18" s="554"/>
      <c r="P18" s="553"/>
    </row>
    <row r="19" spans="1:16" ht="26.25" x14ac:dyDescent="0.25">
      <c r="A19" s="547">
        <v>3</v>
      </c>
      <c r="B19" s="548" t="str">
        <f>Planilha_Orçamentária!D64</f>
        <v xml:space="preserve"> Rua André Brambilla Vaccari -Recanto HAYDEE</v>
      </c>
      <c r="C19" s="594">
        <f>Planilha_Orçamentária!I64</f>
        <v>1493703.9699999997</v>
      </c>
      <c r="D19" s="595">
        <f>C19/C$21</f>
        <v>0.35811125028592233</v>
      </c>
      <c r="E19" s="596">
        <f>F19*C19</f>
        <v>149370.39699999997</v>
      </c>
      <c r="F19" s="597">
        <v>0.1</v>
      </c>
      <c r="G19" s="596">
        <f>H19*C19</f>
        <v>448111.19099999993</v>
      </c>
      <c r="H19" s="597">
        <v>0.3</v>
      </c>
      <c r="I19" s="596">
        <f>J19*C19</f>
        <v>298740.79399999994</v>
      </c>
      <c r="J19" s="597">
        <v>0.2</v>
      </c>
      <c r="K19" s="596">
        <f>L19*C19</f>
        <v>298740.79399999994</v>
      </c>
      <c r="L19" s="597">
        <v>0.2</v>
      </c>
      <c r="M19" s="596">
        <f>N19*C19</f>
        <v>149370.39699999997</v>
      </c>
      <c r="N19" s="597">
        <v>0.1</v>
      </c>
      <c r="O19" s="596">
        <f>P19*C19</f>
        <v>149370.39699999997</v>
      </c>
      <c r="P19" s="598">
        <v>0.1</v>
      </c>
    </row>
    <row r="20" spans="1:16" ht="15.75" thickBot="1" x14ac:dyDescent="0.3">
      <c r="A20" s="547"/>
      <c r="B20" s="548"/>
      <c r="C20" s="549"/>
      <c r="D20" s="550"/>
      <c r="E20" s="554"/>
      <c r="F20" s="552"/>
      <c r="G20" s="554"/>
      <c r="H20" s="555"/>
      <c r="I20" s="554"/>
      <c r="J20" s="555"/>
      <c r="K20" s="551"/>
      <c r="L20" s="555"/>
      <c r="M20" s="551"/>
      <c r="N20" s="555"/>
      <c r="O20" s="554"/>
      <c r="P20" s="556"/>
    </row>
    <row r="21" spans="1:16" x14ac:dyDescent="0.25">
      <c r="A21" s="557"/>
      <c r="B21" s="558" t="s">
        <v>8407</v>
      </c>
      <c r="C21" s="559">
        <f>SUM(C15:C20)</f>
        <v>4171061.2800000003</v>
      </c>
      <c r="D21" s="560">
        <f>SUM(D15:D20)</f>
        <v>1</v>
      </c>
      <c r="E21" s="561">
        <f>SUM(E15:E20)</f>
        <v>417106.12800000003</v>
      </c>
      <c r="F21" s="562">
        <f>E21/C21</f>
        <v>0.1</v>
      </c>
      <c r="G21" s="561">
        <f>SUM(G15:G20)</f>
        <v>1251318.3840000001</v>
      </c>
      <c r="H21" s="562">
        <f>G21/C21</f>
        <v>0.3</v>
      </c>
      <c r="I21" s="561">
        <f>SUM(I15:I20)</f>
        <v>834212.25600000005</v>
      </c>
      <c r="J21" s="562">
        <f>I21/$C21</f>
        <v>0.2</v>
      </c>
      <c r="K21" s="561">
        <f>SUM(K15:K20)</f>
        <v>834212.25600000005</v>
      </c>
      <c r="L21" s="562">
        <f>K21/$C21</f>
        <v>0.2</v>
      </c>
      <c r="M21" s="561">
        <f>SUM(M15:M20)</f>
        <v>417106.12800000003</v>
      </c>
      <c r="N21" s="562">
        <f>M21/$C21</f>
        <v>0.1</v>
      </c>
      <c r="O21" s="561">
        <f>SUM(O15:O20)</f>
        <v>417106.12800000003</v>
      </c>
      <c r="P21" s="563">
        <f>O21/$C21</f>
        <v>0.1</v>
      </c>
    </row>
    <row r="22" spans="1:16" ht="15.75" thickBot="1" x14ac:dyDescent="0.3">
      <c r="A22" s="564"/>
      <c r="B22" s="565" t="s">
        <v>8617</v>
      </c>
      <c r="C22" s="566"/>
      <c r="D22" s="567"/>
      <c r="E22" s="568">
        <f>E21</f>
        <v>417106.12800000003</v>
      </c>
      <c r="F22" s="569">
        <f>E22/$C$21</f>
        <v>0.1</v>
      </c>
      <c r="G22" s="570">
        <f>E22+G21</f>
        <v>1668424.5120000001</v>
      </c>
      <c r="H22" s="571">
        <f>G22/$C$21</f>
        <v>0.4</v>
      </c>
      <c r="I22" s="568">
        <f>G22+I21</f>
        <v>2502636.7680000002</v>
      </c>
      <c r="J22" s="571">
        <f>I22/$C$21</f>
        <v>0.6</v>
      </c>
      <c r="K22" s="568">
        <f>I22+K21</f>
        <v>3336849.0240000002</v>
      </c>
      <c r="L22" s="571">
        <f>K22/$C$21</f>
        <v>0.8</v>
      </c>
      <c r="M22" s="572">
        <f>K22+M21</f>
        <v>3753955.1520000002</v>
      </c>
      <c r="N22" s="571">
        <f>M22/$C$21</f>
        <v>0.9</v>
      </c>
      <c r="O22" s="573">
        <f>M22+O21</f>
        <v>4171061.2800000003</v>
      </c>
      <c r="P22" s="574">
        <f>O22/$C$21</f>
        <v>1</v>
      </c>
    </row>
    <row r="23" spans="1:16" x14ac:dyDescent="0.25">
      <c r="A23" s="529"/>
      <c r="B23" s="529"/>
      <c r="C23" s="529"/>
      <c r="D23" s="529"/>
      <c r="E23" s="529"/>
      <c r="F23" s="575"/>
      <c r="G23" s="576"/>
      <c r="H23" s="517"/>
      <c r="I23" s="534"/>
      <c r="J23" s="517"/>
      <c r="K23" s="534"/>
      <c r="L23" s="577"/>
      <c r="M23" s="538"/>
      <c r="N23" s="577"/>
      <c r="O23" s="539"/>
      <c r="P23" s="517"/>
    </row>
    <row r="24" spans="1:16" x14ac:dyDescent="0.25">
      <c r="A24" s="529"/>
      <c r="B24" s="529"/>
      <c r="C24" s="529"/>
      <c r="D24" s="529"/>
      <c r="E24" s="529"/>
      <c r="F24" s="575"/>
      <c r="G24" s="576"/>
      <c r="H24" s="517"/>
      <c r="I24" s="534"/>
      <c r="J24" s="517"/>
      <c r="K24" s="534"/>
      <c r="L24" s="577"/>
      <c r="M24" s="538"/>
      <c r="N24" s="577"/>
      <c r="O24" s="539"/>
      <c r="P24" s="517"/>
    </row>
    <row r="25" spans="1:16" x14ac:dyDescent="0.25">
      <c r="A25" s="529"/>
      <c r="B25" s="529"/>
      <c r="C25" s="529"/>
      <c r="D25" s="529"/>
      <c r="E25" s="529"/>
      <c r="F25" s="575"/>
      <c r="G25" s="576"/>
      <c r="H25" s="517"/>
      <c r="I25" s="534"/>
      <c r="J25" s="517"/>
      <c r="K25" s="534"/>
      <c r="L25" s="577"/>
      <c r="M25" s="538"/>
      <c r="N25" s="577"/>
      <c r="O25" s="539"/>
      <c r="P25" s="517"/>
    </row>
    <row r="26" spans="1:16" x14ac:dyDescent="0.25">
      <c r="A26" s="529"/>
      <c r="B26" s="578"/>
      <c r="C26" s="529"/>
      <c r="D26" s="529"/>
      <c r="E26" s="529"/>
      <c r="F26" s="575"/>
      <c r="G26" s="576"/>
      <c r="H26" s="517"/>
      <c r="I26" s="534"/>
      <c r="J26" s="517"/>
      <c r="K26" s="534"/>
      <c r="L26" s="577"/>
      <c r="M26" s="538"/>
      <c r="N26" s="577"/>
      <c r="O26" s="539"/>
      <c r="P26" s="517"/>
    </row>
    <row r="27" spans="1:16" ht="23.25" x14ac:dyDescent="0.35">
      <c r="A27" s="529"/>
      <c r="B27" s="579" t="s">
        <v>8618</v>
      </c>
      <c r="C27" s="529"/>
      <c r="D27" s="529"/>
      <c r="E27" s="529"/>
      <c r="F27" s="575"/>
      <c r="G27" s="576"/>
      <c r="H27" s="517"/>
      <c r="I27" s="534"/>
      <c r="J27" s="517"/>
      <c r="K27" s="534"/>
      <c r="L27" s="577"/>
      <c r="M27" s="538"/>
      <c r="N27" s="577"/>
      <c r="O27" s="539"/>
      <c r="P27" s="517"/>
    </row>
    <row r="28" spans="1:16" ht="18" x14ac:dyDescent="0.25">
      <c r="A28" s="529"/>
      <c r="B28" s="580" t="s">
        <v>8477</v>
      </c>
      <c r="C28" s="581"/>
      <c r="D28" s="581"/>
      <c r="E28" s="529"/>
      <c r="F28" s="575"/>
      <c r="G28" s="576"/>
      <c r="H28" s="517"/>
      <c r="I28" s="534"/>
      <c r="J28" s="517"/>
      <c r="K28" s="534"/>
      <c r="L28" s="577"/>
      <c r="M28" s="538"/>
      <c r="N28" s="577"/>
      <c r="O28" s="539"/>
      <c r="P28" s="517"/>
    </row>
    <row r="29" spans="1:16" ht="18" x14ac:dyDescent="0.25">
      <c r="A29" s="529"/>
      <c r="B29" s="580" t="s">
        <v>8619</v>
      </c>
      <c r="C29" s="581"/>
      <c r="D29" s="581"/>
      <c r="E29" s="529"/>
      <c r="F29" s="575"/>
      <c r="G29" s="576"/>
      <c r="H29" s="517"/>
      <c r="I29" s="534"/>
      <c r="J29" s="517"/>
      <c r="K29" s="534"/>
      <c r="L29" s="577"/>
      <c r="M29" s="538"/>
      <c r="N29" s="577"/>
      <c r="O29" s="539"/>
      <c r="P29" s="517"/>
    </row>
    <row r="30" spans="1:16" ht="18" x14ac:dyDescent="0.25">
      <c r="A30" s="529"/>
      <c r="B30" s="580" t="s">
        <v>8620</v>
      </c>
      <c r="C30" s="581"/>
      <c r="D30" s="581"/>
      <c r="E30" s="581"/>
      <c r="F30" s="582"/>
      <c r="G30" s="583"/>
      <c r="H30" s="584"/>
      <c r="I30" s="585"/>
      <c r="J30" s="517"/>
      <c r="K30" s="534"/>
      <c r="L30" s="577"/>
      <c r="M30" s="538"/>
      <c r="N30" s="577"/>
      <c r="O30" s="539"/>
      <c r="P30" s="517"/>
    </row>
    <row r="31" spans="1:16" x14ac:dyDescent="0.25">
      <c r="A31" s="529"/>
      <c r="B31" s="529"/>
      <c r="C31" s="529"/>
      <c r="D31" s="529"/>
      <c r="E31" s="529"/>
      <c r="F31" s="575"/>
      <c r="G31" s="576"/>
      <c r="H31" s="517"/>
      <c r="I31" s="534"/>
      <c r="J31" s="517"/>
      <c r="K31" s="534"/>
      <c r="L31" s="577"/>
      <c r="M31" s="538"/>
      <c r="N31" s="577"/>
      <c r="O31" s="539"/>
      <c r="P31" s="517"/>
    </row>
    <row r="32" spans="1:16" x14ac:dyDescent="0.25">
      <c r="A32" s="529"/>
      <c r="B32" s="529"/>
      <c r="C32" s="529"/>
      <c r="D32" s="529"/>
      <c r="E32" s="529"/>
      <c r="F32" s="575"/>
      <c r="G32" s="576"/>
      <c r="H32" s="517"/>
      <c r="I32" s="534"/>
      <c r="J32" s="517"/>
      <c r="K32" s="534"/>
      <c r="L32" s="577"/>
      <c r="M32" s="538"/>
      <c r="N32" s="577"/>
      <c r="O32" s="539"/>
      <c r="P32" s="517"/>
    </row>
    <row r="33" spans="1:16" x14ac:dyDescent="0.25">
      <c r="A33" s="529"/>
      <c r="B33" s="529"/>
      <c r="C33" s="529"/>
      <c r="D33" s="529"/>
      <c r="E33" s="529"/>
      <c r="F33" s="575"/>
      <c r="G33" s="576"/>
      <c r="H33" s="517"/>
      <c r="I33" s="534"/>
      <c r="J33" s="517"/>
      <c r="K33" s="534"/>
      <c r="L33" s="577"/>
      <c r="M33" s="538"/>
      <c r="N33" s="577"/>
      <c r="O33" s="539"/>
      <c r="P33" s="517"/>
    </row>
    <row r="34" spans="1:16" x14ac:dyDescent="0.25">
      <c r="A34" s="529"/>
      <c r="B34" s="529"/>
      <c r="C34" s="529"/>
      <c r="D34" s="529"/>
      <c r="E34" s="529"/>
      <c r="F34" s="575"/>
      <c r="G34" s="576"/>
      <c r="H34" s="517"/>
      <c r="I34" s="534"/>
      <c r="J34" s="517"/>
      <c r="K34" s="534"/>
      <c r="L34" s="577"/>
      <c r="M34" s="538"/>
      <c r="N34" s="577"/>
      <c r="O34" s="539"/>
      <c r="P34" s="517"/>
    </row>
    <row r="35" spans="1:16" x14ac:dyDescent="0.25">
      <c r="A35" s="529"/>
      <c r="B35" s="529"/>
      <c r="C35" s="529"/>
      <c r="D35" s="529"/>
      <c r="E35" s="586">
        <f>E21+G21</f>
        <v>1668424.5120000001</v>
      </c>
      <c r="F35" s="575"/>
      <c r="G35" s="576"/>
      <c r="H35" s="517"/>
      <c r="I35" s="587">
        <f>I21+K21</f>
        <v>1668424.5120000001</v>
      </c>
      <c r="J35" s="517"/>
      <c r="K35" s="534"/>
      <c r="L35" s="577"/>
      <c r="M35" s="538">
        <f>M21+O21</f>
        <v>834212.25600000005</v>
      </c>
      <c r="N35" s="577"/>
      <c r="O35" s="539"/>
      <c r="P35" s="517"/>
    </row>
    <row r="36" spans="1:16" x14ac:dyDescent="0.25">
      <c r="A36" s="529"/>
      <c r="B36" s="529"/>
      <c r="C36" s="529"/>
      <c r="D36" s="529"/>
      <c r="E36" s="529"/>
      <c r="F36" s="575"/>
      <c r="G36" s="576"/>
      <c r="H36" s="517"/>
      <c r="I36" s="534"/>
      <c r="J36" s="517"/>
      <c r="K36" s="534"/>
      <c r="L36" s="577"/>
      <c r="M36" s="538"/>
      <c r="N36" s="577"/>
      <c r="O36" s="539"/>
      <c r="P36" s="517"/>
    </row>
    <row r="37" spans="1:16" x14ac:dyDescent="0.25">
      <c r="A37" s="529"/>
      <c r="B37" s="529"/>
      <c r="C37" s="529"/>
      <c r="D37" s="529"/>
      <c r="E37" s="529"/>
      <c r="F37" s="575"/>
      <c r="G37" s="576"/>
      <c r="H37" s="517"/>
      <c r="I37" s="534"/>
      <c r="J37" s="517"/>
      <c r="K37" s="534"/>
      <c r="L37" s="577"/>
      <c r="M37" s="538" t="e">
        <f>M35-O37</f>
        <v>#REF!</v>
      </c>
      <c r="N37" s="577"/>
      <c r="O37" s="539" t="e">
        <f>M35*'[1]Planilha convenio 18452'!S142</f>
        <v>#REF!</v>
      </c>
      <c r="P37" s="517"/>
    </row>
  </sheetData>
  <mergeCells count="14">
    <mergeCell ref="M14:N14"/>
    <mergeCell ref="O14:P14"/>
    <mergeCell ref="H11:I12"/>
    <mergeCell ref="B13:C13"/>
    <mergeCell ref="F13:H13"/>
    <mergeCell ref="E14:F14"/>
    <mergeCell ref="G14:H14"/>
    <mergeCell ref="I14:J14"/>
    <mergeCell ref="K14:L14"/>
    <mergeCell ref="A7:P7"/>
    <mergeCell ref="B9:P9"/>
    <mergeCell ref="A11:F11"/>
    <mergeCell ref="G11:G12"/>
    <mergeCell ref="A12:F12"/>
  </mergeCells>
  <pageMargins left="0.51181102362204722" right="0.51181102362204722" top="0.78740157480314965" bottom="0.78740157480314965" header="0.31496062992125984" footer="0.31496062992125984"/>
  <pageSetup paperSize="9" scale="6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C00"/>
  </sheetPr>
  <dimension ref="A1:IW138"/>
  <sheetViews>
    <sheetView view="pageBreakPreview" zoomScaleNormal="110" workbookViewId="0">
      <pane ySplit="6" topLeftCell="A7" activePane="bottomLeft" state="frozen"/>
      <selection pane="bottomLeft" activeCell="O138" sqref="O138"/>
    </sheetView>
  </sheetViews>
  <sheetFormatPr defaultColWidth="9.140625" defaultRowHeight="15" x14ac:dyDescent="0.25"/>
  <cols>
    <col min="1" max="1" width="7.7109375" style="78" customWidth="1"/>
    <col min="2" max="2" width="8" style="78" customWidth="1"/>
    <col min="3" max="3" width="9.85546875" style="79" customWidth="1"/>
    <col min="4" max="4" width="48.7109375" style="80" customWidth="1"/>
    <col min="5" max="5" width="6.28515625" style="78" customWidth="1"/>
    <col min="6" max="6" width="12.5703125" style="81" customWidth="1"/>
    <col min="7" max="8" width="11.7109375" style="82" customWidth="1"/>
    <col min="9" max="9" width="16.28515625" style="81" customWidth="1"/>
    <col min="10" max="10" width="43.140625" style="78" hidden="1" customWidth="1"/>
    <col min="11" max="11" width="7" style="78" hidden="1" customWidth="1"/>
    <col min="12" max="12" width="13" style="78" hidden="1" customWidth="1"/>
    <col min="13" max="13" width="11" style="78" hidden="1" customWidth="1"/>
    <col min="14" max="14" width="9.140625" style="78"/>
    <col min="15" max="15" width="44.42578125" style="78" customWidth="1"/>
    <col min="16" max="257" width="9.140625" style="78"/>
  </cols>
  <sheetData>
    <row r="1" spans="1:13" ht="51" customHeight="1" x14ac:dyDescent="0.25">
      <c r="A1" s="84"/>
      <c r="B1" s="85"/>
      <c r="C1" s="86"/>
      <c r="D1" s="5" t="s">
        <v>8391</v>
      </c>
      <c r="E1" s="5"/>
      <c r="F1" s="5"/>
      <c r="G1" s="5"/>
      <c r="H1" s="5"/>
      <c r="I1" s="5"/>
    </row>
    <row r="2" spans="1:13" ht="40.5" customHeight="1" x14ac:dyDescent="0.25">
      <c r="A2" s="87"/>
      <c r="B2" s="88"/>
      <c r="C2" s="88"/>
      <c r="D2" s="89"/>
      <c r="E2" s="4" t="s">
        <v>8392</v>
      </c>
      <c r="F2" s="4"/>
      <c r="G2" s="90" t="s">
        <v>8393</v>
      </c>
      <c r="H2" s="91" t="s">
        <v>8394</v>
      </c>
      <c r="I2" s="390" t="e">
        <f>#N/A</f>
        <v>#N/A</v>
      </c>
      <c r="J2" s="391" t="e">
        <f>#REF!</f>
        <v>#REF!</v>
      </c>
    </row>
    <row r="3" spans="1:13" ht="30" customHeight="1" x14ac:dyDescent="0.25">
      <c r="A3" s="3" t="s">
        <v>8547</v>
      </c>
      <c r="B3" s="3"/>
      <c r="C3" s="3"/>
      <c r="D3" s="3"/>
      <c r="E3" s="3"/>
      <c r="F3" s="3"/>
      <c r="G3" s="3"/>
      <c r="H3" s="3"/>
      <c r="I3" s="3"/>
      <c r="J3" s="391"/>
    </row>
    <row r="4" spans="1:13" ht="26.25" customHeight="1" x14ac:dyDescent="0.25">
      <c r="A4" s="2" t="s">
        <v>8396</v>
      </c>
      <c r="B4" s="2"/>
      <c r="C4" s="1" t="s">
        <v>8397</v>
      </c>
      <c r="D4" s="1"/>
      <c r="E4" s="471" t="s">
        <v>8368</v>
      </c>
      <c r="F4" s="471"/>
      <c r="G4" s="94"/>
      <c r="H4" s="95" t="s">
        <v>8398</v>
      </c>
      <c r="I4" s="392" t="s">
        <v>8529</v>
      </c>
    </row>
    <row r="5" spans="1:13" ht="15" customHeight="1" x14ac:dyDescent="0.25">
      <c r="A5" s="472" t="s">
        <v>8400</v>
      </c>
      <c r="B5" s="473" t="s">
        <v>8401</v>
      </c>
      <c r="C5" s="474" t="s">
        <v>8402</v>
      </c>
      <c r="D5" s="475" t="s">
        <v>8403</v>
      </c>
      <c r="E5" s="476" t="s">
        <v>8404</v>
      </c>
      <c r="F5" s="477" t="s">
        <v>8405</v>
      </c>
      <c r="G5" s="478" t="s">
        <v>8406</v>
      </c>
      <c r="H5" s="478"/>
      <c r="I5" s="508" t="s">
        <v>8407</v>
      </c>
    </row>
    <row r="6" spans="1:13" s="97" customFormat="1" ht="15" customHeight="1" x14ac:dyDescent="0.25">
      <c r="A6" s="472"/>
      <c r="B6" s="473"/>
      <c r="C6" s="474"/>
      <c r="D6" s="475"/>
      <c r="E6" s="476"/>
      <c r="F6" s="477"/>
      <c r="G6" s="96" t="s">
        <v>8408</v>
      </c>
      <c r="H6" s="96" t="s">
        <v>8409</v>
      </c>
      <c r="I6" s="508"/>
    </row>
    <row r="7" spans="1:13" ht="12.75" hidden="1" customHeight="1" x14ac:dyDescent="0.25">
      <c r="A7" s="393">
        <v>183</v>
      </c>
      <c r="B7" s="393" t="s">
        <v>8396</v>
      </c>
      <c r="C7" s="394" t="s">
        <v>6327</v>
      </c>
      <c r="D7" s="395" t="s">
        <v>6328</v>
      </c>
      <c r="E7" s="396" t="s">
        <v>131</v>
      </c>
      <c r="F7" s="397"/>
      <c r="G7" s="398">
        <v>363.35</v>
      </c>
      <c r="H7" s="399">
        <v>458.33</v>
      </c>
      <c r="I7" s="400">
        <v>0</v>
      </c>
      <c r="J7" s="78">
        <f>3.14159*0.4^2</f>
        <v>0.50265440000000006</v>
      </c>
      <c r="K7" s="78" t="e">
        <f>ROUND(J7*#REF!,2)</f>
        <v>#REF!</v>
      </c>
      <c r="M7" s="391"/>
    </row>
    <row r="8" spans="1:13" ht="25.5" hidden="1" customHeight="1" x14ac:dyDescent="0.25">
      <c r="A8" s="276">
        <v>185</v>
      </c>
      <c r="B8" s="276" t="s">
        <v>8396</v>
      </c>
      <c r="C8" s="277" t="s">
        <v>7249</v>
      </c>
      <c r="D8" s="258" t="s">
        <v>7250</v>
      </c>
      <c r="E8" s="259" t="s">
        <v>21</v>
      </c>
      <c r="F8" s="401"/>
      <c r="G8" s="279">
        <v>2867.54</v>
      </c>
      <c r="H8" s="402">
        <v>3617.11</v>
      </c>
      <c r="I8" s="403">
        <v>0</v>
      </c>
      <c r="M8" s="391"/>
    </row>
    <row r="9" spans="1:13" ht="25.5" hidden="1" customHeight="1" x14ac:dyDescent="0.25">
      <c r="A9" s="276">
        <v>189</v>
      </c>
      <c r="B9" s="276" t="s">
        <v>8396</v>
      </c>
      <c r="C9" s="277" t="s">
        <v>7213</v>
      </c>
      <c r="D9" s="258" t="s">
        <v>7214</v>
      </c>
      <c r="E9" s="259" t="s">
        <v>21</v>
      </c>
      <c r="F9" s="401"/>
      <c r="G9" s="279">
        <v>436.48</v>
      </c>
      <c r="H9" s="402">
        <v>550.58000000000004</v>
      </c>
      <c r="I9" s="403">
        <v>0</v>
      </c>
      <c r="M9" s="391"/>
    </row>
    <row r="10" spans="1:13" ht="12.75" hidden="1" customHeight="1" x14ac:dyDescent="0.25">
      <c r="A10" s="276">
        <v>190</v>
      </c>
      <c r="B10" s="276" t="s">
        <v>8396</v>
      </c>
      <c r="C10" s="277" t="s">
        <v>1060</v>
      </c>
      <c r="D10" s="258" t="s">
        <v>1061</v>
      </c>
      <c r="E10" s="259" t="s">
        <v>156</v>
      </c>
      <c r="F10" s="401"/>
      <c r="G10" s="279">
        <v>9.6199999999999992</v>
      </c>
      <c r="H10" s="402">
        <v>12.13</v>
      </c>
      <c r="I10" s="403">
        <v>0</v>
      </c>
      <c r="M10" s="391"/>
    </row>
    <row r="11" spans="1:13" ht="25.5" hidden="1" customHeight="1" x14ac:dyDescent="0.25">
      <c r="A11" s="276">
        <v>191</v>
      </c>
      <c r="B11" s="276" t="s">
        <v>8396</v>
      </c>
      <c r="C11" s="277" t="s">
        <v>8432</v>
      </c>
      <c r="D11" s="219" t="s">
        <v>8433</v>
      </c>
      <c r="E11" s="134" t="s">
        <v>8548</v>
      </c>
      <c r="F11" s="401"/>
      <c r="G11" s="404">
        <v>1223.53</v>
      </c>
      <c r="H11" s="402">
        <v>1543.36</v>
      </c>
      <c r="I11" s="403">
        <v>0</v>
      </c>
      <c r="M11" s="391"/>
    </row>
    <row r="12" spans="1:13" ht="12.75" hidden="1" customHeight="1" x14ac:dyDescent="0.25">
      <c r="A12" s="276">
        <v>192</v>
      </c>
      <c r="B12" s="276" t="s">
        <v>8396</v>
      </c>
      <c r="C12" s="277" t="s">
        <v>1169</v>
      </c>
      <c r="D12" s="258" t="s">
        <v>1170</v>
      </c>
      <c r="E12" s="259" t="s">
        <v>156</v>
      </c>
      <c r="F12" s="401"/>
      <c r="G12" s="279">
        <v>414.92</v>
      </c>
      <c r="H12" s="402">
        <v>523.38</v>
      </c>
      <c r="I12" s="403">
        <v>0</v>
      </c>
      <c r="M12" s="391"/>
    </row>
    <row r="13" spans="1:13" ht="22.5" hidden="1" customHeight="1" x14ac:dyDescent="0.25">
      <c r="A13" s="276">
        <v>193</v>
      </c>
      <c r="B13" s="276" t="s">
        <v>8396</v>
      </c>
      <c r="C13" s="277" t="s">
        <v>8516</v>
      </c>
      <c r="D13" s="219" t="s">
        <v>8517</v>
      </c>
      <c r="E13" s="134" t="s">
        <v>8508</v>
      </c>
      <c r="F13" s="401"/>
      <c r="G13" s="404">
        <v>135.65</v>
      </c>
      <c r="H13" s="402">
        <v>171.11</v>
      </c>
      <c r="I13" s="403">
        <v>0</v>
      </c>
      <c r="K13" s="78" t="e">
        <f>#REF!</f>
        <v>#REF!</v>
      </c>
      <c r="M13" s="391"/>
    </row>
    <row r="14" spans="1:13" ht="12.75" hidden="1" customHeight="1" x14ac:dyDescent="0.25">
      <c r="A14" s="276">
        <v>37</v>
      </c>
      <c r="B14" s="276" t="s">
        <v>8396</v>
      </c>
      <c r="C14" s="277" t="s">
        <v>8549</v>
      </c>
      <c r="D14" s="219" t="e">
        <f>#N/A</f>
        <v>#N/A</v>
      </c>
      <c r="E14" s="134" t="e">
        <f>#N/A</f>
        <v>#N/A</v>
      </c>
      <c r="F14" s="401">
        <v>0</v>
      </c>
      <c r="G14" s="402" t="e">
        <f>#N/A</f>
        <v>#N/A</v>
      </c>
      <c r="H14" s="402" t="e">
        <f t="shared" ref="H14:H45" si="0">IF(G14="","",ROUND(G14*(1+$I$2),2))</f>
        <v>#N/A</v>
      </c>
      <c r="I14" s="403" t="e">
        <f t="shared" ref="I14:I49" si="1">IF($B14="","",ROUND(F14*H14,2))</f>
        <v>#N/A</v>
      </c>
      <c r="J14" s="78">
        <f>3.14159*0.4^2</f>
        <v>0.50265440000000006</v>
      </c>
      <c r="K14" s="78" t="e">
        <f>ROUND(J14*#REF!,2)</f>
        <v>#REF!</v>
      </c>
      <c r="M14" s="391"/>
    </row>
    <row r="15" spans="1:13" ht="25.5" hidden="1" customHeight="1" x14ac:dyDescent="0.25">
      <c r="A15" s="276">
        <v>38</v>
      </c>
      <c r="B15" s="276" t="s">
        <v>8396</v>
      </c>
      <c r="C15" s="277" t="s">
        <v>8550</v>
      </c>
      <c r="D15" s="219" t="e">
        <f>#N/A</f>
        <v>#N/A</v>
      </c>
      <c r="E15" s="134" t="e">
        <f>#N/A</f>
        <v>#N/A</v>
      </c>
      <c r="F15" s="401">
        <v>0</v>
      </c>
      <c r="G15" s="402" t="e">
        <f>#N/A</f>
        <v>#N/A</v>
      </c>
      <c r="H15" s="402" t="e">
        <f t="shared" si="0"/>
        <v>#N/A</v>
      </c>
      <c r="I15" s="403" t="e">
        <f t="shared" si="1"/>
        <v>#N/A</v>
      </c>
      <c r="L15" s="78" t="s">
        <v>8551</v>
      </c>
      <c r="M15" s="391"/>
    </row>
    <row r="16" spans="1:13" ht="25.5" hidden="1" customHeight="1" x14ac:dyDescent="0.25">
      <c r="A16" s="276">
        <v>41</v>
      </c>
      <c r="B16" s="276" t="s">
        <v>8396</v>
      </c>
      <c r="C16" s="277" t="s">
        <v>8552</v>
      </c>
      <c r="D16" s="219" t="e">
        <f>#N/A</f>
        <v>#N/A</v>
      </c>
      <c r="E16" s="134" t="e">
        <f>#N/A</f>
        <v>#N/A</v>
      </c>
      <c r="F16" s="401">
        <v>0</v>
      </c>
      <c r="G16" s="402" t="e">
        <f>#N/A</f>
        <v>#N/A</v>
      </c>
      <c r="H16" s="402" t="e">
        <f t="shared" si="0"/>
        <v>#N/A</v>
      </c>
      <c r="I16" s="403" t="e">
        <f t="shared" si="1"/>
        <v>#N/A</v>
      </c>
      <c r="M16" s="391"/>
    </row>
    <row r="17" spans="1:13" ht="12.75" hidden="1" customHeight="1" x14ac:dyDescent="0.25">
      <c r="A17" s="276">
        <v>41</v>
      </c>
      <c r="B17" s="276" t="s">
        <v>8396</v>
      </c>
      <c r="C17" s="277" t="s">
        <v>8553</v>
      </c>
      <c r="D17" s="219" t="e">
        <f>#N/A</f>
        <v>#N/A</v>
      </c>
      <c r="E17" s="134" t="e">
        <f>#N/A</f>
        <v>#N/A</v>
      </c>
      <c r="F17" s="401">
        <v>0</v>
      </c>
      <c r="G17" s="402" t="e">
        <f>#N/A</f>
        <v>#N/A</v>
      </c>
      <c r="H17" s="402" t="e">
        <f t="shared" si="0"/>
        <v>#N/A</v>
      </c>
      <c r="I17" s="403" t="e">
        <f t="shared" si="1"/>
        <v>#N/A</v>
      </c>
      <c r="M17" s="391"/>
    </row>
    <row r="18" spans="1:13" ht="25.5" hidden="1" customHeight="1" x14ac:dyDescent="0.25">
      <c r="A18" s="276">
        <v>41</v>
      </c>
      <c r="B18" s="276" t="s">
        <v>8396</v>
      </c>
      <c r="C18" s="277" t="s">
        <v>8554</v>
      </c>
      <c r="D18" s="219" t="e">
        <f>#N/A</f>
        <v>#N/A</v>
      </c>
      <c r="E18" s="134" t="e">
        <f>#N/A</f>
        <v>#N/A</v>
      </c>
      <c r="F18" s="401">
        <v>0</v>
      </c>
      <c r="G18" s="402" t="e">
        <f>#N/A</f>
        <v>#N/A</v>
      </c>
      <c r="H18" s="402" t="e">
        <f t="shared" si="0"/>
        <v>#N/A</v>
      </c>
      <c r="I18" s="403" t="e">
        <f t="shared" si="1"/>
        <v>#N/A</v>
      </c>
      <c r="M18" s="391"/>
    </row>
    <row r="19" spans="1:13" ht="12.75" hidden="1" customHeight="1" x14ac:dyDescent="0.25">
      <c r="A19" s="276">
        <v>41</v>
      </c>
      <c r="B19" s="276" t="s">
        <v>8396</v>
      </c>
      <c r="C19" s="277" t="s">
        <v>8555</v>
      </c>
      <c r="D19" s="219" t="e">
        <f>#N/A</f>
        <v>#N/A</v>
      </c>
      <c r="E19" s="134" t="e">
        <f>#N/A</f>
        <v>#N/A</v>
      </c>
      <c r="F19" s="401">
        <v>0</v>
      </c>
      <c r="G19" s="402" t="e">
        <f>#N/A</f>
        <v>#N/A</v>
      </c>
      <c r="H19" s="402" t="e">
        <f t="shared" si="0"/>
        <v>#N/A</v>
      </c>
      <c r="I19" s="403" t="e">
        <f t="shared" si="1"/>
        <v>#N/A</v>
      </c>
      <c r="M19" s="391"/>
    </row>
    <row r="20" spans="1:13" ht="22.5" hidden="1" customHeight="1" x14ac:dyDescent="0.25">
      <c r="A20" s="276">
        <v>41</v>
      </c>
      <c r="B20" s="276" t="s">
        <v>8396</v>
      </c>
      <c r="C20" s="277" t="s">
        <v>8516</v>
      </c>
      <c r="D20" s="219" t="e">
        <f>#N/A</f>
        <v>#N/A</v>
      </c>
      <c r="E20" s="134" t="e">
        <f>#N/A</f>
        <v>#N/A</v>
      </c>
      <c r="F20" s="401">
        <v>0</v>
      </c>
      <c r="G20" s="404" t="e">
        <f>#N/A</f>
        <v>#N/A</v>
      </c>
      <c r="H20" s="402" t="e">
        <f t="shared" si="0"/>
        <v>#N/A</v>
      </c>
      <c r="I20" s="403" t="e">
        <f t="shared" si="1"/>
        <v>#N/A</v>
      </c>
      <c r="M20" s="391"/>
    </row>
    <row r="21" spans="1:13" ht="12.75" hidden="1" customHeight="1" x14ac:dyDescent="0.25">
      <c r="A21" s="276">
        <v>58</v>
      </c>
      <c r="B21" s="276" t="s">
        <v>8396</v>
      </c>
      <c r="C21" s="277" t="s">
        <v>8549</v>
      </c>
      <c r="D21" s="219" t="e">
        <f>#N/A</f>
        <v>#N/A</v>
      </c>
      <c r="E21" s="134" t="e">
        <f>#N/A</f>
        <v>#N/A</v>
      </c>
      <c r="F21" s="401">
        <v>0</v>
      </c>
      <c r="G21" s="402" t="e">
        <f>#N/A</f>
        <v>#N/A</v>
      </c>
      <c r="H21" s="402" t="e">
        <f t="shared" si="0"/>
        <v>#N/A</v>
      </c>
      <c r="I21" s="403" t="e">
        <f t="shared" si="1"/>
        <v>#N/A</v>
      </c>
      <c r="J21" s="78">
        <f>3.14159*0.4^2</f>
        <v>0.50265440000000006</v>
      </c>
      <c r="K21" s="78" t="e">
        <f>ROUND(J21*#REF!,2)</f>
        <v>#REF!</v>
      </c>
      <c r="M21" s="391"/>
    </row>
    <row r="22" spans="1:13" ht="25.5" hidden="1" customHeight="1" x14ac:dyDescent="0.25">
      <c r="A22" s="276">
        <v>59</v>
      </c>
      <c r="B22" s="276" t="s">
        <v>8396</v>
      </c>
      <c r="C22" s="277" t="s">
        <v>8550</v>
      </c>
      <c r="D22" s="219" t="e">
        <f>#N/A</f>
        <v>#N/A</v>
      </c>
      <c r="E22" s="134" t="e">
        <f>#N/A</f>
        <v>#N/A</v>
      </c>
      <c r="F22" s="401">
        <v>0</v>
      </c>
      <c r="G22" s="402" t="e">
        <f>#N/A</f>
        <v>#N/A</v>
      </c>
      <c r="H22" s="402" t="e">
        <f t="shared" si="0"/>
        <v>#N/A</v>
      </c>
      <c r="I22" s="403" t="e">
        <f t="shared" si="1"/>
        <v>#N/A</v>
      </c>
      <c r="M22" s="391"/>
    </row>
    <row r="23" spans="1:13" ht="25.5" hidden="1" customHeight="1" x14ac:dyDescent="0.25">
      <c r="A23" s="276">
        <v>65</v>
      </c>
      <c r="B23" s="276" t="s">
        <v>8396</v>
      </c>
      <c r="C23" s="277" t="s">
        <v>8554</v>
      </c>
      <c r="D23" s="219" t="e">
        <f>#N/A</f>
        <v>#N/A</v>
      </c>
      <c r="E23" s="134" t="e">
        <f>#N/A</f>
        <v>#N/A</v>
      </c>
      <c r="F23" s="401">
        <v>0</v>
      </c>
      <c r="G23" s="402" t="e">
        <f>#N/A</f>
        <v>#N/A</v>
      </c>
      <c r="H23" s="402" t="e">
        <f t="shared" si="0"/>
        <v>#N/A</v>
      </c>
      <c r="I23" s="403" t="e">
        <f t="shared" si="1"/>
        <v>#N/A</v>
      </c>
      <c r="M23" s="391"/>
    </row>
    <row r="24" spans="1:13" ht="12.75" hidden="1" customHeight="1" x14ac:dyDescent="0.25">
      <c r="A24" s="276">
        <v>65</v>
      </c>
      <c r="B24" s="276" t="s">
        <v>8396</v>
      </c>
      <c r="C24" s="277" t="s">
        <v>8555</v>
      </c>
      <c r="D24" s="219" t="e">
        <f>#N/A</f>
        <v>#N/A</v>
      </c>
      <c r="E24" s="134" t="e">
        <f>#N/A</f>
        <v>#N/A</v>
      </c>
      <c r="F24" s="401">
        <v>0</v>
      </c>
      <c r="G24" s="402" t="e">
        <f>#N/A</f>
        <v>#N/A</v>
      </c>
      <c r="H24" s="402" t="e">
        <f t="shared" si="0"/>
        <v>#N/A</v>
      </c>
      <c r="I24" s="403" t="e">
        <f t="shared" si="1"/>
        <v>#N/A</v>
      </c>
      <c r="M24" s="391"/>
    </row>
    <row r="25" spans="1:13" ht="22.5" hidden="1" customHeight="1" x14ac:dyDescent="0.25">
      <c r="A25" s="276">
        <v>65</v>
      </c>
      <c r="B25" s="276" t="s">
        <v>8396</v>
      </c>
      <c r="C25" s="277" t="s">
        <v>8516</v>
      </c>
      <c r="D25" s="219" t="e">
        <f>#N/A</f>
        <v>#N/A</v>
      </c>
      <c r="E25" s="134" t="e">
        <f>#N/A</f>
        <v>#N/A</v>
      </c>
      <c r="F25" s="401">
        <v>0</v>
      </c>
      <c r="G25" s="404" t="e">
        <f>#N/A</f>
        <v>#N/A</v>
      </c>
      <c r="H25" s="402" t="e">
        <f t="shared" si="0"/>
        <v>#N/A</v>
      </c>
      <c r="I25" s="403" t="e">
        <f t="shared" si="1"/>
        <v>#N/A</v>
      </c>
      <c r="M25" s="391"/>
    </row>
    <row r="26" spans="1:13" ht="25.5" hidden="1" customHeight="1" x14ac:dyDescent="0.25">
      <c r="A26" s="276">
        <v>91</v>
      </c>
      <c r="B26" s="276" t="s">
        <v>8396</v>
      </c>
      <c r="C26" s="277" t="s">
        <v>8552</v>
      </c>
      <c r="D26" s="219" t="e">
        <f>#N/A</f>
        <v>#N/A</v>
      </c>
      <c r="E26" s="134" t="e">
        <f>#N/A</f>
        <v>#N/A</v>
      </c>
      <c r="F26" s="401">
        <v>0</v>
      </c>
      <c r="G26" s="402" t="e">
        <f>#N/A</f>
        <v>#N/A</v>
      </c>
      <c r="H26" s="402" t="e">
        <f t="shared" si="0"/>
        <v>#N/A</v>
      </c>
      <c r="I26" s="403" t="e">
        <f t="shared" si="1"/>
        <v>#N/A</v>
      </c>
      <c r="M26" s="391"/>
    </row>
    <row r="27" spans="1:13" ht="12.75" hidden="1" customHeight="1" x14ac:dyDescent="0.25">
      <c r="A27" s="276">
        <v>91</v>
      </c>
      <c r="B27" s="276" t="s">
        <v>8396</v>
      </c>
      <c r="C27" s="277" t="s">
        <v>8553</v>
      </c>
      <c r="D27" s="219" t="e">
        <f>#N/A</f>
        <v>#N/A</v>
      </c>
      <c r="E27" s="134" t="e">
        <f>#N/A</f>
        <v>#N/A</v>
      </c>
      <c r="F27" s="401">
        <v>0</v>
      </c>
      <c r="G27" s="402" t="e">
        <f>#N/A</f>
        <v>#N/A</v>
      </c>
      <c r="H27" s="402" t="e">
        <f t="shared" si="0"/>
        <v>#N/A</v>
      </c>
      <c r="I27" s="403" t="e">
        <f t="shared" si="1"/>
        <v>#N/A</v>
      </c>
      <c r="M27" s="391"/>
    </row>
    <row r="28" spans="1:13" ht="12.75" hidden="1" customHeight="1" x14ac:dyDescent="0.25">
      <c r="A28" s="276">
        <v>115</v>
      </c>
      <c r="B28" s="276" t="s">
        <v>8396</v>
      </c>
      <c r="C28" s="277" t="s">
        <v>8556</v>
      </c>
      <c r="D28" s="219" t="e">
        <f>#N/A</f>
        <v>#N/A</v>
      </c>
      <c r="E28" s="134" t="e">
        <f>#N/A</f>
        <v>#N/A</v>
      </c>
      <c r="F28" s="401">
        <v>0</v>
      </c>
      <c r="G28" s="402" t="e">
        <f>#N/A</f>
        <v>#N/A</v>
      </c>
      <c r="H28" s="402" t="e">
        <f t="shared" si="0"/>
        <v>#N/A</v>
      </c>
      <c r="I28" s="403" t="e">
        <f t="shared" si="1"/>
        <v>#N/A</v>
      </c>
      <c r="J28" s="78">
        <f>3.14159*0.3^2</f>
        <v>0.28274309999999997</v>
      </c>
      <c r="K28" s="78" t="e">
        <f>ROUND(J28*#REF!,2)</f>
        <v>#REF!</v>
      </c>
      <c r="M28" s="391"/>
    </row>
    <row r="29" spans="1:13" ht="12.75" hidden="1" customHeight="1" x14ac:dyDescent="0.25">
      <c r="A29" s="276">
        <v>115</v>
      </c>
      <c r="B29" s="276" t="s">
        <v>8396</v>
      </c>
      <c r="C29" s="277" t="s">
        <v>8549</v>
      </c>
      <c r="D29" s="219" t="e">
        <f>#N/A</f>
        <v>#N/A</v>
      </c>
      <c r="E29" s="134" t="e">
        <f>#N/A</f>
        <v>#N/A</v>
      </c>
      <c r="F29" s="401">
        <v>0</v>
      </c>
      <c r="G29" s="402" t="e">
        <f>#N/A</f>
        <v>#N/A</v>
      </c>
      <c r="H29" s="402" t="e">
        <f t="shared" si="0"/>
        <v>#N/A</v>
      </c>
      <c r="I29" s="403" t="e">
        <f t="shared" si="1"/>
        <v>#N/A</v>
      </c>
      <c r="J29" s="78">
        <f>3.14159*0.4^2</f>
        <v>0.50265440000000006</v>
      </c>
      <c r="K29" s="78">
        <f>ROUND(J29*F28,2)</f>
        <v>0</v>
      </c>
      <c r="M29" s="391"/>
    </row>
    <row r="30" spans="1:13" ht="25.5" hidden="1" customHeight="1" x14ac:dyDescent="0.25">
      <c r="A30" s="276">
        <v>116</v>
      </c>
      <c r="B30" s="276" t="s">
        <v>8396</v>
      </c>
      <c r="C30" s="277" t="s">
        <v>8550</v>
      </c>
      <c r="D30" s="219" t="e">
        <f>#N/A</f>
        <v>#N/A</v>
      </c>
      <c r="E30" s="134" t="e">
        <f>#N/A</f>
        <v>#N/A</v>
      </c>
      <c r="F30" s="401">
        <v>0</v>
      </c>
      <c r="G30" s="402" t="e">
        <f>#N/A</f>
        <v>#N/A</v>
      </c>
      <c r="H30" s="402" t="e">
        <f t="shared" si="0"/>
        <v>#N/A</v>
      </c>
      <c r="I30" s="403" t="e">
        <f t="shared" si="1"/>
        <v>#N/A</v>
      </c>
      <c r="M30" s="391"/>
    </row>
    <row r="31" spans="1:13" ht="12.75" hidden="1" customHeight="1" x14ac:dyDescent="0.25">
      <c r="A31" s="276">
        <v>116</v>
      </c>
      <c r="B31" s="276" t="s">
        <v>8396</v>
      </c>
      <c r="C31" s="277" t="s">
        <v>8557</v>
      </c>
      <c r="D31" s="219" t="e">
        <f>#N/A</f>
        <v>#N/A</v>
      </c>
      <c r="E31" s="134" t="e">
        <f>#N/A</f>
        <v>#N/A</v>
      </c>
      <c r="F31" s="401">
        <v>0</v>
      </c>
      <c r="G31" s="402" t="e">
        <f>#N/A</f>
        <v>#N/A</v>
      </c>
      <c r="H31" s="402" t="e">
        <f t="shared" si="0"/>
        <v>#N/A</v>
      </c>
      <c r="I31" s="403" t="e">
        <f t="shared" si="1"/>
        <v>#N/A</v>
      </c>
      <c r="M31" s="391"/>
    </row>
    <row r="32" spans="1:13" ht="25.5" hidden="1" customHeight="1" x14ac:dyDescent="0.25">
      <c r="A32" s="276">
        <v>116</v>
      </c>
      <c r="B32" s="276" t="s">
        <v>8396</v>
      </c>
      <c r="C32" s="277" t="s">
        <v>8558</v>
      </c>
      <c r="D32" s="219" t="e">
        <f>#N/A</f>
        <v>#N/A</v>
      </c>
      <c r="E32" s="134" t="e">
        <f>#N/A</f>
        <v>#N/A</v>
      </c>
      <c r="F32" s="401">
        <v>0</v>
      </c>
      <c r="G32" s="402" t="e">
        <f>#N/A</f>
        <v>#N/A</v>
      </c>
      <c r="H32" s="402" t="e">
        <f t="shared" si="0"/>
        <v>#N/A</v>
      </c>
      <c r="I32" s="403" t="e">
        <f t="shared" si="1"/>
        <v>#N/A</v>
      </c>
      <c r="M32" s="391"/>
    </row>
    <row r="33" spans="1:13" ht="25.5" hidden="1" customHeight="1" x14ac:dyDescent="0.25">
      <c r="A33" s="276">
        <v>116</v>
      </c>
      <c r="B33" s="276" t="s">
        <v>8396</v>
      </c>
      <c r="C33" s="277" t="s">
        <v>8559</v>
      </c>
      <c r="D33" s="219" t="e">
        <f>#N/A</f>
        <v>#N/A</v>
      </c>
      <c r="E33" s="134" t="e">
        <f>#N/A</f>
        <v>#N/A</v>
      </c>
      <c r="F33" s="401">
        <v>0</v>
      </c>
      <c r="G33" s="402" t="e">
        <f>#N/A</f>
        <v>#N/A</v>
      </c>
      <c r="H33" s="402" t="e">
        <f t="shared" si="0"/>
        <v>#N/A</v>
      </c>
      <c r="I33" s="403" t="e">
        <f t="shared" si="1"/>
        <v>#N/A</v>
      </c>
      <c r="M33" s="391"/>
    </row>
    <row r="34" spans="1:13" ht="25.5" hidden="1" customHeight="1" x14ac:dyDescent="0.25">
      <c r="A34" s="276">
        <v>116</v>
      </c>
      <c r="B34" s="276" t="s">
        <v>8396</v>
      </c>
      <c r="C34" s="277" t="s">
        <v>8552</v>
      </c>
      <c r="D34" s="219" t="e">
        <f>#N/A</f>
        <v>#N/A</v>
      </c>
      <c r="E34" s="134" t="e">
        <f>#N/A</f>
        <v>#N/A</v>
      </c>
      <c r="F34" s="401">
        <v>0</v>
      </c>
      <c r="G34" s="402" t="e">
        <f>#N/A</f>
        <v>#N/A</v>
      </c>
      <c r="H34" s="402" t="e">
        <f t="shared" si="0"/>
        <v>#N/A</v>
      </c>
      <c r="I34" s="403" t="e">
        <f t="shared" si="1"/>
        <v>#N/A</v>
      </c>
      <c r="M34" s="391"/>
    </row>
    <row r="35" spans="1:13" ht="12.75" hidden="1" customHeight="1" x14ac:dyDescent="0.25">
      <c r="A35" s="276">
        <v>116</v>
      </c>
      <c r="B35" s="276" t="s">
        <v>8396</v>
      </c>
      <c r="C35" s="277" t="s">
        <v>8553</v>
      </c>
      <c r="D35" s="219" t="e">
        <f>#N/A</f>
        <v>#N/A</v>
      </c>
      <c r="E35" s="134" t="e">
        <f>#N/A</f>
        <v>#N/A</v>
      </c>
      <c r="F35" s="401">
        <v>0</v>
      </c>
      <c r="G35" s="402" t="e">
        <f>#N/A</f>
        <v>#N/A</v>
      </c>
      <c r="H35" s="402" t="e">
        <f t="shared" si="0"/>
        <v>#N/A</v>
      </c>
      <c r="I35" s="403" t="e">
        <f t="shared" si="1"/>
        <v>#N/A</v>
      </c>
      <c r="M35" s="391"/>
    </row>
    <row r="36" spans="1:13" ht="25.5" hidden="1" customHeight="1" x14ac:dyDescent="0.25">
      <c r="A36" s="276">
        <v>116</v>
      </c>
      <c r="B36" s="276" t="s">
        <v>8396</v>
      </c>
      <c r="C36" s="277" t="s">
        <v>8554</v>
      </c>
      <c r="D36" s="219" t="e">
        <f>#N/A</f>
        <v>#N/A</v>
      </c>
      <c r="E36" s="134" t="e">
        <f>#N/A</f>
        <v>#N/A</v>
      </c>
      <c r="F36" s="401">
        <v>0</v>
      </c>
      <c r="G36" s="402" t="e">
        <f>#N/A</f>
        <v>#N/A</v>
      </c>
      <c r="H36" s="402" t="e">
        <f t="shared" si="0"/>
        <v>#N/A</v>
      </c>
      <c r="I36" s="403" t="e">
        <f t="shared" si="1"/>
        <v>#N/A</v>
      </c>
      <c r="M36" s="391"/>
    </row>
    <row r="37" spans="1:13" ht="25.5" hidden="1" customHeight="1" x14ac:dyDescent="0.25">
      <c r="A37" s="276">
        <v>120</v>
      </c>
      <c r="B37" s="276" t="s">
        <v>8396</v>
      </c>
      <c r="C37" s="277" t="s">
        <v>8512</v>
      </c>
      <c r="D37" s="219" t="e">
        <f>#N/A</f>
        <v>#N/A</v>
      </c>
      <c r="E37" s="134" t="e">
        <f>#N/A</f>
        <v>#N/A</v>
      </c>
      <c r="F37" s="401">
        <v>0</v>
      </c>
      <c r="G37" s="404" t="e">
        <f>#N/A</f>
        <v>#N/A</v>
      </c>
      <c r="H37" s="402" t="e">
        <f t="shared" si="0"/>
        <v>#N/A</v>
      </c>
      <c r="I37" s="403" t="e">
        <f t="shared" si="1"/>
        <v>#N/A</v>
      </c>
      <c r="M37" s="391"/>
    </row>
    <row r="38" spans="1:13" ht="12.75" hidden="1" customHeight="1" x14ac:dyDescent="0.25">
      <c r="A38" s="276">
        <v>135</v>
      </c>
      <c r="B38" s="276" t="s">
        <v>8396</v>
      </c>
      <c r="C38" s="277" t="s">
        <v>8549</v>
      </c>
      <c r="D38" s="219" t="e">
        <f>#N/A</f>
        <v>#N/A</v>
      </c>
      <c r="E38" s="134" t="e">
        <f>#N/A</f>
        <v>#N/A</v>
      </c>
      <c r="F38" s="401">
        <v>0</v>
      </c>
      <c r="G38" s="402" t="e">
        <f>#N/A</f>
        <v>#N/A</v>
      </c>
      <c r="H38" s="402" t="e">
        <f t="shared" si="0"/>
        <v>#N/A</v>
      </c>
      <c r="I38" s="403" t="e">
        <f t="shared" si="1"/>
        <v>#N/A</v>
      </c>
      <c r="J38" s="78">
        <f>3.14159*0.4^2</f>
        <v>0.50265440000000006</v>
      </c>
      <c r="K38" s="78" t="e">
        <f>ROUND(J38*#REF!,2)</f>
        <v>#REF!</v>
      </c>
      <c r="M38" s="391"/>
    </row>
    <row r="39" spans="1:13" ht="25.5" hidden="1" customHeight="1" x14ac:dyDescent="0.25">
      <c r="A39" s="276">
        <v>140</v>
      </c>
      <c r="B39" s="276" t="s">
        <v>8396</v>
      </c>
      <c r="C39" s="277" t="s">
        <v>8552</v>
      </c>
      <c r="D39" s="219" t="e">
        <f>#N/A</f>
        <v>#N/A</v>
      </c>
      <c r="E39" s="134" t="e">
        <f>#N/A</f>
        <v>#N/A</v>
      </c>
      <c r="F39" s="401">
        <v>0</v>
      </c>
      <c r="G39" s="402" t="e">
        <f>#N/A</f>
        <v>#N/A</v>
      </c>
      <c r="H39" s="402" t="e">
        <f t="shared" si="0"/>
        <v>#N/A</v>
      </c>
      <c r="I39" s="403" t="e">
        <f t="shared" si="1"/>
        <v>#N/A</v>
      </c>
      <c r="M39" s="391"/>
    </row>
    <row r="40" spans="1:13" ht="12.75" hidden="1" customHeight="1" x14ac:dyDescent="0.25">
      <c r="A40" s="276">
        <v>140</v>
      </c>
      <c r="B40" s="276" t="s">
        <v>8396</v>
      </c>
      <c r="C40" s="277" t="s">
        <v>8553</v>
      </c>
      <c r="D40" s="219" t="e">
        <f>#N/A</f>
        <v>#N/A</v>
      </c>
      <c r="E40" s="134" t="e">
        <f>#N/A</f>
        <v>#N/A</v>
      </c>
      <c r="F40" s="401">
        <v>0</v>
      </c>
      <c r="G40" s="402" t="e">
        <f>#N/A</f>
        <v>#N/A</v>
      </c>
      <c r="H40" s="402" t="e">
        <f t="shared" si="0"/>
        <v>#N/A</v>
      </c>
      <c r="I40" s="403" t="e">
        <f t="shared" si="1"/>
        <v>#N/A</v>
      </c>
      <c r="M40" s="391"/>
    </row>
    <row r="41" spans="1:13" ht="25.5" hidden="1" customHeight="1" x14ac:dyDescent="0.25">
      <c r="A41" s="276">
        <v>140</v>
      </c>
      <c r="B41" s="276" t="s">
        <v>8396</v>
      </c>
      <c r="C41" s="277" t="s">
        <v>8554</v>
      </c>
      <c r="D41" s="219" t="e">
        <f>#N/A</f>
        <v>#N/A</v>
      </c>
      <c r="E41" s="134" t="e">
        <f>#N/A</f>
        <v>#N/A</v>
      </c>
      <c r="F41" s="401">
        <v>0</v>
      </c>
      <c r="G41" s="402" t="e">
        <f>#N/A</f>
        <v>#N/A</v>
      </c>
      <c r="H41" s="402" t="e">
        <f t="shared" si="0"/>
        <v>#N/A</v>
      </c>
      <c r="I41" s="403" t="e">
        <f t="shared" si="1"/>
        <v>#N/A</v>
      </c>
      <c r="M41" s="391"/>
    </row>
    <row r="42" spans="1:13" ht="25.5" hidden="1" customHeight="1" x14ac:dyDescent="0.25">
      <c r="A42" s="276">
        <v>144</v>
      </c>
      <c r="B42" s="276" t="s">
        <v>8396</v>
      </c>
      <c r="C42" s="277" t="s">
        <v>8512</v>
      </c>
      <c r="D42" s="219" t="e">
        <f>#N/A</f>
        <v>#N/A</v>
      </c>
      <c r="E42" s="134" t="e">
        <f>#N/A</f>
        <v>#N/A</v>
      </c>
      <c r="F42" s="401">
        <v>0</v>
      </c>
      <c r="G42" s="404" t="e">
        <f>#N/A</f>
        <v>#N/A</v>
      </c>
      <c r="H42" s="402" t="e">
        <f t="shared" si="0"/>
        <v>#N/A</v>
      </c>
      <c r="I42" s="403" t="e">
        <f t="shared" si="1"/>
        <v>#N/A</v>
      </c>
      <c r="M42" s="391"/>
    </row>
    <row r="43" spans="1:13" ht="12.75" hidden="1" customHeight="1" x14ac:dyDescent="0.25">
      <c r="A43" s="276">
        <v>158</v>
      </c>
      <c r="B43" s="276" t="s">
        <v>8396</v>
      </c>
      <c r="C43" s="277" t="s">
        <v>8556</v>
      </c>
      <c r="D43" s="219" t="e">
        <f>#N/A</f>
        <v>#N/A</v>
      </c>
      <c r="E43" s="134" t="e">
        <f>#N/A</f>
        <v>#N/A</v>
      </c>
      <c r="F43" s="401">
        <v>0</v>
      </c>
      <c r="G43" s="402" t="e">
        <f>#N/A</f>
        <v>#N/A</v>
      </c>
      <c r="H43" s="402" t="e">
        <f t="shared" si="0"/>
        <v>#N/A</v>
      </c>
      <c r="I43" s="403" t="e">
        <f t="shared" si="1"/>
        <v>#N/A</v>
      </c>
      <c r="J43" s="78">
        <f>3.14159*0.3^2</f>
        <v>0.28274309999999997</v>
      </c>
      <c r="K43" s="78" t="e">
        <f>ROUND(J43*#REF!,2)</f>
        <v>#REF!</v>
      </c>
      <c r="M43" s="391"/>
    </row>
    <row r="44" spans="1:13" ht="12.75" hidden="1" customHeight="1" x14ac:dyDescent="0.25">
      <c r="A44" s="276">
        <v>158</v>
      </c>
      <c r="B44" s="276" t="s">
        <v>8396</v>
      </c>
      <c r="C44" s="277" t="s">
        <v>8549</v>
      </c>
      <c r="D44" s="219" t="e">
        <f>#N/A</f>
        <v>#N/A</v>
      </c>
      <c r="E44" s="134" t="e">
        <f>#N/A</f>
        <v>#N/A</v>
      </c>
      <c r="F44" s="401">
        <v>0</v>
      </c>
      <c r="G44" s="402" t="e">
        <f>#N/A</f>
        <v>#N/A</v>
      </c>
      <c r="H44" s="402" t="e">
        <f t="shared" si="0"/>
        <v>#N/A</v>
      </c>
      <c r="I44" s="403" t="e">
        <f t="shared" si="1"/>
        <v>#N/A</v>
      </c>
      <c r="J44" s="78">
        <f>3.14159*0.4^2</f>
        <v>0.50265440000000006</v>
      </c>
      <c r="K44" s="78">
        <f>ROUND(J44*F43,2)</f>
        <v>0</v>
      </c>
      <c r="M44" s="391"/>
    </row>
    <row r="45" spans="1:13" ht="25.5" hidden="1" customHeight="1" x14ac:dyDescent="0.25">
      <c r="A45" s="276">
        <v>159</v>
      </c>
      <c r="B45" s="276" t="s">
        <v>8396</v>
      </c>
      <c r="C45" s="277" t="s">
        <v>8550</v>
      </c>
      <c r="D45" s="219" t="e">
        <f>#N/A</f>
        <v>#N/A</v>
      </c>
      <c r="E45" s="134" t="e">
        <f>#N/A</f>
        <v>#N/A</v>
      </c>
      <c r="F45" s="401">
        <v>0</v>
      </c>
      <c r="G45" s="402" t="e">
        <f>#N/A</f>
        <v>#N/A</v>
      </c>
      <c r="H45" s="402" t="e">
        <f t="shared" si="0"/>
        <v>#N/A</v>
      </c>
      <c r="I45" s="403" t="e">
        <f t="shared" si="1"/>
        <v>#N/A</v>
      </c>
      <c r="M45" s="391"/>
    </row>
    <row r="46" spans="1:13" ht="12.75" hidden="1" customHeight="1" x14ac:dyDescent="0.25">
      <c r="A46" s="276">
        <v>159</v>
      </c>
      <c r="B46" s="276" t="s">
        <v>8396</v>
      </c>
      <c r="C46" s="277" t="s">
        <v>8557</v>
      </c>
      <c r="D46" s="219" t="e">
        <f>#N/A</f>
        <v>#N/A</v>
      </c>
      <c r="E46" s="134" t="e">
        <f>#N/A</f>
        <v>#N/A</v>
      </c>
      <c r="F46" s="401">
        <v>0</v>
      </c>
      <c r="G46" s="402" t="e">
        <f>#N/A</f>
        <v>#N/A</v>
      </c>
      <c r="H46" s="402" t="e">
        <f t="shared" ref="H46:H77" si="2">IF(G46="","",ROUND(G46*(1+$I$2),2))</f>
        <v>#N/A</v>
      </c>
      <c r="I46" s="403" t="e">
        <f t="shared" si="1"/>
        <v>#N/A</v>
      </c>
      <c r="M46" s="391"/>
    </row>
    <row r="47" spans="1:13" ht="25.5" hidden="1" customHeight="1" x14ac:dyDescent="0.25">
      <c r="A47" s="276">
        <v>159</v>
      </c>
      <c r="B47" s="276" t="s">
        <v>8396</v>
      </c>
      <c r="C47" s="277" t="s">
        <v>8558</v>
      </c>
      <c r="D47" s="219" t="e">
        <f>#N/A</f>
        <v>#N/A</v>
      </c>
      <c r="E47" s="134" t="e">
        <f>#N/A</f>
        <v>#N/A</v>
      </c>
      <c r="F47" s="401">
        <v>0</v>
      </c>
      <c r="G47" s="402" t="e">
        <f>#N/A</f>
        <v>#N/A</v>
      </c>
      <c r="H47" s="402" t="e">
        <f t="shared" si="2"/>
        <v>#N/A</v>
      </c>
      <c r="I47" s="403" t="e">
        <f t="shared" si="1"/>
        <v>#N/A</v>
      </c>
      <c r="M47" s="391"/>
    </row>
    <row r="48" spans="1:13" ht="25.5" hidden="1" customHeight="1" x14ac:dyDescent="0.25">
      <c r="A48" s="276">
        <v>159</v>
      </c>
      <c r="B48" s="276" t="s">
        <v>8396</v>
      </c>
      <c r="C48" s="277" t="s">
        <v>8559</v>
      </c>
      <c r="D48" s="219" t="e">
        <f>#N/A</f>
        <v>#N/A</v>
      </c>
      <c r="E48" s="134" t="e">
        <f>#N/A</f>
        <v>#N/A</v>
      </c>
      <c r="F48" s="401">
        <v>0</v>
      </c>
      <c r="G48" s="402" t="e">
        <f>#N/A</f>
        <v>#N/A</v>
      </c>
      <c r="H48" s="402" t="e">
        <f t="shared" si="2"/>
        <v>#N/A</v>
      </c>
      <c r="I48" s="403" t="e">
        <f t="shared" si="1"/>
        <v>#N/A</v>
      </c>
      <c r="M48" s="391"/>
    </row>
    <row r="49" spans="1:13" ht="25.5" hidden="1" customHeight="1" x14ac:dyDescent="0.25">
      <c r="A49" s="405">
        <v>166</v>
      </c>
      <c r="B49" s="405" t="s">
        <v>8396</v>
      </c>
      <c r="C49" s="406" t="s">
        <v>8512</v>
      </c>
      <c r="D49" s="407" t="e">
        <f>#N/A</f>
        <v>#N/A</v>
      </c>
      <c r="E49" s="408" t="e">
        <f>#N/A</f>
        <v>#N/A</v>
      </c>
      <c r="F49" s="409">
        <v>0</v>
      </c>
      <c r="G49" s="410" t="e">
        <f>#N/A</f>
        <v>#N/A</v>
      </c>
      <c r="H49" s="411" t="e">
        <f t="shared" si="2"/>
        <v>#N/A</v>
      </c>
      <c r="I49" s="412" t="e">
        <f t="shared" si="1"/>
        <v>#N/A</v>
      </c>
      <c r="M49" s="391"/>
    </row>
    <row r="50" spans="1:13" ht="26.25" x14ac:dyDescent="0.25">
      <c r="A50" s="98"/>
      <c r="B50" s="98"/>
      <c r="C50" s="99">
        <v>1</v>
      </c>
      <c r="D50" s="100" t="s">
        <v>8410</v>
      </c>
      <c r="E50" s="101"/>
      <c r="F50" s="102"/>
      <c r="G50" s="103"/>
      <c r="H50" s="103" t="str">
        <f t="shared" si="2"/>
        <v/>
      </c>
      <c r="I50" s="413" t="e">
        <f>SUBTOTAL(9,I51:I71)</f>
        <v>#N/A</v>
      </c>
      <c r="M50" s="391"/>
    </row>
    <row r="51" spans="1:13" ht="25.5" hidden="1" customHeight="1" x14ac:dyDescent="0.25">
      <c r="A51" s="414">
        <v>189</v>
      </c>
      <c r="B51" s="414" t="s">
        <v>8396</v>
      </c>
      <c r="C51" s="415" t="s">
        <v>8552</v>
      </c>
      <c r="D51" s="416" t="e">
        <f>#N/A</f>
        <v>#N/A</v>
      </c>
      <c r="E51" s="417" t="e">
        <f>#N/A</f>
        <v>#N/A</v>
      </c>
      <c r="F51" s="139">
        <v>0</v>
      </c>
      <c r="G51" s="418" t="e">
        <f>#N/A</f>
        <v>#N/A</v>
      </c>
      <c r="H51" s="419" t="e">
        <f t="shared" si="2"/>
        <v>#N/A</v>
      </c>
      <c r="I51" s="420" t="e">
        <f t="shared" ref="I51:I82" si="3">IF($B51="","",ROUND(F51*H51,2))</f>
        <v>#N/A</v>
      </c>
      <c r="M51" s="391"/>
    </row>
    <row r="52" spans="1:13" ht="12.75" hidden="1" customHeight="1" x14ac:dyDescent="0.25">
      <c r="A52" s="421">
        <v>189</v>
      </c>
      <c r="B52" s="421" t="s">
        <v>8396</v>
      </c>
      <c r="C52" s="422" t="s">
        <v>8553</v>
      </c>
      <c r="D52" s="423" t="e">
        <f>#N/A</f>
        <v>#N/A</v>
      </c>
      <c r="E52" s="424" t="e">
        <f>#N/A</f>
        <v>#N/A</v>
      </c>
      <c r="F52" s="425">
        <v>0</v>
      </c>
      <c r="G52" s="426" t="e">
        <f>#N/A</f>
        <v>#N/A</v>
      </c>
      <c r="H52" s="427" t="e">
        <f t="shared" si="2"/>
        <v>#N/A</v>
      </c>
      <c r="I52" s="428" t="e">
        <f t="shared" si="3"/>
        <v>#N/A</v>
      </c>
      <c r="M52" s="391"/>
    </row>
    <row r="53" spans="1:13" s="130" customFormat="1" ht="51" hidden="1" customHeight="1" x14ac:dyDescent="0.2">
      <c r="A53" s="393">
        <v>197</v>
      </c>
      <c r="B53" s="393" t="s">
        <v>8396</v>
      </c>
      <c r="C53" s="394" t="s">
        <v>8560</v>
      </c>
      <c r="D53" s="429" t="s">
        <v>8561</v>
      </c>
      <c r="E53" s="430" t="e">
        <f>#N/A</f>
        <v>#N/A</v>
      </c>
      <c r="F53" s="397">
        <v>0</v>
      </c>
      <c r="G53" s="399" t="e">
        <f>#N/A</f>
        <v>#N/A</v>
      </c>
      <c r="H53" s="399" t="e">
        <f t="shared" si="2"/>
        <v>#N/A</v>
      </c>
      <c r="I53" s="400" t="e">
        <f t="shared" si="3"/>
        <v>#N/A</v>
      </c>
      <c r="M53" s="391"/>
    </row>
    <row r="54" spans="1:13" ht="25.5" hidden="1" customHeight="1" x14ac:dyDescent="0.25">
      <c r="A54" s="276">
        <v>204</v>
      </c>
      <c r="B54" s="276" t="s">
        <v>8396</v>
      </c>
      <c r="C54" s="277" t="s">
        <v>8512</v>
      </c>
      <c r="D54" s="219" t="e">
        <f>#N/A</f>
        <v>#N/A</v>
      </c>
      <c r="E54" s="134" t="e">
        <f>#N/A</f>
        <v>#N/A</v>
      </c>
      <c r="F54" s="401">
        <v>0</v>
      </c>
      <c r="G54" s="404" t="e">
        <f>#N/A</f>
        <v>#N/A</v>
      </c>
      <c r="H54" s="402" t="e">
        <f t="shared" si="2"/>
        <v>#N/A</v>
      </c>
      <c r="I54" s="403" t="e">
        <f t="shared" si="3"/>
        <v>#N/A</v>
      </c>
      <c r="M54" s="391"/>
    </row>
    <row r="55" spans="1:13" s="130" customFormat="1" ht="38.25" hidden="1" customHeight="1" x14ac:dyDescent="0.2">
      <c r="A55" s="276">
        <v>206</v>
      </c>
      <c r="B55" s="276" t="s">
        <v>8396</v>
      </c>
      <c r="C55" s="277" t="s">
        <v>8560</v>
      </c>
      <c r="D55" s="219" t="e">
        <f>#N/A</f>
        <v>#N/A</v>
      </c>
      <c r="E55" s="134" t="e">
        <f>#N/A</f>
        <v>#N/A</v>
      </c>
      <c r="F55" s="401">
        <v>0</v>
      </c>
      <c r="G55" s="402" t="e">
        <f>#N/A</f>
        <v>#N/A</v>
      </c>
      <c r="H55" s="402" t="e">
        <f t="shared" si="2"/>
        <v>#N/A</v>
      </c>
      <c r="I55" s="403" t="e">
        <f t="shared" si="3"/>
        <v>#N/A</v>
      </c>
      <c r="M55" s="391"/>
    </row>
    <row r="56" spans="1:13" ht="22.5" hidden="1" customHeight="1" x14ac:dyDescent="0.25">
      <c r="A56" s="276">
        <v>212</v>
      </c>
      <c r="B56" s="276" t="s">
        <v>8396</v>
      </c>
      <c r="C56" s="277" t="s">
        <v>8554</v>
      </c>
      <c r="D56" s="219" t="e">
        <f>#N/A</f>
        <v>#N/A</v>
      </c>
      <c r="E56" s="134" t="e">
        <f>#N/A</f>
        <v>#N/A</v>
      </c>
      <c r="F56" s="401">
        <f>ROUND(SUM(F60*(0.4+1.2)*1.2,F61*(0.6+1.2)*1.6,F62*(0.8+1.2)*1.8),2)</f>
        <v>0</v>
      </c>
      <c r="G56" s="402" t="e">
        <f>#N/A</f>
        <v>#N/A</v>
      </c>
      <c r="H56" s="402" t="e">
        <f t="shared" si="2"/>
        <v>#N/A</v>
      </c>
      <c r="I56" s="403" t="e">
        <f t="shared" si="3"/>
        <v>#N/A</v>
      </c>
      <c r="M56" s="391"/>
    </row>
    <row r="57" spans="1:13" ht="25.5" hidden="1" customHeight="1" x14ac:dyDescent="0.25">
      <c r="A57" s="276">
        <v>212</v>
      </c>
      <c r="B57" s="276" t="s">
        <v>8396</v>
      </c>
      <c r="C57" s="277" t="s">
        <v>8562</v>
      </c>
      <c r="D57" s="219" t="e">
        <f>#N/A</f>
        <v>#N/A</v>
      </c>
      <c r="E57" s="134" t="e">
        <f>#N/A</f>
        <v>#N/A</v>
      </c>
      <c r="F57" s="401">
        <f>ROUND(F56-SUM(K61:K63),2)</f>
        <v>0</v>
      </c>
      <c r="G57" s="402" t="e">
        <f>#N/A</f>
        <v>#N/A</v>
      </c>
      <c r="H57" s="402" t="e">
        <f t="shared" si="2"/>
        <v>#N/A</v>
      </c>
      <c r="I57" s="403" t="e">
        <f t="shared" si="3"/>
        <v>#N/A</v>
      </c>
      <c r="M57" s="391"/>
    </row>
    <row r="58" spans="1:13" ht="25.5" hidden="1" customHeight="1" x14ac:dyDescent="0.25">
      <c r="A58" s="276">
        <v>212</v>
      </c>
      <c r="B58" s="276" t="s">
        <v>8396</v>
      </c>
      <c r="C58" s="277" t="s">
        <v>8563</v>
      </c>
      <c r="D58" s="219" t="e">
        <f>#N/A</f>
        <v>#N/A</v>
      </c>
      <c r="E58" s="134" t="e">
        <f>#N/A</f>
        <v>#N/A</v>
      </c>
      <c r="F58" s="401">
        <f>F56-F57</f>
        <v>0</v>
      </c>
      <c r="G58" s="402" t="e">
        <f>#N/A</f>
        <v>#N/A</v>
      </c>
      <c r="H58" s="402" t="e">
        <f t="shared" si="2"/>
        <v>#N/A</v>
      </c>
      <c r="I58" s="403" t="e">
        <f t="shared" si="3"/>
        <v>#N/A</v>
      </c>
      <c r="M58" s="391"/>
    </row>
    <row r="59" spans="1:13" ht="12.75" hidden="1" customHeight="1" x14ac:dyDescent="0.25">
      <c r="A59" s="276">
        <v>212</v>
      </c>
      <c r="B59" s="276" t="s">
        <v>8396</v>
      </c>
      <c r="C59" s="277" t="s">
        <v>8511</v>
      </c>
      <c r="D59" s="219" t="e">
        <f>#N/A</f>
        <v>#N/A</v>
      </c>
      <c r="E59" s="134" t="e">
        <f>#N/A</f>
        <v>#N/A</v>
      </c>
      <c r="F59" s="401">
        <f>ROUND(F60*0.4*0.1+F61*0.6*0.1+F62*0.8*0.1,2)</f>
        <v>0</v>
      </c>
      <c r="G59" s="402" t="e">
        <f>#N/A</f>
        <v>#N/A</v>
      </c>
      <c r="H59" s="402" t="e">
        <f t="shared" si="2"/>
        <v>#N/A</v>
      </c>
      <c r="I59" s="403" t="e">
        <f t="shared" si="3"/>
        <v>#N/A</v>
      </c>
      <c r="M59" s="391"/>
    </row>
    <row r="60" spans="1:13" ht="12.75" hidden="1" customHeight="1" x14ac:dyDescent="0.25">
      <c r="A60" s="276">
        <v>212</v>
      </c>
      <c r="B60" s="276" t="s">
        <v>8396</v>
      </c>
      <c r="C60" s="277" t="s">
        <v>8564</v>
      </c>
      <c r="D60" s="219" t="e">
        <f>#N/A</f>
        <v>#N/A</v>
      </c>
      <c r="E60" s="134" t="e">
        <f>#N/A</f>
        <v>#N/A</v>
      </c>
      <c r="F60" s="401">
        <v>0</v>
      </c>
      <c r="G60" s="402" t="e">
        <f>#N/A</f>
        <v>#N/A</v>
      </c>
      <c r="H60" s="402" t="e">
        <f t="shared" si="2"/>
        <v>#N/A</v>
      </c>
      <c r="I60" s="403" t="e">
        <f t="shared" si="3"/>
        <v>#N/A</v>
      </c>
      <c r="M60" s="391"/>
    </row>
    <row r="61" spans="1:13" ht="12.75" hidden="1" customHeight="1" x14ac:dyDescent="0.25">
      <c r="A61" s="276">
        <v>212</v>
      </c>
      <c r="B61" s="276" t="s">
        <v>8396</v>
      </c>
      <c r="C61" s="277" t="s">
        <v>8556</v>
      </c>
      <c r="D61" s="219" t="e">
        <f>#N/A</f>
        <v>#N/A</v>
      </c>
      <c r="E61" s="134" t="e">
        <f>#N/A</f>
        <v>#N/A</v>
      </c>
      <c r="F61" s="401">
        <v>0</v>
      </c>
      <c r="G61" s="402" t="e">
        <f>#N/A</f>
        <v>#N/A</v>
      </c>
      <c r="H61" s="402" t="e">
        <f t="shared" si="2"/>
        <v>#N/A</v>
      </c>
      <c r="I61" s="403" t="e">
        <f t="shared" si="3"/>
        <v>#N/A</v>
      </c>
      <c r="J61" s="78">
        <f>3.14159*0.3^2</f>
        <v>0.28274309999999997</v>
      </c>
      <c r="K61" s="78">
        <f>ROUND(J61*F60,2)</f>
        <v>0</v>
      </c>
      <c r="M61" s="391"/>
    </row>
    <row r="62" spans="1:13" ht="12.75" hidden="1" customHeight="1" x14ac:dyDescent="0.25">
      <c r="A62" s="276">
        <v>212</v>
      </c>
      <c r="B62" s="276" t="s">
        <v>8396</v>
      </c>
      <c r="C62" s="277" t="s">
        <v>8549</v>
      </c>
      <c r="D62" s="219" t="e">
        <f>#N/A</f>
        <v>#N/A</v>
      </c>
      <c r="E62" s="134" t="e">
        <f>#N/A</f>
        <v>#N/A</v>
      </c>
      <c r="F62" s="401">
        <v>0</v>
      </c>
      <c r="G62" s="402" t="e">
        <f>#N/A</f>
        <v>#N/A</v>
      </c>
      <c r="H62" s="402" t="e">
        <f t="shared" si="2"/>
        <v>#N/A</v>
      </c>
      <c r="I62" s="403" t="e">
        <f t="shared" si="3"/>
        <v>#N/A</v>
      </c>
      <c r="J62" s="78">
        <f>3.14159*0.4^2</f>
        <v>0.50265440000000006</v>
      </c>
      <c r="K62" s="78">
        <f>ROUND(J62*F61,2)</f>
        <v>0</v>
      </c>
      <c r="M62" s="391"/>
    </row>
    <row r="63" spans="1:13" ht="25.5" hidden="1" customHeight="1" x14ac:dyDescent="0.25">
      <c r="A63" s="276">
        <v>212</v>
      </c>
      <c r="B63" s="276" t="s">
        <v>8396</v>
      </c>
      <c r="C63" s="277" t="s">
        <v>8565</v>
      </c>
      <c r="D63" s="219" t="e">
        <f>#N/A</f>
        <v>#N/A</v>
      </c>
      <c r="E63" s="134" t="e">
        <f>#N/A</f>
        <v>#N/A</v>
      </c>
      <c r="F63" s="401">
        <v>0</v>
      </c>
      <c r="G63" s="402" t="e">
        <f>#N/A</f>
        <v>#N/A</v>
      </c>
      <c r="H63" s="402" t="e">
        <f t="shared" si="2"/>
        <v>#N/A</v>
      </c>
      <c r="I63" s="403" t="e">
        <f t="shared" si="3"/>
        <v>#N/A</v>
      </c>
      <c r="J63" s="78">
        <f>3.14159*0.5^2</f>
        <v>0.78539749999999997</v>
      </c>
      <c r="K63" s="78">
        <f>ROUND(J63*F62,2)</f>
        <v>0</v>
      </c>
      <c r="M63" s="391"/>
    </row>
    <row r="64" spans="1:13" ht="25.5" hidden="1" customHeight="1" x14ac:dyDescent="0.25">
      <c r="A64" s="276">
        <v>212</v>
      </c>
      <c r="B64" s="276" t="s">
        <v>8396</v>
      </c>
      <c r="C64" s="277" t="s">
        <v>8550</v>
      </c>
      <c r="D64" s="219" t="e">
        <f>#N/A</f>
        <v>#N/A</v>
      </c>
      <c r="E64" s="134" t="e">
        <f>#N/A</f>
        <v>#N/A</v>
      </c>
      <c r="F64" s="401">
        <v>0</v>
      </c>
      <c r="G64" s="402" t="e">
        <f>#N/A</f>
        <v>#N/A</v>
      </c>
      <c r="H64" s="402" t="e">
        <f t="shared" si="2"/>
        <v>#N/A</v>
      </c>
      <c r="I64" s="403" t="e">
        <f t="shared" si="3"/>
        <v>#N/A</v>
      </c>
      <c r="M64" s="391"/>
    </row>
    <row r="65" spans="1:13" ht="12.75" hidden="1" customHeight="1" x14ac:dyDescent="0.25">
      <c r="A65" s="276">
        <v>212</v>
      </c>
      <c r="B65" s="276" t="s">
        <v>8396</v>
      </c>
      <c r="C65" s="277" t="s">
        <v>8557</v>
      </c>
      <c r="D65" s="219" t="e">
        <f>#N/A</f>
        <v>#N/A</v>
      </c>
      <c r="E65" s="134" t="e">
        <f>#N/A</f>
        <v>#N/A</v>
      </c>
      <c r="F65" s="401">
        <v>0</v>
      </c>
      <c r="G65" s="402" t="e">
        <f>#N/A</f>
        <v>#N/A</v>
      </c>
      <c r="H65" s="402" t="e">
        <f t="shared" si="2"/>
        <v>#N/A</v>
      </c>
      <c r="I65" s="403" t="e">
        <f t="shared" si="3"/>
        <v>#N/A</v>
      </c>
      <c r="M65" s="391"/>
    </row>
    <row r="66" spans="1:13" ht="25.5" hidden="1" customHeight="1" x14ac:dyDescent="0.25">
      <c r="A66" s="276">
        <v>212</v>
      </c>
      <c r="B66" s="276" t="s">
        <v>8396</v>
      </c>
      <c r="C66" s="277" t="s">
        <v>8558</v>
      </c>
      <c r="D66" s="219" t="e">
        <f>#N/A</f>
        <v>#N/A</v>
      </c>
      <c r="E66" s="134" t="e">
        <f>#N/A</f>
        <v>#N/A</v>
      </c>
      <c r="F66" s="401">
        <v>0</v>
      </c>
      <c r="G66" s="402" t="e">
        <f>#N/A</f>
        <v>#N/A</v>
      </c>
      <c r="H66" s="402" t="e">
        <f t="shared" si="2"/>
        <v>#N/A</v>
      </c>
      <c r="I66" s="403" t="e">
        <f t="shared" si="3"/>
        <v>#N/A</v>
      </c>
      <c r="M66" s="391"/>
    </row>
    <row r="67" spans="1:13" ht="25.5" hidden="1" customHeight="1" x14ac:dyDescent="0.25">
      <c r="A67" s="276">
        <v>212</v>
      </c>
      <c r="B67" s="276" t="s">
        <v>8396</v>
      </c>
      <c r="C67" s="277" t="s">
        <v>8559</v>
      </c>
      <c r="D67" s="219" t="e">
        <f>#N/A</f>
        <v>#N/A</v>
      </c>
      <c r="E67" s="134" t="e">
        <f>#N/A</f>
        <v>#N/A</v>
      </c>
      <c r="F67" s="401">
        <v>0</v>
      </c>
      <c r="G67" s="402" t="e">
        <f>#N/A</f>
        <v>#N/A</v>
      </c>
      <c r="H67" s="402" t="e">
        <f t="shared" si="2"/>
        <v>#N/A</v>
      </c>
      <c r="I67" s="403" t="e">
        <f t="shared" si="3"/>
        <v>#N/A</v>
      </c>
      <c r="M67" s="391"/>
    </row>
    <row r="68" spans="1:13" ht="25.5" hidden="1" customHeight="1" x14ac:dyDescent="0.25">
      <c r="A68" s="276">
        <v>214</v>
      </c>
      <c r="B68" s="276" t="s">
        <v>8396</v>
      </c>
      <c r="C68" s="277" t="s">
        <v>8554</v>
      </c>
      <c r="D68" s="219" t="e">
        <f>#N/A</f>
        <v>#N/A</v>
      </c>
      <c r="E68" s="134" t="e">
        <f>#N/A</f>
        <v>#N/A</v>
      </c>
      <c r="F68" s="401">
        <v>0</v>
      </c>
      <c r="G68" s="402" t="e">
        <f>#N/A</f>
        <v>#N/A</v>
      </c>
      <c r="H68" s="402" t="e">
        <f t="shared" si="2"/>
        <v>#N/A</v>
      </c>
      <c r="I68" s="403" t="e">
        <f t="shared" si="3"/>
        <v>#N/A</v>
      </c>
      <c r="M68" s="391"/>
    </row>
    <row r="69" spans="1:13" ht="12.75" hidden="1" customHeight="1" x14ac:dyDescent="0.25">
      <c r="A69" s="276">
        <v>214</v>
      </c>
      <c r="B69" s="276" t="s">
        <v>8396</v>
      </c>
      <c r="C69" s="277" t="s">
        <v>8555</v>
      </c>
      <c r="D69" s="219" t="e">
        <f>#N/A</f>
        <v>#N/A</v>
      </c>
      <c r="E69" s="134" t="e">
        <f>#N/A</f>
        <v>#N/A</v>
      </c>
      <c r="F69" s="401">
        <v>0</v>
      </c>
      <c r="G69" s="402" t="e">
        <f>#N/A</f>
        <v>#N/A</v>
      </c>
      <c r="H69" s="402" t="e">
        <f t="shared" si="2"/>
        <v>#N/A</v>
      </c>
      <c r="I69" s="403" t="e">
        <f t="shared" si="3"/>
        <v>#N/A</v>
      </c>
      <c r="M69" s="391"/>
    </row>
    <row r="70" spans="1:13" ht="22.5" hidden="1" customHeight="1" x14ac:dyDescent="0.25">
      <c r="A70" s="276">
        <v>214</v>
      </c>
      <c r="B70" s="276" t="s">
        <v>8396</v>
      </c>
      <c r="C70" s="277" t="s">
        <v>8516</v>
      </c>
      <c r="D70" s="219" t="e">
        <f>#N/A</f>
        <v>#N/A</v>
      </c>
      <c r="E70" s="134" t="e">
        <f>#N/A</f>
        <v>#N/A</v>
      </c>
      <c r="F70" s="401">
        <v>0</v>
      </c>
      <c r="G70" s="404" t="e">
        <f>#N/A</f>
        <v>#N/A</v>
      </c>
      <c r="H70" s="402" t="e">
        <f t="shared" si="2"/>
        <v>#N/A</v>
      </c>
      <c r="I70" s="403" t="e">
        <f t="shared" si="3"/>
        <v>#N/A</v>
      </c>
      <c r="M70" s="391"/>
    </row>
    <row r="71" spans="1:13" ht="25.5" hidden="1" customHeight="1" x14ac:dyDescent="0.25">
      <c r="A71" s="276">
        <v>215</v>
      </c>
      <c r="B71" s="276" t="s">
        <v>8396</v>
      </c>
      <c r="C71" s="277" t="s">
        <v>8512</v>
      </c>
      <c r="D71" s="219" t="e">
        <f>#N/A</f>
        <v>#N/A</v>
      </c>
      <c r="E71" s="134" t="e">
        <f>#N/A</f>
        <v>#N/A</v>
      </c>
      <c r="F71" s="401">
        <v>0</v>
      </c>
      <c r="G71" s="404" t="e">
        <f>#N/A</f>
        <v>#N/A</v>
      </c>
      <c r="H71" s="402" t="e">
        <f t="shared" si="2"/>
        <v>#N/A</v>
      </c>
      <c r="I71" s="403" t="e">
        <f t="shared" si="3"/>
        <v>#N/A</v>
      </c>
      <c r="M71" s="391"/>
    </row>
    <row r="72" spans="1:13" ht="22.5" hidden="1" customHeight="1" x14ac:dyDescent="0.25">
      <c r="A72" s="276">
        <v>226</v>
      </c>
      <c r="B72" s="276" t="s">
        <v>8396</v>
      </c>
      <c r="C72" s="277" t="s">
        <v>8554</v>
      </c>
      <c r="D72" s="219" t="e">
        <f>#N/A</f>
        <v>#N/A</v>
      </c>
      <c r="E72" s="134" t="e">
        <f>#N/A</f>
        <v>#N/A</v>
      </c>
      <c r="F72" s="401">
        <f>ROUND(SUM(F76*(0.4+1.2)*1.2,F77*(0.6+1.2)*1.6,F78*(0.8+1.2)*1.8),2)</f>
        <v>0</v>
      </c>
      <c r="G72" s="402" t="e">
        <f>#N/A</f>
        <v>#N/A</v>
      </c>
      <c r="H72" s="402" t="e">
        <f t="shared" si="2"/>
        <v>#N/A</v>
      </c>
      <c r="I72" s="403" t="e">
        <f t="shared" si="3"/>
        <v>#N/A</v>
      </c>
      <c r="M72" s="391"/>
    </row>
    <row r="73" spans="1:13" ht="25.5" hidden="1" customHeight="1" x14ac:dyDescent="0.25">
      <c r="A73" s="276">
        <v>226</v>
      </c>
      <c r="B73" s="276" t="s">
        <v>8396</v>
      </c>
      <c r="C73" s="277" t="s">
        <v>8562</v>
      </c>
      <c r="D73" s="219" t="e">
        <f>#N/A</f>
        <v>#N/A</v>
      </c>
      <c r="E73" s="134" t="e">
        <f>#N/A</f>
        <v>#N/A</v>
      </c>
      <c r="F73" s="401">
        <f>ROUND(F72-SUM(K77:K78),2)</f>
        <v>0</v>
      </c>
      <c r="G73" s="402" t="e">
        <f>#N/A</f>
        <v>#N/A</v>
      </c>
      <c r="H73" s="402" t="e">
        <f t="shared" si="2"/>
        <v>#N/A</v>
      </c>
      <c r="I73" s="403" t="e">
        <f t="shared" si="3"/>
        <v>#N/A</v>
      </c>
      <c r="M73" s="391"/>
    </row>
    <row r="74" spans="1:13" ht="25.5" hidden="1" customHeight="1" x14ac:dyDescent="0.25">
      <c r="A74" s="276">
        <v>226</v>
      </c>
      <c r="B74" s="276" t="s">
        <v>8396</v>
      </c>
      <c r="C74" s="277" t="s">
        <v>8563</v>
      </c>
      <c r="D74" s="219" t="e">
        <f>#N/A</f>
        <v>#N/A</v>
      </c>
      <c r="E74" s="134" t="e">
        <f>#N/A</f>
        <v>#N/A</v>
      </c>
      <c r="F74" s="401">
        <f>F72-F73</f>
        <v>0</v>
      </c>
      <c r="G74" s="402" t="e">
        <f>#N/A</f>
        <v>#N/A</v>
      </c>
      <c r="H74" s="402" t="e">
        <f t="shared" si="2"/>
        <v>#N/A</v>
      </c>
      <c r="I74" s="403" t="e">
        <f t="shared" si="3"/>
        <v>#N/A</v>
      </c>
      <c r="M74" s="391"/>
    </row>
    <row r="75" spans="1:13" ht="12.75" hidden="1" customHeight="1" x14ac:dyDescent="0.25">
      <c r="A75" s="276">
        <v>226</v>
      </c>
      <c r="B75" s="276" t="s">
        <v>8396</v>
      </c>
      <c r="C75" s="277" t="s">
        <v>8511</v>
      </c>
      <c r="D75" s="219" t="e">
        <f>#N/A</f>
        <v>#N/A</v>
      </c>
      <c r="E75" s="134" t="e">
        <f>#N/A</f>
        <v>#N/A</v>
      </c>
      <c r="F75" s="401">
        <f>ROUND(F76*0.4*0.1+F77*0.6*0.1+F78*0.8*0.1,2)</f>
        <v>0</v>
      </c>
      <c r="G75" s="402" t="e">
        <f>#N/A</f>
        <v>#N/A</v>
      </c>
      <c r="H75" s="402" t="e">
        <f t="shared" si="2"/>
        <v>#N/A</v>
      </c>
      <c r="I75" s="403" t="e">
        <f t="shared" si="3"/>
        <v>#N/A</v>
      </c>
      <c r="M75" s="391"/>
    </row>
    <row r="76" spans="1:13" ht="12.75" hidden="1" customHeight="1" x14ac:dyDescent="0.25">
      <c r="A76" s="276">
        <v>226</v>
      </c>
      <c r="B76" s="276" t="s">
        <v>8396</v>
      </c>
      <c r="C76" s="277" t="s">
        <v>8564</v>
      </c>
      <c r="D76" s="219" t="e">
        <f>#N/A</f>
        <v>#N/A</v>
      </c>
      <c r="E76" s="134" t="e">
        <f>#N/A</f>
        <v>#N/A</v>
      </c>
      <c r="F76" s="401">
        <v>0</v>
      </c>
      <c r="G76" s="402" t="e">
        <f>#N/A</f>
        <v>#N/A</v>
      </c>
      <c r="H76" s="402" t="e">
        <f t="shared" si="2"/>
        <v>#N/A</v>
      </c>
      <c r="I76" s="403" t="e">
        <f t="shared" si="3"/>
        <v>#N/A</v>
      </c>
      <c r="M76" s="391"/>
    </row>
    <row r="77" spans="1:13" ht="12.75" hidden="1" customHeight="1" x14ac:dyDescent="0.25">
      <c r="A77" s="276">
        <v>226</v>
      </c>
      <c r="B77" s="276" t="s">
        <v>8396</v>
      </c>
      <c r="C77" s="277" t="s">
        <v>8556</v>
      </c>
      <c r="D77" s="219" t="e">
        <f>#N/A</f>
        <v>#N/A</v>
      </c>
      <c r="E77" s="134" t="e">
        <f>#N/A</f>
        <v>#N/A</v>
      </c>
      <c r="F77" s="401">
        <v>0</v>
      </c>
      <c r="G77" s="402" t="e">
        <f>#N/A</f>
        <v>#N/A</v>
      </c>
      <c r="H77" s="402" t="e">
        <f t="shared" si="2"/>
        <v>#N/A</v>
      </c>
      <c r="I77" s="403" t="e">
        <f t="shared" si="3"/>
        <v>#N/A</v>
      </c>
      <c r="J77" s="78">
        <f>3.14159*0.3^2</f>
        <v>0.28274309999999997</v>
      </c>
      <c r="K77" s="78">
        <f>ROUND(J77*F76,2)</f>
        <v>0</v>
      </c>
      <c r="M77" s="391"/>
    </row>
    <row r="78" spans="1:13" ht="12.75" hidden="1" customHeight="1" x14ac:dyDescent="0.25">
      <c r="A78" s="276">
        <v>226</v>
      </c>
      <c r="B78" s="276" t="s">
        <v>8396</v>
      </c>
      <c r="C78" s="277" t="s">
        <v>8549</v>
      </c>
      <c r="D78" s="219" t="e">
        <f>#N/A</f>
        <v>#N/A</v>
      </c>
      <c r="E78" s="134" t="e">
        <f>#N/A</f>
        <v>#N/A</v>
      </c>
      <c r="F78" s="401">
        <v>0</v>
      </c>
      <c r="G78" s="402" t="e">
        <f>#N/A</f>
        <v>#N/A</v>
      </c>
      <c r="H78" s="402" t="e">
        <f t="shared" ref="H78:H109" si="4">IF(G78="","",ROUND(G78*(1+$I$2),2))</f>
        <v>#N/A</v>
      </c>
      <c r="I78" s="403" t="e">
        <f t="shared" si="3"/>
        <v>#N/A</v>
      </c>
      <c r="J78" s="78">
        <f>3.14159*0.4^2</f>
        <v>0.50265440000000006</v>
      </c>
      <c r="K78" s="78">
        <f>ROUND(J78*F77,2)</f>
        <v>0</v>
      </c>
      <c r="M78" s="391"/>
    </row>
    <row r="79" spans="1:13" ht="12.75" hidden="1" customHeight="1" x14ac:dyDescent="0.25">
      <c r="A79" s="276">
        <v>229</v>
      </c>
      <c r="B79" s="276" t="s">
        <v>8396</v>
      </c>
      <c r="C79" s="277" t="s">
        <v>8557</v>
      </c>
      <c r="D79" s="219" t="e">
        <f>#N/A</f>
        <v>#N/A</v>
      </c>
      <c r="E79" s="134" t="e">
        <f>#N/A</f>
        <v>#N/A</v>
      </c>
      <c r="F79" s="401">
        <v>0</v>
      </c>
      <c r="G79" s="402" t="e">
        <f>#N/A</f>
        <v>#N/A</v>
      </c>
      <c r="H79" s="402" t="e">
        <f t="shared" si="4"/>
        <v>#N/A</v>
      </c>
      <c r="I79" s="403" t="e">
        <f t="shared" si="3"/>
        <v>#N/A</v>
      </c>
      <c r="M79" s="391"/>
    </row>
    <row r="80" spans="1:13" ht="25.5" hidden="1" customHeight="1" x14ac:dyDescent="0.25">
      <c r="A80" s="276">
        <v>229</v>
      </c>
      <c r="B80" s="276" t="s">
        <v>8396</v>
      </c>
      <c r="C80" s="277" t="s">
        <v>8558</v>
      </c>
      <c r="D80" s="219" t="e">
        <f>#N/A</f>
        <v>#N/A</v>
      </c>
      <c r="E80" s="134" t="e">
        <f>#N/A</f>
        <v>#N/A</v>
      </c>
      <c r="F80" s="401">
        <v>0</v>
      </c>
      <c r="G80" s="402" t="e">
        <f>#N/A</f>
        <v>#N/A</v>
      </c>
      <c r="H80" s="402" t="e">
        <f t="shared" si="4"/>
        <v>#N/A</v>
      </c>
      <c r="I80" s="403" t="e">
        <f t="shared" si="3"/>
        <v>#N/A</v>
      </c>
      <c r="M80" s="391"/>
    </row>
    <row r="81" spans="1:14" ht="25.5" hidden="1" customHeight="1" x14ac:dyDescent="0.25">
      <c r="A81" s="276">
        <v>229</v>
      </c>
      <c r="B81" s="276" t="s">
        <v>8396</v>
      </c>
      <c r="C81" s="277" t="s">
        <v>8559</v>
      </c>
      <c r="D81" s="219" t="e">
        <f>#N/A</f>
        <v>#N/A</v>
      </c>
      <c r="E81" s="134" t="e">
        <f>#N/A</f>
        <v>#N/A</v>
      </c>
      <c r="F81" s="401">
        <v>0</v>
      </c>
      <c r="G81" s="402" t="e">
        <f>#N/A</f>
        <v>#N/A</v>
      </c>
      <c r="H81" s="402" t="e">
        <f t="shared" si="4"/>
        <v>#N/A</v>
      </c>
      <c r="I81" s="403" t="e">
        <f t="shared" si="3"/>
        <v>#N/A</v>
      </c>
      <c r="M81" s="391"/>
    </row>
    <row r="82" spans="1:14" ht="25.5" hidden="1" customHeight="1" x14ac:dyDescent="0.25">
      <c r="A82" s="276">
        <v>229</v>
      </c>
      <c r="B82" s="276" t="s">
        <v>8396</v>
      </c>
      <c r="C82" s="277" t="s">
        <v>8552</v>
      </c>
      <c r="D82" s="219" t="e">
        <f>#N/A</f>
        <v>#N/A</v>
      </c>
      <c r="E82" s="134" t="e">
        <f>#N/A</f>
        <v>#N/A</v>
      </c>
      <c r="F82" s="401">
        <v>0</v>
      </c>
      <c r="G82" s="402" t="e">
        <f>#N/A</f>
        <v>#N/A</v>
      </c>
      <c r="H82" s="402" t="e">
        <f t="shared" si="4"/>
        <v>#N/A</v>
      </c>
      <c r="I82" s="403" t="e">
        <f t="shared" si="3"/>
        <v>#N/A</v>
      </c>
      <c r="M82" s="391"/>
    </row>
    <row r="83" spans="1:14" ht="12.75" hidden="1" customHeight="1" x14ac:dyDescent="0.25">
      <c r="A83" s="276">
        <v>229</v>
      </c>
      <c r="B83" s="276" t="s">
        <v>8396</v>
      </c>
      <c r="C83" s="277" t="s">
        <v>8553</v>
      </c>
      <c r="D83" s="219" t="e">
        <f>#N/A</f>
        <v>#N/A</v>
      </c>
      <c r="E83" s="134" t="e">
        <f>#N/A</f>
        <v>#N/A</v>
      </c>
      <c r="F83" s="401">
        <v>0</v>
      </c>
      <c r="G83" s="402" t="e">
        <f>#N/A</f>
        <v>#N/A</v>
      </c>
      <c r="H83" s="402" t="e">
        <f t="shared" si="4"/>
        <v>#N/A</v>
      </c>
      <c r="I83" s="403" t="e">
        <f t="shared" ref="I83:I114" si="5">IF($B83="","",ROUND(F83*H83,2))</f>
        <v>#N/A</v>
      </c>
      <c r="M83" s="391"/>
    </row>
    <row r="84" spans="1:14" ht="25.5" hidden="1" customHeight="1" x14ac:dyDescent="0.25">
      <c r="A84" s="276">
        <v>229</v>
      </c>
      <c r="B84" s="276" t="s">
        <v>8396</v>
      </c>
      <c r="C84" s="277" t="s">
        <v>8554</v>
      </c>
      <c r="D84" s="219" t="e">
        <f>#N/A</f>
        <v>#N/A</v>
      </c>
      <c r="E84" s="134" t="e">
        <f>#N/A</f>
        <v>#N/A</v>
      </c>
      <c r="F84" s="401">
        <v>0</v>
      </c>
      <c r="G84" s="402" t="e">
        <f>#N/A</f>
        <v>#N/A</v>
      </c>
      <c r="H84" s="402" t="e">
        <f t="shared" si="4"/>
        <v>#N/A</v>
      </c>
      <c r="I84" s="403" t="e">
        <f t="shared" si="5"/>
        <v>#N/A</v>
      </c>
      <c r="M84" s="391"/>
    </row>
    <row r="85" spans="1:14" ht="12.75" hidden="1" customHeight="1" x14ac:dyDescent="0.25">
      <c r="A85" s="276">
        <v>229</v>
      </c>
      <c r="B85" s="276" t="s">
        <v>8396</v>
      </c>
      <c r="C85" s="277" t="s">
        <v>8555</v>
      </c>
      <c r="D85" s="219" t="e">
        <f>#N/A</f>
        <v>#N/A</v>
      </c>
      <c r="E85" s="134" t="e">
        <f>#N/A</f>
        <v>#N/A</v>
      </c>
      <c r="F85" s="401">
        <v>0</v>
      </c>
      <c r="G85" s="402" t="e">
        <f>#N/A</f>
        <v>#N/A</v>
      </c>
      <c r="H85" s="402" t="e">
        <f t="shared" si="4"/>
        <v>#N/A</v>
      </c>
      <c r="I85" s="403" t="e">
        <f t="shared" si="5"/>
        <v>#N/A</v>
      </c>
      <c r="M85" s="391"/>
    </row>
    <row r="86" spans="1:14" ht="25.5" hidden="1" customHeight="1" x14ac:dyDescent="0.25">
      <c r="A86" s="276">
        <v>231</v>
      </c>
      <c r="B86" s="276" t="s">
        <v>8396</v>
      </c>
      <c r="C86" s="277" t="s">
        <v>8512</v>
      </c>
      <c r="D86" s="219" t="e">
        <f>#N/A</f>
        <v>#N/A</v>
      </c>
      <c r="E86" s="134" t="e">
        <f>#N/A</f>
        <v>#N/A</v>
      </c>
      <c r="F86" s="401">
        <v>0</v>
      </c>
      <c r="G86" s="404" t="e">
        <f>#N/A</f>
        <v>#N/A</v>
      </c>
      <c r="H86" s="402" t="e">
        <f t="shared" si="4"/>
        <v>#N/A</v>
      </c>
      <c r="I86" s="403" t="e">
        <f t="shared" si="5"/>
        <v>#N/A</v>
      </c>
      <c r="M86" s="391"/>
    </row>
    <row r="87" spans="1:14" ht="25.5" hidden="1" customHeight="1" x14ac:dyDescent="0.25">
      <c r="A87" s="276">
        <v>252</v>
      </c>
      <c r="B87" s="276" t="s">
        <v>8396</v>
      </c>
      <c r="C87" s="277" t="s">
        <v>8550</v>
      </c>
      <c r="D87" s="219" t="e">
        <f>#N/A</f>
        <v>#N/A</v>
      </c>
      <c r="E87" s="134" t="e">
        <f>#N/A</f>
        <v>#N/A</v>
      </c>
      <c r="F87" s="401">
        <v>0</v>
      </c>
      <c r="G87" s="402" t="e">
        <f>#N/A</f>
        <v>#N/A</v>
      </c>
      <c r="H87" s="402" t="e">
        <f t="shared" si="4"/>
        <v>#N/A</v>
      </c>
      <c r="I87" s="403" t="e">
        <f t="shared" si="5"/>
        <v>#N/A</v>
      </c>
      <c r="M87" s="391"/>
    </row>
    <row r="88" spans="1:14" ht="25.5" hidden="1" customHeight="1" x14ac:dyDescent="0.25">
      <c r="A88" s="276">
        <v>252</v>
      </c>
      <c r="B88" s="276" t="s">
        <v>8396</v>
      </c>
      <c r="C88" s="277" t="s">
        <v>8566</v>
      </c>
      <c r="D88" s="219" t="e">
        <f>#N/A</f>
        <v>#N/A</v>
      </c>
      <c r="E88" s="134" t="e">
        <f>#N/A</f>
        <v>#N/A</v>
      </c>
      <c r="F88" s="401">
        <v>0</v>
      </c>
      <c r="G88" s="402" t="e">
        <f>#N/A</f>
        <v>#N/A</v>
      </c>
      <c r="H88" s="402" t="e">
        <f t="shared" si="4"/>
        <v>#N/A</v>
      </c>
      <c r="I88" s="403" t="e">
        <f t="shared" si="5"/>
        <v>#N/A</v>
      </c>
      <c r="M88" s="391"/>
    </row>
    <row r="89" spans="1:14" ht="25.5" hidden="1" customHeight="1" x14ac:dyDescent="0.25">
      <c r="A89" s="276">
        <v>255</v>
      </c>
      <c r="B89" s="276" t="s">
        <v>8396</v>
      </c>
      <c r="C89" s="277" t="s">
        <v>8552</v>
      </c>
      <c r="D89" s="219" t="e">
        <f>#N/A</f>
        <v>#N/A</v>
      </c>
      <c r="E89" s="134" t="e">
        <f>#N/A</f>
        <v>#N/A</v>
      </c>
      <c r="F89" s="401">
        <v>0</v>
      </c>
      <c r="G89" s="402" t="e">
        <f>#N/A</f>
        <v>#N/A</v>
      </c>
      <c r="H89" s="402" t="e">
        <f t="shared" si="4"/>
        <v>#N/A</v>
      </c>
      <c r="I89" s="403" t="e">
        <f t="shared" si="5"/>
        <v>#N/A</v>
      </c>
      <c r="M89" s="391"/>
    </row>
    <row r="90" spans="1:14" ht="12.75" hidden="1" customHeight="1" x14ac:dyDescent="0.25">
      <c r="A90" s="276">
        <v>255</v>
      </c>
      <c r="B90" s="276" t="s">
        <v>8396</v>
      </c>
      <c r="C90" s="277" t="s">
        <v>8553</v>
      </c>
      <c r="D90" s="219" t="e">
        <f>#N/A</f>
        <v>#N/A</v>
      </c>
      <c r="E90" s="134" t="e">
        <f>#N/A</f>
        <v>#N/A</v>
      </c>
      <c r="F90" s="401">
        <v>0</v>
      </c>
      <c r="G90" s="402" t="e">
        <f>#N/A</f>
        <v>#N/A</v>
      </c>
      <c r="H90" s="402" t="e">
        <f t="shared" si="4"/>
        <v>#N/A</v>
      </c>
      <c r="I90" s="403" t="e">
        <f t="shared" si="5"/>
        <v>#N/A</v>
      </c>
      <c r="M90" s="391"/>
    </row>
    <row r="91" spans="1:14" s="130" customFormat="1" ht="38.25" hidden="1" customHeight="1" x14ac:dyDescent="0.2">
      <c r="A91" s="276">
        <v>267</v>
      </c>
      <c r="B91" s="276" t="s">
        <v>8396</v>
      </c>
      <c r="C91" s="277" t="s">
        <v>8560</v>
      </c>
      <c r="D91" s="219" t="e">
        <f>#N/A</f>
        <v>#N/A</v>
      </c>
      <c r="E91" s="134" t="e">
        <f>#N/A</f>
        <v>#N/A</v>
      </c>
      <c r="F91" s="401">
        <v>0</v>
      </c>
      <c r="G91" s="402" t="e">
        <f>#N/A</f>
        <v>#N/A</v>
      </c>
      <c r="H91" s="402" t="e">
        <f t="shared" si="4"/>
        <v>#N/A</v>
      </c>
      <c r="I91" s="403" t="e">
        <f t="shared" si="5"/>
        <v>#N/A</v>
      </c>
      <c r="M91" s="391"/>
    </row>
    <row r="92" spans="1:14" ht="22.5" hidden="1" customHeight="1" x14ac:dyDescent="0.25">
      <c r="A92" s="276">
        <v>273</v>
      </c>
      <c r="B92" s="276" t="s">
        <v>8396</v>
      </c>
      <c r="C92" s="277" t="s">
        <v>8554</v>
      </c>
      <c r="D92" s="219" t="e">
        <f>#N/A</f>
        <v>#N/A</v>
      </c>
      <c r="E92" s="134" t="e">
        <f>#N/A</f>
        <v>#N/A</v>
      </c>
      <c r="F92" s="401">
        <f>ROUND(SUM(F96*(0.4+1.2)*1.2,F97*(0.6+1.2)*1.6,F98*(1+1.2)*2),2)</f>
        <v>0</v>
      </c>
      <c r="G92" s="402" t="e">
        <f>#N/A</f>
        <v>#N/A</v>
      </c>
      <c r="H92" s="402" t="e">
        <f t="shared" si="4"/>
        <v>#N/A</v>
      </c>
      <c r="I92" s="403" t="e">
        <f t="shared" si="5"/>
        <v>#N/A</v>
      </c>
      <c r="M92" s="391"/>
    </row>
    <row r="93" spans="1:14" ht="25.5" hidden="1" customHeight="1" x14ac:dyDescent="0.25">
      <c r="A93" s="276">
        <v>273</v>
      </c>
      <c r="B93" s="276" t="s">
        <v>8396</v>
      </c>
      <c r="C93" s="277" t="s">
        <v>8562</v>
      </c>
      <c r="D93" s="219" t="e">
        <f>#N/A</f>
        <v>#N/A</v>
      </c>
      <c r="E93" s="134" t="e">
        <f>#N/A</f>
        <v>#N/A</v>
      </c>
      <c r="F93" s="401">
        <f>ROUND(F92-SUM(K97:K98),2)</f>
        <v>0</v>
      </c>
      <c r="G93" s="402" t="e">
        <f>#N/A</f>
        <v>#N/A</v>
      </c>
      <c r="H93" s="402" t="e">
        <f t="shared" si="4"/>
        <v>#N/A</v>
      </c>
      <c r="I93" s="403" t="e">
        <f t="shared" si="5"/>
        <v>#N/A</v>
      </c>
      <c r="M93" s="391"/>
    </row>
    <row r="94" spans="1:14" ht="25.5" hidden="1" customHeight="1" x14ac:dyDescent="0.25">
      <c r="A94" s="276">
        <v>273</v>
      </c>
      <c r="B94" s="276" t="s">
        <v>8396</v>
      </c>
      <c r="C94" s="277" t="s">
        <v>8563</v>
      </c>
      <c r="D94" s="219" t="e">
        <f>#N/A</f>
        <v>#N/A</v>
      </c>
      <c r="E94" s="134" t="e">
        <f>#N/A</f>
        <v>#N/A</v>
      </c>
      <c r="F94" s="401">
        <f>F92-F93</f>
        <v>0</v>
      </c>
      <c r="G94" s="402" t="e">
        <f>#N/A</f>
        <v>#N/A</v>
      </c>
      <c r="H94" s="402" t="e">
        <f t="shared" si="4"/>
        <v>#N/A</v>
      </c>
      <c r="I94" s="403" t="e">
        <f t="shared" si="5"/>
        <v>#N/A</v>
      </c>
      <c r="M94" s="391"/>
    </row>
    <row r="95" spans="1:14" ht="12.75" hidden="1" customHeight="1" x14ac:dyDescent="0.25">
      <c r="A95" s="276">
        <v>273</v>
      </c>
      <c r="B95" s="276" t="s">
        <v>8396</v>
      </c>
      <c r="C95" s="277" t="s">
        <v>8511</v>
      </c>
      <c r="D95" s="219" t="e">
        <f>#N/A</f>
        <v>#N/A</v>
      </c>
      <c r="E95" s="134" t="e">
        <f>#N/A</f>
        <v>#N/A</v>
      </c>
      <c r="F95" s="401">
        <f>ROUND(F96*0.4*0.1+F97*0.6*0.1+F98*0.1*0.1,2)</f>
        <v>0</v>
      </c>
      <c r="G95" s="402" t="e">
        <f>#N/A</f>
        <v>#N/A</v>
      </c>
      <c r="H95" s="402" t="e">
        <f t="shared" si="4"/>
        <v>#N/A</v>
      </c>
      <c r="I95" s="403" t="e">
        <f t="shared" si="5"/>
        <v>#N/A</v>
      </c>
      <c r="M95" s="391"/>
    </row>
    <row r="96" spans="1:14" ht="12.75" hidden="1" customHeight="1" x14ac:dyDescent="0.25">
      <c r="A96" s="276">
        <v>273</v>
      </c>
      <c r="B96" s="276" t="s">
        <v>8396</v>
      </c>
      <c r="C96" s="277" t="s">
        <v>8564</v>
      </c>
      <c r="D96" s="219" t="e">
        <f>#N/A</f>
        <v>#N/A</v>
      </c>
      <c r="E96" s="134" t="e">
        <f>#N/A</f>
        <v>#N/A</v>
      </c>
      <c r="F96" s="401">
        <v>0</v>
      </c>
      <c r="G96" s="402" t="e">
        <f>#N/A</f>
        <v>#N/A</v>
      </c>
      <c r="H96" s="402" t="e">
        <f t="shared" si="4"/>
        <v>#N/A</v>
      </c>
      <c r="I96" s="403" t="e">
        <f t="shared" si="5"/>
        <v>#N/A</v>
      </c>
      <c r="M96" s="391"/>
      <c r="N96" s="391"/>
    </row>
    <row r="97" spans="1:13" ht="12.75" hidden="1" customHeight="1" x14ac:dyDescent="0.25">
      <c r="A97" s="276">
        <v>273</v>
      </c>
      <c r="B97" s="276" t="s">
        <v>8396</v>
      </c>
      <c r="C97" s="277" t="s">
        <v>8556</v>
      </c>
      <c r="D97" s="219" t="e">
        <f>#N/A</f>
        <v>#N/A</v>
      </c>
      <c r="E97" s="134" t="e">
        <f>#N/A</f>
        <v>#N/A</v>
      </c>
      <c r="F97" s="401">
        <v>0</v>
      </c>
      <c r="G97" s="402" t="e">
        <f>#N/A</f>
        <v>#N/A</v>
      </c>
      <c r="H97" s="402" t="e">
        <f t="shared" si="4"/>
        <v>#N/A</v>
      </c>
      <c r="I97" s="403" t="e">
        <f t="shared" si="5"/>
        <v>#N/A</v>
      </c>
      <c r="J97" s="78">
        <f>3.14159*0.3^2</f>
        <v>0.28274309999999997</v>
      </c>
      <c r="K97" s="78">
        <f>ROUND(J97*F96,2)</f>
        <v>0</v>
      </c>
      <c r="M97" s="391"/>
    </row>
    <row r="98" spans="1:13" ht="12.75" hidden="1" customHeight="1" x14ac:dyDescent="0.25">
      <c r="A98" s="276">
        <v>273</v>
      </c>
      <c r="B98" s="276" t="s">
        <v>8396</v>
      </c>
      <c r="C98" s="277" t="s">
        <v>8567</v>
      </c>
      <c r="D98" s="219" t="e">
        <f>#N/A</f>
        <v>#N/A</v>
      </c>
      <c r="E98" s="134" t="e">
        <f>#N/A</f>
        <v>#N/A</v>
      </c>
      <c r="F98" s="401">
        <v>0</v>
      </c>
      <c r="G98" s="402" t="e">
        <f>#N/A</f>
        <v>#N/A</v>
      </c>
      <c r="H98" s="402" t="e">
        <f t="shared" si="4"/>
        <v>#N/A</v>
      </c>
      <c r="I98" s="403" t="e">
        <f t="shared" si="5"/>
        <v>#N/A</v>
      </c>
      <c r="J98" s="78">
        <f>3.14159*0.4^2</f>
        <v>0.50265440000000006</v>
      </c>
      <c r="K98" s="78">
        <f>ROUND(J98*F97,2)</f>
        <v>0</v>
      </c>
      <c r="M98" s="391"/>
    </row>
    <row r="99" spans="1:13" ht="25.5" hidden="1" customHeight="1" x14ac:dyDescent="0.25">
      <c r="A99" s="276">
        <v>274</v>
      </c>
      <c r="B99" s="276" t="s">
        <v>8396</v>
      </c>
      <c r="C99" s="277" t="s">
        <v>8550</v>
      </c>
      <c r="D99" s="219" t="e">
        <f>#N/A</f>
        <v>#N/A</v>
      </c>
      <c r="E99" s="134" t="e">
        <f>#N/A</f>
        <v>#N/A</v>
      </c>
      <c r="F99" s="401">
        <v>0</v>
      </c>
      <c r="G99" s="402" t="e">
        <f>#N/A</f>
        <v>#N/A</v>
      </c>
      <c r="H99" s="402" t="e">
        <f t="shared" si="4"/>
        <v>#N/A</v>
      </c>
      <c r="I99" s="403" t="e">
        <f t="shared" si="5"/>
        <v>#N/A</v>
      </c>
      <c r="M99" s="391"/>
    </row>
    <row r="100" spans="1:13" ht="25.5" hidden="1" customHeight="1" x14ac:dyDescent="0.25">
      <c r="A100" s="276">
        <v>274</v>
      </c>
      <c r="B100" s="276" t="s">
        <v>8396</v>
      </c>
      <c r="C100" s="277" t="s">
        <v>8566</v>
      </c>
      <c r="D100" s="219" t="e">
        <f>#N/A</f>
        <v>#N/A</v>
      </c>
      <c r="E100" s="134" t="e">
        <f>#N/A</f>
        <v>#N/A</v>
      </c>
      <c r="F100" s="401">
        <v>0</v>
      </c>
      <c r="G100" s="402" t="e">
        <f>#N/A</f>
        <v>#N/A</v>
      </c>
      <c r="H100" s="402" t="e">
        <f t="shared" si="4"/>
        <v>#N/A</v>
      </c>
      <c r="I100" s="403" t="e">
        <f t="shared" si="5"/>
        <v>#N/A</v>
      </c>
      <c r="M100" s="391"/>
    </row>
    <row r="101" spans="1:13" ht="12.75" hidden="1" customHeight="1" x14ac:dyDescent="0.25">
      <c r="A101" s="276">
        <v>274</v>
      </c>
      <c r="B101" s="276" t="s">
        <v>8396</v>
      </c>
      <c r="C101" s="277" t="s">
        <v>8557</v>
      </c>
      <c r="D101" s="219" t="e">
        <f>#N/A</f>
        <v>#N/A</v>
      </c>
      <c r="E101" s="134" t="e">
        <f>#N/A</f>
        <v>#N/A</v>
      </c>
      <c r="F101" s="401">
        <v>0</v>
      </c>
      <c r="G101" s="402" t="e">
        <f>#N/A</f>
        <v>#N/A</v>
      </c>
      <c r="H101" s="402" t="e">
        <f t="shared" si="4"/>
        <v>#N/A</v>
      </c>
      <c r="I101" s="403" t="e">
        <f t="shared" si="5"/>
        <v>#N/A</v>
      </c>
      <c r="M101" s="391"/>
    </row>
    <row r="102" spans="1:13" ht="25.5" hidden="1" customHeight="1" x14ac:dyDescent="0.25">
      <c r="A102" s="276">
        <v>274</v>
      </c>
      <c r="B102" s="276" t="s">
        <v>8396</v>
      </c>
      <c r="C102" s="277" t="s">
        <v>8558</v>
      </c>
      <c r="D102" s="219" t="e">
        <f>#N/A</f>
        <v>#N/A</v>
      </c>
      <c r="E102" s="134" t="e">
        <f>#N/A</f>
        <v>#N/A</v>
      </c>
      <c r="F102" s="401">
        <v>0</v>
      </c>
      <c r="G102" s="402" t="e">
        <f>#N/A</f>
        <v>#N/A</v>
      </c>
      <c r="H102" s="402" t="e">
        <f t="shared" si="4"/>
        <v>#N/A</v>
      </c>
      <c r="I102" s="403" t="e">
        <f t="shared" si="5"/>
        <v>#N/A</v>
      </c>
      <c r="M102" s="391"/>
    </row>
    <row r="103" spans="1:13" ht="25.5" hidden="1" customHeight="1" x14ac:dyDescent="0.25">
      <c r="A103" s="276">
        <v>274</v>
      </c>
      <c r="B103" s="276" t="s">
        <v>8396</v>
      </c>
      <c r="C103" s="277" t="s">
        <v>8559</v>
      </c>
      <c r="D103" s="219" t="e">
        <f>#N/A</f>
        <v>#N/A</v>
      </c>
      <c r="E103" s="134" t="e">
        <f>#N/A</f>
        <v>#N/A</v>
      </c>
      <c r="F103" s="401">
        <v>0</v>
      </c>
      <c r="G103" s="402" t="e">
        <f>#N/A</f>
        <v>#N/A</v>
      </c>
      <c r="H103" s="402" t="e">
        <f t="shared" si="4"/>
        <v>#N/A</v>
      </c>
      <c r="I103" s="403" t="e">
        <f t="shared" si="5"/>
        <v>#N/A</v>
      </c>
      <c r="M103" s="391"/>
    </row>
    <row r="104" spans="1:13" ht="25.5" hidden="1" customHeight="1" x14ac:dyDescent="0.25">
      <c r="A104" s="276">
        <v>276</v>
      </c>
      <c r="B104" s="276" t="s">
        <v>8396</v>
      </c>
      <c r="C104" s="277" t="s">
        <v>8554</v>
      </c>
      <c r="D104" s="219" t="e">
        <f>#N/A</f>
        <v>#N/A</v>
      </c>
      <c r="E104" s="134" t="e">
        <f>#N/A</f>
        <v>#N/A</v>
      </c>
      <c r="F104" s="401">
        <v>0</v>
      </c>
      <c r="G104" s="402" t="e">
        <f>#N/A</f>
        <v>#N/A</v>
      </c>
      <c r="H104" s="402" t="e">
        <f t="shared" si="4"/>
        <v>#N/A</v>
      </c>
      <c r="I104" s="403" t="e">
        <f t="shared" si="5"/>
        <v>#N/A</v>
      </c>
      <c r="M104" s="391"/>
    </row>
    <row r="105" spans="1:13" ht="12.75" hidden="1" customHeight="1" x14ac:dyDescent="0.25">
      <c r="A105" s="276">
        <v>276</v>
      </c>
      <c r="B105" s="276" t="s">
        <v>8396</v>
      </c>
      <c r="C105" s="277" t="s">
        <v>8555</v>
      </c>
      <c r="D105" s="219" t="e">
        <f>#N/A</f>
        <v>#N/A</v>
      </c>
      <c r="E105" s="134" t="e">
        <f>#N/A</f>
        <v>#N/A</v>
      </c>
      <c r="F105" s="401">
        <v>0</v>
      </c>
      <c r="G105" s="402" t="e">
        <f>#N/A</f>
        <v>#N/A</v>
      </c>
      <c r="H105" s="402" t="e">
        <f t="shared" si="4"/>
        <v>#N/A</v>
      </c>
      <c r="I105" s="403" t="e">
        <f t="shared" si="5"/>
        <v>#N/A</v>
      </c>
      <c r="M105" s="391"/>
    </row>
    <row r="106" spans="1:13" s="130" customFormat="1" ht="38.25" hidden="1" customHeight="1" x14ac:dyDescent="0.2">
      <c r="A106" s="276">
        <v>281</v>
      </c>
      <c r="B106" s="276" t="s">
        <v>8396</v>
      </c>
      <c r="C106" s="277" t="s">
        <v>8560</v>
      </c>
      <c r="D106" s="219" t="e">
        <f>#N/A</f>
        <v>#N/A</v>
      </c>
      <c r="E106" s="134" t="e">
        <f>#N/A</f>
        <v>#N/A</v>
      </c>
      <c r="F106" s="401">
        <v>0</v>
      </c>
      <c r="G106" s="402" t="e">
        <f>#N/A</f>
        <v>#N/A</v>
      </c>
      <c r="H106" s="402" t="e">
        <f t="shared" si="4"/>
        <v>#N/A</v>
      </c>
      <c r="I106" s="403" t="e">
        <f t="shared" si="5"/>
        <v>#N/A</v>
      </c>
      <c r="M106" s="391"/>
    </row>
    <row r="107" spans="1:13" ht="22.5" hidden="1" customHeight="1" x14ac:dyDescent="0.25">
      <c r="A107" s="276">
        <v>287</v>
      </c>
      <c r="B107" s="276" t="s">
        <v>8396</v>
      </c>
      <c r="C107" s="277" t="s">
        <v>8554</v>
      </c>
      <c r="D107" s="219" t="e">
        <f>#N/A</f>
        <v>#N/A</v>
      </c>
      <c r="E107" s="134" t="e">
        <f>#N/A</f>
        <v>#N/A</v>
      </c>
      <c r="F107" s="401">
        <f>ROUND(SUM(F111*(0.4+1.2)*1.2,F112*(0.6+1.2)*1.6,F113*(0.8+1.2)*1.8),2)</f>
        <v>0</v>
      </c>
      <c r="G107" s="402" t="e">
        <f>#N/A</f>
        <v>#N/A</v>
      </c>
      <c r="H107" s="402" t="e">
        <f t="shared" si="4"/>
        <v>#N/A</v>
      </c>
      <c r="I107" s="403" t="e">
        <f t="shared" si="5"/>
        <v>#N/A</v>
      </c>
      <c r="M107" s="391"/>
    </row>
    <row r="108" spans="1:13" ht="25.5" hidden="1" customHeight="1" x14ac:dyDescent="0.25">
      <c r="A108" s="276">
        <v>287</v>
      </c>
      <c r="B108" s="276" t="s">
        <v>8396</v>
      </c>
      <c r="C108" s="277" t="s">
        <v>8562</v>
      </c>
      <c r="D108" s="219" t="e">
        <f>#N/A</f>
        <v>#N/A</v>
      </c>
      <c r="E108" s="134" t="e">
        <f>#N/A</f>
        <v>#N/A</v>
      </c>
      <c r="F108" s="401">
        <f>ROUND(F107-SUM(K112:K114),2)</f>
        <v>0</v>
      </c>
      <c r="G108" s="402" t="e">
        <f>#N/A</f>
        <v>#N/A</v>
      </c>
      <c r="H108" s="402" t="e">
        <f t="shared" si="4"/>
        <v>#N/A</v>
      </c>
      <c r="I108" s="403" t="e">
        <f t="shared" si="5"/>
        <v>#N/A</v>
      </c>
      <c r="M108" s="391"/>
    </row>
    <row r="109" spans="1:13" ht="25.5" hidden="1" customHeight="1" x14ac:dyDescent="0.25">
      <c r="A109" s="276">
        <v>287</v>
      </c>
      <c r="B109" s="276" t="s">
        <v>8396</v>
      </c>
      <c r="C109" s="277" t="s">
        <v>8563</v>
      </c>
      <c r="D109" s="219" t="e">
        <f>#N/A</f>
        <v>#N/A</v>
      </c>
      <c r="E109" s="134" t="e">
        <f>#N/A</f>
        <v>#N/A</v>
      </c>
      <c r="F109" s="401">
        <f>F107-F108</f>
        <v>0</v>
      </c>
      <c r="G109" s="402" t="e">
        <f>#N/A</f>
        <v>#N/A</v>
      </c>
      <c r="H109" s="402" t="e">
        <f t="shared" si="4"/>
        <v>#N/A</v>
      </c>
      <c r="I109" s="403" t="e">
        <f t="shared" si="5"/>
        <v>#N/A</v>
      </c>
      <c r="M109" s="391"/>
    </row>
    <row r="110" spans="1:13" ht="12.75" hidden="1" customHeight="1" x14ac:dyDescent="0.25">
      <c r="A110" s="276">
        <v>287</v>
      </c>
      <c r="B110" s="276" t="s">
        <v>8396</v>
      </c>
      <c r="C110" s="277" t="s">
        <v>8511</v>
      </c>
      <c r="D110" s="219" t="e">
        <f>#N/A</f>
        <v>#N/A</v>
      </c>
      <c r="E110" s="134" t="e">
        <f>#N/A</f>
        <v>#N/A</v>
      </c>
      <c r="F110" s="401">
        <f>ROUND(F111*0.4*0.1+F112*0.6*0.1+F113*0.8*0.1,2)</f>
        <v>0</v>
      </c>
      <c r="G110" s="402" t="e">
        <f>#N/A</f>
        <v>#N/A</v>
      </c>
      <c r="H110" s="402" t="e">
        <f t="shared" ref="H110:H141" si="6">IF(G110="","",ROUND(G110*(1+$I$2),2))</f>
        <v>#N/A</v>
      </c>
      <c r="I110" s="403" t="e">
        <f t="shared" si="5"/>
        <v>#N/A</v>
      </c>
      <c r="M110" s="391"/>
    </row>
    <row r="111" spans="1:13" ht="12.75" hidden="1" customHeight="1" x14ac:dyDescent="0.25">
      <c r="A111" s="276">
        <v>287</v>
      </c>
      <c r="B111" s="276" t="s">
        <v>8396</v>
      </c>
      <c r="C111" s="277" t="s">
        <v>8564</v>
      </c>
      <c r="D111" s="219" t="e">
        <f>#N/A</f>
        <v>#N/A</v>
      </c>
      <c r="E111" s="134" t="e">
        <f>#N/A</f>
        <v>#N/A</v>
      </c>
      <c r="F111" s="401">
        <v>0</v>
      </c>
      <c r="G111" s="402" t="e">
        <f>#N/A</f>
        <v>#N/A</v>
      </c>
      <c r="H111" s="402" t="e">
        <f t="shared" si="6"/>
        <v>#N/A</v>
      </c>
      <c r="I111" s="403" t="e">
        <f t="shared" si="5"/>
        <v>#N/A</v>
      </c>
      <c r="M111" s="391"/>
    </row>
    <row r="112" spans="1:13" ht="12.75" hidden="1" customHeight="1" x14ac:dyDescent="0.25">
      <c r="A112" s="276">
        <v>287</v>
      </c>
      <c r="B112" s="276" t="s">
        <v>8396</v>
      </c>
      <c r="C112" s="277" t="s">
        <v>8556</v>
      </c>
      <c r="D112" s="219" t="e">
        <f>#N/A</f>
        <v>#N/A</v>
      </c>
      <c r="E112" s="134" t="e">
        <f>#N/A</f>
        <v>#N/A</v>
      </c>
      <c r="F112" s="401">
        <v>0</v>
      </c>
      <c r="G112" s="402" t="e">
        <f>#N/A</f>
        <v>#N/A</v>
      </c>
      <c r="H112" s="402" t="e">
        <f t="shared" si="6"/>
        <v>#N/A</v>
      </c>
      <c r="I112" s="403" t="e">
        <f t="shared" si="5"/>
        <v>#N/A</v>
      </c>
      <c r="J112" s="78">
        <f>3.14159*0.3^2</f>
        <v>0.28274309999999997</v>
      </c>
      <c r="K112" s="78">
        <f>ROUND(J112*F111,2)</f>
        <v>0</v>
      </c>
      <c r="M112" s="391"/>
    </row>
    <row r="113" spans="1:256" ht="12.75" hidden="1" customHeight="1" x14ac:dyDescent="0.25">
      <c r="A113" s="276">
        <v>287</v>
      </c>
      <c r="B113" s="276" t="s">
        <v>8396</v>
      </c>
      <c r="C113" s="277" t="s">
        <v>8549</v>
      </c>
      <c r="D113" s="219" t="e">
        <f>#N/A</f>
        <v>#N/A</v>
      </c>
      <c r="E113" s="134" t="e">
        <f>#N/A</f>
        <v>#N/A</v>
      </c>
      <c r="F113" s="401">
        <v>0</v>
      </c>
      <c r="G113" s="402" t="e">
        <f>#N/A</f>
        <v>#N/A</v>
      </c>
      <c r="H113" s="402" t="e">
        <f t="shared" si="6"/>
        <v>#N/A</v>
      </c>
      <c r="I113" s="403" t="e">
        <f t="shared" si="5"/>
        <v>#N/A</v>
      </c>
      <c r="J113" s="78">
        <f>3.14159*0.4^2</f>
        <v>0.50265440000000006</v>
      </c>
      <c r="K113" s="78">
        <f>ROUND(J113*F112,2)</f>
        <v>0</v>
      </c>
      <c r="M113" s="391"/>
    </row>
    <row r="114" spans="1:256" ht="25.5" hidden="1" customHeight="1" x14ac:dyDescent="0.25">
      <c r="A114" s="276">
        <v>287</v>
      </c>
      <c r="B114" s="276" t="s">
        <v>8396</v>
      </c>
      <c r="C114" s="277" t="s">
        <v>8565</v>
      </c>
      <c r="D114" s="219" t="e">
        <f>#N/A</f>
        <v>#N/A</v>
      </c>
      <c r="E114" s="134" t="e">
        <f>#N/A</f>
        <v>#N/A</v>
      </c>
      <c r="F114" s="401">
        <v>0</v>
      </c>
      <c r="G114" s="402" t="e">
        <f>#N/A</f>
        <v>#N/A</v>
      </c>
      <c r="H114" s="402" t="e">
        <f t="shared" si="6"/>
        <v>#N/A</v>
      </c>
      <c r="I114" s="403" t="e">
        <f t="shared" si="5"/>
        <v>#N/A</v>
      </c>
      <c r="J114" s="78">
        <f>3.14159*0.5^2</f>
        <v>0.78539749999999997</v>
      </c>
      <c r="K114" s="78">
        <f>ROUND(J114*F113,2)</f>
        <v>0</v>
      </c>
      <c r="M114" s="391"/>
    </row>
    <row r="115" spans="1:256" ht="25.5" hidden="1" customHeight="1" x14ac:dyDescent="0.25">
      <c r="A115" s="276">
        <v>287</v>
      </c>
      <c r="B115" s="276" t="s">
        <v>8396</v>
      </c>
      <c r="C115" s="277" t="s">
        <v>8550</v>
      </c>
      <c r="D115" s="219" t="e">
        <f>#N/A</f>
        <v>#N/A</v>
      </c>
      <c r="E115" s="134" t="e">
        <f>#N/A</f>
        <v>#N/A</v>
      </c>
      <c r="F115" s="401">
        <v>0</v>
      </c>
      <c r="G115" s="402" t="e">
        <f>#N/A</f>
        <v>#N/A</v>
      </c>
      <c r="H115" s="402" t="e">
        <f t="shared" si="6"/>
        <v>#N/A</v>
      </c>
      <c r="I115" s="403" t="e">
        <f t="shared" ref="I115:I146" si="7">IF($B115="","",ROUND(F115*H115,2))</f>
        <v>#N/A</v>
      </c>
      <c r="M115" s="391"/>
    </row>
    <row r="116" spans="1:256" ht="12.75" hidden="1" customHeight="1" x14ac:dyDescent="0.25">
      <c r="A116" s="276">
        <v>287</v>
      </c>
      <c r="B116" s="276" t="s">
        <v>8396</v>
      </c>
      <c r="C116" s="277" t="s">
        <v>8557</v>
      </c>
      <c r="D116" s="219" t="e">
        <f>#N/A</f>
        <v>#N/A</v>
      </c>
      <c r="E116" s="134" t="e">
        <f>#N/A</f>
        <v>#N/A</v>
      </c>
      <c r="F116" s="401">
        <v>0</v>
      </c>
      <c r="G116" s="402" t="e">
        <f>#N/A</f>
        <v>#N/A</v>
      </c>
      <c r="H116" s="402" t="e">
        <f t="shared" si="6"/>
        <v>#N/A</v>
      </c>
      <c r="I116" s="403" t="e">
        <f t="shared" si="7"/>
        <v>#N/A</v>
      </c>
      <c r="M116" s="391"/>
    </row>
    <row r="117" spans="1:256" ht="25.5" hidden="1" customHeight="1" x14ac:dyDescent="0.25">
      <c r="A117" s="276">
        <v>287</v>
      </c>
      <c r="B117" s="276" t="s">
        <v>8396</v>
      </c>
      <c r="C117" s="277" t="s">
        <v>8558</v>
      </c>
      <c r="D117" s="219" t="e">
        <f>#N/A</f>
        <v>#N/A</v>
      </c>
      <c r="E117" s="134" t="e">
        <f>#N/A</f>
        <v>#N/A</v>
      </c>
      <c r="F117" s="401">
        <v>0</v>
      </c>
      <c r="G117" s="402" t="e">
        <f>#N/A</f>
        <v>#N/A</v>
      </c>
      <c r="H117" s="402" t="e">
        <f t="shared" si="6"/>
        <v>#N/A</v>
      </c>
      <c r="I117" s="403" t="e">
        <f t="shared" si="7"/>
        <v>#N/A</v>
      </c>
      <c r="M117" s="391"/>
    </row>
    <row r="118" spans="1:256" ht="25.5" hidden="1" customHeight="1" x14ac:dyDescent="0.25">
      <c r="A118" s="276">
        <v>287</v>
      </c>
      <c r="B118" s="276" t="s">
        <v>8396</v>
      </c>
      <c r="C118" s="277" t="s">
        <v>8559</v>
      </c>
      <c r="D118" s="219" t="e">
        <f>#N/A</f>
        <v>#N/A</v>
      </c>
      <c r="E118" s="134" t="e">
        <f>#N/A</f>
        <v>#N/A</v>
      </c>
      <c r="F118" s="401">
        <v>0</v>
      </c>
      <c r="G118" s="402" t="e">
        <f>#N/A</f>
        <v>#N/A</v>
      </c>
      <c r="H118" s="402" t="e">
        <f t="shared" si="6"/>
        <v>#N/A</v>
      </c>
      <c r="I118" s="403" t="e">
        <f t="shared" si="7"/>
        <v>#N/A</v>
      </c>
      <c r="M118" s="391"/>
    </row>
    <row r="119" spans="1:256" ht="25.5" hidden="1" customHeight="1" x14ac:dyDescent="0.25">
      <c r="A119" s="276">
        <v>289</v>
      </c>
      <c r="B119" s="276" t="s">
        <v>8396</v>
      </c>
      <c r="C119" s="277" t="s">
        <v>8554</v>
      </c>
      <c r="D119" s="219" t="e">
        <f>#N/A</f>
        <v>#N/A</v>
      </c>
      <c r="E119" s="134" t="e">
        <f>#N/A</f>
        <v>#N/A</v>
      </c>
      <c r="F119" s="401">
        <v>0</v>
      </c>
      <c r="G119" s="402" t="e">
        <f>#N/A</f>
        <v>#N/A</v>
      </c>
      <c r="H119" s="402" t="e">
        <f t="shared" si="6"/>
        <v>#N/A</v>
      </c>
      <c r="I119" s="403" t="e">
        <f t="shared" si="7"/>
        <v>#N/A</v>
      </c>
      <c r="M119" s="391"/>
    </row>
    <row r="120" spans="1:256" ht="12.75" hidden="1" customHeight="1" x14ac:dyDescent="0.25">
      <c r="A120" s="405">
        <v>289</v>
      </c>
      <c r="B120" s="405" t="s">
        <v>8396</v>
      </c>
      <c r="C120" s="406" t="s">
        <v>8555</v>
      </c>
      <c r="D120" s="407" t="e">
        <f>#N/A</f>
        <v>#N/A</v>
      </c>
      <c r="E120" s="408" t="e">
        <f>#N/A</f>
        <v>#N/A</v>
      </c>
      <c r="F120" s="409">
        <v>0</v>
      </c>
      <c r="G120" s="411" t="e">
        <f>#N/A</f>
        <v>#N/A</v>
      </c>
      <c r="H120" s="411" t="e">
        <f t="shared" si="6"/>
        <v>#N/A</v>
      </c>
      <c r="I120" s="412" t="e">
        <f t="shared" si="7"/>
        <v>#N/A</v>
      </c>
      <c r="M120" s="391"/>
    </row>
    <row r="123" spans="1:256" s="130" customFormat="1" ht="12.75" x14ac:dyDescent="0.2">
      <c r="A123" s="431"/>
      <c r="B123" s="431"/>
      <c r="C123" s="432" t="s">
        <v>8568</v>
      </c>
      <c r="D123" s="433" t="s">
        <v>8569</v>
      </c>
      <c r="E123" s="434"/>
      <c r="F123" s="435"/>
      <c r="G123" s="436"/>
      <c r="H123" s="436"/>
      <c r="I123" s="437" t="e">
        <f>SUBTOTAL(9,I124:I126)</f>
        <v>#N/A</v>
      </c>
      <c r="IS123" s="78"/>
      <c r="IT123" s="78"/>
      <c r="IU123" s="78"/>
      <c r="IV123" s="78"/>
    </row>
    <row r="124" spans="1:256" s="130" customFormat="1" ht="12.75" x14ac:dyDescent="0.2">
      <c r="A124" s="431">
        <v>1</v>
      </c>
      <c r="B124" s="431" t="s">
        <v>8396</v>
      </c>
      <c r="C124" s="438" t="s">
        <v>986</v>
      </c>
      <c r="D124" s="439" t="s">
        <v>987</v>
      </c>
      <c r="E124" s="440" t="s">
        <v>156</v>
      </c>
      <c r="F124" s="435">
        <v>30000</v>
      </c>
      <c r="G124" s="441">
        <v>4.93</v>
      </c>
      <c r="H124" s="436" t="e">
        <f>IF(G124="","",ROUND(G124*(1+$I$2),2))</f>
        <v>#N/A</v>
      </c>
      <c r="I124" s="442" t="e">
        <f>F124*H124</f>
        <v>#N/A</v>
      </c>
      <c r="IS124" s="78"/>
      <c r="IT124" s="78"/>
      <c r="IU124" s="78"/>
      <c r="IV124" s="78"/>
    </row>
    <row r="125" spans="1:256" s="130" customFormat="1" ht="25.5" x14ac:dyDescent="0.2">
      <c r="A125" s="431">
        <v>3</v>
      </c>
      <c r="B125" s="431" t="s">
        <v>8396</v>
      </c>
      <c r="C125" s="438" t="s">
        <v>990</v>
      </c>
      <c r="D125" s="439" t="s">
        <v>991</v>
      </c>
      <c r="E125" s="440" t="s">
        <v>156</v>
      </c>
      <c r="F125" s="435">
        <v>30000</v>
      </c>
      <c r="G125" s="441">
        <v>11.9</v>
      </c>
      <c r="H125" s="436" t="e">
        <f>IF(G125="","",ROUND(G125*(1+$I$2),2))</f>
        <v>#N/A</v>
      </c>
      <c r="I125" s="442" t="e">
        <f>F125*H125</f>
        <v>#N/A</v>
      </c>
      <c r="K125" s="15"/>
      <c r="IS125" s="78"/>
      <c r="IT125" s="78"/>
      <c r="IU125" s="78"/>
      <c r="IV125" s="78"/>
    </row>
    <row r="126" spans="1:256" s="130" customFormat="1" ht="25.5" x14ac:dyDescent="0.2">
      <c r="A126" s="431">
        <v>4</v>
      </c>
      <c r="B126" s="431" t="s">
        <v>8396</v>
      </c>
      <c r="C126" s="438" t="s">
        <v>1092</v>
      </c>
      <c r="D126" s="439" t="s">
        <v>1093</v>
      </c>
      <c r="E126" s="440" t="s">
        <v>156</v>
      </c>
      <c r="F126" s="435">
        <v>30000</v>
      </c>
      <c r="G126" s="441">
        <v>13.12</v>
      </c>
      <c r="H126" s="436" t="e">
        <f>IF(G126="","",ROUND(G126*(1+$I$2),2))</f>
        <v>#N/A</v>
      </c>
      <c r="I126" s="442" t="e">
        <f>F126*H126</f>
        <v>#N/A</v>
      </c>
      <c r="K126" s="15"/>
      <c r="IS126" s="78"/>
      <c r="IT126" s="78"/>
      <c r="IU126" s="78"/>
      <c r="IV126" s="78"/>
    </row>
    <row r="128" spans="1:256" x14ac:dyDescent="0.25">
      <c r="A128" s="480" t="s">
        <v>8407</v>
      </c>
      <c r="B128" s="480"/>
      <c r="C128" s="480"/>
      <c r="D128" s="480"/>
      <c r="E128" s="480"/>
      <c r="F128" s="480"/>
      <c r="G128" s="480"/>
      <c r="H128" s="480"/>
      <c r="I128" s="443">
        <v>0</v>
      </c>
    </row>
    <row r="133" spans="4:4" x14ac:dyDescent="0.25">
      <c r="D133" s="80" t="s">
        <v>8570</v>
      </c>
    </row>
    <row r="137" spans="4:4" x14ac:dyDescent="0.25">
      <c r="D137" s="80" t="s">
        <v>8477</v>
      </c>
    </row>
    <row r="138" spans="4:4" x14ac:dyDescent="0.25">
      <c r="D138" s="80" t="s">
        <v>8478</v>
      </c>
    </row>
  </sheetData>
  <mergeCells count="15">
    <mergeCell ref="F5:F6"/>
    <mergeCell ref="G5:H5"/>
    <mergeCell ref="I5:I6"/>
    <mergeCell ref="A128:H128"/>
    <mergeCell ref="A5:A6"/>
    <mergeCell ref="B5:B6"/>
    <mergeCell ref="C5:C6"/>
    <mergeCell ref="D5:D6"/>
    <mergeCell ref="E5:E6"/>
    <mergeCell ref="D1:I1"/>
    <mergeCell ref="E2:F2"/>
    <mergeCell ref="A3:I3"/>
    <mergeCell ref="A4:B4"/>
    <mergeCell ref="C4:D4"/>
    <mergeCell ref="E4:F4"/>
  </mergeCells>
  <conditionalFormatting sqref="K125:K126">
    <cfRule type="expression" dxfId="0" priority="2">
      <formula>R125&lt;6</formula>
    </cfRule>
  </conditionalFormatting>
  <printOptions horizontalCentered="1"/>
  <pageMargins left="0.78749999999999998" right="0.39374999999999999" top="0.78749999999999998" bottom="0.39374999999999999" header="0.511811023622047" footer="0.31527777777777799"/>
  <pageSetup paperSize="9" scale="68" orientation="portrait" horizontalDpi="300" verticalDpi="300" r:id="rId1"/>
  <headerFooter>
    <oddFooter>&amp;RPágina 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A1:C32"/>
  <sheetViews>
    <sheetView view="pageBreakPreview" zoomScale="90" zoomScaleNormal="100" zoomScalePageLayoutView="90" workbookViewId="0">
      <selection activeCell="P23" sqref="P23"/>
    </sheetView>
  </sheetViews>
  <sheetFormatPr defaultColWidth="9" defaultRowHeight="15" x14ac:dyDescent="0.25"/>
  <cols>
    <col min="1" max="1" width="15.42578125" customWidth="1"/>
    <col min="2" max="2" width="51.85546875" customWidth="1"/>
    <col min="3" max="3" width="21.85546875" customWidth="1"/>
  </cols>
  <sheetData>
    <row r="1" spans="1:3" ht="18" x14ac:dyDescent="0.25">
      <c r="A1" s="444"/>
      <c r="B1" s="444"/>
      <c r="C1" s="444"/>
    </row>
    <row r="2" spans="1:3" ht="18" x14ac:dyDescent="0.25">
      <c r="A2" s="444"/>
      <c r="B2" s="444"/>
      <c r="C2" s="444"/>
    </row>
    <row r="4" spans="1:3" ht="37.5" customHeight="1" x14ac:dyDescent="0.25"/>
    <row r="5" spans="1:3" ht="33" customHeight="1" x14ac:dyDescent="0.25">
      <c r="A5" s="509" t="s">
        <v>8571</v>
      </c>
      <c r="B5" s="509"/>
      <c r="C5" s="509"/>
    </row>
    <row r="6" spans="1:3" ht="15.75" x14ac:dyDescent="0.25">
      <c r="A6" s="510" t="s">
        <v>8572</v>
      </c>
      <c r="B6" s="510"/>
      <c r="C6" s="510"/>
    </row>
    <row r="7" spans="1:3" ht="21.75" customHeight="1" x14ac:dyDescent="0.25">
      <c r="A7" s="511" t="s">
        <v>8573</v>
      </c>
      <c r="B7" s="511"/>
      <c r="C7" s="511"/>
    </row>
    <row r="8" spans="1:3" x14ac:dyDescent="0.25">
      <c r="A8" s="445"/>
      <c r="B8" s="445"/>
      <c r="C8" s="445"/>
    </row>
    <row r="9" spans="1:3" ht="15.75" x14ac:dyDescent="0.25">
      <c r="A9" s="512" t="s">
        <v>8574</v>
      </c>
      <c r="B9" s="512"/>
      <c r="C9" s="512"/>
    </row>
    <row r="10" spans="1:3" x14ac:dyDescent="0.25">
      <c r="A10" s="446" t="s">
        <v>8575</v>
      </c>
      <c r="B10" s="447" t="s">
        <v>8403</v>
      </c>
      <c r="C10" s="448" t="s">
        <v>8576</v>
      </c>
    </row>
    <row r="11" spans="1:3" x14ac:dyDescent="0.25">
      <c r="A11" s="449" t="s">
        <v>8577</v>
      </c>
      <c r="B11" s="450" t="s">
        <v>8578</v>
      </c>
      <c r="C11" s="451">
        <v>3.5200000000000002E-2</v>
      </c>
    </row>
    <row r="12" spans="1:3" x14ac:dyDescent="0.25">
      <c r="A12" s="449" t="s">
        <v>8579</v>
      </c>
      <c r="B12" s="450" t="s">
        <v>8580</v>
      </c>
      <c r="C12" s="451">
        <v>3.2000000000000002E-3</v>
      </c>
    </row>
    <row r="13" spans="1:3" x14ac:dyDescent="0.25">
      <c r="A13" s="449" t="s">
        <v>8581</v>
      </c>
      <c r="B13" s="450" t="s">
        <v>8582</v>
      </c>
      <c r="C13" s="451">
        <v>2.5000000000000001E-3</v>
      </c>
    </row>
    <row r="14" spans="1:3" x14ac:dyDescent="0.25">
      <c r="A14" s="449" t="s">
        <v>8583</v>
      </c>
      <c r="B14" s="450" t="s">
        <v>8584</v>
      </c>
      <c r="C14" s="451">
        <v>2.5000000000000001E-3</v>
      </c>
    </row>
    <row r="15" spans="1:3" x14ac:dyDescent="0.25">
      <c r="A15" s="449" t="s">
        <v>8585</v>
      </c>
      <c r="B15" s="450" t="s">
        <v>8586</v>
      </c>
      <c r="C15" s="451">
        <v>1.0200000000000001E-2</v>
      </c>
    </row>
    <row r="16" spans="1:3" x14ac:dyDescent="0.25">
      <c r="A16" s="449" t="s">
        <v>859</v>
      </c>
      <c r="B16" s="450" t="s">
        <v>8587</v>
      </c>
      <c r="C16" s="451">
        <v>0.03</v>
      </c>
    </row>
    <row r="17" spans="1:3" x14ac:dyDescent="0.25">
      <c r="A17" s="449" t="s">
        <v>8588</v>
      </c>
      <c r="B17" s="450" t="s">
        <v>8589</v>
      </c>
      <c r="C17" s="451">
        <f>C18+C19+C20+C21</f>
        <v>0.13150000000000001</v>
      </c>
    </row>
    <row r="18" spans="1:3" x14ac:dyDescent="0.25">
      <c r="A18" s="452"/>
      <c r="B18" s="453" t="s">
        <v>8590</v>
      </c>
      <c r="C18" s="451">
        <v>6.4999999999999997E-3</v>
      </c>
    </row>
    <row r="19" spans="1:3" x14ac:dyDescent="0.25">
      <c r="A19" s="452"/>
      <c r="B19" s="453" t="s">
        <v>8591</v>
      </c>
      <c r="C19" s="451">
        <v>0.03</v>
      </c>
    </row>
    <row r="20" spans="1:3" x14ac:dyDescent="0.25">
      <c r="A20" s="452"/>
      <c r="B20" s="453" t="s">
        <v>8592</v>
      </c>
      <c r="C20" s="451">
        <v>0.05</v>
      </c>
    </row>
    <row r="21" spans="1:3" x14ac:dyDescent="0.25">
      <c r="A21" s="452"/>
      <c r="B21" s="454" t="s">
        <v>8593</v>
      </c>
      <c r="C21" s="451">
        <v>4.4999999999999998E-2</v>
      </c>
    </row>
    <row r="22" spans="1:3" x14ac:dyDescent="0.25">
      <c r="A22" s="513" t="s">
        <v>8594</v>
      </c>
      <c r="B22" s="513"/>
      <c r="C22" s="455">
        <f>(((1+C11+C12+C13+C14)*(1+C15)*(1+C16))/(1-C17))-1</f>
        <v>0.25004485941278043</v>
      </c>
    </row>
    <row r="23" spans="1:3" x14ac:dyDescent="0.25">
      <c r="C23" s="456"/>
    </row>
    <row r="24" spans="1:3" ht="54.75" customHeight="1" x14ac:dyDescent="0.25">
      <c r="A24" s="514" t="s">
        <v>8595</v>
      </c>
      <c r="B24" s="514"/>
      <c r="C24" s="514"/>
    </row>
    <row r="28" spans="1:3" x14ac:dyDescent="0.25">
      <c r="A28" s="457" t="s">
        <v>8596</v>
      </c>
      <c r="B28" s="458"/>
      <c r="C28" s="459"/>
    </row>
    <row r="29" spans="1:3" x14ac:dyDescent="0.25">
      <c r="A29" t="s">
        <v>8477</v>
      </c>
    </row>
    <row r="30" spans="1:3" x14ac:dyDescent="0.25">
      <c r="A30" t="s">
        <v>8597</v>
      </c>
    </row>
    <row r="31" spans="1:3" x14ac:dyDescent="0.25">
      <c r="A31" t="s">
        <v>8598</v>
      </c>
    </row>
    <row r="32" spans="1:3" x14ac:dyDescent="0.25">
      <c r="A32" s="460"/>
    </row>
  </sheetData>
  <mergeCells count="6">
    <mergeCell ref="A24:C24"/>
    <mergeCell ref="A5:C5"/>
    <mergeCell ref="A6:C6"/>
    <mergeCell ref="A7:C7"/>
    <mergeCell ref="A9:C9"/>
    <mergeCell ref="A22:B22"/>
  </mergeCells>
  <pageMargins left="0.7" right="0.7" top="0.75" bottom="0.75" header="0.511811023622047" footer="0.511811023622047"/>
  <pageSetup paperSize="9" scale="98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C00"/>
  </sheetPr>
  <dimension ref="A1:IW157"/>
  <sheetViews>
    <sheetView tabSelected="1" view="pageBreakPreview" zoomScaleNormal="110" workbookViewId="0">
      <pane ySplit="6" topLeftCell="A91" activePane="bottomLeft" state="frozen"/>
      <selection pane="bottomLeft" activeCell="M110" sqref="M110"/>
    </sheetView>
  </sheetViews>
  <sheetFormatPr defaultColWidth="9.140625" defaultRowHeight="15" x14ac:dyDescent="0.25"/>
  <cols>
    <col min="1" max="1" width="7.7109375" style="78" customWidth="1"/>
    <col min="2" max="2" width="8" style="78" customWidth="1"/>
    <col min="3" max="3" width="9.85546875" style="79" customWidth="1"/>
    <col min="4" max="4" width="48.7109375" style="80" customWidth="1"/>
    <col min="5" max="5" width="6.28515625" style="78" customWidth="1"/>
    <col min="6" max="6" width="12.5703125" style="81" customWidth="1"/>
    <col min="7" max="8" width="11.7109375" style="82" hidden="1" customWidth="1"/>
    <col min="9" max="9" width="16.28515625" style="81" hidden="1" customWidth="1"/>
    <col min="10" max="10" width="45.85546875" style="83" customWidth="1"/>
    <col min="11" max="11" width="32.140625" style="78" customWidth="1"/>
    <col min="12" max="257" width="9.140625" style="78"/>
  </cols>
  <sheetData>
    <row r="1" spans="1:10" ht="51" customHeight="1" x14ac:dyDescent="0.25">
      <c r="A1" s="84"/>
      <c r="B1" s="85"/>
      <c r="C1" s="86"/>
      <c r="D1" s="5" t="s">
        <v>8599</v>
      </c>
      <c r="E1" s="5"/>
      <c r="F1" s="5"/>
      <c r="G1" s="5"/>
      <c r="H1" s="5"/>
      <c r="I1" s="5"/>
      <c r="J1" s="5"/>
    </row>
    <row r="2" spans="1:10" ht="40.5" customHeight="1" x14ac:dyDescent="0.25">
      <c r="A2" s="87"/>
      <c r="B2" s="88"/>
      <c r="C2" s="88"/>
      <c r="D2" s="88"/>
      <c r="E2" s="515"/>
      <c r="F2" s="515"/>
      <c r="G2" s="90" t="s">
        <v>8393</v>
      </c>
      <c r="H2" s="91" t="s">
        <v>8394</v>
      </c>
      <c r="I2" s="92">
        <v>0.25</v>
      </c>
      <c r="J2" s="461"/>
    </row>
    <row r="3" spans="1:10" ht="30" customHeight="1" x14ac:dyDescent="0.25">
      <c r="A3" s="516" t="s">
        <v>8395</v>
      </c>
      <c r="B3" s="516"/>
      <c r="C3" s="516"/>
      <c r="D3" s="516"/>
      <c r="E3" s="516"/>
      <c r="F3" s="516"/>
      <c r="G3" s="516"/>
      <c r="H3" s="516"/>
      <c r="I3" s="516"/>
      <c r="J3" s="516"/>
    </row>
    <row r="4" spans="1:10" ht="26.25" customHeight="1" x14ac:dyDescent="0.25">
      <c r="A4" s="2" t="s">
        <v>8396</v>
      </c>
      <c r="B4" s="2"/>
      <c r="C4" s="1" t="s">
        <v>8397</v>
      </c>
      <c r="D4" s="1"/>
      <c r="E4" s="471" t="s">
        <v>8368</v>
      </c>
      <c r="F4" s="471"/>
      <c r="G4" s="94"/>
      <c r="H4" s="95" t="s">
        <v>8398</v>
      </c>
      <c r="I4" s="95" t="s">
        <v>8529</v>
      </c>
      <c r="J4" s="462"/>
    </row>
    <row r="5" spans="1:10" ht="15" customHeight="1" x14ac:dyDescent="0.25">
      <c r="A5" s="472" t="s">
        <v>8400</v>
      </c>
      <c r="B5" s="473" t="s">
        <v>8401</v>
      </c>
      <c r="C5" s="474" t="s">
        <v>8402</v>
      </c>
      <c r="D5" s="475" t="s">
        <v>8403</v>
      </c>
      <c r="E5" s="476" t="s">
        <v>8404</v>
      </c>
      <c r="F5" s="477" t="s">
        <v>8405</v>
      </c>
      <c r="G5" s="478" t="s">
        <v>8406</v>
      </c>
      <c r="H5" s="478"/>
      <c r="I5" s="479" t="s">
        <v>8407</v>
      </c>
      <c r="J5" s="475" t="s">
        <v>8600</v>
      </c>
    </row>
    <row r="6" spans="1:10" s="97" customFormat="1" ht="15" customHeight="1" x14ac:dyDescent="0.25">
      <c r="A6" s="472"/>
      <c r="B6" s="473"/>
      <c r="C6" s="474"/>
      <c r="D6" s="475"/>
      <c r="E6" s="476"/>
      <c r="F6" s="477"/>
      <c r="G6" s="96" t="s">
        <v>8408</v>
      </c>
      <c r="H6" s="96" t="s">
        <v>8409</v>
      </c>
      <c r="I6" s="479"/>
      <c r="J6" s="475"/>
    </row>
    <row r="7" spans="1:10" ht="26.25" x14ac:dyDescent="0.25">
      <c r="A7" s="98"/>
      <c r="B7" s="98"/>
      <c r="C7" s="99">
        <v>1</v>
      </c>
      <c r="D7" s="100" t="s">
        <v>8410</v>
      </c>
      <c r="E7" s="101"/>
      <c r="F7" s="102"/>
      <c r="G7" s="103"/>
      <c r="H7" s="103" t="str">
        <f t="shared" ref="H7:H17" si="0">IF(G7="","",ROUND(G7*(1+$I$2),2))</f>
        <v/>
      </c>
      <c r="I7" s="104">
        <f>SUBTOTAL(9,I8:I34)</f>
        <v>1074355.0100000002</v>
      </c>
      <c r="J7" s="102"/>
    </row>
    <row r="8" spans="1:10" x14ac:dyDescent="0.25">
      <c r="A8" s="105"/>
      <c r="B8" s="106"/>
      <c r="C8" s="107" t="s">
        <v>8411</v>
      </c>
      <c r="D8" s="108" t="s">
        <v>8412</v>
      </c>
      <c r="E8" s="109"/>
      <c r="F8" s="110"/>
      <c r="G8" s="111"/>
      <c r="H8" s="112" t="str">
        <f t="shared" si="0"/>
        <v/>
      </c>
      <c r="I8" s="113">
        <f>SUBTOTAL(9,I9:I11)</f>
        <v>12443.41</v>
      </c>
      <c r="J8" s="110"/>
    </row>
    <row r="9" spans="1:10" ht="26.25" x14ac:dyDescent="0.25">
      <c r="A9" s="115">
        <v>1</v>
      </c>
      <c r="B9" s="115" t="s">
        <v>8396</v>
      </c>
      <c r="C9" s="116" t="s">
        <v>426</v>
      </c>
      <c r="D9" s="463" t="s">
        <v>427</v>
      </c>
      <c r="E9" s="118" t="s">
        <v>73</v>
      </c>
      <c r="F9" s="119">
        <v>6</v>
      </c>
      <c r="G9" s="120">
        <v>432.38</v>
      </c>
      <c r="H9" s="121">
        <f t="shared" si="0"/>
        <v>540.48</v>
      </c>
      <c r="I9" s="122">
        <f>IF($B9="","",ROUND(F9*H9,2))</f>
        <v>3242.88</v>
      </c>
      <c r="J9" s="123" t="s">
        <v>8413</v>
      </c>
    </row>
    <row r="10" spans="1:10" x14ac:dyDescent="0.25">
      <c r="A10" s="115">
        <v>2</v>
      </c>
      <c r="B10" s="115" t="s">
        <v>8396</v>
      </c>
      <c r="C10" s="116" t="s">
        <v>450</v>
      </c>
      <c r="D10" s="463" t="s">
        <v>451</v>
      </c>
      <c r="E10" s="118" t="s">
        <v>73</v>
      </c>
      <c r="F10" s="119">
        <f>F13</f>
        <v>4088.32</v>
      </c>
      <c r="G10" s="120">
        <v>1.72</v>
      </c>
      <c r="H10" s="121">
        <f t="shared" si="0"/>
        <v>2.15</v>
      </c>
      <c r="I10" s="122">
        <f>IF($B10="","",ROUND(F10*H10,2))</f>
        <v>8789.89</v>
      </c>
    </row>
    <row r="11" spans="1:10" x14ac:dyDescent="0.25">
      <c r="A11" s="115">
        <v>3</v>
      </c>
      <c r="B11" s="115" t="s">
        <v>8396</v>
      </c>
      <c r="C11" s="116" t="s">
        <v>446</v>
      </c>
      <c r="D11" s="463" t="s">
        <v>447</v>
      </c>
      <c r="E11" s="118" t="s">
        <v>131</v>
      </c>
      <c r="F11" s="119">
        <f>F27</f>
        <v>236</v>
      </c>
      <c r="G11" s="120">
        <v>1.39</v>
      </c>
      <c r="H11" s="121">
        <f t="shared" si="0"/>
        <v>1.74</v>
      </c>
      <c r="I11" s="122">
        <f>IF($B11="","",ROUND(F11*H11,2))</f>
        <v>410.64</v>
      </c>
    </row>
    <row r="12" spans="1:10" s="130" customFormat="1" ht="12.75" x14ac:dyDescent="0.2">
      <c r="A12" s="124"/>
      <c r="B12" s="124"/>
      <c r="C12" s="125" t="s">
        <v>8414</v>
      </c>
      <c r="D12" s="126" t="s">
        <v>8415</v>
      </c>
      <c r="E12" s="127"/>
      <c r="F12" s="128"/>
      <c r="G12" s="114"/>
      <c r="H12" s="114" t="str">
        <f t="shared" si="0"/>
        <v/>
      </c>
      <c r="I12" s="129">
        <f>SUBTOTAL(9,I13:I17)</f>
        <v>700690.66</v>
      </c>
      <c r="J12" s="114"/>
    </row>
    <row r="13" spans="1:10" s="130" customFormat="1" ht="25.5" x14ac:dyDescent="0.2">
      <c r="A13" s="115">
        <v>1</v>
      </c>
      <c r="B13" s="115" t="s">
        <v>8396</v>
      </c>
      <c r="C13" s="116" t="s">
        <v>7459</v>
      </c>
      <c r="D13" s="463" t="s">
        <v>7460</v>
      </c>
      <c r="E13" s="118" t="s">
        <v>73</v>
      </c>
      <c r="F13" s="119">
        <v>4088.32</v>
      </c>
      <c r="G13" s="120">
        <v>24.81</v>
      </c>
      <c r="H13" s="121">
        <f t="shared" si="0"/>
        <v>31.01</v>
      </c>
      <c r="I13" s="122">
        <f>IF($B13="","",ROUND(F13*H13,2))</f>
        <v>126778.8</v>
      </c>
      <c r="J13" s="123" t="s">
        <v>8416</v>
      </c>
    </row>
    <row r="14" spans="1:10" s="130" customFormat="1" ht="12.75" x14ac:dyDescent="0.2">
      <c r="A14" s="115">
        <v>2</v>
      </c>
      <c r="B14" s="115" t="s">
        <v>8396</v>
      </c>
      <c r="C14" s="116" t="s">
        <v>7451</v>
      </c>
      <c r="D14" s="463" t="s">
        <v>7452</v>
      </c>
      <c r="E14" s="118" t="s">
        <v>156</v>
      </c>
      <c r="F14" s="119">
        <f>4088.32*0.2</f>
        <v>817.6640000000001</v>
      </c>
      <c r="G14" s="120">
        <v>224.1</v>
      </c>
      <c r="H14" s="121">
        <f t="shared" si="0"/>
        <v>280.13</v>
      </c>
      <c r="I14" s="122">
        <f>IF($B14="","",ROUND(F14*H14,2))</f>
        <v>229052.22</v>
      </c>
      <c r="J14" s="123" t="s">
        <v>8417</v>
      </c>
    </row>
    <row r="15" spans="1:10" s="130" customFormat="1" ht="12.75" x14ac:dyDescent="0.2">
      <c r="A15" s="115">
        <v>3</v>
      </c>
      <c r="B15" s="115" t="s">
        <v>8396</v>
      </c>
      <c r="C15" s="116" t="s">
        <v>7477</v>
      </c>
      <c r="D15" s="463" t="s">
        <v>7478</v>
      </c>
      <c r="E15" s="118" t="s">
        <v>73</v>
      </c>
      <c r="F15" s="119">
        <v>3700.58</v>
      </c>
      <c r="G15" s="120">
        <v>7.78</v>
      </c>
      <c r="H15" s="121">
        <f t="shared" si="0"/>
        <v>9.73</v>
      </c>
      <c r="I15" s="122">
        <f>IF($B15="","",ROUND(F15*H15,2))</f>
        <v>36006.639999999999</v>
      </c>
      <c r="J15" s="123" t="s">
        <v>8418</v>
      </c>
    </row>
    <row r="16" spans="1:10" s="130" customFormat="1" ht="12.75" x14ac:dyDescent="0.2">
      <c r="A16" s="115">
        <v>4</v>
      </c>
      <c r="B16" s="115" t="s">
        <v>8396</v>
      </c>
      <c r="C16" s="116" t="s">
        <v>7479</v>
      </c>
      <c r="D16" s="463" t="s">
        <v>7480</v>
      </c>
      <c r="E16" s="118" t="s">
        <v>73</v>
      </c>
      <c r="F16" s="119">
        <f>F15</f>
        <v>3700.58</v>
      </c>
      <c r="G16" s="120">
        <v>15.7</v>
      </c>
      <c r="H16" s="121">
        <f t="shared" si="0"/>
        <v>19.63</v>
      </c>
      <c r="I16" s="122">
        <f>IF($B16="","",ROUND(F16*H16,2))</f>
        <v>72642.39</v>
      </c>
      <c r="J16" s="123" t="s">
        <v>8418</v>
      </c>
    </row>
    <row r="17" spans="1:10" s="130" customFormat="1" ht="25.5" x14ac:dyDescent="0.2">
      <c r="A17" s="115">
        <v>5</v>
      </c>
      <c r="B17" s="115" t="s">
        <v>8396</v>
      </c>
      <c r="C17" s="116" t="s">
        <v>7473</v>
      </c>
      <c r="D17" s="463" t="s">
        <v>7474</v>
      </c>
      <c r="E17" s="118" t="s">
        <v>156</v>
      </c>
      <c r="F17" s="119">
        <f>3700.58*0.03</f>
        <v>111.01739999999999</v>
      </c>
      <c r="G17" s="120">
        <v>1702.15</v>
      </c>
      <c r="H17" s="121">
        <f t="shared" si="0"/>
        <v>2127.69</v>
      </c>
      <c r="I17" s="122">
        <f>IF($B17="","",ROUND(F17*H17,2))</f>
        <v>236210.61</v>
      </c>
      <c r="J17" s="123" t="s">
        <v>8419</v>
      </c>
    </row>
    <row r="18" spans="1:10" s="130" customFormat="1" ht="12.75" x14ac:dyDescent="0.2">
      <c r="A18" s="124"/>
      <c r="B18" s="124"/>
      <c r="C18" s="125" t="s">
        <v>8420</v>
      </c>
      <c r="D18" s="126" t="s">
        <v>8421</v>
      </c>
      <c r="E18" s="127"/>
      <c r="F18" s="131"/>
      <c r="G18" s="114"/>
      <c r="H18" s="114"/>
      <c r="I18" s="129">
        <f>SUBTOTAL(9,I19:I20)</f>
        <v>100738.68</v>
      </c>
      <c r="J18" s="114"/>
    </row>
    <row r="19" spans="1:10" s="130" customFormat="1" ht="12.75" x14ac:dyDescent="0.2">
      <c r="A19" s="115">
        <v>1</v>
      </c>
      <c r="B19" s="115" t="s">
        <v>8396</v>
      </c>
      <c r="C19" s="116" t="s">
        <v>7511</v>
      </c>
      <c r="D19" s="463" t="s">
        <v>7512</v>
      </c>
      <c r="E19" s="118" t="s">
        <v>131</v>
      </c>
      <c r="F19" s="119">
        <f>442.01+435.69+46.45</f>
        <v>924.15000000000009</v>
      </c>
      <c r="G19" s="120">
        <v>53.44</v>
      </c>
      <c r="H19" s="121">
        <f t="shared" ref="H19:H32" si="1">IF(G19="","",ROUND(G19*(1+$I$2),2))</f>
        <v>66.8</v>
      </c>
      <c r="I19" s="122">
        <f>IF($B19="","",ROUND(F19*H19,2))</f>
        <v>61733.22</v>
      </c>
      <c r="J19" s="123" t="s">
        <v>8422</v>
      </c>
    </row>
    <row r="20" spans="1:10" s="130" customFormat="1" ht="25.5" x14ac:dyDescent="0.2">
      <c r="A20" s="115">
        <v>2</v>
      </c>
      <c r="B20" s="115" t="s">
        <v>8396</v>
      </c>
      <c r="C20" s="116" t="s">
        <v>7519</v>
      </c>
      <c r="D20" s="463" t="s">
        <v>7520</v>
      </c>
      <c r="E20" s="118" t="s">
        <v>156</v>
      </c>
      <c r="F20" s="119">
        <f>F19*0.3*0.15</f>
        <v>41.586750000000002</v>
      </c>
      <c r="G20" s="120">
        <v>750.34</v>
      </c>
      <c r="H20" s="121">
        <f t="shared" si="1"/>
        <v>937.93</v>
      </c>
      <c r="I20" s="122">
        <f>IF($B20="","",ROUND(F20*H20,2))</f>
        <v>39005.46</v>
      </c>
      <c r="J20" s="132" t="s">
        <v>8423</v>
      </c>
    </row>
    <row r="21" spans="1:10" x14ac:dyDescent="0.25">
      <c r="A21" s="124"/>
      <c r="B21" s="124"/>
      <c r="C21" s="125" t="s">
        <v>8424</v>
      </c>
      <c r="D21" s="126" t="s">
        <v>8425</v>
      </c>
      <c r="E21" s="127"/>
      <c r="F21" s="131"/>
      <c r="G21" s="114"/>
      <c r="H21" s="114" t="str">
        <f t="shared" si="1"/>
        <v/>
      </c>
      <c r="I21" s="129">
        <f>SUBTOTAL(9,I22:I32)</f>
        <v>259541.95</v>
      </c>
      <c r="J21" s="114"/>
    </row>
    <row r="22" spans="1:10" ht="25.5" x14ac:dyDescent="0.25">
      <c r="A22" s="115">
        <v>1</v>
      </c>
      <c r="B22" s="115" t="s">
        <v>8396</v>
      </c>
      <c r="C22" s="116" t="s">
        <v>1060</v>
      </c>
      <c r="D22" s="117" t="s">
        <v>1061</v>
      </c>
      <c r="E22" s="118" t="s">
        <v>156</v>
      </c>
      <c r="F22" s="119">
        <f>97*0.8+236*1.8</f>
        <v>502.40000000000003</v>
      </c>
      <c r="G22" s="120">
        <v>11.3</v>
      </c>
      <c r="H22" s="121">
        <f t="shared" si="1"/>
        <v>14.13</v>
      </c>
      <c r="I22" s="122">
        <f t="shared" ref="I22:I32" si="2">IF($B22="","",ROUND(F22*H22,2))</f>
        <v>7098.91</v>
      </c>
      <c r="J22" s="133" t="s">
        <v>8426</v>
      </c>
    </row>
    <row r="23" spans="1:10" ht="25.5" x14ac:dyDescent="0.25">
      <c r="A23" s="115">
        <v>2</v>
      </c>
      <c r="B23" s="115" t="s">
        <v>8396</v>
      </c>
      <c r="C23" s="116" t="s">
        <v>1084</v>
      </c>
      <c r="D23" s="117" t="s">
        <v>1085</v>
      </c>
      <c r="E23" s="118" t="s">
        <v>156</v>
      </c>
      <c r="F23" s="119">
        <f>97*0.2+236*0.43</f>
        <v>120.88000000000001</v>
      </c>
      <c r="G23" s="120">
        <v>6.3</v>
      </c>
      <c r="H23" s="121">
        <f t="shared" si="1"/>
        <v>7.88</v>
      </c>
      <c r="I23" s="122">
        <f t="shared" si="2"/>
        <v>952.53</v>
      </c>
      <c r="J23" s="133" t="s">
        <v>8427</v>
      </c>
    </row>
    <row r="24" spans="1:10" ht="25.5" x14ac:dyDescent="0.25">
      <c r="A24" s="115">
        <v>3</v>
      </c>
      <c r="B24" s="115" t="s">
        <v>8396</v>
      </c>
      <c r="C24" s="116" t="s">
        <v>1080</v>
      </c>
      <c r="D24" s="117" t="s">
        <v>1081</v>
      </c>
      <c r="E24" s="118" t="s">
        <v>156</v>
      </c>
      <c r="F24" s="119">
        <f>F22-F23</f>
        <v>381.52000000000004</v>
      </c>
      <c r="G24" s="120">
        <v>6.89</v>
      </c>
      <c r="H24" s="121">
        <f t="shared" si="1"/>
        <v>8.61</v>
      </c>
      <c r="I24" s="122">
        <f t="shared" si="2"/>
        <v>3284.89</v>
      </c>
      <c r="J24" s="133" t="s">
        <v>8428</v>
      </c>
    </row>
    <row r="25" spans="1:10" x14ac:dyDescent="0.25">
      <c r="A25" s="115">
        <v>4</v>
      </c>
      <c r="B25" s="115" t="s">
        <v>8396</v>
      </c>
      <c r="C25" s="116" t="s">
        <v>1323</v>
      </c>
      <c r="D25" s="117" t="s">
        <v>1324</v>
      </c>
      <c r="E25" s="118" t="s">
        <v>156</v>
      </c>
      <c r="F25" s="119">
        <f>236*0.24</f>
        <v>56.64</v>
      </c>
      <c r="G25" s="120">
        <v>160.61000000000001</v>
      </c>
      <c r="H25" s="121">
        <f t="shared" si="1"/>
        <v>200.76</v>
      </c>
      <c r="I25" s="122">
        <f t="shared" si="2"/>
        <v>11371.05</v>
      </c>
      <c r="J25" s="133" t="s">
        <v>8429</v>
      </c>
    </row>
    <row r="26" spans="1:10" x14ac:dyDescent="0.25">
      <c r="A26" s="115">
        <v>5</v>
      </c>
      <c r="B26" s="115" t="s">
        <v>8396</v>
      </c>
      <c r="C26" s="116" t="s">
        <v>6345</v>
      </c>
      <c r="D26" s="117" t="s">
        <v>6346</v>
      </c>
      <c r="E26" s="118" t="s">
        <v>131</v>
      </c>
      <c r="F26" s="119">
        <f>4*4+9+8+4*6+10+11+19</f>
        <v>97</v>
      </c>
      <c r="G26" s="120">
        <v>134.16999999999999</v>
      </c>
      <c r="H26" s="121">
        <f t="shared" si="1"/>
        <v>167.71</v>
      </c>
      <c r="I26" s="122">
        <f t="shared" si="2"/>
        <v>16267.87</v>
      </c>
      <c r="J26" s="133" t="s">
        <v>8430</v>
      </c>
    </row>
    <row r="27" spans="1:10" x14ac:dyDescent="0.25">
      <c r="A27" s="115">
        <v>6</v>
      </c>
      <c r="B27" s="115" t="s">
        <v>8396</v>
      </c>
      <c r="C27" s="116" t="s">
        <v>6325</v>
      </c>
      <c r="D27" s="117" t="s">
        <v>6326</v>
      </c>
      <c r="E27" s="118" t="s">
        <v>131</v>
      </c>
      <c r="F27" s="119">
        <f>18+19+31+34+22+23+13+11+52+13</f>
        <v>236</v>
      </c>
      <c r="G27" s="120">
        <v>200.81</v>
      </c>
      <c r="H27" s="121">
        <f t="shared" si="1"/>
        <v>251.01</v>
      </c>
      <c r="I27" s="122">
        <f t="shared" si="2"/>
        <v>59238.36</v>
      </c>
      <c r="J27" s="133" t="s">
        <v>8431</v>
      </c>
    </row>
    <row r="28" spans="1:10" ht="25.5" x14ac:dyDescent="0.25">
      <c r="A28" s="115">
        <v>7</v>
      </c>
      <c r="B28" s="115" t="s">
        <v>8396</v>
      </c>
      <c r="C28" s="116" t="s">
        <v>7249</v>
      </c>
      <c r="D28" s="117" t="s">
        <v>7250</v>
      </c>
      <c r="E28" s="118" t="s">
        <v>21</v>
      </c>
      <c r="F28" s="119">
        <v>17</v>
      </c>
      <c r="G28" s="120">
        <v>3220.76</v>
      </c>
      <c r="H28" s="121">
        <f t="shared" si="1"/>
        <v>4025.95</v>
      </c>
      <c r="I28" s="122">
        <f t="shared" si="2"/>
        <v>68441.149999999994</v>
      </c>
      <c r="J28" s="134">
        <v>17</v>
      </c>
    </row>
    <row r="29" spans="1:10" x14ac:dyDescent="0.25">
      <c r="A29" s="115">
        <v>8</v>
      </c>
      <c r="B29" s="115" t="s">
        <v>8396</v>
      </c>
      <c r="C29" s="116" t="s">
        <v>7257</v>
      </c>
      <c r="D29" s="117" t="s">
        <v>7258</v>
      </c>
      <c r="E29" s="118" t="s">
        <v>21</v>
      </c>
      <c r="F29" s="119">
        <v>10</v>
      </c>
      <c r="G29" s="120">
        <v>5941.81</v>
      </c>
      <c r="H29" s="121">
        <f t="shared" si="1"/>
        <v>7427.26</v>
      </c>
      <c r="I29" s="122">
        <f t="shared" si="2"/>
        <v>74272.600000000006</v>
      </c>
      <c r="J29" s="134">
        <v>10</v>
      </c>
    </row>
    <row r="30" spans="1:10" ht="25.5" x14ac:dyDescent="0.25">
      <c r="A30" s="115">
        <v>9</v>
      </c>
      <c r="B30" s="115" t="s">
        <v>8396</v>
      </c>
      <c r="C30" s="116" t="s">
        <v>7259</v>
      </c>
      <c r="D30" s="117" t="s">
        <v>7260</v>
      </c>
      <c r="E30" s="118" t="s">
        <v>131</v>
      </c>
      <c r="F30" s="119">
        <v>10</v>
      </c>
      <c r="G30" s="120">
        <v>610.41</v>
      </c>
      <c r="H30" s="121">
        <f t="shared" si="1"/>
        <v>763.01</v>
      </c>
      <c r="I30" s="122">
        <f t="shared" si="2"/>
        <v>7630.1</v>
      </c>
      <c r="J30" s="134">
        <v>10</v>
      </c>
    </row>
    <row r="31" spans="1:10" ht="25.5" x14ac:dyDescent="0.25">
      <c r="A31" s="115">
        <v>10</v>
      </c>
      <c r="B31" s="115" t="s">
        <v>8396</v>
      </c>
      <c r="C31" s="116" t="s">
        <v>7213</v>
      </c>
      <c r="D31" s="117" t="s">
        <v>7214</v>
      </c>
      <c r="E31" s="118" t="s">
        <v>21</v>
      </c>
      <c r="F31" s="119">
        <v>10</v>
      </c>
      <c r="G31" s="120">
        <v>453.52</v>
      </c>
      <c r="H31" s="121">
        <f t="shared" si="1"/>
        <v>566.9</v>
      </c>
      <c r="I31" s="122">
        <f t="shared" si="2"/>
        <v>5669</v>
      </c>
      <c r="J31" s="134">
        <v>10</v>
      </c>
    </row>
    <row r="32" spans="1:10" s="130" customFormat="1" ht="31.5" customHeight="1" x14ac:dyDescent="0.2">
      <c r="A32" s="135">
        <v>11</v>
      </c>
      <c r="B32" s="135" t="s">
        <v>8396</v>
      </c>
      <c r="C32" s="136" t="s">
        <v>8432</v>
      </c>
      <c r="D32" s="137" t="s">
        <v>8433</v>
      </c>
      <c r="E32" s="138" t="s">
        <v>8434</v>
      </c>
      <c r="F32" s="139">
        <v>3</v>
      </c>
      <c r="G32" s="464">
        <v>1417.46</v>
      </c>
      <c r="H32" s="140">
        <f t="shared" si="1"/>
        <v>1771.83</v>
      </c>
      <c r="I32" s="141">
        <f t="shared" si="2"/>
        <v>5315.49</v>
      </c>
      <c r="J32" s="134">
        <v>3</v>
      </c>
    </row>
    <row r="33" spans="1:10" s="130" customFormat="1" ht="12.75" x14ac:dyDescent="0.2">
      <c r="A33" s="142"/>
      <c r="B33" s="142"/>
      <c r="C33" s="143" t="s">
        <v>8435</v>
      </c>
      <c r="D33" s="465" t="s">
        <v>8436</v>
      </c>
      <c r="E33" s="145"/>
      <c r="F33" s="146"/>
      <c r="G33" s="147"/>
      <c r="H33" s="147"/>
      <c r="I33" s="148">
        <f>SUBTOTAL(9,I34:I34)</f>
        <v>940.31</v>
      </c>
      <c r="J33" s="147"/>
    </row>
    <row r="34" spans="1:10" s="130" customFormat="1" ht="25.5" x14ac:dyDescent="0.2">
      <c r="A34" s="115">
        <v>1</v>
      </c>
      <c r="B34" s="115" t="s">
        <v>8396</v>
      </c>
      <c r="C34" s="116" t="s">
        <v>71</v>
      </c>
      <c r="D34" s="463" t="s">
        <v>72</v>
      </c>
      <c r="E34" s="118" t="s">
        <v>73</v>
      </c>
      <c r="F34" s="119">
        <v>4088.32</v>
      </c>
      <c r="G34" s="120">
        <v>0.18</v>
      </c>
      <c r="H34" s="121">
        <f t="shared" ref="H34:H45" si="3">IF(G34="","",ROUND(G34*(1+$I$2),2))</f>
        <v>0.23</v>
      </c>
      <c r="I34" s="122">
        <f>IF($B34="","",ROUND(F34*H34,2))</f>
        <v>940.31</v>
      </c>
      <c r="J34" s="123" t="s">
        <v>8416</v>
      </c>
    </row>
    <row r="35" spans="1:10" ht="26.25" x14ac:dyDescent="0.25">
      <c r="A35" s="149"/>
      <c r="B35" s="149"/>
      <c r="C35" s="150">
        <v>2</v>
      </c>
      <c r="D35" s="466" t="s">
        <v>8437</v>
      </c>
      <c r="E35" s="152"/>
      <c r="F35" s="153"/>
      <c r="G35" s="154"/>
      <c r="H35" s="154" t="str">
        <f t="shared" si="3"/>
        <v/>
      </c>
      <c r="I35" s="467">
        <f>SUBTOTAL(9,I36:I62)</f>
        <v>1620840.2600000007</v>
      </c>
      <c r="J35" s="153"/>
    </row>
    <row r="36" spans="1:10" x14ac:dyDescent="0.25">
      <c r="A36" s="156"/>
      <c r="B36" s="157"/>
      <c r="C36" s="158" t="s">
        <v>8438</v>
      </c>
      <c r="D36" s="468" t="s">
        <v>8412</v>
      </c>
      <c r="E36" s="160"/>
      <c r="F36" s="161"/>
      <c r="G36" s="162"/>
      <c r="H36" s="163" t="str">
        <f t="shared" si="3"/>
        <v/>
      </c>
      <c r="I36" s="155">
        <f>SUBTOTAL(9,I37:I39)</f>
        <v>18509.059999999998</v>
      </c>
      <c r="J36" s="161"/>
    </row>
    <row r="37" spans="1:10" ht="26.25" x14ac:dyDescent="0.25">
      <c r="A37" s="115">
        <v>1</v>
      </c>
      <c r="B37" s="115" t="s">
        <v>8396</v>
      </c>
      <c r="C37" s="116" t="s">
        <v>426</v>
      </c>
      <c r="D37" s="463" t="s">
        <v>427</v>
      </c>
      <c r="E37" s="118" t="s">
        <v>73</v>
      </c>
      <c r="F37" s="119">
        <v>6</v>
      </c>
      <c r="G37" s="120">
        <v>432.38</v>
      </c>
      <c r="H37" s="121">
        <f t="shared" si="3"/>
        <v>540.48</v>
      </c>
      <c r="I37" s="122">
        <f>IF($B37="","",ROUND(F37*H37,2))</f>
        <v>3242.88</v>
      </c>
      <c r="J37" s="123" t="s">
        <v>8413</v>
      </c>
    </row>
    <row r="38" spans="1:10" ht="25.5" x14ac:dyDescent="0.25">
      <c r="A38" s="115">
        <v>2</v>
      </c>
      <c r="B38" s="115" t="s">
        <v>8396</v>
      </c>
      <c r="C38" s="116" t="s">
        <v>450</v>
      </c>
      <c r="D38" s="463" t="s">
        <v>451</v>
      </c>
      <c r="E38" s="118" t="s">
        <v>73</v>
      </c>
      <c r="F38" s="119">
        <f>F41</f>
        <v>6750.12</v>
      </c>
      <c r="G38" s="120">
        <v>1.72</v>
      </c>
      <c r="H38" s="121">
        <f t="shared" si="3"/>
        <v>2.15</v>
      </c>
      <c r="I38" s="122">
        <f>IF($B38="","",ROUND(F38*H38,2))</f>
        <v>14512.76</v>
      </c>
      <c r="J38" s="134" t="s">
        <v>8439</v>
      </c>
    </row>
    <row r="39" spans="1:10" x14ac:dyDescent="0.25">
      <c r="A39" s="115">
        <v>3</v>
      </c>
      <c r="B39" s="115" t="s">
        <v>8396</v>
      </c>
      <c r="C39" s="116" t="s">
        <v>446</v>
      </c>
      <c r="D39" s="463" t="s">
        <v>447</v>
      </c>
      <c r="E39" s="118" t="s">
        <v>131</v>
      </c>
      <c r="F39" s="119">
        <f>F55</f>
        <v>433</v>
      </c>
      <c r="G39" s="120">
        <v>1.39</v>
      </c>
      <c r="H39" s="121">
        <f t="shared" si="3"/>
        <v>1.74</v>
      </c>
      <c r="I39" s="122">
        <f>IF($B39="","",ROUND(F39*H39,2))</f>
        <v>753.42</v>
      </c>
    </row>
    <row r="40" spans="1:10" x14ac:dyDescent="0.25">
      <c r="A40" s="124"/>
      <c r="B40" s="124"/>
      <c r="C40" s="125" t="s">
        <v>8440</v>
      </c>
      <c r="D40" s="126" t="s">
        <v>8415</v>
      </c>
      <c r="E40" s="127"/>
      <c r="F40" s="128"/>
      <c r="G40" s="114"/>
      <c r="H40" s="114" t="str">
        <f t="shared" si="3"/>
        <v/>
      </c>
      <c r="I40" s="129">
        <f>SUBTOTAL(9,I41:I45)</f>
        <v>1216551.8500000001</v>
      </c>
      <c r="J40" s="128"/>
    </row>
    <row r="41" spans="1:10" ht="26.25" x14ac:dyDescent="0.25">
      <c r="A41" s="115">
        <v>3</v>
      </c>
      <c r="B41" s="115" t="s">
        <v>8396</v>
      </c>
      <c r="C41" s="116" t="s">
        <v>7459</v>
      </c>
      <c r="D41" s="463" t="s">
        <v>7460</v>
      </c>
      <c r="E41" s="118" t="s">
        <v>73</v>
      </c>
      <c r="F41" s="119">
        <f>2975.21+3488.94+285.97</f>
        <v>6750.12</v>
      </c>
      <c r="G41" s="120">
        <v>24.81</v>
      </c>
      <c r="H41" s="121">
        <f t="shared" si="3"/>
        <v>31.01</v>
      </c>
      <c r="I41" s="122">
        <f>IF($B41="","",ROUND(F41*H41,2))</f>
        <v>209321.22</v>
      </c>
      <c r="J41" s="123" t="s">
        <v>8441</v>
      </c>
    </row>
    <row r="42" spans="1:10" x14ac:dyDescent="0.25">
      <c r="A42" s="115">
        <v>4</v>
      </c>
      <c r="B42" s="115" t="s">
        <v>8396</v>
      </c>
      <c r="C42" s="116" t="s">
        <v>7451</v>
      </c>
      <c r="D42" s="463" t="s">
        <v>7452</v>
      </c>
      <c r="E42" s="118" t="s">
        <v>156</v>
      </c>
      <c r="F42" s="119">
        <f>F41*0.2</f>
        <v>1350.0240000000001</v>
      </c>
      <c r="G42" s="120">
        <v>224.1</v>
      </c>
      <c r="H42" s="121">
        <f t="shared" si="3"/>
        <v>280.13</v>
      </c>
      <c r="I42" s="122">
        <f>IF($B42="","",ROUND(F42*H42,2))</f>
        <v>378182.22</v>
      </c>
      <c r="J42" s="132" t="s">
        <v>8442</v>
      </c>
    </row>
    <row r="43" spans="1:10" x14ac:dyDescent="0.25">
      <c r="A43" s="115">
        <v>5</v>
      </c>
      <c r="B43" s="115" t="s">
        <v>8396</v>
      </c>
      <c r="C43" s="116" t="s">
        <v>7477</v>
      </c>
      <c r="D43" s="463" t="s">
        <v>7478</v>
      </c>
      <c r="E43" s="118" t="s">
        <v>73</v>
      </c>
      <c r="F43" s="119">
        <f>F41</f>
        <v>6750.12</v>
      </c>
      <c r="G43" s="120">
        <v>7.78</v>
      </c>
      <c r="H43" s="121">
        <f t="shared" si="3"/>
        <v>9.73</v>
      </c>
      <c r="I43" s="122">
        <f>IF($B43="","",ROUND(F43*H43,2))</f>
        <v>65678.67</v>
      </c>
      <c r="J43" s="165" t="s">
        <v>8443</v>
      </c>
    </row>
    <row r="44" spans="1:10" x14ac:dyDescent="0.25">
      <c r="A44" s="115">
        <v>6</v>
      </c>
      <c r="B44" s="115" t="s">
        <v>8396</v>
      </c>
      <c r="C44" s="116" t="s">
        <v>7479</v>
      </c>
      <c r="D44" s="463" t="s">
        <v>7480</v>
      </c>
      <c r="E44" s="118" t="s">
        <v>73</v>
      </c>
      <c r="F44" s="119">
        <f>F43</f>
        <v>6750.12</v>
      </c>
      <c r="G44" s="120">
        <v>15.7</v>
      </c>
      <c r="H44" s="121">
        <f t="shared" si="3"/>
        <v>19.63</v>
      </c>
      <c r="I44" s="122">
        <f>IF($B44="","",ROUND(F44*H44,2))</f>
        <v>132504.85999999999</v>
      </c>
      <c r="J44" s="165" t="s">
        <v>8443</v>
      </c>
    </row>
    <row r="45" spans="1:10" ht="26.25" x14ac:dyDescent="0.25">
      <c r="A45" s="115">
        <v>7</v>
      </c>
      <c r="B45" s="115" t="s">
        <v>8396</v>
      </c>
      <c r="C45" s="116" t="s">
        <v>7473</v>
      </c>
      <c r="D45" s="463" t="s">
        <v>7474</v>
      </c>
      <c r="E45" s="118" t="s">
        <v>156</v>
      </c>
      <c r="F45" s="119">
        <f>F44*0.03</f>
        <v>202.50359999999998</v>
      </c>
      <c r="G45" s="120">
        <v>1702.15</v>
      </c>
      <c r="H45" s="121">
        <f t="shared" si="3"/>
        <v>2127.69</v>
      </c>
      <c r="I45" s="122">
        <f>IF($B45="","",ROUND(F45*H45,2))</f>
        <v>430864.88</v>
      </c>
      <c r="J45" s="165" t="s">
        <v>8444</v>
      </c>
    </row>
    <row r="46" spans="1:10" x14ac:dyDescent="0.25">
      <c r="A46" s="124"/>
      <c r="B46" s="124"/>
      <c r="C46" s="125" t="s">
        <v>8445</v>
      </c>
      <c r="D46" s="126" t="s">
        <v>8421</v>
      </c>
      <c r="E46" s="127"/>
      <c r="F46" s="131"/>
      <c r="G46" s="114"/>
      <c r="H46" s="114"/>
      <c r="I46" s="129">
        <f>SUBTOTAL(9,I47:I48)</f>
        <v>75221.27</v>
      </c>
      <c r="J46" s="131"/>
    </row>
    <row r="47" spans="1:10" ht="38.25" x14ac:dyDescent="0.25">
      <c r="A47" s="115">
        <v>1</v>
      </c>
      <c r="B47" s="115" t="s">
        <v>8396</v>
      </c>
      <c r="C47" s="116" t="s">
        <v>7511</v>
      </c>
      <c r="D47" s="117" t="s">
        <v>7512</v>
      </c>
      <c r="E47" s="118" t="s">
        <v>131</v>
      </c>
      <c r="F47" s="119">
        <f>8.86+15.07+15.3+288.23+173.73+39.12+5.91+18.52+7.25+21.55+27.69+15.24+20.59+33</f>
        <v>690.06000000000006</v>
      </c>
      <c r="G47" s="120">
        <v>53.44</v>
      </c>
      <c r="H47" s="121">
        <f t="shared" ref="H47:H60" si="4">IF(G47="","",ROUND(G47*(1+$I$2),2))</f>
        <v>66.8</v>
      </c>
      <c r="I47" s="122">
        <f>IF($B47="","",ROUND(F47*H47,2))</f>
        <v>46096.01</v>
      </c>
      <c r="J47" s="134" t="s">
        <v>8446</v>
      </c>
    </row>
    <row r="48" spans="1:10" ht="38.25" x14ac:dyDescent="0.25">
      <c r="A48" s="115">
        <v>2</v>
      </c>
      <c r="B48" s="115" t="s">
        <v>8396</v>
      </c>
      <c r="C48" s="116" t="s">
        <v>7519</v>
      </c>
      <c r="D48" s="117" t="s">
        <v>7520</v>
      </c>
      <c r="E48" s="118" t="s">
        <v>156</v>
      </c>
      <c r="F48" s="119">
        <f>(8.86+15.07+15.3+288.23+173.73+39.12+5.91+18.52+7.25+21.55+27.69+15.24+20.59+33)*0.3*0.15</f>
        <v>31.052699999999998</v>
      </c>
      <c r="G48" s="120">
        <v>750.34</v>
      </c>
      <c r="H48" s="121">
        <f t="shared" si="4"/>
        <v>937.93</v>
      </c>
      <c r="I48" s="122">
        <f>IF($B48="","",ROUND(F48*H48,2))</f>
        <v>29125.26</v>
      </c>
      <c r="J48" s="134" t="s">
        <v>8447</v>
      </c>
    </row>
    <row r="49" spans="1:10" x14ac:dyDescent="0.25">
      <c r="A49" s="124"/>
      <c r="B49" s="124"/>
      <c r="C49" s="125" t="s">
        <v>8448</v>
      </c>
      <c r="D49" s="126" t="s">
        <v>8425</v>
      </c>
      <c r="E49" s="127"/>
      <c r="F49" s="131"/>
      <c r="G49" s="114"/>
      <c r="H49" s="114" t="str">
        <f t="shared" si="4"/>
        <v/>
      </c>
      <c r="I49" s="129">
        <f>SUBTOTAL(9,I50:I60)</f>
        <v>309005.55</v>
      </c>
      <c r="J49" s="131"/>
    </row>
    <row r="50" spans="1:10" ht="25.5" x14ac:dyDescent="0.25">
      <c r="A50" s="115">
        <v>1</v>
      </c>
      <c r="B50" s="115" t="s">
        <v>8396</v>
      </c>
      <c r="C50" s="116" t="s">
        <v>1060</v>
      </c>
      <c r="D50" s="117" t="s">
        <v>1061</v>
      </c>
      <c r="E50" s="118" t="s">
        <v>156</v>
      </c>
      <c r="F50" s="119">
        <f>87*0.8+433*1.8</f>
        <v>849</v>
      </c>
      <c r="G50" s="120">
        <v>11.3</v>
      </c>
      <c r="H50" s="121">
        <f t="shared" si="4"/>
        <v>14.13</v>
      </c>
      <c r="I50" s="122">
        <f t="shared" ref="I50:I60" si="5">IF($B50="","",ROUND(F50*H50,2))</f>
        <v>11996.37</v>
      </c>
      <c r="J50" s="134" t="s">
        <v>8449</v>
      </c>
    </row>
    <row r="51" spans="1:10" ht="25.5" x14ac:dyDescent="0.25">
      <c r="A51" s="115">
        <v>2</v>
      </c>
      <c r="B51" s="115" t="s">
        <v>8396</v>
      </c>
      <c r="C51" s="116" t="s">
        <v>1084</v>
      </c>
      <c r="D51" s="117" t="s">
        <v>1085</v>
      </c>
      <c r="E51" s="118" t="s">
        <v>156</v>
      </c>
      <c r="F51" s="119">
        <f>87*0.2+433*0.43</f>
        <v>203.59</v>
      </c>
      <c r="G51" s="120">
        <v>6.3</v>
      </c>
      <c r="H51" s="121">
        <f t="shared" si="4"/>
        <v>7.88</v>
      </c>
      <c r="I51" s="122">
        <f t="shared" si="5"/>
        <v>1604.29</v>
      </c>
      <c r="J51" s="134" t="s">
        <v>8450</v>
      </c>
    </row>
    <row r="52" spans="1:10" ht="25.5" x14ac:dyDescent="0.25">
      <c r="A52" s="115">
        <v>3</v>
      </c>
      <c r="B52" s="115" t="s">
        <v>8396</v>
      </c>
      <c r="C52" s="116" t="s">
        <v>1080</v>
      </c>
      <c r="D52" s="117" t="s">
        <v>1081</v>
      </c>
      <c r="E52" s="118" t="s">
        <v>156</v>
      </c>
      <c r="F52" s="119">
        <f>F50-F51</f>
        <v>645.41</v>
      </c>
      <c r="G52" s="120">
        <v>6.89</v>
      </c>
      <c r="H52" s="121">
        <f t="shared" si="4"/>
        <v>8.61</v>
      </c>
      <c r="I52" s="122">
        <f t="shared" si="5"/>
        <v>5556.98</v>
      </c>
      <c r="J52" s="133" t="s">
        <v>8428</v>
      </c>
    </row>
    <row r="53" spans="1:10" x14ac:dyDescent="0.25">
      <c r="A53" s="115">
        <v>4</v>
      </c>
      <c r="B53" s="115" t="s">
        <v>8396</v>
      </c>
      <c r="C53" s="116" t="s">
        <v>1323</v>
      </c>
      <c r="D53" s="117" t="s">
        <v>1324</v>
      </c>
      <c r="E53" s="118" t="s">
        <v>156</v>
      </c>
      <c r="F53" s="119">
        <f>433*0.24</f>
        <v>103.92</v>
      </c>
      <c r="G53" s="120">
        <v>160.61000000000001</v>
      </c>
      <c r="H53" s="121">
        <f t="shared" si="4"/>
        <v>200.76</v>
      </c>
      <c r="I53" s="122">
        <f t="shared" si="5"/>
        <v>20862.98</v>
      </c>
      <c r="J53" s="134" t="s">
        <v>8451</v>
      </c>
    </row>
    <row r="54" spans="1:10" x14ac:dyDescent="0.25">
      <c r="A54" s="115">
        <v>5</v>
      </c>
      <c r="B54" s="115" t="s">
        <v>8396</v>
      </c>
      <c r="C54" s="116" t="s">
        <v>6345</v>
      </c>
      <c r="D54" s="117" t="s">
        <v>6346</v>
      </c>
      <c r="E54" s="118" t="s">
        <v>131</v>
      </c>
      <c r="F54" s="119">
        <f>9+(6*7)+(6*6)</f>
        <v>87</v>
      </c>
      <c r="G54" s="120">
        <v>134.16999999999999</v>
      </c>
      <c r="H54" s="121">
        <f t="shared" si="4"/>
        <v>167.71</v>
      </c>
      <c r="I54" s="122">
        <f t="shared" si="5"/>
        <v>14590.77</v>
      </c>
      <c r="J54" s="134" t="s">
        <v>8452</v>
      </c>
    </row>
    <row r="55" spans="1:10" x14ac:dyDescent="0.25">
      <c r="A55" s="115">
        <v>6</v>
      </c>
      <c r="B55" s="115" t="s">
        <v>8396</v>
      </c>
      <c r="C55" s="116" t="s">
        <v>6325</v>
      </c>
      <c r="D55" s="117" t="s">
        <v>6326</v>
      </c>
      <c r="E55" s="118" t="s">
        <v>131</v>
      </c>
      <c r="F55" s="119">
        <f>50+50+57+22+55+68+55+48+28</f>
        <v>433</v>
      </c>
      <c r="G55" s="120">
        <v>200.81</v>
      </c>
      <c r="H55" s="121">
        <f t="shared" si="4"/>
        <v>251.01</v>
      </c>
      <c r="I55" s="122">
        <f t="shared" si="5"/>
        <v>108687.33</v>
      </c>
      <c r="J55" s="134" t="s">
        <v>8453</v>
      </c>
    </row>
    <row r="56" spans="1:10" ht="25.5" x14ac:dyDescent="0.25">
      <c r="A56" s="115">
        <v>7</v>
      </c>
      <c r="B56" s="115" t="s">
        <v>8396</v>
      </c>
      <c r="C56" s="116" t="s">
        <v>7249</v>
      </c>
      <c r="D56" s="117" t="s">
        <v>7250</v>
      </c>
      <c r="E56" s="118" t="s">
        <v>21</v>
      </c>
      <c r="F56" s="119">
        <v>14</v>
      </c>
      <c r="G56" s="120">
        <v>3220.76</v>
      </c>
      <c r="H56" s="121">
        <f t="shared" si="4"/>
        <v>4025.95</v>
      </c>
      <c r="I56" s="122">
        <f t="shared" si="5"/>
        <v>56363.3</v>
      </c>
      <c r="J56" s="134">
        <v>14</v>
      </c>
    </row>
    <row r="57" spans="1:10" x14ac:dyDescent="0.25">
      <c r="A57" s="115">
        <v>8</v>
      </c>
      <c r="B57" s="115" t="s">
        <v>8396</v>
      </c>
      <c r="C57" s="116" t="s">
        <v>7257</v>
      </c>
      <c r="D57" s="117" t="s">
        <v>7258</v>
      </c>
      <c r="E57" s="118" t="s">
        <v>21</v>
      </c>
      <c r="F57" s="119">
        <v>10</v>
      </c>
      <c r="G57" s="120">
        <v>5941.81</v>
      </c>
      <c r="H57" s="121">
        <f t="shared" si="4"/>
        <v>7427.26</v>
      </c>
      <c r="I57" s="122">
        <f t="shared" si="5"/>
        <v>74272.600000000006</v>
      </c>
      <c r="J57" s="134">
        <v>10</v>
      </c>
    </row>
    <row r="58" spans="1:10" ht="25.5" x14ac:dyDescent="0.25">
      <c r="A58" s="115">
        <v>9</v>
      </c>
      <c r="B58" s="115" t="s">
        <v>8396</v>
      </c>
      <c r="C58" s="116" t="s">
        <v>7259</v>
      </c>
      <c r="D58" s="117" t="s">
        <v>7260</v>
      </c>
      <c r="E58" s="118" t="s">
        <v>131</v>
      </c>
      <c r="F58" s="119">
        <v>10</v>
      </c>
      <c r="G58" s="120">
        <v>610.41</v>
      </c>
      <c r="H58" s="121">
        <f t="shared" si="4"/>
        <v>763.01</v>
      </c>
      <c r="I58" s="122">
        <f t="shared" si="5"/>
        <v>7630.1</v>
      </c>
      <c r="J58" s="134">
        <v>4</v>
      </c>
    </row>
    <row r="59" spans="1:10" ht="25.5" x14ac:dyDescent="0.25">
      <c r="A59" s="115">
        <v>10</v>
      </c>
      <c r="B59" s="115" t="s">
        <v>8396</v>
      </c>
      <c r="C59" s="116" t="s">
        <v>7213</v>
      </c>
      <c r="D59" s="117" t="s">
        <v>7214</v>
      </c>
      <c r="E59" s="118" t="s">
        <v>21</v>
      </c>
      <c r="F59" s="119">
        <v>10</v>
      </c>
      <c r="G59" s="120">
        <v>453.52</v>
      </c>
      <c r="H59" s="121">
        <f t="shared" si="4"/>
        <v>566.9</v>
      </c>
      <c r="I59" s="122">
        <f t="shared" si="5"/>
        <v>5669</v>
      </c>
      <c r="J59" s="134">
        <v>4</v>
      </c>
    </row>
    <row r="60" spans="1:10" ht="25.5" x14ac:dyDescent="0.25">
      <c r="A60" s="115">
        <v>11</v>
      </c>
      <c r="B60" s="115" t="s">
        <v>8396</v>
      </c>
      <c r="C60" s="116" t="s">
        <v>8432</v>
      </c>
      <c r="D60" s="117" t="s">
        <v>8433</v>
      </c>
      <c r="E60" s="166" t="s">
        <v>8434</v>
      </c>
      <c r="F60" s="119">
        <v>1</v>
      </c>
      <c r="G60" s="120">
        <v>1417.46</v>
      </c>
      <c r="H60" s="121">
        <f t="shared" si="4"/>
        <v>1771.83</v>
      </c>
      <c r="I60" s="122">
        <f t="shared" si="5"/>
        <v>1771.83</v>
      </c>
      <c r="J60" s="134">
        <v>1</v>
      </c>
    </row>
    <row r="61" spans="1:10" x14ac:dyDescent="0.25">
      <c r="A61" s="142"/>
      <c r="B61" s="142"/>
      <c r="C61" s="143" t="s">
        <v>8454</v>
      </c>
      <c r="D61" s="465" t="s">
        <v>8436</v>
      </c>
      <c r="E61" s="145"/>
      <c r="F61" s="146"/>
      <c r="G61" s="147"/>
      <c r="H61" s="147"/>
      <c r="I61" s="148">
        <f>SUBTOTAL(9,I62:I62)</f>
        <v>1552.53</v>
      </c>
      <c r="J61" s="146"/>
    </row>
    <row r="62" spans="1:10" ht="26.25" x14ac:dyDescent="0.25">
      <c r="A62" s="115">
        <v>1</v>
      </c>
      <c r="B62" s="115" t="s">
        <v>8396</v>
      </c>
      <c r="C62" s="116" t="s">
        <v>71</v>
      </c>
      <c r="D62" s="463" t="s">
        <v>72</v>
      </c>
      <c r="E62" s="118" t="s">
        <v>73</v>
      </c>
      <c r="F62" s="119">
        <f>F41</f>
        <v>6750.12</v>
      </c>
      <c r="G62" s="120">
        <v>0.18</v>
      </c>
      <c r="H62" s="121">
        <f>IF(G62="","",ROUND(G62*(1+$I$2),2))</f>
        <v>0.23</v>
      </c>
      <c r="I62" s="122">
        <f>IF($B62="","",ROUND(F62*H62,2))</f>
        <v>1552.53</v>
      </c>
      <c r="J62" s="134" t="s">
        <v>8439</v>
      </c>
    </row>
    <row r="63" spans="1:10" x14ac:dyDescent="0.25">
      <c r="A63" s="115"/>
      <c r="B63" s="115"/>
      <c r="C63" s="116"/>
      <c r="D63" s="179"/>
      <c r="E63" s="168"/>
      <c r="F63" s="169"/>
      <c r="G63" s="170"/>
      <c r="H63" s="121"/>
      <c r="I63" s="122"/>
    </row>
    <row r="64" spans="1:10" ht="20.25" customHeight="1" x14ac:dyDescent="0.25">
      <c r="A64" s="149"/>
      <c r="B64" s="149"/>
      <c r="C64" s="150">
        <v>3</v>
      </c>
      <c r="D64" s="469" t="s">
        <v>8455</v>
      </c>
      <c r="E64" s="171"/>
      <c r="F64" s="172"/>
      <c r="G64" s="173"/>
      <c r="H64" s="173" t="str">
        <f t="shared" ref="H64:H71" si="6">IF(G64="","",ROUND(G64*(1+$I$2),2))</f>
        <v/>
      </c>
      <c r="I64" s="174">
        <f>SUBTOTAL(9,I65:I94)</f>
        <v>1491643.1300000001</v>
      </c>
      <c r="J64" s="172"/>
    </row>
    <row r="65" spans="1:10" x14ac:dyDescent="0.25">
      <c r="A65" s="105"/>
      <c r="B65" s="106"/>
      <c r="C65" s="107" t="s">
        <v>8456</v>
      </c>
      <c r="D65" s="108" t="s">
        <v>8412</v>
      </c>
      <c r="E65" s="109"/>
      <c r="F65" s="110"/>
      <c r="G65" s="111"/>
      <c r="H65" s="112" t="str">
        <f t="shared" si="6"/>
        <v/>
      </c>
      <c r="I65" s="113">
        <f>SUBTOTAL(9,I66:I68)</f>
        <v>14476.750000000002</v>
      </c>
      <c r="J65" s="110"/>
    </row>
    <row r="66" spans="1:10" ht="26.25" x14ac:dyDescent="0.25">
      <c r="A66" s="115">
        <v>1</v>
      </c>
      <c r="B66" s="115" t="s">
        <v>8396</v>
      </c>
      <c r="C66" s="116" t="s">
        <v>426</v>
      </c>
      <c r="D66" s="463" t="s">
        <v>427</v>
      </c>
      <c r="E66" s="118" t="s">
        <v>73</v>
      </c>
      <c r="F66" s="119">
        <v>6</v>
      </c>
      <c r="G66" s="120">
        <v>432.38</v>
      </c>
      <c r="H66" s="121">
        <f t="shared" si="6"/>
        <v>540.48</v>
      </c>
      <c r="I66" s="122">
        <f>IF($B66="","",ROUND(F66*H66,2))</f>
        <v>3242.88</v>
      </c>
      <c r="J66" s="123" t="s">
        <v>8413</v>
      </c>
    </row>
    <row r="67" spans="1:10" x14ac:dyDescent="0.25">
      <c r="A67" s="115">
        <v>2</v>
      </c>
      <c r="B67" s="115" t="s">
        <v>8396</v>
      </c>
      <c r="C67" s="116" t="s">
        <v>450</v>
      </c>
      <c r="D67" s="463" t="s">
        <v>451</v>
      </c>
      <c r="E67" s="118" t="s">
        <v>73</v>
      </c>
      <c r="F67" s="119">
        <v>4815.55</v>
      </c>
      <c r="G67" s="120">
        <v>1.72</v>
      </c>
      <c r="H67" s="121">
        <f t="shared" si="6"/>
        <v>2.15</v>
      </c>
      <c r="I67" s="122">
        <f>IF($B67="","",ROUND(F67*H67,2))</f>
        <v>10353.43</v>
      </c>
      <c r="J67" s="123" t="s">
        <v>8457</v>
      </c>
    </row>
    <row r="68" spans="1:10" x14ac:dyDescent="0.25">
      <c r="A68" s="115">
        <v>3</v>
      </c>
      <c r="B68" s="115" t="s">
        <v>8396</v>
      </c>
      <c r="C68" s="116" t="s">
        <v>446</v>
      </c>
      <c r="D68" s="463" t="s">
        <v>447</v>
      </c>
      <c r="E68" s="118" t="s">
        <v>131</v>
      </c>
      <c r="F68" s="169">
        <f>F84+F85</f>
        <v>506</v>
      </c>
      <c r="G68" s="120">
        <v>1.39</v>
      </c>
      <c r="H68" s="121">
        <f t="shared" si="6"/>
        <v>1.74</v>
      </c>
      <c r="I68" s="122">
        <f>IF($B68="","",ROUND(F68*H68,2))</f>
        <v>880.44</v>
      </c>
    </row>
    <row r="69" spans="1:10" x14ac:dyDescent="0.25">
      <c r="A69" s="124"/>
      <c r="B69" s="124"/>
      <c r="C69" s="125" t="s">
        <v>8458</v>
      </c>
      <c r="D69" s="126" t="s">
        <v>8415</v>
      </c>
      <c r="E69" s="127"/>
      <c r="F69" s="128"/>
      <c r="G69" s="114"/>
      <c r="H69" s="114" t="str">
        <f t="shared" si="6"/>
        <v/>
      </c>
      <c r="I69" s="129">
        <f>SUBTOTAL(9,I70:I74)</f>
        <v>902805.91999999993</v>
      </c>
      <c r="J69" s="128"/>
    </row>
    <row r="70" spans="1:10" ht="26.25" x14ac:dyDescent="0.25">
      <c r="A70" s="115">
        <v>1</v>
      </c>
      <c r="B70" s="115" t="s">
        <v>8396</v>
      </c>
      <c r="C70" s="116" t="s">
        <v>7459</v>
      </c>
      <c r="D70" s="463" t="s">
        <v>7460</v>
      </c>
      <c r="E70" s="118" t="s">
        <v>73</v>
      </c>
      <c r="F70" s="119">
        <v>4815.55</v>
      </c>
      <c r="G70" s="120">
        <v>24.81</v>
      </c>
      <c r="H70" s="121">
        <f t="shared" si="6"/>
        <v>31.01</v>
      </c>
      <c r="I70" s="122">
        <f>IF($B70="","",ROUND(F70*H70,2))</f>
        <v>149330.21</v>
      </c>
      <c r="J70" s="123" t="s">
        <v>8457</v>
      </c>
    </row>
    <row r="71" spans="1:10" x14ac:dyDescent="0.25">
      <c r="A71" s="115">
        <v>2</v>
      </c>
      <c r="B71" s="115" t="s">
        <v>8396</v>
      </c>
      <c r="C71" s="116" t="s">
        <v>7451</v>
      </c>
      <c r="D71" s="463" t="s">
        <v>7452</v>
      </c>
      <c r="E71" s="118" t="s">
        <v>156</v>
      </c>
      <c r="F71" s="119">
        <f>4815.55*0.2</f>
        <v>963.11000000000013</v>
      </c>
      <c r="G71" s="120">
        <v>224.1</v>
      </c>
      <c r="H71" s="121">
        <f t="shared" si="6"/>
        <v>280.13</v>
      </c>
      <c r="I71" s="122">
        <f>IF($B71="","",ROUND(F71*H71,2))</f>
        <v>269796</v>
      </c>
      <c r="J71" s="123" t="s">
        <v>8459</v>
      </c>
    </row>
    <row r="72" spans="1:10" x14ac:dyDescent="0.25">
      <c r="A72" s="115">
        <v>3</v>
      </c>
      <c r="B72" s="115" t="s">
        <v>8396</v>
      </c>
      <c r="C72" s="116" t="s">
        <v>7477</v>
      </c>
      <c r="D72" s="463" t="s">
        <v>7480</v>
      </c>
      <c r="E72" s="118" t="s">
        <v>73</v>
      </c>
      <c r="F72" s="119">
        <v>4490.57</v>
      </c>
      <c r="G72" s="120">
        <v>15.7</v>
      </c>
      <c r="H72" s="121">
        <f>IF(G73="","",ROUND(G73*(1+$I$2),2))</f>
        <v>19.63</v>
      </c>
      <c r="I72" s="122">
        <f>IF($B72="","",ROUND(F72*H72,2))</f>
        <v>88149.89</v>
      </c>
      <c r="J72" s="123" t="s">
        <v>8460</v>
      </c>
    </row>
    <row r="73" spans="1:10" x14ac:dyDescent="0.25">
      <c r="A73" s="115">
        <v>4</v>
      </c>
      <c r="B73" s="115" t="s">
        <v>8396</v>
      </c>
      <c r="C73" s="116" t="s">
        <v>7479</v>
      </c>
      <c r="D73" s="463" t="s">
        <v>7480</v>
      </c>
      <c r="E73" s="118" t="s">
        <v>73</v>
      </c>
      <c r="F73" s="119">
        <f>F72</f>
        <v>4490.57</v>
      </c>
      <c r="G73" s="120">
        <v>15.7</v>
      </c>
      <c r="H73" s="121">
        <f>IF(G73="","",ROUND(G73*(1+$I$2),2))</f>
        <v>19.63</v>
      </c>
      <c r="I73" s="122">
        <f>IF($B73="","",ROUND(F73*H73,2))</f>
        <v>88149.89</v>
      </c>
      <c r="J73" s="123" t="s">
        <v>8460</v>
      </c>
    </row>
    <row r="74" spans="1:10" ht="26.25" x14ac:dyDescent="0.25">
      <c r="A74" s="115">
        <v>5</v>
      </c>
      <c r="B74" s="115" t="s">
        <v>8396</v>
      </c>
      <c r="C74" s="116" t="s">
        <v>7473</v>
      </c>
      <c r="D74" s="463" t="s">
        <v>7474</v>
      </c>
      <c r="E74" s="118" t="s">
        <v>156</v>
      </c>
      <c r="F74" s="119">
        <f>F70*0.03</f>
        <v>144.4665</v>
      </c>
      <c r="G74" s="120">
        <v>1702.15</v>
      </c>
      <c r="H74" s="121">
        <f>IF(G74="","",ROUND(G74*(1+$I$2),2))</f>
        <v>2127.69</v>
      </c>
      <c r="I74" s="122">
        <f>IF($B74="","",ROUND(F74*H74,2))</f>
        <v>307379.93</v>
      </c>
      <c r="J74" s="123" t="s">
        <v>8461</v>
      </c>
    </row>
    <row r="75" spans="1:10" x14ac:dyDescent="0.25">
      <c r="A75" s="124"/>
      <c r="B75" s="124"/>
      <c r="C75" s="125" t="s">
        <v>8462</v>
      </c>
      <c r="D75" s="126" t="s">
        <v>8421</v>
      </c>
      <c r="E75" s="127"/>
      <c r="F75" s="131"/>
      <c r="G75" s="114"/>
      <c r="H75" s="114"/>
      <c r="I75" s="129">
        <f>SUBTOTAL(9,I76:I77)</f>
        <v>114640.32000000001</v>
      </c>
      <c r="J75" s="131"/>
    </row>
    <row r="76" spans="1:10" x14ac:dyDescent="0.25">
      <c r="A76" s="115">
        <v>1</v>
      </c>
      <c r="B76" s="115" t="s">
        <v>8396</v>
      </c>
      <c r="C76" s="116" t="s">
        <v>7511</v>
      </c>
      <c r="D76" s="463" t="s">
        <v>7512</v>
      </c>
      <c r="E76" s="118" t="s">
        <v>131</v>
      </c>
      <c r="F76" s="119">
        <f>1084.75-(9.2+8.6+8.6+6.67)</f>
        <v>1051.68</v>
      </c>
      <c r="G76" s="120">
        <v>53.44</v>
      </c>
      <c r="H76" s="121">
        <f t="shared" ref="H76:H90" si="7">IF(G76="","",ROUND(G76*(1+$I$2),2))</f>
        <v>66.8</v>
      </c>
      <c r="I76" s="122">
        <f>IF($B76="","",ROUND(F76*H76,2))</f>
        <v>70252.22</v>
      </c>
      <c r="J76" s="123" t="s">
        <v>8463</v>
      </c>
    </row>
    <row r="77" spans="1:10" ht="26.25" x14ac:dyDescent="0.25">
      <c r="A77" s="115">
        <v>2</v>
      </c>
      <c r="B77" s="115" t="s">
        <v>8396</v>
      </c>
      <c r="C77" s="116" t="s">
        <v>7519</v>
      </c>
      <c r="D77" s="463" t="s">
        <v>7520</v>
      </c>
      <c r="E77" s="118" t="s">
        <v>156</v>
      </c>
      <c r="F77" s="119">
        <f>(1084.75-(9.2+8.6+8.6+6.67))*0.3*0.15</f>
        <v>47.325600000000001</v>
      </c>
      <c r="G77" s="120">
        <v>750.34</v>
      </c>
      <c r="H77" s="121">
        <f t="shared" si="7"/>
        <v>937.93</v>
      </c>
      <c r="I77" s="122">
        <f>IF($B77="","",ROUND(F77*H77,2))</f>
        <v>44388.1</v>
      </c>
      <c r="J77" s="123" t="s">
        <v>8464</v>
      </c>
    </row>
    <row r="78" spans="1:10" x14ac:dyDescent="0.25">
      <c r="A78" s="124"/>
      <c r="B78" s="124"/>
      <c r="C78" s="125" t="s">
        <v>8465</v>
      </c>
      <c r="D78" s="126" t="s">
        <v>8425</v>
      </c>
      <c r="E78" s="127"/>
      <c r="F78" s="131"/>
      <c r="G78" s="114"/>
      <c r="H78" s="114" t="str">
        <f t="shared" si="7"/>
        <v/>
      </c>
      <c r="I78" s="129">
        <f>SUBTOTAL(9,I79:I90)</f>
        <v>458612.56000000006</v>
      </c>
      <c r="J78" s="131"/>
    </row>
    <row r="79" spans="1:10" ht="25.5" x14ac:dyDescent="0.25">
      <c r="A79" s="115">
        <v>1</v>
      </c>
      <c r="B79" s="115" t="s">
        <v>8396</v>
      </c>
      <c r="C79" s="116" t="s">
        <v>1060</v>
      </c>
      <c r="D79" s="117" t="s">
        <v>1061</v>
      </c>
      <c r="E79" s="118" t="s">
        <v>156</v>
      </c>
      <c r="F79" s="119">
        <f>140*0.8+357*1.8+149*2.55</f>
        <v>1134.55</v>
      </c>
      <c r="G79" s="120">
        <v>11.3</v>
      </c>
      <c r="H79" s="121">
        <f t="shared" si="7"/>
        <v>14.13</v>
      </c>
      <c r="I79" s="122">
        <f t="shared" ref="I79:I90" si="8">IF($B79="","",ROUND(F79*H79,2))</f>
        <v>16031.19</v>
      </c>
      <c r="J79" s="134" t="s">
        <v>8466</v>
      </c>
    </row>
    <row r="80" spans="1:10" ht="25.5" x14ac:dyDescent="0.25">
      <c r="A80" s="115">
        <v>2</v>
      </c>
      <c r="B80" s="115" t="s">
        <v>8396</v>
      </c>
      <c r="C80" s="116" t="s">
        <v>1084</v>
      </c>
      <c r="D80" s="117" t="s">
        <v>1085</v>
      </c>
      <c r="E80" s="118" t="s">
        <v>156</v>
      </c>
      <c r="F80" s="119">
        <f>140*0.2+357*0.43+149*0.7</f>
        <v>285.81</v>
      </c>
      <c r="G80" s="120">
        <v>6.3</v>
      </c>
      <c r="H80" s="121">
        <f t="shared" si="7"/>
        <v>7.88</v>
      </c>
      <c r="I80" s="122">
        <f t="shared" si="8"/>
        <v>2252.1799999999998</v>
      </c>
      <c r="J80" s="134" t="s">
        <v>8467</v>
      </c>
    </row>
    <row r="81" spans="1:10" ht="25.5" x14ac:dyDescent="0.25">
      <c r="A81" s="115">
        <v>3</v>
      </c>
      <c r="B81" s="115" t="s">
        <v>8396</v>
      </c>
      <c r="C81" s="116" t="s">
        <v>1080</v>
      </c>
      <c r="D81" s="117" t="s">
        <v>1081</v>
      </c>
      <c r="E81" s="118" t="s">
        <v>156</v>
      </c>
      <c r="F81" s="119">
        <f>F79-F80</f>
        <v>848.74</v>
      </c>
      <c r="G81" s="120">
        <v>6.89</v>
      </c>
      <c r="H81" s="121">
        <f t="shared" si="7"/>
        <v>8.61</v>
      </c>
      <c r="I81" s="122">
        <f t="shared" si="8"/>
        <v>7307.65</v>
      </c>
      <c r="J81" s="134" t="s">
        <v>8468</v>
      </c>
    </row>
    <row r="82" spans="1:10" x14ac:dyDescent="0.25">
      <c r="A82" s="115">
        <v>4</v>
      </c>
      <c r="B82" s="115" t="s">
        <v>8396</v>
      </c>
      <c r="C82" s="116" t="s">
        <v>1323</v>
      </c>
      <c r="D82" s="117" t="s">
        <v>1324</v>
      </c>
      <c r="E82" s="118" t="s">
        <v>156</v>
      </c>
      <c r="F82" s="119">
        <f>357*1.2*0.24+149*0.3</f>
        <v>147.51599999999999</v>
      </c>
      <c r="G82" s="120">
        <v>160.61000000000001</v>
      </c>
      <c r="H82" s="121">
        <f t="shared" si="7"/>
        <v>200.76</v>
      </c>
      <c r="I82" s="122">
        <f t="shared" si="8"/>
        <v>29615.31</v>
      </c>
      <c r="J82" s="134" t="s">
        <v>8469</v>
      </c>
    </row>
    <row r="83" spans="1:10" x14ac:dyDescent="0.25">
      <c r="A83" s="115">
        <v>5</v>
      </c>
      <c r="B83" s="115" t="s">
        <v>8396</v>
      </c>
      <c r="C83" s="116" t="s">
        <v>6345</v>
      </c>
      <c r="D83" s="117" t="s">
        <v>6346</v>
      </c>
      <c r="E83" s="118" t="s">
        <v>131</v>
      </c>
      <c r="F83" s="119">
        <f>(6*5)+(22*5)</f>
        <v>140</v>
      </c>
      <c r="G83" s="120">
        <v>134.16999999999999</v>
      </c>
      <c r="H83" s="121">
        <f t="shared" si="7"/>
        <v>167.71</v>
      </c>
      <c r="I83" s="122">
        <f t="shared" si="8"/>
        <v>23479.4</v>
      </c>
      <c r="J83" s="134" t="s">
        <v>8470</v>
      </c>
    </row>
    <row r="84" spans="1:10" x14ac:dyDescent="0.25">
      <c r="A84" s="115">
        <v>6</v>
      </c>
      <c r="B84" s="115" t="s">
        <v>8396</v>
      </c>
      <c r="C84" s="116" t="s">
        <v>6325</v>
      </c>
      <c r="D84" s="117" t="s">
        <v>6326</v>
      </c>
      <c r="E84" s="118" t="s">
        <v>131</v>
      </c>
      <c r="F84" s="119">
        <f>(15+45+45)+(40+40+40+44+32+31+25)</f>
        <v>357</v>
      </c>
      <c r="G84" s="120">
        <v>200.81</v>
      </c>
      <c r="H84" s="121">
        <f t="shared" si="7"/>
        <v>251.01</v>
      </c>
      <c r="I84" s="122">
        <f t="shared" si="8"/>
        <v>89610.57</v>
      </c>
      <c r="J84" s="134" t="s">
        <v>8471</v>
      </c>
    </row>
    <row r="85" spans="1:10" x14ac:dyDescent="0.25">
      <c r="A85" s="115">
        <v>7</v>
      </c>
      <c r="B85" s="115" t="s">
        <v>8396</v>
      </c>
      <c r="C85" s="116" t="s">
        <v>6327</v>
      </c>
      <c r="D85" s="117" t="s">
        <v>6328</v>
      </c>
      <c r="E85" s="118" t="s">
        <v>131</v>
      </c>
      <c r="F85" s="119">
        <f>21+15+37+23+23+30</f>
        <v>149</v>
      </c>
      <c r="G85" s="120">
        <v>379.77</v>
      </c>
      <c r="H85" s="121">
        <f t="shared" si="7"/>
        <v>474.71</v>
      </c>
      <c r="I85" s="122">
        <f t="shared" si="8"/>
        <v>70731.789999999994</v>
      </c>
      <c r="J85" s="134" t="s">
        <v>8472</v>
      </c>
    </row>
    <row r="86" spans="1:10" ht="25.5" x14ac:dyDescent="0.25">
      <c r="A86" s="115">
        <v>8</v>
      </c>
      <c r="B86" s="115" t="s">
        <v>8396</v>
      </c>
      <c r="C86" s="116" t="s">
        <v>7249</v>
      </c>
      <c r="D86" s="117" t="s">
        <v>7250</v>
      </c>
      <c r="E86" s="118" t="s">
        <v>21</v>
      </c>
      <c r="F86" s="119">
        <v>28</v>
      </c>
      <c r="G86" s="120">
        <v>3220.76</v>
      </c>
      <c r="H86" s="121">
        <f t="shared" si="7"/>
        <v>4025.95</v>
      </c>
      <c r="I86" s="122">
        <f t="shared" si="8"/>
        <v>112726.6</v>
      </c>
      <c r="J86" s="134">
        <v>28</v>
      </c>
    </row>
    <row r="87" spans="1:10" x14ac:dyDescent="0.25">
      <c r="A87" s="115">
        <v>9</v>
      </c>
      <c r="B87" s="115" t="s">
        <v>8396</v>
      </c>
      <c r="C87" s="116" t="s">
        <v>7257</v>
      </c>
      <c r="D87" s="117" t="s">
        <v>7258</v>
      </c>
      <c r="E87" s="118" t="s">
        <v>21</v>
      </c>
      <c r="F87" s="119">
        <v>12</v>
      </c>
      <c r="G87" s="120">
        <v>5941.81</v>
      </c>
      <c r="H87" s="121">
        <f t="shared" si="7"/>
        <v>7427.26</v>
      </c>
      <c r="I87" s="122">
        <f t="shared" si="8"/>
        <v>89127.12</v>
      </c>
      <c r="J87" s="134">
        <v>16</v>
      </c>
    </row>
    <row r="88" spans="1:10" ht="25.5" x14ac:dyDescent="0.25">
      <c r="A88" s="115">
        <v>10</v>
      </c>
      <c r="B88" s="115" t="s">
        <v>8396</v>
      </c>
      <c r="C88" s="116" t="s">
        <v>7259</v>
      </c>
      <c r="D88" s="117" t="s">
        <v>7260</v>
      </c>
      <c r="E88" s="118" t="s">
        <v>131</v>
      </c>
      <c r="F88" s="119">
        <v>12</v>
      </c>
      <c r="G88" s="120">
        <v>610.41</v>
      </c>
      <c r="H88" s="121">
        <f t="shared" si="7"/>
        <v>763.01</v>
      </c>
      <c r="I88" s="122">
        <f t="shared" si="8"/>
        <v>9156.1200000000008</v>
      </c>
      <c r="J88" s="134">
        <v>16</v>
      </c>
    </row>
    <row r="89" spans="1:10" ht="25.5" x14ac:dyDescent="0.25">
      <c r="A89" s="115">
        <v>11</v>
      </c>
      <c r="B89" s="115" t="s">
        <v>8396</v>
      </c>
      <c r="C89" s="116" t="s">
        <v>7213</v>
      </c>
      <c r="D89" s="117" t="s">
        <v>7214</v>
      </c>
      <c r="E89" s="118" t="s">
        <v>21</v>
      </c>
      <c r="F89" s="119">
        <v>12</v>
      </c>
      <c r="G89" s="120">
        <v>453.52</v>
      </c>
      <c r="H89" s="121">
        <f t="shared" si="7"/>
        <v>566.9</v>
      </c>
      <c r="I89" s="122">
        <f t="shared" si="8"/>
        <v>6802.8</v>
      </c>
      <c r="J89" s="134">
        <v>16</v>
      </c>
    </row>
    <row r="90" spans="1:10" ht="25.5" x14ac:dyDescent="0.25">
      <c r="A90" s="115">
        <v>12</v>
      </c>
      <c r="B90" s="115" t="s">
        <v>8396</v>
      </c>
      <c r="C90" s="116" t="s">
        <v>8432</v>
      </c>
      <c r="D90" s="117" t="s">
        <v>8433</v>
      </c>
      <c r="E90" s="166" t="s">
        <v>8434</v>
      </c>
      <c r="F90" s="119">
        <v>1</v>
      </c>
      <c r="G90" s="120">
        <v>1417.46</v>
      </c>
      <c r="H90" s="121">
        <f t="shared" si="7"/>
        <v>1771.83</v>
      </c>
      <c r="I90" s="122">
        <f t="shared" si="8"/>
        <v>1771.83</v>
      </c>
      <c r="J90" s="134"/>
    </row>
    <row r="91" spans="1:10" x14ac:dyDescent="0.25">
      <c r="A91" s="115"/>
      <c r="B91" s="115"/>
      <c r="C91" s="116"/>
      <c r="D91" s="176"/>
      <c r="E91" s="166"/>
      <c r="F91" s="169"/>
      <c r="G91" s="170"/>
      <c r="H91" s="121"/>
      <c r="I91" s="122"/>
      <c r="J91" s="134"/>
    </row>
    <row r="92" spans="1:10" x14ac:dyDescent="0.25">
      <c r="A92" s="142"/>
      <c r="B92" s="142"/>
      <c r="C92" s="143" t="s">
        <v>8473</v>
      </c>
      <c r="D92" s="465" t="s">
        <v>8436</v>
      </c>
      <c r="E92" s="145"/>
      <c r="F92" s="146"/>
      <c r="G92" s="114"/>
      <c r="H92" s="147"/>
      <c r="I92" s="148">
        <f>SUBTOTAL(9,I93:I93)</f>
        <v>1107.58</v>
      </c>
      <c r="J92" s="146"/>
    </row>
    <row r="93" spans="1:10" ht="26.25" x14ac:dyDescent="0.25">
      <c r="A93" s="115">
        <v>1</v>
      </c>
      <c r="B93" s="115" t="s">
        <v>8396</v>
      </c>
      <c r="C93" s="116" t="s">
        <v>71</v>
      </c>
      <c r="D93" s="463" t="s">
        <v>72</v>
      </c>
      <c r="E93" s="118" t="s">
        <v>73</v>
      </c>
      <c r="F93" s="119">
        <f>F70</f>
        <v>4815.55</v>
      </c>
      <c r="G93" s="120">
        <v>0.18</v>
      </c>
      <c r="H93" s="121">
        <f>IF(G93="","",ROUND(G93*(1+$I$2),2))</f>
        <v>0.23</v>
      </c>
      <c r="I93" s="122">
        <f>IF($B93="","",ROUND(F93*H93,2))</f>
        <v>1107.58</v>
      </c>
      <c r="J93" s="134" t="s">
        <v>8457</v>
      </c>
    </row>
    <row r="94" spans="1:10" hidden="1" x14ac:dyDescent="0.25">
      <c r="A94" s="177"/>
      <c r="B94" s="177"/>
      <c r="C94" s="178"/>
      <c r="D94" s="179"/>
      <c r="E94" s="180"/>
      <c r="F94" s="181"/>
      <c r="G94" s="182"/>
      <c r="H94" s="183"/>
      <c r="I94" s="181"/>
      <c r="J94" s="134"/>
    </row>
    <row r="95" spans="1:10" hidden="1" x14ac:dyDescent="0.25">
      <c r="J95" s="134"/>
    </row>
    <row r="96" spans="1:10" ht="15.75" hidden="1" customHeight="1" x14ac:dyDescent="0.25">
      <c r="A96" s="480" t="s">
        <v>8407</v>
      </c>
      <c r="B96" s="480"/>
      <c r="C96" s="480"/>
      <c r="D96" s="480"/>
      <c r="E96" s="480"/>
      <c r="F96" s="480"/>
      <c r="G96" s="480"/>
      <c r="H96" s="480"/>
      <c r="I96" s="184">
        <f>SUBTOTAL(9,I7:I93)</f>
        <v>4186838.4000000004</v>
      </c>
    </row>
    <row r="97" spans="1:10" hidden="1" x14ac:dyDescent="0.25"/>
    <row r="98" spans="1:10" hidden="1" x14ac:dyDescent="0.25">
      <c r="A98" s="480" t="s">
        <v>8474</v>
      </c>
      <c r="B98" s="480"/>
      <c r="C98" s="480"/>
      <c r="D98" s="480"/>
      <c r="E98" s="480"/>
      <c r="F98" s="480"/>
      <c r="G98" s="480"/>
      <c r="H98" s="480"/>
      <c r="I98" s="184">
        <v>2000000</v>
      </c>
    </row>
    <row r="99" spans="1:10" hidden="1" x14ac:dyDescent="0.25"/>
    <row r="100" spans="1:10" hidden="1" x14ac:dyDescent="0.25">
      <c r="A100" s="480" t="s">
        <v>8475</v>
      </c>
      <c r="B100" s="480"/>
      <c r="C100" s="480"/>
      <c r="D100" s="480"/>
      <c r="E100" s="480"/>
      <c r="F100" s="480"/>
      <c r="G100" s="480"/>
      <c r="H100" s="480"/>
      <c r="I100" s="184">
        <f>I96-I98</f>
        <v>2186838.4000000004</v>
      </c>
    </row>
    <row r="101" spans="1:10" hidden="1" x14ac:dyDescent="0.25">
      <c r="J101" s="470"/>
    </row>
    <row r="102" spans="1:10" x14ac:dyDescent="0.25">
      <c r="J102" s="97"/>
    </row>
    <row r="103" spans="1:10" x14ac:dyDescent="0.25">
      <c r="D103" s="80" t="s">
        <v>8546</v>
      </c>
      <c r="J103" s="97"/>
    </row>
    <row r="104" spans="1:10" x14ac:dyDescent="0.25">
      <c r="J104" s="97"/>
    </row>
    <row r="105" spans="1:10" x14ac:dyDescent="0.25">
      <c r="J105" s="97"/>
    </row>
    <row r="106" spans="1:10" x14ac:dyDescent="0.25">
      <c r="J106" s="97"/>
    </row>
    <row r="107" spans="1:10" x14ac:dyDescent="0.25">
      <c r="D107" s="80" t="s">
        <v>8477</v>
      </c>
      <c r="J107" s="97"/>
    </row>
    <row r="108" spans="1:10" x14ac:dyDescent="0.25">
      <c r="D108" s="80" t="s">
        <v>8478</v>
      </c>
      <c r="J108" s="97"/>
    </row>
    <row r="109" spans="1:10" x14ac:dyDescent="0.25">
      <c r="J109" s="97"/>
    </row>
    <row r="110" spans="1:10" x14ac:dyDescent="0.25">
      <c r="J110" s="97"/>
    </row>
    <row r="111" spans="1:10" x14ac:dyDescent="0.25">
      <c r="J111" s="97"/>
    </row>
    <row r="112" spans="1:10" x14ac:dyDescent="0.25">
      <c r="J112" s="97"/>
    </row>
    <row r="113" spans="4:10" x14ac:dyDescent="0.25">
      <c r="I113" s="81">
        <f>I98-I100</f>
        <v>-186838.40000000037</v>
      </c>
      <c r="J113" s="97"/>
    </row>
    <row r="114" spans="4:10" x14ac:dyDescent="0.25">
      <c r="J114" s="97"/>
    </row>
    <row r="115" spans="4:10" x14ac:dyDescent="0.25">
      <c r="D115" s="80" t="s">
        <v>8601</v>
      </c>
      <c r="E115" s="78" t="s">
        <v>8602</v>
      </c>
      <c r="F115" s="81">
        <f>F70+F13+F41</f>
        <v>15653.990000000002</v>
      </c>
      <c r="J115" s="97"/>
    </row>
    <row r="116" spans="4:10" x14ac:dyDescent="0.25">
      <c r="J116" s="97"/>
    </row>
    <row r="117" spans="4:10" x14ac:dyDescent="0.25">
      <c r="D117" s="80" t="s">
        <v>8603</v>
      </c>
      <c r="E117" s="78" t="s">
        <v>8508</v>
      </c>
      <c r="F117" s="81">
        <f>(F83+F84+F85)+(F54+F55)+(F26+F27)</f>
        <v>1499</v>
      </c>
      <c r="J117" s="97"/>
    </row>
    <row r="118" spans="4:10" x14ac:dyDescent="0.25">
      <c r="J118" s="97"/>
    </row>
    <row r="119" spans="4:10" x14ac:dyDescent="0.25">
      <c r="J119" s="97"/>
    </row>
    <row r="120" spans="4:10" x14ac:dyDescent="0.25">
      <c r="J120" s="97"/>
    </row>
    <row r="121" spans="4:10" x14ac:dyDescent="0.25">
      <c r="J121" s="97"/>
    </row>
    <row r="122" spans="4:10" x14ac:dyDescent="0.25">
      <c r="J122" s="97"/>
    </row>
    <row r="123" spans="4:10" x14ac:dyDescent="0.25">
      <c r="J123" s="97"/>
    </row>
    <row r="124" spans="4:10" x14ac:dyDescent="0.25">
      <c r="J124" s="97"/>
    </row>
    <row r="125" spans="4:10" x14ac:dyDescent="0.25">
      <c r="J125" s="97"/>
    </row>
    <row r="126" spans="4:10" x14ac:dyDescent="0.25">
      <c r="J126" s="97"/>
    </row>
    <row r="127" spans="4:10" x14ac:dyDescent="0.25">
      <c r="J127" s="97"/>
    </row>
    <row r="128" spans="4:10" x14ac:dyDescent="0.25">
      <c r="J128" s="97"/>
    </row>
    <row r="129" spans="10:10" x14ac:dyDescent="0.25">
      <c r="J129" s="97"/>
    </row>
    <row r="130" spans="10:10" x14ac:dyDescent="0.25">
      <c r="J130" s="97"/>
    </row>
    <row r="131" spans="10:10" x14ac:dyDescent="0.25">
      <c r="J131" s="97"/>
    </row>
    <row r="132" spans="10:10" x14ac:dyDescent="0.25">
      <c r="J132" s="97"/>
    </row>
    <row r="133" spans="10:10" x14ac:dyDescent="0.25">
      <c r="J133" s="97"/>
    </row>
    <row r="134" spans="10:10" x14ac:dyDescent="0.25">
      <c r="J134" s="97"/>
    </row>
    <row r="135" spans="10:10" x14ac:dyDescent="0.25">
      <c r="J135" s="97"/>
    </row>
    <row r="136" spans="10:10" x14ac:dyDescent="0.25">
      <c r="J136" s="97"/>
    </row>
    <row r="137" spans="10:10" x14ac:dyDescent="0.25">
      <c r="J137" s="97"/>
    </row>
    <row r="138" spans="10:10" x14ac:dyDescent="0.25">
      <c r="J138" s="97"/>
    </row>
    <row r="139" spans="10:10" x14ac:dyDescent="0.25">
      <c r="J139" s="97"/>
    </row>
    <row r="140" spans="10:10" x14ac:dyDescent="0.25">
      <c r="J140" s="97"/>
    </row>
    <row r="141" spans="10:10" x14ac:dyDescent="0.25">
      <c r="J141" s="97"/>
    </row>
    <row r="142" spans="10:10" x14ac:dyDescent="0.25">
      <c r="J142" s="97"/>
    </row>
    <row r="143" spans="10:10" x14ac:dyDescent="0.25">
      <c r="J143" s="97"/>
    </row>
    <row r="144" spans="10:10" x14ac:dyDescent="0.25">
      <c r="J144" s="97"/>
    </row>
    <row r="145" spans="10:10" x14ac:dyDescent="0.25">
      <c r="J145" s="97"/>
    </row>
    <row r="146" spans="10:10" x14ac:dyDescent="0.25">
      <c r="J146" s="97"/>
    </row>
    <row r="147" spans="10:10" x14ac:dyDescent="0.25">
      <c r="J147" s="97"/>
    </row>
    <row r="148" spans="10:10" x14ac:dyDescent="0.25">
      <c r="J148" s="97"/>
    </row>
    <row r="149" spans="10:10" x14ac:dyDescent="0.25">
      <c r="J149" s="97"/>
    </row>
    <row r="150" spans="10:10" x14ac:dyDescent="0.25">
      <c r="J150" s="97"/>
    </row>
    <row r="151" spans="10:10" x14ac:dyDescent="0.25">
      <c r="J151" s="97"/>
    </row>
    <row r="152" spans="10:10" x14ac:dyDescent="0.25">
      <c r="J152" s="97"/>
    </row>
    <row r="153" spans="10:10" x14ac:dyDescent="0.25">
      <c r="J153" s="97"/>
    </row>
    <row r="154" spans="10:10" x14ac:dyDescent="0.25">
      <c r="J154" s="97"/>
    </row>
    <row r="155" spans="10:10" x14ac:dyDescent="0.25">
      <c r="J155" s="97"/>
    </row>
    <row r="156" spans="10:10" x14ac:dyDescent="0.25">
      <c r="J156" s="97"/>
    </row>
    <row r="157" spans="10:10" x14ac:dyDescent="0.25">
      <c r="J157" s="97"/>
    </row>
  </sheetData>
  <mergeCells count="18">
    <mergeCell ref="A98:H98"/>
    <mergeCell ref="A100:H100"/>
    <mergeCell ref="F5:F6"/>
    <mergeCell ref="G5:H5"/>
    <mergeCell ref="I5:I6"/>
    <mergeCell ref="J5:J6"/>
    <mergeCell ref="A96:H96"/>
    <mergeCell ref="A5:A6"/>
    <mergeCell ref="B5:B6"/>
    <mergeCell ref="C5:C6"/>
    <mergeCell ref="D5:D6"/>
    <mergeCell ref="E5:E6"/>
    <mergeCell ref="D1:J1"/>
    <mergeCell ref="E2:F2"/>
    <mergeCell ref="A3:J3"/>
    <mergeCell ref="A4:B4"/>
    <mergeCell ref="C4:D4"/>
    <mergeCell ref="E4:F4"/>
  </mergeCells>
  <printOptions horizontalCentered="1"/>
  <pageMargins left="0.78749999999999998" right="0.39374999999999999" top="0.78749999999999998" bottom="0.39374999999999999" header="0.511811023622047" footer="0.31527777777777799"/>
  <pageSetup paperSize="9" scale="64" orientation="portrait" r:id="rId1"/>
  <headerFooter>
    <oddFooter>&amp;RPágina &amp;P de 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8080"/>
    <pageSetUpPr fitToPage="1"/>
  </sheetPr>
  <dimension ref="A2:IW1322"/>
  <sheetViews>
    <sheetView view="pageBreakPreview" zoomScaleNormal="100" workbookViewId="0">
      <pane ySplit="6" topLeftCell="A52" activePane="bottomLeft" state="frozen"/>
      <selection pane="bottomLeft" activeCell="N54" sqref="N54"/>
    </sheetView>
  </sheetViews>
  <sheetFormatPr defaultColWidth="9.140625" defaultRowHeight="15" x14ac:dyDescent="0.25"/>
  <cols>
    <col min="1" max="1" width="9.140625" style="186"/>
    <col min="2" max="2" width="9.85546875" style="186" customWidth="1"/>
    <col min="3" max="3" width="9.7109375" style="187" customWidth="1"/>
    <col min="4" max="4" width="52.42578125" style="188" customWidth="1"/>
    <col min="5" max="5" width="8.85546875" style="186" customWidth="1"/>
    <col min="6" max="6" width="13.42578125" style="189" customWidth="1"/>
    <col min="7" max="7" width="14.85546875" style="190" customWidth="1"/>
    <col min="8" max="8" width="18.5703125" style="189" customWidth="1"/>
    <col min="9" max="9" width="9" style="186" hidden="1" customWidth="1"/>
    <col min="10" max="10" width="16.28515625" style="186" hidden="1" customWidth="1"/>
    <col min="11" max="11" width="9" style="186" hidden="1" customWidth="1"/>
    <col min="12" max="12" width="10.140625" style="186" customWidth="1"/>
    <col min="13" max="257" width="9.140625" style="186"/>
  </cols>
  <sheetData>
    <row r="2" spans="2:14" ht="113.25" customHeight="1" x14ac:dyDescent="0.25">
      <c r="B2" s="191"/>
      <c r="C2" s="192"/>
      <c r="D2" s="193"/>
      <c r="E2" s="194"/>
      <c r="F2" s="195"/>
      <c r="G2" s="196"/>
      <c r="H2" s="197"/>
    </row>
    <row r="3" spans="2:14" ht="53.25" customHeight="1" x14ac:dyDescent="0.25">
      <c r="B3" s="481" t="s">
        <v>8395</v>
      </c>
      <c r="C3" s="481"/>
      <c r="D3" s="481"/>
      <c r="E3" s="481"/>
      <c r="F3" s="481"/>
      <c r="G3" s="481"/>
      <c r="H3" s="481"/>
    </row>
    <row r="4" spans="2:14" ht="26.25" customHeight="1" x14ac:dyDescent="0.25">
      <c r="B4" s="198"/>
      <c r="C4" s="482" t="s">
        <v>8479</v>
      </c>
      <c r="D4" s="482"/>
      <c r="E4" s="483" t="s">
        <v>8392</v>
      </c>
      <c r="F4" s="483"/>
      <c r="G4" s="200" t="s">
        <v>8480</v>
      </c>
      <c r="H4" s="199"/>
    </row>
    <row r="5" spans="2:14" ht="26.25" customHeight="1" x14ac:dyDescent="0.25">
      <c r="B5" s="93" t="s">
        <v>8396</v>
      </c>
      <c r="C5" s="1" t="s">
        <v>8368</v>
      </c>
      <c r="D5" s="1"/>
      <c r="E5" s="484">
        <v>0</v>
      </c>
      <c r="F5" s="484"/>
      <c r="G5" s="485" t="s">
        <v>8264</v>
      </c>
      <c r="H5" s="485"/>
    </row>
    <row r="6" spans="2:14" s="201" customFormat="1" ht="27" customHeight="1" x14ac:dyDescent="0.25">
      <c r="B6" s="202" t="s">
        <v>8401</v>
      </c>
      <c r="C6" s="203" t="s">
        <v>8402</v>
      </c>
      <c r="D6" s="204" t="s">
        <v>8403</v>
      </c>
      <c r="E6" s="205" t="s">
        <v>8404</v>
      </c>
      <c r="F6" s="206" t="s">
        <v>8405</v>
      </c>
      <c r="G6" s="207" t="s">
        <v>8406</v>
      </c>
      <c r="H6" s="208" t="s">
        <v>8407</v>
      </c>
    </row>
    <row r="7" spans="2:14" s="209" customFormat="1" ht="12.75" hidden="1" x14ac:dyDescent="0.2">
      <c r="B7" s="210"/>
      <c r="C7" s="211" t="s">
        <v>8481</v>
      </c>
      <c r="D7" s="212" t="s">
        <v>8412</v>
      </c>
      <c r="E7" s="213"/>
      <c r="F7" s="214"/>
      <c r="G7" s="215"/>
      <c r="H7" s="216" t="e">
        <f>SUBTOTAL(9,H8:H12)</f>
        <v>#N/A</v>
      </c>
    </row>
    <row r="8" spans="2:14" hidden="1" x14ac:dyDescent="0.25">
      <c r="B8" s="217" t="s">
        <v>8396</v>
      </c>
      <c r="C8" s="218" t="s">
        <v>8482</v>
      </c>
      <c r="D8" s="219" t="e">
        <f>#N/A</f>
        <v>#N/A</v>
      </c>
      <c r="E8" s="134" t="e">
        <f>#N/A</f>
        <v>#N/A</v>
      </c>
      <c r="F8" s="220">
        <v>6</v>
      </c>
      <c r="G8" s="221" t="e">
        <f>#N/A</f>
        <v>#N/A</v>
      </c>
      <c r="H8" s="222" t="e">
        <f>IF($B8="","",ROUND(F8*G8,2))</f>
        <v>#N/A</v>
      </c>
    </row>
    <row r="9" spans="2:14" hidden="1" x14ac:dyDescent="0.25">
      <c r="B9" s="217"/>
      <c r="C9" s="218"/>
      <c r="D9" s="219"/>
      <c r="E9" s="134"/>
      <c r="F9" s="223"/>
      <c r="G9" s="221"/>
      <c r="H9" s="222" t="str">
        <f>IF($B9="","",ROUND(F9*G9,2))</f>
        <v/>
      </c>
    </row>
    <row r="10" spans="2:14" s="209" customFormat="1" ht="12.75" hidden="1" x14ac:dyDescent="0.2">
      <c r="B10" s="224" t="s">
        <v>8483</v>
      </c>
      <c r="C10" s="211" t="s">
        <v>8484</v>
      </c>
      <c r="D10" s="212" t="s">
        <v>8485</v>
      </c>
      <c r="E10" s="225" t="s">
        <v>8486</v>
      </c>
      <c r="F10" s="226">
        <v>1</v>
      </c>
      <c r="G10" s="215"/>
      <c r="H10" s="216" t="e">
        <f>SUBTOTAL(9,H11:H15)</f>
        <v>#N/A</v>
      </c>
      <c r="I10" s="486" t="s">
        <v>8483</v>
      </c>
      <c r="J10" s="486"/>
      <c r="L10" s="227"/>
    </row>
    <row r="11" spans="2:14" ht="13.5" hidden="1" customHeight="1" x14ac:dyDescent="0.25">
      <c r="B11" s="217" t="s">
        <v>8396</v>
      </c>
      <c r="C11" s="218" t="s">
        <v>8487</v>
      </c>
      <c r="D11" s="219" t="e">
        <f>#N/A</f>
        <v>#N/A</v>
      </c>
      <c r="E11" s="134" t="e">
        <f>#N/A</f>
        <v>#N/A</v>
      </c>
      <c r="F11" s="220">
        <v>1</v>
      </c>
      <c r="G11" s="221" t="e">
        <f>#N/A</f>
        <v>#N/A</v>
      </c>
      <c r="H11" s="222" t="e">
        <f t="shared" ref="H11:H16" si="0">IF($B11="","",ROUND(F11*G11,2))</f>
        <v>#N/A</v>
      </c>
      <c r="I11" s="487" t="s">
        <v>8488</v>
      </c>
      <c r="J11" s="487"/>
      <c r="K11" s="487"/>
      <c r="L11" s="487"/>
      <c r="M11" s="487"/>
      <c r="N11" s="487"/>
    </row>
    <row r="12" spans="2:14" hidden="1" x14ac:dyDescent="0.25">
      <c r="B12" s="217" t="s">
        <v>8396</v>
      </c>
      <c r="C12" s="218" t="s">
        <v>8489</v>
      </c>
      <c r="D12" s="219" t="e">
        <f>#N/A</f>
        <v>#N/A</v>
      </c>
      <c r="E12" s="134" t="e">
        <f>#N/A</f>
        <v>#N/A</v>
      </c>
      <c r="F12" s="223">
        <v>0.2</v>
      </c>
      <c r="G12" s="221" t="e">
        <f>#N/A</f>
        <v>#N/A</v>
      </c>
      <c r="H12" s="222" t="e">
        <f t="shared" si="0"/>
        <v>#N/A</v>
      </c>
      <c r="I12" s="487"/>
      <c r="J12" s="487"/>
      <c r="K12" s="487"/>
      <c r="L12" s="487"/>
      <c r="M12" s="487"/>
      <c r="N12" s="487"/>
    </row>
    <row r="13" spans="2:14" hidden="1" x14ac:dyDescent="0.25">
      <c r="B13" s="217" t="s">
        <v>8396</v>
      </c>
      <c r="C13" s="218" t="s">
        <v>8490</v>
      </c>
      <c r="D13" s="219" t="e">
        <f>#N/A</f>
        <v>#N/A</v>
      </c>
      <c r="E13" s="134" t="e">
        <f>#N/A</f>
        <v>#N/A</v>
      </c>
      <c r="F13" s="223">
        <v>1</v>
      </c>
      <c r="G13" s="221" t="e">
        <f>#N/A</f>
        <v>#N/A</v>
      </c>
      <c r="H13" s="222" t="e">
        <f t="shared" si="0"/>
        <v>#N/A</v>
      </c>
      <c r="I13" s="487"/>
      <c r="J13" s="487"/>
      <c r="K13" s="487"/>
      <c r="L13" s="487"/>
      <c r="M13" s="487"/>
      <c r="N13" s="487"/>
    </row>
    <row r="14" spans="2:14" hidden="1" x14ac:dyDescent="0.25">
      <c r="B14" s="217" t="s">
        <v>8396</v>
      </c>
      <c r="C14" s="218" t="s">
        <v>8491</v>
      </c>
      <c r="D14" s="219" t="e">
        <f>#N/A</f>
        <v>#N/A</v>
      </c>
      <c r="E14" s="134" t="e">
        <f>#N/A</f>
        <v>#N/A</v>
      </c>
      <c r="F14" s="223">
        <v>1</v>
      </c>
      <c r="G14" s="221" t="e">
        <f>#N/A</f>
        <v>#N/A</v>
      </c>
      <c r="H14" s="222" t="e">
        <f t="shared" si="0"/>
        <v>#N/A</v>
      </c>
    </row>
    <row r="15" spans="2:14" hidden="1" x14ac:dyDescent="0.25">
      <c r="B15" s="217" t="s">
        <v>8396</v>
      </c>
      <c r="C15" s="218" t="s">
        <v>8492</v>
      </c>
      <c r="D15" s="219" t="e">
        <f>#N/A</f>
        <v>#N/A</v>
      </c>
      <c r="E15" s="134" t="e">
        <f>#N/A</f>
        <v>#N/A</v>
      </c>
      <c r="F15" s="223">
        <v>0.03</v>
      </c>
      <c r="G15" s="221" t="e">
        <f>#N/A</f>
        <v>#N/A</v>
      </c>
      <c r="H15" s="222" t="e">
        <f t="shared" si="0"/>
        <v>#N/A</v>
      </c>
    </row>
    <row r="16" spans="2:14" hidden="1" x14ac:dyDescent="0.25">
      <c r="B16" s="217"/>
      <c r="C16" s="218"/>
      <c r="D16" s="219"/>
      <c r="E16" s="134"/>
      <c r="F16" s="223"/>
      <c r="G16" s="221"/>
      <c r="H16" s="222" t="str">
        <f t="shared" si="0"/>
        <v/>
      </c>
    </row>
    <row r="17" spans="2:14" ht="26.25" hidden="1" x14ac:dyDescent="0.25">
      <c r="B17" s="224" t="s">
        <v>8483</v>
      </c>
      <c r="C17" s="228" t="s">
        <v>8493</v>
      </c>
      <c r="D17" s="212" t="s">
        <v>8494</v>
      </c>
      <c r="E17" s="225" t="s">
        <v>8486</v>
      </c>
      <c r="F17" s="226">
        <v>1</v>
      </c>
      <c r="G17" s="229"/>
      <c r="H17" s="216" t="e">
        <f>SUBTOTAL(9,H18:H20)</f>
        <v>#N/A</v>
      </c>
      <c r="I17" s="486" t="s">
        <v>8483</v>
      </c>
      <c r="J17" s="486"/>
      <c r="L17" s="227"/>
    </row>
    <row r="18" spans="2:14" ht="12.75" hidden="1" customHeight="1" x14ac:dyDescent="0.25">
      <c r="B18" s="230" t="s">
        <v>8396</v>
      </c>
      <c r="C18" s="231" t="s">
        <v>8495</v>
      </c>
      <c r="D18" s="232" t="e">
        <f>#N/A</f>
        <v>#N/A</v>
      </c>
      <c r="E18" s="233" t="e">
        <f>#N/A</f>
        <v>#N/A</v>
      </c>
      <c r="F18" s="234">
        <v>1</v>
      </c>
      <c r="G18" s="229" t="e">
        <f>#N/A</f>
        <v>#N/A</v>
      </c>
      <c r="H18" s="235" t="e">
        <f>IF($B18="","",ROUND(F18*G18,2))</f>
        <v>#N/A</v>
      </c>
      <c r="I18" s="487" t="s">
        <v>8496</v>
      </c>
      <c r="J18" s="487"/>
      <c r="K18" s="487"/>
      <c r="L18" s="487"/>
      <c r="M18" s="487"/>
      <c r="N18" s="487"/>
    </row>
    <row r="19" spans="2:14" hidden="1" x14ac:dyDescent="0.25">
      <c r="B19" s="230" t="s">
        <v>8396</v>
      </c>
      <c r="C19" s="231" t="s">
        <v>8490</v>
      </c>
      <c r="D19" s="232" t="e">
        <f>#N/A</f>
        <v>#N/A</v>
      </c>
      <c r="E19" s="233" t="e">
        <f>#N/A</f>
        <v>#N/A</v>
      </c>
      <c r="F19" s="234">
        <v>1</v>
      </c>
      <c r="G19" s="229" t="e">
        <f>#N/A</f>
        <v>#N/A</v>
      </c>
      <c r="H19" s="235" t="e">
        <f>IF($B19="","",ROUND(F19*G19,2))</f>
        <v>#N/A</v>
      </c>
      <c r="I19" s="487"/>
      <c r="J19" s="487"/>
      <c r="K19" s="487"/>
      <c r="L19" s="487"/>
      <c r="M19" s="487"/>
      <c r="N19" s="487"/>
    </row>
    <row r="20" spans="2:14" hidden="1" x14ac:dyDescent="0.25">
      <c r="B20" s="230" t="s">
        <v>8396</v>
      </c>
      <c r="C20" s="231" t="s">
        <v>8492</v>
      </c>
      <c r="D20" s="232" t="e">
        <f>#N/A</f>
        <v>#N/A</v>
      </c>
      <c r="E20" s="233" t="e">
        <f>#N/A</f>
        <v>#N/A</v>
      </c>
      <c r="F20" s="234">
        <v>0.03</v>
      </c>
      <c r="G20" s="229" t="e">
        <f>#N/A</f>
        <v>#N/A</v>
      </c>
      <c r="H20" s="235" t="e">
        <f>IF($B20="","",ROUND(F20*G20,2))</f>
        <v>#N/A</v>
      </c>
      <c r="I20" s="487"/>
      <c r="J20" s="487"/>
      <c r="K20" s="487"/>
      <c r="L20" s="487"/>
      <c r="M20" s="487"/>
      <c r="N20" s="487"/>
    </row>
    <row r="21" spans="2:14" hidden="1" x14ac:dyDescent="0.25">
      <c r="B21" s="217"/>
      <c r="C21" s="218"/>
      <c r="D21" s="236"/>
      <c r="E21" s="237"/>
      <c r="F21" s="223"/>
      <c r="G21" s="221"/>
      <c r="H21" s="222" t="str">
        <f>IF($B21="","",ROUND(F21*G21,2))</f>
        <v/>
      </c>
    </row>
    <row r="22" spans="2:14" ht="39" hidden="1" x14ac:dyDescent="0.25">
      <c r="B22" s="224" t="s">
        <v>8483</v>
      </c>
      <c r="C22" s="228" t="s">
        <v>8497</v>
      </c>
      <c r="D22" s="212" t="s">
        <v>8498</v>
      </c>
      <c r="E22" s="225" t="s">
        <v>8486</v>
      </c>
      <c r="F22" s="226">
        <v>1</v>
      </c>
      <c r="G22" s="229"/>
      <c r="H22" s="216" t="e">
        <f>SUBTOTAL(9,H23:H26)</f>
        <v>#N/A</v>
      </c>
      <c r="I22" s="486" t="s">
        <v>8483</v>
      </c>
      <c r="J22" s="486"/>
      <c r="L22" s="227"/>
    </row>
    <row r="23" spans="2:14" ht="12.75" hidden="1" customHeight="1" x14ac:dyDescent="0.25">
      <c r="B23" s="217" t="s">
        <v>8396</v>
      </c>
      <c r="C23" s="218" t="s">
        <v>8495</v>
      </c>
      <c r="D23" s="236" t="e">
        <f>#N/A</f>
        <v>#N/A</v>
      </c>
      <c r="E23" s="237" t="e">
        <f>#N/A</f>
        <v>#N/A</v>
      </c>
      <c r="F23" s="223">
        <v>1</v>
      </c>
      <c r="G23" s="221" t="e">
        <f>#N/A</f>
        <v>#N/A</v>
      </c>
      <c r="H23" s="222" t="e">
        <f>IF($B23="","",ROUND(F23*G23,2))</f>
        <v>#N/A</v>
      </c>
      <c r="I23" s="487" t="s">
        <v>8499</v>
      </c>
      <c r="J23" s="487"/>
      <c r="K23" s="487"/>
      <c r="L23" s="487"/>
      <c r="M23" s="487"/>
      <c r="N23" s="487"/>
    </row>
    <row r="24" spans="2:14" hidden="1" x14ac:dyDescent="0.25">
      <c r="B24" s="217" t="s">
        <v>8396</v>
      </c>
      <c r="C24" s="218" t="s">
        <v>8490</v>
      </c>
      <c r="D24" s="236" t="e">
        <f>#N/A</f>
        <v>#N/A</v>
      </c>
      <c r="E24" s="237" t="e">
        <f>#N/A</f>
        <v>#N/A</v>
      </c>
      <c r="F24" s="223">
        <v>1.1499999999999999</v>
      </c>
      <c r="G24" s="221" t="e">
        <f>#N/A</f>
        <v>#N/A</v>
      </c>
      <c r="H24" s="222" t="e">
        <f>IF($B24="","",ROUND(F24*G24,2))</f>
        <v>#N/A</v>
      </c>
      <c r="I24" s="487"/>
      <c r="J24" s="487"/>
      <c r="K24" s="487"/>
      <c r="L24" s="487"/>
      <c r="M24" s="487"/>
      <c r="N24" s="487"/>
    </row>
    <row r="25" spans="2:14" hidden="1" x14ac:dyDescent="0.25">
      <c r="B25" s="217" t="s">
        <v>8396</v>
      </c>
      <c r="C25" s="218" t="s">
        <v>8500</v>
      </c>
      <c r="D25" s="236" t="e">
        <f>#N/A</f>
        <v>#N/A</v>
      </c>
      <c r="E25" s="237" t="e">
        <f>#N/A</f>
        <v>#N/A</v>
      </c>
      <c r="F25" s="238">
        <f>ROUND(0.15*0.03,3)</f>
        <v>5.0000000000000001E-3</v>
      </c>
      <c r="G25" s="221" t="e">
        <f>#N/A</f>
        <v>#N/A</v>
      </c>
      <c r="H25" s="222" t="e">
        <f>IF($B25="","",ROUND(F25*G25,2))</f>
        <v>#N/A</v>
      </c>
      <c r="I25" s="487"/>
      <c r="J25" s="487"/>
      <c r="K25" s="487"/>
      <c r="L25" s="487"/>
      <c r="M25" s="487"/>
      <c r="N25" s="487"/>
    </row>
    <row r="26" spans="2:14" hidden="1" x14ac:dyDescent="0.25">
      <c r="B26" s="217" t="s">
        <v>8396</v>
      </c>
      <c r="C26" s="218" t="s">
        <v>8492</v>
      </c>
      <c r="D26" s="236" t="e">
        <f>#N/A</f>
        <v>#N/A</v>
      </c>
      <c r="E26" s="237" t="e">
        <f>#N/A</f>
        <v>#N/A</v>
      </c>
      <c r="F26" s="223">
        <v>0.03</v>
      </c>
      <c r="G26" s="221" t="e">
        <f>#N/A</f>
        <v>#N/A</v>
      </c>
      <c r="H26" s="222" t="e">
        <f>IF($B26="","",ROUND(F26*G26,2))</f>
        <v>#N/A</v>
      </c>
      <c r="I26" s="487"/>
      <c r="J26" s="487"/>
      <c r="K26" s="487"/>
      <c r="L26" s="487"/>
      <c r="M26" s="487"/>
      <c r="N26" s="487"/>
    </row>
    <row r="27" spans="2:14" hidden="1" x14ac:dyDescent="0.25">
      <c r="B27" s="217"/>
      <c r="C27" s="218"/>
      <c r="D27" s="236"/>
      <c r="E27" s="237"/>
      <c r="F27" s="223"/>
      <c r="G27" s="221"/>
      <c r="H27" s="222" t="str">
        <f>IF($B27="","",ROUND(F27*G27,2))</f>
        <v/>
      </c>
    </row>
    <row r="28" spans="2:14" ht="39" hidden="1" x14ac:dyDescent="0.25">
      <c r="B28" s="224" t="s">
        <v>8483</v>
      </c>
      <c r="C28" s="228" t="s">
        <v>8501</v>
      </c>
      <c r="D28" s="212" t="s">
        <v>8502</v>
      </c>
      <c r="E28" s="225" t="s">
        <v>8486</v>
      </c>
      <c r="F28" s="226">
        <v>1</v>
      </c>
      <c r="G28" s="229"/>
      <c r="H28" s="216" t="e">
        <f>SUBTOTAL(9,H29:H32)</f>
        <v>#N/A</v>
      </c>
      <c r="I28" s="486" t="s">
        <v>8483</v>
      </c>
      <c r="J28" s="486"/>
      <c r="L28" s="227"/>
    </row>
    <row r="29" spans="2:14" hidden="1" x14ac:dyDescent="0.25">
      <c r="B29" s="217" t="s">
        <v>8396</v>
      </c>
      <c r="C29" s="218" t="s">
        <v>8495</v>
      </c>
      <c r="D29" s="236" t="e">
        <f>#N/A</f>
        <v>#N/A</v>
      </c>
      <c r="E29" s="237" t="e">
        <f>#N/A</f>
        <v>#N/A</v>
      </c>
      <c r="F29" s="223">
        <v>1</v>
      </c>
      <c r="G29" s="221" t="e">
        <f>#N/A</f>
        <v>#N/A</v>
      </c>
      <c r="H29" s="222" t="e">
        <f>IF($B29="","",ROUND(F29*G29,2))</f>
        <v>#N/A</v>
      </c>
    </row>
    <row r="30" spans="2:14" ht="13.5" hidden="1" customHeight="1" x14ac:dyDescent="0.25">
      <c r="B30" s="217" t="s">
        <v>8396</v>
      </c>
      <c r="C30" s="218" t="s">
        <v>8490</v>
      </c>
      <c r="D30" s="236" t="e">
        <f>#N/A</f>
        <v>#N/A</v>
      </c>
      <c r="E30" s="237" t="e">
        <f>#N/A</f>
        <v>#N/A</v>
      </c>
      <c r="F30" s="223">
        <v>1.1499999999999999</v>
      </c>
      <c r="G30" s="221" t="e">
        <f>#N/A</f>
        <v>#N/A</v>
      </c>
      <c r="H30" s="222" t="e">
        <f>IF($B30="","",ROUND(F30*G30,2))</f>
        <v>#N/A</v>
      </c>
      <c r="I30" s="487" t="s">
        <v>8503</v>
      </c>
      <c r="J30" s="487"/>
      <c r="K30" s="487"/>
      <c r="L30" s="487"/>
      <c r="M30" s="487"/>
      <c r="N30" s="487"/>
    </row>
    <row r="31" spans="2:14" hidden="1" x14ac:dyDescent="0.25">
      <c r="B31" s="217" t="s">
        <v>8396</v>
      </c>
      <c r="C31" s="218" t="s">
        <v>8500</v>
      </c>
      <c r="D31" s="236" t="e">
        <f>#N/A</f>
        <v>#N/A</v>
      </c>
      <c r="E31" s="237" t="e">
        <f>#N/A</f>
        <v>#N/A</v>
      </c>
      <c r="F31" s="238">
        <f>ROUND(0.15*0.03,3)</f>
        <v>5.0000000000000001E-3</v>
      </c>
      <c r="G31" s="221" t="e">
        <f>#N/A</f>
        <v>#N/A</v>
      </c>
      <c r="H31" s="222" t="e">
        <f>IF($B31="","",ROUND(F31*G31,2))</f>
        <v>#N/A</v>
      </c>
      <c r="I31" s="487"/>
      <c r="J31" s="487"/>
      <c r="K31" s="487"/>
      <c r="L31" s="487"/>
      <c r="M31" s="487"/>
      <c r="N31" s="487"/>
    </row>
    <row r="32" spans="2:14" hidden="1" x14ac:dyDescent="0.25">
      <c r="B32" s="217" t="s">
        <v>8396</v>
      </c>
      <c r="C32" s="218" t="s">
        <v>8492</v>
      </c>
      <c r="D32" s="236" t="e">
        <f>#N/A</f>
        <v>#N/A</v>
      </c>
      <c r="E32" s="237" t="e">
        <f>#N/A</f>
        <v>#N/A</v>
      </c>
      <c r="F32" s="223">
        <v>0.04</v>
      </c>
      <c r="G32" s="221" t="e">
        <f>#N/A</f>
        <v>#N/A</v>
      </c>
      <c r="H32" s="222" t="e">
        <f>IF($B32="","",ROUND(F32*G32,2))</f>
        <v>#N/A</v>
      </c>
      <c r="I32" s="487"/>
      <c r="J32" s="487"/>
      <c r="K32" s="487"/>
      <c r="L32" s="487"/>
      <c r="M32" s="487"/>
      <c r="N32" s="487"/>
    </row>
    <row r="33" spans="2:12" hidden="1" x14ac:dyDescent="0.25">
      <c r="B33" s="239"/>
      <c r="C33" s="240"/>
      <c r="D33" s="241"/>
      <c r="E33" s="242"/>
      <c r="F33" s="243"/>
      <c r="G33" s="244"/>
      <c r="H33" s="245" t="str">
        <f>IF($B33="","",ROUND(F33*G33,2))</f>
        <v/>
      </c>
    </row>
    <row r="34" spans="2:12" ht="25.5" x14ac:dyDescent="0.25">
      <c r="B34" s="246" t="s">
        <v>8483</v>
      </c>
      <c r="C34" s="247" t="s">
        <v>8504</v>
      </c>
      <c r="D34" s="248" t="s">
        <v>8505</v>
      </c>
      <c r="E34" s="249" t="s">
        <v>131</v>
      </c>
      <c r="F34" s="250">
        <v>1</v>
      </c>
      <c r="G34" s="251"/>
      <c r="H34" s="252">
        <f>SUBTOTAL(9,H35:H37)</f>
        <v>219.1</v>
      </c>
      <c r="I34" s="486" t="s">
        <v>8483</v>
      </c>
      <c r="J34" s="486"/>
      <c r="L34" s="227"/>
    </row>
    <row r="35" spans="2:12" x14ac:dyDescent="0.25">
      <c r="B35" s="253" t="s">
        <v>8396</v>
      </c>
      <c r="C35" s="254" t="s">
        <v>7249</v>
      </c>
      <c r="D35" s="117" t="str">
        <f>IF($B35="","",VLOOKUP($C35,'CDHU 191'!$A$10:$AT$4489,3,0))</f>
        <v>Boca de lobo simples tipo PMSP com tampa de concreto</v>
      </c>
      <c r="E35" s="118" t="str">
        <f>IF($B35="","",VLOOKUP($C35,'CDHU 191'!$A$10:$AT$4489,4,0))</f>
        <v>UN</v>
      </c>
      <c r="F35" s="255">
        <v>5.5E-2</v>
      </c>
      <c r="G35" s="120">
        <f>IF($B35="","",VLOOKUP($C35,'CDHU 191'!$A$10:$AT$4489,7,0))</f>
        <v>3275.26</v>
      </c>
      <c r="H35" s="222">
        <f>IF($B35="","",ROUND(F35*G35,2))</f>
        <v>180.14</v>
      </c>
    </row>
    <row r="36" spans="2:12" x14ac:dyDescent="0.25">
      <c r="B36" s="256" t="s">
        <v>8396</v>
      </c>
      <c r="C36" s="257" t="s">
        <v>1267</v>
      </c>
      <c r="D36" s="258" t="str">
        <f>IF($B36="","",VLOOKUP($C36,'CDHU 191'!$A$10:$AT$4489,3,0))</f>
        <v>Concreto usinado, fck = 25 MPa - para perfil extrudado</v>
      </c>
      <c r="E36" s="259" t="str">
        <f>IF($B36="","",VLOOKUP($C36,'CDHU 191'!$A$10:$AT$4489,4,0))</f>
        <v>M3</v>
      </c>
      <c r="F36" s="255">
        <v>5.5E-2</v>
      </c>
      <c r="G36" s="120">
        <f>IF($B36="","",VLOOKUP($C36,'CDHU 191'!$A$10:$AT$4489,7,0))</f>
        <v>557.94000000000005</v>
      </c>
      <c r="H36" s="222">
        <f>IF($B36="","",ROUND(F36*G36,2))</f>
        <v>30.69</v>
      </c>
    </row>
    <row r="37" spans="2:12" x14ac:dyDescent="0.25">
      <c r="B37" s="256" t="s">
        <v>8396</v>
      </c>
      <c r="C37" s="257" t="s">
        <v>1323</v>
      </c>
      <c r="D37" s="258" t="str">
        <f>IF($B37="","",VLOOKUP($C37,'CDHU 191'!$A$10:$AT$4489,3,0))</f>
        <v>Lastro de pedra britada</v>
      </c>
      <c r="E37" s="259" t="str">
        <f>IF($B37="","",VLOOKUP($C37,'CDHU 191'!$A$10:$AT$4489,4,0))</f>
        <v>M3</v>
      </c>
      <c r="F37" s="255">
        <v>4.4999999999999998E-2</v>
      </c>
      <c r="G37" s="120">
        <f>IF($B37="","",VLOOKUP($C37,'CDHU 191'!$A$10:$AT$4489,7,0))</f>
        <v>183.8</v>
      </c>
      <c r="H37" s="222">
        <f>IF($B37="","",ROUND(F37*G37,2))</f>
        <v>8.27</v>
      </c>
    </row>
    <row r="38" spans="2:12" x14ac:dyDescent="0.25">
      <c r="B38" s="260"/>
      <c r="C38" s="261"/>
      <c r="D38" s="241"/>
      <c r="E38" s="242"/>
      <c r="F38" s="262"/>
      <c r="G38" s="244"/>
      <c r="H38" s="263"/>
    </row>
    <row r="39" spans="2:12" ht="26.25" hidden="1" x14ac:dyDescent="0.25">
      <c r="B39" s="224" t="s">
        <v>8483</v>
      </c>
      <c r="C39" s="264" t="s">
        <v>8506</v>
      </c>
      <c r="D39" s="265" t="s">
        <v>8507</v>
      </c>
      <c r="E39" s="266" t="s">
        <v>8508</v>
      </c>
      <c r="F39" s="226">
        <v>1</v>
      </c>
      <c r="G39" s="267"/>
      <c r="H39" s="268" t="e">
        <f>SUBTOTAL(9,H40:H42)</f>
        <v>#N/A</v>
      </c>
      <c r="I39" s="486" t="s">
        <v>8483</v>
      </c>
      <c r="J39" s="486"/>
      <c r="L39" s="227"/>
    </row>
    <row r="40" spans="2:12" hidden="1" x14ac:dyDescent="0.25">
      <c r="B40" s="253" t="s">
        <v>8396</v>
      </c>
      <c r="C40" s="254" t="s">
        <v>8509</v>
      </c>
      <c r="D40" s="236" t="e">
        <f>#N/A</f>
        <v>#N/A</v>
      </c>
      <c r="E40" s="237" t="e">
        <f>#N/A</f>
        <v>#N/A</v>
      </c>
      <c r="F40" s="255">
        <v>1</v>
      </c>
      <c r="G40" s="221" t="e">
        <f>#N/A</f>
        <v>#N/A</v>
      </c>
      <c r="H40" s="222" t="e">
        <f>IF($B40="","",ROUND(F40*G40,2))</f>
        <v>#N/A</v>
      </c>
    </row>
    <row r="41" spans="2:12" hidden="1" x14ac:dyDescent="0.25">
      <c r="B41" s="256" t="s">
        <v>8396</v>
      </c>
      <c r="C41" s="257" t="s">
        <v>8510</v>
      </c>
      <c r="D41" s="236" t="e">
        <f>#N/A</f>
        <v>#N/A</v>
      </c>
      <c r="E41" s="237" t="e">
        <f>#N/A</f>
        <v>#N/A</v>
      </c>
      <c r="F41" s="255">
        <f>ROUND(F40*0.3*0.1,2)</f>
        <v>0.03</v>
      </c>
      <c r="G41" s="221" t="e">
        <f>#N/A</f>
        <v>#N/A</v>
      </c>
      <c r="H41" s="222" t="e">
        <f>IF($B41="","",ROUND(F41*G41,2))</f>
        <v>#N/A</v>
      </c>
    </row>
    <row r="42" spans="2:12" hidden="1" x14ac:dyDescent="0.25">
      <c r="B42" s="256" t="s">
        <v>8396</v>
      </c>
      <c r="C42" s="257" t="s">
        <v>8511</v>
      </c>
      <c r="D42" s="236" t="e">
        <f>#N/A</f>
        <v>#N/A</v>
      </c>
      <c r="E42" s="237" t="e">
        <f>#N/A</f>
        <v>#N/A</v>
      </c>
      <c r="F42" s="255">
        <v>4.4999999999999998E-2</v>
      </c>
      <c r="G42" s="221" t="e">
        <f>#N/A</f>
        <v>#N/A</v>
      </c>
      <c r="H42" s="222" t="e">
        <f>IF($B42="","",ROUND(F42*G42,2))</f>
        <v>#N/A</v>
      </c>
    </row>
    <row r="43" spans="2:12" x14ac:dyDescent="0.25">
      <c r="B43" s="256"/>
      <c r="C43" s="257"/>
      <c r="D43" s="236"/>
      <c r="E43" s="237"/>
      <c r="F43" s="255"/>
      <c r="G43" s="221"/>
      <c r="H43" s="222"/>
    </row>
    <row r="44" spans="2:12" hidden="1" x14ac:dyDescent="0.25">
      <c r="B44" s="256"/>
      <c r="C44" s="257"/>
      <c r="D44" s="236"/>
      <c r="E44" s="237"/>
      <c r="F44" s="269"/>
      <c r="G44" s="221"/>
      <c r="H44" s="270"/>
      <c r="L44" s="186">
        <f>L27</f>
        <v>0</v>
      </c>
    </row>
    <row r="45" spans="2:12" x14ac:dyDescent="0.25">
      <c r="B45" s="256"/>
      <c r="C45" s="257"/>
      <c r="D45" s="236"/>
      <c r="E45" s="237"/>
      <c r="F45" s="269"/>
      <c r="G45" s="221"/>
      <c r="H45" s="270"/>
    </row>
    <row r="46" spans="2:12" x14ac:dyDescent="0.25">
      <c r="B46" s="256"/>
      <c r="C46" s="257"/>
      <c r="D46" s="236"/>
      <c r="E46" s="237"/>
      <c r="F46" s="269"/>
      <c r="G46" s="221"/>
      <c r="H46" s="270"/>
    </row>
    <row r="47" spans="2:12" x14ac:dyDescent="0.25">
      <c r="B47" s="256"/>
      <c r="C47" s="257"/>
      <c r="D47" s="236"/>
      <c r="E47" s="237"/>
      <c r="F47" s="269"/>
      <c r="G47" s="221"/>
      <c r="H47" s="270"/>
    </row>
    <row r="48" spans="2:12" x14ac:dyDescent="0.25">
      <c r="B48" s="256"/>
      <c r="C48" s="257"/>
      <c r="D48" s="236"/>
      <c r="E48" s="237"/>
      <c r="F48" s="269"/>
      <c r="G48" s="221"/>
      <c r="H48" s="270"/>
    </row>
    <row r="49" spans="2:12" ht="25.5" x14ac:dyDescent="0.25">
      <c r="B49" s="224" t="s">
        <v>8483</v>
      </c>
      <c r="C49" s="271" t="s">
        <v>8512</v>
      </c>
      <c r="D49" s="272" t="s">
        <v>8513</v>
      </c>
      <c r="E49" s="273" t="s">
        <v>8434</v>
      </c>
      <c r="F49" s="274">
        <v>1</v>
      </c>
      <c r="G49" s="275"/>
      <c r="H49" s="268">
        <f>SUBTOTAL(9,H50:H54)</f>
        <v>891.45999999999992</v>
      </c>
      <c r="I49" s="486" t="s">
        <v>8483</v>
      </c>
      <c r="J49" s="486"/>
      <c r="L49" s="227"/>
    </row>
    <row r="50" spans="2:12" ht="26.25" x14ac:dyDescent="0.25">
      <c r="B50" s="276" t="s">
        <v>8396</v>
      </c>
      <c r="C50" s="277" t="s">
        <v>1060</v>
      </c>
      <c r="D50" s="258" t="str">
        <f>IF($B50="","",VLOOKUP($C50,'CDHU 191'!$A$10:$AT$4489,3,0))</f>
        <v>Escavação mecanizada de valas ou cavas com profundidade de até 2 m</v>
      </c>
      <c r="E50" s="259" t="str">
        <f>IF($B50="","",VLOOKUP($C50,'CDHU 191'!$A$10:$AT$4489,4,0))</f>
        <v>M3</v>
      </c>
      <c r="F50" s="278">
        <f>F51+F52</f>
        <v>1.1599999999999999</v>
      </c>
      <c r="G50" s="279">
        <f>IF($B50="","",VLOOKUP($C50,'CDHU 191'!$A$10:$AT$4489,7,0))</f>
        <v>11.01</v>
      </c>
      <c r="H50" s="222">
        <f>IF($B50="","",ROUND(F50*G50,2))</f>
        <v>12.77</v>
      </c>
    </row>
    <row r="51" spans="2:12" x14ac:dyDescent="0.25">
      <c r="B51" s="276" t="s">
        <v>8396</v>
      </c>
      <c r="C51" s="277" t="s">
        <v>1323</v>
      </c>
      <c r="D51" s="258" t="str">
        <f>IF($B51="","",VLOOKUP($C51,'CDHU 191'!$A$10:$AT$4489,3,0))</f>
        <v>Lastro de pedra britada</v>
      </c>
      <c r="E51" s="259" t="str">
        <f>IF($B51="","",VLOOKUP($C51,'CDHU 191'!$A$10:$AT$4489,4,0))</f>
        <v>M3</v>
      </c>
      <c r="F51" s="278">
        <f>F52</f>
        <v>0.57999999999999996</v>
      </c>
      <c r="G51" s="279">
        <f>IF($B51="","",VLOOKUP($C51,'CDHU 191'!$A$10:$AT$4489,7,0))</f>
        <v>183.8</v>
      </c>
      <c r="H51" s="222">
        <f>IF($B51="","",ROUND(F51*G51,2))</f>
        <v>106.6</v>
      </c>
    </row>
    <row r="52" spans="2:12" ht="26.25" x14ac:dyDescent="0.25">
      <c r="B52" s="276" t="s">
        <v>8396</v>
      </c>
      <c r="C52" s="277" t="s">
        <v>1963</v>
      </c>
      <c r="D52" s="258" t="str">
        <f>IF($B52="","",VLOOKUP($C52,'CDHU 191'!$A$10:$AT$4489,3,0))</f>
        <v>Piso com requadro em concreto simples sem controle de fck</v>
      </c>
      <c r="E52" s="259" t="str">
        <f>IF($B52="","",VLOOKUP($C52,'CDHU 191'!$A$10:$AT$4489,4,0))</f>
        <v>M3</v>
      </c>
      <c r="F52" s="278">
        <f>ROUND((1.8+1.8+1.2)*1.2*0.1,2)</f>
        <v>0.57999999999999996</v>
      </c>
      <c r="G52" s="279">
        <f>IF($B52="","",VLOOKUP($C52,'CDHU 191'!$A$10:$AT$4489,7,0))</f>
        <v>817.9</v>
      </c>
      <c r="H52" s="222">
        <f>IF($B52="","",ROUND(F52*G52,2))</f>
        <v>474.38</v>
      </c>
    </row>
    <row r="53" spans="2:12" x14ac:dyDescent="0.25">
      <c r="B53" s="276" t="s">
        <v>8396</v>
      </c>
      <c r="C53" s="277" t="s">
        <v>1239</v>
      </c>
      <c r="D53" s="258" t="str">
        <f>IF($B53="","",VLOOKUP($C53,'CDHU 191'!$A$10:$AT$4489,3,0))</f>
        <v>Armadura em tela soldada de aço</v>
      </c>
      <c r="E53" s="259" t="str">
        <f>IF($B53="","",VLOOKUP($C53,'CDHU 191'!$A$10:$AT$4489,4,0))</f>
        <v>KG</v>
      </c>
      <c r="F53" s="278">
        <f>ROUND((1.8+1.8+1.2)*1.2*2.2,2)</f>
        <v>12.67</v>
      </c>
      <c r="G53" s="279">
        <f>IF($B53="","",VLOOKUP($C53,'CDHU 191'!$A$10:$AT$4489,7,0))</f>
        <v>12.87</v>
      </c>
      <c r="H53" s="222">
        <f>IF($B53="","",ROUND(F53*G53,2))</f>
        <v>163.06</v>
      </c>
    </row>
    <row r="54" spans="2:12" ht="26.25" x14ac:dyDescent="0.25">
      <c r="B54" s="276" t="s">
        <v>8396</v>
      </c>
      <c r="C54" s="277" t="s">
        <v>3227</v>
      </c>
      <c r="D54" s="258" t="str">
        <f>IF($B54="","",VLOOKUP($C54,'CDHU 191'!$A$10:$AT$4489,3,0))</f>
        <v>Piso tátil de concreto intertravado alerta / direcional, espessura de 6 cm, com rejunte em areia</v>
      </c>
      <c r="E54" s="259" t="str">
        <f>IF($B54="","",VLOOKUP($C54,'CDHU 191'!$A$10:$AT$4489,4,0))</f>
        <v>M2</v>
      </c>
      <c r="F54" s="278">
        <f>ROUND(1.2*3*0.25,2)</f>
        <v>0.9</v>
      </c>
      <c r="G54" s="279">
        <f>IF($B54="","",VLOOKUP($C54,'CDHU 191'!$A$10:$AT$4489,7,0))</f>
        <v>149.61000000000001</v>
      </c>
      <c r="H54" s="222">
        <f>IF($B54="","",ROUND(F54*G54,2))</f>
        <v>134.65</v>
      </c>
    </row>
    <row r="55" spans="2:12" x14ac:dyDescent="0.25">
      <c r="B55" s="280"/>
      <c r="C55" s="281"/>
      <c r="D55" s="282"/>
      <c r="E55" s="283"/>
      <c r="F55" s="284"/>
      <c r="G55" s="285"/>
      <c r="H55" s="286"/>
    </row>
    <row r="56" spans="2:12" ht="25.5" x14ac:dyDescent="0.25">
      <c r="B56" s="224" t="s">
        <v>8483</v>
      </c>
      <c r="C56" s="271" t="s">
        <v>8432</v>
      </c>
      <c r="D56" s="272" t="s">
        <v>8433</v>
      </c>
      <c r="E56" s="273" t="s">
        <v>8434</v>
      </c>
      <c r="F56" s="274">
        <v>1</v>
      </c>
      <c r="G56" s="275"/>
      <c r="H56" s="268">
        <f>SUBTOTAL(9,H57:K65)</f>
        <v>1391.03</v>
      </c>
      <c r="I56" s="486" t="s">
        <v>8483</v>
      </c>
      <c r="J56" s="486"/>
      <c r="L56" s="227"/>
    </row>
    <row r="57" spans="2:12" ht="26.25" x14ac:dyDescent="0.25">
      <c r="B57" s="276" t="s">
        <v>8396</v>
      </c>
      <c r="C57" s="277" t="s">
        <v>1060</v>
      </c>
      <c r="D57" s="258" t="str">
        <f>IF($B57="","",VLOOKUP($C57,'CDHU 191'!$A$10:$AT$4489,3,0))</f>
        <v>Escavação mecanizada de valas ou cavas com profundidade de até 2 m</v>
      </c>
      <c r="E57" s="259" t="str">
        <f>IF($B57="","",VLOOKUP($C57,'CDHU 191'!$A$10:$AT$4489,4,0))</f>
        <v>M3</v>
      </c>
      <c r="F57" s="278">
        <f>ROUND(((2.9+1.38)*1.8/2)*(2/3),2)</f>
        <v>2.57</v>
      </c>
      <c r="G57" s="279">
        <f>IF($B57="","",VLOOKUP($C57,'CDHU 191'!$A$10:$AT$4489,7,0))</f>
        <v>11.01</v>
      </c>
      <c r="H57" s="222">
        <f t="shared" ref="H57:H67" si="1">IF($B57="","",ROUND(F57*G57,2))</f>
        <v>28.3</v>
      </c>
    </row>
    <row r="58" spans="2:12" ht="26.25" x14ac:dyDescent="0.25">
      <c r="B58" s="276" t="s">
        <v>8396</v>
      </c>
      <c r="C58" s="277" t="s">
        <v>1080</v>
      </c>
      <c r="D58" s="258" t="str">
        <f>IF($B58="","",VLOOKUP($C58,'CDHU 191'!$A$10:$AT$4489,3,0))</f>
        <v>Espalhamento de solo em bota-fora com compactação sem controle</v>
      </c>
      <c r="E58" s="259" t="str">
        <f>IF($B58="","",VLOOKUP($C58,'CDHU 191'!$A$10:$AT$4489,4,0))</f>
        <v>M3</v>
      </c>
      <c r="F58" s="278">
        <f>F57</f>
        <v>2.57</v>
      </c>
      <c r="G58" s="279">
        <f>IF($B58="","",VLOOKUP($C58,'CDHU 191'!$A$10:$AT$4489,7,0))</f>
        <v>6.85</v>
      </c>
      <c r="H58" s="222">
        <f t="shared" si="1"/>
        <v>17.600000000000001</v>
      </c>
    </row>
    <row r="59" spans="2:12" x14ac:dyDescent="0.25">
      <c r="B59" s="276" t="s">
        <v>8396</v>
      </c>
      <c r="C59" s="277" t="s">
        <v>1323</v>
      </c>
      <c r="D59" s="258" t="str">
        <f>IF($B59="","",VLOOKUP($C59,'CDHU 191'!$A$10:$AT$4489,3,0))</f>
        <v>Lastro de pedra britada</v>
      </c>
      <c r="E59" s="259" t="str">
        <f>IF($B59="","",VLOOKUP($C59,'CDHU 191'!$A$10:$AT$4489,4,0))</f>
        <v>M3</v>
      </c>
      <c r="F59" s="278">
        <f>ROUND(((2.9+1.38)*1.8/2)*(0.03),2)</f>
        <v>0.12</v>
      </c>
      <c r="G59" s="279">
        <f>IF($B59="","",VLOOKUP($C59,'CDHU 191'!$A$10:$AT$4489,7,0))</f>
        <v>183.8</v>
      </c>
      <c r="H59" s="222">
        <f t="shared" si="1"/>
        <v>22.06</v>
      </c>
    </row>
    <row r="60" spans="2:12" ht="26.25" x14ac:dyDescent="0.25">
      <c r="B60" s="276" t="s">
        <v>8396</v>
      </c>
      <c r="C60" s="277" t="s">
        <v>1963</v>
      </c>
      <c r="D60" s="258" t="str">
        <f>IF($B60="","",VLOOKUP($C60,'CDHU 191'!$A$10:$AT$4489,3,0))</f>
        <v>Piso com requadro em concreto simples sem controle de fck</v>
      </c>
      <c r="E60" s="259" t="str">
        <f>IF($B60="","",VLOOKUP($C60,'CDHU 191'!$A$10:$AT$4489,4,0))</f>
        <v>M3</v>
      </c>
      <c r="F60" s="278">
        <f>ROUND((((2.9+1.38)*1.8/2)*(0.1))+2.9*0.3*0.2,2)</f>
        <v>0.56000000000000005</v>
      </c>
      <c r="G60" s="279">
        <f>IF($B60="","",VLOOKUP($C60,'CDHU 191'!$A$10:$AT$4489,7,0))</f>
        <v>817.9</v>
      </c>
      <c r="H60" s="222">
        <f t="shared" si="1"/>
        <v>458.02</v>
      </c>
    </row>
    <row r="61" spans="2:12" x14ac:dyDescent="0.25">
      <c r="B61" s="276" t="s">
        <v>8396</v>
      </c>
      <c r="C61" s="277" t="s">
        <v>1239</v>
      </c>
      <c r="D61" s="258" t="str">
        <f>IF($B61="","",VLOOKUP($C61,'CDHU 191'!$A$10:$AT$4489,3,0))</f>
        <v>Armadura em tela soldada de aço</v>
      </c>
      <c r="E61" s="259" t="str">
        <f>IF($B61="","",VLOOKUP($C61,'CDHU 191'!$A$10:$AT$4489,4,0))</f>
        <v>KG</v>
      </c>
      <c r="F61" s="278">
        <f>ROUND((((2.9+1.38)*1.8/2)*(2.2))+2.9*0.3*0.2*80,2)</f>
        <v>22.39</v>
      </c>
      <c r="G61" s="279">
        <f>IF($B61="","",VLOOKUP($C61,'CDHU 191'!$A$10:$AT$4489,7,0))</f>
        <v>12.87</v>
      </c>
      <c r="H61" s="222">
        <f t="shared" si="1"/>
        <v>288.16000000000003</v>
      </c>
    </row>
    <row r="62" spans="2:12" ht="26.25" x14ac:dyDescent="0.25">
      <c r="B62" s="276" t="s">
        <v>8396</v>
      </c>
      <c r="C62" s="277" t="s">
        <v>1583</v>
      </c>
      <c r="D62" s="258" t="str">
        <f>IF($B62="","",VLOOKUP($C62,'CDHU 191'!$A$10:$AT$4489,3,0))</f>
        <v>Alvenaria de bloco de concreto de vedação de 9 x 19 x 39 cm - classe C</v>
      </c>
      <c r="E62" s="259" t="str">
        <f>IF($B62="","",VLOOKUP($C62,'CDHU 191'!$A$10:$AT$4489,4,0))</f>
        <v>M2</v>
      </c>
      <c r="F62" s="278">
        <f>ROUND(1.38*1.1+1.53*0.65*2,2)</f>
        <v>3.51</v>
      </c>
      <c r="G62" s="279">
        <f>IF($B62="","",VLOOKUP($C62,'CDHU 191'!$A$10:$AT$4489,7,0))</f>
        <v>68.42</v>
      </c>
      <c r="H62" s="222">
        <f t="shared" si="1"/>
        <v>240.15</v>
      </c>
    </row>
    <row r="63" spans="2:12" x14ac:dyDescent="0.25">
      <c r="B63" s="256" t="s">
        <v>8396</v>
      </c>
      <c r="C63" s="257" t="s">
        <v>1913</v>
      </c>
      <c r="D63" s="258" t="str">
        <f>IF($B63="","",VLOOKUP($C63,'CDHU 191'!$A$10:$AT$4489,3,0))</f>
        <v>Chapisco</v>
      </c>
      <c r="E63" s="259" t="str">
        <f>IF($B63="","",VLOOKUP($C63,'CDHU 191'!$A$10:$AT$4489,4,0))</f>
        <v>M2</v>
      </c>
      <c r="F63" s="278">
        <f>ROUND(F62*2,2)</f>
        <v>7.02</v>
      </c>
      <c r="G63" s="279">
        <f>IF($B63="","",VLOOKUP($C63,'CDHU 191'!$A$10:$AT$4489,7,0))</f>
        <v>6.38</v>
      </c>
      <c r="H63" s="222">
        <f t="shared" si="1"/>
        <v>44.79</v>
      </c>
    </row>
    <row r="64" spans="2:12" x14ac:dyDescent="0.25">
      <c r="B64" s="256" t="s">
        <v>8396</v>
      </c>
      <c r="C64" s="257" t="s">
        <v>1923</v>
      </c>
      <c r="D64" s="258" t="str">
        <f>IF($B64="","",VLOOKUP($C64,'CDHU 191'!$A$10:$AT$4489,3,0))</f>
        <v>Emboço comum</v>
      </c>
      <c r="E64" s="259" t="str">
        <f>IF($B64="","",VLOOKUP($C64,'CDHU 191'!$A$10:$AT$4489,4,0))</f>
        <v>M2</v>
      </c>
      <c r="F64" s="278">
        <f>F63</f>
        <v>7.02</v>
      </c>
      <c r="G64" s="279">
        <f>IF($B64="","",VLOOKUP($C64,'CDHU 191'!$A$10:$AT$4489,7,0))</f>
        <v>20.92</v>
      </c>
      <c r="H64" s="222">
        <f t="shared" si="1"/>
        <v>146.86000000000001</v>
      </c>
    </row>
    <row r="65" spans="2:8" x14ac:dyDescent="0.25">
      <c r="B65" s="256" t="s">
        <v>8396</v>
      </c>
      <c r="C65" s="257" t="s">
        <v>1297</v>
      </c>
      <c r="D65" s="258" t="str">
        <f>IF($B65="","",VLOOKUP($C65,'CDHU 191'!$A$10:$AT$4489,3,0))</f>
        <v>Argamassa graute</v>
      </c>
      <c r="E65" s="259" t="str">
        <f>IF($B65="","",VLOOKUP($C65,'CDHU 191'!$A$10:$AT$4489,4,0))</f>
        <v>M3</v>
      </c>
      <c r="F65" s="278">
        <f>ROUND(1.3*0.14*2,2)</f>
        <v>0.36</v>
      </c>
      <c r="G65" s="279">
        <f>IF($B65="","",VLOOKUP($C65,'CDHU 191'!$A$10:$AT$4489,7,0))</f>
        <v>403.04</v>
      </c>
      <c r="H65" s="222">
        <f t="shared" si="1"/>
        <v>145.09</v>
      </c>
    </row>
    <row r="66" spans="2:8" x14ac:dyDescent="0.25">
      <c r="B66" s="256"/>
      <c r="C66" s="257"/>
      <c r="D66" s="236"/>
      <c r="E66" s="236"/>
      <c r="F66" s="278"/>
      <c r="G66" s="221"/>
      <c r="H66" s="222" t="str">
        <f t="shared" si="1"/>
        <v/>
      </c>
    </row>
    <row r="67" spans="2:8" hidden="1" x14ac:dyDescent="0.25">
      <c r="B67" s="256"/>
      <c r="C67" s="257"/>
      <c r="D67" s="236"/>
      <c r="E67" s="236"/>
      <c r="F67" s="269"/>
      <c r="G67" s="221"/>
      <c r="H67" s="222" t="str">
        <f t="shared" si="1"/>
        <v/>
      </c>
    </row>
    <row r="68" spans="2:8" hidden="1" x14ac:dyDescent="0.25">
      <c r="B68" s="256"/>
      <c r="C68" s="257"/>
      <c r="D68" s="236"/>
      <c r="E68" s="236"/>
      <c r="F68" s="269"/>
      <c r="G68" s="221"/>
      <c r="H68" s="270"/>
    </row>
    <row r="69" spans="2:8" hidden="1" x14ac:dyDescent="0.25">
      <c r="B69" s="256"/>
      <c r="C69" s="257"/>
      <c r="D69" s="236"/>
      <c r="E69" s="236"/>
      <c r="F69" s="269"/>
      <c r="G69" s="221"/>
      <c r="H69" s="270"/>
    </row>
    <row r="70" spans="2:8" hidden="1" x14ac:dyDescent="0.25">
      <c r="B70" s="256"/>
      <c r="C70" s="257"/>
      <c r="D70" s="236"/>
      <c r="E70" s="236"/>
      <c r="F70" s="269"/>
      <c r="G70" s="221"/>
      <c r="H70" s="270"/>
    </row>
    <row r="71" spans="2:8" hidden="1" x14ac:dyDescent="0.25">
      <c r="B71" s="256"/>
      <c r="C71" s="257"/>
      <c r="D71" s="236"/>
      <c r="E71" s="236"/>
      <c r="F71" s="269"/>
      <c r="G71" s="221"/>
      <c r="H71" s="270"/>
    </row>
    <row r="72" spans="2:8" hidden="1" x14ac:dyDescent="0.25">
      <c r="B72" s="256"/>
      <c r="C72" s="257"/>
      <c r="D72" s="236"/>
      <c r="E72" s="236"/>
      <c r="F72" s="269"/>
      <c r="G72" s="221"/>
      <c r="H72" s="270"/>
    </row>
    <row r="73" spans="2:8" hidden="1" x14ac:dyDescent="0.25">
      <c r="B73" s="256"/>
      <c r="C73" s="257"/>
      <c r="D73" s="236"/>
      <c r="E73" s="236"/>
      <c r="F73" s="269"/>
      <c r="G73" s="221"/>
      <c r="H73" s="270"/>
    </row>
    <row r="74" spans="2:8" hidden="1" x14ac:dyDescent="0.25">
      <c r="B74" s="256"/>
      <c r="C74" s="257"/>
      <c r="D74" s="236"/>
      <c r="E74" s="236"/>
      <c r="F74" s="269"/>
      <c r="G74" s="221"/>
      <c r="H74" s="270"/>
    </row>
    <row r="75" spans="2:8" hidden="1" x14ac:dyDescent="0.25">
      <c r="B75" s="256"/>
      <c r="C75" s="257"/>
      <c r="D75" s="236"/>
      <c r="E75" s="236"/>
      <c r="F75" s="269"/>
      <c r="G75" s="221"/>
      <c r="H75" s="270"/>
    </row>
    <row r="76" spans="2:8" hidden="1" x14ac:dyDescent="0.25">
      <c r="B76" s="256"/>
      <c r="C76" s="257"/>
      <c r="D76" s="236"/>
      <c r="E76" s="236"/>
      <c r="F76" s="269"/>
      <c r="G76" s="221"/>
      <c r="H76" s="270"/>
    </row>
    <row r="77" spans="2:8" hidden="1" x14ac:dyDescent="0.25">
      <c r="B77" s="256"/>
      <c r="C77" s="257"/>
      <c r="D77" s="236"/>
      <c r="E77" s="236"/>
      <c r="F77" s="269"/>
      <c r="G77" s="221"/>
      <c r="H77" s="270"/>
    </row>
    <row r="78" spans="2:8" hidden="1" x14ac:dyDescent="0.25">
      <c r="B78" s="256"/>
      <c r="C78" s="257"/>
      <c r="D78" s="236"/>
      <c r="E78" s="236"/>
      <c r="F78" s="269"/>
      <c r="G78" s="221"/>
      <c r="H78" s="270"/>
    </row>
    <row r="79" spans="2:8" hidden="1" x14ac:dyDescent="0.25">
      <c r="B79" s="256"/>
      <c r="C79" s="257"/>
      <c r="D79" s="236"/>
      <c r="E79" s="236"/>
      <c r="F79" s="269"/>
      <c r="G79" s="221"/>
      <c r="H79" s="270"/>
    </row>
    <row r="80" spans="2:8" hidden="1" x14ac:dyDescent="0.25">
      <c r="B80" s="256"/>
      <c r="C80" s="257"/>
      <c r="D80" s="236"/>
      <c r="E80" s="236"/>
      <c r="F80" s="269"/>
      <c r="G80" s="221"/>
      <c r="H80" s="270"/>
    </row>
    <row r="81" spans="2:8" hidden="1" x14ac:dyDescent="0.25">
      <c r="B81" s="256"/>
      <c r="C81" s="257"/>
      <c r="D81" s="236"/>
      <c r="E81" s="236"/>
      <c r="F81" s="269"/>
      <c r="G81" s="221"/>
      <c r="H81" s="270"/>
    </row>
    <row r="82" spans="2:8" hidden="1" x14ac:dyDescent="0.25">
      <c r="B82" s="256"/>
      <c r="C82" s="257"/>
      <c r="D82" s="236"/>
      <c r="E82" s="236"/>
      <c r="F82" s="269"/>
      <c r="G82" s="221"/>
      <c r="H82" s="270"/>
    </row>
    <row r="83" spans="2:8" hidden="1" x14ac:dyDescent="0.25">
      <c r="B83" s="256"/>
      <c r="C83" s="257"/>
      <c r="D83" s="236"/>
      <c r="E83" s="236"/>
      <c r="F83" s="269"/>
      <c r="G83" s="221"/>
      <c r="H83" s="270"/>
    </row>
    <row r="84" spans="2:8" hidden="1" x14ac:dyDescent="0.25">
      <c r="B84" s="256"/>
      <c r="C84" s="257"/>
      <c r="D84" s="236"/>
      <c r="E84" s="236"/>
      <c r="F84" s="269"/>
      <c r="G84" s="221"/>
      <c r="H84" s="270"/>
    </row>
    <row r="85" spans="2:8" hidden="1" x14ac:dyDescent="0.25">
      <c r="B85" s="256"/>
      <c r="C85" s="257"/>
      <c r="D85" s="236"/>
      <c r="E85" s="236"/>
      <c r="F85" s="269"/>
      <c r="G85" s="221"/>
      <c r="H85" s="270"/>
    </row>
    <row r="86" spans="2:8" hidden="1" x14ac:dyDescent="0.25">
      <c r="B86" s="256"/>
      <c r="C86" s="257"/>
      <c r="D86" s="236"/>
      <c r="E86" s="236"/>
      <c r="F86" s="269"/>
      <c r="G86" s="221"/>
      <c r="H86" s="270"/>
    </row>
    <row r="87" spans="2:8" hidden="1" x14ac:dyDescent="0.25">
      <c r="B87" s="256"/>
      <c r="C87" s="257"/>
      <c r="D87" s="236"/>
      <c r="E87" s="236"/>
      <c r="F87" s="269"/>
      <c r="G87" s="221"/>
      <c r="H87" s="270"/>
    </row>
    <row r="88" spans="2:8" hidden="1" x14ac:dyDescent="0.25">
      <c r="B88" s="256"/>
      <c r="C88" s="257"/>
      <c r="D88" s="236"/>
      <c r="E88" s="236"/>
      <c r="F88" s="269"/>
      <c r="G88" s="221"/>
      <c r="H88" s="270"/>
    </row>
    <row r="89" spans="2:8" hidden="1" x14ac:dyDescent="0.25">
      <c r="B89" s="256"/>
      <c r="C89" s="257"/>
      <c r="D89" s="236"/>
      <c r="E89" s="236"/>
      <c r="F89" s="269"/>
      <c r="G89" s="221"/>
      <c r="H89" s="270"/>
    </row>
    <row r="90" spans="2:8" hidden="1" x14ac:dyDescent="0.25">
      <c r="B90" s="256"/>
      <c r="C90" s="257"/>
      <c r="D90" s="236"/>
      <c r="E90" s="236"/>
      <c r="F90" s="269"/>
      <c r="G90" s="221"/>
      <c r="H90" s="270"/>
    </row>
    <row r="91" spans="2:8" hidden="1" x14ac:dyDescent="0.25">
      <c r="B91" s="256"/>
      <c r="C91" s="257"/>
      <c r="D91" s="236"/>
      <c r="E91" s="236"/>
      <c r="F91" s="269"/>
      <c r="G91" s="221"/>
      <c r="H91" s="270"/>
    </row>
    <row r="92" spans="2:8" hidden="1" x14ac:dyDescent="0.25">
      <c r="B92" s="256"/>
      <c r="C92" s="257"/>
      <c r="D92" s="236"/>
      <c r="E92" s="236"/>
      <c r="F92" s="269"/>
      <c r="G92" s="221"/>
      <c r="H92" s="270"/>
    </row>
    <row r="93" spans="2:8" hidden="1" x14ac:dyDescent="0.25">
      <c r="B93" s="256"/>
      <c r="C93" s="257"/>
      <c r="D93" s="236"/>
      <c r="E93" s="236"/>
      <c r="F93" s="269"/>
      <c r="G93" s="221"/>
      <c r="H93" s="270"/>
    </row>
    <row r="94" spans="2:8" hidden="1" x14ac:dyDescent="0.25">
      <c r="B94" s="256"/>
      <c r="C94" s="257"/>
      <c r="D94" s="236"/>
      <c r="E94" s="236"/>
      <c r="F94" s="269"/>
      <c r="G94" s="221"/>
      <c r="H94" s="270"/>
    </row>
    <row r="95" spans="2:8" hidden="1" x14ac:dyDescent="0.25">
      <c r="B95" s="256"/>
      <c r="C95" s="257"/>
      <c r="D95" s="236"/>
      <c r="E95" s="236"/>
      <c r="F95" s="269"/>
      <c r="G95" s="221"/>
      <c r="H95" s="270"/>
    </row>
    <row r="96" spans="2:8" hidden="1" x14ac:dyDescent="0.25">
      <c r="B96" s="256"/>
      <c r="C96" s="257"/>
      <c r="D96" s="236"/>
      <c r="E96" s="236"/>
      <c r="F96" s="269"/>
      <c r="G96" s="221"/>
      <c r="H96" s="270"/>
    </row>
    <row r="97" spans="2:8" hidden="1" x14ac:dyDescent="0.25">
      <c r="B97" s="256"/>
      <c r="C97" s="257"/>
      <c r="D97" s="236"/>
      <c r="E97" s="236"/>
      <c r="F97" s="269"/>
      <c r="G97" s="221"/>
      <c r="H97" s="270"/>
    </row>
    <row r="98" spans="2:8" hidden="1" x14ac:dyDescent="0.25">
      <c r="B98" s="256"/>
      <c r="C98" s="257"/>
      <c r="D98" s="236"/>
      <c r="E98" s="236"/>
      <c r="F98" s="269"/>
      <c r="G98" s="221"/>
      <c r="H98" s="270"/>
    </row>
    <row r="99" spans="2:8" hidden="1" x14ac:dyDescent="0.25">
      <c r="B99" s="256"/>
      <c r="C99" s="257"/>
      <c r="D99" s="236"/>
      <c r="E99" s="236"/>
      <c r="F99" s="269"/>
      <c r="G99" s="221"/>
      <c r="H99" s="270"/>
    </row>
    <row r="100" spans="2:8" hidden="1" x14ac:dyDescent="0.25">
      <c r="B100" s="256"/>
      <c r="C100" s="257"/>
      <c r="D100" s="236"/>
      <c r="E100" s="236"/>
      <c r="F100" s="269"/>
      <c r="G100" s="221"/>
      <c r="H100" s="270"/>
    </row>
    <row r="101" spans="2:8" hidden="1" x14ac:dyDescent="0.25">
      <c r="B101" s="256"/>
      <c r="C101" s="257"/>
      <c r="D101" s="236"/>
      <c r="E101" s="236"/>
      <c r="F101" s="269"/>
      <c r="G101" s="221"/>
      <c r="H101" s="270"/>
    </row>
    <row r="102" spans="2:8" hidden="1" x14ac:dyDescent="0.25">
      <c r="B102" s="256"/>
      <c r="C102" s="257"/>
      <c r="D102" s="236"/>
      <c r="E102" s="236"/>
      <c r="F102" s="269"/>
      <c r="G102" s="221"/>
      <c r="H102" s="270"/>
    </row>
    <row r="103" spans="2:8" hidden="1" x14ac:dyDescent="0.25">
      <c r="B103" s="256"/>
      <c r="C103" s="257"/>
      <c r="D103" s="236"/>
      <c r="E103" s="236"/>
      <c r="F103" s="269"/>
      <c r="G103" s="221"/>
      <c r="H103" s="270"/>
    </row>
    <row r="104" spans="2:8" hidden="1" x14ac:dyDescent="0.25">
      <c r="B104" s="256"/>
      <c r="C104" s="257"/>
      <c r="D104" s="236"/>
      <c r="E104" s="236"/>
      <c r="F104" s="269"/>
      <c r="G104" s="221"/>
      <c r="H104" s="270"/>
    </row>
    <row r="105" spans="2:8" hidden="1" x14ac:dyDescent="0.25">
      <c r="B105" s="256"/>
      <c r="C105" s="257"/>
      <c r="D105" s="236"/>
      <c r="E105" s="236"/>
      <c r="F105" s="269"/>
      <c r="G105" s="221"/>
      <c r="H105" s="270"/>
    </row>
    <row r="106" spans="2:8" hidden="1" x14ac:dyDescent="0.25">
      <c r="B106" s="256"/>
      <c r="C106" s="257"/>
      <c r="D106" s="236"/>
      <c r="E106" s="236"/>
      <c r="F106" s="269"/>
      <c r="G106" s="221"/>
      <c r="H106" s="270"/>
    </row>
    <row r="107" spans="2:8" hidden="1" x14ac:dyDescent="0.25">
      <c r="B107" s="256"/>
      <c r="C107" s="257"/>
      <c r="D107" s="236"/>
      <c r="E107" s="236"/>
      <c r="F107" s="269"/>
      <c r="G107" s="221"/>
      <c r="H107" s="270"/>
    </row>
    <row r="108" spans="2:8" hidden="1" x14ac:dyDescent="0.25">
      <c r="B108" s="256"/>
      <c r="C108" s="257"/>
      <c r="D108" s="236"/>
      <c r="E108" s="236"/>
      <c r="F108" s="269"/>
      <c r="G108" s="221"/>
      <c r="H108" s="270"/>
    </row>
    <row r="109" spans="2:8" hidden="1" x14ac:dyDescent="0.25">
      <c r="B109" s="256"/>
      <c r="C109" s="257"/>
      <c r="D109" s="236"/>
      <c r="E109" s="236"/>
      <c r="F109" s="269"/>
      <c r="G109" s="221"/>
      <c r="H109" s="270"/>
    </row>
    <row r="110" spans="2:8" hidden="1" x14ac:dyDescent="0.25">
      <c r="B110" s="256"/>
      <c r="C110" s="257"/>
      <c r="D110" s="236"/>
      <c r="E110" s="236"/>
      <c r="F110" s="269"/>
      <c r="G110" s="221"/>
      <c r="H110" s="270"/>
    </row>
    <row r="111" spans="2:8" hidden="1" x14ac:dyDescent="0.25">
      <c r="B111" s="256"/>
      <c r="C111" s="257"/>
      <c r="D111" s="236"/>
      <c r="E111" s="236"/>
      <c r="F111" s="269"/>
      <c r="G111" s="221"/>
      <c r="H111" s="270"/>
    </row>
    <row r="112" spans="2:8" hidden="1" x14ac:dyDescent="0.25">
      <c r="B112" s="256"/>
      <c r="C112" s="257"/>
      <c r="D112" s="236"/>
      <c r="E112" s="236"/>
      <c r="F112" s="269"/>
      <c r="G112" s="221"/>
      <c r="H112" s="270"/>
    </row>
    <row r="113" spans="2:8" hidden="1" x14ac:dyDescent="0.25">
      <c r="B113" s="256"/>
      <c r="C113" s="257"/>
      <c r="D113" s="236"/>
      <c r="E113" s="236"/>
      <c r="F113" s="269"/>
      <c r="G113" s="221"/>
      <c r="H113" s="270"/>
    </row>
    <row r="114" spans="2:8" hidden="1" x14ac:dyDescent="0.25">
      <c r="B114" s="256"/>
      <c r="C114" s="257"/>
      <c r="D114" s="236"/>
      <c r="E114" s="236"/>
      <c r="F114" s="269"/>
      <c r="G114" s="221"/>
      <c r="H114" s="270"/>
    </row>
    <row r="115" spans="2:8" hidden="1" x14ac:dyDescent="0.25">
      <c r="B115" s="256"/>
      <c r="C115" s="257"/>
      <c r="D115" s="236"/>
      <c r="E115" s="236"/>
      <c r="F115" s="269"/>
      <c r="G115" s="221"/>
      <c r="H115" s="270"/>
    </row>
    <row r="116" spans="2:8" hidden="1" x14ac:dyDescent="0.25">
      <c r="B116" s="256"/>
      <c r="C116" s="257"/>
      <c r="D116" s="236"/>
      <c r="E116" s="236"/>
      <c r="F116" s="269"/>
      <c r="G116" s="221"/>
      <c r="H116" s="270"/>
    </row>
    <row r="117" spans="2:8" hidden="1" x14ac:dyDescent="0.25">
      <c r="B117" s="256"/>
      <c r="C117" s="257"/>
      <c r="D117" s="236"/>
      <c r="E117" s="236"/>
      <c r="F117" s="269"/>
      <c r="G117" s="221"/>
      <c r="H117" s="270"/>
    </row>
    <row r="118" spans="2:8" hidden="1" x14ac:dyDescent="0.25">
      <c r="B118" s="256"/>
      <c r="C118" s="257"/>
      <c r="D118" s="236"/>
      <c r="E118" s="236"/>
      <c r="F118" s="269"/>
      <c r="G118" s="221"/>
      <c r="H118" s="270"/>
    </row>
    <row r="119" spans="2:8" hidden="1" x14ac:dyDescent="0.25">
      <c r="B119" s="256"/>
      <c r="C119" s="257"/>
      <c r="D119" s="236"/>
      <c r="E119" s="236"/>
      <c r="F119" s="269"/>
      <c r="G119" s="221"/>
      <c r="H119" s="270"/>
    </row>
    <row r="120" spans="2:8" hidden="1" x14ac:dyDescent="0.25">
      <c r="B120" s="256"/>
      <c r="C120" s="257"/>
      <c r="D120" s="236"/>
      <c r="E120" s="236"/>
      <c r="F120" s="269"/>
      <c r="G120" s="221"/>
      <c r="H120" s="270"/>
    </row>
    <row r="121" spans="2:8" hidden="1" x14ac:dyDescent="0.25">
      <c r="B121" s="256"/>
      <c r="C121" s="257"/>
      <c r="D121" s="236"/>
      <c r="E121" s="236"/>
      <c r="F121" s="269"/>
      <c r="G121" s="221"/>
      <c r="H121" s="270"/>
    </row>
    <row r="122" spans="2:8" hidden="1" x14ac:dyDescent="0.25">
      <c r="B122" s="256"/>
      <c r="C122" s="257"/>
      <c r="D122" s="236"/>
      <c r="E122" s="236"/>
      <c r="F122" s="269"/>
      <c r="G122" s="221"/>
      <c r="H122" s="270"/>
    </row>
    <row r="123" spans="2:8" hidden="1" x14ac:dyDescent="0.25">
      <c r="B123" s="256"/>
      <c r="C123" s="257"/>
      <c r="D123" s="236"/>
      <c r="E123" s="236"/>
      <c r="F123" s="269"/>
      <c r="G123" s="221"/>
      <c r="H123" s="270"/>
    </row>
    <row r="124" spans="2:8" hidden="1" x14ac:dyDescent="0.25">
      <c r="B124" s="256"/>
      <c r="C124" s="257"/>
      <c r="D124" s="236"/>
      <c r="E124" s="236"/>
      <c r="F124" s="269"/>
      <c r="G124" s="221"/>
      <c r="H124" s="270"/>
    </row>
    <row r="125" spans="2:8" hidden="1" x14ac:dyDescent="0.25">
      <c r="B125" s="256"/>
      <c r="C125" s="257"/>
      <c r="D125" s="236"/>
      <c r="E125" s="236"/>
      <c r="F125" s="269"/>
      <c r="G125" s="221"/>
      <c r="H125" s="270"/>
    </row>
    <row r="126" spans="2:8" hidden="1" x14ac:dyDescent="0.25">
      <c r="B126" s="256"/>
      <c r="C126" s="257"/>
      <c r="D126" s="236"/>
      <c r="E126" s="236"/>
      <c r="F126" s="269"/>
      <c r="G126" s="221"/>
      <c r="H126" s="270"/>
    </row>
    <row r="127" spans="2:8" hidden="1" x14ac:dyDescent="0.25">
      <c r="B127" s="256"/>
      <c r="C127" s="257"/>
      <c r="D127" s="236"/>
      <c r="E127" s="236"/>
      <c r="F127" s="269"/>
      <c r="G127" s="221"/>
      <c r="H127" s="270"/>
    </row>
    <row r="128" spans="2:8" hidden="1" x14ac:dyDescent="0.25">
      <c r="B128" s="256"/>
      <c r="C128" s="257"/>
      <c r="D128" s="236"/>
      <c r="E128" s="236"/>
      <c r="F128" s="269"/>
      <c r="G128" s="221"/>
      <c r="H128" s="270"/>
    </row>
    <row r="129" spans="2:8" hidden="1" x14ac:dyDescent="0.25">
      <c r="B129" s="256"/>
      <c r="C129" s="257"/>
      <c r="D129" s="236"/>
      <c r="E129" s="236"/>
      <c r="F129" s="269"/>
      <c r="G129" s="221"/>
      <c r="H129" s="270"/>
    </row>
    <row r="130" spans="2:8" hidden="1" x14ac:dyDescent="0.25">
      <c r="B130" s="256"/>
      <c r="C130" s="257"/>
      <c r="D130" s="236"/>
      <c r="E130" s="236"/>
      <c r="F130" s="269"/>
      <c r="G130" s="221"/>
      <c r="H130" s="270"/>
    </row>
    <row r="131" spans="2:8" hidden="1" x14ac:dyDescent="0.25">
      <c r="B131" s="256"/>
      <c r="C131" s="257"/>
      <c r="D131" s="236"/>
      <c r="E131" s="236"/>
      <c r="F131" s="269"/>
      <c r="G131" s="221"/>
      <c r="H131" s="270"/>
    </row>
    <row r="132" spans="2:8" hidden="1" x14ac:dyDescent="0.25">
      <c r="B132" s="256"/>
      <c r="C132" s="257"/>
      <c r="D132" s="236"/>
      <c r="E132" s="236"/>
      <c r="F132" s="269"/>
      <c r="G132" s="221"/>
      <c r="H132" s="270"/>
    </row>
    <row r="133" spans="2:8" hidden="1" x14ac:dyDescent="0.25">
      <c r="B133" s="256"/>
      <c r="C133" s="257"/>
      <c r="D133" s="236"/>
      <c r="E133" s="236"/>
      <c r="F133" s="269"/>
      <c r="G133" s="221"/>
      <c r="H133" s="270"/>
    </row>
    <row r="134" spans="2:8" hidden="1" x14ac:dyDescent="0.25">
      <c r="B134" s="256"/>
      <c r="C134" s="257"/>
      <c r="D134" s="236"/>
      <c r="E134" s="236"/>
      <c r="F134" s="269"/>
      <c r="G134" s="221"/>
      <c r="H134" s="270"/>
    </row>
    <row r="135" spans="2:8" hidden="1" x14ac:dyDescent="0.25">
      <c r="B135" s="256"/>
      <c r="C135" s="257"/>
      <c r="D135" s="236"/>
      <c r="E135" s="236"/>
      <c r="F135" s="269"/>
      <c r="G135" s="221"/>
      <c r="H135" s="270"/>
    </row>
    <row r="136" spans="2:8" hidden="1" x14ac:dyDescent="0.25">
      <c r="B136" s="256"/>
      <c r="C136" s="257"/>
      <c r="D136" s="236"/>
      <c r="E136" s="236"/>
      <c r="F136" s="269"/>
      <c r="G136" s="221"/>
      <c r="H136" s="270"/>
    </row>
    <row r="137" spans="2:8" hidden="1" x14ac:dyDescent="0.25">
      <c r="B137" s="256"/>
      <c r="C137" s="257"/>
      <c r="D137" s="236"/>
      <c r="E137" s="236"/>
      <c r="F137" s="269"/>
      <c r="G137" s="221"/>
      <c r="H137" s="270"/>
    </row>
    <row r="138" spans="2:8" hidden="1" x14ac:dyDescent="0.25">
      <c r="B138" s="256"/>
      <c r="C138" s="257"/>
      <c r="D138" s="236"/>
      <c r="E138" s="236"/>
      <c r="F138" s="269"/>
      <c r="G138" s="221"/>
      <c r="H138" s="270"/>
    </row>
    <row r="139" spans="2:8" hidden="1" x14ac:dyDescent="0.25">
      <c r="B139" s="256"/>
      <c r="C139" s="257"/>
      <c r="D139" s="236"/>
      <c r="E139" s="236"/>
      <c r="F139" s="269"/>
      <c r="G139" s="221"/>
      <c r="H139" s="270"/>
    </row>
    <row r="140" spans="2:8" hidden="1" x14ac:dyDescent="0.25">
      <c r="B140" s="256"/>
      <c r="C140" s="257"/>
      <c r="D140" s="236"/>
      <c r="E140" s="236"/>
      <c r="F140" s="269"/>
      <c r="G140" s="221"/>
      <c r="H140" s="270"/>
    </row>
    <row r="141" spans="2:8" hidden="1" x14ac:dyDescent="0.25">
      <c r="B141" s="256"/>
      <c r="C141" s="257"/>
      <c r="D141" s="236"/>
      <c r="E141" s="236"/>
      <c r="F141" s="269"/>
      <c r="G141" s="221"/>
      <c r="H141" s="270"/>
    </row>
    <row r="142" spans="2:8" hidden="1" x14ac:dyDescent="0.25">
      <c r="B142" s="256"/>
      <c r="C142" s="257"/>
      <c r="D142" s="236"/>
      <c r="E142" s="236"/>
      <c r="F142" s="269"/>
      <c r="G142" s="221"/>
      <c r="H142" s="270"/>
    </row>
    <row r="143" spans="2:8" hidden="1" x14ac:dyDescent="0.25">
      <c r="B143" s="256"/>
      <c r="C143" s="257"/>
      <c r="D143" s="236"/>
      <c r="E143" s="236"/>
      <c r="F143" s="269"/>
      <c r="G143" s="221"/>
      <c r="H143" s="270"/>
    </row>
    <row r="144" spans="2:8" hidden="1" x14ac:dyDescent="0.25">
      <c r="B144" s="256"/>
      <c r="C144" s="257"/>
      <c r="D144" s="236"/>
      <c r="E144" s="236"/>
      <c r="F144" s="269"/>
      <c r="G144" s="221"/>
      <c r="H144" s="270"/>
    </row>
    <row r="145" spans="2:8" hidden="1" x14ac:dyDescent="0.25">
      <c r="B145" s="256"/>
      <c r="C145" s="257"/>
      <c r="D145" s="236"/>
      <c r="E145" s="236"/>
      <c r="F145" s="269"/>
      <c r="G145" s="221"/>
      <c r="H145" s="270"/>
    </row>
    <row r="146" spans="2:8" hidden="1" x14ac:dyDescent="0.25">
      <c r="B146" s="256"/>
      <c r="C146" s="257"/>
      <c r="D146" s="236"/>
      <c r="E146" s="236"/>
      <c r="F146" s="269"/>
      <c r="G146" s="221"/>
      <c r="H146" s="270"/>
    </row>
    <row r="147" spans="2:8" hidden="1" x14ac:dyDescent="0.25">
      <c r="B147" s="256"/>
      <c r="C147" s="257"/>
      <c r="D147" s="236"/>
      <c r="E147" s="236"/>
      <c r="F147" s="269"/>
      <c r="G147" s="221"/>
      <c r="H147" s="270"/>
    </row>
    <row r="148" spans="2:8" hidden="1" x14ac:dyDescent="0.25">
      <c r="B148" s="256"/>
      <c r="C148" s="257"/>
      <c r="D148" s="236"/>
      <c r="E148" s="236"/>
      <c r="F148" s="269"/>
      <c r="G148" s="221"/>
      <c r="H148" s="270"/>
    </row>
    <row r="149" spans="2:8" hidden="1" x14ac:dyDescent="0.25">
      <c r="B149" s="256"/>
      <c r="C149" s="257"/>
      <c r="D149" s="236"/>
      <c r="E149" s="236"/>
      <c r="F149" s="269"/>
      <c r="G149" s="221"/>
      <c r="H149" s="270"/>
    </row>
    <row r="150" spans="2:8" hidden="1" x14ac:dyDescent="0.25">
      <c r="B150" s="256"/>
      <c r="C150" s="257"/>
      <c r="D150" s="236"/>
      <c r="E150" s="236"/>
      <c r="F150" s="269"/>
      <c r="G150" s="221"/>
      <c r="H150" s="270"/>
    </row>
    <row r="151" spans="2:8" hidden="1" x14ac:dyDescent="0.25">
      <c r="B151" s="256"/>
      <c r="C151" s="257"/>
      <c r="D151" s="236"/>
      <c r="E151" s="236"/>
      <c r="F151" s="269"/>
      <c r="G151" s="221"/>
      <c r="H151" s="270"/>
    </row>
    <row r="152" spans="2:8" hidden="1" x14ac:dyDescent="0.25">
      <c r="B152" s="256"/>
      <c r="C152" s="257"/>
      <c r="D152" s="236"/>
      <c r="E152" s="236"/>
      <c r="F152" s="269"/>
      <c r="G152" s="221"/>
      <c r="H152" s="270"/>
    </row>
    <row r="153" spans="2:8" hidden="1" x14ac:dyDescent="0.25">
      <c r="B153" s="256"/>
      <c r="C153" s="257"/>
      <c r="D153" s="236"/>
      <c r="E153" s="236"/>
      <c r="F153" s="269"/>
      <c r="G153" s="221"/>
      <c r="H153" s="270"/>
    </row>
    <row r="154" spans="2:8" hidden="1" x14ac:dyDescent="0.25">
      <c r="B154" s="256"/>
      <c r="C154" s="257"/>
      <c r="D154" s="236"/>
      <c r="E154" s="236"/>
      <c r="F154" s="269"/>
      <c r="G154" s="221"/>
      <c r="H154" s="270"/>
    </row>
    <row r="155" spans="2:8" hidden="1" x14ac:dyDescent="0.25">
      <c r="B155" s="256"/>
      <c r="C155" s="257"/>
      <c r="D155" s="236"/>
      <c r="E155" s="236"/>
      <c r="F155" s="269"/>
      <c r="G155" s="221"/>
      <c r="H155" s="270"/>
    </row>
    <row r="156" spans="2:8" hidden="1" x14ac:dyDescent="0.25">
      <c r="B156" s="256"/>
      <c r="C156" s="257"/>
      <c r="D156" s="236"/>
      <c r="E156" s="236"/>
      <c r="F156" s="269"/>
      <c r="G156" s="221"/>
      <c r="H156" s="270"/>
    </row>
    <row r="157" spans="2:8" hidden="1" x14ac:dyDescent="0.25">
      <c r="B157" s="256"/>
      <c r="C157" s="257"/>
      <c r="D157" s="236"/>
      <c r="E157" s="236"/>
      <c r="F157" s="269"/>
      <c r="G157" s="221"/>
      <c r="H157" s="270"/>
    </row>
    <row r="158" spans="2:8" hidden="1" x14ac:dyDescent="0.25">
      <c r="B158" s="256"/>
      <c r="C158" s="257"/>
      <c r="D158" s="236"/>
      <c r="E158" s="236"/>
      <c r="F158" s="269"/>
      <c r="G158" s="221"/>
      <c r="H158" s="270"/>
    </row>
    <row r="159" spans="2:8" hidden="1" x14ac:dyDescent="0.25">
      <c r="B159" s="256"/>
      <c r="C159" s="257"/>
      <c r="D159" s="236"/>
      <c r="E159" s="236"/>
      <c r="F159" s="269"/>
      <c r="G159" s="221"/>
      <c r="H159" s="270"/>
    </row>
    <row r="160" spans="2:8" hidden="1" x14ac:dyDescent="0.25">
      <c r="B160" s="256"/>
      <c r="C160" s="257"/>
      <c r="D160" s="236"/>
      <c r="E160" s="236"/>
      <c r="F160" s="269"/>
      <c r="G160" s="221"/>
      <c r="H160" s="270"/>
    </row>
    <row r="161" spans="2:8" hidden="1" x14ac:dyDescent="0.25">
      <c r="B161" s="256"/>
      <c r="C161" s="257"/>
      <c r="D161" s="236"/>
      <c r="E161" s="236"/>
      <c r="F161" s="269"/>
      <c r="G161" s="221"/>
      <c r="H161" s="270"/>
    </row>
    <row r="162" spans="2:8" hidden="1" x14ac:dyDescent="0.25">
      <c r="B162" s="256"/>
      <c r="C162" s="257"/>
      <c r="D162" s="236"/>
      <c r="E162" s="236"/>
      <c r="F162" s="269"/>
      <c r="G162" s="221"/>
      <c r="H162" s="270"/>
    </row>
    <row r="163" spans="2:8" hidden="1" x14ac:dyDescent="0.25">
      <c r="B163" s="256"/>
      <c r="C163" s="257"/>
      <c r="D163" s="236"/>
      <c r="E163" s="236"/>
      <c r="F163" s="269"/>
      <c r="G163" s="221"/>
      <c r="H163" s="270"/>
    </row>
    <row r="164" spans="2:8" hidden="1" x14ac:dyDescent="0.25">
      <c r="B164" s="256"/>
      <c r="C164" s="257"/>
      <c r="D164" s="236"/>
      <c r="E164" s="236"/>
      <c r="F164" s="269"/>
      <c r="G164" s="221"/>
      <c r="H164" s="270"/>
    </row>
    <row r="165" spans="2:8" hidden="1" x14ac:dyDescent="0.25">
      <c r="B165" s="256"/>
      <c r="C165" s="257"/>
      <c r="D165" s="236"/>
      <c r="E165" s="236"/>
      <c r="F165" s="269"/>
      <c r="G165" s="221"/>
      <c r="H165" s="270"/>
    </row>
    <row r="166" spans="2:8" hidden="1" x14ac:dyDescent="0.25">
      <c r="B166" s="256"/>
      <c r="C166" s="257"/>
      <c r="D166" s="236"/>
      <c r="E166" s="236"/>
      <c r="F166" s="269"/>
      <c r="G166" s="221"/>
      <c r="H166" s="270"/>
    </row>
    <row r="167" spans="2:8" hidden="1" x14ac:dyDescent="0.25">
      <c r="B167" s="256"/>
      <c r="C167" s="257"/>
      <c r="D167" s="236"/>
      <c r="E167" s="236"/>
      <c r="F167" s="269"/>
      <c r="G167" s="221"/>
      <c r="H167" s="270"/>
    </row>
    <row r="168" spans="2:8" hidden="1" x14ac:dyDescent="0.25">
      <c r="B168" s="256"/>
      <c r="C168" s="257"/>
      <c r="D168" s="236"/>
      <c r="E168" s="236"/>
      <c r="F168" s="269"/>
      <c r="G168" s="221"/>
      <c r="H168" s="270"/>
    </row>
    <row r="169" spans="2:8" hidden="1" x14ac:dyDescent="0.25">
      <c r="B169" s="256"/>
      <c r="C169" s="257"/>
      <c r="D169" s="236"/>
      <c r="E169" s="236"/>
      <c r="F169" s="269"/>
      <c r="G169" s="221"/>
      <c r="H169" s="270"/>
    </row>
    <row r="170" spans="2:8" hidden="1" x14ac:dyDescent="0.25">
      <c r="B170" s="256"/>
      <c r="C170" s="257"/>
      <c r="D170" s="236"/>
      <c r="E170" s="236"/>
      <c r="F170" s="269"/>
      <c r="G170" s="221"/>
      <c r="H170" s="270"/>
    </row>
    <row r="171" spans="2:8" hidden="1" x14ac:dyDescent="0.25">
      <c r="B171" s="256"/>
      <c r="C171" s="257"/>
      <c r="D171" s="236"/>
      <c r="E171" s="236"/>
      <c r="F171" s="269"/>
      <c r="G171" s="221"/>
      <c r="H171" s="270"/>
    </row>
    <row r="172" spans="2:8" hidden="1" x14ac:dyDescent="0.25">
      <c r="B172" s="256"/>
      <c r="C172" s="257"/>
      <c r="D172" s="236"/>
      <c r="E172" s="236"/>
      <c r="F172" s="269"/>
      <c r="G172" s="221"/>
      <c r="H172" s="270"/>
    </row>
    <row r="173" spans="2:8" hidden="1" x14ac:dyDescent="0.25">
      <c r="B173" s="256"/>
      <c r="C173" s="257"/>
      <c r="D173" s="236"/>
      <c r="E173" s="236"/>
      <c r="F173" s="269"/>
      <c r="G173" s="221"/>
      <c r="H173" s="270"/>
    </row>
    <row r="174" spans="2:8" hidden="1" x14ac:dyDescent="0.25">
      <c r="B174" s="256"/>
      <c r="C174" s="257"/>
      <c r="D174" s="236"/>
      <c r="E174" s="236"/>
      <c r="F174" s="269"/>
      <c r="G174" s="221"/>
      <c r="H174" s="270"/>
    </row>
    <row r="175" spans="2:8" hidden="1" x14ac:dyDescent="0.25">
      <c r="B175" s="256"/>
      <c r="C175" s="257"/>
      <c r="D175" s="236"/>
      <c r="E175" s="236"/>
      <c r="F175" s="269"/>
      <c r="G175" s="221"/>
      <c r="H175" s="270"/>
    </row>
    <row r="176" spans="2:8" hidden="1" x14ac:dyDescent="0.25">
      <c r="B176" s="256"/>
      <c r="C176" s="257"/>
      <c r="D176" s="236"/>
      <c r="E176" s="236"/>
      <c r="F176" s="269"/>
      <c r="G176" s="221"/>
      <c r="H176" s="270"/>
    </row>
    <row r="177" spans="2:8" hidden="1" x14ac:dyDescent="0.25">
      <c r="B177" s="256"/>
      <c r="C177" s="257"/>
      <c r="D177" s="236"/>
      <c r="E177" s="236"/>
      <c r="F177" s="269"/>
      <c r="G177" s="221"/>
      <c r="H177" s="270"/>
    </row>
    <row r="178" spans="2:8" hidden="1" x14ac:dyDescent="0.25">
      <c r="B178" s="256"/>
      <c r="C178" s="257"/>
      <c r="D178" s="236"/>
      <c r="E178" s="236"/>
      <c r="F178" s="269"/>
      <c r="G178" s="221"/>
      <c r="H178" s="270"/>
    </row>
    <row r="179" spans="2:8" hidden="1" x14ac:dyDescent="0.25">
      <c r="B179" s="256"/>
      <c r="C179" s="257"/>
      <c r="D179" s="236"/>
      <c r="E179" s="236"/>
      <c r="F179" s="269"/>
      <c r="G179" s="221"/>
      <c r="H179" s="270"/>
    </row>
    <row r="180" spans="2:8" hidden="1" x14ac:dyDescent="0.25">
      <c r="B180" s="256"/>
      <c r="C180" s="257"/>
      <c r="D180" s="236"/>
      <c r="E180" s="236"/>
      <c r="F180" s="269"/>
      <c r="G180" s="221"/>
      <c r="H180" s="270"/>
    </row>
    <row r="181" spans="2:8" hidden="1" x14ac:dyDescent="0.25">
      <c r="B181" s="256"/>
      <c r="C181" s="257"/>
      <c r="D181" s="236"/>
      <c r="E181" s="236"/>
      <c r="F181" s="269"/>
      <c r="G181" s="221"/>
      <c r="H181" s="270"/>
    </row>
    <row r="182" spans="2:8" hidden="1" x14ac:dyDescent="0.25">
      <c r="B182" s="256"/>
      <c r="C182" s="257"/>
      <c r="D182" s="236"/>
      <c r="E182" s="236"/>
      <c r="F182" s="269"/>
      <c r="G182" s="221"/>
      <c r="H182" s="270"/>
    </row>
    <row r="183" spans="2:8" hidden="1" x14ac:dyDescent="0.25">
      <c r="B183" s="256"/>
      <c r="C183" s="257"/>
      <c r="D183" s="236"/>
      <c r="E183" s="236"/>
      <c r="F183" s="269"/>
      <c r="G183" s="221"/>
      <c r="H183" s="270"/>
    </row>
    <row r="184" spans="2:8" hidden="1" x14ac:dyDescent="0.25">
      <c r="B184" s="256"/>
      <c r="C184" s="257"/>
      <c r="D184" s="236"/>
      <c r="E184" s="236"/>
      <c r="F184" s="269"/>
      <c r="G184" s="221"/>
      <c r="H184" s="270"/>
    </row>
    <row r="185" spans="2:8" hidden="1" x14ac:dyDescent="0.25">
      <c r="B185" s="256"/>
      <c r="C185" s="257"/>
      <c r="D185" s="236"/>
      <c r="E185" s="236"/>
      <c r="F185" s="269"/>
      <c r="G185" s="221"/>
      <c r="H185" s="270"/>
    </row>
    <row r="186" spans="2:8" hidden="1" x14ac:dyDescent="0.25">
      <c r="B186" s="256"/>
      <c r="C186" s="257"/>
      <c r="D186" s="236"/>
      <c r="E186" s="236"/>
      <c r="F186" s="269"/>
      <c r="G186" s="221"/>
      <c r="H186" s="270"/>
    </row>
    <row r="187" spans="2:8" hidden="1" x14ac:dyDescent="0.25">
      <c r="B187" s="256"/>
      <c r="C187" s="257"/>
      <c r="D187" s="236"/>
      <c r="E187" s="236"/>
      <c r="F187" s="269"/>
      <c r="G187" s="221"/>
      <c r="H187" s="270"/>
    </row>
    <row r="188" spans="2:8" hidden="1" x14ac:dyDescent="0.25">
      <c r="B188" s="256"/>
      <c r="C188" s="257"/>
      <c r="D188" s="236"/>
      <c r="E188" s="236"/>
      <c r="F188" s="269"/>
      <c r="G188" s="221"/>
      <c r="H188" s="270"/>
    </row>
    <row r="189" spans="2:8" hidden="1" x14ac:dyDescent="0.25">
      <c r="B189" s="256"/>
      <c r="C189" s="257"/>
      <c r="D189" s="236"/>
      <c r="E189" s="236"/>
      <c r="F189" s="269"/>
      <c r="G189" s="221"/>
      <c r="H189" s="270"/>
    </row>
    <row r="190" spans="2:8" hidden="1" x14ac:dyDescent="0.25">
      <c r="B190" s="256"/>
      <c r="C190" s="257"/>
      <c r="D190" s="236"/>
      <c r="E190" s="236"/>
      <c r="F190" s="269"/>
      <c r="G190" s="221"/>
      <c r="H190" s="270"/>
    </row>
    <row r="191" spans="2:8" hidden="1" x14ac:dyDescent="0.25">
      <c r="B191" s="256"/>
      <c r="C191" s="257"/>
      <c r="D191" s="236"/>
      <c r="E191" s="236"/>
      <c r="F191" s="269"/>
      <c r="G191" s="221"/>
      <c r="H191" s="270"/>
    </row>
    <row r="192" spans="2:8" x14ac:dyDescent="0.25">
      <c r="B192" s="287"/>
      <c r="C192" s="288"/>
      <c r="D192" s="289"/>
      <c r="E192" s="287"/>
      <c r="F192" s="290"/>
      <c r="G192" s="291"/>
      <c r="H192" s="290"/>
    </row>
    <row r="193" spans="2:8" x14ac:dyDescent="0.25">
      <c r="B193" s="287"/>
      <c r="C193" s="288"/>
      <c r="D193" s="289"/>
      <c r="E193" s="287"/>
      <c r="F193" s="290"/>
      <c r="G193" s="291"/>
      <c r="H193" s="290"/>
    </row>
    <row r="194" spans="2:8" x14ac:dyDescent="0.25">
      <c r="B194" s="287"/>
      <c r="C194" s="292"/>
      <c r="D194" s="287"/>
      <c r="E194" s="287"/>
      <c r="F194" s="290"/>
      <c r="G194" s="291"/>
      <c r="H194" s="290"/>
    </row>
    <row r="195" spans="2:8" x14ac:dyDescent="0.25">
      <c r="B195" s="287"/>
      <c r="C195" s="287"/>
      <c r="D195" s="287"/>
      <c r="E195" s="287"/>
      <c r="F195" s="290"/>
      <c r="G195" s="291"/>
      <c r="H195" s="290"/>
    </row>
    <row r="196" spans="2:8" x14ac:dyDescent="0.25">
      <c r="B196" s="287"/>
      <c r="C196" s="287"/>
      <c r="D196" s="287"/>
      <c r="E196" s="287"/>
      <c r="F196" s="290"/>
      <c r="G196" s="291"/>
      <c r="H196" s="290"/>
    </row>
    <row r="197" spans="2:8" x14ac:dyDescent="0.25">
      <c r="B197" s="287"/>
      <c r="C197" s="287"/>
      <c r="D197" s="287"/>
      <c r="E197" s="287"/>
      <c r="F197" s="290"/>
      <c r="G197" s="291"/>
      <c r="H197" s="290"/>
    </row>
    <row r="198" spans="2:8" x14ac:dyDescent="0.25">
      <c r="B198" s="287"/>
      <c r="C198" s="287"/>
      <c r="D198" s="287"/>
      <c r="E198" s="287"/>
      <c r="F198" s="290"/>
      <c r="G198" s="291"/>
      <c r="H198" s="290"/>
    </row>
    <row r="199" spans="2:8" x14ac:dyDescent="0.25">
      <c r="B199" s="287"/>
      <c r="C199" s="287"/>
      <c r="D199" s="289"/>
      <c r="E199" s="287"/>
      <c r="F199" s="290"/>
      <c r="G199" s="291"/>
      <c r="H199" s="290"/>
    </row>
    <row r="200" spans="2:8" x14ac:dyDescent="0.25">
      <c r="B200" s="287"/>
      <c r="C200" s="287"/>
      <c r="D200" s="289"/>
      <c r="E200" s="287"/>
      <c r="F200" s="290"/>
      <c r="G200" s="291"/>
      <c r="H200" s="290"/>
    </row>
    <row r="201" spans="2:8" x14ac:dyDescent="0.25">
      <c r="B201" s="287"/>
      <c r="C201" s="287"/>
      <c r="D201" s="289"/>
      <c r="E201" s="287"/>
      <c r="F201" s="290"/>
      <c r="G201" s="291"/>
      <c r="H201" s="290"/>
    </row>
    <row r="202" spans="2:8" x14ac:dyDescent="0.25">
      <c r="B202" s="287"/>
      <c r="C202" s="287"/>
      <c r="D202" s="289"/>
      <c r="E202" s="287"/>
      <c r="F202" s="290"/>
      <c r="G202" s="291"/>
      <c r="H202" s="290"/>
    </row>
    <row r="203" spans="2:8" x14ac:dyDescent="0.25">
      <c r="B203" s="287"/>
      <c r="C203" s="287"/>
      <c r="D203" s="287"/>
      <c r="E203" s="287"/>
      <c r="F203" s="290"/>
      <c r="G203" s="291"/>
      <c r="H203" s="290"/>
    </row>
    <row r="204" spans="2:8" x14ac:dyDescent="0.25">
      <c r="B204" s="287"/>
      <c r="C204" s="287"/>
      <c r="D204" s="287"/>
      <c r="E204" s="287"/>
      <c r="F204" s="290"/>
      <c r="G204" s="291"/>
      <c r="H204" s="290"/>
    </row>
    <row r="205" spans="2:8" x14ac:dyDescent="0.25">
      <c r="B205" s="287"/>
      <c r="C205" s="287"/>
      <c r="D205" s="287"/>
      <c r="E205" s="287"/>
      <c r="F205" s="290"/>
      <c r="G205" s="291"/>
      <c r="H205" s="290"/>
    </row>
    <row r="206" spans="2:8" x14ac:dyDescent="0.25">
      <c r="B206" s="287"/>
      <c r="C206" s="287"/>
      <c r="D206" s="287"/>
      <c r="E206" s="287"/>
      <c r="F206" s="290"/>
      <c r="G206" s="291"/>
      <c r="H206" s="290"/>
    </row>
    <row r="207" spans="2:8" x14ac:dyDescent="0.25">
      <c r="B207" s="287"/>
      <c r="C207" s="287"/>
      <c r="D207" s="287"/>
      <c r="E207" s="287"/>
      <c r="F207" s="290"/>
      <c r="G207" s="291"/>
      <c r="H207" s="290"/>
    </row>
    <row r="208" spans="2:8" x14ac:dyDescent="0.25">
      <c r="B208" s="287"/>
      <c r="C208" s="287"/>
      <c r="D208" s="287"/>
      <c r="E208" s="287"/>
      <c r="F208" s="290"/>
      <c r="G208" s="291"/>
      <c r="H208" s="290"/>
    </row>
    <row r="209" spans="2:8" x14ac:dyDescent="0.25">
      <c r="B209" s="287"/>
      <c r="C209" s="287"/>
      <c r="D209" s="287"/>
      <c r="E209" s="287"/>
      <c r="F209" s="290"/>
      <c r="G209" s="291"/>
      <c r="H209" s="290"/>
    </row>
    <row r="210" spans="2:8" x14ac:dyDescent="0.25">
      <c r="B210" s="287"/>
      <c r="C210" s="287"/>
      <c r="D210" s="287"/>
      <c r="E210" s="287"/>
      <c r="F210" s="290"/>
      <c r="G210" s="291"/>
      <c r="H210" s="290"/>
    </row>
    <row r="211" spans="2:8" x14ac:dyDescent="0.25">
      <c r="B211" s="287"/>
      <c r="C211" s="287"/>
      <c r="D211" s="287"/>
      <c r="E211" s="287"/>
      <c r="F211" s="290"/>
      <c r="G211" s="291"/>
      <c r="H211" s="290"/>
    </row>
    <row r="212" spans="2:8" hidden="1" x14ac:dyDescent="0.25">
      <c r="B212" s="287"/>
      <c r="C212" s="287"/>
      <c r="D212" s="287"/>
      <c r="E212" s="287"/>
      <c r="F212" s="290"/>
      <c r="G212" s="291"/>
      <c r="H212" s="290"/>
    </row>
    <row r="213" spans="2:8" hidden="1" x14ac:dyDescent="0.25">
      <c r="B213" s="287"/>
      <c r="C213" s="287"/>
      <c r="D213" s="287"/>
      <c r="E213" s="287"/>
      <c r="F213" s="290"/>
      <c r="G213" s="291"/>
      <c r="H213" s="290"/>
    </row>
    <row r="214" spans="2:8" hidden="1" x14ac:dyDescent="0.25">
      <c r="B214" s="287"/>
      <c r="C214" s="287"/>
      <c r="D214" s="287"/>
      <c r="E214" s="287"/>
      <c r="F214" s="290"/>
      <c r="G214" s="291"/>
      <c r="H214" s="290"/>
    </row>
    <row r="215" spans="2:8" hidden="1" x14ac:dyDescent="0.25">
      <c r="B215" s="287"/>
      <c r="C215" s="287"/>
      <c r="D215" s="287"/>
      <c r="E215" s="287"/>
      <c r="F215" s="290"/>
      <c r="G215" s="291"/>
      <c r="H215" s="290"/>
    </row>
    <row r="216" spans="2:8" hidden="1" x14ac:dyDescent="0.25">
      <c r="B216" s="287"/>
      <c r="C216" s="287"/>
      <c r="D216" s="287"/>
      <c r="E216" s="287"/>
      <c r="F216" s="290"/>
      <c r="G216" s="291"/>
      <c r="H216" s="290"/>
    </row>
    <row r="217" spans="2:8" hidden="1" x14ac:dyDescent="0.25">
      <c r="B217" s="287"/>
      <c r="C217" s="287"/>
      <c r="D217" s="287"/>
      <c r="E217" s="287"/>
      <c r="F217" s="290"/>
      <c r="G217" s="291"/>
      <c r="H217" s="290"/>
    </row>
    <row r="218" spans="2:8" hidden="1" x14ac:dyDescent="0.25">
      <c r="B218" s="287"/>
      <c r="C218" s="287"/>
      <c r="D218" s="287"/>
      <c r="E218" s="287"/>
      <c r="F218" s="290"/>
      <c r="G218" s="291"/>
      <c r="H218" s="290"/>
    </row>
    <row r="219" spans="2:8" hidden="1" x14ac:dyDescent="0.25">
      <c r="B219" s="287"/>
      <c r="C219" s="287"/>
      <c r="D219" s="287"/>
      <c r="E219" s="287"/>
      <c r="F219" s="290"/>
      <c r="G219" s="291"/>
      <c r="H219" s="290"/>
    </row>
    <row r="220" spans="2:8" hidden="1" x14ac:dyDescent="0.25">
      <c r="B220" s="287"/>
      <c r="C220" s="287"/>
      <c r="D220" s="287"/>
      <c r="E220" s="287"/>
      <c r="F220" s="290"/>
      <c r="G220" s="291"/>
      <c r="H220" s="290"/>
    </row>
    <row r="221" spans="2:8" hidden="1" x14ac:dyDescent="0.25">
      <c r="B221" s="287"/>
      <c r="C221" s="287"/>
      <c r="D221" s="287"/>
      <c r="E221" s="287"/>
      <c r="F221" s="290"/>
      <c r="G221" s="291"/>
      <c r="H221" s="290"/>
    </row>
    <row r="222" spans="2:8" hidden="1" x14ac:dyDescent="0.25">
      <c r="B222" s="287"/>
      <c r="C222" s="287"/>
      <c r="D222" s="287"/>
      <c r="E222" s="287"/>
      <c r="F222" s="290"/>
      <c r="G222" s="291"/>
      <c r="H222" s="290"/>
    </row>
    <row r="223" spans="2:8" hidden="1" x14ac:dyDescent="0.25">
      <c r="B223" s="287"/>
      <c r="C223" s="287"/>
      <c r="D223" s="287"/>
      <c r="E223" s="287"/>
      <c r="F223" s="290"/>
      <c r="G223" s="291"/>
      <c r="H223" s="290"/>
    </row>
    <row r="224" spans="2:8" hidden="1" x14ac:dyDescent="0.25">
      <c r="B224" s="287"/>
      <c r="C224" s="287"/>
      <c r="D224" s="287"/>
      <c r="E224" s="287"/>
      <c r="F224" s="290"/>
      <c r="G224" s="291"/>
      <c r="H224" s="290"/>
    </row>
    <row r="225" spans="2:8" hidden="1" x14ac:dyDescent="0.25">
      <c r="B225" s="287"/>
      <c r="C225" s="287"/>
      <c r="D225" s="287"/>
      <c r="E225" s="287"/>
      <c r="F225" s="290"/>
      <c r="G225" s="291"/>
      <c r="H225" s="290"/>
    </row>
    <row r="226" spans="2:8" hidden="1" x14ac:dyDescent="0.25">
      <c r="B226" s="287"/>
      <c r="C226" s="287"/>
      <c r="D226" s="287"/>
      <c r="E226" s="287"/>
      <c r="F226" s="290"/>
      <c r="G226" s="291"/>
      <c r="H226" s="290"/>
    </row>
    <row r="227" spans="2:8" hidden="1" x14ac:dyDescent="0.25">
      <c r="B227" s="287"/>
      <c r="C227" s="287"/>
      <c r="D227" s="287"/>
      <c r="E227" s="287"/>
      <c r="F227" s="290"/>
      <c r="G227" s="291"/>
      <c r="H227" s="290"/>
    </row>
    <row r="228" spans="2:8" hidden="1" x14ac:dyDescent="0.25">
      <c r="B228" s="287"/>
      <c r="C228" s="287"/>
      <c r="D228" s="287"/>
      <c r="E228" s="287"/>
      <c r="F228" s="290"/>
      <c r="G228" s="291"/>
      <c r="H228" s="290"/>
    </row>
    <row r="229" spans="2:8" hidden="1" x14ac:dyDescent="0.25">
      <c r="B229" s="287"/>
      <c r="C229" s="287"/>
      <c r="D229" s="287"/>
      <c r="E229" s="287"/>
      <c r="F229" s="290"/>
      <c r="G229" s="291"/>
      <c r="H229" s="290"/>
    </row>
    <row r="230" spans="2:8" hidden="1" x14ac:dyDescent="0.25">
      <c r="B230" s="287"/>
      <c r="C230" s="287"/>
      <c r="D230" s="287"/>
      <c r="E230" s="287"/>
      <c r="F230" s="290"/>
      <c r="G230" s="291"/>
      <c r="H230" s="290"/>
    </row>
    <row r="231" spans="2:8" hidden="1" x14ac:dyDescent="0.25">
      <c r="B231" s="287"/>
      <c r="C231" s="287"/>
      <c r="D231" s="287"/>
      <c r="E231" s="287"/>
      <c r="F231" s="290"/>
      <c r="G231" s="291"/>
      <c r="H231" s="290"/>
    </row>
    <row r="232" spans="2:8" hidden="1" x14ac:dyDescent="0.25">
      <c r="B232" s="287"/>
      <c r="C232" s="287"/>
      <c r="D232" s="287"/>
      <c r="E232" s="287"/>
      <c r="F232" s="290"/>
      <c r="G232" s="291"/>
      <c r="H232" s="290"/>
    </row>
    <row r="233" spans="2:8" hidden="1" x14ac:dyDescent="0.25">
      <c r="B233" s="287"/>
      <c r="C233" s="287"/>
      <c r="D233" s="287"/>
      <c r="E233" s="287"/>
      <c r="F233" s="290"/>
      <c r="G233" s="291"/>
      <c r="H233" s="290"/>
    </row>
    <row r="234" spans="2:8" hidden="1" x14ac:dyDescent="0.25">
      <c r="B234" s="287"/>
      <c r="C234" s="287"/>
      <c r="D234" s="287"/>
      <c r="E234" s="287"/>
      <c r="F234" s="290"/>
      <c r="G234" s="291"/>
      <c r="H234" s="290"/>
    </row>
    <row r="235" spans="2:8" hidden="1" x14ac:dyDescent="0.25">
      <c r="B235" s="287"/>
      <c r="C235" s="287"/>
      <c r="D235" s="287"/>
      <c r="E235" s="287"/>
      <c r="F235" s="290"/>
      <c r="G235" s="291"/>
      <c r="H235" s="290"/>
    </row>
    <row r="236" spans="2:8" hidden="1" x14ac:dyDescent="0.25">
      <c r="B236" s="287"/>
      <c r="C236" s="287"/>
      <c r="D236" s="287"/>
      <c r="E236" s="287"/>
      <c r="F236" s="290"/>
      <c r="G236" s="291"/>
      <c r="H236" s="290"/>
    </row>
    <row r="237" spans="2:8" hidden="1" x14ac:dyDescent="0.25">
      <c r="B237" s="287"/>
      <c r="C237" s="287"/>
      <c r="D237" s="287"/>
      <c r="E237" s="287"/>
      <c r="F237" s="290"/>
      <c r="G237" s="291"/>
      <c r="H237" s="290"/>
    </row>
    <row r="238" spans="2:8" hidden="1" x14ac:dyDescent="0.25">
      <c r="B238" s="287"/>
      <c r="C238" s="287"/>
      <c r="D238" s="287"/>
      <c r="E238" s="287"/>
      <c r="F238" s="290"/>
      <c r="G238" s="291"/>
      <c r="H238" s="290"/>
    </row>
    <row r="239" spans="2:8" hidden="1" x14ac:dyDescent="0.25">
      <c r="B239" s="287"/>
      <c r="C239" s="287"/>
      <c r="D239" s="287"/>
      <c r="E239" s="287"/>
      <c r="F239" s="290"/>
      <c r="G239" s="291"/>
      <c r="H239" s="290"/>
    </row>
    <row r="240" spans="2:8" hidden="1" x14ac:dyDescent="0.25">
      <c r="B240" s="287"/>
      <c r="C240" s="287"/>
      <c r="D240" s="287"/>
      <c r="E240" s="287"/>
      <c r="F240" s="290"/>
      <c r="G240" s="291"/>
      <c r="H240" s="290"/>
    </row>
    <row r="241" spans="2:8" hidden="1" x14ac:dyDescent="0.25">
      <c r="B241" s="287"/>
      <c r="C241" s="287"/>
      <c r="D241" s="287"/>
      <c r="E241" s="287"/>
      <c r="F241" s="290"/>
      <c r="G241" s="291"/>
      <c r="H241" s="290"/>
    </row>
    <row r="242" spans="2:8" hidden="1" x14ac:dyDescent="0.25">
      <c r="B242" s="287"/>
      <c r="C242" s="287"/>
      <c r="D242" s="287"/>
      <c r="E242" s="287"/>
      <c r="F242" s="290"/>
      <c r="G242" s="291"/>
      <c r="H242" s="290"/>
    </row>
    <row r="243" spans="2:8" hidden="1" x14ac:dyDescent="0.25">
      <c r="B243" s="287"/>
      <c r="C243" s="287"/>
      <c r="D243" s="287"/>
      <c r="E243" s="287"/>
      <c r="F243" s="290"/>
      <c r="G243" s="291"/>
      <c r="H243" s="290"/>
    </row>
    <row r="244" spans="2:8" hidden="1" x14ac:dyDescent="0.25">
      <c r="B244" s="287"/>
      <c r="C244" s="287"/>
      <c r="D244" s="287"/>
      <c r="E244" s="287"/>
      <c r="F244" s="290"/>
      <c r="G244" s="291"/>
      <c r="H244" s="290"/>
    </row>
    <row r="245" spans="2:8" hidden="1" x14ac:dyDescent="0.25">
      <c r="B245" s="287"/>
      <c r="C245" s="287"/>
      <c r="D245" s="287"/>
      <c r="E245" s="287"/>
      <c r="F245" s="290"/>
      <c r="G245" s="291"/>
      <c r="H245" s="290"/>
    </row>
    <row r="246" spans="2:8" hidden="1" x14ac:dyDescent="0.25">
      <c r="B246" s="287"/>
      <c r="C246" s="287"/>
      <c r="D246" s="287"/>
      <c r="E246" s="287"/>
      <c r="F246" s="290"/>
      <c r="G246" s="291"/>
      <c r="H246" s="290"/>
    </row>
    <row r="247" spans="2:8" hidden="1" x14ac:dyDescent="0.25">
      <c r="B247" s="287"/>
      <c r="C247" s="287"/>
      <c r="D247" s="287"/>
      <c r="E247" s="287"/>
      <c r="F247" s="290"/>
      <c r="G247" s="291"/>
      <c r="H247" s="290"/>
    </row>
    <row r="248" spans="2:8" hidden="1" x14ac:dyDescent="0.25">
      <c r="B248" s="287"/>
      <c r="C248" s="287"/>
      <c r="D248" s="287"/>
      <c r="E248" s="287"/>
      <c r="F248" s="290"/>
      <c r="G248" s="291"/>
      <c r="H248" s="290"/>
    </row>
    <row r="249" spans="2:8" hidden="1" x14ac:dyDescent="0.25">
      <c r="B249" s="287"/>
      <c r="C249" s="287"/>
      <c r="D249" s="287"/>
      <c r="E249" s="287"/>
      <c r="F249" s="290"/>
      <c r="G249" s="291"/>
      <c r="H249" s="290"/>
    </row>
    <row r="250" spans="2:8" hidden="1" x14ac:dyDescent="0.25">
      <c r="B250" s="287"/>
      <c r="C250" s="287"/>
      <c r="D250" s="287"/>
      <c r="E250" s="287"/>
      <c r="F250" s="290"/>
      <c r="G250" s="291"/>
      <c r="H250" s="290"/>
    </row>
    <row r="251" spans="2:8" hidden="1" x14ac:dyDescent="0.25">
      <c r="B251" s="287"/>
      <c r="C251" s="287"/>
      <c r="D251" s="287"/>
      <c r="E251" s="287"/>
      <c r="F251" s="290"/>
      <c r="G251" s="291"/>
      <c r="H251" s="290"/>
    </row>
    <row r="252" spans="2:8" hidden="1" x14ac:dyDescent="0.25">
      <c r="B252" s="287"/>
      <c r="C252" s="287"/>
      <c r="D252" s="287"/>
      <c r="E252" s="287"/>
      <c r="F252" s="290"/>
      <c r="G252" s="291"/>
      <c r="H252" s="290"/>
    </row>
    <row r="253" spans="2:8" hidden="1" x14ac:dyDescent="0.25">
      <c r="B253" s="287"/>
      <c r="C253" s="287"/>
      <c r="D253" s="287"/>
      <c r="E253" s="287"/>
      <c r="F253" s="290"/>
      <c r="G253" s="291"/>
      <c r="H253" s="290"/>
    </row>
    <row r="254" spans="2:8" hidden="1" x14ac:dyDescent="0.25">
      <c r="B254" s="287"/>
      <c r="C254" s="287"/>
      <c r="D254" s="287"/>
      <c r="E254" s="287"/>
      <c r="F254" s="290"/>
      <c r="G254" s="291"/>
      <c r="H254" s="290"/>
    </row>
    <row r="255" spans="2:8" hidden="1" x14ac:dyDescent="0.25">
      <c r="B255" s="287"/>
      <c r="C255" s="287"/>
      <c r="D255" s="287"/>
      <c r="E255" s="287"/>
      <c r="F255" s="290"/>
      <c r="G255" s="291"/>
      <c r="H255" s="290"/>
    </row>
    <row r="256" spans="2:8" hidden="1" x14ac:dyDescent="0.25">
      <c r="B256" s="287"/>
      <c r="C256" s="287"/>
      <c r="D256" s="287"/>
      <c r="E256" s="287"/>
      <c r="F256" s="290"/>
      <c r="G256" s="291"/>
      <c r="H256" s="290"/>
    </row>
    <row r="257" spans="2:8" hidden="1" x14ac:dyDescent="0.25">
      <c r="B257" s="287"/>
      <c r="C257" s="287"/>
      <c r="D257" s="287"/>
      <c r="E257" s="287"/>
      <c r="F257" s="290"/>
      <c r="G257" s="291"/>
      <c r="H257" s="290"/>
    </row>
    <row r="258" spans="2:8" hidden="1" x14ac:dyDescent="0.25">
      <c r="B258" s="287"/>
      <c r="C258" s="287"/>
      <c r="D258" s="287"/>
      <c r="E258" s="287"/>
      <c r="F258" s="290"/>
      <c r="G258" s="291"/>
      <c r="H258" s="290"/>
    </row>
    <row r="259" spans="2:8" hidden="1" x14ac:dyDescent="0.25">
      <c r="B259" s="287"/>
      <c r="C259" s="287"/>
      <c r="D259" s="287"/>
      <c r="E259" s="287"/>
      <c r="F259" s="290"/>
      <c r="G259" s="291"/>
      <c r="H259" s="290"/>
    </row>
    <row r="260" spans="2:8" hidden="1" x14ac:dyDescent="0.25">
      <c r="B260" s="287"/>
      <c r="C260" s="287"/>
      <c r="D260" s="287"/>
      <c r="E260" s="287"/>
      <c r="F260" s="290"/>
      <c r="G260" s="291"/>
      <c r="H260" s="290"/>
    </row>
    <row r="261" spans="2:8" hidden="1" x14ac:dyDescent="0.25">
      <c r="B261" s="287"/>
      <c r="C261" s="287"/>
      <c r="D261" s="287"/>
      <c r="E261" s="287"/>
      <c r="F261" s="290"/>
      <c r="G261" s="291"/>
      <c r="H261" s="290"/>
    </row>
    <row r="262" spans="2:8" hidden="1" x14ac:dyDescent="0.25">
      <c r="B262" s="287"/>
      <c r="C262" s="287"/>
      <c r="D262" s="287"/>
      <c r="E262" s="287"/>
      <c r="F262" s="290"/>
      <c r="G262" s="291"/>
      <c r="H262" s="290"/>
    </row>
    <row r="263" spans="2:8" hidden="1" x14ac:dyDescent="0.25">
      <c r="B263" s="287"/>
      <c r="C263" s="287"/>
      <c r="D263" s="287"/>
      <c r="E263" s="287"/>
      <c r="F263" s="290"/>
      <c r="G263" s="291"/>
      <c r="H263" s="290"/>
    </row>
    <row r="264" spans="2:8" hidden="1" x14ac:dyDescent="0.25">
      <c r="B264" s="287"/>
      <c r="C264" s="287"/>
      <c r="D264" s="287"/>
      <c r="E264" s="287"/>
      <c r="F264" s="290"/>
      <c r="G264" s="291"/>
      <c r="H264" s="290"/>
    </row>
    <row r="265" spans="2:8" hidden="1" x14ac:dyDescent="0.25">
      <c r="B265" s="287"/>
      <c r="C265" s="287"/>
      <c r="D265" s="287"/>
      <c r="E265" s="287"/>
      <c r="F265" s="290"/>
      <c r="G265" s="291"/>
      <c r="H265" s="290"/>
    </row>
    <row r="266" spans="2:8" hidden="1" x14ac:dyDescent="0.25">
      <c r="B266" s="287"/>
      <c r="C266" s="287"/>
      <c r="D266" s="287"/>
      <c r="E266" s="287"/>
      <c r="F266" s="290"/>
      <c r="G266" s="291"/>
      <c r="H266" s="290"/>
    </row>
    <row r="267" spans="2:8" hidden="1" x14ac:dyDescent="0.25">
      <c r="B267" s="287"/>
      <c r="C267" s="287"/>
      <c r="D267" s="287"/>
      <c r="E267" s="287"/>
      <c r="F267" s="290"/>
      <c r="G267" s="291"/>
      <c r="H267" s="290"/>
    </row>
    <row r="268" spans="2:8" hidden="1" x14ac:dyDescent="0.25">
      <c r="B268" s="287"/>
      <c r="C268" s="287"/>
      <c r="D268" s="287"/>
      <c r="E268" s="287"/>
      <c r="F268" s="290"/>
      <c r="G268" s="291"/>
      <c r="H268" s="290"/>
    </row>
    <row r="269" spans="2:8" hidden="1" x14ac:dyDescent="0.25">
      <c r="B269" s="287"/>
      <c r="C269" s="287"/>
      <c r="D269" s="287"/>
      <c r="E269" s="287"/>
      <c r="F269" s="290"/>
      <c r="G269" s="291"/>
      <c r="H269" s="290"/>
    </row>
    <row r="270" spans="2:8" hidden="1" x14ac:dyDescent="0.25">
      <c r="B270" s="287"/>
      <c r="C270" s="287"/>
      <c r="D270" s="287"/>
      <c r="E270" s="287"/>
      <c r="F270" s="290"/>
      <c r="G270" s="291"/>
      <c r="H270" s="290"/>
    </row>
    <row r="271" spans="2:8" hidden="1" x14ac:dyDescent="0.25">
      <c r="B271" s="287"/>
      <c r="C271" s="287"/>
      <c r="D271" s="287"/>
      <c r="E271" s="287"/>
      <c r="F271" s="290"/>
      <c r="G271" s="291"/>
      <c r="H271" s="290"/>
    </row>
    <row r="272" spans="2:8" hidden="1" x14ac:dyDescent="0.25">
      <c r="B272" s="287"/>
      <c r="C272" s="287"/>
      <c r="D272" s="287"/>
      <c r="E272" s="287"/>
      <c r="F272" s="290"/>
      <c r="G272" s="291"/>
      <c r="H272" s="290"/>
    </row>
    <row r="273" spans="2:8" hidden="1" x14ac:dyDescent="0.25">
      <c r="B273" s="287"/>
      <c r="C273" s="287"/>
      <c r="D273" s="287"/>
      <c r="E273" s="287"/>
      <c r="F273" s="290"/>
      <c r="G273" s="291"/>
      <c r="H273" s="290"/>
    </row>
    <row r="274" spans="2:8" hidden="1" x14ac:dyDescent="0.25">
      <c r="B274" s="287"/>
      <c r="C274" s="287"/>
      <c r="D274" s="287"/>
      <c r="E274" s="287"/>
      <c r="F274" s="290"/>
      <c r="G274" s="291"/>
      <c r="H274" s="290"/>
    </row>
    <row r="275" spans="2:8" hidden="1" x14ac:dyDescent="0.25">
      <c r="B275" s="287"/>
      <c r="C275" s="287"/>
      <c r="D275" s="287"/>
      <c r="E275" s="287"/>
      <c r="F275" s="290"/>
      <c r="G275" s="291"/>
      <c r="H275" s="290"/>
    </row>
    <row r="276" spans="2:8" hidden="1" x14ac:dyDescent="0.25">
      <c r="B276" s="287"/>
      <c r="C276" s="287"/>
      <c r="D276" s="287"/>
      <c r="E276" s="287"/>
      <c r="F276" s="290"/>
      <c r="G276" s="291"/>
      <c r="H276" s="290"/>
    </row>
    <row r="277" spans="2:8" hidden="1" x14ac:dyDescent="0.25">
      <c r="B277" s="287"/>
      <c r="C277" s="287"/>
      <c r="D277" s="287"/>
      <c r="E277" s="287"/>
      <c r="F277" s="290"/>
      <c r="G277" s="291"/>
      <c r="H277" s="290"/>
    </row>
    <row r="278" spans="2:8" hidden="1" x14ac:dyDescent="0.25">
      <c r="B278" s="287"/>
      <c r="C278" s="287"/>
      <c r="D278" s="287"/>
      <c r="E278" s="287"/>
      <c r="F278" s="290"/>
      <c r="G278" s="291"/>
      <c r="H278" s="290"/>
    </row>
    <row r="279" spans="2:8" hidden="1" x14ac:dyDescent="0.25">
      <c r="B279" s="287"/>
      <c r="C279" s="287"/>
      <c r="D279" s="287"/>
      <c r="E279" s="287"/>
      <c r="F279" s="290"/>
      <c r="G279" s="291"/>
      <c r="H279" s="290"/>
    </row>
    <row r="280" spans="2:8" hidden="1" x14ac:dyDescent="0.25">
      <c r="B280" s="287"/>
      <c r="C280" s="287"/>
      <c r="D280" s="287"/>
      <c r="E280" s="287"/>
      <c r="F280" s="290"/>
      <c r="G280" s="291"/>
      <c r="H280" s="290"/>
    </row>
    <row r="281" spans="2:8" hidden="1" x14ac:dyDescent="0.25">
      <c r="B281" s="287"/>
      <c r="C281" s="287"/>
      <c r="D281" s="287"/>
      <c r="E281" s="287"/>
      <c r="F281" s="290"/>
      <c r="G281" s="291"/>
      <c r="H281" s="290"/>
    </row>
    <row r="282" spans="2:8" hidden="1" x14ac:dyDescent="0.25">
      <c r="B282" s="287"/>
      <c r="C282" s="287"/>
      <c r="D282" s="287"/>
      <c r="E282" s="287"/>
      <c r="F282" s="290"/>
      <c r="G282" s="291"/>
      <c r="H282" s="290"/>
    </row>
    <row r="283" spans="2:8" hidden="1" x14ac:dyDescent="0.25">
      <c r="B283" s="287"/>
      <c r="C283" s="287"/>
      <c r="D283" s="287"/>
      <c r="E283" s="287"/>
      <c r="F283" s="290"/>
      <c r="G283" s="291"/>
      <c r="H283" s="290"/>
    </row>
    <row r="284" spans="2:8" hidden="1" x14ac:dyDescent="0.25">
      <c r="B284" s="287"/>
      <c r="C284" s="287"/>
      <c r="D284" s="287"/>
      <c r="E284" s="287"/>
      <c r="F284" s="290"/>
      <c r="G284" s="291"/>
      <c r="H284" s="290"/>
    </row>
    <row r="285" spans="2:8" hidden="1" x14ac:dyDescent="0.25">
      <c r="B285" s="287"/>
      <c r="C285" s="287"/>
      <c r="D285" s="287"/>
      <c r="E285" s="287"/>
      <c r="F285" s="290"/>
      <c r="G285" s="291"/>
      <c r="H285" s="290"/>
    </row>
    <row r="286" spans="2:8" hidden="1" x14ac:dyDescent="0.25">
      <c r="B286" s="287"/>
      <c r="C286" s="287"/>
      <c r="D286" s="287"/>
      <c r="E286" s="287"/>
      <c r="F286" s="290"/>
      <c r="G286" s="291"/>
      <c r="H286" s="290"/>
    </row>
    <row r="287" spans="2:8" hidden="1" x14ac:dyDescent="0.25">
      <c r="B287" s="287"/>
      <c r="C287" s="287"/>
      <c r="D287" s="287"/>
      <c r="E287" s="287"/>
      <c r="F287" s="290"/>
      <c r="G287" s="291"/>
      <c r="H287" s="290"/>
    </row>
    <row r="288" spans="2:8" hidden="1" x14ac:dyDescent="0.25">
      <c r="B288" s="287"/>
      <c r="C288" s="287"/>
      <c r="D288" s="287"/>
      <c r="E288" s="287"/>
      <c r="F288" s="290"/>
      <c r="G288" s="291"/>
      <c r="H288" s="290"/>
    </row>
    <row r="289" spans="2:8" hidden="1" x14ac:dyDescent="0.25">
      <c r="B289" s="287"/>
      <c r="C289" s="287"/>
      <c r="D289" s="287"/>
      <c r="E289" s="287"/>
      <c r="F289" s="290"/>
      <c r="G289" s="291"/>
      <c r="H289" s="290"/>
    </row>
    <row r="290" spans="2:8" hidden="1" x14ac:dyDescent="0.25">
      <c r="B290" s="287"/>
      <c r="C290" s="287"/>
      <c r="D290" s="287"/>
      <c r="E290" s="287"/>
      <c r="F290" s="290"/>
      <c r="G290" s="291"/>
      <c r="H290" s="290"/>
    </row>
    <row r="291" spans="2:8" hidden="1" x14ac:dyDescent="0.25">
      <c r="B291" s="287"/>
      <c r="C291" s="287"/>
      <c r="D291" s="287"/>
      <c r="E291" s="287"/>
      <c r="F291" s="290"/>
      <c r="G291" s="291"/>
      <c r="H291" s="290"/>
    </row>
    <row r="292" spans="2:8" hidden="1" x14ac:dyDescent="0.25">
      <c r="B292" s="287"/>
      <c r="C292" s="287"/>
      <c r="D292" s="287"/>
      <c r="E292" s="287"/>
      <c r="F292" s="290"/>
      <c r="G292" s="291"/>
      <c r="H292" s="290"/>
    </row>
    <row r="293" spans="2:8" hidden="1" x14ac:dyDescent="0.25">
      <c r="B293" s="287"/>
      <c r="C293" s="287"/>
      <c r="D293" s="287"/>
      <c r="E293" s="287"/>
      <c r="F293" s="290"/>
      <c r="G293" s="291"/>
      <c r="H293" s="290"/>
    </row>
    <row r="294" spans="2:8" hidden="1" x14ac:dyDescent="0.25">
      <c r="B294" s="287"/>
      <c r="C294" s="287"/>
      <c r="D294" s="287"/>
      <c r="E294" s="287"/>
      <c r="F294" s="290"/>
      <c r="G294" s="291"/>
      <c r="H294" s="290"/>
    </row>
    <row r="295" spans="2:8" hidden="1" x14ac:dyDescent="0.25">
      <c r="B295" s="287"/>
      <c r="C295" s="287"/>
      <c r="D295" s="287"/>
      <c r="E295" s="287"/>
      <c r="F295" s="290"/>
      <c r="G295" s="291"/>
      <c r="H295" s="290"/>
    </row>
    <row r="296" spans="2:8" hidden="1" x14ac:dyDescent="0.25">
      <c r="B296" s="287"/>
      <c r="C296" s="287"/>
      <c r="D296" s="287"/>
      <c r="E296" s="287"/>
      <c r="F296" s="290"/>
      <c r="G296" s="291"/>
      <c r="H296" s="290"/>
    </row>
    <row r="297" spans="2:8" hidden="1" x14ac:dyDescent="0.25">
      <c r="B297" s="287"/>
      <c r="C297" s="287"/>
      <c r="D297" s="287"/>
      <c r="E297" s="287"/>
      <c r="F297" s="290"/>
      <c r="G297" s="291"/>
      <c r="H297" s="290"/>
    </row>
    <row r="298" spans="2:8" hidden="1" x14ac:dyDescent="0.25">
      <c r="B298" s="287"/>
      <c r="C298" s="287"/>
      <c r="D298" s="287"/>
      <c r="E298" s="287"/>
      <c r="F298" s="290"/>
      <c r="G298" s="291"/>
      <c r="H298" s="290"/>
    </row>
    <row r="299" spans="2:8" hidden="1" x14ac:dyDescent="0.25">
      <c r="B299" s="287"/>
      <c r="C299" s="287"/>
      <c r="D299" s="287"/>
      <c r="E299" s="287"/>
      <c r="F299" s="290"/>
      <c r="G299" s="291"/>
      <c r="H299" s="290"/>
    </row>
    <row r="300" spans="2:8" hidden="1" x14ac:dyDescent="0.25">
      <c r="B300" s="287"/>
      <c r="C300" s="287"/>
      <c r="D300" s="287"/>
      <c r="E300" s="287"/>
      <c r="F300" s="290"/>
      <c r="G300" s="291"/>
      <c r="H300" s="290"/>
    </row>
    <row r="301" spans="2:8" hidden="1" x14ac:dyDescent="0.25">
      <c r="B301" s="287"/>
      <c r="C301" s="287"/>
      <c r="D301" s="287"/>
      <c r="E301" s="287"/>
      <c r="F301" s="290"/>
      <c r="G301" s="291"/>
      <c r="H301" s="290"/>
    </row>
    <row r="302" spans="2:8" hidden="1" x14ac:dyDescent="0.25">
      <c r="B302" s="287"/>
      <c r="C302" s="287"/>
      <c r="D302" s="287"/>
      <c r="E302" s="287"/>
      <c r="F302" s="290"/>
      <c r="G302" s="291"/>
      <c r="H302" s="290"/>
    </row>
    <row r="303" spans="2:8" hidden="1" x14ac:dyDescent="0.25">
      <c r="B303" s="287"/>
      <c r="C303" s="287"/>
      <c r="D303" s="287"/>
      <c r="E303" s="287"/>
      <c r="F303" s="290"/>
      <c r="G303" s="291"/>
      <c r="H303" s="290"/>
    </row>
    <row r="304" spans="2:8" hidden="1" x14ac:dyDescent="0.25">
      <c r="B304" s="287"/>
      <c r="C304" s="287"/>
      <c r="D304" s="287"/>
      <c r="E304" s="287"/>
      <c r="F304" s="290"/>
      <c r="G304" s="291"/>
      <c r="H304" s="290"/>
    </row>
    <row r="305" spans="2:12" hidden="1" x14ac:dyDescent="0.25">
      <c r="B305" s="287"/>
      <c r="C305" s="287"/>
      <c r="D305" s="287"/>
      <c r="E305" s="287"/>
      <c r="F305" s="290"/>
      <c r="G305" s="291"/>
      <c r="H305" s="290"/>
    </row>
    <row r="306" spans="2:12" hidden="1" x14ac:dyDescent="0.25">
      <c r="B306" s="287"/>
      <c r="C306" s="287"/>
      <c r="D306" s="287"/>
      <c r="E306" s="287"/>
      <c r="F306" s="290"/>
      <c r="G306" s="291"/>
      <c r="H306" s="290"/>
    </row>
    <row r="307" spans="2:12" hidden="1" x14ac:dyDescent="0.25">
      <c r="B307" s="287"/>
      <c r="C307" s="287"/>
      <c r="D307" s="287"/>
      <c r="E307" s="287"/>
      <c r="F307" s="290"/>
      <c r="G307" s="291"/>
      <c r="H307" s="290"/>
    </row>
    <row r="308" spans="2:12" hidden="1" x14ac:dyDescent="0.25">
      <c r="B308" s="287"/>
      <c r="C308" s="287"/>
      <c r="D308" s="287"/>
      <c r="E308" s="287"/>
      <c r="F308" s="290"/>
      <c r="G308" s="291"/>
      <c r="H308" s="290"/>
    </row>
    <row r="309" spans="2:12" hidden="1" x14ac:dyDescent="0.25">
      <c r="B309" s="287"/>
      <c r="C309" s="287"/>
      <c r="D309" s="287"/>
      <c r="E309" s="287"/>
      <c r="F309" s="290"/>
      <c r="G309" s="291"/>
      <c r="H309" s="290"/>
    </row>
    <row r="310" spans="2:12" hidden="1" x14ac:dyDescent="0.25">
      <c r="B310" s="287"/>
      <c r="C310" s="287"/>
      <c r="D310" s="287"/>
      <c r="E310" s="287"/>
      <c r="F310" s="290"/>
      <c r="G310" s="291"/>
      <c r="H310" s="290"/>
    </row>
    <row r="311" spans="2:12" x14ac:dyDescent="0.25">
      <c r="B311" s="287"/>
      <c r="C311" s="287"/>
      <c r="D311" s="287"/>
      <c r="E311" s="292"/>
      <c r="F311" s="293"/>
      <c r="G311" s="293"/>
      <c r="H311" s="293"/>
      <c r="I311" s="294"/>
    </row>
    <row r="312" spans="2:12" ht="25.5" x14ac:dyDescent="0.25">
      <c r="B312" s="224" t="s">
        <v>8483</v>
      </c>
      <c r="C312" s="271" t="s">
        <v>8514</v>
      </c>
      <c r="D312" s="272" t="s">
        <v>8515</v>
      </c>
      <c r="E312" s="273" t="s">
        <v>21</v>
      </c>
      <c r="F312" s="274">
        <v>1</v>
      </c>
      <c r="G312" s="275"/>
      <c r="H312" s="268">
        <f>SUBTOTAL(9,H313:H317)</f>
        <v>438.15</v>
      </c>
      <c r="I312" s="486" t="s">
        <v>8483</v>
      </c>
      <c r="J312" s="486"/>
      <c r="L312" s="227"/>
    </row>
    <row r="313" spans="2:12" ht="26.25" x14ac:dyDescent="0.25">
      <c r="B313" s="276" t="s">
        <v>8396</v>
      </c>
      <c r="C313" s="277" t="s">
        <v>1060</v>
      </c>
      <c r="D313" s="258" t="s">
        <v>1061</v>
      </c>
      <c r="E313" s="259" t="s">
        <v>156</v>
      </c>
      <c r="F313" s="278">
        <f>F314+F315</f>
        <v>0.62</v>
      </c>
      <c r="G313" s="279">
        <v>11.3</v>
      </c>
      <c r="H313" s="222">
        <f>IF($B313="","",ROUND(F313*G313,2))</f>
        <v>7.01</v>
      </c>
    </row>
    <row r="314" spans="2:12" x14ac:dyDescent="0.25">
      <c r="B314" s="276" t="s">
        <v>8396</v>
      </c>
      <c r="C314" s="277" t="s">
        <v>1323</v>
      </c>
      <c r="D314" s="258" t="s">
        <v>1324</v>
      </c>
      <c r="E314" s="259" t="s">
        <v>156</v>
      </c>
      <c r="F314" s="278">
        <f>F315</f>
        <v>0.31</v>
      </c>
      <c r="G314" s="279">
        <v>160.61000000000001</v>
      </c>
      <c r="H314" s="222">
        <f>IF($B314="","",ROUND(F314*G314,2))</f>
        <v>49.79</v>
      </c>
    </row>
    <row r="315" spans="2:12" ht="26.25" x14ac:dyDescent="0.25">
      <c r="B315" s="276" t="s">
        <v>8396</v>
      </c>
      <c r="C315" s="277" t="s">
        <v>1963</v>
      </c>
      <c r="D315" s="258" t="s">
        <v>1964</v>
      </c>
      <c r="E315" s="259" t="s">
        <v>156</v>
      </c>
      <c r="F315" s="278">
        <f>ROUND(((2.2+1.2)*1.8/2)*0.1,2)</f>
        <v>0.31</v>
      </c>
      <c r="G315" s="279">
        <v>801.37</v>
      </c>
      <c r="H315" s="222">
        <f>IF($B315="","",ROUND(F315*G315,2))</f>
        <v>248.42</v>
      </c>
    </row>
    <row r="316" spans="2:12" x14ac:dyDescent="0.25">
      <c r="B316" s="276" t="s">
        <v>8396</v>
      </c>
      <c r="C316" s="277" t="s">
        <v>1239</v>
      </c>
      <c r="D316" s="258" t="s">
        <v>1240</v>
      </c>
      <c r="E316" s="259" t="s">
        <v>592</v>
      </c>
      <c r="F316" s="278">
        <f>ROUND((((2.2+1.2)*1.8)/2)*2.2,2)</f>
        <v>6.73</v>
      </c>
      <c r="G316" s="279">
        <v>15.48</v>
      </c>
      <c r="H316" s="222">
        <f>IF($B316="","",ROUND(F316*G316,2))</f>
        <v>104.18</v>
      </c>
    </row>
    <row r="317" spans="2:12" ht="26.25" x14ac:dyDescent="0.25">
      <c r="B317" s="276" t="s">
        <v>8396</v>
      </c>
      <c r="C317" s="277" t="s">
        <v>3227</v>
      </c>
      <c r="D317" s="258" t="s">
        <v>3228</v>
      </c>
      <c r="E317" s="259" t="s">
        <v>73</v>
      </c>
      <c r="F317" s="278">
        <f>ROUND(1.2*0.25,2)</f>
        <v>0.3</v>
      </c>
      <c r="G317" s="279">
        <v>95.82</v>
      </c>
      <c r="H317" s="222">
        <f>IF($B317="","",ROUND(F317*G317,2))</f>
        <v>28.75</v>
      </c>
    </row>
    <row r="318" spans="2:12" x14ac:dyDescent="0.25">
      <c r="B318" s="280"/>
      <c r="C318" s="281"/>
      <c r="D318" s="282"/>
      <c r="E318" s="283"/>
      <c r="F318" s="284"/>
      <c r="G318" s="285"/>
      <c r="H318" s="286"/>
    </row>
    <row r="319" spans="2:12" x14ac:dyDescent="0.25">
      <c r="B319" s="224" t="s">
        <v>8483</v>
      </c>
      <c r="C319" s="271" t="s">
        <v>8516</v>
      </c>
      <c r="D319" s="272" t="s">
        <v>8517</v>
      </c>
      <c r="E319" s="273" t="s">
        <v>131</v>
      </c>
      <c r="F319" s="274">
        <v>1</v>
      </c>
      <c r="G319" s="275"/>
      <c r="H319" s="268">
        <f>SUBTOTAL(9,H320:H321)</f>
        <v>147.83999999999997</v>
      </c>
      <c r="I319" s="486" t="s">
        <v>8483</v>
      </c>
      <c r="J319" s="486"/>
      <c r="L319" s="227"/>
    </row>
    <row r="320" spans="2:12" x14ac:dyDescent="0.25">
      <c r="B320" s="276" t="s">
        <v>8396</v>
      </c>
      <c r="C320" s="277" t="s">
        <v>7477</v>
      </c>
      <c r="D320" s="258" t="s">
        <v>7478</v>
      </c>
      <c r="E320" s="259" t="s">
        <v>73</v>
      </c>
      <c r="F320" s="278">
        <v>1.5</v>
      </c>
      <c r="G320" s="279">
        <v>7.78</v>
      </c>
      <c r="H320" s="222">
        <f>IF($B320="","",ROUND(F320*G320,2))</f>
        <v>11.67</v>
      </c>
    </row>
    <row r="321" spans="2:9" ht="26.25" x14ac:dyDescent="0.25">
      <c r="B321" s="276" t="s">
        <v>8396</v>
      </c>
      <c r="C321" s="277" t="s">
        <v>7473</v>
      </c>
      <c r="D321" s="258" t="s">
        <v>7474</v>
      </c>
      <c r="E321" s="259" t="s">
        <v>156</v>
      </c>
      <c r="F321" s="278">
        <v>0.08</v>
      </c>
      <c r="G321" s="279">
        <v>1702.15</v>
      </c>
      <c r="H321" s="222">
        <f>IF($B321="","",ROUND(F321*G321,2))</f>
        <v>136.16999999999999</v>
      </c>
    </row>
    <row r="322" spans="2:9" x14ac:dyDescent="0.25">
      <c r="B322" s="280"/>
      <c r="C322" s="281"/>
      <c r="D322" s="282"/>
      <c r="E322" s="283"/>
      <c r="F322" s="284"/>
      <c r="G322" s="285"/>
      <c r="H322" s="286"/>
    </row>
    <row r="323" spans="2:9" x14ac:dyDescent="0.25">
      <c r="B323" s="295"/>
      <c r="C323" s="296"/>
      <c r="D323" s="297"/>
      <c r="E323" s="298"/>
      <c r="F323" s="299"/>
      <c r="G323" s="300"/>
      <c r="H323" s="301"/>
    </row>
    <row r="324" spans="2:9" x14ac:dyDescent="0.25">
      <c r="B324" s="295"/>
      <c r="C324" s="296"/>
      <c r="D324" s="297"/>
      <c r="E324" s="298"/>
      <c r="F324" s="299"/>
      <c r="G324" s="300"/>
      <c r="H324" s="301"/>
    </row>
    <row r="325" spans="2:9" x14ac:dyDescent="0.25">
      <c r="B325" s="295"/>
      <c r="C325" s="296"/>
      <c r="D325" s="297"/>
      <c r="E325" s="298"/>
      <c r="F325" s="299"/>
      <c r="G325" s="300"/>
      <c r="H325" s="301"/>
    </row>
    <row r="326" spans="2:9" x14ac:dyDescent="0.25">
      <c r="B326" s="295"/>
      <c r="C326" s="296"/>
      <c r="D326" s="297"/>
      <c r="E326" s="298"/>
      <c r="F326" s="299"/>
      <c r="G326" s="300"/>
      <c r="H326" s="301"/>
    </row>
    <row r="327" spans="2:9" s="186" customFormat="1" ht="15" customHeight="1" x14ac:dyDescent="0.2">
      <c r="E327" s="488"/>
      <c r="F327" s="488"/>
      <c r="G327" s="488"/>
      <c r="H327" s="488"/>
      <c r="I327" s="302"/>
    </row>
    <row r="328" spans="2:9" s="186" customFormat="1" ht="12.75" x14ac:dyDescent="0.2">
      <c r="E328" s="303"/>
      <c r="F328" s="189"/>
      <c r="G328" s="304"/>
      <c r="H328" s="304"/>
      <c r="I328" s="302"/>
    </row>
    <row r="329" spans="2:9" s="186" customFormat="1" ht="12.75" x14ac:dyDescent="0.2">
      <c r="F329" s="304"/>
      <c r="G329" s="304"/>
      <c r="H329" s="304"/>
      <c r="I329" s="304"/>
    </row>
    <row r="330" spans="2:9" x14ac:dyDescent="0.25">
      <c r="C330" s="186"/>
      <c r="D330" s="186"/>
    </row>
    <row r="331" spans="2:9" x14ac:dyDescent="0.25">
      <c r="C331" s="186"/>
      <c r="D331" s="186"/>
    </row>
    <row r="332" spans="2:9" x14ac:dyDescent="0.25">
      <c r="C332" s="186"/>
      <c r="D332" s="186"/>
    </row>
    <row r="333" spans="2:9" x14ac:dyDescent="0.25">
      <c r="C333" s="186"/>
      <c r="D333" s="186"/>
    </row>
    <row r="334" spans="2:9" x14ac:dyDescent="0.25">
      <c r="C334" s="186"/>
      <c r="D334" s="186"/>
    </row>
    <row r="335" spans="2:9" x14ac:dyDescent="0.25">
      <c r="C335" s="186"/>
      <c r="D335" s="186"/>
    </row>
    <row r="336" spans="2:9" x14ac:dyDescent="0.25">
      <c r="C336" s="186"/>
      <c r="D336" s="186"/>
    </row>
    <row r="337" spans="3:4" x14ac:dyDescent="0.25">
      <c r="C337" s="186"/>
      <c r="D337" s="186"/>
    </row>
    <row r="338" spans="3:4" x14ac:dyDescent="0.25">
      <c r="C338" s="186"/>
      <c r="D338" s="186"/>
    </row>
    <row r="339" spans="3:4" x14ac:dyDescent="0.25">
      <c r="C339" s="186"/>
      <c r="D339" s="186"/>
    </row>
    <row r="340" spans="3:4" x14ac:dyDescent="0.25">
      <c r="C340" s="186"/>
      <c r="D340" s="186"/>
    </row>
    <row r="341" spans="3:4" x14ac:dyDescent="0.25">
      <c r="C341" s="186"/>
      <c r="D341" s="186"/>
    </row>
    <row r="342" spans="3:4" x14ac:dyDescent="0.25">
      <c r="C342" s="186"/>
      <c r="D342" s="186"/>
    </row>
    <row r="343" spans="3:4" x14ac:dyDescent="0.25">
      <c r="C343" s="186"/>
      <c r="D343" s="186"/>
    </row>
    <row r="344" spans="3:4" x14ac:dyDescent="0.25">
      <c r="C344" s="186"/>
      <c r="D344" s="186"/>
    </row>
    <row r="345" spans="3:4" x14ac:dyDescent="0.25">
      <c r="C345" s="186"/>
      <c r="D345" s="186"/>
    </row>
    <row r="346" spans="3:4" x14ac:dyDescent="0.25">
      <c r="C346" s="186"/>
      <c r="D346" s="186"/>
    </row>
    <row r="347" spans="3:4" x14ac:dyDescent="0.25">
      <c r="C347" s="186"/>
      <c r="D347" s="186"/>
    </row>
    <row r="348" spans="3:4" x14ac:dyDescent="0.25">
      <c r="C348" s="186"/>
      <c r="D348" s="186"/>
    </row>
    <row r="349" spans="3:4" x14ac:dyDescent="0.25">
      <c r="C349" s="186"/>
      <c r="D349" s="186"/>
    </row>
    <row r="350" spans="3:4" x14ac:dyDescent="0.25">
      <c r="C350" s="186"/>
      <c r="D350" s="186"/>
    </row>
    <row r="351" spans="3:4" x14ac:dyDescent="0.25">
      <c r="C351" s="186"/>
      <c r="D351" s="186"/>
    </row>
    <row r="352" spans="3:4" x14ac:dyDescent="0.25">
      <c r="C352" s="186"/>
      <c r="D352" s="186"/>
    </row>
    <row r="353" spans="3:4" x14ac:dyDescent="0.25">
      <c r="C353" s="186"/>
      <c r="D353" s="186"/>
    </row>
    <row r="354" spans="3:4" x14ac:dyDescent="0.25">
      <c r="C354" s="186"/>
      <c r="D354" s="186"/>
    </row>
    <row r="355" spans="3:4" x14ac:dyDescent="0.25">
      <c r="C355" s="186"/>
      <c r="D355" s="186"/>
    </row>
    <row r="356" spans="3:4" x14ac:dyDescent="0.25">
      <c r="C356" s="186"/>
      <c r="D356" s="186"/>
    </row>
    <row r="357" spans="3:4" x14ac:dyDescent="0.25">
      <c r="C357" s="186"/>
      <c r="D357" s="186"/>
    </row>
    <row r="358" spans="3:4" x14ac:dyDescent="0.25">
      <c r="C358" s="186"/>
      <c r="D358" s="186"/>
    </row>
    <row r="359" spans="3:4" x14ac:dyDescent="0.25">
      <c r="C359" s="186"/>
      <c r="D359" s="186"/>
    </row>
    <row r="360" spans="3:4" x14ac:dyDescent="0.25">
      <c r="C360" s="186"/>
      <c r="D360" s="186"/>
    </row>
    <row r="361" spans="3:4" x14ac:dyDescent="0.25">
      <c r="C361" s="186"/>
      <c r="D361" s="186"/>
    </row>
    <row r="362" spans="3:4" x14ac:dyDescent="0.25">
      <c r="C362" s="186"/>
      <c r="D362" s="186"/>
    </row>
    <row r="363" spans="3:4" x14ac:dyDescent="0.25">
      <c r="C363" s="186"/>
      <c r="D363" s="186"/>
    </row>
    <row r="364" spans="3:4" x14ac:dyDescent="0.25">
      <c r="C364" s="186"/>
      <c r="D364" s="186"/>
    </row>
    <row r="365" spans="3:4" x14ac:dyDescent="0.25">
      <c r="C365" s="186"/>
      <c r="D365" s="186"/>
    </row>
    <row r="366" spans="3:4" x14ac:dyDescent="0.25">
      <c r="C366" s="186"/>
      <c r="D366" s="186"/>
    </row>
    <row r="367" spans="3:4" x14ac:dyDescent="0.25">
      <c r="C367" s="186"/>
      <c r="D367" s="186"/>
    </row>
    <row r="368" spans="3:4" x14ac:dyDescent="0.25">
      <c r="C368" s="186"/>
      <c r="D368" s="186"/>
    </row>
    <row r="369" spans="3:4" x14ac:dyDescent="0.25">
      <c r="C369" s="186"/>
      <c r="D369" s="186"/>
    </row>
    <row r="370" spans="3:4" x14ac:dyDescent="0.25">
      <c r="C370" s="186"/>
      <c r="D370" s="186"/>
    </row>
    <row r="371" spans="3:4" x14ac:dyDescent="0.25">
      <c r="C371" s="186"/>
      <c r="D371" s="186"/>
    </row>
    <row r="372" spans="3:4" x14ac:dyDescent="0.25">
      <c r="C372" s="186"/>
      <c r="D372" s="186"/>
    </row>
    <row r="373" spans="3:4" x14ac:dyDescent="0.25">
      <c r="C373" s="186"/>
      <c r="D373" s="186"/>
    </row>
    <row r="374" spans="3:4" x14ac:dyDescent="0.25">
      <c r="C374" s="186"/>
      <c r="D374" s="186"/>
    </row>
    <row r="375" spans="3:4" x14ac:dyDescent="0.25">
      <c r="C375" s="186"/>
      <c r="D375" s="186"/>
    </row>
    <row r="376" spans="3:4" x14ac:dyDescent="0.25">
      <c r="C376" s="186"/>
      <c r="D376" s="186"/>
    </row>
    <row r="377" spans="3:4" x14ac:dyDescent="0.25">
      <c r="C377" s="186"/>
      <c r="D377" s="186"/>
    </row>
    <row r="378" spans="3:4" x14ac:dyDescent="0.25">
      <c r="C378" s="186"/>
      <c r="D378" s="186"/>
    </row>
    <row r="379" spans="3:4" x14ac:dyDescent="0.25">
      <c r="C379" s="186"/>
      <c r="D379" s="186"/>
    </row>
    <row r="380" spans="3:4" x14ac:dyDescent="0.25">
      <c r="C380" s="186"/>
      <c r="D380" s="186"/>
    </row>
    <row r="381" spans="3:4" x14ac:dyDescent="0.25">
      <c r="C381" s="186"/>
      <c r="D381" s="186"/>
    </row>
    <row r="382" spans="3:4" x14ac:dyDescent="0.25">
      <c r="C382" s="186"/>
      <c r="D382" s="186"/>
    </row>
    <row r="383" spans="3:4" x14ac:dyDescent="0.25">
      <c r="C383" s="186"/>
      <c r="D383" s="186"/>
    </row>
    <row r="384" spans="3:4" x14ac:dyDescent="0.25">
      <c r="C384" s="186"/>
      <c r="D384" s="186"/>
    </row>
    <row r="385" spans="3:4" x14ac:dyDescent="0.25">
      <c r="C385" s="186"/>
      <c r="D385" s="186"/>
    </row>
    <row r="386" spans="3:4" x14ac:dyDescent="0.25">
      <c r="C386" s="186"/>
      <c r="D386" s="186"/>
    </row>
    <row r="387" spans="3:4" x14ac:dyDescent="0.25">
      <c r="C387" s="186"/>
      <c r="D387" s="186"/>
    </row>
    <row r="388" spans="3:4" x14ac:dyDescent="0.25">
      <c r="C388" s="186"/>
      <c r="D388" s="186"/>
    </row>
    <row r="389" spans="3:4" x14ac:dyDescent="0.25">
      <c r="C389" s="186"/>
      <c r="D389" s="186"/>
    </row>
    <row r="390" spans="3:4" x14ac:dyDescent="0.25">
      <c r="C390" s="186"/>
      <c r="D390" s="186"/>
    </row>
    <row r="391" spans="3:4" x14ac:dyDescent="0.25">
      <c r="C391" s="186"/>
      <c r="D391" s="186"/>
    </row>
    <row r="392" spans="3:4" x14ac:dyDescent="0.25">
      <c r="C392" s="186"/>
      <c r="D392" s="186"/>
    </row>
    <row r="393" spans="3:4" x14ac:dyDescent="0.25">
      <c r="C393" s="186"/>
      <c r="D393" s="186"/>
    </row>
    <row r="394" spans="3:4" x14ac:dyDescent="0.25">
      <c r="C394" s="186"/>
      <c r="D394" s="186"/>
    </row>
    <row r="395" spans="3:4" x14ac:dyDescent="0.25">
      <c r="C395" s="186"/>
      <c r="D395" s="186"/>
    </row>
    <row r="396" spans="3:4" x14ac:dyDescent="0.25">
      <c r="C396" s="186"/>
      <c r="D396" s="186"/>
    </row>
    <row r="397" spans="3:4" x14ac:dyDescent="0.25">
      <c r="C397" s="186"/>
      <c r="D397" s="186"/>
    </row>
    <row r="398" spans="3:4" x14ac:dyDescent="0.25">
      <c r="C398" s="186"/>
      <c r="D398" s="186"/>
    </row>
    <row r="399" spans="3:4" x14ac:dyDescent="0.25">
      <c r="C399" s="186"/>
      <c r="D399" s="186"/>
    </row>
    <row r="400" spans="3:4" x14ac:dyDescent="0.25">
      <c r="C400" s="186"/>
      <c r="D400" s="186"/>
    </row>
    <row r="401" spans="3:4" x14ac:dyDescent="0.25">
      <c r="C401" s="186"/>
      <c r="D401" s="186"/>
    </row>
    <row r="402" spans="3:4" x14ac:dyDescent="0.25">
      <c r="C402" s="186"/>
      <c r="D402" s="186"/>
    </row>
    <row r="403" spans="3:4" x14ac:dyDescent="0.25">
      <c r="C403" s="186"/>
      <c r="D403" s="186"/>
    </row>
    <row r="404" spans="3:4" x14ac:dyDescent="0.25">
      <c r="C404" s="186"/>
      <c r="D404" s="186"/>
    </row>
    <row r="405" spans="3:4" x14ac:dyDescent="0.25">
      <c r="C405" s="186"/>
      <c r="D405" s="186"/>
    </row>
    <row r="406" spans="3:4" x14ac:dyDescent="0.25">
      <c r="C406" s="186"/>
      <c r="D406" s="186"/>
    </row>
    <row r="407" spans="3:4" x14ac:dyDescent="0.25">
      <c r="C407" s="186"/>
      <c r="D407" s="186"/>
    </row>
    <row r="408" spans="3:4" x14ac:dyDescent="0.25">
      <c r="C408" s="186"/>
      <c r="D408" s="186"/>
    </row>
    <row r="409" spans="3:4" x14ac:dyDescent="0.25">
      <c r="C409" s="186"/>
      <c r="D409" s="186"/>
    </row>
    <row r="410" spans="3:4" x14ac:dyDescent="0.25">
      <c r="C410" s="186"/>
      <c r="D410" s="186"/>
    </row>
    <row r="411" spans="3:4" x14ac:dyDescent="0.25">
      <c r="C411" s="186"/>
      <c r="D411" s="186"/>
    </row>
    <row r="412" spans="3:4" x14ac:dyDescent="0.25">
      <c r="C412" s="186"/>
      <c r="D412" s="186"/>
    </row>
    <row r="413" spans="3:4" x14ac:dyDescent="0.25">
      <c r="C413" s="186"/>
      <c r="D413" s="186"/>
    </row>
    <row r="414" spans="3:4" x14ac:dyDescent="0.25">
      <c r="C414" s="186"/>
      <c r="D414" s="186"/>
    </row>
    <row r="415" spans="3:4" x14ac:dyDescent="0.25">
      <c r="C415" s="186"/>
      <c r="D415" s="186"/>
    </row>
    <row r="416" spans="3:4" x14ac:dyDescent="0.25">
      <c r="C416" s="186"/>
      <c r="D416" s="186"/>
    </row>
    <row r="417" spans="3:4" x14ac:dyDescent="0.25">
      <c r="C417" s="186"/>
      <c r="D417" s="186"/>
    </row>
    <row r="418" spans="3:4" x14ac:dyDescent="0.25">
      <c r="C418" s="186"/>
      <c r="D418" s="186"/>
    </row>
    <row r="419" spans="3:4" x14ac:dyDescent="0.25">
      <c r="C419" s="186"/>
      <c r="D419" s="186"/>
    </row>
    <row r="420" spans="3:4" x14ac:dyDescent="0.25">
      <c r="C420" s="186"/>
      <c r="D420" s="186"/>
    </row>
    <row r="421" spans="3:4" x14ac:dyDescent="0.25">
      <c r="C421" s="186"/>
      <c r="D421" s="186"/>
    </row>
    <row r="422" spans="3:4" x14ac:dyDescent="0.25">
      <c r="C422" s="186"/>
      <c r="D422" s="186"/>
    </row>
    <row r="423" spans="3:4" x14ac:dyDescent="0.25">
      <c r="C423" s="186"/>
      <c r="D423" s="186"/>
    </row>
    <row r="424" spans="3:4" x14ac:dyDescent="0.25">
      <c r="C424" s="186"/>
      <c r="D424" s="186"/>
    </row>
    <row r="425" spans="3:4" x14ac:dyDescent="0.25">
      <c r="C425" s="186"/>
      <c r="D425" s="186"/>
    </row>
    <row r="426" spans="3:4" x14ac:dyDescent="0.25">
      <c r="C426" s="186"/>
      <c r="D426" s="186"/>
    </row>
    <row r="427" spans="3:4" x14ac:dyDescent="0.25">
      <c r="C427" s="186"/>
      <c r="D427" s="186"/>
    </row>
    <row r="428" spans="3:4" x14ac:dyDescent="0.25">
      <c r="C428" s="186"/>
      <c r="D428" s="186"/>
    </row>
    <row r="429" spans="3:4" x14ac:dyDescent="0.25">
      <c r="C429" s="186"/>
      <c r="D429" s="186"/>
    </row>
    <row r="430" spans="3:4" x14ac:dyDescent="0.25">
      <c r="C430" s="186"/>
      <c r="D430" s="186"/>
    </row>
    <row r="431" spans="3:4" x14ac:dyDescent="0.25">
      <c r="C431" s="186"/>
      <c r="D431" s="186"/>
    </row>
    <row r="432" spans="3:4" x14ac:dyDescent="0.25">
      <c r="C432" s="186"/>
      <c r="D432" s="186"/>
    </row>
    <row r="433" spans="3:4" x14ac:dyDescent="0.25">
      <c r="C433" s="186"/>
      <c r="D433" s="186"/>
    </row>
    <row r="434" spans="3:4" x14ac:dyDescent="0.25">
      <c r="C434" s="186"/>
      <c r="D434" s="186"/>
    </row>
    <row r="435" spans="3:4" x14ac:dyDescent="0.25">
      <c r="C435" s="186"/>
      <c r="D435" s="186"/>
    </row>
    <row r="436" spans="3:4" x14ac:dyDescent="0.25">
      <c r="C436" s="186"/>
      <c r="D436" s="186"/>
    </row>
    <row r="437" spans="3:4" x14ac:dyDescent="0.25">
      <c r="C437" s="186"/>
      <c r="D437" s="186"/>
    </row>
    <row r="438" spans="3:4" x14ac:dyDescent="0.25">
      <c r="C438" s="186"/>
      <c r="D438" s="186"/>
    </row>
    <row r="439" spans="3:4" x14ac:dyDescent="0.25">
      <c r="C439" s="186"/>
      <c r="D439" s="186"/>
    </row>
    <row r="440" spans="3:4" x14ac:dyDescent="0.25">
      <c r="C440" s="186"/>
      <c r="D440" s="186"/>
    </row>
    <row r="441" spans="3:4" x14ac:dyDescent="0.25">
      <c r="C441" s="186"/>
      <c r="D441" s="186"/>
    </row>
    <row r="442" spans="3:4" x14ac:dyDescent="0.25">
      <c r="C442" s="186"/>
      <c r="D442" s="186"/>
    </row>
    <row r="443" spans="3:4" x14ac:dyDescent="0.25">
      <c r="C443" s="186"/>
      <c r="D443" s="186"/>
    </row>
    <row r="444" spans="3:4" x14ac:dyDescent="0.25">
      <c r="C444" s="186"/>
      <c r="D444" s="186"/>
    </row>
    <row r="445" spans="3:4" x14ac:dyDescent="0.25">
      <c r="C445" s="186"/>
      <c r="D445" s="186"/>
    </row>
    <row r="446" spans="3:4" x14ac:dyDescent="0.25">
      <c r="C446" s="186"/>
      <c r="D446" s="186"/>
    </row>
    <row r="447" spans="3:4" x14ac:dyDescent="0.25">
      <c r="C447" s="186"/>
      <c r="D447" s="186"/>
    </row>
    <row r="448" spans="3:4" x14ac:dyDescent="0.25">
      <c r="C448" s="186"/>
      <c r="D448" s="186"/>
    </row>
    <row r="449" spans="3:4" x14ac:dyDescent="0.25">
      <c r="C449" s="186"/>
      <c r="D449" s="186"/>
    </row>
    <row r="450" spans="3:4" x14ac:dyDescent="0.25">
      <c r="C450" s="186"/>
      <c r="D450" s="186"/>
    </row>
    <row r="451" spans="3:4" x14ac:dyDescent="0.25">
      <c r="C451" s="186"/>
      <c r="D451" s="186"/>
    </row>
    <row r="452" spans="3:4" x14ac:dyDescent="0.25">
      <c r="C452" s="186"/>
      <c r="D452" s="186"/>
    </row>
    <row r="453" spans="3:4" x14ac:dyDescent="0.25">
      <c r="C453" s="186"/>
      <c r="D453" s="186"/>
    </row>
    <row r="454" spans="3:4" x14ac:dyDescent="0.25">
      <c r="C454" s="186"/>
      <c r="D454" s="186"/>
    </row>
    <row r="455" spans="3:4" x14ac:dyDescent="0.25">
      <c r="C455" s="186"/>
      <c r="D455" s="186"/>
    </row>
    <row r="456" spans="3:4" x14ac:dyDescent="0.25">
      <c r="C456" s="186"/>
      <c r="D456" s="186"/>
    </row>
    <row r="457" spans="3:4" x14ac:dyDescent="0.25">
      <c r="C457" s="186"/>
      <c r="D457" s="186"/>
    </row>
    <row r="458" spans="3:4" x14ac:dyDescent="0.25">
      <c r="C458" s="186"/>
      <c r="D458" s="186"/>
    </row>
    <row r="459" spans="3:4" x14ac:dyDescent="0.25">
      <c r="C459" s="186"/>
      <c r="D459" s="186"/>
    </row>
    <row r="460" spans="3:4" x14ac:dyDescent="0.25">
      <c r="C460" s="186"/>
      <c r="D460" s="186"/>
    </row>
    <row r="461" spans="3:4" x14ac:dyDescent="0.25">
      <c r="C461" s="186"/>
      <c r="D461" s="186"/>
    </row>
    <row r="462" spans="3:4" x14ac:dyDescent="0.25">
      <c r="C462" s="186"/>
      <c r="D462" s="186"/>
    </row>
    <row r="463" spans="3:4" x14ac:dyDescent="0.25">
      <c r="C463" s="186"/>
      <c r="D463" s="186"/>
    </row>
    <row r="464" spans="3:4" x14ac:dyDescent="0.25">
      <c r="C464" s="186"/>
      <c r="D464" s="186"/>
    </row>
    <row r="465" spans="3:4" x14ac:dyDescent="0.25">
      <c r="C465" s="186"/>
      <c r="D465" s="186"/>
    </row>
    <row r="466" spans="3:4" x14ac:dyDescent="0.25">
      <c r="C466" s="186"/>
      <c r="D466" s="186"/>
    </row>
    <row r="467" spans="3:4" x14ac:dyDescent="0.25">
      <c r="C467" s="186"/>
      <c r="D467" s="186"/>
    </row>
    <row r="468" spans="3:4" x14ac:dyDescent="0.25">
      <c r="C468" s="186"/>
      <c r="D468" s="186"/>
    </row>
    <row r="469" spans="3:4" x14ac:dyDescent="0.25">
      <c r="C469" s="186"/>
      <c r="D469" s="186"/>
    </row>
    <row r="470" spans="3:4" x14ac:dyDescent="0.25">
      <c r="C470" s="186"/>
      <c r="D470" s="186"/>
    </row>
    <row r="471" spans="3:4" x14ac:dyDescent="0.25">
      <c r="C471" s="186"/>
      <c r="D471" s="186"/>
    </row>
    <row r="472" spans="3:4" x14ac:dyDescent="0.25">
      <c r="C472" s="186"/>
      <c r="D472" s="186"/>
    </row>
    <row r="473" spans="3:4" x14ac:dyDescent="0.25">
      <c r="C473" s="186"/>
      <c r="D473" s="186"/>
    </row>
    <row r="474" spans="3:4" x14ac:dyDescent="0.25">
      <c r="C474" s="186"/>
      <c r="D474" s="186"/>
    </row>
    <row r="475" spans="3:4" x14ac:dyDescent="0.25">
      <c r="C475" s="186"/>
      <c r="D475" s="186"/>
    </row>
    <row r="476" spans="3:4" x14ac:dyDescent="0.25">
      <c r="C476" s="186"/>
      <c r="D476" s="186"/>
    </row>
    <row r="477" spans="3:4" x14ac:dyDescent="0.25">
      <c r="C477" s="186"/>
      <c r="D477" s="186"/>
    </row>
    <row r="478" spans="3:4" x14ac:dyDescent="0.25">
      <c r="C478" s="186"/>
      <c r="D478" s="186"/>
    </row>
    <row r="479" spans="3:4" x14ac:dyDescent="0.25">
      <c r="C479" s="186"/>
      <c r="D479" s="186"/>
    </row>
    <row r="480" spans="3:4" x14ac:dyDescent="0.25">
      <c r="C480" s="186"/>
      <c r="D480" s="186"/>
    </row>
    <row r="481" spans="3:4" x14ac:dyDescent="0.25">
      <c r="C481" s="186"/>
      <c r="D481" s="186"/>
    </row>
    <row r="482" spans="3:4" x14ac:dyDescent="0.25">
      <c r="C482" s="186"/>
      <c r="D482" s="186"/>
    </row>
    <row r="483" spans="3:4" x14ac:dyDescent="0.25">
      <c r="C483" s="186"/>
      <c r="D483" s="186"/>
    </row>
    <row r="484" spans="3:4" x14ac:dyDescent="0.25">
      <c r="C484" s="186"/>
      <c r="D484" s="186"/>
    </row>
    <row r="485" spans="3:4" x14ac:dyDescent="0.25">
      <c r="C485" s="186"/>
      <c r="D485" s="186"/>
    </row>
    <row r="486" spans="3:4" x14ac:dyDescent="0.25">
      <c r="C486" s="186"/>
      <c r="D486" s="186"/>
    </row>
    <row r="487" spans="3:4" x14ac:dyDescent="0.25">
      <c r="C487" s="186"/>
      <c r="D487" s="186"/>
    </row>
    <row r="488" spans="3:4" x14ac:dyDescent="0.25">
      <c r="C488" s="186"/>
      <c r="D488" s="186"/>
    </row>
    <row r="489" spans="3:4" x14ac:dyDescent="0.25">
      <c r="C489" s="186"/>
      <c r="D489" s="186"/>
    </row>
    <row r="490" spans="3:4" x14ac:dyDescent="0.25">
      <c r="C490" s="186"/>
      <c r="D490" s="186"/>
    </row>
    <row r="491" spans="3:4" x14ac:dyDescent="0.25">
      <c r="C491" s="186"/>
      <c r="D491" s="186"/>
    </row>
    <row r="492" spans="3:4" x14ac:dyDescent="0.25">
      <c r="C492" s="186"/>
      <c r="D492" s="186"/>
    </row>
    <row r="493" spans="3:4" x14ac:dyDescent="0.25">
      <c r="C493" s="186"/>
      <c r="D493" s="186"/>
    </row>
    <row r="494" spans="3:4" x14ac:dyDescent="0.25">
      <c r="C494" s="186"/>
      <c r="D494" s="186"/>
    </row>
    <row r="495" spans="3:4" x14ac:dyDescent="0.25">
      <c r="C495" s="186"/>
      <c r="D495" s="186"/>
    </row>
    <row r="496" spans="3:4" x14ac:dyDescent="0.25">
      <c r="C496" s="186"/>
      <c r="D496" s="186"/>
    </row>
    <row r="497" spans="3:4" x14ac:dyDescent="0.25">
      <c r="C497" s="186"/>
      <c r="D497" s="186"/>
    </row>
    <row r="498" spans="3:4" x14ac:dyDescent="0.25">
      <c r="C498" s="186"/>
      <c r="D498" s="186"/>
    </row>
    <row r="499" spans="3:4" x14ac:dyDescent="0.25">
      <c r="C499" s="186"/>
      <c r="D499" s="186"/>
    </row>
    <row r="500" spans="3:4" x14ac:dyDescent="0.25">
      <c r="C500" s="186"/>
      <c r="D500" s="186"/>
    </row>
    <row r="501" spans="3:4" x14ac:dyDescent="0.25">
      <c r="C501" s="186"/>
      <c r="D501" s="186"/>
    </row>
    <row r="502" spans="3:4" x14ac:dyDescent="0.25">
      <c r="C502" s="186"/>
      <c r="D502" s="186"/>
    </row>
    <row r="503" spans="3:4" x14ac:dyDescent="0.25">
      <c r="C503" s="186"/>
      <c r="D503" s="186"/>
    </row>
    <row r="504" spans="3:4" x14ac:dyDescent="0.25">
      <c r="C504" s="186"/>
      <c r="D504" s="186"/>
    </row>
    <row r="505" spans="3:4" x14ac:dyDescent="0.25">
      <c r="C505" s="186"/>
      <c r="D505" s="186"/>
    </row>
    <row r="506" spans="3:4" x14ac:dyDescent="0.25">
      <c r="C506" s="186"/>
      <c r="D506" s="186"/>
    </row>
    <row r="507" spans="3:4" x14ac:dyDescent="0.25">
      <c r="C507" s="186"/>
      <c r="D507" s="186"/>
    </row>
    <row r="508" spans="3:4" x14ac:dyDescent="0.25">
      <c r="C508" s="186"/>
      <c r="D508" s="186"/>
    </row>
    <row r="509" spans="3:4" x14ac:dyDescent="0.25">
      <c r="C509" s="186"/>
      <c r="D509" s="186"/>
    </row>
    <row r="510" spans="3:4" x14ac:dyDescent="0.25">
      <c r="C510" s="186"/>
      <c r="D510" s="186"/>
    </row>
    <row r="511" spans="3:4" x14ac:dyDescent="0.25">
      <c r="C511" s="186"/>
      <c r="D511" s="186"/>
    </row>
    <row r="512" spans="3:4" x14ac:dyDescent="0.25">
      <c r="C512" s="186"/>
      <c r="D512" s="186"/>
    </row>
    <row r="513" spans="3:4" x14ac:dyDescent="0.25">
      <c r="C513" s="186"/>
      <c r="D513" s="186"/>
    </row>
    <row r="514" spans="3:4" x14ac:dyDescent="0.25">
      <c r="C514" s="186"/>
      <c r="D514" s="186"/>
    </row>
    <row r="515" spans="3:4" x14ac:dyDescent="0.25">
      <c r="C515" s="186"/>
      <c r="D515" s="186"/>
    </row>
    <row r="516" spans="3:4" x14ac:dyDescent="0.25">
      <c r="C516" s="186"/>
      <c r="D516" s="186"/>
    </row>
    <row r="517" spans="3:4" x14ac:dyDescent="0.25">
      <c r="C517" s="186"/>
      <c r="D517" s="186"/>
    </row>
    <row r="518" spans="3:4" x14ac:dyDescent="0.25">
      <c r="C518" s="186"/>
      <c r="D518" s="186"/>
    </row>
    <row r="519" spans="3:4" x14ac:dyDescent="0.25">
      <c r="C519" s="186"/>
      <c r="D519" s="186"/>
    </row>
    <row r="520" spans="3:4" x14ac:dyDescent="0.25">
      <c r="C520" s="186"/>
      <c r="D520" s="186"/>
    </row>
    <row r="521" spans="3:4" x14ac:dyDescent="0.25">
      <c r="C521" s="186"/>
      <c r="D521" s="186"/>
    </row>
    <row r="522" spans="3:4" x14ac:dyDescent="0.25">
      <c r="C522" s="186"/>
      <c r="D522" s="186"/>
    </row>
    <row r="523" spans="3:4" x14ac:dyDescent="0.25">
      <c r="C523" s="186"/>
      <c r="D523" s="186"/>
    </row>
    <row r="524" spans="3:4" x14ac:dyDescent="0.25">
      <c r="C524" s="186"/>
      <c r="D524" s="186"/>
    </row>
    <row r="525" spans="3:4" x14ac:dyDescent="0.25">
      <c r="C525" s="186"/>
      <c r="D525" s="186"/>
    </row>
    <row r="526" spans="3:4" x14ac:dyDescent="0.25">
      <c r="C526" s="186"/>
      <c r="D526" s="186"/>
    </row>
    <row r="527" spans="3:4" x14ac:dyDescent="0.25">
      <c r="C527" s="186"/>
      <c r="D527" s="186"/>
    </row>
    <row r="528" spans="3:4" x14ac:dyDescent="0.25">
      <c r="C528" s="186"/>
      <c r="D528" s="186"/>
    </row>
    <row r="529" spans="3:4" x14ac:dyDescent="0.25">
      <c r="C529" s="186"/>
      <c r="D529" s="186"/>
    </row>
    <row r="530" spans="3:4" x14ac:dyDescent="0.25">
      <c r="C530" s="186"/>
      <c r="D530" s="186"/>
    </row>
    <row r="531" spans="3:4" x14ac:dyDescent="0.25">
      <c r="C531" s="186"/>
      <c r="D531" s="186"/>
    </row>
    <row r="532" spans="3:4" x14ac:dyDescent="0.25">
      <c r="C532" s="186"/>
      <c r="D532" s="186"/>
    </row>
    <row r="533" spans="3:4" x14ac:dyDescent="0.25">
      <c r="C533" s="186"/>
      <c r="D533" s="186"/>
    </row>
    <row r="534" spans="3:4" x14ac:dyDescent="0.25">
      <c r="C534" s="186"/>
      <c r="D534" s="186"/>
    </row>
    <row r="535" spans="3:4" x14ac:dyDescent="0.25">
      <c r="C535" s="186"/>
      <c r="D535" s="186"/>
    </row>
    <row r="536" spans="3:4" x14ac:dyDescent="0.25">
      <c r="C536" s="186"/>
      <c r="D536" s="186"/>
    </row>
    <row r="537" spans="3:4" x14ac:dyDescent="0.25">
      <c r="C537" s="186"/>
      <c r="D537" s="186"/>
    </row>
    <row r="538" spans="3:4" x14ac:dyDescent="0.25">
      <c r="C538" s="186"/>
      <c r="D538" s="186"/>
    </row>
    <row r="539" spans="3:4" x14ac:dyDescent="0.25">
      <c r="C539" s="186"/>
      <c r="D539" s="186"/>
    </row>
    <row r="540" spans="3:4" x14ac:dyDescent="0.25">
      <c r="C540" s="186"/>
      <c r="D540" s="186"/>
    </row>
    <row r="541" spans="3:4" x14ac:dyDescent="0.25">
      <c r="C541" s="186"/>
      <c r="D541" s="186"/>
    </row>
    <row r="542" spans="3:4" x14ac:dyDescent="0.25">
      <c r="C542" s="186"/>
      <c r="D542" s="186"/>
    </row>
    <row r="543" spans="3:4" x14ac:dyDescent="0.25">
      <c r="C543" s="186"/>
      <c r="D543" s="186"/>
    </row>
    <row r="544" spans="3:4" x14ac:dyDescent="0.25">
      <c r="C544" s="186"/>
      <c r="D544" s="186"/>
    </row>
    <row r="545" spans="3:4" x14ac:dyDescent="0.25">
      <c r="C545" s="186"/>
      <c r="D545" s="186"/>
    </row>
    <row r="546" spans="3:4" x14ac:dyDescent="0.25">
      <c r="C546" s="186"/>
      <c r="D546" s="186"/>
    </row>
    <row r="547" spans="3:4" x14ac:dyDescent="0.25">
      <c r="C547" s="186"/>
      <c r="D547" s="186"/>
    </row>
    <row r="548" spans="3:4" x14ac:dyDescent="0.25">
      <c r="C548" s="186"/>
      <c r="D548" s="186"/>
    </row>
    <row r="549" spans="3:4" x14ac:dyDescent="0.25">
      <c r="C549" s="186"/>
      <c r="D549" s="186"/>
    </row>
    <row r="550" spans="3:4" x14ac:dyDescent="0.25">
      <c r="C550" s="186"/>
      <c r="D550" s="186"/>
    </row>
    <row r="551" spans="3:4" x14ac:dyDescent="0.25">
      <c r="C551" s="186"/>
      <c r="D551" s="186"/>
    </row>
    <row r="552" spans="3:4" x14ac:dyDescent="0.25">
      <c r="C552" s="186"/>
      <c r="D552" s="186"/>
    </row>
    <row r="553" spans="3:4" x14ac:dyDescent="0.25">
      <c r="C553" s="186"/>
      <c r="D553" s="186"/>
    </row>
    <row r="554" spans="3:4" x14ac:dyDescent="0.25">
      <c r="C554" s="186"/>
      <c r="D554" s="186"/>
    </row>
    <row r="555" spans="3:4" x14ac:dyDescent="0.25">
      <c r="C555" s="186"/>
      <c r="D555" s="186"/>
    </row>
    <row r="556" spans="3:4" x14ac:dyDescent="0.25">
      <c r="C556" s="186"/>
      <c r="D556" s="186"/>
    </row>
    <row r="557" spans="3:4" x14ac:dyDescent="0.25">
      <c r="C557" s="186"/>
      <c r="D557" s="186"/>
    </row>
    <row r="558" spans="3:4" x14ac:dyDescent="0.25">
      <c r="C558" s="186"/>
      <c r="D558" s="186"/>
    </row>
    <row r="559" spans="3:4" x14ac:dyDescent="0.25">
      <c r="C559" s="186"/>
      <c r="D559" s="186"/>
    </row>
    <row r="560" spans="3:4" x14ac:dyDescent="0.25">
      <c r="C560" s="186"/>
      <c r="D560" s="186"/>
    </row>
    <row r="561" spans="3:4" x14ac:dyDescent="0.25">
      <c r="C561" s="186"/>
      <c r="D561" s="186"/>
    </row>
    <row r="562" spans="3:4" x14ac:dyDescent="0.25">
      <c r="C562" s="186"/>
      <c r="D562" s="186"/>
    </row>
    <row r="563" spans="3:4" x14ac:dyDescent="0.25">
      <c r="C563" s="186"/>
      <c r="D563" s="186"/>
    </row>
    <row r="564" spans="3:4" x14ac:dyDescent="0.25">
      <c r="C564" s="186"/>
      <c r="D564" s="186"/>
    </row>
    <row r="565" spans="3:4" x14ac:dyDescent="0.25">
      <c r="C565" s="186"/>
      <c r="D565" s="186"/>
    </row>
    <row r="566" spans="3:4" x14ac:dyDescent="0.25">
      <c r="C566" s="186"/>
      <c r="D566" s="186"/>
    </row>
    <row r="567" spans="3:4" x14ac:dyDescent="0.25">
      <c r="C567" s="186"/>
      <c r="D567" s="186"/>
    </row>
    <row r="568" spans="3:4" x14ac:dyDescent="0.25">
      <c r="C568" s="186"/>
      <c r="D568" s="186"/>
    </row>
    <row r="569" spans="3:4" x14ac:dyDescent="0.25">
      <c r="C569" s="186"/>
      <c r="D569" s="186"/>
    </row>
    <row r="570" spans="3:4" x14ac:dyDescent="0.25">
      <c r="C570" s="186"/>
      <c r="D570" s="186"/>
    </row>
    <row r="571" spans="3:4" x14ac:dyDescent="0.25">
      <c r="C571" s="186"/>
      <c r="D571" s="186"/>
    </row>
    <row r="572" spans="3:4" x14ac:dyDescent="0.25">
      <c r="C572" s="186"/>
      <c r="D572" s="186"/>
    </row>
    <row r="573" spans="3:4" x14ac:dyDescent="0.25">
      <c r="C573" s="186"/>
      <c r="D573" s="186"/>
    </row>
    <row r="574" spans="3:4" x14ac:dyDescent="0.25">
      <c r="C574" s="186"/>
      <c r="D574" s="186"/>
    </row>
    <row r="575" spans="3:4" x14ac:dyDescent="0.25">
      <c r="C575" s="186"/>
      <c r="D575" s="186"/>
    </row>
    <row r="576" spans="3:4" x14ac:dyDescent="0.25">
      <c r="C576" s="186"/>
      <c r="D576" s="186"/>
    </row>
    <row r="577" spans="3:4" x14ac:dyDescent="0.25">
      <c r="C577" s="186"/>
      <c r="D577" s="186"/>
    </row>
    <row r="578" spans="3:4" x14ac:dyDescent="0.25">
      <c r="C578" s="186"/>
      <c r="D578" s="186"/>
    </row>
    <row r="579" spans="3:4" x14ac:dyDescent="0.25">
      <c r="C579" s="186"/>
      <c r="D579" s="186"/>
    </row>
    <row r="580" spans="3:4" x14ac:dyDescent="0.25">
      <c r="C580" s="186"/>
      <c r="D580" s="186"/>
    </row>
    <row r="581" spans="3:4" x14ac:dyDescent="0.25">
      <c r="C581" s="186"/>
      <c r="D581" s="186"/>
    </row>
    <row r="582" spans="3:4" x14ac:dyDescent="0.25">
      <c r="C582" s="186"/>
      <c r="D582" s="186"/>
    </row>
    <row r="583" spans="3:4" x14ac:dyDescent="0.25">
      <c r="C583" s="186"/>
      <c r="D583" s="186"/>
    </row>
    <row r="584" spans="3:4" x14ac:dyDescent="0.25">
      <c r="C584" s="186"/>
      <c r="D584" s="186"/>
    </row>
    <row r="585" spans="3:4" x14ac:dyDescent="0.25">
      <c r="C585" s="186"/>
      <c r="D585" s="186"/>
    </row>
    <row r="586" spans="3:4" x14ac:dyDescent="0.25">
      <c r="C586" s="186"/>
      <c r="D586" s="186"/>
    </row>
    <row r="587" spans="3:4" x14ac:dyDescent="0.25">
      <c r="C587" s="186"/>
      <c r="D587" s="186"/>
    </row>
    <row r="588" spans="3:4" x14ac:dyDescent="0.25">
      <c r="C588" s="186"/>
      <c r="D588" s="186"/>
    </row>
    <row r="589" spans="3:4" x14ac:dyDescent="0.25">
      <c r="C589" s="186"/>
      <c r="D589" s="186"/>
    </row>
    <row r="590" spans="3:4" x14ac:dyDescent="0.25">
      <c r="C590" s="186"/>
      <c r="D590" s="186"/>
    </row>
    <row r="591" spans="3:4" x14ac:dyDescent="0.25">
      <c r="C591" s="186"/>
      <c r="D591" s="186"/>
    </row>
    <row r="592" spans="3:4" x14ac:dyDescent="0.25">
      <c r="C592" s="186"/>
      <c r="D592" s="186"/>
    </row>
    <row r="593" spans="3:4" x14ac:dyDescent="0.25">
      <c r="C593" s="186"/>
      <c r="D593" s="186"/>
    </row>
    <row r="594" spans="3:4" x14ac:dyDescent="0.25">
      <c r="C594" s="186"/>
      <c r="D594" s="186"/>
    </row>
    <row r="595" spans="3:4" x14ac:dyDescent="0.25">
      <c r="C595" s="186"/>
      <c r="D595" s="186"/>
    </row>
    <row r="596" spans="3:4" x14ac:dyDescent="0.25">
      <c r="C596" s="186"/>
      <c r="D596" s="186"/>
    </row>
    <row r="597" spans="3:4" x14ac:dyDescent="0.25">
      <c r="C597" s="186"/>
      <c r="D597" s="186"/>
    </row>
    <row r="598" spans="3:4" x14ac:dyDescent="0.25">
      <c r="C598" s="186"/>
      <c r="D598" s="186"/>
    </row>
    <row r="599" spans="3:4" x14ac:dyDescent="0.25">
      <c r="C599" s="186"/>
      <c r="D599" s="186"/>
    </row>
    <row r="600" spans="3:4" x14ac:dyDescent="0.25">
      <c r="C600" s="186"/>
      <c r="D600" s="186"/>
    </row>
    <row r="601" spans="3:4" x14ac:dyDescent="0.25">
      <c r="C601" s="186"/>
      <c r="D601" s="186"/>
    </row>
    <row r="602" spans="3:4" x14ac:dyDescent="0.25">
      <c r="C602" s="186"/>
      <c r="D602" s="186"/>
    </row>
    <row r="603" spans="3:4" x14ac:dyDescent="0.25">
      <c r="C603" s="186"/>
      <c r="D603" s="186"/>
    </row>
    <row r="604" spans="3:4" x14ac:dyDescent="0.25">
      <c r="C604" s="186"/>
      <c r="D604" s="186"/>
    </row>
    <row r="605" spans="3:4" x14ac:dyDescent="0.25">
      <c r="C605" s="186"/>
      <c r="D605" s="186"/>
    </row>
    <row r="606" spans="3:4" x14ac:dyDescent="0.25">
      <c r="C606" s="186"/>
      <c r="D606" s="186"/>
    </row>
    <row r="607" spans="3:4" x14ac:dyDescent="0.25">
      <c r="C607" s="186"/>
      <c r="D607" s="186"/>
    </row>
    <row r="608" spans="3:4" x14ac:dyDescent="0.25">
      <c r="C608" s="186"/>
      <c r="D608" s="186"/>
    </row>
    <row r="609" spans="3:4" x14ac:dyDescent="0.25">
      <c r="C609" s="186"/>
      <c r="D609" s="186"/>
    </row>
    <row r="610" spans="3:4" x14ac:dyDescent="0.25">
      <c r="C610" s="186"/>
      <c r="D610" s="186"/>
    </row>
    <row r="611" spans="3:4" x14ac:dyDescent="0.25">
      <c r="C611" s="186"/>
      <c r="D611" s="186"/>
    </row>
    <row r="612" spans="3:4" x14ac:dyDescent="0.25">
      <c r="C612" s="186"/>
      <c r="D612" s="186"/>
    </row>
    <row r="613" spans="3:4" x14ac:dyDescent="0.25">
      <c r="C613" s="186"/>
      <c r="D613" s="186"/>
    </row>
    <row r="614" spans="3:4" x14ac:dyDescent="0.25">
      <c r="C614" s="186"/>
      <c r="D614" s="186"/>
    </row>
    <row r="615" spans="3:4" x14ac:dyDescent="0.25">
      <c r="C615" s="186"/>
      <c r="D615" s="186"/>
    </row>
    <row r="616" spans="3:4" x14ac:dyDescent="0.25">
      <c r="C616" s="186"/>
      <c r="D616" s="186"/>
    </row>
    <row r="617" spans="3:4" x14ac:dyDescent="0.25">
      <c r="C617" s="186"/>
      <c r="D617" s="186"/>
    </row>
    <row r="618" spans="3:4" x14ac:dyDescent="0.25">
      <c r="C618" s="186"/>
      <c r="D618" s="186"/>
    </row>
    <row r="619" spans="3:4" x14ac:dyDescent="0.25">
      <c r="C619" s="186"/>
      <c r="D619" s="186"/>
    </row>
    <row r="620" spans="3:4" x14ac:dyDescent="0.25">
      <c r="C620" s="186"/>
      <c r="D620" s="186"/>
    </row>
    <row r="621" spans="3:4" x14ac:dyDescent="0.25">
      <c r="C621" s="186"/>
      <c r="D621" s="186"/>
    </row>
    <row r="622" spans="3:4" x14ac:dyDescent="0.25">
      <c r="C622" s="186"/>
      <c r="D622" s="186"/>
    </row>
    <row r="623" spans="3:4" x14ac:dyDescent="0.25">
      <c r="C623" s="186"/>
      <c r="D623" s="186"/>
    </row>
    <row r="624" spans="3:4" x14ac:dyDescent="0.25">
      <c r="C624" s="186"/>
      <c r="D624" s="186"/>
    </row>
    <row r="625" spans="3:4" x14ac:dyDescent="0.25">
      <c r="C625" s="186"/>
      <c r="D625" s="186"/>
    </row>
    <row r="626" spans="3:4" x14ac:dyDescent="0.25">
      <c r="C626" s="186"/>
      <c r="D626" s="186"/>
    </row>
    <row r="627" spans="3:4" x14ac:dyDescent="0.25">
      <c r="C627" s="186"/>
      <c r="D627" s="186"/>
    </row>
    <row r="628" spans="3:4" x14ac:dyDescent="0.25">
      <c r="C628" s="186"/>
      <c r="D628" s="186"/>
    </row>
    <row r="629" spans="3:4" x14ac:dyDescent="0.25">
      <c r="C629" s="186"/>
      <c r="D629" s="186"/>
    </row>
    <row r="630" spans="3:4" x14ac:dyDescent="0.25">
      <c r="C630" s="186"/>
      <c r="D630" s="186"/>
    </row>
    <row r="631" spans="3:4" x14ac:dyDescent="0.25">
      <c r="C631" s="186"/>
      <c r="D631" s="186"/>
    </row>
    <row r="632" spans="3:4" x14ac:dyDescent="0.25">
      <c r="C632" s="186"/>
      <c r="D632" s="186"/>
    </row>
    <row r="633" spans="3:4" x14ac:dyDescent="0.25">
      <c r="C633" s="186"/>
      <c r="D633" s="186"/>
    </row>
    <row r="634" spans="3:4" x14ac:dyDescent="0.25">
      <c r="C634" s="186"/>
      <c r="D634" s="186"/>
    </row>
    <row r="635" spans="3:4" x14ac:dyDescent="0.25">
      <c r="C635" s="186"/>
      <c r="D635" s="186"/>
    </row>
    <row r="636" spans="3:4" x14ac:dyDescent="0.25">
      <c r="C636" s="186"/>
      <c r="D636" s="186"/>
    </row>
    <row r="637" spans="3:4" x14ac:dyDescent="0.25">
      <c r="C637" s="186"/>
      <c r="D637" s="186"/>
    </row>
    <row r="638" spans="3:4" x14ac:dyDescent="0.25">
      <c r="C638" s="186"/>
      <c r="D638" s="186"/>
    </row>
    <row r="639" spans="3:4" x14ac:dyDescent="0.25">
      <c r="C639" s="186"/>
      <c r="D639" s="186"/>
    </row>
    <row r="640" spans="3:4" x14ac:dyDescent="0.25">
      <c r="C640" s="186"/>
      <c r="D640" s="186"/>
    </row>
    <row r="641" spans="3:4" x14ac:dyDescent="0.25">
      <c r="C641" s="186"/>
      <c r="D641" s="186"/>
    </row>
    <row r="642" spans="3:4" x14ac:dyDescent="0.25">
      <c r="C642" s="186"/>
      <c r="D642" s="186"/>
    </row>
    <row r="643" spans="3:4" x14ac:dyDescent="0.25">
      <c r="C643" s="186"/>
      <c r="D643" s="186"/>
    </row>
    <row r="644" spans="3:4" x14ac:dyDescent="0.25">
      <c r="C644" s="186"/>
      <c r="D644" s="186"/>
    </row>
    <row r="645" spans="3:4" x14ac:dyDescent="0.25">
      <c r="C645" s="186"/>
      <c r="D645" s="186"/>
    </row>
    <row r="646" spans="3:4" x14ac:dyDescent="0.25">
      <c r="C646" s="186"/>
      <c r="D646" s="186"/>
    </row>
    <row r="647" spans="3:4" x14ac:dyDescent="0.25">
      <c r="C647" s="186"/>
      <c r="D647" s="186"/>
    </row>
    <row r="648" spans="3:4" x14ac:dyDescent="0.25">
      <c r="C648" s="186"/>
      <c r="D648" s="186"/>
    </row>
    <row r="649" spans="3:4" x14ac:dyDescent="0.25">
      <c r="C649" s="186"/>
      <c r="D649" s="186"/>
    </row>
    <row r="650" spans="3:4" x14ac:dyDescent="0.25">
      <c r="C650" s="186"/>
      <c r="D650" s="186"/>
    </row>
    <row r="651" spans="3:4" x14ac:dyDescent="0.25">
      <c r="C651" s="186"/>
      <c r="D651" s="186"/>
    </row>
    <row r="652" spans="3:4" x14ac:dyDescent="0.25">
      <c r="C652" s="186"/>
      <c r="D652" s="186"/>
    </row>
    <row r="653" spans="3:4" x14ac:dyDescent="0.25">
      <c r="C653" s="186"/>
      <c r="D653" s="186"/>
    </row>
    <row r="654" spans="3:4" x14ac:dyDescent="0.25">
      <c r="C654" s="186"/>
      <c r="D654" s="186"/>
    </row>
    <row r="655" spans="3:4" x14ac:dyDescent="0.25">
      <c r="C655" s="186"/>
      <c r="D655" s="186"/>
    </row>
    <row r="656" spans="3:4" x14ac:dyDescent="0.25">
      <c r="C656" s="186"/>
      <c r="D656" s="186"/>
    </row>
    <row r="657" spans="3:4" x14ac:dyDescent="0.25">
      <c r="C657" s="186"/>
      <c r="D657" s="186"/>
    </row>
    <row r="658" spans="3:4" x14ac:dyDescent="0.25">
      <c r="C658" s="186"/>
      <c r="D658" s="186"/>
    </row>
    <row r="659" spans="3:4" x14ac:dyDescent="0.25">
      <c r="C659" s="186"/>
      <c r="D659" s="186"/>
    </row>
    <row r="660" spans="3:4" x14ac:dyDescent="0.25">
      <c r="C660" s="186"/>
      <c r="D660" s="186"/>
    </row>
    <row r="661" spans="3:4" x14ac:dyDescent="0.25">
      <c r="C661" s="186"/>
      <c r="D661" s="186"/>
    </row>
    <row r="662" spans="3:4" x14ac:dyDescent="0.25">
      <c r="C662" s="186"/>
      <c r="D662" s="186"/>
    </row>
    <row r="663" spans="3:4" x14ac:dyDescent="0.25">
      <c r="C663" s="186"/>
      <c r="D663" s="186"/>
    </row>
    <row r="664" spans="3:4" x14ac:dyDescent="0.25">
      <c r="C664" s="186"/>
      <c r="D664" s="186"/>
    </row>
    <row r="665" spans="3:4" x14ac:dyDescent="0.25">
      <c r="C665" s="186"/>
      <c r="D665" s="186"/>
    </row>
    <row r="666" spans="3:4" x14ac:dyDescent="0.25">
      <c r="C666" s="186"/>
      <c r="D666" s="186"/>
    </row>
    <row r="667" spans="3:4" x14ac:dyDescent="0.25">
      <c r="C667" s="186"/>
      <c r="D667" s="186"/>
    </row>
    <row r="668" spans="3:4" x14ac:dyDescent="0.25">
      <c r="C668" s="186"/>
      <c r="D668" s="186"/>
    </row>
    <row r="669" spans="3:4" x14ac:dyDescent="0.25">
      <c r="C669" s="186"/>
      <c r="D669" s="186"/>
    </row>
    <row r="670" spans="3:4" x14ac:dyDescent="0.25">
      <c r="C670" s="186"/>
      <c r="D670" s="186"/>
    </row>
    <row r="671" spans="3:4" x14ac:dyDescent="0.25">
      <c r="C671" s="186"/>
      <c r="D671" s="186"/>
    </row>
    <row r="672" spans="3:4" x14ac:dyDescent="0.25">
      <c r="C672" s="186"/>
      <c r="D672" s="186"/>
    </row>
    <row r="673" spans="3:4" x14ac:dyDescent="0.25">
      <c r="C673" s="186"/>
      <c r="D673" s="186"/>
    </row>
    <row r="674" spans="3:4" x14ac:dyDescent="0.25">
      <c r="C674" s="186"/>
      <c r="D674" s="186"/>
    </row>
    <row r="675" spans="3:4" x14ac:dyDescent="0.25">
      <c r="C675" s="186"/>
      <c r="D675" s="186"/>
    </row>
    <row r="676" spans="3:4" x14ac:dyDescent="0.25">
      <c r="C676" s="186"/>
      <c r="D676" s="186"/>
    </row>
    <row r="677" spans="3:4" x14ac:dyDescent="0.25">
      <c r="C677" s="186"/>
      <c r="D677" s="186"/>
    </row>
    <row r="678" spans="3:4" x14ac:dyDescent="0.25">
      <c r="C678" s="186"/>
      <c r="D678" s="186"/>
    </row>
    <row r="679" spans="3:4" x14ac:dyDescent="0.25">
      <c r="C679" s="186"/>
      <c r="D679" s="186"/>
    </row>
    <row r="680" spans="3:4" x14ac:dyDescent="0.25">
      <c r="C680" s="186"/>
      <c r="D680" s="186"/>
    </row>
    <row r="681" spans="3:4" x14ac:dyDescent="0.25">
      <c r="C681" s="186"/>
      <c r="D681" s="186"/>
    </row>
    <row r="682" spans="3:4" x14ac:dyDescent="0.25">
      <c r="C682" s="186"/>
      <c r="D682" s="186"/>
    </row>
    <row r="683" spans="3:4" x14ac:dyDescent="0.25">
      <c r="C683" s="186"/>
      <c r="D683" s="186"/>
    </row>
    <row r="684" spans="3:4" x14ac:dyDescent="0.25">
      <c r="C684" s="186"/>
      <c r="D684" s="186"/>
    </row>
    <row r="685" spans="3:4" x14ac:dyDescent="0.25">
      <c r="C685" s="186"/>
      <c r="D685" s="186"/>
    </row>
    <row r="686" spans="3:4" x14ac:dyDescent="0.25">
      <c r="C686" s="186"/>
      <c r="D686" s="186"/>
    </row>
    <row r="687" spans="3:4" x14ac:dyDescent="0.25">
      <c r="C687" s="186"/>
      <c r="D687" s="186"/>
    </row>
    <row r="688" spans="3:4" x14ac:dyDescent="0.25">
      <c r="C688" s="186"/>
      <c r="D688" s="186"/>
    </row>
    <row r="689" spans="3:4" x14ac:dyDescent="0.25">
      <c r="C689" s="186"/>
      <c r="D689" s="186"/>
    </row>
    <row r="690" spans="3:4" x14ac:dyDescent="0.25">
      <c r="C690" s="186"/>
      <c r="D690" s="186"/>
    </row>
    <row r="691" spans="3:4" x14ac:dyDescent="0.25">
      <c r="C691" s="186"/>
      <c r="D691" s="186"/>
    </row>
    <row r="692" spans="3:4" x14ac:dyDescent="0.25">
      <c r="C692" s="186"/>
      <c r="D692" s="186"/>
    </row>
    <row r="693" spans="3:4" x14ac:dyDescent="0.25">
      <c r="C693" s="186"/>
      <c r="D693" s="186"/>
    </row>
    <row r="694" spans="3:4" x14ac:dyDescent="0.25">
      <c r="C694" s="186"/>
      <c r="D694" s="186"/>
    </row>
    <row r="695" spans="3:4" x14ac:dyDescent="0.25">
      <c r="C695" s="186"/>
      <c r="D695" s="186"/>
    </row>
    <row r="696" spans="3:4" x14ac:dyDescent="0.25">
      <c r="C696" s="186"/>
      <c r="D696" s="186"/>
    </row>
    <row r="697" spans="3:4" x14ac:dyDescent="0.25">
      <c r="C697" s="186"/>
      <c r="D697" s="186"/>
    </row>
    <row r="698" spans="3:4" x14ac:dyDescent="0.25">
      <c r="C698" s="186"/>
      <c r="D698" s="186"/>
    </row>
    <row r="699" spans="3:4" x14ac:dyDescent="0.25">
      <c r="C699" s="186"/>
      <c r="D699" s="186"/>
    </row>
    <row r="700" spans="3:4" x14ac:dyDescent="0.25">
      <c r="C700" s="186"/>
      <c r="D700" s="186"/>
    </row>
    <row r="701" spans="3:4" x14ac:dyDescent="0.25">
      <c r="C701" s="186"/>
      <c r="D701" s="186"/>
    </row>
    <row r="702" spans="3:4" x14ac:dyDescent="0.25">
      <c r="C702" s="186"/>
      <c r="D702" s="186"/>
    </row>
    <row r="703" spans="3:4" x14ac:dyDescent="0.25">
      <c r="C703" s="186"/>
      <c r="D703" s="186"/>
    </row>
    <row r="704" spans="3:4" x14ac:dyDescent="0.25">
      <c r="C704" s="186"/>
      <c r="D704" s="186"/>
    </row>
    <row r="705" spans="3:4" x14ac:dyDescent="0.25">
      <c r="C705" s="186"/>
      <c r="D705" s="186"/>
    </row>
    <row r="706" spans="3:4" x14ac:dyDescent="0.25">
      <c r="C706" s="186"/>
      <c r="D706" s="186"/>
    </row>
    <row r="707" spans="3:4" x14ac:dyDescent="0.25">
      <c r="C707" s="186"/>
      <c r="D707" s="186"/>
    </row>
    <row r="708" spans="3:4" x14ac:dyDescent="0.25">
      <c r="C708" s="186"/>
      <c r="D708" s="186"/>
    </row>
    <row r="709" spans="3:4" x14ac:dyDescent="0.25">
      <c r="C709" s="186"/>
      <c r="D709" s="186"/>
    </row>
    <row r="710" spans="3:4" x14ac:dyDescent="0.25">
      <c r="C710" s="186"/>
      <c r="D710" s="186"/>
    </row>
    <row r="711" spans="3:4" x14ac:dyDescent="0.25">
      <c r="C711" s="186"/>
      <c r="D711" s="186"/>
    </row>
    <row r="712" spans="3:4" x14ac:dyDescent="0.25">
      <c r="C712" s="186"/>
      <c r="D712" s="186"/>
    </row>
    <row r="713" spans="3:4" x14ac:dyDescent="0.25">
      <c r="C713" s="186"/>
      <c r="D713" s="186"/>
    </row>
    <row r="714" spans="3:4" x14ac:dyDescent="0.25">
      <c r="C714" s="186"/>
      <c r="D714" s="186"/>
    </row>
    <row r="715" spans="3:4" x14ac:dyDescent="0.25">
      <c r="C715" s="186"/>
      <c r="D715" s="186"/>
    </row>
    <row r="716" spans="3:4" x14ac:dyDescent="0.25">
      <c r="C716" s="186"/>
      <c r="D716" s="186"/>
    </row>
    <row r="717" spans="3:4" x14ac:dyDescent="0.25">
      <c r="C717" s="186"/>
      <c r="D717" s="186"/>
    </row>
    <row r="718" spans="3:4" x14ac:dyDescent="0.25">
      <c r="C718" s="186"/>
      <c r="D718" s="186"/>
    </row>
    <row r="719" spans="3:4" x14ac:dyDescent="0.25">
      <c r="C719" s="186"/>
      <c r="D719" s="186"/>
    </row>
    <row r="720" spans="3:4" x14ac:dyDescent="0.25">
      <c r="C720" s="186"/>
      <c r="D720" s="186"/>
    </row>
    <row r="721" spans="3:4" x14ac:dyDescent="0.25">
      <c r="C721" s="186"/>
      <c r="D721" s="186"/>
    </row>
    <row r="722" spans="3:4" x14ac:dyDescent="0.25">
      <c r="C722" s="186"/>
      <c r="D722" s="186"/>
    </row>
    <row r="723" spans="3:4" x14ac:dyDescent="0.25">
      <c r="C723" s="186"/>
      <c r="D723" s="186"/>
    </row>
    <row r="724" spans="3:4" x14ac:dyDescent="0.25">
      <c r="C724" s="186"/>
      <c r="D724" s="186"/>
    </row>
    <row r="725" spans="3:4" x14ac:dyDescent="0.25">
      <c r="C725" s="186"/>
      <c r="D725" s="186"/>
    </row>
    <row r="726" spans="3:4" x14ac:dyDescent="0.25">
      <c r="C726" s="186"/>
      <c r="D726" s="186"/>
    </row>
    <row r="727" spans="3:4" x14ac:dyDescent="0.25">
      <c r="C727" s="186"/>
      <c r="D727" s="186"/>
    </row>
    <row r="728" spans="3:4" x14ac:dyDescent="0.25">
      <c r="C728" s="186"/>
      <c r="D728" s="186"/>
    </row>
    <row r="729" spans="3:4" x14ac:dyDescent="0.25">
      <c r="C729" s="186"/>
      <c r="D729" s="186"/>
    </row>
    <row r="730" spans="3:4" x14ac:dyDescent="0.25">
      <c r="C730" s="186"/>
      <c r="D730" s="186"/>
    </row>
    <row r="731" spans="3:4" x14ac:dyDescent="0.25">
      <c r="C731" s="186"/>
      <c r="D731" s="186"/>
    </row>
    <row r="732" spans="3:4" x14ac:dyDescent="0.25">
      <c r="C732" s="186"/>
      <c r="D732" s="186"/>
    </row>
    <row r="733" spans="3:4" x14ac:dyDescent="0.25">
      <c r="C733" s="186"/>
      <c r="D733" s="186"/>
    </row>
    <row r="734" spans="3:4" x14ac:dyDescent="0.25">
      <c r="C734" s="186"/>
      <c r="D734" s="186"/>
    </row>
    <row r="735" spans="3:4" x14ac:dyDescent="0.25">
      <c r="C735" s="186"/>
      <c r="D735" s="186"/>
    </row>
    <row r="736" spans="3:4" x14ac:dyDescent="0.25">
      <c r="C736" s="186"/>
      <c r="D736" s="186"/>
    </row>
    <row r="737" spans="3:4" x14ac:dyDescent="0.25">
      <c r="C737" s="186"/>
      <c r="D737" s="186"/>
    </row>
    <row r="738" spans="3:4" x14ac:dyDescent="0.25">
      <c r="C738" s="186"/>
      <c r="D738" s="186"/>
    </row>
    <row r="739" spans="3:4" x14ac:dyDescent="0.25">
      <c r="C739" s="186"/>
      <c r="D739" s="186"/>
    </row>
    <row r="740" spans="3:4" x14ac:dyDescent="0.25">
      <c r="C740" s="186"/>
      <c r="D740" s="186"/>
    </row>
    <row r="741" spans="3:4" x14ac:dyDescent="0.25">
      <c r="C741" s="186"/>
      <c r="D741" s="186"/>
    </row>
    <row r="742" spans="3:4" x14ac:dyDescent="0.25">
      <c r="C742" s="186"/>
      <c r="D742" s="186"/>
    </row>
    <row r="743" spans="3:4" x14ac:dyDescent="0.25">
      <c r="C743" s="186"/>
      <c r="D743" s="186"/>
    </row>
    <row r="744" spans="3:4" x14ac:dyDescent="0.25">
      <c r="C744" s="186"/>
      <c r="D744" s="186"/>
    </row>
    <row r="745" spans="3:4" x14ac:dyDescent="0.25">
      <c r="C745" s="186"/>
      <c r="D745" s="186"/>
    </row>
    <row r="746" spans="3:4" x14ac:dyDescent="0.25">
      <c r="C746" s="186"/>
      <c r="D746" s="186"/>
    </row>
    <row r="747" spans="3:4" x14ac:dyDescent="0.25">
      <c r="C747" s="186"/>
      <c r="D747" s="186"/>
    </row>
    <row r="748" spans="3:4" x14ac:dyDescent="0.25">
      <c r="C748" s="186"/>
      <c r="D748" s="186"/>
    </row>
    <row r="749" spans="3:4" x14ac:dyDescent="0.25">
      <c r="C749" s="186"/>
      <c r="D749" s="186"/>
    </row>
    <row r="750" spans="3:4" x14ac:dyDescent="0.25">
      <c r="C750" s="186"/>
      <c r="D750" s="186"/>
    </row>
    <row r="751" spans="3:4" x14ac:dyDescent="0.25">
      <c r="C751" s="186"/>
      <c r="D751" s="186"/>
    </row>
    <row r="752" spans="3:4" x14ac:dyDescent="0.25">
      <c r="C752" s="186"/>
      <c r="D752" s="186"/>
    </row>
    <row r="753" spans="3:4" x14ac:dyDescent="0.25">
      <c r="C753" s="186"/>
      <c r="D753" s="186"/>
    </row>
    <row r="754" spans="3:4" x14ac:dyDescent="0.25">
      <c r="C754" s="186"/>
      <c r="D754" s="186"/>
    </row>
    <row r="755" spans="3:4" x14ac:dyDescent="0.25">
      <c r="C755" s="186"/>
      <c r="D755" s="186"/>
    </row>
    <row r="756" spans="3:4" x14ac:dyDescent="0.25">
      <c r="C756" s="186"/>
      <c r="D756" s="186"/>
    </row>
    <row r="757" spans="3:4" x14ac:dyDescent="0.25">
      <c r="C757" s="186"/>
      <c r="D757" s="186"/>
    </row>
    <row r="758" spans="3:4" x14ac:dyDescent="0.25">
      <c r="C758" s="186"/>
      <c r="D758" s="186"/>
    </row>
    <row r="759" spans="3:4" x14ac:dyDescent="0.25">
      <c r="C759" s="186"/>
      <c r="D759" s="186"/>
    </row>
    <row r="760" spans="3:4" x14ac:dyDescent="0.25">
      <c r="C760" s="186"/>
      <c r="D760" s="186"/>
    </row>
    <row r="761" spans="3:4" x14ac:dyDescent="0.25">
      <c r="C761" s="186"/>
      <c r="D761" s="186"/>
    </row>
    <row r="762" spans="3:4" x14ac:dyDescent="0.25">
      <c r="C762" s="186"/>
      <c r="D762" s="186"/>
    </row>
    <row r="763" spans="3:4" x14ac:dyDescent="0.25">
      <c r="C763" s="186"/>
      <c r="D763" s="186"/>
    </row>
    <row r="764" spans="3:4" x14ac:dyDescent="0.25">
      <c r="C764" s="186"/>
      <c r="D764" s="186"/>
    </row>
    <row r="765" spans="3:4" x14ac:dyDescent="0.25">
      <c r="C765" s="186"/>
      <c r="D765" s="186"/>
    </row>
    <row r="766" spans="3:4" x14ac:dyDescent="0.25">
      <c r="C766" s="186"/>
      <c r="D766" s="186"/>
    </row>
    <row r="767" spans="3:4" x14ac:dyDescent="0.25">
      <c r="C767" s="186"/>
      <c r="D767" s="186"/>
    </row>
    <row r="768" spans="3:4" x14ac:dyDescent="0.25">
      <c r="C768" s="186"/>
      <c r="D768" s="186"/>
    </row>
    <row r="769" spans="3:4" x14ac:dyDescent="0.25">
      <c r="C769" s="186"/>
      <c r="D769" s="186"/>
    </row>
    <row r="770" spans="3:4" x14ac:dyDescent="0.25">
      <c r="C770" s="186"/>
      <c r="D770" s="186"/>
    </row>
    <row r="771" spans="3:4" x14ac:dyDescent="0.25">
      <c r="C771" s="186"/>
      <c r="D771" s="186"/>
    </row>
    <row r="772" spans="3:4" x14ac:dyDescent="0.25">
      <c r="C772" s="186"/>
      <c r="D772" s="186"/>
    </row>
    <row r="773" spans="3:4" x14ac:dyDescent="0.25">
      <c r="C773" s="186"/>
      <c r="D773" s="186"/>
    </row>
    <row r="774" spans="3:4" x14ac:dyDescent="0.25">
      <c r="C774" s="186"/>
      <c r="D774" s="186"/>
    </row>
    <row r="775" spans="3:4" x14ac:dyDescent="0.25">
      <c r="C775" s="186"/>
      <c r="D775" s="186"/>
    </row>
    <row r="776" spans="3:4" x14ac:dyDescent="0.25">
      <c r="C776" s="186"/>
      <c r="D776" s="186"/>
    </row>
    <row r="777" spans="3:4" x14ac:dyDescent="0.25">
      <c r="C777" s="186"/>
      <c r="D777" s="186"/>
    </row>
    <row r="778" spans="3:4" x14ac:dyDescent="0.25">
      <c r="C778" s="186"/>
      <c r="D778" s="186"/>
    </row>
    <row r="779" spans="3:4" x14ac:dyDescent="0.25">
      <c r="C779" s="186"/>
      <c r="D779" s="186"/>
    </row>
    <row r="780" spans="3:4" x14ac:dyDescent="0.25">
      <c r="C780" s="186"/>
      <c r="D780" s="186"/>
    </row>
    <row r="781" spans="3:4" x14ac:dyDescent="0.25">
      <c r="C781" s="186"/>
      <c r="D781" s="186"/>
    </row>
    <row r="782" spans="3:4" x14ac:dyDescent="0.25">
      <c r="C782" s="186"/>
      <c r="D782" s="186"/>
    </row>
    <row r="783" spans="3:4" x14ac:dyDescent="0.25">
      <c r="C783" s="186"/>
      <c r="D783" s="186"/>
    </row>
    <row r="784" spans="3:4" x14ac:dyDescent="0.25">
      <c r="C784" s="186"/>
      <c r="D784" s="186"/>
    </row>
    <row r="785" spans="3:4" x14ac:dyDescent="0.25">
      <c r="C785" s="186"/>
      <c r="D785" s="186"/>
    </row>
    <row r="786" spans="3:4" x14ac:dyDescent="0.25">
      <c r="C786" s="186"/>
      <c r="D786" s="186"/>
    </row>
    <row r="787" spans="3:4" x14ac:dyDescent="0.25">
      <c r="C787" s="186"/>
      <c r="D787" s="186"/>
    </row>
    <row r="788" spans="3:4" x14ac:dyDescent="0.25">
      <c r="C788" s="186"/>
      <c r="D788" s="186"/>
    </row>
    <row r="789" spans="3:4" x14ac:dyDescent="0.25">
      <c r="C789" s="186"/>
      <c r="D789" s="186"/>
    </row>
    <row r="790" spans="3:4" x14ac:dyDescent="0.25">
      <c r="C790" s="186"/>
      <c r="D790" s="186"/>
    </row>
    <row r="791" spans="3:4" x14ac:dyDescent="0.25">
      <c r="C791" s="186"/>
      <c r="D791" s="186"/>
    </row>
    <row r="792" spans="3:4" x14ac:dyDescent="0.25">
      <c r="C792" s="186"/>
      <c r="D792" s="186"/>
    </row>
    <row r="793" spans="3:4" x14ac:dyDescent="0.25">
      <c r="C793" s="186"/>
      <c r="D793" s="186"/>
    </row>
    <row r="794" spans="3:4" x14ac:dyDescent="0.25">
      <c r="C794" s="186"/>
      <c r="D794" s="186"/>
    </row>
    <row r="795" spans="3:4" x14ac:dyDescent="0.25">
      <c r="C795" s="186"/>
      <c r="D795" s="186"/>
    </row>
    <row r="796" spans="3:4" x14ac:dyDescent="0.25">
      <c r="C796" s="186"/>
      <c r="D796" s="186"/>
    </row>
    <row r="797" spans="3:4" x14ac:dyDescent="0.25">
      <c r="C797" s="186"/>
      <c r="D797" s="186"/>
    </row>
    <row r="798" spans="3:4" x14ac:dyDescent="0.25">
      <c r="C798" s="186"/>
      <c r="D798" s="186"/>
    </row>
    <row r="799" spans="3:4" x14ac:dyDescent="0.25">
      <c r="C799" s="186"/>
      <c r="D799" s="186"/>
    </row>
    <row r="800" spans="3:4" x14ac:dyDescent="0.25">
      <c r="C800" s="186"/>
      <c r="D800" s="186"/>
    </row>
    <row r="801" spans="3:4" x14ac:dyDescent="0.25">
      <c r="C801" s="186"/>
      <c r="D801" s="186"/>
    </row>
    <row r="802" spans="3:4" x14ac:dyDescent="0.25">
      <c r="C802" s="186"/>
      <c r="D802" s="186"/>
    </row>
    <row r="803" spans="3:4" x14ac:dyDescent="0.25">
      <c r="C803" s="186"/>
      <c r="D803" s="186"/>
    </row>
    <row r="804" spans="3:4" x14ac:dyDescent="0.25">
      <c r="C804" s="186"/>
      <c r="D804" s="186"/>
    </row>
    <row r="805" spans="3:4" x14ac:dyDescent="0.25">
      <c r="C805" s="186"/>
      <c r="D805" s="186"/>
    </row>
    <row r="806" spans="3:4" x14ac:dyDescent="0.25">
      <c r="C806" s="186"/>
      <c r="D806" s="186"/>
    </row>
    <row r="807" spans="3:4" x14ac:dyDescent="0.25">
      <c r="C807" s="186"/>
      <c r="D807" s="186"/>
    </row>
    <row r="808" spans="3:4" x14ac:dyDescent="0.25">
      <c r="C808" s="186"/>
      <c r="D808" s="186"/>
    </row>
    <row r="809" spans="3:4" x14ac:dyDescent="0.25">
      <c r="C809" s="186"/>
      <c r="D809" s="186"/>
    </row>
    <row r="810" spans="3:4" x14ac:dyDescent="0.25">
      <c r="C810" s="186"/>
      <c r="D810" s="186"/>
    </row>
    <row r="811" spans="3:4" x14ac:dyDescent="0.25">
      <c r="C811" s="186"/>
      <c r="D811" s="186"/>
    </row>
    <row r="812" spans="3:4" x14ac:dyDescent="0.25">
      <c r="C812" s="186"/>
      <c r="D812" s="186"/>
    </row>
    <row r="813" spans="3:4" x14ac:dyDescent="0.25">
      <c r="C813" s="186"/>
      <c r="D813" s="186"/>
    </row>
    <row r="814" spans="3:4" x14ac:dyDescent="0.25">
      <c r="C814" s="186"/>
      <c r="D814" s="186"/>
    </row>
    <row r="815" spans="3:4" x14ac:dyDescent="0.25">
      <c r="C815" s="186"/>
      <c r="D815" s="186"/>
    </row>
    <row r="816" spans="3:4" x14ac:dyDescent="0.25">
      <c r="C816" s="186"/>
      <c r="D816" s="186"/>
    </row>
    <row r="817" spans="3:4" x14ac:dyDescent="0.25">
      <c r="C817" s="186"/>
      <c r="D817" s="186"/>
    </row>
    <row r="818" spans="3:4" x14ac:dyDescent="0.25">
      <c r="C818" s="186"/>
      <c r="D818" s="186"/>
    </row>
    <row r="819" spans="3:4" x14ac:dyDescent="0.25">
      <c r="C819" s="186"/>
      <c r="D819" s="186"/>
    </row>
    <row r="820" spans="3:4" x14ac:dyDescent="0.25">
      <c r="C820" s="186"/>
      <c r="D820" s="186"/>
    </row>
    <row r="821" spans="3:4" x14ac:dyDescent="0.25">
      <c r="C821" s="186"/>
      <c r="D821" s="186"/>
    </row>
    <row r="822" spans="3:4" x14ac:dyDescent="0.25">
      <c r="C822" s="186"/>
      <c r="D822" s="186"/>
    </row>
    <row r="823" spans="3:4" x14ac:dyDescent="0.25">
      <c r="C823" s="186"/>
      <c r="D823" s="186"/>
    </row>
    <row r="824" spans="3:4" x14ac:dyDescent="0.25">
      <c r="C824" s="186"/>
      <c r="D824" s="186"/>
    </row>
    <row r="825" spans="3:4" x14ac:dyDescent="0.25">
      <c r="C825" s="186"/>
      <c r="D825" s="186"/>
    </row>
    <row r="826" spans="3:4" x14ac:dyDescent="0.25">
      <c r="C826" s="186"/>
      <c r="D826" s="186"/>
    </row>
    <row r="827" spans="3:4" x14ac:dyDescent="0.25">
      <c r="C827" s="186"/>
      <c r="D827" s="186"/>
    </row>
    <row r="828" spans="3:4" x14ac:dyDescent="0.25">
      <c r="C828" s="186"/>
      <c r="D828" s="186"/>
    </row>
    <row r="829" spans="3:4" x14ac:dyDescent="0.25">
      <c r="C829" s="186"/>
      <c r="D829" s="186"/>
    </row>
    <row r="830" spans="3:4" x14ac:dyDescent="0.25">
      <c r="C830" s="186"/>
      <c r="D830" s="186"/>
    </row>
    <row r="831" spans="3:4" x14ac:dyDescent="0.25">
      <c r="C831" s="186"/>
      <c r="D831" s="186"/>
    </row>
    <row r="832" spans="3:4" x14ac:dyDescent="0.25">
      <c r="C832" s="186"/>
      <c r="D832" s="186"/>
    </row>
    <row r="833" spans="3:4" x14ac:dyDescent="0.25">
      <c r="C833" s="186"/>
      <c r="D833" s="186"/>
    </row>
    <row r="834" spans="3:4" x14ac:dyDescent="0.25">
      <c r="C834" s="186"/>
      <c r="D834" s="186"/>
    </row>
    <row r="835" spans="3:4" x14ac:dyDescent="0.25">
      <c r="C835" s="186"/>
      <c r="D835" s="186"/>
    </row>
    <row r="836" spans="3:4" x14ac:dyDescent="0.25">
      <c r="C836" s="186"/>
      <c r="D836" s="186"/>
    </row>
    <row r="837" spans="3:4" x14ac:dyDescent="0.25">
      <c r="C837" s="186"/>
      <c r="D837" s="186"/>
    </row>
    <row r="838" spans="3:4" x14ac:dyDescent="0.25">
      <c r="C838" s="186"/>
      <c r="D838" s="186"/>
    </row>
    <row r="839" spans="3:4" x14ac:dyDescent="0.25">
      <c r="C839" s="186"/>
      <c r="D839" s="186"/>
    </row>
    <row r="840" spans="3:4" x14ac:dyDescent="0.25">
      <c r="C840" s="186"/>
      <c r="D840" s="186"/>
    </row>
    <row r="841" spans="3:4" x14ac:dyDescent="0.25">
      <c r="C841" s="186"/>
      <c r="D841" s="186"/>
    </row>
    <row r="842" spans="3:4" x14ac:dyDescent="0.25">
      <c r="C842" s="186"/>
      <c r="D842" s="186"/>
    </row>
    <row r="843" spans="3:4" x14ac:dyDescent="0.25">
      <c r="C843" s="186"/>
      <c r="D843" s="186"/>
    </row>
    <row r="844" spans="3:4" x14ac:dyDescent="0.25">
      <c r="C844" s="186"/>
      <c r="D844" s="186"/>
    </row>
    <row r="845" spans="3:4" x14ac:dyDescent="0.25">
      <c r="C845" s="186"/>
      <c r="D845" s="186"/>
    </row>
    <row r="846" spans="3:4" x14ac:dyDescent="0.25">
      <c r="C846" s="186"/>
      <c r="D846" s="186"/>
    </row>
    <row r="847" spans="3:4" x14ac:dyDescent="0.25">
      <c r="C847" s="186"/>
      <c r="D847" s="186"/>
    </row>
    <row r="848" spans="3:4" x14ac:dyDescent="0.25">
      <c r="C848" s="186"/>
      <c r="D848" s="186"/>
    </row>
    <row r="849" spans="3:4" x14ac:dyDescent="0.25">
      <c r="C849" s="186"/>
      <c r="D849" s="186"/>
    </row>
    <row r="850" spans="3:4" x14ac:dyDescent="0.25">
      <c r="C850" s="186"/>
      <c r="D850" s="186"/>
    </row>
    <row r="851" spans="3:4" x14ac:dyDescent="0.25">
      <c r="C851" s="186"/>
      <c r="D851" s="186"/>
    </row>
    <row r="852" spans="3:4" x14ac:dyDescent="0.25">
      <c r="C852" s="186"/>
      <c r="D852" s="186"/>
    </row>
    <row r="853" spans="3:4" x14ac:dyDescent="0.25">
      <c r="C853" s="186"/>
      <c r="D853" s="186"/>
    </row>
    <row r="854" spans="3:4" x14ac:dyDescent="0.25">
      <c r="C854" s="186"/>
      <c r="D854" s="186"/>
    </row>
    <row r="855" spans="3:4" x14ac:dyDescent="0.25">
      <c r="C855" s="186"/>
      <c r="D855" s="186"/>
    </row>
    <row r="856" spans="3:4" x14ac:dyDescent="0.25">
      <c r="C856" s="186"/>
      <c r="D856" s="186"/>
    </row>
    <row r="857" spans="3:4" x14ac:dyDescent="0.25">
      <c r="C857" s="186"/>
      <c r="D857" s="186"/>
    </row>
    <row r="858" spans="3:4" x14ac:dyDescent="0.25">
      <c r="C858" s="186"/>
      <c r="D858" s="186"/>
    </row>
    <row r="859" spans="3:4" x14ac:dyDescent="0.25">
      <c r="C859" s="186"/>
      <c r="D859" s="186"/>
    </row>
    <row r="860" spans="3:4" x14ac:dyDescent="0.25">
      <c r="C860" s="186"/>
      <c r="D860" s="186"/>
    </row>
    <row r="861" spans="3:4" x14ac:dyDescent="0.25">
      <c r="C861" s="186"/>
      <c r="D861" s="186"/>
    </row>
    <row r="862" spans="3:4" x14ac:dyDescent="0.25">
      <c r="C862" s="186"/>
      <c r="D862" s="186"/>
    </row>
    <row r="863" spans="3:4" x14ac:dyDescent="0.25">
      <c r="C863" s="186"/>
      <c r="D863" s="186"/>
    </row>
    <row r="864" spans="3:4" x14ac:dyDescent="0.25">
      <c r="C864" s="186"/>
      <c r="D864" s="186"/>
    </row>
    <row r="865" spans="3:4" x14ac:dyDescent="0.25">
      <c r="C865" s="186"/>
      <c r="D865" s="186"/>
    </row>
    <row r="866" spans="3:4" x14ac:dyDescent="0.25">
      <c r="C866" s="186"/>
      <c r="D866" s="186"/>
    </row>
    <row r="867" spans="3:4" x14ac:dyDescent="0.25">
      <c r="C867" s="186"/>
      <c r="D867" s="186"/>
    </row>
    <row r="868" spans="3:4" x14ac:dyDescent="0.25">
      <c r="C868" s="186"/>
      <c r="D868" s="186"/>
    </row>
    <row r="869" spans="3:4" x14ac:dyDescent="0.25">
      <c r="C869" s="186"/>
      <c r="D869" s="186"/>
    </row>
    <row r="870" spans="3:4" x14ac:dyDescent="0.25">
      <c r="C870" s="186"/>
      <c r="D870" s="186"/>
    </row>
    <row r="871" spans="3:4" x14ac:dyDescent="0.25">
      <c r="C871" s="186"/>
      <c r="D871" s="186"/>
    </row>
    <row r="872" spans="3:4" x14ac:dyDescent="0.25">
      <c r="C872" s="186"/>
      <c r="D872" s="186"/>
    </row>
    <row r="873" spans="3:4" x14ac:dyDescent="0.25">
      <c r="C873" s="186"/>
      <c r="D873" s="186"/>
    </row>
    <row r="874" spans="3:4" x14ac:dyDescent="0.25">
      <c r="C874" s="186"/>
      <c r="D874" s="186"/>
    </row>
    <row r="875" spans="3:4" x14ac:dyDescent="0.25">
      <c r="C875" s="186"/>
      <c r="D875" s="186"/>
    </row>
    <row r="876" spans="3:4" x14ac:dyDescent="0.25">
      <c r="C876" s="186"/>
      <c r="D876" s="186"/>
    </row>
    <row r="877" spans="3:4" x14ac:dyDescent="0.25">
      <c r="C877" s="186"/>
      <c r="D877" s="186"/>
    </row>
    <row r="878" spans="3:4" x14ac:dyDescent="0.25">
      <c r="C878" s="186"/>
      <c r="D878" s="186"/>
    </row>
    <row r="879" spans="3:4" x14ac:dyDescent="0.25">
      <c r="C879" s="186"/>
      <c r="D879" s="186"/>
    </row>
    <row r="880" spans="3:4" x14ac:dyDescent="0.25">
      <c r="C880" s="186"/>
      <c r="D880" s="186"/>
    </row>
    <row r="881" spans="3:4" x14ac:dyDescent="0.25">
      <c r="C881" s="186"/>
      <c r="D881" s="186"/>
    </row>
    <row r="882" spans="3:4" x14ac:dyDescent="0.25">
      <c r="C882" s="186"/>
      <c r="D882" s="186"/>
    </row>
    <row r="883" spans="3:4" x14ac:dyDescent="0.25">
      <c r="C883" s="186"/>
      <c r="D883" s="186"/>
    </row>
    <row r="884" spans="3:4" x14ac:dyDescent="0.25">
      <c r="C884" s="186"/>
      <c r="D884" s="186"/>
    </row>
    <row r="885" spans="3:4" x14ac:dyDescent="0.25">
      <c r="C885" s="186"/>
      <c r="D885" s="186"/>
    </row>
    <row r="886" spans="3:4" x14ac:dyDescent="0.25">
      <c r="C886" s="186"/>
      <c r="D886" s="186"/>
    </row>
    <row r="887" spans="3:4" x14ac:dyDescent="0.25">
      <c r="C887" s="186"/>
      <c r="D887" s="186"/>
    </row>
    <row r="888" spans="3:4" x14ac:dyDescent="0.25">
      <c r="C888" s="186"/>
      <c r="D888" s="186"/>
    </row>
    <row r="889" spans="3:4" x14ac:dyDescent="0.25">
      <c r="C889" s="186"/>
      <c r="D889" s="186"/>
    </row>
    <row r="890" spans="3:4" x14ac:dyDescent="0.25">
      <c r="C890" s="186"/>
      <c r="D890" s="186"/>
    </row>
    <row r="891" spans="3:4" x14ac:dyDescent="0.25">
      <c r="C891" s="186"/>
      <c r="D891" s="186"/>
    </row>
    <row r="892" spans="3:4" x14ac:dyDescent="0.25">
      <c r="C892" s="186"/>
      <c r="D892" s="186"/>
    </row>
    <row r="893" spans="3:4" x14ac:dyDescent="0.25">
      <c r="C893" s="186"/>
      <c r="D893" s="186"/>
    </row>
    <row r="894" spans="3:4" x14ac:dyDescent="0.25">
      <c r="C894" s="186"/>
      <c r="D894" s="186"/>
    </row>
    <row r="895" spans="3:4" x14ac:dyDescent="0.25">
      <c r="C895" s="186"/>
      <c r="D895" s="186"/>
    </row>
    <row r="896" spans="3:4" x14ac:dyDescent="0.25">
      <c r="C896" s="186"/>
      <c r="D896" s="186"/>
    </row>
    <row r="897" spans="3:4" x14ac:dyDescent="0.25">
      <c r="C897" s="186"/>
      <c r="D897" s="186"/>
    </row>
    <row r="898" spans="3:4" x14ac:dyDescent="0.25">
      <c r="C898" s="186"/>
      <c r="D898" s="186"/>
    </row>
    <row r="899" spans="3:4" x14ac:dyDescent="0.25">
      <c r="C899" s="186"/>
      <c r="D899" s="186"/>
    </row>
    <row r="900" spans="3:4" x14ac:dyDescent="0.25">
      <c r="C900" s="186"/>
      <c r="D900" s="186"/>
    </row>
    <row r="901" spans="3:4" x14ac:dyDescent="0.25">
      <c r="C901" s="186"/>
      <c r="D901" s="186"/>
    </row>
    <row r="902" spans="3:4" x14ac:dyDescent="0.25">
      <c r="C902" s="186"/>
      <c r="D902" s="186"/>
    </row>
    <row r="903" spans="3:4" x14ac:dyDescent="0.25">
      <c r="C903" s="186"/>
      <c r="D903" s="186"/>
    </row>
    <row r="904" spans="3:4" x14ac:dyDescent="0.25">
      <c r="C904" s="186"/>
      <c r="D904" s="186"/>
    </row>
    <row r="905" spans="3:4" x14ac:dyDescent="0.25">
      <c r="C905" s="186"/>
      <c r="D905" s="186"/>
    </row>
    <row r="906" spans="3:4" x14ac:dyDescent="0.25">
      <c r="C906" s="186"/>
      <c r="D906" s="186"/>
    </row>
    <row r="907" spans="3:4" x14ac:dyDescent="0.25">
      <c r="C907" s="186"/>
      <c r="D907" s="186"/>
    </row>
    <row r="908" spans="3:4" x14ac:dyDescent="0.25">
      <c r="C908" s="186"/>
      <c r="D908" s="186"/>
    </row>
    <row r="909" spans="3:4" x14ac:dyDescent="0.25">
      <c r="C909" s="186"/>
      <c r="D909" s="186"/>
    </row>
    <row r="910" spans="3:4" x14ac:dyDescent="0.25">
      <c r="C910" s="186"/>
      <c r="D910" s="186"/>
    </row>
    <row r="911" spans="3:4" x14ac:dyDescent="0.25">
      <c r="C911" s="186"/>
      <c r="D911" s="186"/>
    </row>
    <row r="912" spans="3:4" x14ac:dyDescent="0.25">
      <c r="C912" s="186"/>
      <c r="D912" s="186"/>
    </row>
    <row r="913" spans="3:4" x14ac:dyDescent="0.25">
      <c r="C913" s="186"/>
      <c r="D913" s="186"/>
    </row>
    <row r="914" spans="3:4" x14ac:dyDescent="0.25">
      <c r="C914" s="186"/>
      <c r="D914" s="186"/>
    </row>
    <row r="915" spans="3:4" x14ac:dyDescent="0.25">
      <c r="C915" s="186"/>
      <c r="D915" s="186"/>
    </row>
    <row r="916" spans="3:4" x14ac:dyDescent="0.25">
      <c r="C916" s="186"/>
      <c r="D916" s="186"/>
    </row>
    <row r="917" spans="3:4" x14ac:dyDescent="0.25">
      <c r="C917" s="186"/>
      <c r="D917" s="186"/>
    </row>
    <row r="918" spans="3:4" x14ac:dyDescent="0.25">
      <c r="C918" s="186"/>
      <c r="D918" s="186"/>
    </row>
    <row r="919" spans="3:4" x14ac:dyDescent="0.25">
      <c r="C919" s="186"/>
      <c r="D919" s="186"/>
    </row>
    <row r="920" spans="3:4" x14ac:dyDescent="0.25">
      <c r="C920" s="186"/>
      <c r="D920" s="186"/>
    </row>
    <row r="921" spans="3:4" x14ac:dyDescent="0.25">
      <c r="C921" s="186"/>
      <c r="D921" s="186"/>
    </row>
    <row r="922" spans="3:4" x14ac:dyDescent="0.25">
      <c r="C922" s="186"/>
      <c r="D922" s="186"/>
    </row>
    <row r="923" spans="3:4" x14ac:dyDescent="0.25">
      <c r="C923" s="186"/>
      <c r="D923" s="186"/>
    </row>
    <row r="924" spans="3:4" x14ac:dyDescent="0.25">
      <c r="C924" s="186"/>
      <c r="D924" s="186"/>
    </row>
    <row r="925" spans="3:4" x14ac:dyDescent="0.25">
      <c r="C925" s="186"/>
      <c r="D925" s="186"/>
    </row>
    <row r="926" spans="3:4" x14ac:dyDescent="0.25">
      <c r="C926" s="186"/>
      <c r="D926" s="186"/>
    </row>
    <row r="927" spans="3:4" x14ac:dyDescent="0.25">
      <c r="C927" s="186"/>
      <c r="D927" s="186"/>
    </row>
    <row r="928" spans="3:4" x14ac:dyDescent="0.25">
      <c r="C928" s="186"/>
      <c r="D928" s="186"/>
    </row>
    <row r="929" spans="3:4" x14ac:dyDescent="0.25">
      <c r="C929" s="186"/>
      <c r="D929" s="186"/>
    </row>
    <row r="930" spans="3:4" x14ac:dyDescent="0.25">
      <c r="C930" s="186"/>
      <c r="D930" s="186"/>
    </row>
    <row r="931" spans="3:4" x14ac:dyDescent="0.25">
      <c r="C931" s="186"/>
      <c r="D931" s="186"/>
    </row>
    <row r="932" spans="3:4" x14ac:dyDescent="0.25">
      <c r="C932" s="186"/>
      <c r="D932" s="186"/>
    </row>
    <row r="933" spans="3:4" x14ac:dyDescent="0.25">
      <c r="C933" s="186"/>
      <c r="D933" s="186"/>
    </row>
    <row r="934" spans="3:4" x14ac:dyDescent="0.25">
      <c r="C934" s="186"/>
      <c r="D934" s="186"/>
    </row>
    <row r="935" spans="3:4" x14ac:dyDescent="0.25">
      <c r="C935" s="186"/>
      <c r="D935" s="186"/>
    </row>
    <row r="936" spans="3:4" x14ac:dyDescent="0.25">
      <c r="C936" s="186"/>
      <c r="D936" s="186"/>
    </row>
    <row r="937" spans="3:4" x14ac:dyDescent="0.25">
      <c r="C937" s="186"/>
      <c r="D937" s="186"/>
    </row>
    <row r="938" spans="3:4" x14ac:dyDescent="0.25">
      <c r="C938" s="186"/>
      <c r="D938" s="186"/>
    </row>
    <row r="939" spans="3:4" x14ac:dyDescent="0.25">
      <c r="C939" s="186"/>
      <c r="D939" s="186"/>
    </row>
    <row r="940" spans="3:4" x14ac:dyDescent="0.25">
      <c r="C940" s="186"/>
      <c r="D940" s="186"/>
    </row>
    <row r="941" spans="3:4" x14ac:dyDescent="0.25">
      <c r="C941" s="186"/>
      <c r="D941" s="186"/>
    </row>
    <row r="942" spans="3:4" x14ac:dyDescent="0.25">
      <c r="C942" s="186"/>
      <c r="D942" s="186"/>
    </row>
    <row r="943" spans="3:4" x14ac:dyDescent="0.25">
      <c r="C943" s="186"/>
      <c r="D943" s="186"/>
    </row>
    <row r="944" spans="3:4" x14ac:dyDescent="0.25">
      <c r="C944" s="186"/>
      <c r="D944" s="186"/>
    </row>
    <row r="945" spans="3:4" x14ac:dyDescent="0.25">
      <c r="C945" s="186"/>
      <c r="D945" s="186"/>
    </row>
    <row r="946" spans="3:4" x14ac:dyDescent="0.25">
      <c r="C946" s="186"/>
      <c r="D946" s="186"/>
    </row>
    <row r="947" spans="3:4" x14ac:dyDescent="0.25">
      <c r="C947" s="186"/>
      <c r="D947" s="186"/>
    </row>
    <row r="948" spans="3:4" x14ac:dyDescent="0.25">
      <c r="C948" s="186"/>
      <c r="D948" s="186"/>
    </row>
    <row r="949" spans="3:4" x14ac:dyDescent="0.25">
      <c r="C949" s="186"/>
      <c r="D949" s="186"/>
    </row>
    <row r="950" spans="3:4" x14ac:dyDescent="0.25">
      <c r="C950" s="186"/>
      <c r="D950" s="186"/>
    </row>
    <row r="951" spans="3:4" x14ac:dyDescent="0.25">
      <c r="C951" s="186"/>
      <c r="D951" s="186"/>
    </row>
    <row r="952" spans="3:4" x14ac:dyDescent="0.25">
      <c r="C952" s="186"/>
      <c r="D952" s="186"/>
    </row>
    <row r="953" spans="3:4" x14ac:dyDescent="0.25">
      <c r="C953" s="186"/>
      <c r="D953" s="186"/>
    </row>
    <row r="954" spans="3:4" x14ac:dyDescent="0.25">
      <c r="C954" s="186"/>
      <c r="D954" s="186"/>
    </row>
    <row r="955" spans="3:4" x14ac:dyDescent="0.25">
      <c r="C955" s="186"/>
      <c r="D955" s="186"/>
    </row>
    <row r="956" spans="3:4" x14ac:dyDescent="0.25">
      <c r="C956" s="186"/>
      <c r="D956" s="186"/>
    </row>
    <row r="957" spans="3:4" x14ac:dyDescent="0.25">
      <c r="C957" s="186"/>
      <c r="D957" s="186"/>
    </row>
    <row r="958" spans="3:4" x14ac:dyDescent="0.25">
      <c r="C958" s="186"/>
      <c r="D958" s="186"/>
    </row>
    <row r="959" spans="3:4" x14ac:dyDescent="0.25">
      <c r="C959" s="186"/>
      <c r="D959" s="186"/>
    </row>
    <row r="960" spans="3:4" x14ac:dyDescent="0.25">
      <c r="C960" s="186"/>
      <c r="D960" s="186"/>
    </row>
    <row r="961" spans="3:4" x14ac:dyDescent="0.25">
      <c r="C961" s="186"/>
      <c r="D961" s="186"/>
    </row>
    <row r="962" spans="3:4" x14ac:dyDescent="0.25">
      <c r="C962" s="186"/>
      <c r="D962" s="186"/>
    </row>
    <row r="963" spans="3:4" x14ac:dyDescent="0.25">
      <c r="C963" s="186"/>
      <c r="D963" s="186"/>
    </row>
    <row r="964" spans="3:4" x14ac:dyDescent="0.25">
      <c r="C964" s="186"/>
      <c r="D964" s="186"/>
    </row>
    <row r="965" spans="3:4" x14ac:dyDescent="0.25">
      <c r="C965" s="186"/>
      <c r="D965" s="186"/>
    </row>
    <row r="966" spans="3:4" x14ac:dyDescent="0.25">
      <c r="C966" s="186"/>
      <c r="D966" s="186"/>
    </row>
    <row r="967" spans="3:4" x14ac:dyDescent="0.25">
      <c r="C967" s="186"/>
      <c r="D967" s="186"/>
    </row>
    <row r="968" spans="3:4" x14ac:dyDescent="0.25">
      <c r="C968" s="186"/>
      <c r="D968" s="186"/>
    </row>
    <row r="969" spans="3:4" x14ac:dyDescent="0.25">
      <c r="C969" s="186"/>
      <c r="D969" s="186"/>
    </row>
    <row r="970" spans="3:4" x14ac:dyDescent="0.25">
      <c r="C970" s="186"/>
      <c r="D970" s="186"/>
    </row>
    <row r="971" spans="3:4" x14ac:dyDescent="0.25">
      <c r="C971" s="186"/>
      <c r="D971" s="186"/>
    </row>
    <row r="972" spans="3:4" x14ac:dyDescent="0.25">
      <c r="C972" s="186"/>
      <c r="D972" s="186"/>
    </row>
    <row r="973" spans="3:4" x14ac:dyDescent="0.25">
      <c r="C973" s="186"/>
      <c r="D973" s="186"/>
    </row>
    <row r="974" spans="3:4" x14ac:dyDescent="0.25">
      <c r="C974" s="186"/>
      <c r="D974" s="186"/>
    </row>
    <row r="975" spans="3:4" x14ac:dyDescent="0.25">
      <c r="C975" s="186"/>
      <c r="D975" s="186"/>
    </row>
    <row r="976" spans="3:4" x14ac:dyDescent="0.25">
      <c r="C976" s="186"/>
      <c r="D976" s="186"/>
    </row>
    <row r="977" spans="3:4" x14ac:dyDescent="0.25">
      <c r="C977" s="186"/>
      <c r="D977" s="186"/>
    </row>
    <row r="978" spans="3:4" x14ac:dyDescent="0.25">
      <c r="C978" s="186"/>
      <c r="D978" s="186"/>
    </row>
    <row r="979" spans="3:4" x14ac:dyDescent="0.25">
      <c r="C979" s="186"/>
      <c r="D979" s="186"/>
    </row>
    <row r="980" spans="3:4" x14ac:dyDescent="0.25">
      <c r="C980" s="186"/>
      <c r="D980" s="186"/>
    </row>
    <row r="981" spans="3:4" x14ac:dyDescent="0.25">
      <c r="C981" s="186"/>
      <c r="D981" s="186"/>
    </row>
    <row r="982" spans="3:4" x14ac:dyDescent="0.25">
      <c r="C982" s="186"/>
      <c r="D982" s="186"/>
    </row>
    <row r="983" spans="3:4" x14ac:dyDescent="0.25">
      <c r="C983" s="186"/>
      <c r="D983" s="186"/>
    </row>
    <row r="984" spans="3:4" x14ac:dyDescent="0.25">
      <c r="C984" s="186"/>
      <c r="D984" s="186"/>
    </row>
    <row r="985" spans="3:4" x14ac:dyDescent="0.25">
      <c r="C985" s="186"/>
      <c r="D985" s="186"/>
    </row>
    <row r="986" spans="3:4" x14ac:dyDescent="0.25">
      <c r="C986" s="186"/>
      <c r="D986" s="186"/>
    </row>
    <row r="987" spans="3:4" x14ac:dyDescent="0.25">
      <c r="C987" s="186"/>
      <c r="D987" s="186"/>
    </row>
    <row r="988" spans="3:4" x14ac:dyDescent="0.25">
      <c r="C988" s="186"/>
      <c r="D988" s="186"/>
    </row>
    <row r="989" spans="3:4" x14ac:dyDescent="0.25">
      <c r="C989" s="186"/>
      <c r="D989" s="186"/>
    </row>
    <row r="990" spans="3:4" x14ac:dyDescent="0.25">
      <c r="C990" s="186"/>
      <c r="D990" s="186"/>
    </row>
    <row r="991" spans="3:4" x14ac:dyDescent="0.25">
      <c r="C991" s="186"/>
      <c r="D991" s="186"/>
    </row>
    <row r="992" spans="3:4" x14ac:dyDescent="0.25">
      <c r="C992" s="186"/>
      <c r="D992" s="186"/>
    </row>
    <row r="993" spans="3:4" x14ac:dyDescent="0.25">
      <c r="C993" s="186"/>
      <c r="D993" s="186"/>
    </row>
    <row r="994" spans="3:4" x14ac:dyDescent="0.25">
      <c r="C994" s="186"/>
      <c r="D994" s="186"/>
    </row>
    <row r="995" spans="3:4" x14ac:dyDescent="0.25">
      <c r="C995" s="186"/>
      <c r="D995" s="186"/>
    </row>
    <row r="996" spans="3:4" x14ac:dyDescent="0.25">
      <c r="C996" s="186"/>
      <c r="D996" s="186"/>
    </row>
    <row r="997" spans="3:4" x14ac:dyDescent="0.25">
      <c r="C997" s="186"/>
      <c r="D997" s="186"/>
    </row>
    <row r="998" spans="3:4" x14ac:dyDescent="0.25">
      <c r="C998" s="186"/>
      <c r="D998" s="186"/>
    </row>
    <row r="999" spans="3:4" x14ac:dyDescent="0.25">
      <c r="C999" s="186"/>
      <c r="D999" s="186"/>
    </row>
    <row r="1000" spans="3:4" x14ac:dyDescent="0.25">
      <c r="C1000" s="186"/>
      <c r="D1000" s="186"/>
    </row>
    <row r="1001" spans="3:4" x14ac:dyDescent="0.25">
      <c r="C1001" s="186"/>
      <c r="D1001" s="186"/>
    </row>
    <row r="1002" spans="3:4" x14ac:dyDescent="0.25">
      <c r="C1002" s="186"/>
      <c r="D1002" s="186"/>
    </row>
    <row r="1003" spans="3:4" x14ac:dyDescent="0.25">
      <c r="C1003" s="186"/>
      <c r="D1003" s="186"/>
    </row>
    <row r="1004" spans="3:4" x14ac:dyDescent="0.25">
      <c r="C1004" s="186"/>
      <c r="D1004" s="186"/>
    </row>
    <row r="1005" spans="3:4" x14ac:dyDescent="0.25">
      <c r="C1005" s="186"/>
      <c r="D1005" s="186"/>
    </row>
    <row r="1006" spans="3:4" x14ac:dyDescent="0.25">
      <c r="C1006" s="186"/>
      <c r="D1006" s="186"/>
    </row>
    <row r="1007" spans="3:4" x14ac:dyDescent="0.25">
      <c r="C1007" s="186"/>
      <c r="D1007" s="186"/>
    </row>
    <row r="1008" spans="3:4" x14ac:dyDescent="0.25">
      <c r="C1008" s="186"/>
      <c r="D1008" s="186"/>
    </row>
    <row r="1009" spans="3:4" x14ac:dyDescent="0.25">
      <c r="C1009" s="186"/>
      <c r="D1009" s="186"/>
    </row>
    <row r="1010" spans="3:4" x14ac:dyDescent="0.25">
      <c r="C1010" s="186"/>
      <c r="D1010" s="186"/>
    </row>
    <row r="1011" spans="3:4" x14ac:dyDescent="0.25">
      <c r="C1011" s="186"/>
      <c r="D1011" s="186"/>
    </row>
    <row r="1012" spans="3:4" x14ac:dyDescent="0.25">
      <c r="C1012" s="186"/>
      <c r="D1012" s="186"/>
    </row>
    <row r="1013" spans="3:4" x14ac:dyDescent="0.25">
      <c r="C1013" s="186"/>
      <c r="D1013" s="186"/>
    </row>
    <row r="1014" spans="3:4" x14ac:dyDescent="0.25">
      <c r="C1014" s="186"/>
      <c r="D1014" s="186"/>
    </row>
    <row r="1015" spans="3:4" x14ac:dyDescent="0.25">
      <c r="C1015" s="186"/>
      <c r="D1015" s="186"/>
    </row>
    <row r="1016" spans="3:4" x14ac:dyDescent="0.25">
      <c r="C1016" s="186"/>
      <c r="D1016" s="186"/>
    </row>
    <row r="1017" spans="3:4" x14ac:dyDescent="0.25">
      <c r="C1017" s="186"/>
      <c r="D1017" s="186"/>
    </row>
    <row r="1018" spans="3:4" x14ac:dyDescent="0.25">
      <c r="C1018" s="186"/>
      <c r="D1018" s="186"/>
    </row>
    <row r="1019" spans="3:4" x14ac:dyDescent="0.25">
      <c r="C1019" s="186"/>
      <c r="D1019" s="186"/>
    </row>
    <row r="1020" spans="3:4" x14ac:dyDescent="0.25">
      <c r="C1020" s="186"/>
      <c r="D1020" s="186"/>
    </row>
    <row r="1021" spans="3:4" x14ac:dyDescent="0.25">
      <c r="C1021" s="186"/>
      <c r="D1021" s="186"/>
    </row>
    <row r="1022" spans="3:4" x14ac:dyDescent="0.25">
      <c r="C1022" s="186"/>
      <c r="D1022" s="186"/>
    </row>
    <row r="1023" spans="3:4" x14ac:dyDescent="0.25">
      <c r="C1023" s="186"/>
      <c r="D1023" s="186"/>
    </row>
    <row r="1024" spans="3:4" x14ac:dyDescent="0.25">
      <c r="C1024" s="186"/>
      <c r="D1024" s="186"/>
    </row>
    <row r="1025" spans="3:4" x14ac:dyDescent="0.25">
      <c r="C1025" s="186"/>
      <c r="D1025" s="186"/>
    </row>
    <row r="1026" spans="3:4" x14ac:dyDescent="0.25">
      <c r="C1026" s="186"/>
      <c r="D1026" s="186"/>
    </row>
    <row r="1027" spans="3:4" x14ac:dyDescent="0.25">
      <c r="C1027" s="186"/>
      <c r="D1027" s="186"/>
    </row>
    <row r="1028" spans="3:4" x14ac:dyDescent="0.25">
      <c r="C1028" s="186"/>
      <c r="D1028" s="186"/>
    </row>
    <row r="1029" spans="3:4" x14ac:dyDescent="0.25">
      <c r="C1029" s="186"/>
      <c r="D1029" s="186"/>
    </row>
    <row r="1030" spans="3:4" x14ac:dyDescent="0.25">
      <c r="C1030" s="186"/>
      <c r="D1030" s="186"/>
    </row>
    <row r="1031" spans="3:4" x14ac:dyDescent="0.25">
      <c r="C1031" s="186"/>
      <c r="D1031" s="186"/>
    </row>
    <row r="1032" spans="3:4" x14ac:dyDescent="0.25">
      <c r="C1032" s="186"/>
      <c r="D1032" s="186"/>
    </row>
    <row r="1033" spans="3:4" x14ac:dyDescent="0.25">
      <c r="C1033" s="186"/>
      <c r="D1033" s="186"/>
    </row>
    <row r="1034" spans="3:4" x14ac:dyDescent="0.25">
      <c r="C1034" s="186"/>
      <c r="D1034" s="186"/>
    </row>
    <row r="1035" spans="3:4" x14ac:dyDescent="0.25">
      <c r="C1035" s="186"/>
      <c r="D1035" s="186"/>
    </row>
    <row r="1036" spans="3:4" x14ac:dyDescent="0.25">
      <c r="C1036" s="186"/>
      <c r="D1036" s="186"/>
    </row>
    <row r="1037" spans="3:4" x14ac:dyDescent="0.25">
      <c r="C1037" s="186"/>
      <c r="D1037" s="186"/>
    </row>
    <row r="1038" spans="3:4" x14ac:dyDescent="0.25">
      <c r="C1038" s="186"/>
      <c r="D1038" s="186"/>
    </row>
    <row r="1039" spans="3:4" x14ac:dyDescent="0.25">
      <c r="C1039" s="186"/>
      <c r="D1039" s="186"/>
    </row>
    <row r="1040" spans="3:4" x14ac:dyDescent="0.25">
      <c r="C1040" s="186"/>
      <c r="D1040" s="186"/>
    </row>
    <row r="1041" spans="3:4" x14ac:dyDescent="0.25">
      <c r="C1041" s="186"/>
      <c r="D1041" s="186"/>
    </row>
    <row r="1042" spans="3:4" x14ac:dyDescent="0.25">
      <c r="C1042" s="186"/>
      <c r="D1042" s="186"/>
    </row>
    <row r="1043" spans="3:4" x14ac:dyDescent="0.25">
      <c r="C1043" s="186"/>
      <c r="D1043" s="186"/>
    </row>
    <row r="1044" spans="3:4" x14ac:dyDescent="0.25">
      <c r="C1044" s="186"/>
      <c r="D1044" s="186"/>
    </row>
    <row r="1045" spans="3:4" x14ac:dyDescent="0.25">
      <c r="C1045" s="186"/>
      <c r="D1045" s="186"/>
    </row>
    <row r="1046" spans="3:4" x14ac:dyDescent="0.25">
      <c r="C1046" s="186"/>
      <c r="D1046" s="186"/>
    </row>
    <row r="1047" spans="3:4" x14ac:dyDescent="0.25">
      <c r="C1047" s="186"/>
      <c r="D1047" s="186"/>
    </row>
    <row r="1048" spans="3:4" x14ac:dyDescent="0.25">
      <c r="C1048" s="186"/>
      <c r="D1048" s="186"/>
    </row>
    <row r="1049" spans="3:4" x14ac:dyDescent="0.25">
      <c r="C1049" s="186"/>
      <c r="D1049" s="186"/>
    </row>
    <row r="1050" spans="3:4" x14ac:dyDescent="0.25">
      <c r="C1050" s="186"/>
      <c r="D1050" s="186"/>
    </row>
    <row r="1051" spans="3:4" x14ac:dyDescent="0.25">
      <c r="C1051" s="186"/>
      <c r="D1051" s="186"/>
    </row>
    <row r="1052" spans="3:4" x14ac:dyDescent="0.25">
      <c r="C1052" s="186"/>
      <c r="D1052" s="186"/>
    </row>
    <row r="1053" spans="3:4" x14ac:dyDescent="0.25">
      <c r="C1053" s="186"/>
      <c r="D1053" s="186"/>
    </row>
    <row r="1054" spans="3:4" x14ac:dyDescent="0.25">
      <c r="C1054" s="186"/>
      <c r="D1054" s="186"/>
    </row>
    <row r="1055" spans="3:4" x14ac:dyDescent="0.25">
      <c r="C1055" s="186"/>
      <c r="D1055" s="186"/>
    </row>
    <row r="1056" spans="3:4" x14ac:dyDescent="0.25">
      <c r="C1056" s="186"/>
      <c r="D1056" s="186"/>
    </row>
    <row r="1057" spans="3:4" x14ac:dyDescent="0.25">
      <c r="C1057" s="186"/>
      <c r="D1057" s="186"/>
    </row>
    <row r="1058" spans="3:4" x14ac:dyDescent="0.25">
      <c r="C1058" s="186"/>
      <c r="D1058" s="186"/>
    </row>
    <row r="1059" spans="3:4" x14ac:dyDescent="0.25">
      <c r="C1059" s="186"/>
      <c r="D1059" s="186"/>
    </row>
    <row r="1060" spans="3:4" x14ac:dyDescent="0.25">
      <c r="C1060" s="186"/>
      <c r="D1060" s="186"/>
    </row>
    <row r="1061" spans="3:4" x14ac:dyDescent="0.25">
      <c r="C1061" s="186"/>
      <c r="D1061" s="186"/>
    </row>
    <row r="1062" spans="3:4" x14ac:dyDescent="0.25">
      <c r="C1062" s="186"/>
      <c r="D1062" s="186"/>
    </row>
    <row r="1063" spans="3:4" x14ac:dyDescent="0.25">
      <c r="C1063" s="186"/>
      <c r="D1063" s="186"/>
    </row>
    <row r="1064" spans="3:4" x14ac:dyDescent="0.25">
      <c r="C1064" s="186"/>
      <c r="D1064" s="186"/>
    </row>
    <row r="1065" spans="3:4" x14ac:dyDescent="0.25">
      <c r="C1065" s="186"/>
      <c r="D1065" s="186"/>
    </row>
    <row r="1066" spans="3:4" x14ac:dyDescent="0.25">
      <c r="C1066" s="186"/>
      <c r="D1066" s="186"/>
    </row>
    <row r="1067" spans="3:4" x14ac:dyDescent="0.25">
      <c r="C1067" s="186"/>
      <c r="D1067" s="186"/>
    </row>
    <row r="1068" spans="3:4" x14ac:dyDescent="0.25">
      <c r="C1068" s="186"/>
      <c r="D1068" s="186"/>
    </row>
    <row r="1069" spans="3:4" x14ac:dyDescent="0.25">
      <c r="C1069" s="186"/>
      <c r="D1069" s="186"/>
    </row>
    <row r="1070" spans="3:4" x14ac:dyDescent="0.25">
      <c r="C1070" s="186"/>
      <c r="D1070" s="186"/>
    </row>
    <row r="1071" spans="3:4" x14ac:dyDescent="0.25">
      <c r="C1071" s="186"/>
      <c r="D1071" s="186"/>
    </row>
    <row r="1072" spans="3:4" x14ac:dyDescent="0.25">
      <c r="C1072" s="186"/>
      <c r="D1072" s="186"/>
    </row>
    <row r="1073" spans="3:4" x14ac:dyDescent="0.25">
      <c r="C1073" s="186"/>
      <c r="D1073" s="186"/>
    </row>
    <row r="1074" spans="3:4" x14ac:dyDescent="0.25">
      <c r="C1074" s="186"/>
      <c r="D1074" s="186"/>
    </row>
    <row r="1075" spans="3:4" x14ac:dyDescent="0.25">
      <c r="C1075" s="186"/>
      <c r="D1075" s="186"/>
    </row>
    <row r="1076" spans="3:4" x14ac:dyDescent="0.25">
      <c r="C1076" s="186"/>
      <c r="D1076" s="186"/>
    </row>
    <row r="1077" spans="3:4" x14ac:dyDescent="0.25">
      <c r="C1077" s="186"/>
      <c r="D1077" s="186"/>
    </row>
    <row r="1078" spans="3:4" x14ac:dyDescent="0.25">
      <c r="C1078" s="186"/>
      <c r="D1078" s="186"/>
    </row>
    <row r="1079" spans="3:4" x14ac:dyDescent="0.25">
      <c r="C1079" s="186"/>
      <c r="D1079" s="186"/>
    </row>
    <row r="1080" spans="3:4" x14ac:dyDescent="0.25">
      <c r="C1080" s="186"/>
      <c r="D1080" s="186"/>
    </row>
    <row r="1081" spans="3:4" x14ac:dyDescent="0.25">
      <c r="C1081" s="186"/>
      <c r="D1081" s="186"/>
    </row>
    <row r="1082" spans="3:4" x14ac:dyDescent="0.25">
      <c r="C1082" s="186"/>
      <c r="D1082" s="186"/>
    </row>
    <row r="1083" spans="3:4" x14ac:dyDescent="0.25">
      <c r="C1083" s="186"/>
      <c r="D1083" s="186"/>
    </row>
    <row r="1084" spans="3:4" x14ac:dyDescent="0.25">
      <c r="C1084" s="186"/>
      <c r="D1084" s="186"/>
    </row>
    <row r="1085" spans="3:4" x14ac:dyDescent="0.25">
      <c r="C1085" s="186"/>
      <c r="D1085" s="186"/>
    </row>
    <row r="1086" spans="3:4" x14ac:dyDescent="0.25">
      <c r="C1086" s="186"/>
      <c r="D1086" s="186"/>
    </row>
    <row r="1087" spans="3:4" x14ac:dyDescent="0.25">
      <c r="C1087" s="186"/>
      <c r="D1087" s="186"/>
    </row>
    <row r="1088" spans="3:4" x14ac:dyDescent="0.25">
      <c r="C1088" s="186"/>
      <c r="D1088" s="186"/>
    </row>
    <row r="1089" spans="3:4" x14ac:dyDescent="0.25">
      <c r="C1089" s="186"/>
      <c r="D1089" s="186"/>
    </row>
    <row r="1090" spans="3:4" x14ac:dyDescent="0.25">
      <c r="C1090" s="186"/>
      <c r="D1090" s="186"/>
    </row>
    <row r="1091" spans="3:4" x14ac:dyDescent="0.25">
      <c r="C1091" s="186"/>
      <c r="D1091" s="186"/>
    </row>
    <row r="1092" spans="3:4" x14ac:dyDescent="0.25">
      <c r="C1092" s="186"/>
      <c r="D1092" s="186"/>
    </row>
    <row r="1093" spans="3:4" x14ac:dyDescent="0.25">
      <c r="C1093" s="186"/>
      <c r="D1093" s="186"/>
    </row>
    <row r="1094" spans="3:4" x14ac:dyDescent="0.25">
      <c r="C1094" s="186"/>
      <c r="D1094" s="186"/>
    </row>
    <row r="1095" spans="3:4" x14ac:dyDescent="0.25">
      <c r="C1095" s="186"/>
      <c r="D1095" s="186"/>
    </row>
    <row r="1096" spans="3:4" x14ac:dyDescent="0.25">
      <c r="C1096" s="186"/>
      <c r="D1096" s="186"/>
    </row>
    <row r="1097" spans="3:4" x14ac:dyDescent="0.25">
      <c r="C1097" s="186"/>
      <c r="D1097" s="186"/>
    </row>
    <row r="1098" spans="3:4" x14ac:dyDescent="0.25">
      <c r="C1098" s="186"/>
      <c r="D1098" s="186"/>
    </row>
    <row r="1099" spans="3:4" x14ac:dyDescent="0.25">
      <c r="C1099" s="186"/>
      <c r="D1099" s="186"/>
    </row>
    <row r="1100" spans="3:4" x14ac:dyDescent="0.25">
      <c r="C1100" s="186"/>
      <c r="D1100" s="186"/>
    </row>
    <row r="1101" spans="3:4" x14ac:dyDescent="0.25">
      <c r="C1101" s="186"/>
      <c r="D1101" s="186"/>
    </row>
    <row r="1102" spans="3:4" x14ac:dyDescent="0.25">
      <c r="C1102" s="186"/>
      <c r="D1102" s="186"/>
    </row>
    <row r="1103" spans="3:4" x14ac:dyDescent="0.25">
      <c r="C1103" s="186"/>
      <c r="D1103" s="186"/>
    </row>
    <row r="1104" spans="3:4" x14ac:dyDescent="0.25">
      <c r="C1104" s="186"/>
      <c r="D1104" s="186"/>
    </row>
    <row r="1105" spans="3:4" x14ac:dyDescent="0.25">
      <c r="C1105" s="186"/>
      <c r="D1105" s="186"/>
    </row>
    <row r="1106" spans="3:4" x14ac:dyDescent="0.25">
      <c r="C1106" s="186"/>
      <c r="D1106" s="186"/>
    </row>
    <row r="1107" spans="3:4" x14ac:dyDescent="0.25">
      <c r="C1107" s="186"/>
      <c r="D1107" s="186"/>
    </row>
    <row r="1108" spans="3:4" x14ac:dyDescent="0.25">
      <c r="C1108" s="186"/>
      <c r="D1108" s="186"/>
    </row>
    <row r="1109" spans="3:4" x14ac:dyDescent="0.25">
      <c r="C1109" s="186"/>
      <c r="D1109" s="186"/>
    </row>
    <row r="1110" spans="3:4" x14ac:dyDescent="0.25">
      <c r="C1110" s="186"/>
      <c r="D1110" s="186"/>
    </row>
    <row r="1111" spans="3:4" x14ac:dyDescent="0.25">
      <c r="C1111" s="186"/>
      <c r="D1111" s="186"/>
    </row>
    <row r="1112" spans="3:4" x14ac:dyDescent="0.25">
      <c r="C1112" s="186"/>
      <c r="D1112" s="186"/>
    </row>
    <row r="1113" spans="3:4" x14ac:dyDescent="0.25">
      <c r="C1113" s="186"/>
      <c r="D1113" s="186"/>
    </row>
    <row r="1114" spans="3:4" x14ac:dyDescent="0.25">
      <c r="C1114" s="186"/>
      <c r="D1114" s="186"/>
    </row>
    <row r="1115" spans="3:4" x14ac:dyDescent="0.25">
      <c r="C1115" s="186"/>
      <c r="D1115" s="186"/>
    </row>
    <row r="1116" spans="3:4" x14ac:dyDescent="0.25">
      <c r="C1116" s="186"/>
      <c r="D1116" s="186"/>
    </row>
    <row r="1117" spans="3:4" x14ac:dyDescent="0.25">
      <c r="C1117" s="186"/>
      <c r="D1117" s="186"/>
    </row>
    <row r="1118" spans="3:4" x14ac:dyDescent="0.25">
      <c r="C1118" s="186"/>
      <c r="D1118" s="186"/>
    </row>
    <row r="1119" spans="3:4" x14ac:dyDescent="0.25">
      <c r="C1119" s="186"/>
      <c r="D1119" s="186"/>
    </row>
    <row r="1120" spans="3:4" x14ac:dyDescent="0.25">
      <c r="C1120" s="186"/>
      <c r="D1120" s="186"/>
    </row>
    <row r="1121" spans="3:4" x14ac:dyDescent="0.25">
      <c r="C1121" s="186"/>
      <c r="D1121" s="186"/>
    </row>
    <row r="1122" spans="3:4" x14ac:dyDescent="0.25">
      <c r="C1122" s="186"/>
      <c r="D1122" s="186"/>
    </row>
    <row r="1123" spans="3:4" x14ac:dyDescent="0.25">
      <c r="C1123" s="186"/>
      <c r="D1123" s="186"/>
    </row>
    <row r="1124" spans="3:4" x14ac:dyDescent="0.25">
      <c r="C1124" s="186"/>
      <c r="D1124" s="186"/>
    </row>
    <row r="1125" spans="3:4" x14ac:dyDescent="0.25">
      <c r="C1125" s="186"/>
      <c r="D1125" s="186"/>
    </row>
    <row r="1126" spans="3:4" x14ac:dyDescent="0.25">
      <c r="C1126" s="186"/>
      <c r="D1126" s="186"/>
    </row>
    <row r="1127" spans="3:4" x14ac:dyDescent="0.25">
      <c r="C1127" s="186"/>
      <c r="D1127" s="186"/>
    </row>
    <row r="1128" spans="3:4" x14ac:dyDescent="0.25">
      <c r="C1128" s="186"/>
      <c r="D1128" s="186"/>
    </row>
    <row r="1129" spans="3:4" x14ac:dyDescent="0.25">
      <c r="C1129" s="186"/>
      <c r="D1129" s="186"/>
    </row>
    <row r="1130" spans="3:4" x14ac:dyDescent="0.25">
      <c r="C1130" s="186"/>
      <c r="D1130" s="186"/>
    </row>
    <row r="1131" spans="3:4" x14ac:dyDescent="0.25">
      <c r="C1131" s="186"/>
      <c r="D1131" s="186"/>
    </row>
    <row r="1132" spans="3:4" x14ac:dyDescent="0.25">
      <c r="C1132" s="186"/>
      <c r="D1132" s="186"/>
    </row>
    <row r="1133" spans="3:4" x14ac:dyDescent="0.25">
      <c r="C1133" s="186"/>
      <c r="D1133" s="186"/>
    </row>
    <row r="1134" spans="3:4" x14ac:dyDescent="0.25">
      <c r="C1134" s="186"/>
      <c r="D1134" s="186"/>
    </row>
    <row r="1135" spans="3:4" x14ac:dyDescent="0.25">
      <c r="C1135" s="186"/>
      <c r="D1135" s="186"/>
    </row>
    <row r="1136" spans="3:4" x14ac:dyDescent="0.25">
      <c r="C1136" s="186"/>
      <c r="D1136" s="186"/>
    </row>
    <row r="1137" spans="3:4" x14ac:dyDescent="0.25">
      <c r="C1137" s="186"/>
      <c r="D1137" s="186"/>
    </row>
    <row r="1138" spans="3:4" x14ac:dyDescent="0.25">
      <c r="C1138" s="186"/>
      <c r="D1138" s="186"/>
    </row>
    <row r="1139" spans="3:4" x14ac:dyDescent="0.25">
      <c r="C1139" s="186"/>
      <c r="D1139" s="186"/>
    </row>
    <row r="1140" spans="3:4" x14ac:dyDescent="0.25">
      <c r="C1140" s="186"/>
      <c r="D1140" s="186"/>
    </row>
    <row r="1141" spans="3:4" x14ac:dyDescent="0.25">
      <c r="C1141" s="186"/>
      <c r="D1141" s="186"/>
    </row>
    <row r="1142" spans="3:4" x14ac:dyDescent="0.25">
      <c r="C1142" s="186"/>
      <c r="D1142" s="186"/>
    </row>
    <row r="1143" spans="3:4" x14ac:dyDescent="0.25">
      <c r="C1143" s="186"/>
      <c r="D1143" s="186"/>
    </row>
    <row r="1144" spans="3:4" x14ac:dyDescent="0.25">
      <c r="C1144" s="186"/>
      <c r="D1144" s="186"/>
    </row>
    <row r="1145" spans="3:4" x14ac:dyDescent="0.25">
      <c r="C1145" s="186"/>
      <c r="D1145" s="186"/>
    </row>
    <row r="1146" spans="3:4" x14ac:dyDescent="0.25">
      <c r="C1146" s="186"/>
      <c r="D1146" s="186"/>
    </row>
    <row r="1147" spans="3:4" x14ac:dyDescent="0.25">
      <c r="C1147" s="186"/>
      <c r="D1147" s="186"/>
    </row>
    <row r="1148" spans="3:4" x14ac:dyDescent="0.25">
      <c r="C1148" s="186"/>
      <c r="D1148" s="186"/>
    </row>
    <row r="1149" spans="3:4" x14ac:dyDescent="0.25">
      <c r="C1149" s="186"/>
      <c r="D1149" s="186"/>
    </row>
    <row r="1150" spans="3:4" x14ac:dyDescent="0.25">
      <c r="C1150" s="186"/>
      <c r="D1150" s="186"/>
    </row>
    <row r="1151" spans="3:4" x14ac:dyDescent="0.25">
      <c r="C1151" s="186"/>
      <c r="D1151" s="186"/>
    </row>
    <row r="1152" spans="3:4" x14ac:dyDescent="0.25">
      <c r="C1152" s="186"/>
      <c r="D1152" s="186"/>
    </row>
    <row r="1153" spans="3:4" x14ac:dyDescent="0.25">
      <c r="C1153" s="186"/>
      <c r="D1153" s="186"/>
    </row>
    <row r="1154" spans="3:4" x14ac:dyDescent="0.25">
      <c r="C1154" s="186"/>
      <c r="D1154" s="186"/>
    </row>
    <row r="1155" spans="3:4" x14ac:dyDescent="0.25">
      <c r="C1155" s="186"/>
      <c r="D1155" s="186"/>
    </row>
    <row r="1156" spans="3:4" x14ac:dyDescent="0.25">
      <c r="C1156" s="186"/>
      <c r="D1156" s="186"/>
    </row>
    <row r="1157" spans="3:4" x14ac:dyDescent="0.25">
      <c r="C1157" s="186"/>
      <c r="D1157" s="186"/>
    </row>
    <row r="1158" spans="3:4" x14ac:dyDescent="0.25">
      <c r="C1158" s="186"/>
      <c r="D1158" s="186"/>
    </row>
    <row r="1159" spans="3:4" x14ac:dyDescent="0.25">
      <c r="C1159" s="186"/>
      <c r="D1159" s="186"/>
    </row>
    <row r="1160" spans="3:4" x14ac:dyDescent="0.25">
      <c r="C1160" s="186"/>
      <c r="D1160" s="186"/>
    </row>
    <row r="1161" spans="3:4" x14ac:dyDescent="0.25">
      <c r="C1161" s="186"/>
      <c r="D1161" s="186"/>
    </row>
    <row r="1162" spans="3:4" x14ac:dyDescent="0.25">
      <c r="C1162" s="186"/>
      <c r="D1162" s="186"/>
    </row>
    <row r="1163" spans="3:4" x14ac:dyDescent="0.25">
      <c r="C1163" s="186"/>
      <c r="D1163" s="186"/>
    </row>
    <row r="1164" spans="3:4" x14ac:dyDescent="0.25">
      <c r="C1164" s="186"/>
      <c r="D1164" s="186"/>
    </row>
    <row r="1165" spans="3:4" x14ac:dyDescent="0.25">
      <c r="C1165" s="186"/>
      <c r="D1165" s="186"/>
    </row>
    <row r="1166" spans="3:4" x14ac:dyDescent="0.25">
      <c r="C1166" s="186"/>
      <c r="D1166" s="186"/>
    </row>
    <row r="1167" spans="3:4" x14ac:dyDescent="0.25">
      <c r="C1167" s="186"/>
      <c r="D1167" s="186"/>
    </row>
    <row r="1168" spans="3:4" x14ac:dyDescent="0.25">
      <c r="C1168" s="186"/>
      <c r="D1168" s="186"/>
    </row>
    <row r="1169" spans="3:4" x14ac:dyDescent="0.25">
      <c r="C1169" s="186"/>
      <c r="D1169" s="186"/>
    </row>
    <row r="1170" spans="3:4" x14ac:dyDescent="0.25">
      <c r="C1170" s="186"/>
      <c r="D1170" s="186"/>
    </row>
    <row r="1171" spans="3:4" x14ac:dyDescent="0.25">
      <c r="C1171" s="186"/>
      <c r="D1171" s="186"/>
    </row>
    <row r="1172" spans="3:4" x14ac:dyDescent="0.25">
      <c r="C1172" s="186"/>
      <c r="D1172" s="186"/>
    </row>
    <row r="1173" spans="3:4" x14ac:dyDescent="0.25">
      <c r="C1173" s="186"/>
      <c r="D1173" s="186"/>
    </row>
    <row r="1174" spans="3:4" x14ac:dyDescent="0.25">
      <c r="C1174" s="186"/>
      <c r="D1174" s="186"/>
    </row>
    <row r="1175" spans="3:4" x14ac:dyDescent="0.25">
      <c r="C1175" s="186"/>
      <c r="D1175" s="186"/>
    </row>
    <row r="1176" spans="3:4" x14ac:dyDescent="0.25">
      <c r="C1176" s="186"/>
      <c r="D1176" s="186"/>
    </row>
    <row r="1177" spans="3:4" x14ac:dyDescent="0.25">
      <c r="C1177" s="186"/>
      <c r="D1177" s="186"/>
    </row>
    <row r="1178" spans="3:4" x14ac:dyDescent="0.25">
      <c r="C1178" s="186"/>
      <c r="D1178" s="186"/>
    </row>
    <row r="1179" spans="3:4" x14ac:dyDescent="0.25">
      <c r="C1179" s="186"/>
      <c r="D1179" s="186"/>
    </row>
    <row r="1180" spans="3:4" x14ac:dyDescent="0.25">
      <c r="C1180" s="186"/>
      <c r="D1180" s="186"/>
    </row>
    <row r="1181" spans="3:4" x14ac:dyDescent="0.25">
      <c r="C1181" s="186"/>
      <c r="D1181" s="186"/>
    </row>
    <row r="1182" spans="3:4" x14ac:dyDescent="0.25">
      <c r="C1182" s="186"/>
      <c r="D1182" s="186"/>
    </row>
    <row r="1183" spans="3:4" x14ac:dyDescent="0.25">
      <c r="C1183" s="186"/>
      <c r="D1183" s="186"/>
    </row>
    <row r="1184" spans="3:4" x14ac:dyDescent="0.25">
      <c r="C1184" s="186"/>
      <c r="D1184" s="186"/>
    </row>
    <row r="1185" spans="3:4" x14ac:dyDescent="0.25">
      <c r="C1185" s="186"/>
      <c r="D1185" s="186"/>
    </row>
    <row r="1186" spans="3:4" x14ac:dyDescent="0.25">
      <c r="C1186" s="186"/>
      <c r="D1186" s="186"/>
    </row>
    <row r="1187" spans="3:4" x14ac:dyDescent="0.25">
      <c r="C1187" s="186"/>
      <c r="D1187" s="186"/>
    </row>
    <row r="1188" spans="3:4" x14ac:dyDescent="0.25">
      <c r="C1188" s="186"/>
      <c r="D1188" s="186"/>
    </row>
    <row r="1189" spans="3:4" x14ac:dyDescent="0.25">
      <c r="C1189" s="186"/>
      <c r="D1189" s="186"/>
    </row>
    <row r="1190" spans="3:4" x14ac:dyDescent="0.25">
      <c r="C1190" s="186"/>
      <c r="D1190" s="186"/>
    </row>
    <row r="1191" spans="3:4" x14ac:dyDescent="0.25">
      <c r="C1191" s="186"/>
      <c r="D1191" s="186"/>
    </row>
    <row r="1192" spans="3:4" x14ac:dyDescent="0.25">
      <c r="C1192" s="186"/>
      <c r="D1192" s="186"/>
    </row>
    <row r="1193" spans="3:4" x14ac:dyDescent="0.25">
      <c r="C1193" s="186"/>
      <c r="D1193" s="186"/>
    </row>
    <row r="1194" spans="3:4" x14ac:dyDescent="0.25">
      <c r="C1194" s="186"/>
      <c r="D1194" s="186"/>
    </row>
    <row r="1195" spans="3:4" x14ac:dyDescent="0.25">
      <c r="C1195" s="186"/>
      <c r="D1195" s="186"/>
    </row>
    <row r="1196" spans="3:4" x14ac:dyDescent="0.25">
      <c r="C1196" s="186"/>
      <c r="D1196" s="186"/>
    </row>
    <row r="1197" spans="3:4" x14ac:dyDescent="0.25">
      <c r="C1197" s="186"/>
      <c r="D1197" s="186"/>
    </row>
    <row r="1198" spans="3:4" x14ac:dyDescent="0.25">
      <c r="C1198" s="186"/>
      <c r="D1198" s="186"/>
    </row>
    <row r="1199" spans="3:4" x14ac:dyDescent="0.25">
      <c r="C1199" s="186"/>
      <c r="D1199" s="186"/>
    </row>
    <row r="1200" spans="3:4" x14ac:dyDescent="0.25">
      <c r="C1200" s="186"/>
      <c r="D1200" s="186"/>
    </row>
    <row r="1201" spans="3:4" x14ac:dyDescent="0.25">
      <c r="C1201" s="186"/>
      <c r="D1201" s="186"/>
    </row>
    <row r="1202" spans="3:4" x14ac:dyDescent="0.25">
      <c r="C1202" s="186"/>
      <c r="D1202" s="186"/>
    </row>
    <row r="1203" spans="3:4" x14ac:dyDescent="0.25">
      <c r="C1203" s="186"/>
      <c r="D1203" s="186"/>
    </row>
    <row r="1204" spans="3:4" x14ac:dyDescent="0.25">
      <c r="C1204" s="186"/>
      <c r="D1204" s="186"/>
    </row>
    <row r="1205" spans="3:4" x14ac:dyDescent="0.25">
      <c r="C1205" s="186"/>
      <c r="D1205" s="186"/>
    </row>
    <row r="1206" spans="3:4" x14ac:dyDescent="0.25">
      <c r="C1206" s="186"/>
      <c r="D1206" s="186"/>
    </row>
    <row r="1207" spans="3:4" x14ac:dyDescent="0.25">
      <c r="C1207" s="186"/>
      <c r="D1207" s="186"/>
    </row>
    <row r="1208" spans="3:4" x14ac:dyDescent="0.25">
      <c r="C1208" s="186"/>
      <c r="D1208" s="186"/>
    </row>
    <row r="1209" spans="3:4" x14ac:dyDescent="0.25">
      <c r="C1209" s="186"/>
      <c r="D1209" s="186"/>
    </row>
    <row r="1210" spans="3:4" x14ac:dyDescent="0.25">
      <c r="C1210" s="186"/>
      <c r="D1210" s="186"/>
    </row>
    <row r="1211" spans="3:4" x14ac:dyDescent="0.25">
      <c r="C1211" s="186"/>
      <c r="D1211" s="186"/>
    </row>
    <row r="1212" spans="3:4" x14ac:dyDescent="0.25">
      <c r="C1212" s="186"/>
      <c r="D1212" s="186"/>
    </row>
    <row r="1213" spans="3:4" x14ac:dyDescent="0.25">
      <c r="C1213" s="186"/>
      <c r="D1213" s="186"/>
    </row>
    <row r="1214" spans="3:4" x14ac:dyDescent="0.25">
      <c r="C1214" s="186"/>
      <c r="D1214" s="186"/>
    </row>
    <row r="1215" spans="3:4" x14ac:dyDescent="0.25">
      <c r="C1215" s="186"/>
      <c r="D1215" s="186"/>
    </row>
    <row r="1216" spans="3:4" x14ac:dyDescent="0.25">
      <c r="C1216" s="186"/>
      <c r="D1216" s="186"/>
    </row>
    <row r="1217" spans="3:4" x14ac:dyDescent="0.25">
      <c r="C1217" s="186"/>
      <c r="D1217" s="186"/>
    </row>
    <row r="1218" spans="3:4" x14ac:dyDescent="0.25">
      <c r="C1218" s="186"/>
      <c r="D1218" s="186"/>
    </row>
    <row r="1219" spans="3:4" x14ac:dyDescent="0.25">
      <c r="C1219" s="186"/>
      <c r="D1219" s="186"/>
    </row>
    <row r="1220" spans="3:4" x14ac:dyDescent="0.25">
      <c r="C1220" s="186"/>
      <c r="D1220" s="186"/>
    </row>
    <row r="1221" spans="3:4" x14ac:dyDescent="0.25">
      <c r="C1221" s="186"/>
      <c r="D1221" s="186"/>
    </row>
    <row r="1222" spans="3:4" x14ac:dyDescent="0.25">
      <c r="C1222" s="186"/>
      <c r="D1222" s="186"/>
    </row>
    <row r="1223" spans="3:4" x14ac:dyDescent="0.25">
      <c r="C1223" s="186"/>
      <c r="D1223" s="186"/>
    </row>
    <row r="1224" spans="3:4" x14ac:dyDescent="0.25">
      <c r="C1224" s="186"/>
      <c r="D1224" s="186"/>
    </row>
    <row r="1225" spans="3:4" x14ac:dyDescent="0.25">
      <c r="C1225" s="186"/>
      <c r="D1225" s="186"/>
    </row>
    <row r="1226" spans="3:4" x14ac:dyDescent="0.25">
      <c r="C1226" s="186"/>
      <c r="D1226" s="186"/>
    </row>
    <row r="1227" spans="3:4" x14ac:dyDescent="0.25">
      <c r="C1227" s="186"/>
      <c r="D1227" s="186"/>
    </row>
    <row r="1228" spans="3:4" x14ac:dyDescent="0.25">
      <c r="C1228" s="186"/>
      <c r="D1228" s="186"/>
    </row>
    <row r="1229" spans="3:4" x14ac:dyDescent="0.25">
      <c r="C1229" s="186"/>
      <c r="D1229" s="186"/>
    </row>
    <row r="1230" spans="3:4" x14ac:dyDescent="0.25">
      <c r="C1230" s="186"/>
      <c r="D1230" s="186"/>
    </row>
    <row r="1231" spans="3:4" x14ac:dyDescent="0.25">
      <c r="C1231" s="186"/>
      <c r="D1231" s="186"/>
    </row>
    <row r="1232" spans="3:4" x14ac:dyDescent="0.25">
      <c r="C1232" s="186"/>
      <c r="D1232" s="186"/>
    </row>
    <row r="1233" spans="3:4" x14ac:dyDescent="0.25">
      <c r="C1233" s="186"/>
      <c r="D1233" s="186"/>
    </row>
    <row r="1234" spans="3:4" x14ac:dyDescent="0.25">
      <c r="C1234" s="186"/>
      <c r="D1234" s="186"/>
    </row>
    <row r="1235" spans="3:4" x14ac:dyDescent="0.25">
      <c r="C1235" s="186"/>
      <c r="D1235" s="186"/>
    </row>
    <row r="1236" spans="3:4" x14ac:dyDescent="0.25">
      <c r="C1236" s="186"/>
      <c r="D1236" s="186"/>
    </row>
    <row r="1237" spans="3:4" x14ac:dyDescent="0.25">
      <c r="C1237" s="186"/>
      <c r="D1237" s="186"/>
    </row>
    <row r="1238" spans="3:4" x14ac:dyDescent="0.25">
      <c r="C1238" s="186"/>
      <c r="D1238" s="186"/>
    </row>
    <row r="1239" spans="3:4" x14ac:dyDescent="0.25">
      <c r="C1239" s="186"/>
      <c r="D1239" s="186"/>
    </row>
    <row r="1240" spans="3:4" x14ac:dyDescent="0.25">
      <c r="C1240" s="186"/>
      <c r="D1240" s="186"/>
    </row>
    <row r="1241" spans="3:4" x14ac:dyDescent="0.25">
      <c r="C1241" s="186"/>
      <c r="D1241" s="186"/>
    </row>
    <row r="1242" spans="3:4" x14ac:dyDescent="0.25">
      <c r="C1242" s="186"/>
      <c r="D1242" s="186"/>
    </row>
    <row r="1243" spans="3:4" x14ac:dyDescent="0.25">
      <c r="C1243" s="186"/>
      <c r="D1243" s="186"/>
    </row>
    <row r="1244" spans="3:4" x14ac:dyDescent="0.25">
      <c r="C1244" s="186"/>
      <c r="D1244" s="186"/>
    </row>
    <row r="1245" spans="3:4" x14ac:dyDescent="0.25">
      <c r="C1245" s="186"/>
      <c r="D1245" s="186"/>
    </row>
    <row r="1246" spans="3:4" x14ac:dyDescent="0.25">
      <c r="C1246" s="186"/>
      <c r="D1246" s="186"/>
    </row>
    <row r="1247" spans="3:4" x14ac:dyDescent="0.25">
      <c r="C1247" s="186"/>
      <c r="D1247" s="186"/>
    </row>
    <row r="1248" spans="3:4" x14ac:dyDescent="0.25">
      <c r="C1248" s="186"/>
      <c r="D1248" s="186"/>
    </row>
    <row r="1249" spans="3:4" x14ac:dyDescent="0.25">
      <c r="C1249" s="186"/>
      <c r="D1249" s="186"/>
    </row>
    <row r="1250" spans="3:4" x14ac:dyDescent="0.25">
      <c r="C1250" s="186"/>
      <c r="D1250" s="186"/>
    </row>
    <row r="1251" spans="3:4" x14ac:dyDescent="0.25">
      <c r="C1251" s="186"/>
      <c r="D1251" s="186"/>
    </row>
    <row r="1252" spans="3:4" x14ac:dyDescent="0.25">
      <c r="C1252" s="186"/>
      <c r="D1252" s="186"/>
    </row>
    <row r="1253" spans="3:4" x14ac:dyDescent="0.25">
      <c r="C1253" s="186"/>
      <c r="D1253" s="186"/>
    </row>
    <row r="1254" spans="3:4" x14ac:dyDescent="0.25">
      <c r="C1254" s="186"/>
      <c r="D1254" s="186"/>
    </row>
    <row r="1255" spans="3:4" x14ac:dyDescent="0.25">
      <c r="C1255" s="186"/>
      <c r="D1255" s="186"/>
    </row>
    <row r="1256" spans="3:4" x14ac:dyDescent="0.25">
      <c r="C1256" s="186"/>
      <c r="D1256" s="186"/>
    </row>
    <row r="1257" spans="3:4" x14ac:dyDescent="0.25">
      <c r="C1257" s="186"/>
      <c r="D1257" s="186"/>
    </row>
    <row r="1258" spans="3:4" x14ac:dyDescent="0.25">
      <c r="C1258" s="186"/>
      <c r="D1258" s="186"/>
    </row>
    <row r="1259" spans="3:4" x14ac:dyDescent="0.25">
      <c r="C1259" s="186"/>
      <c r="D1259" s="186"/>
    </row>
    <row r="1260" spans="3:4" x14ac:dyDescent="0.25">
      <c r="C1260" s="186"/>
      <c r="D1260" s="186"/>
    </row>
    <row r="1261" spans="3:4" x14ac:dyDescent="0.25">
      <c r="C1261" s="186"/>
      <c r="D1261" s="186"/>
    </row>
    <row r="1262" spans="3:4" x14ac:dyDescent="0.25">
      <c r="C1262" s="186"/>
      <c r="D1262" s="186"/>
    </row>
    <row r="1263" spans="3:4" x14ac:dyDescent="0.25">
      <c r="C1263" s="186"/>
      <c r="D1263" s="186"/>
    </row>
    <row r="1264" spans="3:4" x14ac:dyDescent="0.25">
      <c r="C1264" s="186"/>
      <c r="D1264" s="186"/>
    </row>
    <row r="1265" spans="3:4" x14ac:dyDescent="0.25">
      <c r="C1265" s="186"/>
      <c r="D1265" s="186"/>
    </row>
    <row r="1266" spans="3:4" x14ac:dyDescent="0.25">
      <c r="C1266" s="186"/>
      <c r="D1266" s="186"/>
    </row>
    <row r="1267" spans="3:4" x14ac:dyDescent="0.25">
      <c r="C1267" s="186"/>
      <c r="D1267" s="186"/>
    </row>
    <row r="1268" spans="3:4" x14ac:dyDescent="0.25">
      <c r="C1268" s="186"/>
      <c r="D1268" s="186"/>
    </row>
    <row r="1269" spans="3:4" x14ac:dyDescent="0.25">
      <c r="C1269" s="186"/>
      <c r="D1269" s="186"/>
    </row>
    <row r="1270" spans="3:4" x14ac:dyDescent="0.25">
      <c r="C1270" s="186"/>
      <c r="D1270" s="186"/>
    </row>
    <row r="1271" spans="3:4" x14ac:dyDescent="0.25">
      <c r="C1271" s="186"/>
      <c r="D1271" s="186"/>
    </row>
    <row r="1272" spans="3:4" x14ac:dyDescent="0.25">
      <c r="C1272" s="186"/>
      <c r="D1272" s="186"/>
    </row>
    <row r="1273" spans="3:4" x14ac:dyDescent="0.25">
      <c r="C1273" s="186"/>
      <c r="D1273" s="186"/>
    </row>
    <row r="1274" spans="3:4" x14ac:dyDescent="0.25">
      <c r="C1274" s="186"/>
      <c r="D1274" s="186"/>
    </row>
    <row r="1275" spans="3:4" x14ac:dyDescent="0.25">
      <c r="C1275" s="186"/>
      <c r="D1275" s="186"/>
    </row>
    <row r="1276" spans="3:4" x14ac:dyDescent="0.25">
      <c r="C1276" s="186"/>
      <c r="D1276" s="186"/>
    </row>
    <row r="1277" spans="3:4" x14ac:dyDescent="0.25">
      <c r="C1277" s="186"/>
      <c r="D1277" s="186"/>
    </row>
    <row r="1278" spans="3:4" x14ac:dyDescent="0.25">
      <c r="C1278" s="186"/>
      <c r="D1278" s="186"/>
    </row>
    <row r="1279" spans="3:4" x14ac:dyDescent="0.25">
      <c r="C1279" s="186"/>
      <c r="D1279" s="186"/>
    </row>
    <row r="1280" spans="3:4" x14ac:dyDescent="0.25">
      <c r="C1280" s="186"/>
      <c r="D1280" s="186"/>
    </row>
    <row r="1281" spans="3:4" x14ac:dyDescent="0.25">
      <c r="C1281" s="186"/>
      <c r="D1281" s="186"/>
    </row>
    <row r="1282" spans="3:4" x14ac:dyDescent="0.25">
      <c r="C1282" s="186"/>
      <c r="D1282" s="186"/>
    </row>
    <row r="1283" spans="3:4" x14ac:dyDescent="0.25">
      <c r="C1283" s="186"/>
      <c r="D1283" s="186"/>
    </row>
    <row r="1284" spans="3:4" x14ac:dyDescent="0.25">
      <c r="C1284" s="186"/>
      <c r="D1284" s="186"/>
    </row>
    <row r="1285" spans="3:4" x14ac:dyDescent="0.25">
      <c r="C1285" s="186"/>
      <c r="D1285" s="186"/>
    </row>
    <row r="1286" spans="3:4" x14ac:dyDescent="0.25">
      <c r="C1286" s="186"/>
      <c r="D1286" s="186"/>
    </row>
    <row r="1287" spans="3:4" x14ac:dyDescent="0.25">
      <c r="C1287" s="186"/>
      <c r="D1287" s="186"/>
    </row>
    <row r="1288" spans="3:4" x14ac:dyDescent="0.25">
      <c r="C1288" s="186"/>
      <c r="D1288" s="186"/>
    </row>
    <row r="1289" spans="3:4" x14ac:dyDescent="0.25">
      <c r="C1289" s="186"/>
      <c r="D1289" s="186"/>
    </row>
    <row r="1290" spans="3:4" x14ac:dyDescent="0.25">
      <c r="C1290" s="186"/>
      <c r="D1290" s="186"/>
    </row>
    <row r="1291" spans="3:4" x14ac:dyDescent="0.25">
      <c r="C1291" s="186"/>
      <c r="D1291" s="186"/>
    </row>
    <row r="1292" spans="3:4" x14ac:dyDescent="0.25">
      <c r="C1292" s="186"/>
      <c r="D1292" s="186"/>
    </row>
    <row r="1293" spans="3:4" x14ac:dyDescent="0.25">
      <c r="C1293" s="186"/>
      <c r="D1293" s="186"/>
    </row>
    <row r="1294" spans="3:4" x14ac:dyDescent="0.25">
      <c r="C1294" s="186"/>
      <c r="D1294" s="186"/>
    </row>
    <row r="1295" spans="3:4" x14ac:dyDescent="0.25">
      <c r="C1295" s="186"/>
      <c r="D1295" s="186"/>
    </row>
    <row r="1296" spans="3:4" x14ac:dyDescent="0.25">
      <c r="C1296" s="186"/>
      <c r="D1296" s="186"/>
    </row>
    <row r="1297" spans="3:4" x14ac:dyDescent="0.25">
      <c r="C1297" s="186"/>
      <c r="D1297" s="186"/>
    </row>
    <row r="1298" spans="3:4" x14ac:dyDescent="0.25">
      <c r="C1298" s="186"/>
      <c r="D1298" s="186"/>
    </row>
    <row r="1299" spans="3:4" x14ac:dyDescent="0.25">
      <c r="C1299" s="186"/>
      <c r="D1299" s="186"/>
    </row>
    <row r="1300" spans="3:4" x14ac:dyDescent="0.25">
      <c r="C1300" s="186"/>
      <c r="D1300" s="186"/>
    </row>
    <row r="1301" spans="3:4" x14ac:dyDescent="0.25">
      <c r="C1301" s="186"/>
      <c r="D1301" s="186"/>
    </row>
    <row r="1302" spans="3:4" x14ac:dyDescent="0.25">
      <c r="C1302" s="186"/>
      <c r="D1302" s="186"/>
    </row>
    <row r="1303" spans="3:4" x14ac:dyDescent="0.25">
      <c r="C1303" s="186"/>
      <c r="D1303" s="186"/>
    </row>
    <row r="1304" spans="3:4" x14ac:dyDescent="0.25">
      <c r="C1304" s="186"/>
      <c r="D1304" s="186"/>
    </row>
    <row r="1305" spans="3:4" x14ac:dyDescent="0.25">
      <c r="C1305" s="186"/>
      <c r="D1305" s="186"/>
    </row>
    <row r="1306" spans="3:4" x14ac:dyDescent="0.25">
      <c r="C1306" s="186"/>
      <c r="D1306" s="186"/>
    </row>
    <row r="1307" spans="3:4" x14ac:dyDescent="0.25">
      <c r="C1307" s="186"/>
      <c r="D1307" s="186"/>
    </row>
    <row r="1308" spans="3:4" x14ac:dyDescent="0.25">
      <c r="C1308" s="186"/>
      <c r="D1308" s="186"/>
    </row>
    <row r="1309" spans="3:4" x14ac:dyDescent="0.25">
      <c r="C1309" s="186"/>
      <c r="D1309" s="186"/>
    </row>
    <row r="1310" spans="3:4" x14ac:dyDescent="0.25">
      <c r="C1310" s="186"/>
      <c r="D1310" s="186"/>
    </row>
    <row r="1311" spans="3:4" x14ac:dyDescent="0.25">
      <c r="C1311" s="186"/>
      <c r="D1311" s="186"/>
    </row>
    <row r="1312" spans="3:4" x14ac:dyDescent="0.25">
      <c r="C1312" s="186"/>
      <c r="D1312" s="186"/>
    </row>
    <row r="1313" spans="3:4" x14ac:dyDescent="0.25">
      <c r="C1313" s="186"/>
      <c r="D1313" s="186"/>
    </row>
    <row r="1314" spans="3:4" x14ac:dyDescent="0.25">
      <c r="C1314" s="186"/>
      <c r="D1314" s="186"/>
    </row>
    <row r="1315" spans="3:4" x14ac:dyDescent="0.25">
      <c r="C1315" s="186"/>
      <c r="D1315" s="186"/>
    </row>
    <row r="1316" spans="3:4" x14ac:dyDescent="0.25">
      <c r="C1316" s="186"/>
      <c r="D1316" s="186"/>
    </row>
    <row r="1317" spans="3:4" x14ac:dyDescent="0.25">
      <c r="C1317" s="186"/>
      <c r="D1317" s="186"/>
    </row>
    <row r="1318" spans="3:4" x14ac:dyDescent="0.25">
      <c r="C1318" s="186"/>
      <c r="D1318" s="186"/>
    </row>
    <row r="1319" spans="3:4" x14ac:dyDescent="0.25">
      <c r="C1319" s="186"/>
      <c r="D1319" s="186"/>
    </row>
    <row r="1320" spans="3:4" x14ac:dyDescent="0.25">
      <c r="C1320" s="186"/>
      <c r="D1320" s="186"/>
    </row>
    <row r="1321" spans="3:4" x14ac:dyDescent="0.25">
      <c r="C1321" s="186"/>
      <c r="D1321" s="186"/>
    </row>
    <row r="1322" spans="3:4" x14ac:dyDescent="0.25">
      <c r="C1322" s="186"/>
      <c r="D1322" s="186"/>
    </row>
  </sheetData>
  <mergeCells count="21">
    <mergeCell ref="I49:J49"/>
    <mergeCell ref="I56:J56"/>
    <mergeCell ref="I312:J312"/>
    <mergeCell ref="I319:J319"/>
    <mergeCell ref="E327:H327"/>
    <mergeCell ref="I23:N26"/>
    <mergeCell ref="I28:J28"/>
    <mergeCell ref="I30:N32"/>
    <mergeCell ref="I34:J34"/>
    <mergeCell ref="I39:J39"/>
    <mergeCell ref="I10:J10"/>
    <mergeCell ref="I11:N13"/>
    <mergeCell ref="I17:J17"/>
    <mergeCell ref="I18:N20"/>
    <mergeCell ref="I22:J22"/>
    <mergeCell ref="B3:H3"/>
    <mergeCell ref="C4:D4"/>
    <mergeCell ref="E4:F4"/>
    <mergeCell ref="C5:D5"/>
    <mergeCell ref="E5:F5"/>
    <mergeCell ref="G5:H5"/>
  </mergeCells>
  <printOptions horizontalCentered="1"/>
  <pageMargins left="0.51180555555555596" right="0.66944444444444495" top="1.10208333333333" bottom="0.51180555555555596" header="0.511811023622047" footer="0.31527777777777799"/>
  <pageSetup paperSize="9" scale="53" orientation="portrait" horizontalDpi="300" verticalDpi="300" r:id="rId1"/>
  <headerFoot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1632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3</vt:i4>
      </vt:variant>
    </vt:vector>
  </HeadingPairs>
  <TitlesOfParts>
    <vt:vector size="14" baseType="lpstr">
      <vt:lpstr>CDHU 186</vt:lpstr>
      <vt:lpstr>CDHU 187</vt:lpstr>
      <vt:lpstr>CDHU 190</vt:lpstr>
      <vt:lpstr>CDHU 191</vt:lpstr>
      <vt:lpstr>Planilha_Orçamentária</vt:lpstr>
      <vt:lpstr>Cronograma</vt:lpstr>
      <vt:lpstr>Cronograma FF</vt:lpstr>
      <vt:lpstr>ATERRO</vt:lpstr>
      <vt:lpstr>BDI</vt:lpstr>
      <vt:lpstr>Memorial de Calculo</vt:lpstr>
      <vt:lpstr>Composição_de_Serviços</vt:lpstr>
      <vt:lpstr>'Cronograma FF'!Area_de_impressao</vt:lpstr>
      <vt:lpstr>'Memorial de Calculo'!Area_de_impressao</vt:lpstr>
      <vt:lpstr>Planilha_Orçamentária!Area_de_impressao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</dc:creator>
  <dc:description/>
  <cp:lastModifiedBy>Carlos Eduardo Mazzetto</cp:lastModifiedBy>
  <cp:revision>1</cp:revision>
  <cp:lastPrinted>2023-10-19T12:56:39Z</cp:lastPrinted>
  <dcterms:created xsi:type="dcterms:W3CDTF">2022-04-11T11:32:28Z</dcterms:created>
  <dcterms:modified xsi:type="dcterms:W3CDTF">2023-10-19T13:40:18Z</dcterms:modified>
  <dc:language>pt-BR</dc:language>
</cp:coreProperties>
</file>